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10.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hidePivotFieldList="1"/>
  <mc:AlternateContent xmlns:mc="http://schemas.openxmlformats.org/markup-compatibility/2006">
    <mc:Choice Requires="x15">
      <x15ac:absPath xmlns:x15ac="http://schemas.microsoft.com/office/spreadsheetml/2010/11/ac" url="C:\Users\Minhal Haider\Downloads\"/>
    </mc:Choice>
  </mc:AlternateContent>
  <xr:revisionPtr revIDLastSave="0" documentId="13_ncr:1_{118D27A3-6597-4345-9270-BE2E22C3225B}" xr6:coauthVersionLast="47" xr6:coauthVersionMax="47" xr10:uidLastSave="{00000000-0000-0000-0000-000000000000}"/>
  <bookViews>
    <workbookView xWindow="-108" yWindow="-108" windowWidth="23256" windowHeight="12456" firstSheet="29" activeTab="30" xr2:uid="{00000000-000D-0000-FFFF-FFFF00000000}"/>
  </bookViews>
  <sheets>
    <sheet name="DESCRIPTIVE ANALYSIS" sheetId="4" r:id="rId1"/>
    <sheet name="CORELATION MATRIX" sheetId="3" r:id="rId2"/>
    <sheet name="PIVOT TABLE" sheetId="6" r:id="rId3"/>
    <sheet name=" PIVOT TABLE 2" sheetId="8" r:id="rId4"/>
    <sheet name="PIVOT TABLE 3" sheetId="14" r:id="rId5"/>
    <sheet name="PIVOT TABLE 4 " sheetId="15" r:id="rId6"/>
    <sheet name="PIVOT TABLE 5" sheetId="18" r:id="rId7"/>
    <sheet name="PIVOT TABLE 6" sheetId="19" r:id="rId8"/>
    <sheet name="PIVOT TABLE 7" sheetId="27" r:id="rId9"/>
    <sheet name="PIVOT TABLE 8" sheetId="34" r:id="rId10"/>
    <sheet name="PIVOT TABLE 9" sheetId="92" r:id="rId11"/>
    <sheet name="Z-test avr PSH for gender " sheetId="45" r:id="rId12"/>
    <sheet name="Z-test avr STOCK of gender " sheetId="46" r:id="rId13"/>
    <sheet name="Z-test avr Education of Gender" sheetId="48" r:id="rId14"/>
    <sheet name="Z-test avr Job level of gender" sheetId="47" r:id="rId15"/>
    <sheet name="Z test avr salary to attrition" sheetId="11" r:id="rId16"/>
    <sheet name="Z-test avr education on attr" sheetId="58" r:id="rId17"/>
    <sheet name="Z-test avr Job level on attr" sheetId="59" r:id="rId18"/>
    <sheet name="Z-test hike salary on attrition" sheetId="60" r:id="rId19"/>
    <sheet name="Z-test stock on attrition" sheetId="61" r:id="rId20"/>
    <sheet name="chi sq test depar on edua field" sheetId="84" r:id="rId21"/>
    <sheet name="Chi sq test on job role on dep" sheetId="85" r:id="rId22"/>
    <sheet name="Chi sq test gender on job role" sheetId="86" r:id="rId23"/>
    <sheet name="Chi sq test gender on depar" sheetId="87" r:id="rId24"/>
    <sheet name=" Ch sq test gender on education" sheetId="88" r:id="rId25"/>
    <sheet name="Chi sq test edu field on job " sheetId="89" r:id="rId26"/>
    <sheet name="Anova test dep on monthl income" sheetId="94" r:id="rId27"/>
    <sheet name="Anova test dep on edu level" sheetId="95" r:id="rId28"/>
    <sheet name="Anova test edu field on income" sheetId="96" r:id="rId29"/>
    <sheet name="Anova test job role on income" sheetId="97" r:id="rId30"/>
    <sheet name="DASHBORAD" sheetId="91" r:id="rId31"/>
    <sheet name="Conclusion" sheetId="99" r:id="rId32"/>
    <sheet name="PROJECT DATA SETS" sheetId="1" r:id="rId33"/>
    <sheet name="Sheet1" sheetId="100" r:id="rId34"/>
  </sheets>
  <definedNames>
    <definedName name="_xlnm._FilterDatabase" localSheetId="27" hidden="1">'Anova test dep on edu level'!$A$1:$B$4429</definedName>
    <definedName name="_xlnm._FilterDatabase" localSheetId="26" hidden="1">'Anova test dep on monthl income'!$A$1:$B$1047037</definedName>
    <definedName name="_xlnm._FilterDatabase" localSheetId="28" hidden="1">'Anova test edu field on income'!$A$1:$B$4429</definedName>
    <definedName name="_xlnm._FilterDatabase" localSheetId="29" hidden="1">'Anova test job role on income'!$A$1:$B$4429</definedName>
    <definedName name="_xlnm._FilterDatabase" localSheetId="32" hidden="1">'PROJECT DATA SETS'!$A$1:$W$4411</definedName>
    <definedName name="_xlnm._FilterDatabase" localSheetId="13" hidden="1">'Z-test avr Education of Gender'!$B$1:$B$4411</definedName>
    <definedName name="_xlnm._FilterDatabase" localSheetId="16" hidden="1">'Z-test avr education on attr'!$A$1:$B$4411</definedName>
    <definedName name="_xlnm._FilterDatabase" localSheetId="14" hidden="1">'Z-test avr Job level of gender'!$A$1:$B$4411</definedName>
    <definedName name="_xlnm._FilterDatabase" localSheetId="17" hidden="1">'Z-test avr Job level on attr'!$A$1:$B$4411</definedName>
    <definedName name="_xlnm._FilterDatabase" localSheetId="11" hidden="1">'Z-test avr PSH for gender '!$A$1:$B$4411</definedName>
    <definedName name="_xlnm._FilterDatabase" localSheetId="12" hidden="1">'Z-test avr STOCK of gender '!$A$1:$B$4411</definedName>
    <definedName name="_xlnm._FilterDatabase" localSheetId="18" hidden="1">'Z-test hike salary on attrition'!$A$1:$B$4411</definedName>
    <definedName name="_xlnm._FilterDatabase" localSheetId="19" hidden="1">'Z-test stock on attrition'!$A$1:$B$4411</definedName>
    <definedName name="_xlcn.WorksheetConnection_PROJECTDATASETSA1W44111" hidden="1">'PROJECT DATA SETS'!$A$1:$W$4411</definedName>
    <definedName name="_xlcn.WorksheetConnection_PROJECTDATASETSA1W44121" hidden="1">'PROJECT DATA SETS'!$A$1:$W$4412</definedName>
    <definedName name="_xlcn.WorksheetConnection_PROJECTDATASETSP1W44111" hidden="1">'PROJECT DATA SETS'!$P$1:$W$4411</definedName>
    <definedName name="_xlcn.WorksheetConnection_PROJECTDATASETSQ1R44111" hidden="1">'PROJECT DATA SETS'!$Q$1:$R$4411</definedName>
    <definedName name="_xlcn.WorksheetConnection_PROJECTDATASETSTU1" hidden="1">'PROJECT DATA SETS'!$T:$U</definedName>
    <definedName name="Slicer_Attrition">#N/A</definedName>
    <definedName name="Slicer_Department">#N/A</definedName>
    <definedName name="Slicer_EducationField">#N/A</definedName>
    <definedName name="Slicer_Gender">#N/A</definedName>
    <definedName name="Slicer_JobRole">#N/A</definedName>
    <definedName name="Slicer_MaritalStatus">#N/A</definedName>
  </definedNames>
  <calcPr calcId="181029"/>
  <pivotCaches>
    <pivotCache cacheId="0" r:id="rId35"/>
    <pivotCache cacheId="717" r:id="rId36"/>
    <pivotCache cacheId="720" r:id="rId37"/>
    <pivotCache cacheId="723" r:id="rId38"/>
    <pivotCache cacheId="726" r:id="rId39"/>
    <pivotCache cacheId="729" r:id="rId40"/>
    <pivotCache cacheId="732" r:id="rId41"/>
    <pivotCache cacheId="735" r:id="rId42"/>
    <pivotCache cacheId="738" r:id="rId43"/>
    <pivotCache cacheId="741" r:id="rId44"/>
    <pivotCache cacheId="744" r:id="rId45"/>
    <pivotCache cacheId="747" r:id="rId46"/>
    <pivotCache cacheId="750" r:id="rId47"/>
    <pivotCache cacheId="753" r:id="rId48"/>
    <pivotCache cacheId="756" r:id="rId49"/>
    <pivotCache cacheId="759" r:id="rId50"/>
    <pivotCache cacheId="762" r:id="rId51"/>
    <pivotCache cacheId="765" r:id="rId52"/>
    <pivotCache cacheId="768" r:id="rId53"/>
    <pivotCache cacheId="771" r:id="rId54"/>
    <pivotCache cacheId="774" r:id="rId55"/>
    <pivotCache cacheId="777" r:id="rId56"/>
    <pivotCache cacheId="780" r:id="rId57"/>
    <pivotCache cacheId="783" r:id="rId58"/>
  </pivotCaches>
  <extLst>
    <ext xmlns:x14="http://schemas.microsoft.com/office/spreadsheetml/2009/9/main" uri="{876F7934-8845-4945-9796-88D515C7AA90}">
      <x14:pivotCaches>
        <pivotCache cacheId="24" r:id="rId59"/>
      </x14:pivotCaches>
    </ext>
    <ext xmlns:x14="http://schemas.microsoft.com/office/spreadsheetml/2009/9/main" uri="{BBE1A952-AA13-448e-AADC-164F8A28A991}">
      <x14:slicerCaches>
        <x14:slicerCache r:id="rId60"/>
        <x14:slicerCache r:id="rId61"/>
        <x14:slicerCache r:id="rId62"/>
        <x14:slicerCache r:id="rId63"/>
        <x14:slicerCache r:id="rId64"/>
        <x14:slicerCache r:id="rId6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3" name="Range 3" connection="WorksheetConnection_PROJECT DATA SETS!$T:$U"/>
          <x15:modelTable id="Range 2" name="Range 2" connection="WorksheetConnection_PROJECT DATA SETS!$Q$1:$R$4411"/>
          <x15:modelTable id="Range" name="Range" connection="WorksheetConnection_PROJECT DATA SETS!$P$1:$W$4411"/>
          <x15:modelTable id="Range 4" name="Range 4" connection="WorksheetConnection_PROJECT DATA SETS!$A$1:$W$4412"/>
          <x15:modelTable id="Range 1" name="Range 1" connection="WorksheetConnection_PROJECT DATA SETS!$A$1:$W$4411"/>
        </x15:modelTables>
      </x15:dataModel>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P5" i="84" l="1"/>
  <c r="L6" i="84"/>
  <c r="P11" i="89"/>
  <c r="O5" i="89"/>
  <c r="M7" i="89"/>
  <c r="N6" i="88"/>
  <c r="U6" i="86"/>
  <c r="P13" i="85"/>
  <c r="O6" i="85"/>
  <c r="M8" i="85"/>
  <c r="K10" i="85"/>
  <c r="K5" i="84"/>
  <c r="P10" i="89"/>
  <c r="N13" i="89"/>
  <c r="M6" i="89"/>
  <c r="N5" i="88"/>
  <c r="U5" i="86"/>
  <c r="P12" i="85"/>
  <c r="O5" i="85"/>
  <c r="M7" i="85"/>
  <c r="K9" i="85"/>
  <c r="L7" i="84"/>
  <c r="M8" i="89"/>
  <c r="R5" i="86"/>
  <c r="N12" i="85"/>
  <c r="K7" i="85"/>
  <c r="K6" i="89"/>
  <c r="P5" i="89"/>
  <c r="N8" i="89"/>
  <c r="L10" i="89"/>
  <c r="K6" i="88"/>
  <c r="R6" i="86"/>
  <c r="P7" i="85"/>
  <c r="N9" i="85"/>
  <c r="L11" i="85"/>
  <c r="P7" i="84"/>
  <c r="P12" i="89"/>
  <c r="N11" i="89"/>
  <c r="L5" i="89"/>
  <c r="P5" i="86"/>
  <c r="M9" i="85"/>
  <c r="P8" i="89"/>
  <c r="O5" i="88"/>
  <c r="M5" i="85"/>
  <c r="M12" i="85"/>
  <c r="K7" i="89"/>
  <c r="P5" i="88"/>
  <c r="O9" i="85"/>
  <c r="K13" i="85"/>
  <c r="M12" i="89"/>
  <c r="V5" i="86"/>
  <c r="K11" i="85"/>
  <c r="P9" i="89"/>
  <c r="M5" i="89"/>
  <c r="T6" i="86"/>
  <c r="K9" i="89"/>
  <c r="N8" i="85"/>
  <c r="K7" i="84"/>
  <c r="P7" i="89"/>
  <c r="N10" i="89"/>
  <c r="L12" i="89"/>
  <c r="L6" i="88"/>
  <c r="S6" i="86"/>
  <c r="P9" i="85"/>
  <c r="N11" i="85"/>
  <c r="L13" i="85"/>
  <c r="K5" i="85"/>
  <c r="K6" i="84"/>
  <c r="P6" i="89"/>
  <c r="N9" i="89"/>
  <c r="L11" i="89"/>
  <c r="L5" i="88"/>
  <c r="S5" i="86"/>
  <c r="P8" i="85"/>
  <c r="N10" i="85"/>
  <c r="L12" i="85"/>
  <c r="P6" i="84"/>
  <c r="K13" i="89"/>
  <c r="M5" i="88"/>
  <c r="N5" i="86"/>
  <c r="M13" i="85"/>
  <c r="N6" i="84"/>
  <c r="K10" i="89"/>
  <c r="O11" i="89"/>
  <c r="M13" i="89"/>
  <c r="L6" i="89"/>
  <c r="I6" i="87"/>
  <c r="P6" i="86"/>
  <c r="O12" i="85"/>
  <c r="N5" i="85"/>
  <c r="L7" i="85"/>
  <c r="N7" i="84"/>
  <c r="N7" i="89"/>
  <c r="P10" i="85"/>
  <c r="H6" i="87"/>
  <c r="O8" i="89"/>
  <c r="O5" i="86"/>
  <c r="M6" i="84"/>
  <c r="M6" i="88"/>
  <c r="N13" i="85"/>
  <c r="K8" i="85"/>
  <c r="L9" i="89"/>
  <c r="O7" i="84"/>
  <c r="K12" i="89"/>
  <c r="O13" i="89"/>
  <c r="N6" i="89"/>
  <c r="L8" i="89"/>
  <c r="J6" i="87"/>
  <c r="Q6" i="86"/>
  <c r="P5" i="85"/>
  <c r="N7" i="85"/>
  <c r="L9" i="85"/>
  <c r="O6" i="84"/>
  <c r="K11" i="89"/>
  <c r="O12" i="89"/>
  <c r="N5" i="89"/>
  <c r="L7" i="89"/>
  <c r="J5" i="87"/>
  <c r="Q5" i="86"/>
  <c r="O13" i="85"/>
  <c r="N6" i="85"/>
  <c r="L8" i="85"/>
  <c r="O5" i="84"/>
  <c r="O10" i="89"/>
  <c r="K5" i="88"/>
  <c r="P6" i="85"/>
  <c r="L10" i="85"/>
  <c r="L5" i="84"/>
  <c r="K5" i="89"/>
  <c r="O7" i="89"/>
  <c r="M9" i="89"/>
  <c r="O6" i="88"/>
  <c r="V6" i="86"/>
  <c r="N6" i="86"/>
  <c r="O8" i="85"/>
  <c r="M10" i="85"/>
  <c r="K12" i="85"/>
  <c r="M5" i="84"/>
  <c r="P13" i="89"/>
  <c r="L13" i="89"/>
  <c r="I5" i="87"/>
  <c r="O7" i="85"/>
  <c r="L6" i="85"/>
  <c r="K8" i="89"/>
  <c r="O9" i="89"/>
  <c r="M11" i="89"/>
  <c r="P6" i="88"/>
  <c r="O6" i="86"/>
  <c r="O10" i="85"/>
  <c r="L5" i="85"/>
  <c r="N5" i="84"/>
  <c r="M10" i="89"/>
  <c r="H5" i="87"/>
  <c r="M11" i="85"/>
  <c r="M7" i="84"/>
  <c r="O11" i="85"/>
  <c r="N12" i="89"/>
  <c r="P11" i="85"/>
  <c r="M6" i="85"/>
  <c r="O6" i="89"/>
  <c r="T5" i="86"/>
  <c r="I7" i="87" l="1"/>
  <c r="O7" i="88"/>
  <c r="L14" i="89"/>
  <c r="M14" i="89"/>
  <c r="P14" i="89"/>
  <c r="C24" i="89"/>
  <c r="H20" i="86"/>
  <c r="K7" i="88"/>
  <c r="D18" i="88"/>
  <c r="M7" i="88"/>
  <c r="H7" i="87"/>
  <c r="D18" i="87"/>
  <c r="J7" i="87"/>
  <c r="L7" i="88"/>
  <c r="N7" i="88"/>
  <c r="P7" i="88"/>
  <c r="N14" i="89"/>
  <c r="D18" i="84"/>
  <c r="C24" i="85"/>
  <c r="O14" i="89"/>
  <c r="K14" i="89"/>
  <c r="J9" i="60" l="1"/>
  <c r="J8" i="60"/>
  <c r="K8" i="61"/>
  <c r="K7" i="61"/>
  <c r="K10" i="59" l="1"/>
  <c r="K9" i="59"/>
  <c r="L7" i="58"/>
  <c r="L8" i="58"/>
  <c r="L8" i="48" l="1"/>
  <c r="L7" i="48"/>
  <c r="L8" i="47"/>
  <c r="K8" i="47"/>
  <c r="L7" i="47"/>
  <c r="K7" i="47"/>
  <c r="K8" i="46"/>
  <c r="K7" i="46"/>
  <c r="L9" i="45"/>
  <c r="L8" i="45"/>
  <c r="O10" i="11" l="1"/>
  <c r="O9"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9577BB-A507-428F-A2A6-4310152AF40C}"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EF6DCFC-629A-4335-8DC5-675EFE07868B}" name="WorksheetConnection_PROJECT DATA SETS!$A$1:$W$4411" type="102" refreshedVersion="7" minRefreshableVersion="5">
    <extLst>
      <ext xmlns:x15="http://schemas.microsoft.com/office/spreadsheetml/2010/11/main" uri="{DE250136-89BD-433C-8126-D09CA5730AF9}">
        <x15:connection id="Range 1" autoDelete="1">
          <x15:rangePr sourceName="_xlcn.WorksheetConnection_PROJECTDATASETSA1W44111"/>
        </x15:connection>
      </ext>
    </extLst>
  </connection>
  <connection id="3" xr16:uid="{2070226B-179C-44AE-A216-CAFA1003E36F}" name="WorksheetConnection_PROJECT DATA SETS!$A$1:$W$4412" type="102" refreshedVersion="7" minRefreshableVersion="5">
    <extLst>
      <ext xmlns:x15="http://schemas.microsoft.com/office/spreadsheetml/2010/11/main" uri="{DE250136-89BD-433C-8126-D09CA5730AF9}">
        <x15:connection id="Range 4" autoDelete="1">
          <x15:rangePr sourceName="_xlcn.WorksheetConnection_PROJECTDATASETSA1W44121"/>
        </x15:connection>
      </ext>
    </extLst>
  </connection>
  <connection id="4" xr16:uid="{C0006034-429B-44C8-A53B-18CBDB51EBD3}" name="WorksheetConnection_PROJECT DATA SETS!$P$1:$W$4411" type="102" refreshedVersion="7" minRefreshableVersion="5">
    <extLst>
      <ext xmlns:x15="http://schemas.microsoft.com/office/spreadsheetml/2010/11/main" uri="{DE250136-89BD-433C-8126-D09CA5730AF9}">
        <x15:connection id="Range" autoDelete="1">
          <x15:rangePr sourceName="_xlcn.WorksheetConnection_PROJECTDATASETSP1W44111"/>
        </x15:connection>
      </ext>
    </extLst>
  </connection>
  <connection id="5" xr16:uid="{32C53285-8D9D-43BF-9C8F-46C8709010DE}" name="WorksheetConnection_PROJECT DATA SETS!$Q$1:$R$4411" type="102" refreshedVersion="7" minRefreshableVersion="5">
    <extLst>
      <ext xmlns:x15="http://schemas.microsoft.com/office/spreadsheetml/2010/11/main" uri="{DE250136-89BD-433C-8126-D09CA5730AF9}">
        <x15:connection id="Range 2" autoDelete="1">
          <x15:rangePr sourceName="_xlcn.WorksheetConnection_PROJECTDATASETSQ1R44111"/>
        </x15:connection>
      </ext>
    </extLst>
  </connection>
  <connection id="6" xr16:uid="{DC685148-747E-43E4-9318-C69A9E55CE60}" name="WorksheetConnection_PROJECT DATA SETS!$T:$U" type="102" refreshedVersion="7" minRefreshableVersion="5">
    <extLst>
      <ext xmlns:x15="http://schemas.microsoft.com/office/spreadsheetml/2010/11/main" uri="{DE250136-89BD-433C-8126-D09CA5730AF9}">
        <x15:connection id="Range 3" autoDelete="1">
          <x15:rangePr sourceName="_xlcn.WorksheetConnection_PROJECTDATASETSTU1"/>
        </x15:connection>
      </ext>
    </extLst>
  </connection>
</connections>
</file>

<file path=xl/sharedStrings.xml><?xml version="1.0" encoding="utf-8"?>
<sst xmlns="http://schemas.openxmlformats.org/spreadsheetml/2006/main" count="76324" uniqueCount="261">
  <si>
    <t>Age</t>
  </si>
  <si>
    <t>Attrition</t>
  </si>
  <si>
    <t>BusinessTravel</t>
  </si>
  <si>
    <t>Department</t>
  </si>
  <si>
    <t>DistanceFromHome</t>
  </si>
  <si>
    <t>Education</t>
  </si>
  <si>
    <t>EducationField</t>
  </si>
  <si>
    <t>EmployeeCount</t>
  </si>
  <si>
    <t>EmployeeID</t>
  </si>
  <si>
    <t>Gender</t>
  </si>
  <si>
    <t>JobLevel</t>
  </si>
  <si>
    <t>JobRole</t>
  </si>
  <si>
    <t>MaritalStatus</t>
  </si>
  <si>
    <t>MonthlyIncome</t>
  </si>
  <si>
    <t>Over18</t>
  </si>
  <si>
    <t>PercentSalaryHike</t>
  </si>
  <si>
    <t>StandardHours</t>
  </si>
  <si>
    <t>StockOptionLevel</t>
  </si>
  <si>
    <t>TotalWorkingYears</t>
  </si>
  <si>
    <t>TrainingTimesLastYear</t>
  </si>
  <si>
    <t>YearsAtCompany</t>
  </si>
  <si>
    <t>YearsSinceLastPromotion</t>
  </si>
  <si>
    <t>YearsWithCurrManager</t>
  </si>
  <si>
    <t>No</t>
  </si>
  <si>
    <t>Travel_Rarely</t>
  </si>
  <si>
    <t>Sales</t>
  </si>
  <si>
    <t>Life Sciences</t>
  </si>
  <si>
    <t>Female</t>
  </si>
  <si>
    <t>Healthcare Representative</t>
  </si>
  <si>
    <t>Married</t>
  </si>
  <si>
    <t>Y</t>
  </si>
  <si>
    <t>Yes</t>
  </si>
  <si>
    <t>Travel_Frequently</t>
  </si>
  <si>
    <t>Research &amp; Development</t>
  </si>
  <si>
    <t>Research Scientist</t>
  </si>
  <si>
    <t>Single</t>
  </si>
  <si>
    <t>Other</t>
  </si>
  <si>
    <t>Male</t>
  </si>
  <si>
    <t>Sales Executive</t>
  </si>
  <si>
    <t>Non-Travel</t>
  </si>
  <si>
    <t>Human Resources</t>
  </si>
  <si>
    <t>Medical</t>
  </si>
  <si>
    <t>Research Director</t>
  </si>
  <si>
    <t>Laboratory Technician</t>
  </si>
  <si>
    <t>Divorced</t>
  </si>
  <si>
    <t>Manufacturing Director</t>
  </si>
  <si>
    <t>Sales Representative</t>
  </si>
  <si>
    <t>Manager</t>
  </si>
  <si>
    <t>Marketing</t>
  </si>
  <si>
    <t>Technical Degree</t>
  </si>
  <si>
    <t>Mean</t>
  </si>
  <si>
    <t>Standard Error</t>
  </si>
  <si>
    <t>Median</t>
  </si>
  <si>
    <t>Mode</t>
  </si>
  <si>
    <t>Standard Deviation</t>
  </si>
  <si>
    <t>Sample Variance</t>
  </si>
  <si>
    <t>Kurtosis</t>
  </si>
  <si>
    <t>Skewness</t>
  </si>
  <si>
    <t>Range</t>
  </si>
  <si>
    <t>Minimum</t>
  </si>
  <si>
    <t>Maximum</t>
  </si>
  <si>
    <t>Sum</t>
  </si>
  <si>
    <t>Count</t>
  </si>
  <si>
    <t>Row Labels</t>
  </si>
  <si>
    <t>Grand Total</t>
  </si>
  <si>
    <t>Column Labels</t>
  </si>
  <si>
    <t>Count of JobRole</t>
  </si>
  <si>
    <t>Sum of MonthlyIncome</t>
  </si>
  <si>
    <t>variance</t>
  </si>
  <si>
    <t>Variance1</t>
  </si>
  <si>
    <t>Variance2</t>
  </si>
  <si>
    <t>z-Test: Two Sample for Means</t>
  </si>
  <si>
    <t>Variable 1</t>
  </si>
  <si>
    <t>Variable 2</t>
  </si>
  <si>
    <t>Known Variance</t>
  </si>
  <si>
    <t>Observations</t>
  </si>
  <si>
    <t>Hypothesized Mean Difference</t>
  </si>
  <si>
    <t>z</t>
  </si>
  <si>
    <t>P(Z&lt;=z) one-tail</t>
  </si>
  <si>
    <t>z Critical one-tail</t>
  </si>
  <si>
    <t>P(Z&lt;=z) two-tail</t>
  </si>
  <si>
    <t>z Critical two-tail</t>
  </si>
  <si>
    <t>ALPHA</t>
  </si>
  <si>
    <t>Ho: The average salary both column are same</t>
  </si>
  <si>
    <t>Ha: The average salary both column are different</t>
  </si>
  <si>
    <t>P - value is less than alpha with the 0.05  significant</t>
  </si>
  <si>
    <t>We have rejected null hypothesis</t>
  </si>
  <si>
    <t>Sum of StockOptionLevel</t>
  </si>
  <si>
    <t>Sum of PercentSalaryHike</t>
  </si>
  <si>
    <t>Count of EmployeeID</t>
  </si>
  <si>
    <t>variance1</t>
  </si>
  <si>
    <t>variance2</t>
  </si>
  <si>
    <t>We excepted null hypothesis</t>
  </si>
  <si>
    <t xml:space="preserve">Variance 1 </t>
  </si>
  <si>
    <t xml:space="preserve">Variance 2 </t>
  </si>
  <si>
    <t>We accepted null hypothesis</t>
  </si>
  <si>
    <t>The average PSH are same of both the column</t>
  </si>
  <si>
    <t>The average Job level of both the column are same</t>
  </si>
  <si>
    <t>Job Level</t>
  </si>
  <si>
    <t>Job level</t>
  </si>
  <si>
    <t>variance 1</t>
  </si>
  <si>
    <t>variance 2</t>
  </si>
  <si>
    <t>The aver age Education of both the Gender are same</t>
  </si>
  <si>
    <t>Ho: Mu1 - Mu2 = 0</t>
  </si>
  <si>
    <t>Ha: Mu1 - Mu2 != 0</t>
  </si>
  <si>
    <t>We rejected null hypothesis</t>
  </si>
  <si>
    <t xml:space="preserve">We accepted null hypothesis </t>
  </si>
  <si>
    <t>The average of job level of both the gender are same</t>
  </si>
  <si>
    <t>The average of job level of both the gender are different</t>
  </si>
  <si>
    <t>Ho: Mu1 - Mu2 =0</t>
  </si>
  <si>
    <t>The average education of both the gender are same</t>
  </si>
  <si>
    <t>The average education of both the gender are different</t>
  </si>
  <si>
    <t xml:space="preserve">We accepted null value with </t>
  </si>
  <si>
    <t xml:space="preserve">The average stock level both the gender are same </t>
  </si>
  <si>
    <t>The average stock level of both the gender are different</t>
  </si>
  <si>
    <t>The average stock are same of both the column</t>
  </si>
  <si>
    <t>p - value is greater than alpha 0.025 and less than 0.975</t>
  </si>
  <si>
    <t xml:space="preserve"> The average PSH both the gender are same</t>
  </si>
  <si>
    <t>The average PSH both the gender are different</t>
  </si>
  <si>
    <t>P - value is greater than alpha  0.025 and less than 0.975</t>
  </si>
  <si>
    <t>Alpha</t>
  </si>
  <si>
    <t>P - value is greater than 0.025 and less than 0.975 alpha</t>
  </si>
  <si>
    <t>The average education of both attrition are same</t>
  </si>
  <si>
    <t>The average education of both attrition are different</t>
  </si>
  <si>
    <t>The average job level of both the attrition are same</t>
  </si>
  <si>
    <t>The average jobb level of both the attrition are different</t>
  </si>
  <si>
    <t>The average job levelof both the attrition are same</t>
  </si>
  <si>
    <t>The average stock both the attrition are same</t>
  </si>
  <si>
    <t>The average stock both the attrition are different</t>
  </si>
  <si>
    <t>P -  value is greater than 0.025 and less than 0.975 alpha</t>
  </si>
  <si>
    <t>The average salary hike both the attrition are same</t>
  </si>
  <si>
    <t>The average salary hike both the attrition are different</t>
  </si>
  <si>
    <t>The average salay hike both the attrition are same</t>
  </si>
  <si>
    <t>Variance</t>
  </si>
  <si>
    <t>Anova: Single Factor</t>
  </si>
  <si>
    <t>SUMMARY</t>
  </si>
  <si>
    <t>Groups</t>
  </si>
  <si>
    <t>Average</t>
  </si>
  <si>
    <t>ANOVA</t>
  </si>
  <si>
    <t>Source of Variation</t>
  </si>
  <si>
    <t>SS</t>
  </si>
  <si>
    <t>df</t>
  </si>
  <si>
    <t>MS</t>
  </si>
  <si>
    <t>F</t>
  </si>
  <si>
    <t>P-value</t>
  </si>
  <si>
    <t>F crit</t>
  </si>
  <si>
    <t>Between Groups</t>
  </si>
  <si>
    <t>Within Groups</t>
  </si>
  <si>
    <t>Total</t>
  </si>
  <si>
    <t>P - value is less than 0.05 alpha</t>
  </si>
  <si>
    <t>Column 1</t>
  </si>
  <si>
    <t>Column 2</t>
  </si>
  <si>
    <t>Column 3</t>
  </si>
  <si>
    <t>P - value is greater than alpha 0.05</t>
  </si>
  <si>
    <t>P - value is less than alpha 0.05</t>
  </si>
  <si>
    <t>Ho: The column are independent</t>
  </si>
  <si>
    <t>Ha: The column are dependent each other</t>
  </si>
  <si>
    <t>P - value</t>
  </si>
  <si>
    <t>The column are dependent each other</t>
  </si>
  <si>
    <t>P - Value is less than alpha 0.05</t>
  </si>
  <si>
    <t>Count of EducationField</t>
  </si>
  <si>
    <t>Actual Value</t>
  </si>
  <si>
    <t>Excepted Value</t>
  </si>
  <si>
    <t>P -value</t>
  </si>
  <si>
    <t>P -value is less than 0.05 alpha</t>
  </si>
  <si>
    <t>Expected Value</t>
  </si>
  <si>
    <t>Actual value</t>
  </si>
  <si>
    <t>P - Value is greater than   alpha 0.05</t>
  </si>
  <si>
    <t>We are accepted null hypothesis</t>
  </si>
  <si>
    <t>The column are independent</t>
  </si>
  <si>
    <t>Count of Department</t>
  </si>
  <si>
    <t>Expected value</t>
  </si>
  <si>
    <t xml:space="preserve">Ha: The column are dependent each other </t>
  </si>
  <si>
    <t>p - value</t>
  </si>
  <si>
    <t xml:space="preserve">P - value is greater  than alpha 0.05 </t>
  </si>
  <si>
    <t>Ha: The column are dependent on each other</t>
  </si>
  <si>
    <t>P -Value</t>
  </si>
  <si>
    <t>The column are dependend on each other</t>
  </si>
  <si>
    <t>Ho: The column are same monthly income</t>
  </si>
  <si>
    <t>Ha: The column are different in monthly income</t>
  </si>
  <si>
    <t>Ho: The column are same in monthly income</t>
  </si>
  <si>
    <t>We rejected null hypopthesis</t>
  </si>
  <si>
    <t>The column are different in monthly income</t>
  </si>
  <si>
    <t>Ho: The department are same education level</t>
  </si>
  <si>
    <t>Ha:The department are different on education level</t>
  </si>
  <si>
    <t>P - Value is greater than 0.05 alpha</t>
  </si>
  <si>
    <t>The department are same education level</t>
  </si>
  <si>
    <t>Column 4</t>
  </si>
  <si>
    <t>Column 5</t>
  </si>
  <si>
    <t>Column 6</t>
  </si>
  <si>
    <t>Ha: The column are different monthly income</t>
  </si>
  <si>
    <t>The column are different monthly income</t>
  </si>
  <si>
    <t>Column 7</t>
  </si>
  <si>
    <t>Column 8</t>
  </si>
  <si>
    <t>Column 9</t>
  </si>
  <si>
    <t>P - Value is greater than alpha</t>
  </si>
  <si>
    <t>The column are same monthly income</t>
  </si>
  <si>
    <t>CONCLUSION</t>
  </si>
  <si>
    <t>1-</t>
  </si>
  <si>
    <t>2-</t>
  </si>
  <si>
    <t>3-</t>
  </si>
  <si>
    <t>4-</t>
  </si>
  <si>
    <t>5-</t>
  </si>
  <si>
    <t>6-</t>
  </si>
  <si>
    <t>7-</t>
  </si>
  <si>
    <t>8-</t>
  </si>
  <si>
    <t>9-</t>
  </si>
  <si>
    <t>10-</t>
  </si>
  <si>
    <t>11-</t>
  </si>
  <si>
    <t>12-</t>
  </si>
  <si>
    <t>13-</t>
  </si>
  <si>
    <t>14-</t>
  </si>
  <si>
    <t>15-</t>
  </si>
  <si>
    <t>16-</t>
  </si>
  <si>
    <t>17-</t>
  </si>
  <si>
    <t>18-</t>
  </si>
  <si>
    <t>Z - Test  average percentage salary hike  for gender</t>
  </si>
  <si>
    <t>Z - Test average stock of gender</t>
  </si>
  <si>
    <t>Z - Test average Education of Gender</t>
  </si>
  <si>
    <t>Z - test average Job level of gender</t>
  </si>
  <si>
    <t>Z - Test average salary of Attrition</t>
  </si>
  <si>
    <t xml:space="preserve">Z - Test average education of Attrition </t>
  </si>
  <si>
    <t>Z - test average Job level  of Attrition</t>
  </si>
  <si>
    <t>19-</t>
  </si>
  <si>
    <t>Z - Test hike salary Of Attrition</t>
  </si>
  <si>
    <t>20-</t>
  </si>
  <si>
    <t xml:space="preserve">Z - Test stock  of Attrition </t>
  </si>
  <si>
    <t>21-</t>
  </si>
  <si>
    <t>Chi - sq test Department education field</t>
  </si>
  <si>
    <t>22-</t>
  </si>
  <si>
    <t>Chi - sq test Job role on department</t>
  </si>
  <si>
    <t>23-</t>
  </si>
  <si>
    <t>Chi - sq test Gender on Job role</t>
  </si>
  <si>
    <t>24-</t>
  </si>
  <si>
    <t>Chi - sq test gender on Department</t>
  </si>
  <si>
    <t>25-</t>
  </si>
  <si>
    <t>Chi - sq test  gender on Education</t>
  </si>
  <si>
    <t>26-</t>
  </si>
  <si>
    <t>Chi - sq test Education field on job</t>
  </si>
  <si>
    <t>27-</t>
  </si>
  <si>
    <t>Anova test Department on monthly income</t>
  </si>
  <si>
    <t>28-</t>
  </si>
  <si>
    <t>Anova test Department on Education level</t>
  </si>
  <si>
    <t>29-</t>
  </si>
  <si>
    <t>Anova test Education field on income</t>
  </si>
  <si>
    <t>30-</t>
  </si>
  <si>
    <t>Anova test job role on income</t>
  </si>
  <si>
    <t>First we find the descriptive analysis</t>
  </si>
  <si>
    <t>Find the corelation matrix of the data set</t>
  </si>
  <si>
    <t>Visulization by the pivot table for Education field , Job role  and  Department</t>
  </si>
  <si>
    <t>Visulization by pivot table for Job role , Department  and  monthly income</t>
  </si>
  <si>
    <t>Visulization by pivot table for Job role , Department  and  Gender</t>
  </si>
  <si>
    <t>Visulisation by pivot table for Education , Education Field , Attrition and  Monthly income</t>
  </si>
  <si>
    <t xml:space="preserve">Visulization by pivot table for Education  Gender , Department and Monthly income </t>
  </si>
  <si>
    <t xml:space="preserve"> </t>
  </si>
  <si>
    <t>Visulisation by pivot table for Job level ,  Education Field , Department and Percentage salary hike</t>
  </si>
  <si>
    <t xml:space="preserve">Visulization by pivot table for Gender , Department , Job role and  Stock level </t>
  </si>
  <si>
    <t>Visulization by pivot table for Department , Gender and Employ ID</t>
  </si>
  <si>
    <t>Visulization by pivot table for  Job role ,  Job level ,  Gender and  Monthly income</t>
  </si>
  <si>
    <t>THE END</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</si>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</sst>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sz val="11"/>
      <name val="Calibri"/>
      <family val="2"/>
      <scheme val="minor"/>
    </font>
    <font>
      <sz val="28"/>
      <color theme="1"/>
      <name val="Calibri"/>
      <family val="2"/>
      <scheme val="minor"/>
    </font>
    <font>
      <sz val="72"/>
      <color theme="1"/>
      <name val="Calibri"/>
      <family val="2"/>
      <scheme val="minor"/>
    </font>
    <font>
      <sz val="72"/>
      <color rgb="FFFF000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59996337778862885"/>
        <bgColor indexed="64"/>
      </patternFill>
    </fill>
    <fill>
      <patternFill patternType="solid">
        <fgColor rgb="FFFFFF00"/>
        <bgColor indexed="64"/>
      </patternFill>
    </fill>
    <fill>
      <patternFill patternType="solid">
        <fgColor theme="0" tint="-0.34998626667073579"/>
        <bgColor indexed="64"/>
      </patternFill>
    </fill>
    <fill>
      <patternFill patternType="solid">
        <fgColor theme="4" tint="0.79998168889431442"/>
        <bgColor theme="4" tint="0.79998168889431442"/>
      </patternFill>
    </fill>
    <fill>
      <patternFill patternType="solid">
        <fgColor rgb="FFFF0000"/>
        <bgColor indexed="64"/>
      </patternFill>
    </fill>
    <fill>
      <patternFill patternType="solid">
        <fgColor theme="5" tint="0.39997558519241921"/>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ck">
        <color indexed="64"/>
      </left>
      <right style="thick">
        <color indexed="64"/>
      </right>
      <top style="thick">
        <color indexed="64"/>
      </top>
      <bottom style="thick">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top/>
      <bottom style="thin">
        <color theme="4" tint="0.39997558519241921"/>
      </bottom>
      <diagonal/>
    </border>
    <border>
      <left/>
      <right/>
      <top style="thin">
        <color theme="4" tint="0.39997558519241921"/>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7">
    <xf numFmtId="0" fontId="0" fillId="0" borderId="0" xfId="0"/>
    <xf numFmtId="0" fontId="0" fillId="0" borderId="0" xfId="0" applyNumberFormat="1"/>
    <xf numFmtId="0" fontId="0" fillId="33" borderId="12" xfId="0" applyFill="1" applyBorder="1" applyAlignme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13" xfId="0" pivotButton="1" applyBorder="1"/>
    <xf numFmtId="0" fontId="0" fillId="0" borderId="13" xfId="0" applyBorder="1"/>
    <xf numFmtId="0" fontId="0" fillId="0" borderId="13" xfId="0" applyBorder="1" applyAlignment="1">
      <alignment horizontal="left"/>
    </xf>
    <xf numFmtId="0" fontId="0" fillId="0" borderId="13" xfId="0" applyNumberFormat="1" applyBorder="1"/>
    <xf numFmtId="0" fontId="18" fillId="0" borderId="11" xfId="0" applyFont="1" applyBorder="1" applyAlignment="1">
      <alignment horizontal="center"/>
    </xf>
    <xf numFmtId="0" fontId="0" fillId="34" borderId="0" xfId="0" applyFill="1"/>
    <xf numFmtId="0" fontId="0" fillId="0" borderId="10" xfId="0" applyBorder="1"/>
    <xf numFmtId="0" fontId="18" fillId="35" borderId="13" xfId="0" applyFont="1" applyFill="1" applyBorder="1" applyAlignment="1">
      <alignment horizontal="center"/>
    </xf>
    <xf numFmtId="0" fontId="0" fillId="35" borderId="13" xfId="0" applyFill="1" applyBorder="1" applyAlignment="1"/>
    <xf numFmtId="0" fontId="0" fillId="0" borderId="14" xfId="0" applyBorder="1"/>
    <xf numFmtId="0" fontId="0" fillId="0" borderId="0" xfId="0" applyFill="1"/>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
    </xf>
    <xf numFmtId="0" fontId="0" fillId="34" borderId="0" xfId="0" applyFill="1" applyBorder="1" applyAlignment="1"/>
    <xf numFmtId="0" fontId="0" fillId="0" borderId="0" xfId="0" applyBorder="1"/>
    <xf numFmtId="0" fontId="18" fillId="0" borderId="0" xfId="0" applyFont="1" applyFill="1" applyBorder="1" applyAlignment="1">
      <alignment horizontal="center"/>
    </xf>
    <xf numFmtId="0" fontId="0" fillId="34" borderId="10" xfId="0" applyFill="1" applyBorder="1" applyAlignment="1"/>
    <xf numFmtId="0" fontId="0" fillId="34" borderId="0" xfId="0" applyFill="1" applyBorder="1"/>
    <xf numFmtId="0" fontId="0" fillId="0" borderId="0" xfId="0" applyFill="1" applyBorder="1"/>
    <xf numFmtId="0" fontId="16" fillId="36" borderId="15" xfId="0" applyFont="1" applyFill="1" applyBorder="1"/>
    <xf numFmtId="0" fontId="16" fillId="36" borderId="0" xfId="0" applyFont="1" applyFill="1"/>
    <xf numFmtId="0" fontId="0" fillId="0" borderId="0" xfId="0" applyNumberFormat="1" applyFill="1"/>
    <xf numFmtId="0" fontId="19" fillId="34" borderId="0" xfId="0" applyFont="1" applyFill="1"/>
    <xf numFmtId="0" fontId="16" fillId="36" borderId="16" xfId="0" applyFont="1" applyFill="1" applyBorder="1" applyAlignment="1">
      <alignment horizontal="left"/>
    </xf>
    <xf numFmtId="0" fontId="16" fillId="36" borderId="16" xfId="0" applyNumberFormat="1" applyFont="1" applyFill="1" applyBorder="1"/>
    <xf numFmtId="0" fontId="16" fillId="0" borderId="16" xfId="0" applyFont="1" applyFill="1" applyBorder="1" applyAlignment="1">
      <alignment horizontal="left"/>
    </xf>
    <xf numFmtId="0" fontId="16" fillId="0" borderId="15" xfId="0" applyFont="1" applyFill="1" applyBorder="1"/>
    <xf numFmtId="0" fontId="16" fillId="0" borderId="0" xfId="0" applyFont="1" applyFill="1" applyBorder="1"/>
    <xf numFmtId="0" fontId="16" fillId="0" borderId="0" xfId="0" applyFont="1" applyFill="1"/>
    <xf numFmtId="0" fontId="16" fillId="0" borderId="16" xfId="0" applyNumberFormat="1" applyFont="1" applyFill="1"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0" xfId="0" applyFill="1" applyBorder="1" applyAlignment="1">
      <alignment horizontal="left"/>
    </xf>
    <xf numFmtId="0" fontId="0" fillId="0" borderId="0" xfId="0" applyNumberFormat="1" applyFill="1" applyBorder="1"/>
    <xf numFmtId="0" fontId="16" fillId="0" borderId="0" xfId="0" applyFont="1" applyFill="1" applyBorder="1" applyAlignment="1">
      <alignment horizontal="left"/>
    </xf>
    <xf numFmtId="0" fontId="16" fillId="0" borderId="0" xfId="0" applyNumberFormat="1" applyFont="1" applyFill="1" applyBorder="1"/>
    <xf numFmtId="0" fontId="0" fillId="0" borderId="0" xfId="0" pivotButton="1" applyBorder="1"/>
    <xf numFmtId="0" fontId="0" fillId="0" borderId="0" xfId="0" applyNumberFormat="1" applyBorder="1"/>
    <xf numFmtId="0" fontId="0" fillId="0" borderId="0" xfId="0" applyAlignment="1">
      <alignment horizontal="center"/>
    </xf>
    <xf numFmtId="0" fontId="0" fillId="37" borderId="0" xfId="0" applyFill="1"/>
    <xf numFmtId="0" fontId="20" fillId="37" borderId="0" xfId="0" applyFont="1" applyFill="1"/>
    <xf numFmtId="0" fontId="0" fillId="0" borderId="0" xfId="0" applyAlignment="1">
      <alignment textRotation="45"/>
    </xf>
    <xf numFmtId="0" fontId="21" fillId="0" borderId="0" xfId="0" applyFont="1" applyAlignment="1">
      <alignment textRotation="45"/>
    </xf>
    <xf numFmtId="0" fontId="14" fillId="0" borderId="0" xfId="0" applyFont="1"/>
    <xf numFmtId="0" fontId="22" fillId="38" borderId="0" xfId="0" applyFont="1" applyFill="1" applyAlignment="1">
      <alignment textRotation="45"/>
    </xf>
    <xf numFmtId="0" fontId="14" fillId="38" borderId="0" xfId="0" applyFont="1" applyFill="1" applyAlignment="1">
      <alignment textRotation="45"/>
    </xf>
    <xf numFmtId="0" fontId="14" fillId="38" borderId="0" xfId="0" applyFont="1" applyFill="1"/>
    <xf numFmtId="0" fontId="14" fillId="0" borderId="0" xfId="0" applyFont="1" applyFill="1"/>
    <xf numFmtId="0" fontId="22" fillId="0" borderId="0" xfId="0" applyFont="1" applyFill="1" applyAlignment="1">
      <alignment textRotation="45"/>
    </xf>
    <xf numFmtId="0" fontId="14" fillId="0" borderId="0" xfId="0" applyFont="1" applyFill="1" applyAlignment="1">
      <alignment textRotation="45"/>
    </xf>
    <xf numFmtId="0" fontId="0" fillId="0" borderId="26" xfId="0" applyNumberFormat="1" applyBorder="1"/>
    <xf numFmtId="0" fontId="18" fillId="33" borderId="12" xfId="0" applyFont="1" applyFill="1" applyBorder="1" applyAlignment="1">
      <alignment horizontal="center"/>
    </xf>
    <xf numFmtId="11" fontId="0" fillId="33" borderId="12" xfId="0" applyNumberFormat="1" applyFill="1" applyBorder="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36">
    <dxf>
      <border>
        <right style="thin">
          <color indexed="64"/>
        </right>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border>
    </dxf>
    <dxf>
      <border>
        <left/>
        <right/>
        <top/>
        <bottom/>
        <vertical/>
      </border>
    </dxf>
    <dxf>
      <border>
        <left/>
        <right/>
        <bottom/>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border>
    </dxf>
    <dxf>
      <border>
        <left style="thin">
          <color indexed="64"/>
        </left>
        <right style="thin">
          <color indexed="64"/>
        </right>
        <vertical style="thin">
          <color indexed="64"/>
        </vertical>
        <horizontal style="thin">
          <color indexed="64"/>
        </horizontal>
      </border>
    </dxf>
    <dxf>
      <border>
        <right style="thin">
          <color indexed="64"/>
        </right>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border>
    </dxf>
    <dxf>
      <border>
        <left style="thin">
          <color indexed="64"/>
        </left>
        <right style="thin">
          <color indexed="64"/>
        </right>
        <vertical style="thin">
          <color indexed="64"/>
        </vertical>
        <horizontal style="thin">
          <color indexed="64"/>
        </horizontal>
      </border>
    </dxf>
    <dxf>
      <border>
        <right style="thin">
          <color indexed="64"/>
        </right>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border>
    </dxf>
    <dxf>
      <border>
        <left/>
        <right/>
        <top/>
        <bottom/>
        <vertical/>
      </border>
    </dxf>
    <dxf>
      <border>
        <left/>
        <right/>
        <bottom/>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border>
    </dxf>
    <dxf>
      <border>
        <left style="thin">
          <color indexed="64"/>
        </left>
        <right style="thin">
          <color indexed="64"/>
        </right>
        <vertical style="thin">
          <color indexed="64"/>
        </vertical>
        <horizontal style="thin">
          <color indexed="64"/>
        </horizontal>
      </border>
    </dxf>
    <dxf>
      <border>
        <right style="thin">
          <color indexed="64"/>
        </right>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border>
    </dxf>
    <dxf>
      <border>
        <left style="thin">
          <color indexed="64"/>
        </left>
        <right style="thin">
          <color indexed="64"/>
        </right>
        <vertical style="thin">
          <color indexed="64"/>
        </vertical>
        <horizontal style="thin">
          <color indexed="64"/>
        </horizontal>
      </border>
    </dxf>
    <dxf>
      <border>
        <right style="thin">
          <color indexed="64"/>
        </right>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border>
    </dxf>
    <dxf>
      <border>
        <left/>
        <right/>
        <top/>
        <bottom/>
        <vertical/>
      </border>
    </dxf>
    <dxf>
      <border>
        <left/>
        <right/>
        <bottom/>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border>
    </dxf>
    <dxf>
      <border>
        <left style="thin">
          <color indexed="64"/>
        </left>
        <right style="thin">
          <color indexed="64"/>
        </right>
        <vertical style="thin">
          <color indexed="64"/>
        </vertical>
        <horizontal style="thin">
          <color indexed="64"/>
        </horizontal>
      </border>
    </dxf>
    <dxf>
      <border>
        <right style="thin">
          <color indexed="64"/>
        </right>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border>
    </dxf>
    <dxf>
      <border>
        <left style="thin">
          <color indexed="64"/>
        </left>
        <right style="thin">
          <color indexed="64"/>
        </right>
        <vertical style="thin">
          <color indexed="64"/>
        </vertical>
        <horizontal style="thin">
          <color indexed="64"/>
        </horizontal>
      </border>
    </dxf>
    <dxf>
      <border>
        <right style="thin">
          <color indexed="64"/>
        </right>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border>
    </dxf>
    <dxf>
      <border>
        <left/>
        <right/>
        <top/>
        <bottom/>
        <vertical/>
      </border>
    </dxf>
    <dxf>
      <border>
        <left/>
        <right/>
        <bottom/>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border>
    </dxf>
    <dxf>
      <border>
        <left style="thin">
          <color indexed="64"/>
        </left>
        <right style="thin">
          <color indexed="64"/>
        </right>
        <vertical style="thin">
          <color indexed="64"/>
        </vertical>
        <horizontal style="thin">
          <color indexed="64"/>
        </horizontal>
      </border>
    </dxf>
    <dxf>
      <border>
        <right style="thin">
          <color indexed="64"/>
        </right>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border>
    </dxf>
    <dxf>
      <border>
        <left style="thin">
          <color indexed="64"/>
        </left>
        <right style="thin">
          <color indexed="64"/>
        </right>
        <vertical style="thin">
          <color indexed="64"/>
        </vertical>
        <horizontal style="thin">
          <color indexed="64"/>
        </horizontal>
      </border>
    </dxf>
    <dxf>
      <border>
        <right style="thin">
          <color indexed="64"/>
        </right>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border>
    </dxf>
    <dxf>
      <border>
        <left/>
        <right/>
        <top/>
        <bottom/>
        <vertical/>
      </border>
    </dxf>
    <dxf>
      <border>
        <left/>
        <right/>
        <bottom/>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border>
    </dxf>
    <dxf>
      <border>
        <left style="thin">
          <color indexed="64"/>
        </left>
        <right style="thin">
          <color indexed="64"/>
        </right>
        <vertical style="thin">
          <color indexed="64"/>
        </vertical>
        <horizontal style="thin">
          <color indexed="64"/>
        </horizontal>
      </border>
    </dxf>
    <dxf>
      <border>
        <right style="thin">
          <color indexed="64"/>
        </right>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border>
    </dxf>
    <dxf>
      <border>
        <left style="thin">
          <color indexed="64"/>
        </left>
        <right style="thin">
          <color indexed="64"/>
        </right>
        <vertical style="thin">
          <color indexed="64"/>
        </vertical>
        <horizontal style="thin">
          <color indexed="64"/>
        </horizontal>
      </border>
    </dxf>
    <dxf>
      <border>
        <right style="thin">
          <color indexed="64"/>
        </right>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border>
    </dxf>
    <dxf>
      <border>
        <left/>
        <right/>
        <top/>
        <bottom/>
        <vertical/>
      </border>
    </dxf>
    <dxf>
      <border>
        <left/>
        <right/>
        <bottom/>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border>
    </dxf>
    <dxf>
      <border>
        <left style="thin">
          <color indexed="64"/>
        </left>
        <right style="thin">
          <color indexed="64"/>
        </right>
        <vertical style="thin">
          <color indexed="64"/>
        </vertical>
        <horizontal style="thin">
          <color indexed="64"/>
        </horizontal>
      </border>
    </dxf>
    <dxf>
      <border>
        <right style="thin">
          <color indexed="64"/>
        </right>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border>
    </dxf>
    <dxf>
      <border>
        <left style="thin">
          <color indexed="64"/>
        </left>
        <right style="thin">
          <color indexed="64"/>
        </right>
        <vertical style="thin">
          <color indexed="64"/>
        </vertical>
        <horizontal style="thin">
          <color indexed="64"/>
        </horizontal>
      </border>
    </dxf>
    <dxf>
      <border>
        <right style="thin">
          <color indexed="64"/>
        </right>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border>
    </dxf>
    <dxf>
      <border>
        <left/>
        <right/>
        <top/>
        <bottom/>
        <vertical/>
      </border>
    </dxf>
    <dxf>
      <border>
        <left/>
        <right/>
        <bottom/>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border>
    </dxf>
    <dxf>
      <border>
        <left style="thin">
          <color indexed="64"/>
        </left>
        <right style="thin">
          <color indexed="64"/>
        </right>
        <vertical style="thin">
          <color indexed="64"/>
        </vertical>
        <horizontal style="thin">
          <color indexed="64"/>
        </horizontal>
      </border>
    </dxf>
    <dxf>
      <border>
        <right style="thin">
          <color indexed="64"/>
        </right>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border>
    </dxf>
    <dxf>
      <border>
        <left style="thin">
          <color indexed="64"/>
        </left>
        <right style="thin">
          <color indexed="64"/>
        </right>
        <vertical style="thin">
          <color indexed="64"/>
        </vertical>
        <horizontal style="thin">
          <color indexed="64"/>
        </horizontal>
      </border>
    </dxf>
    <dxf>
      <border>
        <right style="thin">
          <color indexed="64"/>
        </right>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border>
    </dxf>
    <dxf>
      <border>
        <left/>
        <right/>
        <top/>
        <bottom/>
        <vertical/>
      </border>
    </dxf>
    <dxf>
      <border>
        <left/>
        <right/>
        <bottom/>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border>
    </dxf>
    <dxf>
      <border>
        <left style="thin">
          <color indexed="64"/>
        </left>
        <right style="thin">
          <color indexed="64"/>
        </right>
        <vertical style="thin">
          <color indexed="64"/>
        </vertical>
        <horizontal style="thin">
          <color indexed="64"/>
        </horizontal>
      </border>
    </dxf>
    <dxf>
      <border>
        <right style="thin">
          <color indexed="64"/>
        </right>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border>
    </dxf>
    <dxf>
      <border>
        <left style="thin">
          <color indexed="64"/>
        </left>
        <right style="thin">
          <color indexed="64"/>
        </right>
        <vertical style="thin">
          <color indexed="64"/>
        </vertical>
        <horizontal style="thin">
          <color indexed="64"/>
        </horizontal>
      </border>
    </dxf>
    <dxf>
      <border>
        <right style="thin">
          <color indexed="64"/>
        </right>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border>
    </dxf>
    <dxf>
      <border>
        <left/>
        <right/>
        <top/>
        <bottom/>
        <vertical/>
      </border>
    </dxf>
    <dxf>
      <border>
        <left/>
        <right/>
        <bottom/>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border>
    </dxf>
    <dxf>
      <border>
        <left style="thin">
          <color indexed="64"/>
        </left>
        <right style="thin">
          <color indexed="64"/>
        </right>
        <vertical style="thin">
          <color indexed="64"/>
        </vertical>
        <horizontal style="thin">
          <color indexed="64"/>
        </horizontal>
      </border>
    </dxf>
    <dxf>
      <border>
        <right style="thin">
          <color indexed="64"/>
        </right>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border>
    </dxf>
    <dxf>
      <border>
        <left style="thin">
          <color indexed="64"/>
        </left>
        <right style="thin">
          <color indexed="64"/>
        </right>
        <vertical style="thin">
          <color indexed="64"/>
        </vertical>
        <horizontal style="thin">
          <color indexed="64"/>
        </horizontal>
      </border>
    </dxf>
    <dxf>
      <border>
        <right style="thin">
          <color indexed="64"/>
        </right>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border>
    </dxf>
    <dxf>
      <border>
        <left/>
        <right/>
        <top/>
        <bottom/>
        <vertical/>
      </border>
    </dxf>
    <dxf>
      <border>
        <left/>
        <right/>
        <bottom/>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border>
    </dxf>
    <dxf>
      <border>
        <left style="thin">
          <color indexed="64"/>
        </left>
        <right style="thin">
          <color indexed="64"/>
        </right>
        <vertical style="thin">
          <color indexed="64"/>
        </vertical>
        <horizontal style="thin">
          <color indexed="64"/>
        </horizontal>
      </border>
    </dxf>
    <dxf>
      <border>
        <right style="thin">
          <color indexed="64"/>
        </right>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border>
    </dxf>
    <dxf>
      <border>
        <left style="thin">
          <color indexed="64"/>
        </left>
        <right style="thin">
          <color indexed="64"/>
        </right>
        <vertical style="thin">
          <color indexed="64"/>
        </vertical>
        <horizontal style="thin">
          <color indexed="64"/>
        </horizontal>
      </border>
    </dxf>
    <dxf>
      <border>
        <right style="thin">
          <color indexed="64"/>
        </right>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border>
    </dxf>
    <dxf>
      <border>
        <left/>
        <right/>
        <top/>
        <bottom/>
        <vertical/>
      </border>
    </dxf>
    <dxf>
      <border>
        <left/>
        <right/>
        <bottom/>
        <vertic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border>
    </dxf>
    <dxf>
      <border>
        <left style="thin">
          <color indexed="64"/>
        </left>
        <right style="thin">
          <color indexed="64"/>
        </right>
        <vertical style="thin">
          <color indexed="64"/>
        </vertical>
        <horizontal style="thin">
          <color indexed="64"/>
        </horizontal>
      </border>
    </dxf>
    <dxf>
      <border>
        <right style="thin">
          <color indexed="64"/>
        </right>
        <top style="thin">
          <color indexed="64"/>
        </top>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border>
    </dxf>
    <dxf>
      <border>
        <left style="thin">
          <color indexed="64"/>
        </left>
        <right style="thin">
          <color indexed="64"/>
        </right>
        <vertical style="thin">
          <color indexed="64"/>
        </vertical>
        <horizontal style="thin">
          <color indexed="64"/>
        </horizontal>
      </border>
    </dxf>
    <dxf>
      <border>
        <right style="thin">
          <color indexed="64"/>
        </right>
        <top style="thin">
          <color indexed="64"/>
        </top>
        <horizontal style="thin">
          <color indexed="64"/>
        </horizontal>
      </border>
    </dxf>
    <dxf>
      <border>
        <left/>
        <right/>
        <bottom/>
        <vertical/>
      </border>
    </dxf>
    <dxf>
      <border>
        <left/>
        <right/>
        <top/>
        <bottom/>
        <vertical/>
      </border>
    </dxf>
    <dxf>
      <border>
        <left/>
        <right/>
        <top/>
        <bottom/>
        <vertic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border>
        <left/>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horizontal style="thin">
          <color indexed="64"/>
        </horizontal>
      </border>
    </dxf>
    <dxf>
      <border>
        <left style="thin">
          <color indexed="64"/>
        </left>
        <right style="thin">
          <color indexed="64"/>
        </right>
        <vertical style="thin">
          <color indexed="64"/>
        </vertical>
        <horizontal style="thin">
          <color indexed="64"/>
        </horizontal>
      </border>
    </dxf>
    <dxf>
      <border>
        <left/>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pivotCacheDefinition" Target="pivotCache/pivotCacheDefinition8.xml"/><Relationship Id="rId47" Type="http://schemas.openxmlformats.org/officeDocument/2006/relationships/pivotCacheDefinition" Target="pivotCache/pivotCacheDefinition13.xml"/><Relationship Id="rId63" Type="http://schemas.microsoft.com/office/2007/relationships/slicerCache" Target="slicerCaches/slicerCache4.xml"/><Relationship Id="rId68"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3.xml"/><Relationship Id="rId40" Type="http://schemas.openxmlformats.org/officeDocument/2006/relationships/pivotCacheDefinition" Target="pivotCache/pivotCacheDefinition6.xml"/><Relationship Id="rId45" Type="http://schemas.openxmlformats.org/officeDocument/2006/relationships/pivotCacheDefinition" Target="pivotCache/pivotCacheDefinition11.xml"/><Relationship Id="rId53" Type="http://schemas.openxmlformats.org/officeDocument/2006/relationships/pivotCacheDefinition" Target="pivotCache/pivotCacheDefinition19.xml"/><Relationship Id="rId58" Type="http://schemas.openxmlformats.org/officeDocument/2006/relationships/pivotCacheDefinition" Target="pivotCache/pivotCacheDefinition24.xml"/><Relationship Id="rId66" Type="http://schemas.openxmlformats.org/officeDocument/2006/relationships/theme" Target="theme/theme1.xml"/><Relationship Id="rId5" Type="http://schemas.openxmlformats.org/officeDocument/2006/relationships/worksheet" Target="worksheets/sheet5.xml"/><Relationship Id="rId61" Type="http://schemas.microsoft.com/office/2007/relationships/slicerCache" Target="slicerCaches/slicerCache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1.xml"/><Relationship Id="rId43" Type="http://schemas.openxmlformats.org/officeDocument/2006/relationships/pivotCacheDefinition" Target="pivotCache/pivotCacheDefinition9.xml"/><Relationship Id="rId48" Type="http://schemas.openxmlformats.org/officeDocument/2006/relationships/pivotCacheDefinition" Target="pivotCache/pivotCacheDefinition14.xml"/><Relationship Id="rId56" Type="http://schemas.openxmlformats.org/officeDocument/2006/relationships/pivotCacheDefinition" Target="pivotCache/pivotCacheDefinition22.xml"/><Relationship Id="rId64" Type="http://schemas.microsoft.com/office/2007/relationships/slicerCache" Target="slicerCaches/slicerCache5.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pivotCacheDefinition" Target="pivotCache/pivotCacheDefinition1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4.xml"/><Relationship Id="rId46" Type="http://schemas.openxmlformats.org/officeDocument/2006/relationships/pivotCacheDefinition" Target="pivotCache/pivotCacheDefinition12.xml"/><Relationship Id="rId59" Type="http://schemas.openxmlformats.org/officeDocument/2006/relationships/pivotCacheDefinition" Target="pivotCache/pivotCacheDefinition25.xml"/><Relationship Id="rId67" Type="http://schemas.openxmlformats.org/officeDocument/2006/relationships/connections" Target="connections.xml"/><Relationship Id="rId20" Type="http://schemas.openxmlformats.org/officeDocument/2006/relationships/worksheet" Target="worksheets/sheet20.xml"/><Relationship Id="rId41" Type="http://schemas.openxmlformats.org/officeDocument/2006/relationships/pivotCacheDefinition" Target="pivotCache/pivotCacheDefinition7.xml"/><Relationship Id="rId54" Type="http://schemas.openxmlformats.org/officeDocument/2006/relationships/pivotCacheDefinition" Target="pivotCache/pivotCacheDefinition20.xml"/><Relationship Id="rId62" Type="http://schemas.microsoft.com/office/2007/relationships/slicerCache" Target="slicerCaches/slicerCache3.xml"/><Relationship Id="rId7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2.xml"/><Relationship Id="rId49" Type="http://schemas.openxmlformats.org/officeDocument/2006/relationships/pivotCacheDefinition" Target="pivotCache/pivotCacheDefinition15.xml"/><Relationship Id="rId57" Type="http://schemas.openxmlformats.org/officeDocument/2006/relationships/pivotCacheDefinition" Target="pivotCache/pivotCacheDefinition2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pivotCacheDefinition" Target="pivotCache/pivotCacheDefinition10.xml"/><Relationship Id="rId52" Type="http://schemas.openxmlformats.org/officeDocument/2006/relationships/pivotCacheDefinition" Target="pivotCache/pivotCacheDefinition18.xml"/><Relationship Id="rId60" Type="http://schemas.microsoft.com/office/2007/relationships/slicerCache" Target="slicerCaches/slicerCache1.xml"/><Relationship Id="rId65"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5.xml"/><Relationship Id="rId34" Type="http://schemas.openxmlformats.org/officeDocument/2006/relationships/worksheet" Target="worksheets/sheet34.xml"/><Relationship Id="rId50" Type="http://schemas.openxmlformats.org/officeDocument/2006/relationships/pivotCacheDefinition" Target="pivotCache/pivotCacheDefinition16.xml"/><Relationship Id="rId55" Type="http://schemas.openxmlformats.org/officeDocument/2006/relationships/pivotCacheDefinition" Target="pivotCache/pivotCacheDefinition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Sets(AutoRecovered).xlsx]PIVOT TABLE!PivotTable1</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TABLE'!$B$3:$B$4</c:f>
              <c:strCache>
                <c:ptCount val="1"/>
                <c:pt idx="0">
                  <c:v>Human Resources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TABLE'!$A$5:$A$8</c:f>
              <c:strCache>
                <c:ptCount val="3"/>
                <c:pt idx="0">
                  <c:v>Human Resources</c:v>
                </c:pt>
                <c:pt idx="1">
                  <c:v>Research &amp; Development</c:v>
                </c:pt>
                <c:pt idx="2">
                  <c:v>Sales</c:v>
                </c:pt>
              </c:strCache>
            </c:strRef>
          </c:cat>
          <c:val>
            <c:numRef>
              <c:f>'PIVOT TABLE'!$B$5:$B$8</c:f>
              <c:numCache>
                <c:formatCode>General</c:formatCode>
                <c:ptCount val="3"/>
                <c:pt idx="0">
                  <c:v>81</c:v>
                </c:pt>
              </c:numCache>
            </c:numRef>
          </c:val>
          <c:extLst>
            <c:ext xmlns:c16="http://schemas.microsoft.com/office/drawing/2014/chart" uri="{C3380CC4-5D6E-409C-BE32-E72D297353CC}">
              <c16:uniqueId val="{00000000-E98B-44E1-B53C-1C48AB5A39E3}"/>
            </c:ext>
          </c:extLst>
        </c:ser>
        <c:ser>
          <c:idx val="1"/>
          <c:order val="1"/>
          <c:tx>
            <c:strRef>
              <c:f>'PIVOT TABLE'!$C$3:$C$4</c:f>
              <c:strCache>
                <c:ptCount val="1"/>
                <c:pt idx="0">
                  <c:v>Life Sciences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TABLE'!$A$5:$A$8</c:f>
              <c:strCache>
                <c:ptCount val="3"/>
                <c:pt idx="0">
                  <c:v>Human Resources</c:v>
                </c:pt>
                <c:pt idx="1">
                  <c:v>Research &amp; Development</c:v>
                </c:pt>
                <c:pt idx="2">
                  <c:v>Sales</c:v>
                </c:pt>
              </c:strCache>
            </c:strRef>
          </c:cat>
          <c:val>
            <c:numRef>
              <c:f>'PIVOT TABLE'!$C$5:$C$8</c:f>
              <c:numCache>
                <c:formatCode>General</c:formatCode>
                <c:ptCount val="3"/>
                <c:pt idx="0">
                  <c:v>48</c:v>
                </c:pt>
                <c:pt idx="1">
                  <c:v>1320</c:v>
                </c:pt>
                <c:pt idx="2">
                  <c:v>450</c:v>
                </c:pt>
              </c:numCache>
            </c:numRef>
          </c:val>
          <c:extLst>
            <c:ext xmlns:c16="http://schemas.microsoft.com/office/drawing/2014/chart" uri="{C3380CC4-5D6E-409C-BE32-E72D297353CC}">
              <c16:uniqueId val="{00000001-E98B-44E1-B53C-1C48AB5A39E3}"/>
            </c:ext>
          </c:extLst>
        </c:ser>
        <c:ser>
          <c:idx val="2"/>
          <c:order val="2"/>
          <c:tx>
            <c:strRef>
              <c:f>'PIVOT TABLE'!$D$3:$D$4</c:f>
              <c:strCache>
                <c:ptCount val="1"/>
                <c:pt idx="0">
                  <c:v>Marketing</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TABLE'!$A$5:$A$8</c:f>
              <c:strCache>
                <c:ptCount val="3"/>
                <c:pt idx="0">
                  <c:v>Human Resources</c:v>
                </c:pt>
                <c:pt idx="1">
                  <c:v>Research &amp; Development</c:v>
                </c:pt>
                <c:pt idx="2">
                  <c:v>Sales</c:v>
                </c:pt>
              </c:strCache>
            </c:strRef>
          </c:cat>
          <c:val>
            <c:numRef>
              <c:f>'PIVOT TABLE'!$D$5:$D$8</c:f>
              <c:numCache>
                <c:formatCode>General</c:formatCode>
                <c:ptCount val="3"/>
                <c:pt idx="2">
                  <c:v>477</c:v>
                </c:pt>
              </c:numCache>
            </c:numRef>
          </c:val>
          <c:extLst>
            <c:ext xmlns:c16="http://schemas.microsoft.com/office/drawing/2014/chart" uri="{C3380CC4-5D6E-409C-BE32-E72D297353CC}">
              <c16:uniqueId val="{00000002-E98B-44E1-B53C-1C48AB5A39E3}"/>
            </c:ext>
          </c:extLst>
        </c:ser>
        <c:ser>
          <c:idx val="3"/>
          <c:order val="3"/>
          <c:tx>
            <c:strRef>
              <c:f>'PIVOT TABLE'!$E$3:$E$4</c:f>
              <c:strCache>
                <c:ptCount val="1"/>
                <c:pt idx="0">
                  <c:v>Medical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TABLE'!$A$5:$A$8</c:f>
              <c:strCache>
                <c:ptCount val="3"/>
                <c:pt idx="0">
                  <c:v>Human Resources</c:v>
                </c:pt>
                <c:pt idx="1">
                  <c:v>Research &amp; Development</c:v>
                </c:pt>
                <c:pt idx="2">
                  <c:v>Sales</c:v>
                </c:pt>
              </c:strCache>
            </c:strRef>
          </c:cat>
          <c:val>
            <c:numRef>
              <c:f>'PIVOT TABLE'!$E$5:$E$8</c:f>
              <c:numCache>
                <c:formatCode>General</c:formatCode>
                <c:ptCount val="3"/>
                <c:pt idx="0">
                  <c:v>39</c:v>
                </c:pt>
                <c:pt idx="1">
                  <c:v>1089</c:v>
                </c:pt>
                <c:pt idx="2">
                  <c:v>264</c:v>
                </c:pt>
              </c:numCache>
            </c:numRef>
          </c:val>
          <c:extLst>
            <c:ext xmlns:c16="http://schemas.microsoft.com/office/drawing/2014/chart" uri="{C3380CC4-5D6E-409C-BE32-E72D297353CC}">
              <c16:uniqueId val="{00000003-E98B-44E1-B53C-1C48AB5A39E3}"/>
            </c:ext>
          </c:extLst>
        </c:ser>
        <c:ser>
          <c:idx val="4"/>
          <c:order val="4"/>
          <c:tx>
            <c:strRef>
              <c:f>'PIVOT TABLE'!$F$3:$F$4</c:f>
              <c:strCache>
                <c:ptCount val="1"/>
                <c:pt idx="0">
                  <c:v>Other</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TABLE'!$A$5:$A$8</c:f>
              <c:strCache>
                <c:ptCount val="3"/>
                <c:pt idx="0">
                  <c:v>Human Resources</c:v>
                </c:pt>
                <c:pt idx="1">
                  <c:v>Research &amp; Development</c:v>
                </c:pt>
                <c:pt idx="2">
                  <c:v>Sales</c:v>
                </c:pt>
              </c:strCache>
            </c:strRef>
          </c:cat>
          <c:val>
            <c:numRef>
              <c:f>'PIVOT TABLE'!$F$5:$F$8</c:f>
              <c:numCache>
                <c:formatCode>General</c:formatCode>
                <c:ptCount val="3"/>
                <c:pt idx="0">
                  <c:v>9</c:v>
                </c:pt>
                <c:pt idx="1">
                  <c:v>192</c:v>
                </c:pt>
                <c:pt idx="2">
                  <c:v>45</c:v>
                </c:pt>
              </c:numCache>
            </c:numRef>
          </c:val>
          <c:extLst>
            <c:ext xmlns:c16="http://schemas.microsoft.com/office/drawing/2014/chart" uri="{C3380CC4-5D6E-409C-BE32-E72D297353CC}">
              <c16:uniqueId val="{00000004-E98B-44E1-B53C-1C48AB5A39E3}"/>
            </c:ext>
          </c:extLst>
        </c:ser>
        <c:ser>
          <c:idx val="5"/>
          <c:order val="5"/>
          <c:tx>
            <c:strRef>
              <c:f>'PIVOT TABLE'!$G$3:$G$4</c:f>
              <c:strCache>
                <c:ptCount val="1"/>
                <c:pt idx="0">
                  <c:v>Technical Degree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TABLE'!$A$5:$A$8</c:f>
              <c:strCache>
                <c:ptCount val="3"/>
                <c:pt idx="0">
                  <c:v>Human Resources</c:v>
                </c:pt>
                <c:pt idx="1">
                  <c:v>Research &amp; Development</c:v>
                </c:pt>
                <c:pt idx="2">
                  <c:v>Sales</c:v>
                </c:pt>
              </c:strCache>
            </c:strRef>
          </c:cat>
          <c:val>
            <c:numRef>
              <c:f>'PIVOT TABLE'!$G$5:$G$8</c:f>
              <c:numCache>
                <c:formatCode>General</c:formatCode>
                <c:ptCount val="3"/>
                <c:pt idx="0">
                  <c:v>12</c:v>
                </c:pt>
                <c:pt idx="1">
                  <c:v>282</c:v>
                </c:pt>
                <c:pt idx="2">
                  <c:v>102</c:v>
                </c:pt>
              </c:numCache>
            </c:numRef>
          </c:val>
          <c:extLst>
            <c:ext xmlns:c16="http://schemas.microsoft.com/office/drawing/2014/chart" uri="{C3380CC4-5D6E-409C-BE32-E72D297353CC}">
              <c16:uniqueId val="{00000005-E98B-44E1-B53C-1C48AB5A39E3}"/>
            </c:ext>
          </c:extLst>
        </c:ser>
        <c:dLbls>
          <c:showLegendKey val="0"/>
          <c:showVal val="0"/>
          <c:showCatName val="0"/>
          <c:showSerName val="0"/>
          <c:showPercent val="0"/>
          <c:showBubbleSize val="0"/>
        </c:dLbls>
        <c:gapWidth val="150"/>
        <c:shape val="box"/>
        <c:axId val="667065392"/>
        <c:axId val="667062480"/>
        <c:axId val="0"/>
      </c:bar3DChart>
      <c:catAx>
        <c:axId val="667065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67062480"/>
        <c:crosses val="autoZero"/>
        <c:auto val="1"/>
        <c:lblAlgn val="ctr"/>
        <c:lblOffset val="100"/>
        <c:noMultiLvlLbl val="0"/>
      </c:catAx>
      <c:valAx>
        <c:axId val="66706248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67065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a:solidFill>
        <a:sysClr val="windowText" lastClr="000000"/>
      </a:solidFill>
    </a:ln>
    <a:effectLst>
      <a:softEdge rad="635000"/>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Sets(AutoRecovered).xlsx] PIVOT TABLE 2!PivotTable3</c:name>
    <c:fmtId val="0"/>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851843967817593E-2"/>
          <c:y val="5.9632545931758534E-2"/>
          <c:w val="0.83205351870927768"/>
          <c:h val="0.87707112860892389"/>
        </c:manualLayout>
      </c:layout>
      <c:barChart>
        <c:barDir val="col"/>
        <c:grouping val="clustered"/>
        <c:varyColors val="0"/>
        <c:ser>
          <c:idx val="0"/>
          <c:order val="0"/>
          <c:tx>
            <c:strRef>
              <c:f>' PIVOT TABLE 2'!$B$3:$B$4</c:f>
              <c:strCache>
                <c:ptCount val="1"/>
                <c:pt idx="0">
                  <c:v>Human Resources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 PIVOT TABLE 2'!$A$5:$A$14</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 PIVOT TABLE 2'!$B$5:$B$14</c:f>
              <c:numCache>
                <c:formatCode>General</c:formatCode>
                <c:ptCount val="9"/>
                <c:pt idx="0">
                  <c:v>831240</c:v>
                </c:pt>
                <c:pt idx="1">
                  <c:v>60420</c:v>
                </c:pt>
                <c:pt idx="2">
                  <c:v>3031530</c:v>
                </c:pt>
                <c:pt idx="3">
                  <c:v>788430</c:v>
                </c:pt>
                <c:pt idx="4">
                  <c:v>1336560</c:v>
                </c:pt>
                <c:pt idx="5">
                  <c:v>223380</c:v>
                </c:pt>
                <c:pt idx="6">
                  <c:v>1899960</c:v>
                </c:pt>
                <c:pt idx="7">
                  <c:v>2433360</c:v>
                </c:pt>
                <c:pt idx="8">
                  <c:v>339060</c:v>
                </c:pt>
              </c:numCache>
            </c:numRef>
          </c:val>
          <c:extLst>
            <c:ext xmlns:c16="http://schemas.microsoft.com/office/drawing/2014/chart" uri="{C3380CC4-5D6E-409C-BE32-E72D297353CC}">
              <c16:uniqueId val="{00000005-541F-4923-B8C8-AA95C8D06174}"/>
            </c:ext>
          </c:extLst>
        </c:ser>
        <c:ser>
          <c:idx val="1"/>
          <c:order val="1"/>
          <c:tx>
            <c:strRef>
              <c:f>' PIVOT TABLE 2'!$C$3:$C$4</c:f>
              <c:strCache>
                <c:ptCount val="1"/>
                <c:pt idx="0">
                  <c:v>Research &amp; Development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 PIVOT TABLE 2'!$A$5:$A$14</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 PIVOT TABLE 2'!$C$5:$C$14</c:f>
              <c:numCache>
                <c:formatCode>General</c:formatCode>
                <c:ptCount val="9"/>
                <c:pt idx="0">
                  <c:v>15498330</c:v>
                </c:pt>
                <c:pt idx="1">
                  <c:v>6942660</c:v>
                </c:pt>
                <c:pt idx="2">
                  <c:v>33204210</c:v>
                </c:pt>
                <c:pt idx="3">
                  <c:v>14055810</c:v>
                </c:pt>
                <c:pt idx="4">
                  <c:v>20416080</c:v>
                </c:pt>
                <c:pt idx="5">
                  <c:v>10586790</c:v>
                </c:pt>
                <c:pt idx="6">
                  <c:v>38381580</c:v>
                </c:pt>
                <c:pt idx="7">
                  <c:v>42613140</c:v>
                </c:pt>
                <c:pt idx="8">
                  <c:v>12004290</c:v>
                </c:pt>
              </c:numCache>
            </c:numRef>
          </c:val>
          <c:extLst>
            <c:ext xmlns:c16="http://schemas.microsoft.com/office/drawing/2014/chart" uri="{C3380CC4-5D6E-409C-BE32-E72D297353CC}">
              <c16:uniqueId val="{00000006-541F-4923-B8C8-AA95C8D06174}"/>
            </c:ext>
          </c:extLst>
        </c:ser>
        <c:ser>
          <c:idx val="2"/>
          <c:order val="2"/>
          <c:tx>
            <c:strRef>
              <c:f>' PIVOT TABLE 2'!$D$3:$D$4</c:f>
              <c:strCache>
                <c:ptCount val="1"/>
                <c:pt idx="0">
                  <c:v>Sales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 PIVOT TABLE 2'!$A$5:$A$14</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 PIVOT TABLE 2'!$D$5:$D$14</c:f>
              <c:numCache>
                <c:formatCode>General</c:formatCode>
                <c:ptCount val="9"/>
                <c:pt idx="0">
                  <c:v>7637040</c:v>
                </c:pt>
                <c:pt idx="1">
                  <c:v>2127300</c:v>
                </c:pt>
                <c:pt idx="2">
                  <c:v>15290280</c:v>
                </c:pt>
                <c:pt idx="3">
                  <c:v>4554900</c:v>
                </c:pt>
                <c:pt idx="4">
                  <c:v>8342280</c:v>
                </c:pt>
                <c:pt idx="5">
                  <c:v>4903380</c:v>
                </c:pt>
                <c:pt idx="6">
                  <c:v>16637160</c:v>
                </c:pt>
                <c:pt idx="7">
                  <c:v>18706080</c:v>
                </c:pt>
                <c:pt idx="8">
                  <c:v>3934020</c:v>
                </c:pt>
              </c:numCache>
            </c:numRef>
          </c:val>
          <c:extLst>
            <c:ext xmlns:c16="http://schemas.microsoft.com/office/drawing/2014/chart" uri="{C3380CC4-5D6E-409C-BE32-E72D297353CC}">
              <c16:uniqueId val="{00000009-541F-4923-B8C8-AA95C8D06174}"/>
            </c:ext>
          </c:extLst>
        </c:ser>
        <c:dLbls>
          <c:showLegendKey val="0"/>
          <c:showVal val="0"/>
          <c:showCatName val="0"/>
          <c:showSerName val="0"/>
          <c:showPercent val="0"/>
          <c:showBubbleSize val="0"/>
        </c:dLbls>
        <c:gapWidth val="315"/>
        <c:overlap val="-40"/>
        <c:axId val="679940208"/>
        <c:axId val="679944368"/>
      </c:barChart>
      <c:catAx>
        <c:axId val="6799402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79944368"/>
        <c:crosses val="autoZero"/>
        <c:auto val="1"/>
        <c:lblAlgn val="ctr"/>
        <c:lblOffset val="100"/>
        <c:noMultiLvlLbl val="0"/>
      </c:catAx>
      <c:valAx>
        <c:axId val="6799443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79940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Sets(AutoRecovered).xlsx]PIVOT TABLE 3!PivotTable4</c:name>
    <c:fmtId val="2"/>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3'!$B$3:$B$4</c:f>
              <c:strCache>
                <c:ptCount val="1"/>
                <c:pt idx="0">
                  <c:v>Human Resources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'PIVOT TABLE 3'!$A$5:$A$20</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1</c:v>
                  </c:pt>
                  <c:pt idx="2">
                    <c:v>2</c:v>
                  </c:pt>
                  <c:pt idx="4">
                    <c:v>3</c:v>
                  </c:pt>
                  <c:pt idx="6">
                    <c:v>4</c:v>
                  </c:pt>
                  <c:pt idx="8">
                    <c:v>5</c:v>
                  </c:pt>
                </c:lvl>
              </c:multiLvlStrCache>
            </c:multiLvlStrRef>
          </c:cat>
          <c:val>
            <c:numRef>
              <c:f>'PIVOT TABLE 3'!$B$5:$B$20</c:f>
              <c:numCache>
                <c:formatCode>General</c:formatCode>
                <c:ptCount val="10"/>
                <c:pt idx="0">
                  <c:v>24</c:v>
                </c:pt>
                <c:pt idx="1">
                  <c:v>33</c:v>
                </c:pt>
                <c:pt idx="2">
                  <c:v>21</c:v>
                </c:pt>
                <c:pt idx="3">
                  <c:v>51</c:v>
                </c:pt>
                <c:pt idx="4">
                  <c:v>15</c:v>
                </c:pt>
                <c:pt idx="5">
                  <c:v>15</c:v>
                </c:pt>
                <c:pt idx="6">
                  <c:v>3</c:v>
                </c:pt>
                <c:pt idx="7">
                  <c:v>9</c:v>
                </c:pt>
                <c:pt idx="8">
                  <c:v>9</c:v>
                </c:pt>
                <c:pt idx="9">
                  <c:v>9</c:v>
                </c:pt>
              </c:numCache>
            </c:numRef>
          </c:val>
          <c:extLst>
            <c:ext xmlns:c16="http://schemas.microsoft.com/office/drawing/2014/chart" uri="{C3380CC4-5D6E-409C-BE32-E72D297353CC}">
              <c16:uniqueId val="{00000000-660D-4134-BBB1-F746A0FD10EC}"/>
            </c:ext>
          </c:extLst>
        </c:ser>
        <c:ser>
          <c:idx val="1"/>
          <c:order val="1"/>
          <c:tx>
            <c:strRef>
              <c:f>'PIVOT TABLE 3'!$C$3:$C$4</c:f>
              <c:strCache>
                <c:ptCount val="1"/>
                <c:pt idx="0">
                  <c:v>Research &amp; Development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'PIVOT TABLE 3'!$A$5:$A$20</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1</c:v>
                  </c:pt>
                  <c:pt idx="2">
                    <c:v>2</c:v>
                  </c:pt>
                  <c:pt idx="4">
                    <c:v>3</c:v>
                  </c:pt>
                  <c:pt idx="6">
                    <c:v>4</c:v>
                  </c:pt>
                  <c:pt idx="8">
                    <c:v>5</c:v>
                  </c:pt>
                </c:lvl>
              </c:multiLvlStrCache>
            </c:multiLvlStrRef>
          </c:cat>
          <c:val>
            <c:numRef>
              <c:f>'PIVOT TABLE 3'!$C$5:$C$20</c:f>
              <c:numCache>
                <c:formatCode>General</c:formatCode>
                <c:ptCount val="10"/>
                <c:pt idx="0">
                  <c:v>405</c:v>
                </c:pt>
                <c:pt idx="1">
                  <c:v>693</c:v>
                </c:pt>
                <c:pt idx="2">
                  <c:v>435</c:v>
                </c:pt>
                <c:pt idx="3">
                  <c:v>597</c:v>
                </c:pt>
                <c:pt idx="4">
                  <c:v>168</c:v>
                </c:pt>
                <c:pt idx="5">
                  <c:v>267</c:v>
                </c:pt>
                <c:pt idx="6">
                  <c:v>99</c:v>
                </c:pt>
                <c:pt idx="7">
                  <c:v>93</c:v>
                </c:pt>
                <c:pt idx="8">
                  <c:v>57</c:v>
                </c:pt>
                <c:pt idx="9">
                  <c:v>69</c:v>
                </c:pt>
              </c:numCache>
            </c:numRef>
          </c:val>
          <c:extLst>
            <c:ext xmlns:c16="http://schemas.microsoft.com/office/drawing/2014/chart" uri="{C3380CC4-5D6E-409C-BE32-E72D297353CC}">
              <c16:uniqueId val="{00000001-660D-4134-BBB1-F746A0FD10EC}"/>
            </c:ext>
          </c:extLst>
        </c:ser>
        <c:ser>
          <c:idx val="2"/>
          <c:order val="2"/>
          <c:tx>
            <c:strRef>
              <c:f>'PIVOT TABLE 3'!$D$3:$D$4</c:f>
              <c:strCache>
                <c:ptCount val="1"/>
                <c:pt idx="0">
                  <c:v>Sales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'PIVOT TABLE 3'!$A$5:$A$20</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1</c:v>
                  </c:pt>
                  <c:pt idx="2">
                    <c:v>2</c:v>
                  </c:pt>
                  <c:pt idx="4">
                    <c:v>3</c:v>
                  </c:pt>
                  <c:pt idx="6">
                    <c:v>4</c:v>
                  </c:pt>
                  <c:pt idx="8">
                    <c:v>5</c:v>
                  </c:pt>
                </c:lvl>
              </c:multiLvlStrCache>
            </c:multiLvlStrRef>
          </c:cat>
          <c:val>
            <c:numRef>
              <c:f>'PIVOT TABLE 3'!$D$5:$D$20</c:f>
              <c:numCache>
                <c:formatCode>General</c:formatCode>
                <c:ptCount val="10"/>
                <c:pt idx="0">
                  <c:v>192</c:v>
                </c:pt>
                <c:pt idx="1">
                  <c:v>282</c:v>
                </c:pt>
                <c:pt idx="2">
                  <c:v>213</c:v>
                </c:pt>
                <c:pt idx="3">
                  <c:v>285</c:v>
                </c:pt>
                <c:pt idx="4">
                  <c:v>60</c:v>
                </c:pt>
                <c:pt idx="5">
                  <c:v>129</c:v>
                </c:pt>
                <c:pt idx="6">
                  <c:v>36</c:v>
                </c:pt>
                <c:pt idx="7">
                  <c:v>78</c:v>
                </c:pt>
                <c:pt idx="8">
                  <c:v>27</c:v>
                </c:pt>
                <c:pt idx="9">
                  <c:v>36</c:v>
                </c:pt>
              </c:numCache>
            </c:numRef>
          </c:val>
          <c:extLst>
            <c:ext xmlns:c16="http://schemas.microsoft.com/office/drawing/2014/chart" uri="{C3380CC4-5D6E-409C-BE32-E72D297353CC}">
              <c16:uniqueId val="{00000009-52AF-44D5-BD1B-FD4CB6F5C2EC}"/>
            </c:ext>
          </c:extLst>
        </c:ser>
        <c:dLbls>
          <c:dLblPos val="outEnd"/>
          <c:showLegendKey val="0"/>
          <c:showVal val="1"/>
          <c:showCatName val="0"/>
          <c:showSerName val="0"/>
          <c:showPercent val="0"/>
          <c:showBubbleSize val="0"/>
        </c:dLbls>
        <c:gapWidth val="315"/>
        <c:overlap val="-40"/>
        <c:axId val="1874791712"/>
        <c:axId val="1874801280"/>
      </c:barChart>
      <c:catAx>
        <c:axId val="18747917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874801280"/>
        <c:crosses val="autoZero"/>
        <c:auto val="1"/>
        <c:lblAlgn val="ctr"/>
        <c:lblOffset val="100"/>
        <c:noMultiLvlLbl val="0"/>
      </c:catAx>
      <c:valAx>
        <c:axId val="18748012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874791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Sets(AutoRecovered).xlsx]PIVOT TABLE 4 !PivotTable5</c:name>
    <c:fmtId val="0"/>
  </c:pivotSource>
  <c:chart>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4 '!$B$3:$B$4</c:f>
              <c:strCache>
                <c:ptCount val="1"/>
                <c:pt idx="0">
                  <c:v>Human Resources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multiLvlStrRef>
              <c:f>'PIVOT TABLE 4 '!$A$5:$A$20</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1</c:v>
                  </c:pt>
                  <c:pt idx="2">
                    <c:v>2</c:v>
                  </c:pt>
                  <c:pt idx="4">
                    <c:v>3</c:v>
                  </c:pt>
                  <c:pt idx="6">
                    <c:v>4</c:v>
                  </c:pt>
                  <c:pt idx="8">
                    <c:v>5</c:v>
                  </c:pt>
                </c:lvl>
              </c:multiLvlStrCache>
            </c:multiLvlStrRef>
          </c:cat>
          <c:val>
            <c:numRef>
              <c:f>'PIVOT TABLE 4 '!$B$5:$B$20</c:f>
              <c:numCache>
                <c:formatCode>General</c:formatCode>
                <c:ptCount val="10"/>
                <c:pt idx="0">
                  <c:v>432750</c:v>
                </c:pt>
                <c:pt idx="1">
                  <c:v>678900</c:v>
                </c:pt>
                <c:pt idx="2">
                  <c:v>819240</c:v>
                </c:pt>
                <c:pt idx="3">
                  <c:v>1064100</c:v>
                </c:pt>
                <c:pt idx="4">
                  <c:v>2302050</c:v>
                </c:pt>
                <c:pt idx="5">
                  <c:v>2009250</c:v>
                </c:pt>
                <c:pt idx="6">
                  <c:v>1359600</c:v>
                </c:pt>
                <c:pt idx="7">
                  <c:v>1985580</c:v>
                </c:pt>
                <c:pt idx="8">
                  <c:v>67740</c:v>
                </c:pt>
                <c:pt idx="9">
                  <c:v>224730</c:v>
                </c:pt>
              </c:numCache>
            </c:numRef>
          </c:val>
          <c:extLst>
            <c:ext xmlns:c16="http://schemas.microsoft.com/office/drawing/2014/chart" uri="{C3380CC4-5D6E-409C-BE32-E72D297353CC}">
              <c16:uniqueId val="{00000000-5CF6-4AE2-B63A-FACE5D85491E}"/>
            </c:ext>
          </c:extLst>
        </c:ser>
        <c:ser>
          <c:idx val="1"/>
          <c:order val="1"/>
          <c:tx>
            <c:strRef>
              <c:f>'PIVOT TABLE 4 '!$C$3:$C$4</c:f>
              <c:strCache>
                <c:ptCount val="1"/>
                <c:pt idx="0">
                  <c:v>Research &amp; Development</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multiLvlStrRef>
              <c:f>'PIVOT TABLE 4 '!$A$5:$A$20</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1</c:v>
                  </c:pt>
                  <c:pt idx="2">
                    <c:v>2</c:v>
                  </c:pt>
                  <c:pt idx="4">
                    <c:v>3</c:v>
                  </c:pt>
                  <c:pt idx="6">
                    <c:v>4</c:v>
                  </c:pt>
                  <c:pt idx="8">
                    <c:v>5</c:v>
                  </c:pt>
                </c:lvl>
              </c:multiLvlStrCache>
            </c:multiLvlStrRef>
          </c:cat>
          <c:val>
            <c:numRef>
              <c:f>'PIVOT TABLE 4 '!$C$5:$C$20</c:f>
              <c:numCache>
                <c:formatCode>General</c:formatCode>
                <c:ptCount val="10"/>
                <c:pt idx="0">
                  <c:v>7826610</c:v>
                </c:pt>
                <c:pt idx="1">
                  <c:v>14441310</c:v>
                </c:pt>
                <c:pt idx="2">
                  <c:v>14809830</c:v>
                </c:pt>
                <c:pt idx="3">
                  <c:v>20487270</c:v>
                </c:pt>
                <c:pt idx="4">
                  <c:v>33817380</c:v>
                </c:pt>
                <c:pt idx="5">
                  <c:v>47120940</c:v>
                </c:pt>
                <c:pt idx="6">
                  <c:v>18117930</c:v>
                </c:pt>
                <c:pt idx="7">
                  <c:v>29850330</c:v>
                </c:pt>
                <c:pt idx="8">
                  <c:v>3405240</c:v>
                </c:pt>
                <c:pt idx="9">
                  <c:v>3826050</c:v>
                </c:pt>
              </c:numCache>
            </c:numRef>
          </c:val>
          <c:extLst>
            <c:ext xmlns:c16="http://schemas.microsoft.com/office/drawing/2014/chart" uri="{C3380CC4-5D6E-409C-BE32-E72D297353CC}">
              <c16:uniqueId val="{00000001-5CF6-4AE2-B63A-FACE5D85491E}"/>
            </c:ext>
          </c:extLst>
        </c:ser>
        <c:ser>
          <c:idx val="2"/>
          <c:order val="2"/>
          <c:tx>
            <c:strRef>
              <c:f>'PIVOT TABLE 4 '!$D$3:$D$4</c:f>
              <c:strCache>
                <c:ptCount val="1"/>
                <c:pt idx="0">
                  <c:v>Sales</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multiLvlStrRef>
              <c:f>'PIVOT TABLE 4 '!$A$5:$A$20</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1</c:v>
                  </c:pt>
                  <c:pt idx="2">
                    <c:v>2</c:v>
                  </c:pt>
                  <c:pt idx="4">
                    <c:v>3</c:v>
                  </c:pt>
                  <c:pt idx="6">
                    <c:v>4</c:v>
                  </c:pt>
                  <c:pt idx="8">
                    <c:v>5</c:v>
                  </c:pt>
                </c:lvl>
              </c:multiLvlStrCache>
            </c:multiLvlStrRef>
          </c:cat>
          <c:val>
            <c:numRef>
              <c:f>'PIVOT TABLE 4 '!$D$5:$D$20</c:f>
              <c:numCache>
                <c:formatCode>General</c:formatCode>
                <c:ptCount val="10"/>
                <c:pt idx="0">
                  <c:v>3082680</c:v>
                </c:pt>
                <c:pt idx="1">
                  <c:v>5047650</c:v>
                </c:pt>
                <c:pt idx="2">
                  <c:v>7613940</c:v>
                </c:pt>
                <c:pt idx="3">
                  <c:v>10123380</c:v>
                </c:pt>
                <c:pt idx="4">
                  <c:v>12126510</c:v>
                </c:pt>
                <c:pt idx="5">
                  <c:v>18162060</c:v>
                </c:pt>
                <c:pt idx="6">
                  <c:v>6769050</c:v>
                </c:pt>
                <c:pt idx="7">
                  <c:v>17215950</c:v>
                </c:pt>
                <c:pt idx="8">
                  <c:v>1395480</c:v>
                </c:pt>
                <c:pt idx="9">
                  <c:v>595740</c:v>
                </c:pt>
              </c:numCache>
            </c:numRef>
          </c:val>
          <c:extLst>
            <c:ext xmlns:c16="http://schemas.microsoft.com/office/drawing/2014/chart" uri="{C3380CC4-5D6E-409C-BE32-E72D297353CC}">
              <c16:uniqueId val="{00000002-5CF6-4AE2-B63A-FACE5D85491E}"/>
            </c:ext>
          </c:extLst>
        </c:ser>
        <c:dLbls>
          <c:showLegendKey val="0"/>
          <c:showVal val="0"/>
          <c:showCatName val="0"/>
          <c:showSerName val="0"/>
          <c:showPercent val="0"/>
          <c:showBubbleSize val="0"/>
        </c:dLbls>
        <c:gapWidth val="315"/>
        <c:overlap val="-40"/>
        <c:axId val="1202999760"/>
        <c:axId val="1203006000"/>
      </c:barChart>
      <c:catAx>
        <c:axId val="120299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3006000"/>
        <c:crosses val="autoZero"/>
        <c:auto val="1"/>
        <c:lblAlgn val="ctr"/>
        <c:lblOffset val="100"/>
        <c:noMultiLvlLbl val="0"/>
      </c:catAx>
      <c:valAx>
        <c:axId val="12030060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299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Sets(AutoRecovered).xlsx]PIVOT TABLE 5!PivotTable2</c:name>
    <c:fmtId val="0"/>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5'!$B$3:$B$4</c:f>
              <c:strCache>
                <c:ptCount val="1"/>
                <c:pt idx="0">
                  <c:v>No</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'PIVOT TABLE 5'!$A$5:$A$40</c:f>
              <c:multiLvlStrCache>
                <c:ptCount val="30"/>
                <c:lvl>
                  <c:pt idx="0">
                    <c:v>Human Resources</c:v>
                  </c:pt>
                  <c:pt idx="1">
                    <c:v>Life Sciences</c:v>
                  </c:pt>
                  <c:pt idx="2">
                    <c:v>Marketing</c:v>
                  </c:pt>
                  <c:pt idx="3">
                    <c:v>Medical</c:v>
                  </c:pt>
                  <c:pt idx="4">
                    <c:v>Other</c:v>
                  </c:pt>
                  <c:pt idx="5">
                    <c:v>Technical Degree</c:v>
                  </c:pt>
                  <c:pt idx="6">
                    <c:v>Human Resources</c:v>
                  </c:pt>
                  <c:pt idx="7">
                    <c:v>Life Sciences</c:v>
                  </c:pt>
                  <c:pt idx="8">
                    <c:v>Marketing</c:v>
                  </c:pt>
                  <c:pt idx="9">
                    <c:v>Medical</c:v>
                  </c:pt>
                  <c:pt idx="10">
                    <c:v>Other</c:v>
                  </c:pt>
                  <c:pt idx="11">
                    <c:v>Technical Degree</c:v>
                  </c:pt>
                  <c:pt idx="12">
                    <c:v>Human Resources</c:v>
                  </c:pt>
                  <c:pt idx="13">
                    <c:v>Life Sciences</c:v>
                  </c:pt>
                  <c:pt idx="14">
                    <c:v>Marketing</c:v>
                  </c:pt>
                  <c:pt idx="15">
                    <c:v>Medical</c:v>
                  </c:pt>
                  <c:pt idx="16">
                    <c:v>Other</c:v>
                  </c:pt>
                  <c:pt idx="17">
                    <c:v>Technical Degree</c:v>
                  </c:pt>
                  <c:pt idx="18">
                    <c:v>Human Resources</c:v>
                  </c:pt>
                  <c:pt idx="19">
                    <c:v>Life Sciences</c:v>
                  </c:pt>
                  <c:pt idx="20">
                    <c:v>Marketing</c:v>
                  </c:pt>
                  <c:pt idx="21">
                    <c:v>Medical</c:v>
                  </c:pt>
                  <c:pt idx="22">
                    <c:v>Other</c:v>
                  </c:pt>
                  <c:pt idx="23">
                    <c:v>Technical Degree</c:v>
                  </c:pt>
                  <c:pt idx="24">
                    <c:v>Human Resources</c:v>
                  </c:pt>
                  <c:pt idx="25">
                    <c:v>Life Sciences</c:v>
                  </c:pt>
                  <c:pt idx="26">
                    <c:v>Marketing</c:v>
                  </c:pt>
                  <c:pt idx="27">
                    <c:v>Medical</c:v>
                  </c:pt>
                  <c:pt idx="28">
                    <c:v>Other</c:v>
                  </c:pt>
                  <c:pt idx="29">
                    <c:v>Technical Degree</c:v>
                  </c:pt>
                </c:lvl>
                <c:lvl>
                  <c:pt idx="0">
                    <c:v>1</c:v>
                  </c:pt>
                  <c:pt idx="6">
                    <c:v>2</c:v>
                  </c:pt>
                  <c:pt idx="12">
                    <c:v>3</c:v>
                  </c:pt>
                  <c:pt idx="18">
                    <c:v>4</c:v>
                  </c:pt>
                  <c:pt idx="24">
                    <c:v>5</c:v>
                  </c:pt>
                </c:lvl>
              </c:multiLvlStrCache>
            </c:multiLvlStrRef>
          </c:cat>
          <c:val>
            <c:numRef>
              <c:f>'PIVOT TABLE 5'!$B$5:$B$40</c:f>
              <c:numCache>
                <c:formatCode>General</c:formatCode>
                <c:ptCount val="30"/>
                <c:pt idx="0">
                  <c:v>595350</c:v>
                </c:pt>
                <c:pt idx="1">
                  <c:v>9783810</c:v>
                </c:pt>
                <c:pt idx="2">
                  <c:v>3108570</c:v>
                </c:pt>
                <c:pt idx="3">
                  <c:v>9281730</c:v>
                </c:pt>
                <c:pt idx="4">
                  <c:v>803310</c:v>
                </c:pt>
                <c:pt idx="5">
                  <c:v>2957730</c:v>
                </c:pt>
                <c:pt idx="6">
                  <c:v>397920</c:v>
                </c:pt>
                <c:pt idx="7">
                  <c:v>20857110</c:v>
                </c:pt>
                <c:pt idx="8">
                  <c:v>2890620</c:v>
                </c:pt>
                <c:pt idx="9">
                  <c:v>16153830</c:v>
                </c:pt>
                <c:pt idx="10">
                  <c:v>1905600</c:v>
                </c:pt>
                <c:pt idx="11">
                  <c:v>3942120</c:v>
                </c:pt>
                <c:pt idx="12">
                  <c:v>1230060</c:v>
                </c:pt>
                <c:pt idx="13">
                  <c:v>40103490</c:v>
                </c:pt>
                <c:pt idx="14">
                  <c:v>9946020</c:v>
                </c:pt>
                <c:pt idx="15">
                  <c:v>30890550</c:v>
                </c:pt>
                <c:pt idx="16">
                  <c:v>6694650</c:v>
                </c:pt>
                <c:pt idx="17">
                  <c:v>9070200</c:v>
                </c:pt>
                <c:pt idx="18">
                  <c:v>621600</c:v>
                </c:pt>
                <c:pt idx="19">
                  <c:v>26677650</c:v>
                </c:pt>
                <c:pt idx="20">
                  <c:v>7992330</c:v>
                </c:pt>
                <c:pt idx="21">
                  <c:v>19305360</c:v>
                </c:pt>
                <c:pt idx="22">
                  <c:v>4563210</c:v>
                </c:pt>
                <c:pt idx="23">
                  <c:v>5190450</c:v>
                </c:pt>
                <c:pt idx="25">
                  <c:v>2161860</c:v>
                </c:pt>
                <c:pt idx="26">
                  <c:v>371490</c:v>
                </c:pt>
                <c:pt idx="27">
                  <c:v>3477930</c:v>
                </c:pt>
                <c:pt idx="28">
                  <c:v>89730</c:v>
                </c:pt>
                <c:pt idx="29">
                  <c:v>1858650</c:v>
                </c:pt>
              </c:numCache>
            </c:numRef>
          </c:val>
          <c:smooth val="0"/>
          <c:extLst>
            <c:ext xmlns:c16="http://schemas.microsoft.com/office/drawing/2014/chart" uri="{C3380CC4-5D6E-409C-BE32-E72D297353CC}">
              <c16:uniqueId val="{00000000-760A-4DD4-BA22-A81F39FC535C}"/>
            </c:ext>
          </c:extLst>
        </c:ser>
        <c:ser>
          <c:idx val="1"/>
          <c:order val="1"/>
          <c:tx>
            <c:strRef>
              <c:f>'PIVOT TABLE 5'!$C$3:$C$4</c:f>
              <c:strCache>
                <c:ptCount val="1"/>
                <c:pt idx="0">
                  <c:v>Yes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'PIVOT TABLE 5'!$A$5:$A$40</c:f>
              <c:multiLvlStrCache>
                <c:ptCount val="30"/>
                <c:lvl>
                  <c:pt idx="0">
                    <c:v>Human Resources</c:v>
                  </c:pt>
                  <c:pt idx="1">
                    <c:v>Life Sciences</c:v>
                  </c:pt>
                  <c:pt idx="2">
                    <c:v>Marketing</c:v>
                  </c:pt>
                  <c:pt idx="3">
                    <c:v>Medical</c:v>
                  </c:pt>
                  <c:pt idx="4">
                    <c:v>Other</c:v>
                  </c:pt>
                  <c:pt idx="5">
                    <c:v>Technical Degree</c:v>
                  </c:pt>
                  <c:pt idx="6">
                    <c:v>Human Resources</c:v>
                  </c:pt>
                  <c:pt idx="7">
                    <c:v>Life Sciences</c:v>
                  </c:pt>
                  <c:pt idx="8">
                    <c:v>Marketing</c:v>
                  </c:pt>
                  <c:pt idx="9">
                    <c:v>Medical</c:v>
                  </c:pt>
                  <c:pt idx="10">
                    <c:v>Other</c:v>
                  </c:pt>
                  <c:pt idx="11">
                    <c:v>Technical Degree</c:v>
                  </c:pt>
                  <c:pt idx="12">
                    <c:v>Human Resources</c:v>
                  </c:pt>
                  <c:pt idx="13">
                    <c:v>Life Sciences</c:v>
                  </c:pt>
                  <c:pt idx="14">
                    <c:v>Marketing</c:v>
                  </c:pt>
                  <c:pt idx="15">
                    <c:v>Medical</c:v>
                  </c:pt>
                  <c:pt idx="16">
                    <c:v>Other</c:v>
                  </c:pt>
                  <c:pt idx="17">
                    <c:v>Technical Degree</c:v>
                  </c:pt>
                  <c:pt idx="18">
                    <c:v>Human Resources</c:v>
                  </c:pt>
                  <c:pt idx="19">
                    <c:v>Life Sciences</c:v>
                  </c:pt>
                  <c:pt idx="20">
                    <c:v>Marketing</c:v>
                  </c:pt>
                  <c:pt idx="21">
                    <c:v>Medical</c:v>
                  </c:pt>
                  <c:pt idx="22">
                    <c:v>Other</c:v>
                  </c:pt>
                  <c:pt idx="23">
                    <c:v>Technical Degree</c:v>
                  </c:pt>
                  <c:pt idx="24">
                    <c:v>Human Resources</c:v>
                  </c:pt>
                  <c:pt idx="25">
                    <c:v>Life Sciences</c:v>
                  </c:pt>
                  <c:pt idx="26">
                    <c:v>Marketing</c:v>
                  </c:pt>
                  <c:pt idx="27">
                    <c:v>Medical</c:v>
                  </c:pt>
                  <c:pt idx="28">
                    <c:v>Other</c:v>
                  </c:pt>
                  <c:pt idx="29">
                    <c:v>Technical Degree</c:v>
                  </c:pt>
                </c:lvl>
                <c:lvl>
                  <c:pt idx="0">
                    <c:v>1</c:v>
                  </c:pt>
                  <c:pt idx="6">
                    <c:v>2</c:v>
                  </c:pt>
                  <c:pt idx="12">
                    <c:v>3</c:v>
                  </c:pt>
                  <c:pt idx="18">
                    <c:v>4</c:v>
                  </c:pt>
                  <c:pt idx="24">
                    <c:v>5</c:v>
                  </c:pt>
                </c:lvl>
              </c:multiLvlStrCache>
            </c:multiLvlStrRef>
          </c:cat>
          <c:val>
            <c:numRef>
              <c:f>'PIVOT TABLE 5'!$C$5:$C$40</c:f>
              <c:numCache>
                <c:formatCode>General</c:formatCode>
                <c:ptCount val="30"/>
                <c:pt idx="1">
                  <c:v>2397150</c:v>
                </c:pt>
                <c:pt idx="2">
                  <c:v>307140</c:v>
                </c:pt>
                <c:pt idx="3">
                  <c:v>1685400</c:v>
                </c:pt>
                <c:pt idx="4">
                  <c:v>392370</c:v>
                </c:pt>
                <c:pt idx="5">
                  <c:v>197340</c:v>
                </c:pt>
                <c:pt idx="6">
                  <c:v>464760</c:v>
                </c:pt>
                <c:pt idx="7">
                  <c:v>3901050</c:v>
                </c:pt>
                <c:pt idx="8">
                  <c:v>1119780</c:v>
                </c:pt>
                <c:pt idx="9">
                  <c:v>2848290</c:v>
                </c:pt>
                <c:pt idx="10">
                  <c:v>294720</c:v>
                </c:pt>
                <c:pt idx="11">
                  <c:v>141960</c:v>
                </c:pt>
                <c:pt idx="12">
                  <c:v>516540</c:v>
                </c:pt>
                <c:pt idx="13">
                  <c:v>6430680</c:v>
                </c:pt>
                <c:pt idx="14">
                  <c:v>1181100</c:v>
                </c:pt>
                <c:pt idx="15">
                  <c:v>6883620</c:v>
                </c:pt>
                <c:pt idx="16">
                  <c:v>1021020</c:v>
                </c:pt>
                <c:pt idx="17">
                  <c:v>1570260</c:v>
                </c:pt>
                <c:pt idx="18">
                  <c:v>927420</c:v>
                </c:pt>
                <c:pt idx="19">
                  <c:v>5156460</c:v>
                </c:pt>
                <c:pt idx="20">
                  <c:v>1240680</c:v>
                </c:pt>
                <c:pt idx="21">
                  <c:v>2727300</c:v>
                </c:pt>
                <c:pt idx="22">
                  <c:v>412710</c:v>
                </c:pt>
                <c:pt idx="23">
                  <c:v>483270</c:v>
                </c:pt>
                <c:pt idx="24">
                  <c:v>143040</c:v>
                </c:pt>
                <c:pt idx="25">
                  <c:v>1267650</c:v>
                </c:pt>
                <c:pt idx="27">
                  <c:v>144630</c:v>
                </c:pt>
              </c:numCache>
            </c:numRef>
          </c:val>
          <c:smooth val="0"/>
          <c:extLst>
            <c:ext xmlns:c16="http://schemas.microsoft.com/office/drawing/2014/chart" uri="{C3380CC4-5D6E-409C-BE32-E72D297353CC}">
              <c16:uniqueId val="{00000003-760A-4DD4-BA22-A81F39FC535C}"/>
            </c:ext>
          </c:extLst>
        </c:ser>
        <c:dLbls>
          <c:showLegendKey val="0"/>
          <c:showVal val="0"/>
          <c:showCatName val="0"/>
          <c:showSerName val="0"/>
          <c:showPercent val="0"/>
          <c:showBubbleSize val="0"/>
        </c:dLbls>
        <c:marker val="1"/>
        <c:smooth val="0"/>
        <c:axId val="1204806431"/>
        <c:axId val="1204805599"/>
      </c:lineChart>
      <c:catAx>
        <c:axId val="120480643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4805599"/>
        <c:crosses val="autoZero"/>
        <c:auto val="1"/>
        <c:lblAlgn val="ctr"/>
        <c:lblOffset val="100"/>
        <c:noMultiLvlLbl val="0"/>
      </c:catAx>
      <c:valAx>
        <c:axId val="12048055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4806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Sets(AutoRecovered).xlsx]PIVOT TABLE 6!PivotTable3</c:name>
    <c:fmtId val="0"/>
  </c:pivotSource>
  <c:chart>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 6'!$B$3:$B$4</c:f>
              <c:strCache>
                <c:ptCount val="1"/>
                <c:pt idx="0">
                  <c:v>Human Resources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multiLvlStrRef>
              <c:f>'PIVOT TABLE 6'!$A$5:$A$40</c:f>
              <c:multiLvlStrCache>
                <c:ptCount val="30"/>
                <c:lvl>
                  <c:pt idx="0">
                    <c:v>Human Resources</c:v>
                  </c:pt>
                  <c:pt idx="1">
                    <c:v>Life Sciences</c:v>
                  </c:pt>
                  <c:pt idx="2">
                    <c:v>Marketing</c:v>
                  </c:pt>
                  <c:pt idx="3">
                    <c:v>Medical</c:v>
                  </c:pt>
                  <c:pt idx="4">
                    <c:v>Other</c:v>
                  </c:pt>
                  <c:pt idx="5">
                    <c:v>Technical Degree</c:v>
                  </c:pt>
                  <c:pt idx="6">
                    <c:v>Human Resources</c:v>
                  </c:pt>
                  <c:pt idx="7">
                    <c:v>Life Sciences</c:v>
                  </c:pt>
                  <c:pt idx="8">
                    <c:v>Marketing</c:v>
                  </c:pt>
                  <c:pt idx="9">
                    <c:v>Medical</c:v>
                  </c:pt>
                  <c:pt idx="10">
                    <c:v>Other</c:v>
                  </c:pt>
                  <c:pt idx="11">
                    <c:v>Technical Degree</c:v>
                  </c:pt>
                  <c:pt idx="12">
                    <c:v>Human Resources</c:v>
                  </c:pt>
                  <c:pt idx="13">
                    <c:v>Life Sciences</c:v>
                  </c:pt>
                  <c:pt idx="14">
                    <c:v>Marketing</c:v>
                  </c:pt>
                  <c:pt idx="15">
                    <c:v>Medical</c:v>
                  </c:pt>
                  <c:pt idx="16">
                    <c:v>Other</c:v>
                  </c:pt>
                  <c:pt idx="17">
                    <c:v>Technical Degree</c:v>
                  </c:pt>
                  <c:pt idx="18">
                    <c:v>Human Resources</c:v>
                  </c:pt>
                  <c:pt idx="19">
                    <c:v>Life Sciences</c:v>
                  </c:pt>
                  <c:pt idx="20">
                    <c:v>Marketing</c:v>
                  </c:pt>
                  <c:pt idx="21">
                    <c:v>Medical</c:v>
                  </c:pt>
                  <c:pt idx="22">
                    <c:v>Other</c:v>
                  </c:pt>
                  <c:pt idx="23">
                    <c:v>Technical Degree</c:v>
                  </c:pt>
                  <c:pt idx="24">
                    <c:v>Human Resources</c:v>
                  </c:pt>
                  <c:pt idx="25">
                    <c:v>Life Sciences</c:v>
                  </c:pt>
                  <c:pt idx="26">
                    <c:v>Marketing</c:v>
                  </c:pt>
                  <c:pt idx="27">
                    <c:v>Medical</c:v>
                  </c:pt>
                  <c:pt idx="28">
                    <c:v>Other</c:v>
                  </c:pt>
                  <c:pt idx="29">
                    <c:v>Technical Degree</c:v>
                  </c:pt>
                </c:lvl>
                <c:lvl>
                  <c:pt idx="0">
                    <c:v>1</c:v>
                  </c:pt>
                  <c:pt idx="6">
                    <c:v>2</c:v>
                  </c:pt>
                  <c:pt idx="12">
                    <c:v>3</c:v>
                  </c:pt>
                  <c:pt idx="18">
                    <c:v>4</c:v>
                  </c:pt>
                  <c:pt idx="24">
                    <c:v>5</c:v>
                  </c:pt>
                </c:lvl>
              </c:multiLvlStrCache>
            </c:multiLvlStrRef>
          </c:cat>
          <c:val>
            <c:numRef>
              <c:f>'PIVOT TABLE 6'!$B$5:$B$40</c:f>
              <c:numCache>
                <c:formatCode>General</c:formatCode>
                <c:ptCount val="30"/>
                <c:pt idx="0">
                  <c:v>294</c:v>
                </c:pt>
                <c:pt idx="1">
                  <c:v>210</c:v>
                </c:pt>
                <c:pt idx="3">
                  <c:v>165</c:v>
                </c:pt>
                <c:pt idx="4">
                  <c:v>72</c:v>
                </c:pt>
                <c:pt idx="5">
                  <c:v>36</c:v>
                </c:pt>
                <c:pt idx="6">
                  <c:v>585</c:v>
                </c:pt>
                <c:pt idx="7">
                  <c:v>222</c:v>
                </c:pt>
                <c:pt idx="9">
                  <c:v>156</c:v>
                </c:pt>
                <c:pt idx="10">
                  <c:v>39</c:v>
                </c:pt>
                <c:pt idx="11">
                  <c:v>51</c:v>
                </c:pt>
                <c:pt idx="12">
                  <c:v>174</c:v>
                </c:pt>
                <c:pt idx="13">
                  <c:v>117</c:v>
                </c:pt>
                <c:pt idx="15">
                  <c:v>120</c:v>
                </c:pt>
                <c:pt idx="17">
                  <c:v>45</c:v>
                </c:pt>
                <c:pt idx="18">
                  <c:v>81</c:v>
                </c:pt>
                <c:pt idx="21">
                  <c:v>48</c:v>
                </c:pt>
                <c:pt idx="23">
                  <c:v>33</c:v>
                </c:pt>
                <c:pt idx="24">
                  <c:v>63</c:v>
                </c:pt>
                <c:pt idx="25">
                  <c:v>171</c:v>
                </c:pt>
                <c:pt idx="27">
                  <c:v>108</c:v>
                </c:pt>
              </c:numCache>
            </c:numRef>
          </c:val>
          <c:extLst>
            <c:ext xmlns:c16="http://schemas.microsoft.com/office/drawing/2014/chart" uri="{C3380CC4-5D6E-409C-BE32-E72D297353CC}">
              <c16:uniqueId val="{00000000-138D-4CAE-B15A-74794584992E}"/>
            </c:ext>
          </c:extLst>
        </c:ser>
        <c:ser>
          <c:idx val="1"/>
          <c:order val="1"/>
          <c:tx>
            <c:strRef>
              <c:f>'PIVOT TABLE 6'!$C$3:$C$4</c:f>
              <c:strCache>
                <c:ptCount val="1"/>
                <c:pt idx="0">
                  <c:v>Research &amp; Development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multiLvlStrRef>
              <c:f>'PIVOT TABLE 6'!$A$5:$A$40</c:f>
              <c:multiLvlStrCache>
                <c:ptCount val="30"/>
                <c:lvl>
                  <c:pt idx="0">
                    <c:v>Human Resources</c:v>
                  </c:pt>
                  <c:pt idx="1">
                    <c:v>Life Sciences</c:v>
                  </c:pt>
                  <c:pt idx="2">
                    <c:v>Marketing</c:v>
                  </c:pt>
                  <c:pt idx="3">
                    <c:v>Medical</c:v>
                  </c:pt>
                  <c:pt idx="4">
                    <c:v>Other</c:v>
                  </c:pt>
                  <c:pt idx="5">
                    <c:v>Technical Degree</c:v>
                  </c:pt>
                  <c:pt idx="6">
                    <c:v>Human Resources</c:v>
                  </c:pt>
                  <c:pt idx="7">
                    <c:v>Life Sciences</c:v>
                  </c:pt>
                  <c:pt idx="8">
                    <c:v>Marketing</c:v>
                  </c:pt>
                  <c:pt idx="9">
                    <c:v>Medical</c:v>
                  </c:pt>
                  <c:pt idx="10">
                    <c:v>Other</c:v>
                  </c:pt>
                  <c:pt idx="11">
                    <c:v>Technical Degree</c:v>
                  </c:pt>
                  <c:pt idx="12">
                    <c:v>Human Resources</c:v>
                  </c:pt>
                  <c:pt idx="13">
                    <c:v>Life Sciences</c:v>
                  </c:pt>
                  <c:pt idx="14">
                    <c:v>Marketing</c:v>
                  </c:pt>
                  <c:pt idx="15">
                    <c:v>Medical</c:v>
                  </c:pt>
                  <c:pt idx="16">
                    <c:v>Other</c:v>
                  </c:pt>
                  <c:pt idx="17">
                    <c:v>Technical Degree</c:v>
                  </c:pt>
                  <c:pt idx="18">
                    <c:v>Human Resources</c:v>
                  </c:pt>
                  <c:pt idx="19">
                    <c:v>Life Sciences</c:v>
                  </c:pt>
                  <c:pt idx="20">
                    <c:v>Marketing</c:v>
                  </c:pt>
                  <c:pt idx="21">
                    <c:v>Medical</c:v>
                  </c:pt>
                  <c:pt idx="22">
                    <c:v>Other</c:v>
                  </c:pt>
                  <c:pt idx="23">
                    <c:v>Technical Degree</c:v>
                  </c:pt>
                  <c:pt idx="24">
                    <c:v>Human Resources</c:v>
                  </c:pt>
                  <c:pt idx="25">
                    <c:v>Life Sciences</c:v>
                  </c:pt>
                  <c:pt idx="26">
                    <c:v>Marketing</c:v>
                  </c:pt>
                  <c:pt idx="27">
                    <c:v>Medical</c:v>
                  </c:pt>
                  <c:pt idx="28">
                    <c:v>Other</c:v>
                  </c:pt>
                  <c:pt idx="29">
                    <c:v>Technical Degree</c:v>
                  </c:pt>
                </c:lvl>
                <c:lvl>
                  <c:pt idx="0">
                    <c:v>1</c:v>
                  </c:pt>
                  <c:pt idx="6">
                    <c:v>2</c:v>
                  </c:pt>
                  <c:pt idx="12">
                    <c:v>3</c:v>
                  </c:pt>
                  <c:pt idx="18">
                    <c:v>4</c:v>
                  </c:pt>
                  <c:pt idx="24">
                    <c:v>5</c:v>
                  </c:pt>
                </c:lvl>
              </c:multiLvlStrCache>
            </c:multiLvlStrRef>
          </c:cat>
          <c:val>
            <c:numRef>
              <c:f>'PIVOT TABLE 6'!$C$5:$C$40</c:f>
              <c:numCache>
                <c:formatCode>General</c:formatCode>
                <c:ptCount val="30"/>
                <c:pt idx="1">
                  <c:v>7479</c:v>
                </c:pt>
                <c:pt idx="3">
                  <c:v>6837</c:v>
                </c:pt>
                <c:pt idx="4">
                  <c:v>993</c:v>
                </c:pt>
                <c:pt idx="5">
                  <c:v>1302</c:v>
                </c:pt>
                <c:pt idx="7">
                  <c:v>7407</c:v>
                </c:pt>
                <c:pt idx="9">
                  <c:v>5580</c:v>
                </c:pt>
                <c:pt idx="10">
                  <c:v>1179</c:v>
                </c:pt>
                <c:pt idx="11">
                  <c:v>1707</c:v>
                </c:pt>
                <c:pt idx="13">
                  <c:v>3048</c:v>
                </c:pt>
                <c:pt idx="15">
                  <c:v>2394</c:v>
                </c:pt>
                <c:pt idx="16">
                  <c:v>528</c:v>
                </c:pt>
                <c:pt idx="17">
                  <c:v>816</c:v>
                </c:pt>
                <c:pt idx="19">
                  <c:v>1392</c:v>
                </c:pt>
                <c:pt idx="21">
                  <c:v>1113</c:v>
                </c:pt>
                <c:pt idx="22">
                  <c:v>195</c:v>
                </c:pt>
                <c:pt idx="23">
                  <c:v>171</c:v>
                </c:pt>
                <c:pt idx="25">
                  <c:v>927</c:v>
                </c:pt>
                <c:pt idx="27">
                  <c:v>804</c:v>
                </c:pt>
                <c:pt idx="28">
                  <c:v>54</c:v>
                </c:pt>
                <c:pt idx="29">
                  <c:v>159</c:v>
                </c:pt>
              </c:numCache>
            </c:numRef>
          </c:val>
          <c:extLst>
            <c:ext xmlns:c16="http://schemas.microsoft.com/office/drawing/2014/chart" uri="{C3380CC4-5D6E-409C-BE32-E72D297353CC}">
              <c16:uniqueId val="{00000001-138D-4CAE-B15A-74794584992E}"/>
            </c:ext>
          </c:extLst>
        </c:ser>
        <c:ser>
          <c:idx val="2"/>
          <c:order val="2"/>
          <c:tx>
            <c:strRef>
              <c:f>'PIVOT TABLE 6'!$D$3:$D$4</c:f>
              <c:strCache>
                <c:ptCount val="1"/>
                <c:pt idx="0">
                  <c:v>Sales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multiLvlStrRef>
              <c:f>'PIVOT TABLE 6'!$A$5:$A$40</c:f>
              <c:multiLvlStrCache>
                <c:ptCount val="30"/>
                <c:lvl>
                  <c:pt idx="0">
                    <c:v>Human Resources</c:v>
                  </c:pt>
                  <c:pt idx="1">
                    <c:v>Life Sciences</c:v>
                  </c:pt>
                  <c:pt idx="2">
                    <c:v>Marketing</c:v>
                  </c:pt>
                  <c:pt idx="3">
                    <c:v>Medical</c:v>
                  </c:pt>
                  <c:pt idx="4">
                    <c:v>Other</c:v>
                  </c:pt>
                  <c:pt idx="5">
                    <c:v>Technical Degree</c:v>
                  </c:pt>
                  <c:pt idx="6">
                    <c:v>Human Resources</c:v>
                  </c:pt>
                  <c:pt idx="7">
                    <c:v>Life Sciences</c:v>
                  </c:pt>
                  <c:pt idx="8">
                    <c:v>Marketing</c:v>
                  </c:pt>
                  <c:pt idx="9">
                    <c:v>Medical</c:v>
                  </c:pt>
                  <c:pt idx="10">
                    <c:v>Other</c:v>
                  </c:pt>
                  <c:pt idx="11">
                    <c:v>Technical Degree</c:v>
                  </c:pt>
                  <c:pt idx="12">
                    <c:v>Human Resources</c:v>
                  </c:pt>
                  <c:pt idx="13">
                    <c:v>Life Sciences</c:v>
                  </c:pt>
                  <c:pt idx="14">
                    <c:v>Marketing</c:v>
                  </c:pt>
                  <c:pt idx="15">
                    <c:v>Medical</c:v>
                  </c:pt>
                  <c:pt idx="16">
                    <c:v>Other</c:v>
                  </c:pt>
                  <c:pt idx="17">
                    <c:v>Technical Degree</c:v>
                  </c:pt>
                  <c:pt idx="18">
                    <c:v>Human Resources</c:v>
                  </c:pt>
                  <c:pt idx="19">
                    <c:v>Life Sciences</c:v>
                  </c:pt>
                  <c:pt idx="20">
                    <c:v>Marketing</c:v>
                  </c:pt>
                  <c:pt idx="21">
                    <c:v>Medical</c:v>
                  </c:pt>
                  <c:pt idx="22">
                    <c:v>Other</c:v>
                  </c:pt>
                  <c:pt idx="23">
                    <c:v>Technical Degree</c:v>
                  </c:pt>
                  <c:pt idx="24">
                    <c:v>Human Resources</c:v>
                  </c:pt>
                  <c:pt idx="25">
                    <c:v>Life Sciences</c:v>
                  </c:pt>
                  <c:pt idx="26">
                    <c:v>Marketing</c:v>
                  </c:pt>
                  <c:pt idx="27">
                    <c:v>Medical</c:v>
                  </c:pt>
                  <c:pt idx="28">
                    <c:v>Other</c:v>
                  </c:pt>
                  <c:pt idx="29">
                    <c:v>Technical Degree</c:v>
                  </c:pt>
                </c:lvl>
                <c:lvl>
                  <c:pt idx="0">
                    <c:v>1</c:v>
                  </c:pt>
                  <c:pt idx="6">
                    <c:v>2</c:v>
                  </c:pt>
                  <c:pt idx="12">
                    <c:v>3</c:v>
                  </c:pt>
                  <c:pt idx="18">
                    <c:v>4</c:v>
                  </c:pt>
                  <c:pt idx="24">
                    <c:v>5</c:v>
                  </c:pt>
                </c:lvl>
              </c:multiLvlStrCache>
            </c:multiLvlStrRef>
          </c:cat>
          <c:val>
            <c:numRef>
              <c:f>'PIVOT TABLE 6'!$D$5:$D$40</c:f>
              <c:numCache>
                <c:formatCode>General</c:formatCode>
                <c:ptCount val="30"/>
                <c:pt idx="1">
                  <c:v>2304</c:v>
                </c:pt>
                <c:pt idx="2">
                  <c:v>2367</c:v>
                </c:pt>
                <c:pt idx="3">
                  <c:v>1473</c:v>
                </c:pt>
                <c:pt idx="4">
                  <c:v>186</c:v>
                </c:pt>
                <c:pt idx="5">
                  <c:v>657</c:v>
                </c:pt>
                <c:pt idx="7">
                  <c:v>2679</c:v>
                </c:pt>
                <c:pt idx="8">
                  <c:v>2637</c:v>
                </c:pt>
                <c:pt idx="9">
                  <c:v>1677</c:v>
                </c:pt>
                <c:pt idx="10">
                  <c:v>294</c:v>
                </c:pt>
                <c:pt idx="11">
                  <c:v>579</c:v>
                </c:pt>
                <c:pt idx="13">
                  <c:v>924</c:v>
                </c:pt>
                <c:pt idx="14">
                  <c:v>1074</c:v>
                </c:pt>
                <c:pt idx="15">
                  <c:v>552</c:v>
                </c:pt>
                <c:pt idx="16">
                  <c:v>174</c:v>
                </c:pt>
                <c:pt idx="17">
                  <c:v>114</c:v>
                </c:pt>
                <c:pt idx="19">
                  <c:v>573</c:v>
                </c:pt>
                <c:pt idx="20">
                  <c:v>675</c:v>
                </c:pt>
                <c:pt idx="21">
                  <c:v>267</c:v>
                </c:pt>
                <c:pt idx="22">
                  <c:v>99</c:v>
                </c:pt>
                <c:pt idx="23">
                  <c:v>54</c:v>
                </c:pt>
                <c:pt idx="25">
                  <c:v>279</c:v>
                </c:pt>
                <c:pt idx="26">
                  <c:v>363</c:v>
                </c:pt>
                <c:pt idx="27">
                  <c:v>96</c:v>
                </c:pt>
                <c:pt idx="29">
                  <c:v>102</c:v>
                </c:pt>
              </c:numCache>
            </c:numRef>
          </c:val>
          <c:extLst>
            <c:ext xmlns:c16="http://schemas.microsoft.com/office/drawing/2014/chart" uri="{C3380CC4-5D6E-409C-BE32-E72D297353CC}">
              <c16:uniqueId val="{00000002-138D-4CAE-B15A-74794584992E}"/>
            </c:ext>
          </c:extLst>
        </c:ser>
        <c:dLbls>
          <c:showLegendKey val="0"/>
          <c:showVal val="0"/>
          <c:showCatName val="0"/>
          <c:showSerName val="0"/>
          <c:showPercent val="0"/>
          <c:showBubbleSize val="0"/>
        </c:dLbls>
        <c:axId val="321052895"/>
        <c:axId val="321052479"/>
      </c:areaChart>
      <c:catAx>
        <c:axId val="321052895"/>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21052479"/>
        <c:crosses val="autoZero"/>
        <c:auto val="1"/>
        <c:lblAlgn val="ctr"/>
        <c:lblOffset val="100"/>
        <c:noMultiLvlLbl val="0"/>
      </c:catAx>
      <c:valAx>
        <c:axId val="3210524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2105289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solidFill>
    <a:ln w="12700" cap="flat" cmpd="sng" algn="ctr">
      <a:solidFill>
        <a:schemeClr val="dk1">
          <a:shade val="50000"/>
        </a:schemeClr>
      </a:solidFill>
      <a:prstDash val="solid"/>
      <a:miter lim="800000"/>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Sets(AutoRecovered).xlsx]PIVOT TABLE 7!PivotTable10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7'!$B$3:$B$4</c:f>
              <c:strCache>
                <c:ptCount val="1"/>
                <c:pt idx="0">
                  <c:v>Healthcare Representative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7'!$A$5:$A$13</c:f>
              <c:multiLvlStrCache>
                <c:ptCount val="6"/>
                <c:lvl>
                  <c:pt idx="0">
                    <c:v>Human Resources</c:v>
                  </c:pt>
                  <c:pt idx="1">
                    <c:v>Research &amp; Development</c:v>
                  </c:pt>
                  <c:pt idx="2">
                    <c:v>Sales</c:v>
                  </c:pt>
                  <c:pt idx="3">
                    <c:v>Human Resources</c:v>
                  </c:pt>
                  <c:pt idx="4">
                    <c:v>Research &amp; Development</c:v>
                  </c:pt>
                  <c:pt idx="5">
                    <c:v>Sales</c:v>
                  </c:pt>
                </c:lvl>
                <c:lvl>
                  <c:pt idx="0">
                    <c:v>Female</c:v>
                  </c:pt>
                  <c:pt idx="3">
                    <c:v>Male</c:v>
                  </c:pt>
                </c:lvl>
              </c:multiLvlStrCache>
            </c:multiLvlStrRef>
          </c:cat>
          <c:val>
            <c:numRef>
              <c:f>'PIVOT TABLE 7'!$B$5:$B$13</c:f>
              <c:numCache>
                <c:formatCode>General</c:formatCode>
                <c:ptCount val="6"/>
                <c:pt idx="0">
                  <c:v>3</c:v>
                </c:pt>
                <c:pt idx="1">
                  <c:v>72</c:v>
                </c:pt>
                <c:pt idx="2">
                  <c:v>45</c:v>
                </c:pt>
                <c:pt idx="3">
                  <c:v>0</c:v>
                </c:pt>
                <c:pt idx="4">
                  <c:v>132</c:v>
                </c:pt>
                <c:pt idx="5">
                  <c:v>69</c:v>
                </c:pt>
              </c:numCache>
            </c:numRef>
          </c:val>
          <c:extLst>
            <c:ext xmlns:c16="http://schemas.microsoft.com/office/drawing/2014/chart" uri="{C3380CC4-5D6E-409C-BE32-E72D297353CC}">
              <c16:uniqueId val="{00000000-0F15-4DDB-A9C7-00E0D629FCCB}"/>
            </c:ext>
          </c:extLst>
        </c:ser>
        <c:ser>
          <c:idx val="1"/>
          <c:order val="1"/>
          <c:tx>
            <c:strRef>
              <c:f>'PIVOT TABLE 7'!$C$3:$C$4</c:f>
              <c:strCache>
                <c:ptCount val="1"/>
                <c:pt idx="0">
                  <c:v>Human Resources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7'!$A$5:$A$13</c:f>
              <c:multiLvlStrCache>
                <c:ptCount val="6"/>
                <c:lvl>
                  <c:pt idx="0">
                    <c:v>Human Resources</c:v>
                  </c:pt>
                  <c:pt idx="1">
                    <c:v>Research &amp; Development</c:v>
                  </c:pt>
                  <c:pt idx="2">
                    <c:v>Sales</c:v>
                  </c:pt>
                  <c:pt idx="3">
                    <c:v>Human Resources</c:v>
                  </c:pt>
                  <c:pt idx="4">
                    <c:v>Research &amp; Development</c:v>
                  </c:pt>
                  <c:pt idx="5">
                    <c:v>Sales</c:v>
                  </c:pt>
                </c:lvl>
                <c:lvl>
                  <c:pt idx="0">
                    <c:v>Female</c:v>
                  </c:pt>
                  <c:pt idx="3">
                    <c:v>Male</c:v>
                  </c:pt>
                </c:lvl>
              </c:multiLvlStrCache>
            </c:multiLvlStrRef>
          </c:cat>
          <c:val>
            <c:numRef>
              <c:f>'PIVOT TABLE 7'!$C$5:$C$13</c:f>
              <c:numCache>
                <c:formatCode>General</c:formatCode>
                <c:ptCount val="6"/>
                <c:pt idx="1">
                  <c:v>36</c:v>
                </c:pt>
                <c:pt idx="2">
                  <c:v>3</c:v>
                </c:pt>
                <c:pt idx="3">
                  <c:v>3</c:v>
                </c:pt>
                <c:pt idx="4">
                  <c:v>69</c:v>
                </c:pt>
                <c:pt idx="5">
                  <c:v>6</c:v>
                </c:pt>
              </c:numCache>
            </c:numRef>
          </c:val>
          <c:extLst>
            <c:ext xmlns:c16="http://schemas.microsoft.com/office/drawing/2014/chart" uri="{C3380CC4-5D6E-409C-BE32-E72D297353CC}">
              <c16:uniqueId val="{00000001-0F15-4DDB-A9C7-00E0D629FCCB}"/>
            </c:ext>
          </c:extLst>
        </c:ser>
        <c:ser>
          <c:idx val="2"/>
          <c:order val="2"/>
          <c:tx>
            <c:strRef>
              <c:f>'PIVOT TABLE 7'!$D$3:$D$4</c:f>
              <c:strCache>
                <c:ptCount val="1"/>
                <c:pt idx="0">
                  <c:v>Laboratory Technician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7'!$A$5:$A$13</c:f>
              <c:multiLvlStrCache>
                <c:ptCount val="6"/>
                <c:lvl>
                  <c:pt idx="0">
                    <c:v>Human Resources</c:v>
                  </c:pt>
                  <c:pt idx="1">
                    <c:v>Research &amp; Development</c:v>
                  </c:pt>
                  <c:pt idx="2">
                    <c:v>Sales</c:v>
                  </c:pt>
                  <c:pt idx="3">
                    <c:v>Human Resources</c:v>
                  </c:pt>
                  <c:pt idx="4">
                    <c:v>Research &amp; Development</c:v>
                  </c:pt>
                  <c:pt idx="5">
                    <c:v>Sales</c:v>
                  </c:pt>
                </c:lvl>
                <c:lvl>
                  <c:pt idx="0">
                    <c:v>Female</c:v>
                  </c:pt>
                  <c:pt idx="3">
                    <c:v>Male</c:v>
                  </c:pt>
                </c:lvl>
              </c:multiLvlStrCache>
            </c:multiLvlStrRef>
          </c:cat>
          <c:val>
            <c:numRef>
              <c:f>'PIVOT TABLE 7'!$D$5:$D$13</c:f>
              <c:numCache>
                <c:formatCode>General</c:formatCode>
                <c:ptCount val="6"/>
                <c:pt idx="0">
                  <c:v>6</c:v>
                </c:pt>
                <c:pt idx="1">
                  <c:v>111</c:v>
                </c:pt>
                <c:pt idx="2">
                  <c:v>87</c:v>
                </c:pt>
                <c:pt idx="3">
                  <c:v>24</c:v>
                </c:pt>
                <c:pt idx="4">
                  <c:v>252</c:v>
                </c:pt>
                <c:pt idx="5">
                  <c:v>126</c:v>
                </c:pt>
              </c:numCache>
            </c:numRef>
          </c:val>
          <c:extLst>
            <c:ext xmlns:c16="http://schemas.microsoft.com/office/drawing/2014/chart" uri="{C3380CC4-5D6E-409C-BE32-E72D297353CC}">
              <c16:uniqueId val="{00000002-0F15-4DDB-A9C7-00E0D629FCCB}"/>
            </c:ext>
          </c:extLst>
        </c:ser>
        <c:ser>
          <c:idx val="3"/>
          <c:order val="3"/>
          <c:tx>
            <c:strRef>
              <c:f>'PIVOT TABLE 7'!$E$3:$E$4</c:f>
              <c:strCache>
                <c:ptCount val="1"/>
                <c:pt idx="0">
                  <c:v>Manager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7'!$A$5:$A$13</c:f>
              <c:multiLvlStrCache>
                <c:ptCount val="6"/>
                <c:lvl>
                  <c:pt idx="0">
                    <c:v>Human Resources</c:v>
                  </c:pt>
                  <c:pt idx="1">
                    <c:v>Research &amp; Development</c:v>
                  </c:pt>
                  <c:pt idx="2">
                    <c:v>Sales</c:v>
                  </c:pt>
                  <c:pt idx="3">
                    <c:v>Human Resources</c:v>
                  </c:pt>
                  <c:pt idx="4">
                    <c:v>Research &amp; Development</c:v>
                  </c:pt>
                  <c:pt idx="5">
                    <c:v>Sales</c:v>
                  </c:pt>
                </c:lvl>
                <c:lvl>
                  <c:pt idx="0">
                    <c:v>Female</c:v>
                  </c:pt>
                  <c:pt idx="3">
                    <c:v>Male</c:v>
                  </c:pt>
                </c:lvl>
              </c:multiLvlStrCache>
            </c:multiLvlStrRef>
          </c:cat>
          <c:val>
            <c:numRef>
              <c:f>'PIVOT TABLE 7'!$E$5:$E$13</c:f>
              <c:numCache>
                <c:formatCode>General</c:formatCode>
                <c:ptCount val="6"/>
                <c:pt idx="0">
                  <c:v>6</c:v>
                </c:pt>
                <c:pt idx="1">
                  <c:v>45</c:v>
                </c:pt>
                <c:pt idx="2">
                  <c:v>27</c:v>
                </c:pt>
                <c:pt idx="3">
                  <c:v>0</c:v>
                </c:pt>
                <c:pt idx="4">
                  <c:v>54</c:v>
                </c:pt>
                <c:pt idx="5">
                  <c:v>33</c:v>
                </c:pt>
              </c:numCache>
            </c:numRef>
          </c:val>
          <c:extLst>
            <c:ext xmlns:c16="http://schemas.microsoft.com/office/drawing/2014/chart" uri="{C3380CC4-5D6E-409C-BE32-E72D297353CC}">
              <c16:uniqueId val="{00000003-0F15-4DDB-A9C7-00E0D629FCCB}"/>
            </c:ext>
          </c:extLst>
        </c:ser>
        <c:ser>
          <c:idx val="4"/>
          <c:order val="4"/>
          <c:tx>
            <c:strRef>
              <c:f>'PIVOT TABLE 7'!$F$3:$F$4</c:f>
              <c:strCache>
                <c:ptCount val="1"/>
                <c:pt idx="0">
                  <c:v>Manufacturing Director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7'!$A$5:$A$13</c:f>
              <c:multiLvlStrCache>
                <c:ptCount val="6"/>
                <c:lvl>
                  <c:pt idx="0">
                    <c:v>Human Resources</c:v>
                  </c:pt>
                  <c:pt idx="1">
                    <c:v>Research &amp; Development</c:v>
                  </c:pt>
                  <c:pt idx="2">
                    <c:v>Sales</c:v>
                  </c:pt>
                  <c:pt idx="3">
                    <c:v>Human Resources</c:v>
                  </c:pt>
                  <c:pt idx="4">
                    <c:v>Research &amp; Development</c:v>
                  </c:pt>
                  <c:pt idx="5">
                    <c:v>Sales</c:v>
                  </c:pt>
                </c:lvl>
                <c:lvl>
                  <c:pt idx="0">
                    <c:v>Female</c:v>
                  </c:pt>
                  <c:pt idx="3">
                    <c:v>Male</c:v>
                  </c:pt>
                </c:lvl>
              </c:multiLvlStrCache>
            </c:multiLvlStrRef>
          </c:cat>
          <c:val>
            <c:numRef>
              <c:f>'PIVOT TABLE 7'!$F$5:$F$13</c:f>
              <c:numCache>
                <c:formatCode>General</c:formatCode>
                <c:ptCount val="6"/>
                <c:pt idx="0">
                  <c:v>9</c:v>
                </c:pt>
                <c:pt idx="1">
                  <c:v>93</c:v>
                </c:pt>
                <c:pt idx="2">
                  <c:v>57</c:v>
                </c:pt>
                <c:pt idx="3">
                  <c:v>15</c:v>
                </c:pt>
                <c:pt idx="4">
                  <c:v>156</c:v>
                </c:pt>
                <c:pt idx="5">
                  <c:v>51</c:v>
                </c:pt>
              </c:numCache>
            </c:numRef>
          </c:val>
          <c:extLst>
            <c:ext xmlns:c16="http://schemas.microsoft.com/office/drawing/2014/chart" uri="{C3380CC4-5D6E-409C-BE32-E72D297353CC}">
              <c16:uniqueId val="{00000004-0F15-4DDB-A9C7-00E0D629FCCB}"/>
            </c:ext>
          </c:extLst>
        </c:ser>
        <c:ser>
          <c:idx val="5"/>
          <c:order val="5"/>
          <c:tx>
            <c:strRef>
              <c:f>'PIVOT TABLE 7'!$G$3:$G$4</c:f>
              <c:strCache>
                <c:ptCount val="1"/>
                <c:pt idx="0">
                  <c:v>Research Director</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7'!$A$5:$A$13</c:f>
              <c:multiLvlStrCache>
                <c:ptCount val="6"/>
                <c:lvl>
                  <c:pt idx="0">
                    <c:v>Human Resources</c:v>
                  </c:pt>
                  <c:pt idx="1">
                    <c:v>Research &amp; Development</c:v>
                  </c:pt>
                  <c:pt idx="2">
                    <c:v>Sales</c:v>
                  </c:pt>
                  <c:pt idx="3">
                    <c:v>Human Resources</c:v>
                  </c:pt>
                  <c:pt idx="4">
                    <c:v>Research &amp; Development</c:v>
                  </c:pt>
                  <c:pt idx="5">
                    <c:v>Sales</c:v>
                  </c:pt>
                </c:lvl>
                <c:lvl>
                  <c:pt idx="0">
                    <c:v>Female</c:v>
                  </c:pt>
                  <c:pt idx="3">
                    <c:v>Male</c:v>
                  </c:pt>
                </c:lvl>
              </c:multiLvlStrCache>
            </c:multiLvlStrRef>
          </c:cat>
          <c:val>
            <c:numRef>
              <c:f>'PIVOT TABLE 7'!$G$5:$G$13</c:f>
              <c:numCache>
                <c:formatCode>General</c:formatCode>
                <c:ptCount val="6"/>
                <c:pt idx="0">
                  <c:v>0</c:v>
                </c:pt>
                <c:pt idx="1">
                  <c:v>39</c:v>
                </c:pt>
                <c:pt idx="2">
                  <c:v>21</c:v>
                </c:pt>
                <c:pt idx="4">
                  <c:v>69</c:v>
                </c:pt>
                <c:pt idx="5">
                  <c:v>36</c:v>
                </c:pt>
              </c:numCache>
            </c:numRef>
          </c:val>
          <c:extLst>
            <c:ext xmlns:c16="http://schemas.microsoft.com/office/drawing/2014/chart" uri="{C3380CC4-5D6E-409C-BE32-E72D297353CC}">
              <c16:uniqueId val="{00000005-0F15-4DDB-A9C7-00E0D629FCCB}"/>
            </c:ext>
          </c:extLst>
        </c:ser>
        <c:ser>
          <c:idx val="6"/>
          <c:order val="6"/>
          <c:tx>
            <c:strRef>
              <c:f>'PIVOT TABLE 7'!$H$3:$H$4</c:f>
              <c:strCache>
                <c:ptCount val="1"/>
                <c:pt idx="0">
                  <c:v>Research Scientist</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7'!$A$5:$A$13</c:f>
              <c:multiLvlStrCache>
                <c:ptCount val="6"/>
                <c:lvl>
                  <c:pt idx="0">
                    <c:v>Human Resources</c:v>
                  </c:pt>
                  <c:pt idx="1">
                    <c:v>Research &amp; Development</c:v>
                  </c:pt>
                  <c:pt idx="2">
                    <c:v>Sales</c:v>
                  </c:pt>
                  <c:pt idx="3">
                    <c:v>Human Resources</c:v>
                  </c:pt>
                  <c:pt idx="4">
                    <c:v>Research &amp; Development</c:v>
                  </c:pt>
                  <c:pt idx="5">
                    <c:v>Sales</c:v>
                  </c:pt>
                </c:lvl>
                <c:lvl>
                  <c:pt idx="0">
                    <c:v>Female</c:v>
                  </c:pt>
                  <c:pt idx="3">
                    <c:v>Male</c:v>
                  </c:pt>
                </c:lvl>
              </c:multiLvlStrCache>
            </c:multiLvlStrRef>
          </c:cat>
          <c:val>
            <c:numRef>
              <c:f>'PIVOT TABLE 7'!$H$5:$H$13</c:f>
              <c:numCache>
                <c:formatCode>General</c:formatCode>
                <c:ptCount val="6"/>
                <c:pt idx="0">
                  <c:v>18</c:v>
                </c:pt>
                <c:pt idx="1">
                  <c:v>171</c:v>
                </c:pt>
                <c:pt idx="2">
                  <c:v>111</c:v>
                </c:pt>
                <c:pt idx="3">
                  <c:v>15</c:v>
                </c:pt>
                <c:pt idx="4">
                  <c:v>285</c:v>
                </c:pt>
                <c:pt idx="5">
                  <c:v>135</c:v>
                </c:pt>
              </c:numCache>
            </c:numRef>
          </c:val>
          <c:extLst>
            <c:ext xmlns:c16="http://schemas.microsoft.com/office/drawing/2014/chart" uri="{C3380CC4-5D6E-409C-BE32-E72D297353CC}">
              <c16:uniqueId val="{00000006-0F15-4DDB-A9C7-00E0D629FCCB}"/>
            </c:ext>
          </c:extLst>
        </c:ser>
        <c:ser>
          <c:idx val="7"/>
          <c:order val="7"/>
          <c:tx>
            <c:strRef>
              <c:f>'PIVOT TABLE 7'!$I$3:$I$4</c:f>
              <c:strCache>
                <c:ptCount val="1"/>
                <c:pt idx="0">
                  <c:v>Sales Executive</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7'!$A$5:$A$13</c:f>
              <c:multiLvlStrCache>
                <c:ptCount val="6"/>
                <c:lvl>
                  <c:pt idx="0">
                    <c:v>Human Resources</c:v>
                  </c:pt>
                  <c:pt idx="1">
                    <c:v>Research &amp; Development</c:v>
                  </c:pt>
                  <c:pt idx="2">
                    <c:v>Sales</c:v>
                  </c:pt>
                  <c:pt idx="3">
                    <c:v>Human Resources</c:v>
                  </c:pt>
                  <c:pt idx="4">
                    <c:v>Research &amp; Development</c:v>
                  </c:pt>
                  <c:pt idx="5">
                    <c:v>Sales</c:v>
                  </c:pt>
                </c:lvl>
                <c:lvl>
                  <c:pt idx="0">
                    <c:v>Female</c:v>
                  </c:pt>
                  <c:pt idx="3">
                    <c:v>Male</c:v>
                  </c:pt>
                </c:lvl>
              </c:multiLvlStrCache>
            </c:multiLvlStrRef>
          </c:cat>
          <c:val>
            <c:numRef>
              <c:f>'PIVOT TABLE 7'!$I$5:$I$13</c:f>
              <c:numCache>
                <c:formatCode>General</c:formatCode>
                <c:ptCount val="6"/>
                <c:pt idx="0">
                  <c:v>15</c:v>
                </c:pt>
                <c:pt idx="1">
                  <c:v>231</c:v>
                </c:pt>
                <c:pt idx="2">
                  <c:v>84</c:v>
                </c:pt>
                <c:pt idx="3">
                  <c:v>33</c:v>
                </c:pt>
                <c:pt idx="4">
                  <c:v>318</c:v>
                </c:pt>
                <c:pt idx="5">
                  <c:v>159</c:v>
                </c:pt>
              </c:numCache>
            </c:numRef>
          </c:val>
          <c:extLst>
            <c:ext xmlns:c16="http://schemas.microsoft.com/office/drawing/2014/chart" uri="{C3380CC4-5D6E-409C-BE32-E72D297353CC}">
              <c16:uniqueId val="{00000007-0F15-4DDB-A9C7-00E0D629FCCB}"/>
            </c:ext>
          </c:extLst>
        </c:ser>
        <c:ser>
          <c:idx val="8"/>
          <c:order val="8"/>
          <c:tx>
            <c:strRef>
              <c:f>'PIVOT TABLE 7'!$J$3:$J$4</c:f>
              <c:strCache>
                <c:ptCount val="1"/>
                <c:pt idx="0">
                  <c:v>Sales Representative</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7'!$A$5:$A$13</c:f>
              <c:multiLvlStrCache>
                <c:ptCount val="6"/>
                <c:lvl>
                  <c:pt idx="0">
                    <c:v>Human Resources</c:v>
                  </c:pt>
                  <c:pt idx="1">
                    <c:v>Research &amp; Development</c:v>
                  </c:pt>
                  <c:pt idx="2">
                    <c:v>Sales</c:v>
                  </c:pt>
                  <c:pt idx="3">
                    <c:v>Human Resources</c:v>
                  </c:pt>
                  <c:pt idx="4">
                    <c:v>Research &amp; Development</c:v>
                  </c:pt>
                  <c:pt idx="5">
                    <c:v>Sales</c:v>
                  </c:pt>
                </c:lvl>
                <c:lvl>
                  <c:pt idx="0">
                    <c:v>Female</c:v>
                  </c:pt>
                  <c:pt idx="3">
                    <c:v>Male</c:v>
                  </c:pt>
                </c:lvl>
              </c:multiLvlStrCache>
            </c:multiLvlStrRef>
          </c:cat>
          <c:val>
            <c:numRef>
              <c:f>'PIVOT TABLE 7'!$J$5:$J$13</c:f>
              <c:numCache>
                <c:formatCode>General</c:formatCode>
                <c:ptCount val="6"/>
                <c:pt idx="0">
                  <c:v>6</c:v>
                </c:pt>
                <c:pt idx="1">
                  <c:v>51</c:v>
                </c:pt>
                <c:pt idx="2">
                  <c:v>18</c:v>
                </c:pt>
                <c:pt idx="3">
                  <c:v>6</c:v>
                </c:pt>
                <c:pt idx="4">
                  <c:v>66</c:v>
                </c:pt>
                <c:pt idx="5">
                  <c:v>24</c:v>
                </c:pt>
              </c:numCache>
            </c:numRef>
          </c:val>
          <c:extLst>
            <c:ext xmlns:c16="http://schemas.microsoft.com/office/drawing/2014/chart" uri="{C3380CC4-5D6E-409C-BE32-E72D297353CC}">
              <c16:uniqueId val="{00000008-0F15-4DDB-A9C7-00E0D629FCCB}"/>
            </c:ext>
          </c:extLst>
        </c:ser>
        <c:dLbls>
          <c:dLblPos val="outEnd"/>
          <c:showLegendKey val="0"/>
          <c:showVal val="1"/>
          <c:showCatName val="0"/>
          <c:showSerName val="0"/>
          <c:showPercent val="0"/>
          <c:showBubbleSize val="0"/>
        </c:dLbls>
        <c:gapWidth val="219"/>
        <c:overlap val="-27"/>
        <c:axId val="1152568751"/>
        <c:axId val="1152562095"/>
      </c:barChart>
      <c:catAx>
        <c:axId val="1152568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562095"/>
        <c:crosses val="autoZero"/>
        <c:auto val="1"/>
        <c:lblAlgn val="ctr"/>
        <c:lblOffset val="100"/>
        <c:noMultiLvlLbl val="0"/>
      </c:catAx>
      <c:valAx>
        <c:axId val="1152562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568751"/>
        <c:crosses val="autoZero"/>
        <c:crossBetween val="between"/>
      </c:valAx>
      <c:spPr>
        <a:noFill/>
        <a:ln>
          <a:noFill/>
        </a:ln>
        <a:effectLst/>
      </c:spPr>
    </c:plotArea>
    <c:legend>
      <c:legendPos val="r"/>
      <c:layout>
        <c:manualLayout>
          <c:xMode val="edge"/>
          <c:yMode val="edge"/>
          <c:x val="0.88126162327054247"/>
          <c:y val="0.1095939049285506"/>
          <c:w val="0.11283867171470822"/>
          <c:h val="0.697478492271799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Sets(AutoRecovered).xlsx]PIVOT TABLE 8!PivotTable22</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8'!$B$3:$B$4</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8'!$A$5:$A$8</c:f>
              <c:strCache>
                <c:ptCount val="3"/>
                <c:pt idx="0">
                  <c:v>Human Resources</c:v>
                </c:pt>
                <c:pt idx="1">
                  <c:v>Research &amp; Development</c:v>
                </c:pt>
                <c:pt idx="2">
                  <c:v>Sales</c:v>
                </c:pt>
              </c:strCache>
            </c:strRef>
          </c:cat>
          <c:val>
            <c:numRef>
              <c:f>'PIVOT TABLE 8'!$B$5:$B$8</c:f>
              <c:numCache>
                <c:formatCode>General</c:formatCode>
                <c:ptCount val="3"/>
                <c:pt idx="0">
                  <c:v>72</c:v>
                </c:pt>
                <c:pt idx="1">
                  <c:v>1164</c:v>
                </c:pt>
                <c:pt idx="2">
                  <c:v>528</c:v>
                </c:pt>
              </c:numCache>
            </c:numRef>
          </c:val>
          <c:extLst>
            <c:ext xmlns:c16="http://schemas.microsoft.com/office/drawing/2014/chart" uri="{C3380CC4-5D6E-409C-BE32-E72D297353CC}">
              <c16:uniqueId val="{00000000-95DC-44F4-8D1E-08E696FAA0BF}"/>
            </c:ext>
          </c:extLst>
        </c:ser>
        <c:dLbls>
          <c:showLegendKey val="0"/>
          <c:showVal val="1"/>
          <c:showCatName val="0"/>
          <c:showSerName val="0"/>
          <c:showPercent val="0"/>
          <c:showBubbleSize val="0"/>
        </c:dLbls>
        <c:gapWidth val="269"/>
        <c:overlap val="-27"/>
        <c:axId val="1148801311"/>
        <c:axId val="1148803807"/>
      </c:barChart>
      <c:lineChart>
        <c:grouping val="standard"/>
        <c:varyColors val="0"/>
        <c:ser>
          <c:idx val="1"/>
          <c:order val="1"/>
          <c:tx>
            <c:strRef>
              <c:f>'PIVOT TABLE 8'!$C$3:$C$4</c:f>
              <c:strCache>
                <c:ptCount val="1"/>
                <c:pt idx="0">
                  <c:v>Male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8'!$A$5:$A$8</c:f>
              <c:strCache>
                <c:ptCount val="3"/>
                <c:pt idx="0">
                  <c:v>Human Resources</c:v>
                </c:pt>
                <c:pt idx="1">
                  <c:v>Research &amp; Development</c:v>
                </c:pt>
                <c:pt idx="2">
                  <c:v>Sales</c:v>
                </c:pt>
              </c:strCache>
            </c:strRef>
          </c:cat>
          <c:val>
            <c:numRef>
              <c:f>'PIVOT TABLE 8'!$C$5:$C$8</c:f>
              <c:numCache>
                <c:formatCode>General</c:formatCode>
                <c:ptCount val="3"/>
                <c:pt idx="0">
                  <c:v>117</c:v>
                </c:pt>
                <c:pt idx="1">
                  <c:v>1719</c:v>
                </c:pt>
                <c:pt idx="2">
                  <c:v>810</c:v>
                </c:pt>
              </c:numCache>
            </c:numRef>
          </c:val>
          <c:smooth val="0"/>
          <c:extLst>
            <c:ext xmlns:c16="http://schemas.microsoft.com/office/drawing/2014/chart" uri="{C3380CC4-5D6E-409C-BE32-E72D297353CC}">
              <c16:uniqueId val="{00000001-95DC-44F4-8D1E-08E696FAA0BF}"/>
            </c:ext>
          </c:extLst>
        </c:ser>
        <c:dLbls>
          <c:showLegendKey val="0"/>
          <c:showVal val="1"/>
          <c:showCatName val="0"/>
          <c:showSerName val="0"/>
          <c:showPercent val="0"/>
          <c:showBubbleSize val="0"/>
        </c:dLbls>
        <c:marker val="1"/>
        <c:smooth val="0"/>
        <c:axId val="1148801311"/>
        <c:axId val="1148803807"/>
      </c:lineChart>
      <c:catAx>
        <c:axId val="11488013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8803807"/>
        <c:crosses val="autoZero"/>
        <c:auto val="1"/>
        <c:lblAlgn val="ctr"/>
        <c:lblOffset val="100"/>
        <c:noMultiLvlLbl val="0"/>
      </c:catAx>
      <c:valAx>
        <c:axId val="11488038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8801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Data Sets(AutoRecovered).xlsx]PIVOT TABLE 9!PivotTable9</c:name>
    <c:fmtId val="0"/>
  </c:pivotSource>
  <c:chart>
    <c:autoTitleDeleted val="0"/>
    <c:pivotFmts>
      <c:pivotFmt>
        <c:idx val="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w="9525">
              <a:solidFill>
                <a:schemeClr val="accent2">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w="9525">
              <a:solidFill>
                <a:schemeClr val="accent2">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9'!$B$3:$B$4</c:f>
              <c:strCache>
                <c:ptCount val="1"/>
                <c:pt idx="0">
                  <c:v>Female</c:v>
                </c:pt>
              </c:strCache>
            </c:strRef>
          </c:tx>
          <c:spPr>
            <a:ln w="34925" cap="rnd">
              <a:solidFill>
                <a:schemeClr val="accent2">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w="9525">
                <a:solidFill>
                  <a:schemeClr val="accent2">
                    <a:shade val="76000"/>
                  </a:schemeClr>
                </a:solidFill>
                <a:round/>
              </a:ln>
              <a:effectLst>
                <a:outerShdw blurRad="57150" dist="19050" dir="5400000" algn="ctr" rotWithShape="0">
                  <a:srgbClr val="000000">
                    <a:alpha val="63000"/>
                  </a:srgbClr>
                </a:outerShdw>
              </a:effectLst>
            </c:spPr>
          </c:marker>
          <c:cat>
            <c:multiLvlStrRef>
              <c:f>'PIVOT TABLE 9'!$A$5:$A$55</c:f>
              <c:multiLvlStrCache>
                <c:ptCount val="45"/>
                <c:lvl>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pt idx="9">
                    <c:v>Healthcare Representative</c:v>
                  </c:pt>
                  <c:pt idx="10">
                    <c:v>Human Resources</c:v>
                  </c:pt>
                  <c:pt idx="11">
                    <c:v>Laboratory Technician</c:v>
                  </c:pt>
                  <c:pt idx="12">
                    <c:v>Manager</c:v>
                  </c:pt>
                  <c:pt idx="13">
                    <c:v>Manufacturing Director</c:v>
                  </c:pt>
                  <c:pt idx="14">
                    <c:v>Research Director</c:v>
                  </c:pt>
                  <c:pt idx="15">
                    <c:v>Research Scientist</c:v>
                  </c:pt>
                  <c:pt idx="16">
                    <c:v>Sales Executive</c:v>
                  </c:pt>
                  <c:pt idx="17">
                    <c:v>Sales Representative</c:v>
                  </c:pt>
                  <c:pt idx="18">
                    <c:v>Healthcare Representative</c:v>
                  </c:pt>
                  <c:pt idx="19">
                    <c:v>Human Resources</c:v>
                  </c:pt>
                  <c:pt idx="20">
                    <c:v>Laboratory Technician</c:v>
                  </c:pt>
                  <c:pt idx="21">
                    <c:v>Manager</c:v>
                  </c:pt>
                  <c:pt idx="22">
                    <c:v>Manufacturing Director</c:v>
                  </c:pt>
                  <c:pt idx="23">
                    <c:v>Research Director</c:v>
                  </c:pt>
                  <c:pt idx="24">
                    <c:v>Research Scientist</c:v>
                  </c:pt>
                  <c:pt idx="25">
                    <c:v>Sales Executive</c:v>
                  </c:pt>
                  <c:pt idx="26">
                    <c:v>Sales Representative</c:v>
                  </c:pt>
                  <c:pt idx="27">
                    <c:v>Healthcare Representative</c:v>
                  </c:pt>
                  <c:pt idx="28">
                    <c:v>Human Resources</c:v>
                  </c:pt>
                  <c:pt idx="29">
                    <c:v>Laboratory Technician</c:v>
                  </c:pt>
                  <c:pt idx="30">
                    <c:v>Manager</c:v>
                  </c:pt>
                  <c:pt idx="31">
                    <c:v>Manufacturing Director</c:v>
                  </c:pt>
                  <c:pt idx="32">
                    <c:v>Research Director</c:v>
                  </c:pt>
                  <c:pt idx="33">
                    <c:v>Research Scientist</c:v>
                  </c:pt>
                  <c:pt idx="34">
                    <c:v>Sales Executive</c:v>
                  </c:pt>
                  <c:pt idx="35">
                    <c:v>Sales Representative</c:v>
                  </c:pt>
                  <c:pt idx="36">
                    <c:v>Healthcare Representative</c:v>
                  </c:pt>
                  <c:pt idx="37">
                    <c:v>Human Resources</c:v>
                  </c:pt>
                  <c:pt idx="38">
                    <c:v>Laboratory Technician</c:v>
                  </c:pt>
                  <c:pt idx="39">
                    <c:v>Manager</c:v>
                  </c:pt>
                  <c:pt idx="40">
                    <c:v>Manufacturing Director</c:v>
                  </c:pt>
                  <c:pt idx="41">
                    <c:v>Research Director</c:v>
                  </c:pt>
                  <c:pt idx="42">
                    <c:v>Research Scientist</c:v>
                  </c:pt>
                  <c:pt idx="43">
                    <c:v>Sales Executive</c:v>
                  </c:pt>
                  <c:pt idx="44">
                    <c:v>Sales Representative</c:v>
                  </c:pt>
                </c:lvl>
                <c:lvl>
                  <c:pt idx="0">
                    <c:v>1</c:v>
                  </c:pt>
                  <c:pt idx="9">
                    <c:v>2</c:v>
                  </c:pt>
                  <c:pt idx="18">
                    <c:v>3</c:v>
                  </c:pt>
                  <c:pt idx="27">
                    <c:v>4</c:v>
                  </c:pt>
                  <c:pt idx="36">
                    <c:v>5</c:v>
                  </c:pt>
                </c:lvl>
              </c:multiLvlStrCache>
            </c:multiLvlStrRef>
          </c:cat>
          <c:val>
            <c:numRef>
              <c:f>'PIVOT TABLE 9'!$B$5:$B$55</c:f>
              <c:numCache>
                <c:formatCode>General</c:formatCode>
                <c:ptCount val="45"/>
                <c:pt idx="0">
                  <c:v>3177330</c:v>
                </c:pt>
                <c:pt idx="1">
                  <c:v>849090</c:v>
                </c:pt>
                <c:pt idx="2">
                  <c:v>6545760</c:v>
                </c:pt>
                <c:pt idx="3">
                  <c:v>2741580</c:v>
                </c:pt>
                <c:pt idx="4">
                  <c:v>3634920</c:v>
                </c:pt>
                <c:pt idx="5">
                  <c:v>741450</c:v>
                </c:pt>
                <c:pt idx="6">
                  <c:v>7446810</c:v>
                </c:pt>
                <c:pt idx="7">
                  <c:v>10341030</c:v>
                </c:pt>
                <c:pt idx="8">
                  <c:v>2689350</c:v>
                </c:pt>
                <c:pt idx="9">
                  <c:v>4803630</c:v>
                </c:pt>
                <c:pt idx="10">
                  <c:v>1291470</c:v>
                </c:pt>
                <c:pt idx="11">
                  <c:v>7437840</c:v>
                </c:pt>
                <c:pt idx="12">
                  <c:v>2899860</c:v>
                </c:pt>
                <c:pt idx="13">
                  <c:v>3754320</c:v>
                </c:pt>
                <c:pt idx="14">
                  <c:v>2676030</c:v>
                </c:pt>
                <c:pt idx="15">
                  <c:v>9284850</c:v>
                </c:pt>
                <c:pt idx="16">
                  <c:v>7379280</c:v>
                </c:pt>
                <c:pt idx="17">
                  <c:v>4238520</c:v>
                </c:pt>
                <c:pt idx="18">
                  <c:v>717870</c:v>
                </c:pt>
                <c:pt idx="19">
                  <c:v>1250400</c:v>
                </c:pt>
                <c:pt idx="20">
                  <c:v>1693890</c:v>
                </c:pt>
                <c:pt idx="21">
                  <c:v>2130720</c:v>
                </c:pt>
                <c:pt idx="22">
                  <c:v>2210040</c:v>
                </c:pt>
                <c:pt idx="23">
                  <c:v>628740</c:v>
                </c:pt>
                <c:pt idx="24">
                  <c:v>3224610</c:v>
                </c:pt>
                <c:pt idx="25">
                  <c:v>3458970</c:v>
                </c:pt>
                <c:pt idx="26">
                  <c:v>407460</c:v>
                </c:pt>
                <c:pt idx="27">
                  <c:v>1154100</c:v>
                </c:pt>
                <c:pt idx="28">
                  <c:v>243480</c:v>
                </c:pt>
                <c:pt idx="29">
                  <c:v>1475490</c:v>
                </c:pt>
                <c:pt idx="30">
                  <c:v>993090</c:v>
                </c:pt>
                <c:pt idx="31">
                  <c:v>1472340</c:v>
                </c:pt>
                <c:pt idx="32">
                  <c:v>535560</c:v>
                </c:pt>
                <c:pt idx="33">
                  <c:v>2312670</c:v>
                </c:pt>
                <c:pt idx="34">
                  <c:v>2756100</c:v>
                </c:pt>
                <c:pt idx="36">
                  <c:v>757230</c:v>
                </c:pt>
                <c:pt idx="38">
                  <c:v>1405110</c:v>
                </c:pt>
                <c:pt idx="39">
                  <c:v>861930</c:v>
                </c:pt>
                <c:pt idx="40">
                  <c:v>766560</c:v>
                </c:pt>
                <c:pt idx="41">
                  <c:v>116580</c:v>
                </c:pt>
                <c:pt idx="42">
                  <c:v>565290</c:v>
                </c:pt>
                <c:pt idx="43">
                  <c:v>739200</c:v>
                </c:pt>
                <c:pt idx="44">
                  <c:v>135480</c:v>
                </c:pt>
              </c:numCache>
            </c:numRef>
          </c:val>
          <c:smooth val="0"/>
          <c:extLst>
            <c:ext xmlns:c16="http://schemas.microsoft.com/office/drawing/2014/chart" uri="{C3380CC4-5D6E-409C-BE32-E72D297353CC}">
              <c16:uniqueId val="{00000000-454E-4A6A-83C8-DFD2B55DE8A7}"/>
            </c:ext>
          </c:extLst>
        </c:ser>
        <c:ser>
          <c:idx val="1"/>
          <c:order val="1"/>
          <c:tx>
            <c:strRef>
              <c:f>'PIVOT TABLE 9'!$C$3:$C$4</c:f>
              <c:strCache>
                <c:ptCount val="1"/>
                <c:pt idx="0">
                  <c:v>Male</c:v>
                </c:pt>
              </c:strCache>
            </c:strRef>
          </c:tx>
          <c:spPr>
            <a:ln w="34925" cap="rnd">
              <a:solidFill>
                <a:schemeClr val="accent2">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w="9525">
                <a:solidFill>
                  <a:schemeClr val="accent2">
                    <a:tint val="77000"/>
                  </a:schemeClr>
                </a:solidFill>
                <a:round/>
              </a:ln>
              <a:effectLst>
                <a:outerShdw blurRad="57150" dist="19050" dir="5400000" algn="ctr" rotWithShape="0">
                  <a:srgbClr val="000000">
                    <a:alpha val="63000"/>
                  </a:srgbClr>
                </a:outerShdw>
              </a:effectLst>
            </c:spPr>
          </c:marker>
          <c:cat>
            <c:multiLvlStrRef>
              <c:f>'PIVOT TABLE 9'!$A$5:$A$55</c:f>
              <c:multiLvlStrCache>
                <c:ptCount val="45"/>
                <c:lvl>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pt idx="9">
                    <c:v>Healthcare Representative</c:v>
                  </c:pt>
                  <c:pt idx="10">
                    <c:v>Human Resources</c:v>
                  </c:pt>
                  <c:pt idx="11">
                    <c:v>Laboratory Technician</c:v>
                  </c:pt>
                  <c:pt idx="12">
                    <c:v>Manager</c:v>
                  </c:pt>
                  <c:pt idx="13">
                    <c:v>Manufacturing Director</c:v>
                  </c:pt>
                  <c:pt idx="14">
                    <c:v>Research Director</c:v>
                  </c:pt>
                  <c:pt idx="15">
                    <c:v>Research Scientist</c:v>
                  </c:pt>
                  <c:pt idx="16">
                    <c:v>Sales Executive</c:v>
                  </c:pt>
                  <c:pt idx="17">
                    <c:v>Sales Representative</c:v>
                  </c:pt>
                  <c:pt idx="18">
                    <c:v>Healthcare Representative</c:v>
                  </c:pt>
                  <c:pt idx="19">
                    <c:v>Human Resources</c:v>
                  </c:pt>
                  <c:pt idx="20">
                    <c:v>Laboratory Technician</c:v>
                  </c:pt>
                  <c:pt idx="21">
                    <c:v>Manager</c:v>
                  </c:pt>
                  <c:pt idx="22">
                    <c:v>Manufacturing Director</c:v>
                  </c:pt>
                  <c:pt idx="23">
                    <c:v>Research Director</c:v>
                  </c:pt>
                  <c:pt idx="24">
                    <c:v>Research Scientist</c:v>
                  </c:pt>
                  <c:pt idx="25">
                    <c:v>Sales Executive</c:v>
                  </c:pt>
                  <c:pt idx="26">
                    <c:v>Sales Representative</c:v>
                  </c:pt>
                  <c:pt idx="27">
                    <c:v>Healthcare Representative</c:v>
                  </c:pt>
                  <c:pt idx="28">
                    <c:v>Human Resources</c:v>
                  </c:pt>
                  <c:pt idx="29">
                    <c:v>Laboratory Technician</c:v>
                  </c:pt>
                  <c:pt idx="30">
                    <c:v>Manager</c:v>
                  </c:pt>
                  <c:pt idx="31">
                    <c:v>Manufacturing Director</c:v>
                  </c:pt>
                  <c:pt idx="32">
                    <c:v>Research Director</c:v>
                  </c:pt>
                  <c:pt idx="33">
                    <c:v>Research Scientist</c:v>
                  </c:pt>
                  <c:pt idx="34">
                    <c:v>Sales Executive</c:v>
                  </c:pt>
                  <c:pt idx="35">
                    <c:v>Sales Representative</c:v>
                  </c:pt>
                  <c:pt idx="36">
                    <c:v>Healthcare Representative</c:v>
                  </c:pt>
                  <c:pt idx="37">
                    <c:v>Human Resources</c:v>
                  </c:pt>
                  <c:pt idx="38">
                    <c:v>Laboratory Technician</c:v>
                  </c:pt>
                  <c:pt idx="39">
                    <c:v>Manager</c:v>
                  </c:pt>
                  <c:pt idx="40">
                    <c:v>Manufacturing Director</c:v>
                  </c:pt>
                  <c:pt idx="41">
                    <c:v>Research Director</c:v>
                  </c:pt>
                  <c:pt idx="42">
                    <c:v>Research Scientist</c:v>
                  </c:pt>
                  <c:pt idx="43">
                    <c:v>Sales Executive</c:v>
                  </c:pt>
                  <c:pt idx="44">
                    <c:v>Sales Representative</c:v>
                  </c:pt>
                </c:lvl>
                <c:lvl>
                  <c:pt idx="0">
                    <c:v>1</c:v>
                  </c:pt>
                  <c:pt idx="9">
                    <c:v>2</c:v>
                  </c:pt>
                  <c:pt idx="18">
                    <c:v>3</c:v>
                  </c:pt>
                  <c:pt idx="27">
                    <c:v>4</c:v>
                  </c:pt>
                  <c:pt idx="36">
                    <c:v>5</c:v>
                  </c:pt>
                </c:lvl>
              </c:multiLvlStrCache>
            </c:multiLvlStrRef>
          </c:cat>
          <c:val>
            <c:numRef>
              <c:f>'PIVOT TABLE 9'!$C$5:$C$55</c:f>
              <c:numCache>
                <c:formatCode>General</c:formatCode>
                <c:ptCount val="45"/>
                <c:pt idx="0">
                  <c:v>3408270</c:v>
                </c:pt>
                <c:pt idx="1">
                  <c:v>2027910</c:v>
                </c:pt>
                <c:pt idx="2">
                  <c:v>14514120</c:v>
                </c:pt>
                <c:pt idx="3">
                  <c:v>2781600</c:v>
                </c:pt>
                <c:pt idx="4">
                  <c:v>6624840</c:v>
                </c:pt>
                <c:pt idx="5">
                  <c:v>3515610</c:v>
                </c:pt>
                <c:pt idx="6">
                  <c:v>11661000</c:v>
                </c:pt>
                <c:pt idx="7">
                  <c:v>15284010</c:v>
                </c:pt>
                <c:pt idx="8">
                  <c:v>4116840</c:v>
                </c:pt>
                <c:pt idx="9">
                  <c:v>5393490</c:v>
                </c:pt>
                <c:pt idx="10">
                  <c:v>1894440</c:v>
                </c:pt>
                <c:pt idx="11">
                  <c:v>9839400</c:v>
                </c:pt>
                <c:pt idx="12">
                  <c:v>4284990</c:v>
                </c:pt>
                <c:pt idx="13">
                  <c:v>6538170</c:v>
                </c:pt>
                <c:pt idx="14">
                  <c:v>3162870</c:v>
                </c:pt>
                <c:pt idx="15">
                  <c:v>14852730</c:v>
                </c:pt>
                <c:pt idx="16">
                  <c:v>12454830</c:v>
                </c:pt>
                <c:pt idx="17">
                  <c:v>2754660</c:v>
                </c:pt>
                <c:pt idx="18">
                  <c:v>3066660</c:v>
                </c:pt>
                <c:pt idx="19">
                  <c:v>440400</c:v>
                </c:pt>
                <c:pt idx="20">
                  <c:v>5382930</c:v>
                </c:pt>
                <c:pt idx="21">
                  <c:v>2066430</c:v>
                </c:pt>
                <c:pt idx="22">
                  <c:v>3332190</c:v>
                </c:pt>
                <c:pt idx="23">
                  <c:v>376170</c:v>
                </c:pt>
                <c:pt idx="24">
                  <c:v>3799800</c:v>
                </c:pt>
                <c:pt idx="25">
                  <c:v>6035460</c:v>
                </c:pt>
                <c:pt idx="26">
                  <c:v>1335900</c:v>
                </c:pt>
                <c:pt idx="27">
                  <c:v>1261530</c:v>
                </c:pt>
                <c:pt idx="28">
                  <c:v>951000</c:v>
                </c:pt>
                <c:pt idx="29">
                  <c:v>2706030</c:v>
                </c:pt>
                <c:pt idx="30">
                  <c:v>638940</c:v>
                </c:pt>
                <c:pt idx="31">
                  <c:v>1044690</c:v>
                </c:pt>
                <c:pt idx="32">
                  <c:v>2566590</c:v>
                </c:pt>
                <c:pt idx="33">
                  <c:v>1690020</c:v>
                </c:pt>
                <c:pt idx="34">
                  <c:v>2761590</c:v>
                </c:pt>
                <c:pt idx="35">
                  <c:v>221940</c:v>
                </c:pt>
                <c:pt idx="36">
                  <c:v>226500</c:v>
                </c:pt>
                <c:pt idx="37">
                  <c:v>182190</c:v>
                </c:pt>
                <c:pt idx="38">
                  <c:v>525450</c:v>
                </c:pt>
                <c:pt idx="40">
                  <c:v>716850</c:v>
                </c:pt>
                <c:pt idx="41">
                  <c:v>1393950</c:v>
                </c:pt>
                <c:pt idx="42">
                  <c:v>2080920</c:v>
                </c:pt>
                <c:pt idx="43">
                  <c:v>2542110</c:v>
                </c:pt>
                <c:pt idx="44">
                  <c:v>377220</c:v>
                </c:pt>
              </c:numCache>
            </c:numRef>
          </c:val>
          <c:smooth val="0"/>
          <c:extLst>
            <c:ext xmlns:c16="http://schemas.microsoft.com/office/drawing/2014/chart" uri="{C3380CC4-5D6E-409C-BE32-E72D297353CC}">
              <c16:uniqueId val="{00000001-454E-4A6A-83C8-DFD2B55DE8A7}"/>
            </c:ext>
          </c:extLst>
        </c:ser>
        <c:dLbls>
          <c:showLegendKey val="0"/>
          <c:showVal val="0"/>
          <c:showCatName val="0"/>
          <c:showSerName val="0"/>
          <c:showPercent val="0"/>
          <c:showBubbleSize val="0"/>
        </c:dLbls>
        <c:marker val="1"/>
        <c:smooth val="0"/>
        <c:axId val="243994592"/>
        <c:axId val="244006656"/>
      </c:lineChart>
      <c:catAx>
        <c:axId val="24399459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4006656"/>
        <c:crosses val="autoZero"/>
        <c:auto val="1"/>
        <c:lblAlgn val="ctr"/>
        <c:lblOffset val="100"/>
        <c:noMultiLvlLbl val="0"/>
      </c:catAx>
      <c:valAx>
        <c:axId val="2440066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3994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Sets(AutoRecovered).xlsx]PIVOT TABLE!PivotTable1</c:name>
    <c:fmtId val="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TABLE'!$B$3:$B$4</c:f>
              <c:strCache>
                <c:ptCount val="1"/>
                <c:pt idx="0">
                  <c:v>Human Resources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TABLE'!$A$5:$A$8</c:f>
              <c:strCache>
                <c:ptCount val="3"/>
                <c:pt idx="0">
                  <c:v>Human Resources</c:v>
                </c:pt>
                <c:pt idx="1">
                  <c:v>Research &amp; Development</c:v>
                </c:pt>
                <c:pt idx="2">
                  <c:v>Sales</c:v>
                </c:pt>
              </c:strCache>
            </c:strRef>
          </c:cat>
          <c:val>
            <c:numRef>
              <c:f>'PIVOT TABLE'!$B$5:$B$8</c:f>
              <c:numCache>
                <c:formatCode>General</c:formatCode>
                <c:ptCount val="3"/>
                <c:pt idx="0">
                  <c:v>81</c:v>
                </c:pt>
              </c:numCache>
            </c:numRef>
          </c:val>
          <c:extLst>
            <c:ext xmlns:c16="http://schemas.microsoft.com/office/drawing/2014/chart" uri="{C3380CC4-5D6E-409C-BE32-E72D297353CC}">
              <c16:uniqueId val="{00000000-60BD-468B-B1B2-85C7366205FD}"/>
            </c:ext>
          </c:extLst>
        </c:ser>
        <c:ser>
          <c:idx val="1"/>
          <c:order val="1"/>
          <c:tx>
            <c:strRef>
              <c:f>'PIVOT TABLE'!$C$3:$C$4</c:f>
              <c:strCache>
                <c:ptCount val="1"/>
                <c:pt idx="0">
                  <c:v>Life Sciences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TABLE'!$A$5:$A$8</c:f>
              <c:strCache>
                <c:ptCount val="3"/>
                <c:pt idx="0">
                  <c:v>Human Resources</c:v>
                </c:pt>
                <c:pt idx="1">
                  <c:v>Research &amp; Development</c:v>
                </c:pt>
                <c:pt idx="2">
                  <c:v>Sales</c:v>
                </c:pt>
              </c:strCache>
            </c:strRef>
          </c:cat>
          <c:val>
            <c:numRef>
              <c:f>'PIVOT TABLE'!$C$5:$C$8</c:f>
              <c:numCache>
                <c:formatCode>General</c:formatCode>
                <c:ptCount val="3"/>
                <c:pt idx="0">
                  <c:v>48</c:v>
                </c:pt>
                <c:pt idx="1">
                  <c:v>1320</c:v>
                </c:pt>
                <c:pt idx="2">
                  <c:v>450</c:v>
                </c:pt>
              </c:numCache>
            </c:numRef>
          </c:val>
          <c:extLst>
            <c:ext xmlns:c16="http://schemas.microsoft.com/office/drawing/2014/chart" uri="{C3380CC4-5D6E-409C-BE32-E72D297353CC}">
              <c16:uniqueId val="{00000001-60BD-468B-B1B2-85C7366205FD}"/>
            </c:ext>
          </c:extLst>
        </c:ser>
        <c:ser>
          <c:idx val="2"/>
          <c:order val="2"/>
          <c:tx>
            <c:strRef>
              <c:f>'PIVOT TABLE'!$D$3:$D$4</c:f>
              <c:strCache>
                <c:ptCount val="1"/>
                <c:pt idx="0">
                  <c:v>Marketing</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TABLE'!$A$5:$A$8</c:f>
              <c:strCache>
                <c:ptCount val="3"/>
                <c:pt idx="0">
                  <c:v>Human Resources</c:v>
                </c:pt>
                <c:pt idx="1">
                  <c:v>Research &amp; Development</c:v>
                </c:pt>
                <c:pt idx="2">
                  <c:v>Sales</c:v>
                </c:pt>
              </c:strCache>
            </c:strRef>
          </c:cat>
          <c:val>
            <c:numRef>
              <c:f>'PIVOT TABLE'!$D$5:$D$8</c:f>
              <c:numCache>
                <c:formatCode>General</c:formatCode>
                <c:ptCount val="3"/>
                <c:pt idx="2">
                  <c:v>477</c:v>
                </c:pt>
              </c:numCache>
            </c:numRef>
          </c:val>
          <c:extLst>
            <c:ext xmlns:c16="http://schemas.microsoft.com/office/drawing/2014/chart" uri="{C3380CC4-5D6E-409C-BE32-E72D297353CC}">
              <c16:uniqueId val="{00000002-60BD-468B-B1B2-85C7366205FD}"/>
            </c:ext>
          </c:extLst>
        </c:ser>
        <c:ser>
          <c:idx val="3"/>
          <c:order val="3"/>
          <c:tx>
            <c:strRef>
              <c:f>'PIVOT TABLE'!$E$3:$E$4</c:f>
              <c:strCache>
                <c:ptCount val="1"/>
                <c:pt idx="0">
                  <c:v>Medical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TABLE'!$A$5:$A$8</c:f>
              <c:strCache>
                <c:ptCount val="3"/>
                <c:pt idx="0">
                  <c:v>Human Resources</c:v>
                </c:pt>
                <c:pt idx="1">
                  <c:v>Research &amp; Development</c:v>
                </c:pt>
                <c:pt idx="2">
                  <c:v>Sales</c:v>
                </c:pt>
              </c:strCache>
            </c:strRef>
          </c:cat>
          <c:val>
            <c:numRef>
              <c:f>'PIVOT TABLE'!$E$5:$E$8</c:f>
              <c:numCache>
                <c:formatCode>General</c:formatCode>
                <c:ptCount val="3"/>
                <c:pt idx="0">
                  <c:v>39</c:v>
                </c:pt>
                <c:pt idx="1">
                  <c:v>1089</c:v>
                </c:pt>
                <c:pt idx="2">
                  <c:v>264</c:v>
                </c:pt>
              </c:numCache>
            </c:numRef>
          </c:val>
          <c:extLst>
            <c:ext xmlns:c16="http://schemas.microsoft.com/office/drawing/2014/chart" uri="{C3380CC4-5D6E-409C-BE32-E72D297353CC}">
              <c16:uniqueId val="{00000003-60BD-468B-B1B2-85C7366205FD}"/>
            </c:ext>
          </c:extLst>
        </c:ser>
        <c:ser>
          <c:idx val="4"/>
          <c:order val="4"/>
          <c:tx>
            <c:strRef>
              <c:f>'PIVOT TABLE'!$F$3:$F$4</c:f>
              <c:strCache>
                <c:ptCount val="1"/>
                <c:pt idx="0">
                  <c:v>Other</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TABLE'!$A$5:$A$8</c:f>
              <c:strCache>
                <c:ptCount val="3"/>
                <c:pt idx="0">
                  <c:v>Human Resources</c:v>
                </c:pt>
                <c:pt idx="1">
                  <c:v>Research &amp; Development</c:v>
                </c:pt>
                <c:pt idx="2">
                  <c:v>Sales</c:v>
                </c:pt>
              </c:strCache>
            </c:strRef>
          </c:cat>
          <c:val>
            <c:numRef>
              <c:f>'PIVOT TABLE'!$F$5:$F$8</c:f>
              <c:numCache>
                <c:formatCode>General</c:formatCode>
                <c:ptCount val="3"/>
                <c:pt idx="0">
                  <c:v>9</c:v>
                </c:pt>
                <c:pt idx="1">
                  <c:v>192</c:v>
                </c:pt>
                <c:pt idx="2">
                  <c:v>45</c:v>
                </c:pt>
              </c:numCache>
            </c:numRef>
          </c:val>
          <c:extLst>
            <c:ext xmlns:c16="http://schemas.microsoft.com/office/drawing/2014/chart" uri="{C3380CC4-5D6E-409C-BE32-E72D297353CC}">
              <c16:uniqueId val="{00000004-60BD-468B-B1B2-85C7366205FD}"/>
            </c:ext>
          </c:extLst>
        </c:ser>
        <c:ser>
          <c:idx val="5"/>
          <c:order val="5"/>
          <c:tx>
            <c:strRef>
              <c:f>'PIVOT TABLE'!$G$3:$G$4</c:f>
              <c:strCache>
                <c:ptCount val="1"/>
                <c:pt idx="0">
                  <c:v>Technical Degree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TABLE'!$A$5:$A$8</c:f>
              <c:strCache>
                <c:ptCount val="3"/>
                <c:pt idx="0">
                  <c:v>Human Resources</c:v>
                </c:pt>
                <c:pt idx="1">
                  <c:v>Research &amp; Development</c:v>
                </c:pt>
                <c:pt idx="2">
                  <c:v>Sales</c:v>
                </c:pt>
              </c:strCache>
            </c:strRef>
          </c:cat>
          <c:val>
            <c:numRef>
              <c:f>'PIVOT TABLE'!$G$5:$G$8</c:f>
              <c:numCache>
                <c:formatCode>General</c:formatCode>
                <c:ptCount val="3"/>
                <c:pt idx="0">
                  <c:v>12</c:v>
                </c:pt>
                <c:pt idx="1">
                  <c:v>282</c:v>
                </c:pt>
                <c:pt idx="2">
                  <c:v>102</c:v>
                </c:pt>
              </c:numCache>
            </c:numRef>
          </c:val>
          <c:extLst>
            <c:ext xmlns:c16="http://schemas.microsoft.com/office/drawing/2014/chart" uri="{C3380CC4-5D6E-409C-BE32-E72D297353CC}">
              <c16:uniqueId val="{00000005-60BD-468B-B1B2-85C7366205FD}"/>
            </c:ext>
          </c:extLst>
        </c:ser>
        <c:dLbls>
          <c:showLegendKey val="0"/>
          <c:showVal val="0"/>
          <c:showCatName val="0"/>
          <c:showSerName val="0"/>
          <c:showPercent val="0"/>
          <c:showBubbleSize val="0"/>
        </c:dLbls>
        <c:gapWidth val="150"/>
        <c:shape val="box"/>
        <c:axId val="667065392"/>
        <c:axId val="667062480"/>
        <c:axId val="0"/>
      </c:bar3DChart>
      <c:catAx>
        <c:axId val="667065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67062480"/>
        <c:crosses val="autoZero"/>
        <c:auto val="1"/>
        <c:lblAlgn val="ctr"/>
        <c:lblOffset val="100"/>
        <c:noMultiLvlLbl val="0"/>
      </c:catAx>
      <c:valAx>
        <c:axId val="66706248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67065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a:solidFill>
        <a:sysClr val="windowText" lastClr="000000"/>
      </a:solidFill>
    </a:ln>
    <a:effectLst>
      <a:softEdge rad="635000"/>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Sets(AutoRecovered).xlsx] PIVOT TABLE 2!PivotTable3</c:name>
    <c:fmtId val="2"/>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751251074727371E-2"/>
          <c:y val="5.9632607399484901E-2"/>
          <c:w val="0.83205351870927768"/>
          <c:h val="0.87707112860892389"/>
        </c:manualLayout>
      </c:layout>
      <c:barChart>
        <c:barDir val="col"/>
        <c:grouping val="clustered"/>
        <c:varyColors val="0"/>
        <c:ser>
          <c:idx val="0"/>
          <c:order val="0"/>
          <c:tx>
            <c:strRef>
              <c:f>' PIVOT TABLE 2'!$B$3:$B$4</c:f>
              <c:strCache>
                <c:ptCount val="1"/>
                <c:pt idx="0">
                  <c:v>Human Resources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 PIVOT TABLE 2'!$A$5:$A$14</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 PIVOT TABLE 2'!$B$5:$B$14</c:f>
              <c:numCache>
                <c:formatCode>General</c:formatCode>
                <c:ptCount val="9"/>
                <c:pt idx="0">
                  <c:v>831240</c:v>
                </c:pt>
                <c:pt idx="1">
                  <c:v>60420</c:v>
                </c:pt>
                <c:pt idx="2">
                  <c:v>3031530</c:v>
                </c:pt>
                <c:pt idx="3">
                  <c:v>788430</c:v>
                </c:pt>
                <c:pt idx="4">
                  <c:v>1336560</c:v>
                </c:pt>
                <c:pt idx="5">
                  <c:v>223380</c:v>
                </c:pt>
                <c:pt idx="6">
                  <c:v>1899960</c:v>
                </c:pt>
                <c:pt idx="7">
                  <c:v>2433360</c:v>
                </c:pt>
                <c:pt idx="8">
                  <c:v>339060</c:v>
                </c:pt>
              </c:numCache>
            </c:numRef>
          </c:val>
          <c:extLst>
            <c:ext xmlns:c16="http://schemas.microsoft.com/office/drawing/2014/chart" uri="{C3380CC4-5D6E-409C-BE32-E72D297353CC}">
              <c16:uniqueId val="{00000000-79B5-43E3-8EE1-56DE88926E8D}"/>
            </c:ext>
          </c:extLst>
        </c:ser>
        <c:ser>
          <c:idx val="1"/>
          <c:order val="1"/>
          <c:tx>
            <c:strRef>
              <c:f>' PIVOT TABLE 2'!$C$3:$C$4</c:f>
              <c:strCache>
                <c:ptCount val="1"/>
                <c:pt idx="0">
                  <c:v>Research &amp; Development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 PIVOT TABLE 2'!$A$5:$A$14</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 PIVOT TABLE 2'!$C$5:$C$14</c:f>
              <c:numCache>
                <c:formatCode>General</c:formatCode>
                <c:ptCount val="9"/>
                <c:pt idx="0">
                  <c:v>15498330</c:v>
                </c:pt>
                <c:pt idx="1">
                  <c:v>6942660</c:v>
                </c:pt>
                <c:pt idx="2">
                  <c:v>33204210</c:v>
                </c:pt>
                <c:pt idx="3">
                  <c:v>14055810</c:v>
                </c:pt>
                <c:pt idx="4">
                  <c:v>20416080</c:v>
                </c:pt>
                <c:pt idx="5">
                  <c:v>10586790</c:v>
                </c:pt>
                <c:pt idx="6">
                  <c:v>38381580</c:v>
                </c:pt>
                <c:pt idx="7">
                  <c:v>42613140</c:v>
                </c:pt>
                <c:pt idx="8">
                  <c:v>12004290</c:v>
                </c:pt>
              </c:numCache>
            </c:numRef>
          </c:val>
          <c:extLst>
            <c:ext xmlns:c16="http://schemas.microsoft.com/office/drawing/2014/chart" uri="{C3380CC4-5D6E-409C-BE32-E72D297353CC}">
              <c16:uniqueId val="{00000001-79B5-43E3-8EE1-56DE88926E8D}"/>
            </c:ext>
          </c:extLst>
        </c:ser>
        <c:ser>
          <c:idx val="2"/>
          <c:order val="2"/>
          <c:tx>
            <c:strRef>
              <c:f>' PIVOT TABLE 2'!$D$3:$D$4</c:f>
              <c:strCache>
                <c:ptCount val="1"/>
                <c:pt idx="0">
                  <c:v>Sales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 PIVOT TABLE 2'!$A$5:$A$14</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 PIVOT TABLE 2'!$D$5:$D$14</c:f>
              <c:numCache>
                <c:formatCode>General</c:formatCode>
                <c:ptCount val="9"/>
                <c:pt idx="0">
                  <c:v>7637040</c:v>
                </c:pt>
                <c:pt idx="1">
                  <c:v>2127300</c:v>
                </c:pt>
                <c:pt idx="2">
                  <c:v>15290280</c:v>
                </c:pt>
                <c:pt idx="3">
                  <c:v>4554900</c:v>
                </c:pt>
                <c:pt idx="4">
                  <c:v>8342280</c:v>
                </c:pt>
                <c:pt idx="5">
                  <c:v>4903380</c:v>
                </c:pt>
                <c:pt idx="6">
                  <c:v>16637160</c:v>
                </c:pt>
                <c:pt idx="7">
                  <c:v>18706080</c:v>
                </c:pt>
                <c:pt idx="8">
                  <c:v>3934020</c:v>
                </c:pt>
              </c:numCache>
            </c:numRef>
          </c:val>
          <c:extLst>
            <c:ext xmlns:c16="http://schemas.microsoft.com/office/drawing/2014/chart" uri="{C3380CC4-5D6E-409C-BE32-E72D297353CC}">
              <c16:uniqueId val="{00000002-79B5-43E3-8EE1-56DE88926E8D}"/>
            </c:ext>
          </c:extLst>
        </c:ser>
        <c:dLbls>
          <c:showLegendKey val="0"/>
          <c:showVal val="0"/>
          <c:showCatName val="0"/>
          <c:showSerName val="0"/>
          <c:showPercent val="0"/>
          <c:showBubbleSize val="0"/>
        </c:dLbls>
        <c:gapWidth val="315"/>
        <c:overlap val="-40"/>
        <c:axId val="679940208"/>
        <c:axId val="679944368"/>
      </c:barChart>
      <c:catAx>
        <c:axId val="6799402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79944368"/>
        <c:crosses val="autoZero"/>
        <c:auto val="1"/>
        <c:lblAlgn val="ctr"/>
        <c:lblOffset val="100"/>
        <c:noMultiLvlLbl val="0"/>
      </c:catAx>
      <c:valAx>
        <c:axId val="6799443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79940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dk1">
            <a:satMod val="103000"/>
            <a:lumMod val="102000"/>
            <a:tint val="94000"/>
          </a:schemeClr>
        </a:gs>
        <a:gs pos="50000">
          <a:schemeClr val="dk1">
            <a:satMod val="110000"/>
            <a:lumMod val="100000"/>
            <a:shade val="100000"/>
          </a:schemeClr>
        </a:gs>
        <a:gs pos="100000">
          <a:schemeClr val="dk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Sets(AutoRecovered).xlsx]PIVOT TABLE 5!PivotTable2</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5'!$B$3:$B$4</c:f>
              <c:strCache>
                <c:ptCount val="1"/>
                <c:pt idx="0">
                  <c:v>No</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'PIVOT TABLE 5'!$A$5:$A$40</c:f>
              <c:multiLvlStrCache>
                <c:ptCount val="30"/>
                <c:lvl>
                  <c:pt idx="0">
                    <c:v>Human Resources</c:v>
                  </c:pt>
                  <c:pt idx="1">
                    <c:v>Life Sciences</c:v>
                  </c:pt>
                  <c:pt idx="2">
                    <c:v>Marketing</c:v>
                  </c:pt>
                  <c:pt idx="3">
                    <c:v>Medical</c:v>
                  </c:pt>
                  <c:pt idx="4">
                    <c:v>Other</c:v>
                  </c:pt>
                  <c:pt idx="5">
                    <c:v>Technical Degree</c:v>
                  </c:pt>
                  <c:pt idx="6">
                    <c:v>Human Resources</c:v>
                  </c:pt>
                  <c:pt idx="7">
                    <c:v>Life Sciences</c:v>
                  </c:pt>
                  <c:pt idx="8">
                    <c:v>Marketing</c:v>
                  </c:pt>
                  <c:pt idx="9">
                    <c:v>Medical</c:v>
                  </c:pt>
                  <c:pt idx="10">
                    <c:v>Other</c:v>
                  </c:pt>
                  <c:pt idx="11">
                    <c:v>Technical Degree</c:v>
                  </c:pt>
                  <c:pt idx="12">
                    <c:v>Human Resources</c:v>
                  </c:pt>
                  <c:pt idx="13">
                    <c:v>Life Sciences</c:v>
                  </c:pt>
                  <c:pt idx="14">
                    <c:v>Marketing</c:v>
                  </c:pt>
                  <c:pt idx="15">
                    <c:v>Medical</c:v>
                  </c:pt>
                  <c:pt idx="16">
                    <c:v>Other</c:v>
                  </c:pt>
                  <c:pt idx="17">
                    <c:v>Technical Degree</c:v>
                  </c:pt>
                  <c:pt idx="18">
                    <c:v>Human Resources</c:v>
                  </c:pt>
                  <c:pt idx="19">
                    <c:v>Life Sciences</c:v>
                  </c:pt>
                  <c:pt idx="20">
                    <c:v>Marketing</c:v>
                  </c:pt>
                  <c:pt idx="21">
                    <c:v>Medical</c:v>
                  </c:pt>
                  <c:pt idx="22">
                    <c:v>Other</c:v>
                  </c:pt>
                  <c:pt idx="23">
                    <c:v>Technical Degree</c:v>
                  </c:pt>
                  <c:pt idx="24">
                    <c:v>Human Resources</c:v>
                  </c:pt>
                  <c:pt idx="25">
                    <c:v>Life Sciences</c:v>
                  </c:pt>
                  <c:pt idx="26">
                    <c:v>Marketing</c:v>
                  </c:pt>
                  <c:pt idx="27">
                    <c:v>Medical</c:v>
                  </c:pt>
                  <c:pt idx="28">
                    <c:v>Other</c:v>
                  </c:pt>
                  <c:pt idx="29">
                    <c:v>Technical Degree</c:v>
                  </c:pt>
                </c:lvl>
                <c:lvl>
                  <c:pt idx="0">
                    <c:v>1</c:v>
                  </c:pt>
                  <c:pt idx="6">
                    <c:v>2</c:v>
                  </c:pt>
                  <c:pt idx="12">
                    <c:v>3</c:v>
                  </c:pt>
                  <c:pt idx="18">
                    <c:v>4</c:v>
                  </c:pt>
                  <c:pt idx="24">
                    <c:v>5</c:v>
                  </c:pt>
                </c:lvl>
              </c:multiLvlStrCache>
            </c:multiLvlStrRef>
          </c:cat>
          <c:val>
            <c:numRef>
              <c:f>'PIVOT TABLE 5'!$B$5:$B$40</c:f>
              <c:numCache>
                <c:formatCode>General</c:formatCode>
                <c:ptCount val="30"/>
                <c:pt idx="0">
                  <c:v>595350</c:v>
                </c:pt>
                <c:pt idx="1">
                  <c:v>9783810</c:v>
                </c:pt>
                <c:pt idx="2">
                  <c:v>3108570</c:v>
                </c:pt>
                <c:pt idx="3">
                  <c:v>9281730</c:v>
                </c:pt>
                <c:pt idx="4">
                  <c:v>803310</c:v>
                </c:pt>
                <c:pt idx="5">
                  <c:v>2957730</c:v>
                </c:pt>
                <c:pt idx="6">
                  <c:v>397920</c:v>
                </c:pt>
                <c:pt idx="7">
                  <c:v>20857110</c:v>
                </c:pt>
                <c:pt idx="8">
                  <c:v>2890620</c:v>
                </c:pt>
                <c:pt idx="9">
                  <c:v>16153830</c:v>
                </c:pt>
                <c:pt idx="10">
                  <c:v>1905600</c:v>
                </c:pt>
                <c:pt idx="11">
                  <c:v>3942120</c:v>
                </c:pt>
                <c:pt idx="12">
                  <c:v>1230060</c:v>
                </c:pt>
                <c:pt idx="13">
                  <c:v>40103490</c:v>
                </c:pt>
                <c:pt idx="14">
                  <c:v>9946020</c:v>
                </c:pt>
                <c:pt idx="15">
                  <c:v>30890550</c:v>
                </c:pt>
                <c:pt idx="16">
                  <c:v>6694650</c:v>
                </c:pt>
                <c:pt idx="17">
                  <c:v>9070200</c:v>
                </c:pt>
                <c:pt idx="18">
                  <c:v>621600</c:v>
                </c:pt>
                <c:pt idx="19">
                  <c:v>26677650</c:v>
                </c:pt>
                <c:pt idx="20">
                  <c:v>7992330</c:v>
                </c:pt>
                <c:pt idx="21">
                  <c:v>19305360</c:v>
                </c:pt>
                <c:pt idx="22">
                  <c:v>4563210</c:v>
                </c:pt>
                <c:pt idx="23">
                  <c:v>5190450</c:v>
                </c:pt>
                <c:pt idx="25">
                  <c:v>2161860</c:v>
                </c:pt>
                <c:pt idx="26">
                  <c:v>371490</c:v>
                </c:pt>
                <c:pt idx="27">
                  <c:v>3477930</c:v>
                </c:pt>
                <c:pt idx="28">
                  <c:v>89730</c:v>
                </c:pt>
                <c:pt idx="29">
                  <c:v>1858650</c:v>
                </c:pt>
              </c:numCache>
            </c:numRef>
          </c:val>
          <c:smooth val="0"/>
          <c:extLst>
            <c:ext xmlns:c16="http://schemas.microsoft.com/office/drawing/2014/chart" uri="{C3380CC4-5D6E-409C-BE32-E72D297353CC}">
              <c16:uniqueId val="{00000000-3B66-49FC-87B4-1FADCEDC3630}"/>
            </c:ext>
          </c:extLst>
        </c:ser>
        <c:ser>
          <c:idx val="1"/>
          <c:order val="1"/>
          <c:tx>
            <c:strRef>
              <c:f>'PIVOT TABLE 5'!$C$3:$C$4</c:f>
              <c:strCache>
                <c:ptCount val="1"/>
                <c:pt idx="0">
                  <c:v>Yes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'PIVOT TABLE 5'!$A$5:$A$40</c:f>
              <c:multiLvlStrCache>
                <c:ptCount val="30"/>
                <c:lvl>
                  <c:pt idx="0">
                    <c:v>Human Resources</c:v>
                  </c:pt>
                  <c:pt idx="1">
                    <c:v>Life Sciences</c:v>
                  </c:pt>
                  <c:pt idx="2">
                    <c:v>Marketing</c:v>
                  </c:pt>
                  <c:pt idx="3">
                    <c:v>Medical</c:v>
                  </c:pt>
                  <c:pt idx="4">
                    <c:v>Other</c:v>
                  </c:pt>
                  <c:pt idx="5">
                    <c:v>Technical Degree</c:v>
                  </c:pt>
                  <c:pt idx="6">
                    <c:v>Human Resources</c:v>
                  </c:pt>
                  <c:pt idx="7">
                    <c:v>Life Sciences</c:v>
                  </c:pt>
                  <c:pt idx="8">
                    <c:v>Marketing</c:v>
                  </c:pt>
                  <c:pt idx="9">
                    <c:v>Medical</c:v>
                  </c:pt>
                  <c:pt idx="10">
                    <c:v>Other</c:v>
                  </c:pt>
                  <c:pt idx="11">
                    <c:v>Technical Degree</c:v>
                  </c:pt>
                  <c:pt idx="12">
                    <c:v>Human Resources</c:v>
                  </c:pt>
                  <c:pt idx="13">
                    <c:v>Life Sciences</c:v>
                  </c:pt>
                  <c:pt idx="14">
                    <c:v>Marketing</c:v>
                  </c:pt>
                  <c:pt idx="15">
                    <c:v>Medical</c:v>
                  </c:pt>
                  <c:pt idx="16">
                    <c:v>Other</c:v>
                  </c:pt>
                  <c:pt idx="17">
                    <c:v>Technical Degree</c:v>
                  </c:pt>
                  <c:pt idx="18">
                    <c:v>Human Resources</c:v>
                  </c:pt>
                  <c:pt idx="19">
                    <c:v>Life Sciences</c:v>
                  </c:pt>
                  <c:pt idx="20">
                    <c:v>Marketing</c:v>
                  </c:pt>
                  <c:pt idx="21">
                    <c:v>Medical</c:v>
                  </c:pt>
                  <c:pt idx="22">
                    <c:v>Other</c:v>
                  </c:pt>
                  <c:pt idx="23">
                    <c:v>Technical Degree</c:v>
                  </c:pt>
                  <c:pt idx="24">
                    <c:v>Human Resources</c:v>
                  </c:pt>
                  <c:pt idx="25">
                    <c:v>Life Sciences</c:v>
                  </c:pt>
                  <c:pt idx="26">
                    <c:v>Marketing</c:v>
                  </c:pt>
                  <c:pt idx="27">
                    <c:v>Medical</c:v>
                  </c:pt>
                  <c:pt idx="28">
                    <c:v>Other</c:v>
                  </c:pt>
                  <c:pt idx="29">
                    <c:v>Technical Degree</c:v>
                  </c:pt>
                </c:lvl>
                <c:lvl>
                  <c:pt idx="0">
                    <c:v>1</c:v>
                  </c:pt>
                  <c:pt idx="6">
                    <c:v>2</c:v>
                  </c:pt>
                  <c:pt idx="12">
                    <c:v>3</c:v>
                  </c:pt>
                  <c:pt idx="18">
                    <c:v>4</c:v>
                  </c:pt>
                  <c:pt idx="24">
                    <c:v>5</c:v>
                  </c:pt>
                </c:lvl>
              </c:multiLvlStrCache>
            </c:multiLvlStrRef>
          </c:cat>
          <c:val>
            <c:numRef>
              <c:f>'PIVOT TABLE 5'!$C$5:$C$40</c:f>
              <c:numCache>
                <c:formatCode>General</c:formatCode>
                <c:ptCount val="30"/>
                <c:pt idx="1">
                  <c:v>2397150</c:v>
                </c:pt>
                <c:pt idx="2">
                  <c:v>307140</c:v>
                </c:pt>
                <c:pt idx="3">
                  <c:v>1685400</c:v>
                </c:pt>
                <c:pt idx="4">
                  <c:v>392370</c:v>
                </c:pt>
                <c:pt idx="5">
                  <c:v>197340</c:v>
                </c:pt>
                <c:pt idx="6">
                  <c:v>464760</c:v>
                </c:pt>
                <c:pt idx="7">
                  <c:v>3901050</c:v>
                </c:pt>
                <c:pt idx="8">
                  <c:v>1119780</c:v>
                </c:pt>
                <c:pt idx="9">
                  <c:v>2848290</c:v>
                </c:pt>
                <c:pt idx="10">
                  <c:v>294720</c:v>
                </c:pt>
                <c:pt idx="11">
                  <c:v>141960</c:v>
                </c:pt>
                <c:pt idx="12">
                  <c:v>516540</c:v>
                </c:pt>
                <c:pt idx="13">
                  <c:v>6430680</c:v>
                </c:pt>
                <c:pt idx="14">
                  <c:v>1181100</c:v>
                </c:pt>
                <c:pt idx="15">
                  <c:v>6883620</c:v>
                </c:pt>
                <c:pt idx="16">
                  <c:v>1021020</c:v>
                </c:pt>
                <c:pt idx="17">
                  <c:v>1570260</c:v>
                </c:pt>
                <c:pt idx="18">
                  <c:v>927420</c:v>
                </c:pt>
                <c:pt idx="19">
                  <c:v>5156460</c:v>
                </c:pt>
                <c:pt idx="20">
                  <c:v>1240680</c:v>
                </c:pt>
                <c:pt idx="21">
                  <c:v>2727300</c:v>
                </c:pt>
                <c:pt idx="22">
                  <c:v>412710</c:v>
                </c:pt>
                <c:pt idx="23">
                  <c:v>483270</c:v>
                </c:pt>
                <c:pt idx="24">
                  <c:v>143040</c:v>
                </c:pt>
                <c:pt idx="25">
                  <c:v>1267650</c:v>
                </c:pt>
                <c:pt idx="27">
                  <c:v>144630</c:v>
                </c:pt>
              </c:numCache>
            </c:numRef>
          </c:val>
          <c:smooth val="0"/>
          <c:extLst>
            <c:ext xmlns:c16="http://schemas.microsoft.com/office/drawing/2014/chart" uri="{C3380CC4-5D6E-409C-BE32-E72D297353CC}">
              <c16:uniqueId val="{00000001-3B66-49FC-87B4-1FADCEDC3630}"/>
            </c:ext>
          </c:extLst>
        </c:ser>
        <c:dLbls>
          <c:showLegendKey val="0"/>
          <c:showVal val="0"/>
          <c:showCatName val="0"/>
          <c:showSerName val="0"/>
          <c:showPercent val="0"/>
          <c:showBubbleSize val="0"/>
        </c:dLbls>
        <c:marker val="1"/>
        <c:smooth val="0"/>
        <c:axId val="1204806431"/>
        <c:axId val="1204805599"/>
      </c:lineChart>
      <c:catAx>
        <c:axId val="120480643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4805599"/>
        <c:crosses val="autoZero"/>
        <c:auto val="1"/>
        <c:lblAlgn val="ctr"/>
        <c:lblOffset val="100"/>
        <c:noMultiLvlLbl val="0"/>
      </c:catAx>
      <c:valAx>
        <c:axId val="12048055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4806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Sets(AutoRecovered).xlsx]PIVOT TABLE 6!PivotTable3</c:name>
    <c:fmtId val="2"/>
  </c:pivotSource>
  <c:chart>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 6'!$B$3:$B$4</c:f>
              <c:strCache>
                <c:ptCount val="1"/>
                <c:pt idx="0">
                  <c:v>Human Resources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multiLvlStrRef>
              <c:f>'PIVOT TABLE 6'!$A$5:$A$40</c:f>
              <c:multiLvlStrCache>
                <c:ptCount val="30"/>
                <c:lvl>
                  <c:pt idx="0">
                    <c:v>Human Resources</c:v>
                  </c:pt>
                  <c:pt idx="1">
                    <c:v>Life Sciences</c:v>
                  </c:pt>
                  <c:pt idx="2">
                    <c:v>Marketing</c:v>
                  </c:pt>
                  <c:pt idx="3">
                    <c:v>Medical</c:v>
                  </c:pt>
                  <c:pt idx="4">
                    <c:v>Other</c:v>
                  </c:pt>
                  <c:pt idx="5">
                    <c:v>Technical Degree</c:v>
                  </c:pt>
                  <c:pt idx="6">
                    <c:v>Human Resources</c:v>
                  </c:pt>
                  <c:pt idx="7">
                    <c:v>Life Sciences</c:v>
                  </c:pt>
                  <c:pt idx="8">
                    <c:v>Marketing</c:v>
                  </c:pt>
                  <c:pt idx="9">
                    <c:v>Medical</c:v>
                  </c:pt>
                  <c:pt idx="10">
                    <c:v>Other</c:v>
                  </c:pt>
                  <c:pt idx="11">
                    <c:v>Technical Degree</c:v>
                  </c:pt>
                  <c:pt idx="12">
                    <c:v>Human Resources</c:v>
                  </c:pt>
                  <c:pt idx="13">
                    <c:v>Life Sciences</c:v>
                  </c:pt>
                  <c:pt idx="14">
                    <c:v>Marketing</c:v>
                  </c:pt>
                  <c:pt idx="15">
                    <c:v>Medical</c:v>
                  </c:pt>
                  <c:pt idx="16">
                    <c:v>Other</c:v>
                  </c:pt>
                  <c:pt idx="17">
                    <c:v>Technical Degree</c:v>
                  </c:pt>
                  <c:pt idx="18">
                    <c:v>Human Resources</c:v>
                  </c:pt>
                  <c:pt idx="19">
                    <c:v>Life Sciences</c:v>
                  </c:pt>
                  <c:pt idx="20">
                    <c:v>Marketing</c:v>
                  </c:pt>
                  <c:pt idx="21">
                    <c:v>Medical</c:v>
                  </c:pt>
                  <c:pt idx="22">
                    <c:v>Other</c:v>
                  </c:pt>
                  <c:pt idx="23">
                    <c:v>Technical Degree</c:v>
                  </c:pt>
                  <c:pt idx="24">
                    <c:v>Human Resources</c:v>
                  </c:pt>
                  <c:pt idx="25">
                    <c:v>Life Sciences</c:v>
                  </c:pt>
                  <c:pt idx="26">
                    <c:v>Marketing</c:v>
                  </c:pt>
                  <c:pt idx="27">
                    <c:v>Medical</c:v>
                  </c:pt>
                  <c:pt idx="28">
                    <c:v>Other</c:v>
                  </c:pt>
                  <c:pt idx="29">
                    <c:v>Technical Degree</c:v>
                  </c:pt>
                </c:lvl>
                <c:lvl>
                  <c:pt idx="0">
                    <c:v>1</c:v>
                  </c:pt>
                  <c:pt idx="6">
                    <c:v>2</c:v>
                  </c:pt>
                  <c:pt idx="12">
                    <c:v>3</c:v>
                  </c:pt>
                  <c:pt idx="18">
                    <c:v>4</c:v>
                  </c:pt>
                  <c:pt idx="24">
                    <c:v>5</c:v>
                  </c:pt>
                </c:lvl>
              </c:multiLvlStrCache>
            </c:multiLvlStrRef>
          </c:cat>
          <c:val>
            <c:numRef>
              <c:f>'PIVOT TABLE 6'!$B$5:$B$40</c:f>
              <c:numCache>
                <c:formatCode>General</c:formatCode>
                <c:ptCount val="30"/>
                <c:pt idx="0">
                  <c:v>294</c:v>
                </c:pt>
                <c:pt idx="1">
                  <c:v>210</c:v>
                </c:pt>
                <c:pt idx="3">
                  <c:v>165</c:v>
                </c:pt>
                <c:pt idx="4">
                  <c:v>72</c:v>
                </c:pt>
                <c:pt idx="5">
                  <c:v>36</c:v>
                </c:pt>
                <c:pt idx="6">
                  <c:v>585</c:v>
                </c:pt>
                <c:pt idx="7">
                  <c:v>222</c:v>
                </c:pt>
                <c:pt idx="9">
                  <c:v>156</c:v>
                </c:pt>
                <c:pt idx="10">
                  <c:v>39</c:v>
                </c:pt>
                <c:pt idx="11">
                  <c:v>51</c:v>
                </c:pt>
                <c:pt idx="12">
                  <c:v>174</c:v>
                </c:pt>
                <c:pt idx="13">
                  <c:v>117</c:v>
                </c:pt>
                <c:pt idx="15">
                  <c:v>120</c:v>
                </c:pt>
                <c:pt idx="17">
                  <c:v>45</c:v>
                </c:pt>
                <c:pt idx="18">
                  <c:v>81</c:v>
                </c:pt>
                <c:pt idx="21">
                  <c:v>48</c:v>
                </c:pt>
                <c:pt idx="23">
                  <c:v>33</c:v>
                </c:pt>
                <c:pt idx="24">
                  <c:v>63</c:v>
                </c:pt>
                <c:pt idx="25">
                  <c:v>171</c:v>
                </c:pt>
                <c:pt idx="27">
                  <c:v>108</c:v>
                </c:pt>
              </c:numCache>
            </c:numRef>
          </c:val>
          <c:extLst>
            <c:ext xmlns:c16="http://schemas.microsoft.com/office/drawing/2014/chart" uri="{C3380CC4-5D6E-409C-BE32-E72D297353CC}">
              <c16:uniqueId val="{00000000-B111-41FF-9965-644D5E009809}"/>
            </c:ext>
          </c:extLst>
        </c:ser>
        <c:ser>
          <c:idx val="1"/>
          <c:order val="1"/>
          <c:tx>
            <c:strRef>
              <c:f>'PIVOT TABLE 6'!$C$3:$C$4</c:f>
              <c:strCache>
                <c:ptCount val="1"/>
                <c:pt idx="0">
                  <c:v>Research &amp; Development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multiLvlStrRef>
              <c:f>'PIVOT TABLE 6'!$A$5:$A$40</c:f>
              <c:multiLvlStrCache>
                <c:ptCount val="30"/>
                <c:lvl>
                  <c:pt idx="0">
                    <c:v>Human Resources</c:v>
                  </c:pt>
                  <c:pt idx="1">
                    <c:v>Life Sciences</c:v>
                  </c:pt>
                  <c:pt idx="2">
                    <c:v>Marketing</c:v>
                  </c:pt>
                  <c:pt idx="3">
                    <c:v>Medical</c:v>
                  </c:pt>
                  <c:pt idx="4">
                    <c:v>Other</c:v>
                  </c:pt>
                  <c:pt idx="5">
                    <c:v>Technical Degree</c:v>
                  </c:pt>
                  <c:pt idx="6">
                    <c:v>Human Resources</c:v>
                  </c:pt>
                  <c:pt idx="7">
                    <c:v>Life Sciences</c:v>
                  </c:pt>
                  <c:pt idx="8">
                    <c:v>Marketing</c:v>
                  </c:pt>
                  <c:pt idx="9">
                    <c:v>Medical</c:v>
                  </c:pt>
                  <c:pt idx="10">
                    <c:v>Other</c:v>
                  </c:pt>
                  <c:pt idx="11">
                    <c:v>Technical Degree</c:v>
                  </c:pt>
                  <c:pt idx="12">
                    <c:v>Human Resources</c:v>
                  </c:pt>
                  <c:pt idx="13">
                    <c:v>Life Sciences</c:v>
                  </c:pt>
                  <c:pt idx="14">
                    <c:v>Marketing</c:v>
                  </c:pt>
                  <c:pt idx="15">
                    <c:v>Medical</c:v>
                  </c:pt>
                  <c:pt idx="16">
                    <c:v>Other</c:v>
                  </c:pt>
                  <c:pt idx="17">
                    <c:v>Technical Degree</c:v>
                  </c:pt>
                  <c:pt idx="18">
                    <c:v>Human Resources</c:v>
                  </c:pt>
                  <c:pt idx="19">
                    <c:v>Life Sciences</c:v>
                  </c:pt>
                  <c:pt idx="20">
                    <c:v>Marketing</c:v>
                  </c:pt>
                  <c:pt idx="21">
                    <c:v>Medical</c:v>
                  </c:pt>
                  <c:pt idx="22">
                    <c:v>Other</c:v>
                  </c:pt>
                  <c:pt idx="23">
                    <c:v>Technical Degree</c:v>
                  </c:pt>
                  <c:pt idx="24">
                    <c:v>Human Resources</c:v>
                  </c:pt>
                  <c:pt idx="25">
                    <c:v>Life Sciences</c:v>
                  </c:pt>
                  <c:pt idx="26">
                    <c:v>Marketing</c:v>
                  </c:pt>
                  <c:pt idx="27">
                    <c:v>Medical</c:v>
                  </c:pt>
                  <c:pt idx="28">
                    <c:v>Other</c:v>
                  </c:pt>
                  <c:pt idx="29">
                    <c:v>Technical Degree</c:v>
                  </c:pt>
                </c:lvl>
                <c:lvl>
                  <c:pt idx="0">
                    <c:v>1</c:v>
                  </c:pt>
                  <c:pt idx="6">
                    <c:v>2</c:v>
                  </c:pt>
                  <c:pt idx="12">
                    <c:v>3</c:v>
                  </c:pt>
                  <c:pt idx="18">
                    <c:v>4</c:v>
                  </c:pt>
                  <c:pt idx="24">
                    <c:v>5</c:v>
                  </c:pt>
                </c:lvl>
              </c:multiLvlStrCache>
            </c:multiLvlStrRef>
          </c:cat>
          <c:val>
            <c:numRef>
              <c:f>'PIVOT TABLE 6'!$C$5:$C$40</c:f>
              <c:numCache>
                <c:formatCode>General</c:formatCode>
                <c:ptCount val="30"/>
                <c:pt idx="1">
                  <c:v>7479</c:v>
                </c:pt>
                <c:pt idx="3">
                  <c:v>6837</c:v>
                </c:pt>
                <c:pt idx="4">
                  <c:v>993</c:v>
                </c:pt>
                <c:pt idx="5">
                  <c:v>1302</c:v>
                </c:pt>
                <c:pt idx="7">
                  <c:v>7407</c:v>
                </c:pt>
                <c:pt idx="9">
                  <c:v>5580</c:v>
                </c:pt>
                <c:pt idx="10">
                  <c:v>1179</c:v>
                </c:pt>
                <c:pt idx="11">
                  <c:v>1707</c:v>
                </c:pt>
                <c:pt idx="13">
                  <c:v>3048</c:v>
                </c:pt>
                <c:pt idx="15">
                  <c:v>2394</c:v>
                </c:pt>
                <c:pt idx="16">
                  <c:v>528</c:v>
                </c:pt>
                <c:pt idx="17">
                  <c:v>816</c:v>
                </c:pt>
                <c:pt idx="19">
                  <c:v>1392</c:v>
                </c:pt>
                <c:pt idx="21">
                  <c:v>1113</c:v>
                </c:pt>
                <c:pt idx="22">
                  <c:v>195</c:v>
                </c:pt>
                <c:pt idx="23">
                  <c:v>171</c:v>
                </c:pt>
                <c:pt idx="25">
                  <c:v>927</c:v>
                </c:pt>
                <c:pt idx="27">
                  <c:v>804</c:v>
                </c:pt>
                <c:pt idx="28">
                  <c:v>54</c:v>
                </c:pt>
                <c:pt idx="29">
                  <c:v>159</c:v>
                </c:pt>
              </c:numCache>
            </c:numRef>
          </c:val>
          <c:extLst>
            <c:ext xmlns:c16="http://schemas.microsoft.com/office/drawing/2014/chart" uri="{C3380CC4-5D6E-409C-BE32-E72D297353CC}">
              <c16:uniqueId val="{00000001-B111-41FF-9965-644D5E009809}"/>
            </c:ext>
          </c:extLst>
        </c:ser>
        <c:ser>
          <c:idx val="2"/>
          <c:order val="2"/>
          <c:tx>
            <c:strRef>
              <c:f>'PIVOT TABLE 6'!$D$3:$D$4</c:f>
              <c:strCache>
                <c:ptCount val="1"/>
                <c:pt idx="0">
                  <c:v>Sales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multiLvlStrRef>
              <c:f>'PIVOT TABLE 6'!$A$5:$A$40</c:f>
              <c:multiLvlStrCache>
                <c:ptCount val="30"/>
                <c:lvl>
                  <c:pt idx="0">
                    <c:v>Human Resources</c:v>
                  </c:pt>
                  <c:pt idx="1">
                    <c:v>Life Sciences</c:v>
                  </c:pt>
                  <c:pt idx="2">
                    <c:v>Marketing</c:v>
                  </c:pt>
                  <c:pt idx="3">
                    <c:v>Medical</c:v>
                  </c:pt>
                  <c:pt idx="4">
                    <c:v>Other</c:v>
                  </c:pt>
                  <c:pt idx="5">
                    <c:v>Technical Degree</c:v>
                  </c:pt>
                  <c:pt idx="6">
                    <c:v>Human Resources</c:v>
                  </c:pt>
                  <c:pt idx="7">
                    <c:v>Life Sciences</c:v>
                  </c:pt>
                  <c:pt idx="8">
                    <c:v>Marketing</c:v>
                  </c:pt>
                  <c:pt idx="9">
                    <c:v>Medical</c:v>
                  </c:pt>
                  <c:pt idx="10">
                    <c:v>Other</c:v>
                  </c:pt>
                  <c:pt idx="11">
                    <c:v>Technical Degree</c:v>
                  </c:pt>
                  <c:pt idx="12">
                    <c:v>Human Resources</c:v>
                  </c:pt>
                  <c:pt idx="13">
                    <c:v>Life Sciences</c:v>
                  </c:pt>
                  <c:pt idx="14">
                    <c:v>Marketing</c:v>
                  </c:pt>
                  <c:pt idx="15">
                    <c:v>Medical</c:v>
                  </c:pt>
                  <c:pt idx="16">
                    <c:v>Other</c:v>
                  </c:pt>
                  <c:pt idx="17">
                    <c:v>Technical Degree</c:v>
                  </c:pt>
                  <c:pt idx="18">
                    <c:v>Human Resources</c:v>
                  </c:pt>
                  <c:pt idx="19">
                    <c:v>Life Sciences</c:v>
                  </c:pt>
                  <c:pt idx="20">
                    <c:v>Marketing</c:v>
                  </c:pt>
                  <c:pt idx="21">
                    <c:v>Medical</c:v>
                  </c:pt>
                  <c:pt idx="22">
                    <c:v>Other</c:v>
                  </c:pt>
                  <c:pt idx="23">
                    <c:v>Technical Degree</c:v>
                  </c:pt>
                  <c:pt idx="24">
                    <c:v>Human Resources</c:v>
                  </c:pt>
                  <c:pt idx="25">
                    <c:v>Life Sciences</c:v>
                  </c:pt>
                  <c:pt idx="26">
                    <c:v>Marketing</c:v>
                  </c:pt>
                  <c:pt idx="27">
                    <c:v>Medical</c:v>
                  </c:pt>
                  <c:pt idx="28">
                    <c:v>Other</c:v>
                  </c:pt>
                  <c:pt idx="29">
                    <c:v>Technical Degree</c:v>
                  </c:pt>
                </c:lvl>
                <c:lvl>
                  <c:pt idx="0">
                    <c:v>1</c:v>
                  </c:pt>
                  <c:pt idx="6">
                    <c:v>2</c:v>
                  </c:pt>
                  <c:pt idx="12">
                    <c:v>3</c:v>
                  </c:pt>
                  <c:pt idx="18">
                    <c:v>4</c:v>
                  </c:pt>
                  <c:pt idx="24">
                    <c:v>5</c:v>
                  </c:pt>
                </c:lvl>
              </c:multiLvlStrCache>
            </c:multiLvlStrRef>
          </c:cat>
          <c:val>
            <c:numRef>
              <c:f>'PIVOT TABLE 6'!$D$5:$D$40</c:f>
              <c:numCache>
                <c:formatCode>General</c:formatCode>
                <c:ptCount val="30"/>
                <c:pt idx="1">
                  <c:v>2304</c:v>
                </c:pt>
                <c:pt idx="2">
                  <c:v>2367</c:v>
                </c:pt>
                <c:pt idx="3">
                  <c:v>1473</c:v>
                </c:pt>
                <c:pt idx="4">
                  <c:v>186</c:v>
                </c:pt>
                <c:pt idx="5">
                  <c:v>657</c:v>
                </c:pt>
                <c:pt idx="7">
                  <c:v>2679</c:v>
                </c:pt>
                <c:pt idx="8">
                  <c:v>2637</c:v>
                </c:pt>
                <c:pt idx="9">
                  <c:v>1677</c:v>
                </c:pt>
                <c:pt idx="10">
                  <c:v>294</c:v>
                </c:pt>
                <c:pt idx="11">
                  <c:v>579</c:v>
                </c:pt>
                <c:pt idx="13">
                  <c:v>924</c:v>
                </c:pt>
                <c:pt idx="14">
                  <c:v>1074</c:v>
                </c:pt>
                <c:pt idx="15">
                  <c:v>552</c:v>
                </c:pt>
                <c:pt idx="16">
                  <c:v>174</c:v>
                </c:pt>
                <c:pt idx="17">
                  <c:v>114</c:v>
                </c:pt>
                <c:pt idx="19">
                  <c:v>573</c:v>
                </c:pt>
                <c:pt idx="20">
                  <c:v>675</c:v>
                </c:pt>
                <c:pt idx="21">
                  <c:v>267</c:v>
                </c:pt>
                <c:pt idx="22">
                  <c:v>99</c:v>
                </c:pt>
                <c:pt idx="23">
                  <c:v>54</c:v>
                </c:pt>
                <c:pt idx="25">
                  <c:v>279</c:v>
                </c:pt>
                <c:pt idx="26">
                  <c:v>363</c:v>
                </c:pt>
                <c:pt idx="27">
                  <c:v>96</c:v>
                </c:pt>
                <c:pt idx="29">
                  <c:v>102</c:v>
                </c:pt>
              </c:numCache>
            </c:numRef>
          </c:val>
          <c:extLst>
            <c:ext xmlns:c16="http://schemas.microsoft.com/office/drawing/2014/chart" uri="{C3380CC4-5D6E-409C-BE32-E72D297353CC}">
              <c16:uniqueId val="{00000002-B111-41FF-9965-644D5E009809}"/>
            </c:ext>
          </c:extLst>
        </c:ser>
        <c:dLbls>
          <c:showLegendKey val="0"/>
          <c:showVal val="0"/>
          <c:showCatName val="0"/>
          <c:showSerName val="0"/>
          <c:showPercent val="0"/>
          <c:showBubbleSize val="0"/>
        </c:dLbls>
        <c:axId val="321052895"/>
        <c:axId val="321052479"/>
      </c:areaChart>
      <c:catAx>
        <c:axId val="321052895"/>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21052479"/>
        <c:crosses val="autoZero"/>
        <c:auto val="1"/>
        <c:lblAlgn val="ctr"/>
        <c:lblOffset val="100"/>
        <c:noMultiLvlLbl val="0"/>
      </c:catAx>
      <c:valAx>
        <c:axId val="3210524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2105289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solidFill>
    <a:ln w="12700" cap="flat" cmpd="sng" algn="ctr">
      <a:solidFill>
        <a:schemeClr val="dk1">
          <a:shade val="50000"/>
        </a:schemeClr>
      </a:solidFill>
      <a:prstDash val="solid"/>
      <a:miter lim="800000"/>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Sets(AutoRecovered).xlsx]PIVOT TABLE 7!PivotTable10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7'!$B$3:$B$4</c:f>
              <c:strCache>
                <c:ptCount val="1"/>
                <c:pt idx="0">
                  <c:v>Healthcare Representative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7'!$A$5:$A$13</c:f>
              <c:multiLvlStrCache>
                <c:ptCount val="6"/>
                <c:lvl>
                  <c:pt idx="0">
                    <c:v>Human Resources</c:v>
                  </c:pt>
                  <c:pt idx="1">
                    <c:v>Research &amp; Development</c:v>
                  </c:pt>
                  <c:pt idx="2">
                    <c:v>Sales</c:v>
                  </c:pt>
                  <c:pt idx="3">
                    <c:v>Human Resources</c:v>
                  </c:pt>
                  <c:pt idx="4">
                    <c:v>Research &amp; Development</c:v>
                  </c:pt>
                  <c:pt idx="5">
                    <c:v>Sales</c:v>
                  </c:pt>
                </c:lvl>
                <c:lvl>
                  <c:pt idx="0">
                    <c:v>Female</c:v>
                  </c:pt>
                  <c:pt idx="3">
                    <c:v>Male</c:v>
                  </c:pt>
                </c:lvl>
              </c:multiLvlStrCache>
            </c:multiLvlStrRef>
          </c:cat>
          <c:val>
            <c:numRef>
              <c:f>'PIVOT TABLE 7'!$B$5:$B$13</c:f>
              <c:numCache>
                <c:formatCode>General</c:formatCode>
                <c:ptCount val="6"/>
                <c:pt idx="0">
                  <c:v>3</c:v>
                </c:pt>
                <c:pt idx="1">
                  <c:v>72</c:v>
                </c:pt>
                <c:pt idx="2">
                  <c:v>45</c:v>
                </c:pt>
                <c:pt idx="3">
                  <c:v>0</c:v>
                </c:pt>
                <c:pt idx="4">
                  <c:v>132</c:v>
                </c:pt>
                <c:pt idx="5">
                  <c:v>69</c:v>
                </c:pt>
              </c:numCache>
            </c:numRef>
          </c:val>
          <c:extLst>
            <c:ext xmlns:c16="http://schemas.microsoft.com/office/drawing/2014/chart" uri="{C3380CC4-5D6E-409C-BE32-E72D297353CC}">
              <c16:uniqueId val="{00000000-15E3-427F-8390-C87CD6EAF203}"/>
            </c:ext>
          </c:extLst>
        </c:ser>
        <c:ser>
          <c:idx val="1"/>
          <c:order val="1"/>
          <c:tx>
            <c:strRef>
              <c:f>'PIVOT TABLE 7'!$C$3:$C$4</c:f>
              <c:strCache>
                <c:ptCount val="1"/>
                <c:pt idx="0">
                  <c:v>Human Resources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7'!$A$5:$A$13</c:f>
              <c:multiLvlStrCache>
                <c:ptCount val="6"/>
                <c:lvl>
                  <c:pt idx="0">
                    <c:v>Human Resources</c:v>
                  </c:pt>
                  <c:pt idx="1">
                    <c:v>Research &amp; Development</c:v>
                  </c:pt>
                  <c:pt idx="2">
                    <c:v>Sales</c:v>
                  </c:pt>
                  <c:pt idx="3">
                    <c:v>Human Resources</c:v>
                  </c:pt>
                  <c:pt idx="4">
                    <c:v>Research &amp; Development</c:v>
                  </c:pt>
                  <c:pt idx="5">
                    <c:v>Sales</c:v>
                  </c:pt>
                </c:lvl>
                <c:lvl>
                  <c:pt idx="0">
                    <c:v>Female</c:v>
                  </c:pt>
                  <c:pt idx="3">
                    <c:v>Male</c:v>
                  </c:pt>
                </c:lvl>
              </c:multiLvlStrCache>
            </c:multiLvlStrRef>
          </c:cat>
          <c:val>
            <c:numRef>
              <c:f>'PIVOT TABLE 7'!$C$5:$C$13</c:f>
              <c:numCache>
                <c:formatCode>General</c:formatCode>
                <c:ptCount val="6"/>
                <c:pt idx="1">
                  <c:v>36</c:v>
                </c:pt>
                <c:pt idx="2">
                  <c:v>3</c:v>
                </c:pt>
                <c:pt idx="3">
                  <c:v>3</c:v>
                </c:pt>
                <c:pt idx="4">
                  <c:v>69</c:v>
                </c:pt>
                <c:pt idx="5">
                  <c:v>6</c:v>
                </c:pt>
              </c:numCache>
            </c:numRef>
          </c:val>
          <c:extLst>
            <c:ext xmlns:c16="http://schemas.microsoft.com/office/drawing/2014/chart" uri="{C3380CC4-5D6E-409C-BE32-E72D297353CC}">
              <c16:uniqueId val="{00000001-15E3-427F-8390-C87CD6EAF203}"/>
            </c:ext>
          </c:extLst>
        </c:ser>
        <c:ser>
          <c:idx val="2"/>
          <c:order val="2"/>
          <c:tx>
            <c:strRef>
              <c:f>'PIVOT TABLE 7'!$D$3:$D$4</c:f>
              <c:strCache>
                <c:ptCount val="1"/>
                <c:pt idx="0">
                  <c:v>Laboratory Technician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7'!$A$5:$A$13</c:f>
              <c:multiLvlStrCache>
                <c:ptCount val="6"/>
                <c:lvl>
                  <c:pt idx="0">
                    <c:v>Human Resources</c:v>
                  </c:pt>
                  <c:pt idx="1">
                    <c:v>Research &amp; Development</c:v>
                  </c:pt>
                  <c:pt idx="2">
                    <c:v>Sales</c:v>
                  </c:pt>
                  <c:pt idx="3">
                    <c:v>Human Resources</c:v>
                  </c:pt>
                  <c:pt idx="4">
                    <c:v>Research &amp; Development</c:v>
                  </c:pt>
                  <c:pt idx="5">
                    <c:v>Sales</c:v>
                  </c:pt>
                </c:lvl>
                <c:lvl>
                  <c:pt idx="0">
                    <c:v>Female</c:v>
                  </c:pt>
                  <c:pt idx="3">
                    <c:v>Male</c:v>
                  </c:pt>
                </c:lvl>
              </c:multiLvlStrCache>
            </c:multiLvlStrRef>
          </c:cat>
          <c:val>
            <c:numRef>
              <c:f>'PIVOT TABLE 7'!$D$5:$D$13</c:f>
              <c:numCache>
                <c:formatCode>General</c:formatCode>
                <c:ptCount val="6"/>
                <c:pt idx="0">
                  <c:v>6</c:v>
                </c:pt>
                <c:pt idx="1">
                  <c:v>111</c:v>
                </c:pt>
                <c:pt idx="2">
                  <c:v>87</c:v>
                </c:pt>
                <c:pt idx="3">
                  <c:v>24</c:v>
                </c:pt>
                <c:pt idx="4">
                  <c:v>252</c:v>
                </c:pt>
                <c:pt idx="5">
                  <c:v>126</c:v>
                </c:pt>
              </c:numCache>
            </c:numRef>
          </c:val>
          <c:extLst>
            <c:ext xmlns:c16="http://schemas.microsoft.com/office/drawing/2014/chart" uri="{C3380CC4-5D6E-409C-BE32-E72D297353CC}">
              <c16:uniqueId val="{00000002-15E3-427F-8390-C87CD6EAF203}"/>
            </c:ext>
          </c:extLst>
        </c:ser>
        <c:ser>
          <c:idx val="3"/>
          <c:order val="3"/>
          <c:tx>
            <c:strRef>
              <c:f>'PIVOT TABLE 7'!$E$3:$E$4</c:f>
              <c:strCache>
                <c:ptCount val="1"/>
                <c:pt idx="0">
                  <c:v>Manager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7'!$A$5:$A$13</c:f>
              <c:multiLvlStrCache>
                <c:ptCount val="6"/>
                <c:lvl>
                  <c:pt idx="0">
                    <c:v>Human Resources</c:v>
                  </c:pt>
                  <c:pt idx="1">
                    <c:v>Research &amp; Development</c:v>
                  </c:pt>
                  <c:pt idx="2">
                    <c:v>Sales</c:v>
                  </c:pt>
                  <c:pt idx="3">
                    <c:v>Human Resources</c:v>
                  </c:pt>
                  <c:pt idx="4">
                    <c:v>Research &amp; Development</c:v>
                  </c:pt>
                  <c:pt idx="5">
                    <c:v>Sales</c:v>
                  </c:pt>
                </c:lvl>
                <c:lvl>
                  <c:pt idx="0">
                    <c:v>Female</c:v>
                  </c:pt>
                  <c:pt idx="3">
                    <c:v>Male</c:v>
                  </c:pt>
                </c:lvl>
              </c:multiLvlStrCache>
            </c:multiLvlStrRef>
          </c:cat>
          <c:val>
            <c:numRef>
              <c:f>'PIVOT TABLE 7'!$E$5:$E$13</c:f>
              <c:numCache>
                <c:formatCode>General</c:formatCode>
                <c:ptCount val="6"/>
                <c:pt idx="0">
                  <c:v>6</c:v>
                </c:pt>
                <c:pt idx="1">
                  <c:v>45</c:v>
                </c:pt>
                <c:pt idx="2">
                  <c:v>27</c:v>
                </c:pt>
                <c:pt idx="3">
                  <c:v>0</c:v>
                </c:pt>
                <c:pt idx="4">
                  <c:v>54</c:v>
                </c:pt>
                <c:pt idx="5">
                  <c:v>33</c:v>
                </c:pt>
              </c:numCache>
            </c:numRef>
          </c:val>
          <c:extLst>
            <c:ext xmlns:c16="http://schemas.microsoft.com/office/drawing/2014/chart" uri="{C3380CC4-5D6E-409C-BE32-E72D297353CC}">
              <c16:uniqueId val="{00000003-15E3-427F-8390-C87CD6EAF203}"/>
            </c:ext>
          </c:extLst>
        </c:ser>
        <c:ser>
          <c:idx val="4"/>
          <c:order val="4"/>
          <c:tx>
            <c:strRef>
              <c:f>'PIVOT TABLE 7'!$F$3:$F$4</c:f>
              <c:strCache>
                <c:ptCount val="1"/>
                <c:pt idx="0">
                  <c:v>Manufacturing Director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7'!$A$5:$A$13</c:f>
              <c:multiLvlStrCache>
                <c:ptCount val="6"/>
                <c:lvl>
                  <c:pt idx="0">
                    <c:v>Human Resources</c:v>
                  </c:pt>
                  <c:pt idx="1">
                    <c:v>Research &amp; Development</c:v>
                  </c:pt>
                  <c:pt idx="2">
                    <c:v>Sales</c:v>
                  </c:pt>
                  <c:pt idx="3">
                    <c:v>Human Resources</c:v>
                  </c:pt>
                  <c:pt idx="4">
                    <c:v>Research &amp; Development</c:v>
                  </c:pt>
                  <c:pt idx="5">
                    <c:v>Sales</c:v>
                  </c:pt>
                </c:lvl>
                <c:lvl>
                  <c:pt idx="0">
                    <c:v>Female</c:v>
                  </c:pt>
                  <c:pt idx="3">
                    <c:v>Male</c:v>
                  </c:pt>
                </c:lvl>
              </c:multiLvlStrCache>
            </c:multiLvlStrRef>
          </c:cat>
          <c:val>
            <c:numRef>
              <c:f>'PIVOT TABLE 7'!$F$5:$F$13</c:f>
              <c:numCache>
                <c:formatCode>General</c:formatCode>
                <c:ptCount val="6"/>
                <c:pt idx="0">
                  <c:v>9</c:v>
                </c:pt>
                <c:pt idx="1">
                  <c:v>93</c:v>
                </c:pt>
                <c:pt idx="2">
                  <c:v>57</c:v>
                </c:pt>
                <c:pt idx="3">
                  <c:v>15</c:v>
                </c:pt>
                <c:pt idx="4">
                  <c:v>156</c:v>
                </c:pt>
                <c:pt idx="5">
                  <c:v>51</c:v>
                </c:pt>
              </c:numCache>
            </c:numRef>
          </c:val>
          <c:extLst>
            <c:ext xmlns:c16="http://schemas.microsoft.com/office/drawing/2014/chart" uri="{C3380CC4-5D6E-409C-BE32-E72D297353CC}">
              <c16:uniqueId val="{00000004-15E3-427F-8390-C87CD6EAF203}"/>
            </c:ext>
          </c:extLst>
        </c:ser>
        <c:ser>
          <c:idx val="5"/>
          <c:order val="5"/>
          <c:tx>
            <c:strRef>
              <c:f>'PIVOT TABLE 7'!$G$3:$G$4</c:f>
              <c:strCache>
                <c:ptCount val="1"/>
                <c:pt idx="0">
                  <c:v>Research Director</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7'!$A$5:$A$13</c:f>
              <c:multiLvlStrCache>
                <c:ptCount val="6"/>
                <c:lvl>
                  <c:pt idx="0">
                    <c:v>Human Resources</c:v>
                  </c:pt>
                  <c:pt idx="1">
                    <c:v>Research &amp; Development</c:v>
                  </c:pt>
                  <c:pt idx="2">
                    <c:v>Sales</c:v>
                  </c:pt>
                  <c:pt idx="3">
                    <c:v>Human Resources</c:v>
                  </c:pt>
                  <c:pt idx="4">
                    <c:v>Research &amp; Development</c:v>
                  </c:pt>
                  <c:pt idx="5">
                    <c:v>Sales</c:v>
                  </c:pt>
                </c:lvl>
                <c:lvl>
                  <c:pt idx="0">
                    <c:v>Female</c:v>
                  </c:pt>
                  <c:pt idx="3">
                    <c:v>Male</c:v>
                  </c:pt>
                </c:lvl>
              </c:multiLvlStrCache>
            </c:multiLvlStrRef>
          </c:cat>
          <c:val>
            <c:numRef>
              <c:f>'PIVOT TABLE 7'!$G$5:$G$13</c:f>
              <c:numCache>
                <c:formatCode>General</c:formatCode>
                <c:ptCount val="6"/>
                <c:pt idx="0">
                  <c:v>0</c:v>
                </c:pt>
                <c:pt idx="1">
                  <c:v>39</c:v>
                </c:pt>
                <c:pt idx="2">
                  <c:v>21</c:v>
                </c:pt>
                <c:pt idx="4">
                  <c:v>69</c:v>
                </c:pt>
                <c:pt idx="5">
                  <c:v>36</c:v>
                </c:pt>
              </c:numCache>
            </c:numRef>
          </c:val>
          <c:extLst>
            <c:ext xmlns:c16="http://schemas.microsoft.com/office/drawing/2014/chart" uri="{C3380CC4-5D6E-409C-BE32-E72D297353CC}">
              <c16:uniqueId val="{00000005-15E3-427F-8390-C87CD6EAF203}"/>
            </c:ext>
          </c:extLst>
        </c:ser>
        <c:ser>
          <c:idx val="6"/>
          <c:order val="6"/>
          <c:tx>
            <c:strRef>
              <c:f>'PIVOT TABLE 7'!$H$3:$H$4</c:f>
              <c:strCache>
                <c:ptCount val="1"/>
                <c:pt idx="0">
                  <c:v>Research Scientist</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7'!$A$5:$A$13</c:f>
              <c:multiLvlStrCache>
                <c:ptCount val="6"/>
                <c:lvl>
                  <c:pt idx="0">
                    <c:v>Human Resources</c:v>
                  </c:pt>
                  <c:pt idx="1">
                    <c:v>Research &amp; Development</c:v>
                  </c:pt>
                  <c:pt idx="2">
                    <c:v>Sales</c:v>
                  </c:pt>
                  <c:pt idx="3">
                    <c:v>Human Resources</c:v>
                  </c:pt>
                  <c:pt idx="4">
                    <c:v>Research &amp; Development</c:v>
                  </c:pt>
                  <c:pt idx="5">
                    <c:v>Sales</c:v>
                  </c:pt>
                </c:lvl>
                <c:lvl>
                  <c:pt idx="0">
                    <c:v>Female</c:v>
                  </c:pt>
                  <c:pt idx="3">
                    <c:v>Male</c:v>
                  </c:pt>
                </c:lvl>
              </c:multiLvlStrCache>
            </c:multiLvlStrRef>
          </c:cat>
          <c:val>
            <c:numRef>
              <c:f>'PIVOT TABLE 7'!$H$5:$H$13</c:f>
              <c:numCache>
                <c:formatCode>General</c:formatCode>
                <c:ptCount val="6"/>
                <c:pt idx="0">
                  <c:v>18</c:v>
                </c:pt>
                <c:pt idx="1">
                  <c:v>171</c:v>
                </c:pt>
                <c:pt idx="2">
                  <c:v>111</c:v>
                </c:pt>
                <c:pt idx="3">
                  <c:v>15</c:v>
                </c:pt>
                <c:pt idx="4">
                  <c:v>285</c:v>
                </c:pt>
                <c:pt idx="5">
                  <c:v>135</c:v>
                </c:pt>
              </c:numCache>
            </c:numRef>
          </c:val>
          <c:extLst>
            <c:ext xmlns:c16="http://schemas.microsoft.com/office/drawing/2014/chart" uri="{C3380CC4-5D6E-409C-BE32-E72D297353CC}">
              <c16:uniqueId val="{00000006-15E3-427F-8390-C87CD6EAF203}"/>
            </c:ext>
          </c:extLst>
        </c:ser>
        <c:ser>
          <c:idx val="7"/>
          <c:order val="7"/>
          <c:tx>
            <c:strRef>
              <c:f>'PIVOT TABLE 7'!$I$3:$I$4</c:f>
              <c:strCache>
                <c:ptCount val="1"/>
                <c:pt idx="0">
                  <c:v>Sales Executive</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7'!$A$5:$A$13</c:f>
              <c:multiLvlStrCache>
                <c:ptCount val="6"/>
                <c:lvl>
                  <c:pt idx="0">
                    <c:v>Human Resources</c:v>
                  </c:pt>
                  <c:pt idx="1">
                    <c:v>Research &amp; Development</c:v>
                  </c:pt>
                  <c:pt idx="2">
                    <c:v>Sales</c:v>
                  </c:pt>
                  <c:pt idx="3">
                    <c:v>Human Resources</c:v>
                  </c:pt>
                  <c:pt idx="4">
                    <c:v>Research &amp; Development</c:v>
                  </c:pt>
                  <c:pt idx="5">
                    <c:v>Sales</c:v>
                  </c:pt>
                </c:lvl>
                <c:lvl>
                  <c:pt idx="0">
                    <c:v>Female</c:v>
                  </c:pt>
                  <c:pt idx="3">
                    <c:v>Male</c:v>
                  </c:pt>
                </c:lvl>
              </c:multiLvlStrCache>
            </c:multiLvlStrRef>
          </c:cat>
          <c:val>
            <c:numRef>
              <c:f>'PIVOT TABLE 7'!$I$5:$I$13</c:f>
              <c:numCache>
                <c:formatCode>General</c:formatCode>
                <c:ptCount val="6"/>
                <c:pt idx="0">
                  <c:v>15</c:v>
                </c:pt>
                <c:pt idx="1">
                  <c:v>231</c:v>
                </c:pt>
                <c:pt idx="2">
                  <c:v>84</c:v>
                </c:pt>
                <c:pt idx="3">
                  <c:v>33</c:v>
                </c:pt>
                <c:pt idx="4">
                  <c:v>318</c:v>
                </c:pt>
                <c:pt idx="5">
                  <c:v>159</c:v>
                </c:pt>
              </c:numCache>
            </c:numRef>
          </c:val>
          <c:extLst>
            <c:ext xmlns:c16="http://schemas.microsoft.com/office/drawing/2014/chart" uri="{C3380CC4-5D6E-409C-BE32-E72D297353CC}">
              <c16:uniqueId val="{00000007-15E3-427F-8390-C87CD6EAF203}"/>
            </c:ext>
          </c:extLst>
        </c:ser>
        <c:ser>
          <c:idx val="8"/>
          <c:order val="8"/>
          <c:tx>
            <c:strRef>
              <c:f>'PIVOT TABLE 7'!$J$3:$J$4</c:f>
              <c:strCache>
                <c:ptCount val="1"/>
                <c:pt idx="0">
                  <c:v>Sales Representative</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7'!$A$5:$A$13</c:f>
              <c:multiLvlStrCache>
                <c:ptCount val="6"/>
                <c:lvl>
                  <c:pt idx="0">
                    <c:v>Human Resources</c:v>
                  </c:pt>
                  <c:pt idx="1">
                    <c:v>Research &amp; Development</c:v>
                  </c:pt>
                  <c:pt idx="2">
                    <c:v>Sales</c:v>
                  </c:pt>
                  <c:pt idx="3">
                    <c:v>Human Resources</c:v>
                  </c:pt>
                  <c:pt idx="4">
                    <c:v>Research &amp; Development</c:v>
                  </c:pt>
                  <c:pt idx="5">
                    <c:v>Sales</c:v>
                  </c:pt>
                </c:lvl>
                <c:lvl>
                  <c:pt idx="0">
                    <c:v>Female</c:v>
                  </c:pt>
                  <c:pt idx="3">
                    <c:v>Male</c:v>
                  </c:pt>
                </c:lvl>
              </c:multiLvlStrCache>
            </c:multiLvlStrRef>
          </c:cat>
          <c:val>
            <c:numRef>
              <c:f>'PIVOT TABLE 7'!$J$5:$J$13</c:f>
              <c:numCache>
                <c:formatCode>General</c:formatCode>
                <c:ptCount val="6"/>
                <c:pt idx="0">
                  <c:v>6</c:v>
                </c:pt>
                <c:pt idx="1">
                  <c:v>51</c:v>
                </c:pt>
                <c:pt idx="2">
                  <c:v>18</c:v>
                </c:pt>
                <c:pt idx="3">
                  <c:v>6</c:v>
                </c:pt>
                <c:pt idx="4">
                  <c:v>66</c:v>
                </c:pt>
                <c:pt idx="5">
                  <c:v>24</c:v>
                </c:pt>
              </c:numCache>
            </c:numRef>
          </c:val>
          <c:extLst>
            <c:ext xmlns:c16="http://schemas.microsoft.com/office/drawing/2014/chart" uri="{C3380CC4-5D6E-409C-BE32-E72D297353CC}">
              <c16:uniqueId val="{00000008-15E3-427F-8390-C87CD6EAF203}"/>
            </c:ext>
          </c:extLst>
        </c:ser>
        <c:dLbls>
          <c:dLblPos val="outEnd"/>
          <c:showLegendKey val="0"/>
          <c:showVal val="1"/>
          <c:showCatName val="0"/>
          <c:showSerName val="0"/>
          <c:showPercent val="0"/>
          <c:showBubbleSize val="0"/>
        </c:dLbls>
        <c:gapWidth val="219"/>
        <c:overlap val="-27"/>
        <c:axId val="1152568751"/>
        <c:axId val="1152562095"/>
      </c:barChart>
      <c:catAx>
        <c:axId val="1152568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562095"/>
        <c:crosses val="autoZero"/>
        <c:auto val="1"/>
        <c:lblAlgn val="ctr"/>
        <c:lblOffset val="100"/>
        <c:noMultiLvlLbl val="0"/>
      </c:catAx>
      <c:valAx>
        <c:axId val="1152562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568751"/>
        <c:crosses val="autoZero"/>
        <c:crossBetween val="between"/>
      </c:valAx>
      <c:spPr>
        <a:noFill/>
        <a:ln>
          <a:noFill/>
        </a:ln>
        <a:effectLst/>
      </c:spPr>
    </c:plotArea>
    <c:legend>
      <c:legendPos val="r"/>
      <c:layout>
        <c:manualLayout>
          <c:xMode val="edge"/>
          <c:yMode val="edge"/>
          <c:x val="0.88126162327054247"/>
          <c:y val="0.1095939049285506"/>
          <c:w val="0.11283867171470822"/>
          <c:h val="0.697478492271799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Sets(AutoRecovered).xlsx]PIVOT TABLE 8!PivotTable22</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8'!$B$3:$B$4</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8'!$A$5:$A$8</c:f>
              <c:strCache>
                <c:ptCount val="3"/>
                <c:pt idx="0">
                  <c:v>Human Resources</c:v>
                </c:pt>
                <c:pt idx="1">
                  <c:v>Research &amp; Development</c:v>
                </c:pt>
                <c:pt idx="2">
                  <c:v>Sales</c:v>
                </c:pt>
              </c:strCache>
            </c:strRef>
          </c:cat>
          <c:val>
            <c:numRef>
              <c:f>'PIVOT TABLE 8'!$B$5:$B$8</c:f>
              <c:numCache>
                <c:formatCode>General</c:formatCode>
                <c:ptCount val="3"/>
                <c:pt idx="0">
                  <c:v>72</c:v>
                </c:pt>
                <c:pt idx="1">
                  <c:v>1164</c:v>
                </c:pt>
                <c:pt idx="2">
                  <c:v>528</c:v>
                </c:pt>
              </c:numCache>
            </c:numRef>
          </c:val>
          <c:extLst>
            <c:ext xmlns:c16="http://schemas.microsoft.com/office/drawing/2014/chart" uri="{C3380CC4-5D6E-409C-BE32-E72D297353CC}">
              <c16:uniqueId val="{00000000-6309-41B5-B785-6BE21E3A43B3}"/>
            </c:ext>
          </c:extLst>
        </c:ser>
        <c:dLbls>
          <c:showLegendKey val="0"/>
          <c:showVal val="1"/>
          <c:showCatName val="0"/>
          <c:showSerName val="0"/>
          <c:showPercent val="0"/>
          <c:showBubbleSize val="0"/>
        </c:dLbls>
        <c:gapWidth val="269"/>
        <c:overlap val="-27"/>
        <c:axId val="1148801311"/>
        <c:axId val="1148803807"/>
      </c:barChart>
      <c:lineChart>
        <c:grouping val="standard"/>
        <c:varyColors val="0"/>
        <c:ser>
          <c:idx val="1"/>
          <c:order val="1"/>
          <c:tx>
            <c:strRef>
              <c:f>'PIVOT TABLE 8'!$C$3:$C$4</c:f>
              <c:strCache>
                <c:ptCount val="1"/>
                <c:pt idx="0">
                  <c:v>Male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8'!$A$5:$A$8</c:f>
              <c:strCache>
                <c:ptCount val="3"/>
                <c:pt idx="0">
                  <c:v>Human Resources</c:v>
                </c:pt>
                <c:pt idx="1">
                  <c:v>Research &amp; Development</c:v>
                </c:pt>
                <c:pt idx="2">
                  <c:v>Sales</c:v>
                </c:pt>
              </c:strCache>
            </c:strRef>
          </c:cat>
          <c:val>
            <c:numRef>
              <c:f>'PIVOT TABLE 8'!$C$5:$C$8</c:f>
              <c:numCache>
                <c:formatCode>General</c:formatCode>
                <c:ptCount val="3"/>
                <c:pt idx="0">
                  <c:v>117</c:v>
                </c:pt>
                <c:pt idx="1">
                  <c:v>1719</c:v>
                </c:pt>
                <c:pt idx="2">
                  <c:v>810</c:v>
                </c:pt>
              </c:numCache>
            </c:numRef>
          </c:val>
          <c:smooth val="0"/>
          <c:extLst>
            <c:ext xmlns:c16="http://schemas.microsoft.com/office/drawing/2014/chart" uri="{C3380CC4-5D6E-409C-BE32-E72D297353CC}">
              <c16:uniqueId val="{00000001-6309-41B5-B785-6BE21E3A43B3}"/>
            </c:ext>
          </c:extLst>
        </c:ser>
        <c:dLbls>
          <c:showLegendKey val="0"/>
          <c:showVal val="1"/>
          <c:showCatName val="0"/>
          <c:showSerName val="0"/>
          <c:showPercent val="0"/>
          <c:showBubbleSize val="0"/>
        </c:dLbls>
        <c:marker val="1"/>
        <c:smooth val="0"/>
        <c:axId val="1148801311"/>
        <c:axId val="1148803807"/>
      </c:lineChart>
      <c:catAx>
        <c:axId val="11488013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8803807"/>
        <c:crosses val="autoZero"/>
        <c:auto val="1"/>
        <c:lblAlgn val="ctr"/>
        <c:lblOffset val="100"/>
        <c:noMultiLvlLbl val="0"/>
      </c:catAx>
      <c:valAx>
        <c:axId val="11488038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8801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Data Sets(AutoRecovered).xlsx]PIVOT TABLE 9!PivotTable9</c:name>
    <c:fmtId val="2"/>
  </c:pivotSource>
  <c:chart>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w="9525">
              <a:solidFill>
                <a:schemeClr val="accent2">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w="9525">
              <a:solidFill>
                <a:schemeClr val="accent2">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w="9525">
              <a:solidFill>
                <a:schemeClr val="accent2">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w="9525">
              <a:solidFill>
                <a:schemeClr val="accent2">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w="9525">
              <a:solidFill>
                <a:schemeClr val="accent2">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w="9525">
              <a:solidFill>
                <a:schemeClr val="accent2">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9'!$B$3:$B$4</c:f>
              <c:strCache>
                <c:ptCount val="1"/>
                <c:pt idx="0">
                  <c:v>Female</c:v>
                </c:pt>
              </c:strCache>
            </c:strRef>
          </c:tx>
          <c:spPr>
            <a:ln w="34925" cap="rnd">
              <a:solidFill>
                <a:schemeClr val="accent2">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w="9525">
                <a:solidFill>
                  <a:schemeClr val="accent2">
                    <a:shade val="76000"/>
                  </a:schemeClr>
                </a:solidFill>
                <a:round/>
              </a:ln>
              <a:effectLst>
                <a:outerShdw blurRad="57150" dist="19050" dir="5400000" algn="ctr" rotWithShape="0">
                  <a:srgbClr val="000000">
                    <a:alpha val="63000"/>
                  </a:srgbClr>
                </a:outerShdw>
              </a:effectLst>
            </c:spPr>
          </c:marker>
          <c:cat>
            <c:multiLvlStrRef>
              <c:f>'PIVOT TABLE 9'!$A$5:$A$55</c:f>
              <c:multiLvlStrCache>
                <c:ptCount val="45"/>
                <c:lvl>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pt idx="9">
                    <c:v>Healthcare Representative</c:v>
                  </c:pt>
                  <c:pt idx="10">
                    <c:v>Human Resources</c:v>
                  </c:pt>
                  <c:pt idx="11">
                    <c:v>Laboratory Technician</c:v>
                  </c:pt>
                  <c:pt idx="12">
                    <c:v>Manager</c:v>
                  </c:pt>
                  <c:pt idx="13">
                    <c:v>Manufacturing Director</c:v>
                  </c:pt>
                  <c:pt idx="14">
                    <c:v>Research Director</c:v>
                  </c:pt>
                  <c:pt idx="15">
                    <c:v>Research Scientist</c:v>
                  </c:pt>
                  <c:pt idx="16">
                    <c:v>Sales Executive</c:v>
                  </c:pt>
                  <c:pt idx="17">
                    <c:v>Sales Representative</c:v>
                  </c:pt>
                  <c:pt idx="18">
                    <c:v>Healthcare Representative</c:v>
                  </c:pt>
                  <c:pt idx="19">
                    <c:v>Human Resources</c:v>
                  </c:pt>
                  <c:pt idx="20">
                    <c:v>Laboratory Technician</c:v>
                  </c:pt>
                  <c:pt idx="21">
                    <c:v>Manager</c:v>
                  </c:pt>
                  <c:pt idx="22">
                    <c:v>Manufacturing Director</c:v>
                  </c:pt>
                  <c:pt idx="23">
                    <c:v>Research Director</c:v>
                  </c:pt>
                  <c:pt idx="24">
                    <c:v>Research Scientist</c:v>
                  </c:pt>
                  <c:pt idx="25">
                    <c:v>Sales Executive</c:v>
                  </c:pt>
                  <c:pt idx="26">
                    <c:v>Sales Representative</c:v>
                  </c:pt>
                  <c:pt idx="27">
                    <c:v>Healthcare Representative</c:v>
                  </c:pt>
                  <c:pt idx="28">
                    <c:v>Human Resources</c:v>
                  </c:pt>
                  <c:pt idx="29">
                    <c:v>Laboratory Technician</c:v>
                  </c:pt>
                  <c:pt idx="30">
                    <c:v>Manager</c:v>
                  </c:pt>
                  <c:pt idx="31">
                    <c:v>Manufacturing Director</c:v>
                  </c:pt>
                  <c:pt idx="32">
                    <c:v>Research Director</c:v>
                  </c:pt>
                  <c:pt idx="33">
                    <c:v>Research Scientist</c:v>
                  </c:pt>
                  <c:pt idx="34">
                    <c:v>Sales Executive</c:v>
                  </c:pt>
                  <c:pt idx="35">
                    <c:v>Sales Representative</c:v>
                  </c:pt>
                  <c:pt idx="36">
                    <c:v>Healthcare Representative</c:v>
                  </c:pt>
                  <c:pt idx="37">
                    <c:v>Human Resources</c:v>
                  </c:pt>
                  <c:pt idx="38">
                    <c:v>Laboratory Technician</c:v>
                  </c:pt>
                  <c:pt idx="39">
                    <c:v>Manager</c:v>
                  </c:pt>
                  <c:pt idx="40">
                    <c:v>Manufacturing Director</c:v>
                  </c:pt>
                  <c:pt idx="41">
                    <c:v>Research Director</c:v>
                  </c:pt>
                  <c:pt idx="42">
                    <c:v>Research Scientist</c:v>
                  </c:pt>
                  <c:pt idx="43">
                    <c:v>Sales Executive</c:v>
                  </c:pt>
                  <c:pt idx="44">
                    <c:v>Sales Representative</c:v>
                  </c:pt>
                </c:lvl>
                <c:lvl>
                  <c:pt idx="0">
                    <c:v>1</c:v>
                  </c:pt>
                  <c:pt idx="9">
                    <c:v>2</c:v>
                  </c:pt>
                  <c:pt idx="18">
                    <c:v>3</c:v>
                  </c:pt>
                  <c:pt idx="27">
                    <c:v>4</c:v>
                  </c:pt>
                  <c:pt idx="36">
                    <c:v>5</c:v>
                  </c:pt>
                </c:lvl>
              </c:multiLvlStrCache>
            </c:multiLvlStrRef>
          </c:cat>
          <c:val>
            <c:numRef>
              <c:f>'PIVOT TABLE 9'!$B$5:$B$55</c:f>
              <c:numCache>
                <c:formatCode>General</c:formatCode>
                <c:ptCount val="45"/>
                <c:pt idx="0">
                  <c:v>3177330</c:v>
                </c:pt>
                <c:pt idx="1">
                  <c:v>849090</c:v>
                </c:pt>
                <c:pt idx="2">
                  <c:v>6545760</c:v>
                </c:pt>
                <c:pt idx="3">
                  <c:v>2741580</c:v>
                </c:pt>
                <c:pt idx="4">
                  <c:v>3634920</c:v>
                </c:pt>
                <c:pt idx="5">
                  <c:v>741450</c:v>
                </c:pt>
                <c:pt idx="6">
                  <c:v>7446810</c:v>
                </c:pt>
                <c:pt idx="7">
                  <c:v>10341030</c:v>
                </c:pt>
                <c:pt idx="8">
                  <c:v>2689350</c:v>
                </c:pt>
                <c:pt idx="9">
                  <c:v>4803630</c:v>
                </c:pt>
                <c:pt idx="10">
                  <c:v>1291470</c:v>
                </c:pt>
                <c:pt idx="11">
                  <c:v>7437840</c:v>
                </c:pt>
                <c:pt idx="12">
                  <c:v>2899860</c:v>
                </c:pt>
                <c:pt idx="13">
                  <c:v>3754320</c:v>
                </c:pt>
                <c:pt idx="14">
                  <c:v>2676030</c:v>
                </c:pt>
                <c:pt idx="15">
                  <c:v>9284850</c:v>
                </c:pt>
                <c:pt idx="16">
                  <c:v>7379280</c:v>
                </c:pt>
                <c:pt idx="17">
                  <c:v>4238520</c:v>
                </c:pt>
                <c:pt idx="18">
                  <c:v>717870</c:v>
                </c:pt>
                <c:pt idx="19">
                  <c:v>1250400</c:v>
                </c:pt>
                <c:pt idx="20">
                  <c:v>1693890</c:v>
                </c:pt>
                <c:pt idx="21">
                  <c:v>2130720</c:v>
                </c:pt>
                <c:pt idx="22">
                  <c:v>2210040</c:v>
                </c:pt>
                <c:pt idx="23">
                  <c:v>628740</c:v>
                </c:pt>
                <c:pt idx="24">
                  <c:v>3224610</c:v>
                </c:pt>
                <c:pt idx="25">
                  <c:v>3458970</c:v>
                </c:pt>
                <c:pt idx="26">
                  <c:v>407460</c:v>
                </c:pt>
                <c:pt idx="27">
                  <c:v>1154100</c:v>
                </c:pt>
                <c:pt idx="28">
                  <c:v>243480</c:v>
                </c:pt>
                <c:pt idx="29">
                  <c:v>1475490</c:v>
                </c:pt>
                <c:pt idx="30">
                  <c:v>993090</c:v>
                </c:pt>
                <c:pt idx="31">
                  <c:v>1472340</c:v>
                </c:pt>
                <c:pt idx="32">
                  <c:v>535560</c:v>
                </c:pt>
                <c:pt idx="33">
                  <c:v>2312670</c:v>
                </c:pt>
                <c:pt idx="34">
                  <c:v>2756100</c:v>
                </c:pt>
                <c:pt idx="36">
                  <c:v>757230</c:v>
                </c:pt>
                <c:pt idx="38">
                  <c:v>1405110</c:v>
                </c:pt>
                <c:pt idx="39">
                  <c:v>861930</c:v>
                </c:pt>
                <c:pt idx="40">
                  <c:v>766560</c:v>
                </c:pt>
                <c:pt idx="41">
                  <c:v>116580</c:v>
                </c:pt>
                <c:pt idx="42">
                  <c:v>565290</c:v>
                </c:pt>
                <c:pt idx="43">
                  <c:v>739200</c:v>
                </c:pt>
                <c:pt idx="44">
                  <c:v>135480</c:v>
                </c:pt>
              </c:numCache>
            </c:numRef>
          </c:val>
          <c:smooth val="0"/>
          <c:extLst>
            <c:ext xmlns:c16="http://schemas.microsoft.com/office/drawing/2014/chart" uri="{C3380CC4-5D6E-409C-BE32-E72D297353CC}">
              <c16:uniqueId val="{00000000-5BFC-44D8-BFCC-5F12B9EBE3B9}"/>
            </c:ext>
          </c:extLst>
        </c:ser>
        <c:ser>
          <c:idx val="1"/>
          <c:order val="1"/>
          <c:tx>
            <c:strRef>
              <c:f>'PIVOT TABLE 9'!$C$3:$C$4</c:f>
              <c:strCache>
                <c:ptCount val="1"/>
                <c:pt idx="0">
                  <c:v>Male</c:v>
                </c:pt>
              </c:strCache>
            </c:strRef>
          </c:tx>
          <c:spPr>
            <a:ln w="34925" cap="rnd">
              <a:solidFill>
                <a:schemeClr val="accent2">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w="9525">
                <a:solidFill>
                  <a:schemeClr val="accent2">
                    <a:tint val="77000"/>
                  </a:schemeClr>
                </a:solidFill>
                <a:round/>
              </a:ln>
              <a:effectLst>
                <a:outerShdw blurRad="57150" dist="19050" dir="5400000" algn="ctr" rotWithShape="0">
                  <a:srgbClr val="000000">
                    <a:alpha val="63000"/>
                  </a:srgbClr>
                </a:outerShdw>
              </a:effectLst>
            </c:spPr>
          </c:marker>
          <c:cat>
            <c:multiLvlStrRef>
              <c:f>'PIVOT TABLE 9'!$A$5:$A$55</c:f>
              <c:multiLvlStrCache>
                <c:ptCount val="45"/>
                <c:lvl>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pt idx="9">
                    <c:v>Healthcare Representative</c:v>
                  </c:pt>
                  <c:pt idx="10">
                    <c:v>Human Resources</c:v>
                  </c:pt>
                  <c:pt idx="11">
                    <c:v>Laboratory Technician</c:v>
                  </c:pt>
                  <c:pt idx="12">
                    <c:v>Manager</c:v>
                  </c:pt>
                  <c:pt idx="13">
                    <c:v>Manufacturing Director</c:v>
                  </c:pt>
                  <c:pt idx="14">
                    <c:v>Research Director</c:v>
                  </c:pt>
                  <c:pt idx="15">
                    <c:v>Research Scientist</c:v>
                  </c:pt>
                  <c:pt idx="16">
                    <c:v>Sales Executive</c:v>
                  </c:pt>
                  <c:pt idx="17">
                    <c:v>Sales Representative</c:v>
                  </c:pt>
                  <c:pt idx="18">
                    <c:v>Healthcare Representative</c:v>
                  </c:pt>
                  <c:pt idx="19">
                    <c:v>Human Resources</c:v>
                  </c:pt>
                  <c:pt idx="20">
                    <c:v>Laboratory Technician</c:v>
                  </c:pt>
                  <c:pt idx="21">
                    <c:v>Manager</c:v>
                  </c:pt>
                  <c:pt idx="22">
                    <c:v>Manufacturing Director</c:v>
                  </c:pt>
                  <c:pt idx="23">
                    <c:v>Research Director</c:v>
                  </c:pt>
                  <c:pt idx="24">
                    <c:v>Research Scientist</c:v>
                  </c:pt>
                  <c:pt idx="25">
                    <c:v>Sales Executive</c:v>
                  </c:pt>
                  <c:pt idx="26">
                    <c:v>Sales Representative</c:v>
                  </c:pt>
                  <c:pt idx="27">
                    <c:v>Healthcare Representative</c:v>
                  </c:pt>
                  <c:pt idx="28">
                    <c:v>Human Resources</c:v>
                  </c:pt>
                  <c:pt idx="29">
                    <c:v>Laboratory Technician</c:v>
                  </c:pt>
                  <c:pt idx="30">
                    <c:v>Manager</c:v>
                  </c:pt>
                  <c:pt idx="31">
                    <c:v>Manufacturing Director</c:v>
                  </c:pt>
                  <c:pt idx="32">
                    <c:v>Research Director</c:v>
                  </c:pt>
                  <c:pt idx="33">
                    <c:v>Research Scientist</c:v>
                  </c:pt>
                  <c:pt idx="34">
                    <c:v>Sales Executive</c:v>
                  </c:pt>
                  <c:pt idx="35">
                    <c:v>Sales Representative</c:v>
                  </c:pt>
                  <c:pt idx="36">
                    <c:v>Healthcare Representative</c:v>
                  </c:pt>
                  <c:pt idx="37">
                    <c:v>Human Resources</c:v>
                  </c:pt>
                  <c:pt idx="38">
                    <c:v>Laboratory Technician</c:v>
                  </c:pt>
                  <c:pt idx="39">
                    <c:v>Manager</c:v>
                  </c:pt>
                  <c:pt idx="40">
                    <c:v>Manufacturing Director</c:v>
                  </c:pt>
                  <c:pt idx="41">
                    <c:v>Research Director</c:v>
                  </c:pt>
                  <c:pt idx="42">
                    <c:v>Research Scientist</c:v>
                  </c:pt>
                  <c:pt idx="43">
                    <c:v>Sales Executive</c:v>
                  </c:pt>
                  <c:pt idx="44">
                    <c:v>Sales Representative</c:v>
                  </c:pt>
                </c:lvl>
                <c:lvl>
                  <c:pt idx="0">
                    <c:v>1</c:v>
                  </c:pt>
                  <c:pt idx="9">
                    <c:v>2</c:v>
                  </c:pt>
                  <c:pt idx="18">
                    <c:v>3</c:v>
                  </c:pt>
                  <c:pt idx="27">
                    <c:v>4</c:v>
                  </c:pt>
                  <c:pt idx="36">
                    <c:v>5</c:v>
                  </c:pt>
                </c:lvl>
              </c:multiLvlStrCache>
            </c:multiLvlStrRef>
          </c:cat>
          <c:val>
            <c:numRef>
              <c:f>'PIVOT TABLE 9'!$C$5:$C$55</c:f>
              <c:numCache>
                <c:formatCode>General</c:formatCode>
                <c:ptCount val="45"/>
                <c:pt idx="0">
                  <c:v>3408270</c:v>
                </c:pt>
                <c:pt idx="1">
                  <c:v>2027910</c:v>
                </c:pt>
                <c:pt idx="2">
                  <c:v>14514120</c:v>
                </c:pt>
                <c:pt idx="3">
                  <c:v>2781600</c:v>
                </c:pt>
                <c:pt idx="4">
                  <c:v>6624840</c:v>
                </c:pt>
                <c:pt idx="5">
                  <c:v>3515610</c:v>
                </c:pt>
                <c:pt idx="6">
                  <c:v>11661000</c:v>
                </c:pt>
                <c:pt idx="7">
                  <c:v>15284010</c:v>
                </c:pt>
                <c:pt idx="8">
                  <c:v>4116840</c:v>
                </c:pt>
                <c:pt idx="9">
                  <c:v>5393490</c:v>
                </c:pt>
                <c:pt idx="10">
                  <c:v>1894440</c:v>
                </c:pt>
                <c:pt idx="11">
                  <c:v>9839400</c:v>
                </c:pt>
                <c:pt idx="12">
                  <c:v>4284990</c:v>
                </c:pt>
                <c:pt idx="13">
                  <c:v>6538170</c:v>
                </c:pt>
                <c:pt idx="14">
                  <c:v>3162870</c:v>
                </c:pt>
                <c:pt idx="15">
                  <c:v>14852730</c:v>
                </c:pt>
                <c:pt idx="16">
                  <c:v>12454830</c:v>
                </c:pt>
                <c:pt idx="17">
                  <c:v>2754660</c:v>
                </c:pt>
                <c:pt idx="18">
                  <c:v>3066660</c:v>
                </c:pt>
                <c:pt idx="19">
                  <c:v>440400</c:v>
                </c:pt>
                <c:pt idx="20">
                  <c:v>5382930</c:v>
                </c:pt>
                <c:pt idx="21">
                  <c:v>2066430</c:v>
                </c:pt>
                <c:pt idx="22">
                  <c:v>3332190</c:v>
                </c:pt>
                <c:pt idx="23">
                  <c:v>376170</c:v>
                </c:pt>
                <c:pt idx="24">
                  <c:v>3799800</c:v>
                </c:pt>
                <c:pt idx="25">
                  <c:v>6035460</c:v>
                </c:pt>
                <c:pt idx="26">
                  <c:v>1335900</c:v>
                </c:pt>
                <c:pt idx="27">
                  <c:v>1261530</c:v>
                </c:pt>
                <c:pt idx="28">
                  <c:v>951000</c:v>
                </c:pt>
                <c:pt idx="29">
                  <c:v>2706030</c:v>
                </c:pt>
                <c:pt idx="30">
                  <c:v>638940</c:v>
                </c:pt>
                <c:pt idx="31">
                  <c:v>1044690</c:v>
                </c:pt>
                <c:pt idx="32">
                  <c:v>2566590</c:v>
                </c:pt>
                <c:pt idx="33">
                  <c:v>1690020</c:v>
                </c:pt>
                <c:pt idx="34">
                  <c:v>2761590</c:v>
                </c:pt>
                <c:pt idx="35">
                  <c:v>221940</c:v>
                </c:pt>
                <c:pt idx="36">
                  <c:v>226500</c:v>
                </c:pt>
                <c:pt idx="37">
                  <c:v>182190</c:v>
                </c:pt>
                <c:pt idx="38">
                  <c:v>525450</c:v>
                </c:pt>
                <c:pt idx="40">
                  <c:v>716850</c:v>
                </c:pt>
                <c:pt idx="41">
                  <c:v>1393950</c:v>
                </c:pt>
                <c:pt idx="42">
                  <c:v>2080920</c:v>
                </c:pt>
                <c:pt idx="43">
                  <c:v>2542110</c:v>
                </c:pt>
                <c:pt idx="44">
                  <c:v>377220</c:v>
                </c:pt>
              </c:numCache>
            </c:numRef>
          </c:val>
          <c:smooth val="0"/>
          <c:extLst>
            <c:ext xmlns:c16="http://schemas.microsoft.com/office/drawing/2014/chart" uri="{C3380CC4-5D6E-409C-BE32-E72D297353CC}">
              <c16:uniqueId val="{00000001-5BFC-44D8-BFCC-5F12B9EBE3B9}"/>
            </c:ext>
          </c:extLst>
        </c:ser>
        <c:dLbls>
          <c:showLegendKey val="0"/>
          <c:showVal val="0"/>
          <c:showCatName val="0"/>
          <c:showSerName val="0"/>
          <c:showPercent val="0"/>
          <c:showBubbleSize val="0"/>
        </c:dLbls>
        <c:marker val="1"/>
        <c:smooth val="0"/>
        <c:axId val="243994592"/>
        <c:axId val="244006656"/>
      </c:lineChart>
      <c:catAx>
        <c:axId val="24399459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4006656"/>
        <c:crosses val="autoZero"/>
        <c:auto val="1"/>
        <c:lblAlgn val="ctr"/>
        <c:lblOffset val="100"/>
        <c:noMultiLvlLbl val="0"/>
      </c:catAx>
      <c:valAx>
        <c:axId val="2440066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3994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Sets(AutoRecovered).xlsx]PIVOT TABLE 4 !PivotTable5</c:name>
    <c:fmtId val="5"/>
  </c:pivotSource>
  <c:chart>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1"/>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4 '!$B$3:$B$4</c:f>
              <c:strCache>
                <c:ptCount val="1"/>
                <c:pt idx="0">
                  <c:v>Human Resources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multiLvlStrRef>
              <c:f>'PIVOT TABLE 4 '!$A$5:$A$20</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1</c:v>
                  </c:pt>
                  <c:pt idx="2">
                    <c:v>2</c:v>
                  </c:pt>
                  <c:pt idx="4">
                    <c:v>3</c:v>
                  </c:pt>
                  <c:pt idx="6">
                    <c:v>4</c:v>
                  </c:pt>
                  <c:pt idx="8">
                    <c:v>5</c:v>
                  </c:pt>
                </c:lvl>
              </c:multiLvlStrCache>
            </c:multiLvlStrRef>
          </c:cat>
          <c:val>
            <c:numRef>
              <c:f>'PIVOT TABLE 4 '!$B$5:$B$20</c:f>
              <c:numCache>
                <c:formatCode>General</c:formatCode>
                <c:ptCount val="10"/>
                <c:pt idx="0">
                  <c:v>432750</c:v>
                </c:pt>
                <c:pt idx="1">
                  <c:v>678900</c:v>
                </c:pt>
                <c:pt idx="2">
                  <c:v>819240</c:v>
                </c:pt>
                <c:pt idx="3">
                  <c:v>1064100</c:v>
                </c:pt>
                <c:pt idx="4">
                  <c:v>2302050</c:v>
                </c:pt>
                <c:pt idx="5">
                  <c:v>2009250</c:v>
                </c:pt>
                <c:pt idx="6">
                  <c:v>1359600</c:v>
                </c:pt>
                <c:pt idx="7">
                  <c:v>1985580</c:v>
                </c:pt>
                <c:pt idx="8">
                  <c:v>67740</c:v>
                </c:pt>
                <c:pt idx="9">
                  <c:v>224730</c:v>
                </c:pt>
              </c:numCache>
            </c:numRef>
          </c:val>
          <c:extLst>
            <c:ext xmlns:c16="http://schemas.microsoft.com/office/drawing/2014/chart" uri="{C3380CC4-5D6E-409C-BE32-E72D297353CC}">
              <c16:uniqueId val="{00000000-9811-4C6E-AAF9-A8C313FD8344}"/>
            </c:ext>
          </c:extLst>
        </c:ser>
        <c:ser>
          <c:idx val="1"/>
          <c:order val="1"/>
          <c:tx>
            <c:strRef>
              <c:f>'PIVOT TABLE 4 '!$C$3:$C$4</c:f>
              <c:strCache>
                <c:ptCount val="1"/>
                <c:pt idx="0">
                  <c:v>Research &amp; Development</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multiLvlStrRef>
              <c:f>'PIVOT TABLE 4 '!$A$5:$A$20</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1</c:v>
                  </c:pt>
                  <c:pt idx="2">
                    <c:v>2</c:v>
                  </c:pt>
                  <c:pt idx="4">
                    <c:v>3</c:v>
                  </c:pt>
                  <c:pt idx="6">
                    <c:v>4</c:v>
                  </c:pt>
                  <c:pt idx="8">
                    <c:v>5</c:v>
                  </c:pt>
                </c:lvl>
              </c:multiLvlStrCache>
            </c:multiLvlStrRef>
          </c:cat>
          <c:val>
            <c:numRef>
              <c:f>'PIVOT TABLE 4 '!$C$5:$C$20</c:f>
              <c:numCache>
                <c:formatCode>General</c:formatCode>
                <c:ptCount val="10"/>
                <c:pt idx="0">
                  <c:v>7826610</c:v>
                </c:pt>
                <c:pt idx="1">
                  <c:v>14441310</c:v>
                </c:pt>
                <c:pt idx="2">
                  <c:v>14809830</c:v>
                </c:pt>
                <c:pt idx="3">
                  <c:v>20487270</c:v>
                </c:pt>
                <c:pt idx="4">
                  <c:v>33817380</c:v>
                </c:pt>
                <c:pt idx="5">
                  <c:v>47120940</c:v>
                </c:pt>
                <c:pt idx="6">
                  <c:v>18117930</c:v>
                </c:pt>
                <c:pt idx="7">
                  <c:v>29850330</c:v>
                </c:pt>
                <c:pt idx="8">
                  <c:v>3405240</c:v>
                </c:pt>
                <c:pt idx="9">
                  <c:v>3826050</c:v>
                </c:pt>
              </c:numCache>
            </c:numRef>
          </c:val>
          <c:extLst>
            <c:ext xmlns:c16="http://schemas.microsoft.com/office/drawing/2014/chart" uri="{C3380CC4-5D6E-409C-BE32-E72D297353CC}">
              <c16:uniqueId val="{00000001-9811-4C6E-AAF9-A8C313FD8344}"/>
            </c:ext>
          </c:extLst>
        </c:ser>
        <c:ser>
          <c:idx val="2"/>
          <c:order val="2"/>
          <c:tx>
            <c:strRef>
              <c:f>'PIVOT TABLE 4 '!$D$3:$D$4</c:f>
              <c:strCache>
                <c:ptCount val="1"/>
                <c:pt idx="0">
                  <c:v>Sales</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multiLvlStrRef>
              <c:f>'PIVOT TABLE 4 '!$A$5:$A$20</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1</c:v>
                  </c:pt>
                  <c:pt idx="2">
                    <c:v>2</c:v>
                  </c:pt>
                  <c:pt idx="4">
                    <c:v>3</c:v>
                  </c:pt>
                  <c:pt idx="6">
                    <c:v>4</c:v>
                  </c:pt>
                  <c:pt idx="8">
                    <c:v>5</c:v>
                  </c:pt>
                </c:lvl>
              </c:multiLvlStrCache>
            </c:multiLvlStrRef>
          </c:cat>
          <c:val>
            <c:numRef>
              <c:f>'PIVOT TABLE 4 '!$D$5:$D$20</c:f>
              <c:numCache>
                <c:formatCode>General</c:formatCode>
                <c:ptCount val="10"/>
                <c:pt idx="0">
                  <c:v>3082680</c:v>
                </c:pt>
                <c:pt idx="1">
                  <c:v>5047650</c:v>
                </c:pt>
                <c:pt idx="2">
                  <c:v>7613940</c:v>
                </c:pt>
                <c:pt idx="3">
                  <c:v>10123380</c:v>
                </c:pt>
                <c:pt idx="4">
                  <c:v>12126510</c:v>
                </c:pt>
                <c:pt idx="5">
                  <c:v>18162060</c:v>
                </c:pt>
                <c:pt idx="6">
                  <c:v>6769050</c:v>
                </c:pt>
                <c:pt idx="7">
                  <c:v>17215950</c:v>
                </c:pt>
                <c:pt idx="8">
                  <c:v>1395480</c:v>
                </c:pt>
                <c:pt idx="9">
                  <c:v>595740</c:v>
                </c:pt>
              </c:numCache>
            </c:numRef>
          </c:val>
          <c:extLst>
            <c:ext xmlns:c16="http://schemas.microsoft.com/office/drawing/2014/chart" uri="{C3380CC4-5D6E-409C-BE32-E72D297353CC}">
              <c16:uniqueId val="{00000002-9811-4C6E-AAF9-A8C313FD8344}"/>
            </c:ext>
          </c:extLst>
        </c:ser>
        <c:dLbls>
          <c:showLegendKey val="0"/>
          <c:showVal val="0"/>
          <c:showCatName val="0"/>
          <c:showSerName val="0"/>
          <c:showPercent val="0"/>
          <c:showBubbleSize val="0"/>
        </c:dLbls>
        <c:gapWidth val="315"/>
        <c:overlap val="-40"/>
        <c:axId val="1202999760"/>
        <c:axId val="1203006000"/>
      </c:barChart>
      <c:catAx>
        <c:axId val="120299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3006000"/>
        <c:crosses val="autoZero"/>
        <c:auto val="1"/>
        <c:lblAlgn val="ctr"/>
        <c:lblOffset val="100"/>
        <c:noMultiLvlLbl val="0"/>
      </c:catAx>
      <c:valAx>
        <c:axId val="12030060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299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Sets(AutoRecovered).xlsx]PIVOT TABLE 3!PivotTable4</c:name>
    <c:fmtId val="4"/>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3'!$B$3:$B$4</c:f>
              <c:strCache>
                <c:ptCount val="1"/>
                <c:pt idx="0">
                  <c:v>Human Resources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'PIVOT TABLE 3'!$A$5:$A$20</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1</c:v>
                  </c:pt>
                  <c:pt idx="2">
                    <c:v>2</c:v>
                  </c:pt>
                  <c:pt idx="4">
                    <c:v>3</c:v>
                  </c:pt>
                  <c:pt idx="6">
                    <c:v>4</c:v>
                  </c:pt>
                  <c:pt idx="8">
                    <c:v>5</c:v>
                  </c:pt>
                </c:lvl>
              </c:multiLvlStrCache>
            </c:multiLvlStrRef>
          </c:cat>
          <c:val>
            <c:numRef>
              <c:f>'PIVOT TABLE 3'!$B$5:$B$20</c:f>
              <c:numCache>
                <c:formatCode>General</c:formatCode>
                <c:ptCount val="10"/>
                <c:pt idx="0">
                  <c:v>24</c:v>
                </c:pt>
                <c:pt idx="1">
                  <c:v>33</c:v>
                </c:pt>
                <c:pt idx="2">
                  <c:v>21</c:v>
                </c:pt>
                <c:pt idx="3">
                  <c:v>51</c:v>
                </c:pt>
                <c:pt idx="4">
                  <c:v>15</c:v>
                </c:pt>
                <c:pt idx="5">
                  <c:v>15</c:v>
                </c:pt>
                <c:pt idx="6">
                  <c:v>3</c:v>
                </c:pt>
                <c:pt idx="7">
                  <c:v>9</c:v>
                </c:pt>
                <c:pt idx="8">
                  <c:v>9</c:v>
                </c:pt>
                <c:pt idx="9">
                  <c:v>9</c:v>
                </c:pt>
              </c:numCache>
            </c:numRef>
          </c:val>
          <c:extLst>
            <c:ext xmlns:c16="http://schemas.microsoft.com/office/drawing/2014/chart" uri="{C3380CC4-5D6E-409C-BE32-E72D297353CC}">
              <c16:uniqueId val="{00000000-7897-40F0-B151-BE66310FB176}"/>
            </c:ext>
          </c:extLst>
        </c:ser>
        <c:ser>
          <c:idx val="1"/>
          <c:order val="1"/>
          <c:tx>
            <c:strRef>
              <c:f>'PIVOT TABLE 3'!$C$3:$C$4</c:f>
              <c:strCache>
                <c:ptCount val="1"/>
                <c:pt idx="0">
                  <c:v>Research &amp; Development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'PIVOT TABLE 3'!$A$5:$A$20</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1</c:v>
                  </c:pt>
                  <c:pt idx="2">
                    <c:v>2</c:v>
                  </c:pt>
                  <c:pt idx="4">
                    <c:v>3</c:v>
                  </c:pt>
                  <c:pt idx="6">
                    <c:v>4</c:v>
                  </c:pt>
                  <c:pt idx="8">
                    <c:v>5</c:v>
                  </c:pt>
                </c:lvl>
              </c:multiLvlStrCache>
            </c:multiLvlStrRef>
          </c:cat>
          <c:val>
            <c:numRef>
              <c:f>'PIVOT TABLE 3'!$C$5:$C$20</c:f>
              <c:numCache>
                <c:formatCode>General</c:formatCode>
                <c:ptCount val="10"/>
                <c:pt idx="0">
                  <c:v>405</c:v>
                </c:pt>
                <c:pt idx="1">
                  <c:v>693</c:v>
                </c:pt>
                <c:pt idx="2">
                  <c:v>435</c:v>
                </c:pt>
                <c:pt idx="3">
                  <c:v>597</c:v>
                </c:pt>
                <c:pt idx="4">
                  <c:v>168</c:v>
                </c:pt>
                <c:pt idx="5">
                  <c:v>267</c:v>
                </c:pt>
                <c:pt idx="6">
                  <c:v>99</c:v>
                </c:pt>
                <c:pt idx="7">
                  <c:v>93</c:v>
                </c:pt>
                <c:pt idx="8">
                  <c:v>57</c:v>
                </c:pt>
                <c:pt idx="9">
                  <c:v>69</c:v>
                </c:pt>
              </c:numCache>
            </c:numRef>
          </c:val>
          <c:extLst>
            <c:ext xmlns:c16="http://schemas.microsoft.com/office/drawing/2014/chart" uri="{C3380CC4-5D6E-409C-BE32-E72D297353CC}">
              <c16:uniqueId val="{00000001-7897-40F0-B151-BE66310FB176}"/>
            </c:ext>
          </c:extLst>
        </c:ser>
        <c:ser>
          <c:idx val="2"/>
          <c:order val="2"/>
          <c:tx>
            <c:strRef>
              <c:f>'PIVOT TABLE 3'!$D$3:$D$4</c:f>
              <c:strCache>
                <c:ptCount val="1"/>
                <c:pt idx="0">
                  <c:v>Sales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'PIVOT TABLE 3'!$A$5:$A$20</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1</c:v>
                  </c:pt>
                  <c:pt idx="2">
                    <c:v>2</c:v>
                  </c:pt>
                  <c:pt idx="4">
                    <c:v>3</c:v>
                  </c:pt>
                  <c:pt idx="6">
                    <c:v>4</c:v>
                  </c:pt>
                  <c:pt idx="8">
                    <c:v>5</c:v>
                  </c:pt>
                </c:lvl>
              </c:multiLvlStrCache>
            </c:multiLvlStrRef>
          </c:cat>
          <c:val>
            <c:numRef>
              <c:f>'PIVOT TABLE 3'!$D$5:$D$20</c:f>
              <c:numCache>
                <c:formatCode>General</c:formatCode>
                <c:ptCount val="10"/>
                <c:pt idx="0">
                  <c:v>192</c:v>
                </c:pt>
                <c:pt idx="1">
                  <c:v>282</c:v>
                </c:pt>
                <c:pt idx="2">
                  <c:v>213</c:v>
                </c:pt>
                <c:pt idx="3">
                  <c:v>285</c:v>
                </c:pt>
                <c:pt idx="4">
                  <c:v>60</c:v>
                </c:pt>
                <c:pt idx="5">
                  <c:v>129</c:v>
                </c:pt>
                <c:pt idx="6">
                  <c:v>36</c:v>
                </c:pt>
                <c:pt idx="7">
                  <c:v>78</c:v>
                </c:pt>
                <c:pt idx="8">
                  <c:v>27</c:v>
                </c:pt>
                <c:pt idx="9">
                  <c:v>36</c:v>
                </c:pt>
              </c:numCache>
            </c:numRef>
          </c:val>
          <c:extLst>
            <c:ext xmlns:c16="http://schemas.microsoft.com/office/drawing/2014/chart" uri="{C3380CC4-5D6E-409C-BE32-E72D297353CC}">
              <c16:uniqueId val="{00000002-7897-40F0-B151-BE66310FB176}"/>
            </c:ext>
          </c:extLst>
        </c:ser>
        <c:dLbls>
          <c:dLblPos val="outEnd"/>
          <c:showLegendKey val="0"/>
          <c:showVal val="1"/>
          <c:showCatName val="0"/>
          <c:showSerName val="0"/>
          <c:showPercent val="0"/>
          <c:showBubbleSize val="0"/>
        </c:dLbls>
        <c:gapWidth val="315"/>
        <c:overlap val="-40"/>
        <c:axId val="1874791712"/>
        <c:axId val="1874801280"/>
      </c:barChart>
      <c:catAx>
        <c:axId val="18747917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874801280"/>
        <c:crosses val="autoZero"/>
        <c:auto val="1"/>
        <c:lblAlgn val="ctr"/>
        <c:lblOffset val="100"/>
        <c:noMultiLvlLbl val="0"/>
      </c:catAx>
      <c:valAx>
        <c:axId val="18748012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874791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5">
  <a:schemeClr val="accent2"/>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91440</xdr:colOff>
      <xdr:row>10</xdr:row>
      <xdr:rowOff>167640</xdr:rowOff>
    </xdr:from>
    <xdr:to>
      <xdr:col>18</xdr:col>
      <xdr:colOff>487680</xdr:colOff>
      <xdr:row>25</xdr:row>
      <xdr:rowOff>167640</xdr:rowOff>
    </xdr:to>
    <xdr:graphicFrame macro="">
      <xdr:nvGraphicFramePr>
        <xdr:cNvPr id="3" name="Chart 2">
          <a:extLst>
            <a:ext uri="{FF2B5EF4-FFF2-40B4-BE49-F238E27FC236}">
              <a16:creationId xmlns:a16="http://schemas.microsoft.com/office/drawing/2014/main" id="{47E783EA-DFFD-4FC0-9737-A239B2F720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21772</xdr:colOff>
      <xdr:row>16</xdr:row>
      <xdr:rowOff>32657</xdr:rowOff>
    </xdr:from>
    <xdr:to>
      <xdr:col>28</xdr:col>
      <xdr:colOff>272144</xdr:colOff>
      <xdr:row>57</xdr:row>
      <xdr:rowOff>65314</xdr:rowOff>
    </xdr:to>
    <xdr:graphicFrame macro="">
      <xdr:nvGraphicFramePr>
        <xdr:cNvPr id="2" name="Chart 1">
          <a:extLst>
            <a:ext uri="{FF2B5EF4-FFF2-40B4-BE49-F238E27FC236}">
              <a16:creationId xmlns:a16="http://schemas.microsoft.com/office/drawing/2014/main" id="{ADC9EB25-A642-4A1B-905B-94FF8F5648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21</xdr:row>
      <xdr:rowOff>15240</xdr:rowOff>
    </xdr:from>
    <xdr:to>
      <xdr:col>23</xdr:col>
      <xdr:colOff>152400</xdr:colOff>
      <xdr:row>38</xdr:row>
      <xdr:rowOff>15240</xdr:rowOff>
    </xdr:to>
    <xdr:graphicFrame macro="">
      <xdr:nvGraphicFramePr>
        <xdr:cNvPr id="3" name="Chart 2">
          <a:extLst>
            <a:ext uri="{FF2B5EF4-FFF2-40B4-BE49-F238E27FC236}">
              <a16:creationId xmlns:a16="http://schemas.microsoft.com/office/drawing/2014/main" id="{361C8AFA-7702-4D97-94B7-C5458CDCE2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91440</xdr:colOff>
      <xdr:row>21</xdr:row>
      <xdr:rowOff>15240</xdr:rowOff>
    </xdr:from>
    <xdr:to>
      <xdr:col>13</xdr:col>
      <xdr:colOff>342900</xdr:colOff>
      <xdr:row>36</xdr:row>
      <xdr:rowOff>15240</xdr:rowOff>
    </xdr:to>
    <xdr:graphicFrame macro="">
      <xdr:nvGraphicFramePr>
        <xdr:cNvPr id="2" name="Chart 1">
          <a:extLst>
            <a:ext uri="{FF2B5EF4-FFF2-40B4-BE49-F238E27FC236}">
              <a16:creationId xmlns:a16="http://schemas.microsoft.com/office/drawing/2014/main" id="{3C18EBF0-2468-4577-A9D2-4E960848C0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41</xdr:row>
      <xdr:rowOff>83820</xdr:rowOff>
    </xdr:from>
    <xdr:to>
      <xdr:col>22</xdr:col>
      <xdr:colOff>320040</xdr:colOff>
      <xdr:row>67</xdr:row>
      <xdr:rowOff>53340</xdr:rowOff>
    </xdr:to>
    <xdr:graphicFrame macro="">
      <xdr:nvGraphicFramePr>
        <xdr:cNvPr id="2" name="Chart 1">
          <a:extLst>
            <a:ext uri="{FF2B5EF4-FFF2-40B4-BE49-F238E27FC236}">
              <a16:creationId xmlns:a16="http://schemas.microsoft.com/office/drawing/2014/main" id="{2706024B-C9ED-4A9B-9A08-472B62BEA7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83820</xdr:colOff>
      <xdr:row>42</xdr:row>
      <xdr:rowOff>30480</xdr:rowOff>
    </xdr:from>
    <xdr:to>
      <xdr:col>18</xdr:col>
      <xdr:colOff>586740</xdr:colOff>
      <xdr:row>57</xdr:row>
      <xdr:rowOff>30480</xdr:rowOff>
    </xdr:to>
    <xdr:graphicFrame macro="">
      <xdr:nvGraphicFramePr>
        <xdr:cNvPr id="2" name="Chart 1">
          <a:extLst>
            <a:ext uri="{FF2B5EF4-FFF2-40B4-BE49-F238E27FC236}">
              <a16:creationId xmlns:a16="http://schemas.microsoft.com/office/drawing/2014/main" id="{0DCC3C14-0C90-439E-BAE7-97B088CDBC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60960</xdr:colOff>
      <xdr:row>14</xdr:row>
      <xdr:rowOff>38100</xdr:rowOff>
    </xdr:from>
    <xdr:to>
      <xdr:col>10</xdr:col>
      <xdr:colOff>716280</xdr:colOff>
      <xdr:row>29</xdr:row>
      <xdr:rowOff>38100</xdr:rowOff>
    </xdr:to>
    <xdr:graphicFrame macro="">
      <xdr:nvGraphicFramePr>
        <xdr:cNvPr id="2" name="Chart 1">
          <a:extLst>
            <a:ext uri="{FF2B5EF4-FFF2-40B4-BE49-F238E27FC236}">
              <a16:creationId xmlns:a16="http://schemas.microsoft.com/office/drawing/2014/main" id="{468C779D-0EFC-44C9-A4ED-303071828F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365760</xdr:colOff>
      <xdr:row>11</xdr:row>
      <xdr:rowOff>38100</xdr:rowOff>
    </xdr:from>
    <xdr:to>
      <xdr:col>13</xdr:col>
      <xdr:colOff>121920</xdr:colOff>
      <xdr:row>26</xdr:row>
      <xdr:rowOff>38100</xdr:rowOff>
    </xdr:to>
    <xdr:graphicFrame macro="">
      <xdr:nvGraphicFramePr>
        <xdr:cNvPr id="2" name="Chart 1">
          <a:extLst>
            <a:ext uri="{FF2B5EF4-FFF2-40B4-BE49-F238E27FC236}">
              <a16:creationId xmlns:a16="http://schemas.microsoft.com/office/drawing/2014/main" id="{CDA73BD0-4243-433E-9388-2CDBC6354A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7620</xdr:colOff>
      <xdr:row>56</xdr:row>
      <xdr:rowOff>160020</xdr:rowOff>
    </xdr:from>
    <xdr:to>
      <xdr:col>18</xdr:col>
      <xdr:colOff>91440</xdr:colOff>
      <xdr:row>77</xdr:row>
      <xdr:rowOff>129540</xdr:rowOff>
    </xdr:to>
    <xdr:graphicFrame macro="">
      <xdr:nvGraphicFramePr>
        <xdr:cNvPr id="2" name="Chart 1">
          <a:extLst>
            <a:ext uri="{FF2B5EF4-FFF2-40B4-BE49-F238E27FC236}">
              <a16:creationId xmlns:a16="http://schemas.microsoft.com/office/drawing/2014/main" id="{AE65E8B9-3CF2-4F41-A47D-E5A3A4359D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oneCellAnchor>
    <xdr:from>
      <xdr:col>1</xdr:col>
      <xdr:colOff>487680</xdr:colOff>
      <xdr:row>9</xdr:row>
      <xdr:rowOff>53340</xdr:rowOff>
    </xdr:from>
    <xdr:ext cx="184731" cy="264560"/>
    <xdr:sp macro="" textlink="">
      <xdr:nvSpPr>
        <xdr:cNvPr id="11" name="TextBox 10">
          <a:extLst>
            <a:ext uri="{FF2B5EF4-FFF2-40B4-BE49-F238E27FC236}">
              <a16:creationId xmlns:a16="http://schemas.microsoft.com/office/drawing/2014/main" id="{A10361D2-68AF-4AFB-B4C3-905EDE706260}"/>
            </a:ext>
          </a:extLst>
        </xdr:cNvPr>
        <xdr:cNvSpPr txBox="1"/>
      </xdr:nvSpPr>
      <xdr:spPr>
        <a:xfrm>
          <a:off x="1097280" y="16992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0</xdr:col>
      <xdr:colOff>297180</xdr:colOff>
      <xdr:row>8</xdr:row>
      <xdr:rowOff>15240</xdr:rowOff>
    </xdr:from>
    <xdr:ext cx="184731" cy="264560"/>
    <xdr:sp macro="" textlink="">
      <xdr:nvSpPr>
        <xdr:cNvPr id="12" name="TextBox 11">
          <a:extLst>
            <a:ext uri="{FF2B5EF4-FFF2-40B4-BE49-F238E27FC236}">
              <a16:creationId xmlns:a16="http://schemas.microsoft.com/office/drawing/2014/main" id="{285B76E0-4714-4648-9966-C13AA6D1AB9B}"/>
            </a:ext>
          </a:extLst>
        </xdr:cNvPr>
        <xdr:cNvSpPr txBox="1"/>
      </xdr:nvSpPr>
      <xdr:spPr>
        <a:xfrm>
          <a:off x="297180" y="14782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6</xdr:col>
      <xdr:colOff>30480</xdr:colOff>
      <xdr:row>0</xdr:row>
      <xdr:rowOff>30480</xdr:rowOff>
    </xdr:from>
    <xdr:to>
      <xdr:col>12</xdr:col>
      <xdr:colOff>129540</xdr:colOff>
      <xdr:row>9</xdr:row>
      <xdr:rowOff>0</xdr:rowOff>
    </xdr:to>
    <xdr:grpSp>
      <xdr:nvGrpSpPr>
        <xdr:cNvPr id="19" name="Group 18">
          <a:extLst>
            <a:ext uri="{FF2B5EF4-FFF2-40B4-BE49-F238E27FC236}">
              <a16:creationId xmlns:a16="http://schemas.microsoft.com/office/drawing/2014/main" id="{DFEFB595-D6B2-441F-B91D-960F6268B632}"/>
            </a:ext>
          </a:extLst>
        </xdr:cNvPr>
        <xdr:cNvGrpSpPr/>
      </xdr:nvGrpSpPr>
      <xdr:grpSpPr>
        <a:xfrm>
          <a:off x="10504516" y="30480"/>
          <a:ext cx="8010006" cy="1590502"/>
          <a:chOff x="3710940" y="213360"/>
          <a:chExt cx="3832860" cy="2209800"/>
        </a:xfrm>
      </xdr:grpSpPr>
      <xdr:sp macro="" textlink="'PROJECT DATA SETS'!G4412">
        <xdr:nvSpPr>
          <xdr:cNvPr id="3" name="Teardrop 2">
            <a:extLst>
              <a:ext uri="{FF2B5EF4-FFF2-40B4-BE49-F238E27FC236}">
                <a16:creationId xmlns:a16="http://schemas.microsoft.com/office/drawing/2014/main" id="{88CAA401-107B-4873-84EC-33F43EA4B32F}"/>
              </a:ext>
            </a:extLst>
          </xdr:cNvPr>
          <xdr:cNvSpPr/>
        </xdr:nvSpPr>
        <xdr:spPr>
          <a:xfrm>
            <a:off x="3710940" y="213360"/>
            <a:ext cx="3832860" cy="2209800"/>
          </a:xfrm>
          <a:prstGeom prst="teardrop">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fld id="{814AA4B9-973E-47AB-9B90-0C88EBB855F5}" type="TxLink">
              <a:rPr lang="en-US" sz="2400" b="0" i="0" u="none" strike="noStrike">
                <a:solidFill>
                  <a:srgbClr val="000000"/>
                </a:solidFill>
                <a:latin typeface="Calibri"/>
                <a:cs typeface="Calibri"/>
              </a:rPr>
              <a:pPr algn="ctr"/>
              <a:t> </a:t>
            </a:fld>
            <a:endParaRPr lang="en-IN" sz="2400"/>
          </a:p>
        </xdr:txBody>
      </xdr:sp>
      <xdr:sp macro="" textlink="">
        <xdr:nvSpPr>
          <xdr:cNvPr id="13" name="TextBox 12">
            <a:extLst>
              <a:ext uri="{FF2B5EF4-FFF2-40B4-BE49-F238E27FC236}">
                <a16:creationId xmlns:a16="http://schemas.microsoft.com/office/drawing/2014/main" id="{A7FD5F8E-2E42-4478-A859-DB8749563B57}"/>
              </a:ext>
            </a:extLst>
          </xdr:cNvPr>
          <xdr:cNvSpPr txBox="1"/>
        </xdr:nvSpPr>
        <xdr:spPr>
          <a:xfrm>
            <a:off x="4053840" y="1257300"/>
            <a:ext cx="323864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a:t>Total</a:t>
            </a:r>
            <a:r>
              <a:rPr lang="en-IN" sz="1600" baseline="0"/>
              <a:t> Monthly Income of a Employes</a:t>
            </a:r>
          </a:p>
        </xdr:txBody>
      </xdr:sp>
    </xdr:grpSp>
    <xdr:clientData/>
  </xdr:twoCellAnchor>
  <xdr:twoCellAnchor>
    <xdr:from>
      <xdr:col>0</xdr:col>
      <xdr:colOff>15240</xdr:colOff>
      <xdr:row>0</xdr:row>
      <xdr:rowOff>91440</xdr:rowOff>
    </xdr:from>
    <xdr:to>
      <xdr:col>5</xdr:col>
      <xdr:colOff>388620</xdr:colOff>
      <xdr:row>10</xdr:row>
      <xdr:rowOff>15240</xdr:rowOff>
    </xdr:to>
    <xdr:grpSp>
      <xdr:nvGrpSpPr>
        <xdr:cNvPr id="20" name="Group 19">
          <a:extLst>
            <a:ext uri="{FF2B5EF4-FFF2-40B4-BE49-F238E27FC236}">
              <a16:creationId xmlns:a16="http://schemas.microsoft.com/office/drawing/2014/main" id="{33E050FF-890C-4F9D-A76B-2B12EE309537}"/>
            </a:ext>
          </a:extLst>
        </xdr:cNvPr>
        <xdr:cNvGrpSpPr/>
      </xdr:nvGrpSpPr>
      <xdr:grpSpPr>
        <a:xfrm>
          <a:off x="15240" y="91440"/>
          <a:ext cx="8921635" cy="1724891"/>
          <a:chOff x="0" y="243840"/>
          <a:chExt cx="3421380" cy="2171700"/>
        </a:xfrm>
      </xdr:grpSpPr>
      <xdr:sp macro="" textlink="'PROJECT DATA SETS'!C4412">
        <xdr:nvSpPr>
          <xdr:cNvPr id="5" name="Teardrop 4">
            <a:extLst>
              <a:ext uri="{FF2B5EF4-FFF2-40B4-BE49-F238E27FC236}">
                <a16:creationId xmlns:a16="http://schemas.microsoft.com/office/drawing/2014/main" id="{25D5BCAD-E9B0-46C1-8474-367F83A4B2F1}"/>
              </a:ext>
            </a:extLst>
          </xdr:cNvPr>
          <xdr:cNvSpPr/>
        </xdr:nvSpPr>
        <xdr:spPr>
          <a:xfrm>
            <a:off x="0" y="243840"/>
            <a:ext cx="3421380" cy="2171700"/>
          </a:xfrm>
          <a:prstGeom prst="teardrop">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fld id="{035FC2CE-F286-46DA-A2FB-853D993C088A}" type="TxLink">
              <a:rPr lang="en-US" sz="2400" b="0" i="0" u="none" strike="noStrike">
                <a:solidFill>
                  <a:srgbClr val="000000"/>
                </a:solidFill>
                <a:latin typeface="Calibri"/>
                <a:cs typeface="Calibri"/>
              </a:rPr>
              <a:pPr algn="ctr"/>
              <a:t> </a:t>
            </a:fld>
            <a:endParaRPr lang="en-IN" sz="2400"/>
          </a:p>
        </xdr:txBody>
      </xdr:sp>
      <xdr:sp macro="" textlink="">
        <xdr:nvSpPr>
          <xdr:cNvPr id="14" name="TextBox 13">
            <a:extLst>
              <a:ext uri="{FF2B5EF4-FFF2-40B4-BE49-F238E27FC236}">
                <a16:creationId xmlns:a16="http://schemas.microsoft.com/office/drawing/2014/main" id="{1CF02656-B40D-408C-87E6-79D1749A84A2}"/>
              </a:ext>
            </a:extLst>
          </xdr:cNvPr>
          <xdr:cNvSpPr txBox="1"/>
        </xdr:nvSpPr>
        <xdr:spPr>
          <a:xfrm>
            <a:off x="182880" y="1303020"/>
            <a:ext cx="298928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a:t>Total Education</a:t>
            </a:r>
            <a:r>
              <a:rPr lang="en-IN" sz="1600" baseline="0"/>
              <a:t> level of Employes</a:t>
            </a:r>
            <a:endParaRPr lang="en-IN" sz="1600"/>
          </a:p>
        </xdr:txBody>
      </xdr:sp>
    </xdr:grpSp>
    <xdr:clientData/>
  </xdr:twoCellAnchor>
  <xdr:twoCellAnchor>
    <xdr:from>
      <xdr:col>0</xdr:col>
      <xdr:colOff>76200</xdr:colOff>
      <xdr:row>11</xdr:row>
      <xdr:rowOff>106680</xdr:rowOff>
    </xdr:from>
    <xdr:to>
      <xdr:col>5</xdr:col>
      <xdr:colOff>601980</xdr:colOff>
      <xdr:row>19</xdr:row>
      <xdr:rowOff>144780</xdr:rowOff>
    </xdr:to>
    <xdr:grpSp>
      <xdr:nvGrpSpPr>
        <xdr:cNvPr id="17" name="Group 16">
          <a:extLst>
            <a:ext uri="{FF2B5EF4-FFF2-40B4-BE49-F238E27FC236}">
              <a16:creationId xmlns:a16="http://schemas.microsoft.com/office/drawing/2014/main" id="{0FF978FE-38AC-4DA5-BC46-BB73A4B2AC35}"/>
            </a:ext>
          </a:extLst>
        </xdr:cNvPr>
        <xdr:cNvGrpSpPr/>
      </xdr:nvGrpSpPr>
      <xdr:grpSpPr>
        <a:xfrm>
          <a:off x="76200" y="2087880"/>
          <a:ext cx="9074035" cy="1478973"/>
          <a:chOff x="373380" y="2537460"/>
          <a:chExt cx="3291840" cy="1501140"/>
        </a:xfrm>
      </xdr:grpSpPr>
      <xdr:sp macro="" textlink="'PROJECT DATA SETS'!F4412">
        <xdr:nvSpPr>
          <xdr:cNvPr id="6" name="Scroll: Horizontal 5">
            <a:extLst>
              <a:ext uri="{FF2B5EF4-FFF2-40B4-BE49-F238E27FC236}">
                <a16:creationId xmlns:a16="http://schemas.microsoft.com/office/drawing/2014/main" id="{0BBEEB65-7BDC-42A8-AB95-1F213D4116C1}"/>
              </a:ext>
            </a:extLst>
          </xdr:cNvPr>
          <xdr:cNvSpPr/>
        </xdr:nvSpPr>
        <xdr:spPr>
          <a:xfrm>
            <a:off x="373380" y="2537460"/>
            <a:ext cx="3291840" cy="1501140"/>
          </a:xfrm>
          <a:prstGeom prst="horizontalScrol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6740453F-2327-444E-9800-1EF98DCEB620}" type="TxLink">
              <a:rPr lang="en-US" sz="2400" b="0" i="0" u="none" strike="noStrike">
                <a:solidFill>
                  <a:srgbClr val="000000"/>
                </a:solidFill>
                <a:latin typeface="Calibri"/>
                <a:cs typeface="Calibri"/>
              </a:rPr>
              <a:pPr algn="ctr"/>
              <a:t> </a:t>
            </a:fld>
            <a:endParaRPr lang="en-IN" sz="2400"/>
          </a:p>
        </xdr:txBody>
      </xdr:sp>
      <xdr:sp macro="" textlink="">
        <xdr:nvSpPr>
          <xdr:cNvPr id="15" name="TextBox 14">
            <a:extLst>
              <a:ext uri="{FF2B5EF4-FFF2-40B4-BE49-F238E27FC236}">
                <a16:creationId xmlns:a16="http://schemas.microsoft.com/office/drawing/2014/main" id="{BA3B1614-7ADA-46DA-98AD-B2777CABA911}"/>
              </a:ext>
            </a:extLst>
          </xdr:cNvPr>
          <xdr:cNvSpPr txBox="1"/>
        </xdr:nvSpPr>
        <xdr:spPr>
          <a:xfrm>
            <a:off x="695028" y="3345180"/>
            <a:ext cx="276461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a:t>Total Job</a:t>
            </a:r>
            <a:r>
              <a:rPr lang="en-IN" sz="2000" baseline="0"/>
              <a:t> level of Employes</a:t>
            </a:r>
            <a:endParaRPr lang="en-IN" sz="2000"/>
          </a:p>
        </xdr:txBody>
      </xdr:sp>
    </xdr:grpSp>
    <xdr:clientData/>
  </xdr:twoCellAnchor>
  <xdr:twoCellAnchor>
    <xdr:from>
      <xdr:col>6</xdr:col>
      <xdr:colOff>205740</xdr:colOff>
      <xdr:row>11</xdr:row>
      <xdr:rowOff>7620</xdr:rowOff>
    </xdr:from>
    <xdr:to>
      <xdr:col>12</xdr:col>
      <xdr:colOff>327660</xdr:colOff>
      <xdr:row>19</xdr:row>
      <xdr:rowOff>45720</xdr:rowOff>
    </xdr:to>
    <xdr:grpSp>
      <xdr:nvGrpSpPr>
        <xdr:cNvPr id="18" name="Group 17">
          <a:extLst>
            <a:ext uri="{FF2B5EF4-FFF2-40B4-BE49-F238E27FC236}">
              <a16:creationId xmlns:a16="http://schemas.microsoft.com/office/drawing/2014/main" id="{71E0EE3F-1391-4FD0-8599-4791655EAEA4}"/>
            </a:ext>
          </a:extLst>
        </xdr:cNvPr>
        <xdr:cNvGrpSpPr/>
      </xdr:nvGrpSpPr>
      <xdr:grpSpPr>
        <a:xfrm>
          <a:off x="10679776" y="1988820"/>
          <a:ext cx="8032866" cy="1478973"/>
          <a:chOff x="4175760" y="2461260"/>
          <a:chExt cx="3855720" cy="1501140"/>
        </a:xfrm>
      </xdr:grpSpPr>
      <xdr:sp macro="" textlink="'PROJECT DATA SETS'!H4412">
        <xdr:nvSpPr>
          <xdr:cNvPr id="10" name="Scroll: Horizontal 9">
            <a:extLst>
              <a:ext uri="{FF2B5EF4-FFF2-40B4-BE49-F238E27FC236}">
                <a16:creationId xmlns:a16="http://schemas.microsoft.com/office/drawing/2014/main" id="{96DE1BCB-8672-4A18-803D-B42650B62C7A}"/>
              </a:ext>
            </a:extLst>
          </xdr:cNvPr>
          <xdr:cNvSpPr/>
        </xdr:nvSpPr>
        <xdr:spPr>
          <a:xfrm>
            <a:off x="4175760" y="2461260"/>
            <a:ext cx="3855720" cy="1501140"/>
          </a:xfrm>
          <a:prstGeom prst="horizontalScroll">
            <a:avLst/>
          </a:prstGeom>
          <a:solidFill>
            <a:srgbClr val="5B9BD5"/>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FAE208EE-79B1-48B7-BE4D-C66E8209BD68}" type="TxLink">
              <a:rPr kumimoji="0" lang="en-US" sz="2400" b="0" i="0" u="none" strike="noStrike" kern="0" cap="none" spc="0" normalizeH="0" baseline="0" noProof="0" smtClean="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 </a:t>
            </a:fld>
            <a:endParaRPr kumimoji="0" lang="en-IN" sz="24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16" name="TextBox 15">
            <a:extLst>
              <a:ext uri="{FF2B5EF4-FFF2-40B4-BE49-F238E27FC236}">
                <a16:creationId xmlns:a16="http://schemas.microsoft.com/office/drawing/2014/main" id="{9C218EB5-5D31-4638-B487-5B749DC9DF51}"/>
              </a:ext>
            </a:extLst>
          </xdr:cNvPr>
          <xdr:cNvSpPr txBox="1"/>
        </xdr:nvSpPr>
        <xdr:spPr>
          <a:xfrm>
            <a:off x="4274820" y="3314700"/>
            <a:ext cx="3594317" cy="515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IN" sz="1600">
                <a:solidFill>
                  <a:schemeClr val="tx1"/>
                </a:solidFill>
                <a:effectLst/>
                <a:latin typeface="+mn-lt"/>
                <a:ea typeface="+mn-ea"/>
                <a:cs typeface="+mn-cs"/>
              </a:rPr>
              <a:t>Total percentage</a:t>
            </a:r>
            <a:r>
              <a:rPr lang="en-IN" sz="1600" baseline="0">
                <a:solidFill>
                  <a:schemeClr val="tx1"/>
                </a:solidFill>
                <a:effectLst/>
                <a:latin typeface="+mn-lt"/>
                <a:ea typeface="+mn-ea"/>
                <a:cs typeface="+mn-cs"/>
              </a:rPr>
              <a:t> salary hike of Employes</a:t>
            </a:r>
            <a:endParaRPr lang="en-IN" sz="1600">
              <a:effectLst/>
            </a:endParaRPr>
          </a:p>
          <a:p>
            <a:endParaRPr lang="en-IN" sz="1100"/>
          </a:p>
        </xdr:txBody>
      </xdr:sp>
    </xdr:grpSp>
    <xdr:clientData/>
  </xdr:twoCellAnchor>
  <xdr:twoCellAnchor>
    <xdr:from>
      <xdr:col>0</xdr:col>
      <xdr:colOff>7620</xdr:colOff>
      <xdr:row>27</xdr:row>
      <xdr:rowOff>144780</xdr:rowOff>
    </xdr:from>
    <xdr:to>
      <xdr:col>18</xdr:col>
      <xdr:colOff>304800</xdr:colOff>
      <xdr:row>42</xdr:row>
      <xdr:rowOff>144780</xdr:rowOff>
    </xdr:to>
    <xdr:graphicFrame macro="">
      <xdr:nvGraphicFramePr>
        <xdr:cNvPr id="21" name="Chart 20">
          <a:extLst>
            <a:ext uri="{FF2B5EF4-FFF2-40B4-BE49-F238E27FC236}">
              <a16:creationId xmlns:a16="http://schemas.microsoft.com/office/drawing/2014/main" id="{241E2259-EDB2-4DFB-AF4C-E35CD7AF2E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59</xdr:row>
      <xdr:rowOff>0</xdr:rowOff>
    </xdr:from>
    <xdr:to>
      <xdr:col>19</xdr:col>
      <xdr:colOff>495300</xdr:colOff>
      <xdr:row>76</xdr:row>
      <xdr:rowOff>53340</xdr:rowOff>
    </xdr:to>
    <xdr:graphicFrame macro="">
      <xdr:nvGraphicFramePr>
        <xdr:cNvPr id="22" name="Chart 21">
          <a:extLst>
            <a:ext uri="{FF2B5EF4-FFF2-40B4-BE49-F238E27FC236}">
              <a16:creationId xmlns:a16="http://schemas.microsoft.com/office/drawing/2014/main" id="{8D744F9F-BE38-4235-8C5F-92D0E8189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157</xdr:row>
      <xdr:rowOff>0</xdr:rowOff>
    </xdr:from>
    <xdr:to>
      <xdr:col>18</xdr:col>
      <xdr:colOff>449580</xdr:colOff>
      <xdr:row>177</xdr:row>
      <xdr:rowOff>7620</xdr:rowOff>
    </xdr:to>
    <xdr:graphicFrame macro="">
      <xdr:nvGraphicFramePr>
        <xdr:cNvPr id="24" name="Chart 23">
          <a:extLst>
            <a:ext uri="{FF2B5EF4-FFF2-40B4-BE49-F238E27FC236}">
              <a16:creationId xmlns:a16="http://schemas.microsoft.com/office/drawing/2014/main" id="{C65093BF-A702-4956-ADF0-3ADE55842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220</xdr:row>
      <xdr:rowOff>0</xdr:rowOff>
    </xdr:from>
    <xdr:to>
      <xdr:col>19</xdr:col>
      <xdr:colOff>91440</xdr:colOff>
      <xdr:row>235</xdr:row>
      <xdr:rowOff>0</xdr:rowOff>
    </xdr:to>
    <xdr:graphicFrame macro="">
      <xdr:nvGraphicFramePr>
        <xdr:cNvPr id="25" name="Chart 24">
          <a:extLst>
            <a:ext uri="{FF2B5EF4-FFF2-40B4-BE49-F238E27FC236}">
              <a16:creationId xmlns:a16="http://schemas.microsoft.com/office/drawing/2014/main" id="{D7D89105-D89B-47D3-9AE0-B8EC917F4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252</xdr:row>
      <xdr:rowOff>0</xdr:rowOff>
    </xdr:from>
    <xdr:to>
      <xdr:col>17</xdr:col>
      <xdr:colOff>510540</xdr:colOff>
      <xdr:row>267</xdr:row>
      <xdr:rowOff>0</xdr:rowOff>
    </xdr:to>
    <xdr:graphicFrame macro="">
      <xdr:nvGraphicFramePr>
        <xdr:cNvPr id="26" name="Chart 25">
          <a:extLst>
            <a:ext uri="{FF2B5EF4-FFF2-40B4-BE49-F238E27FC236}">
              <a16:creationId xmlns:a16="http://schemas.microsoft.com/office/drawing/2014/main" id="{22030E95-840C-42AC-848E-B1DEDD7A4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277</xdr:row>
      <xdr:rowOff>0</xdr:rowOff>
    </xdr:from>
    <xdr:to>
      <xdr:col>11</xdr:col>
      <xdr:colOff>236220</xdr:colOff>
      <xdr:row>292</xdr:row>
      <xdr:rowOff>0</xdr:rowOff>
    </xdr:to>
    <xdr:graphicFrame macro="">
      <xdr:nvGraphicFramePr>
        <xdr:cNvPr id="27" name="Chart 26">
          <a:extLst>
            <a:ext uri="{FF2B5EF4-FFF2-40B4-BE49-F238E27FC236}">
              <a16:creationId xmlns:a16="http://schemas.microsoft.com/office/drawing/2014/main" id="{8BB70947-258A-4372-9710-9D0F9C2FF6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353</xdr:row>
      <xdr:rowOff>0</xdr:rowOff>
    </xdr:from>
    <xdr:to>
      <xdr:col>17</xdr:col>
      <xdr:colOff>548640</xdr:colOff>
      <xdr:row>373</xdr:row>
      <xdr:rowOff>152400</xdr:rowOff>
    </xdr:to>
    <xdr:graphicFrame macro="">
      <xdr:nvGraphicFramePr>
        <xdr:cNvPr id="28" name="Chart 27">
          <a:extLst>
            <a:ext uri="{FF2B5EF4-FFF2-40B4-BE49-F238E27FC236}">
              <a16:creationId xmlns:a16="http://schemas.microsoft.com/office/drawing/2014/main" id="{D3D570D3-A7D9-47AB-9BCF-6583897EA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397</xdr:row>
      <xdr:rowOff>0</xdr:rowOff>
    </xdr:from>
    <xdr:to>
      <xdr:col>11</xdr:col>
      <xdr:colOff>449580</xdr:colOff>
      <xdr:row>412</xdr:row>
      <xdr:rowOff>0</xdr:rowOff>
    </xdr:to>
    <xdr:graphicFrame macro="">
      <xdr:nvGraphicFramePr>
        <xdr:cNvPr id="29" name="Chart 28">
          <a:extLst>
            <a:ext uri="{FF2B5EF4-FFF2-40B4-BE49-F238E27FC236}">
              <a16:creationId xmlns:a16="http://schemas.microsoft.com/office/drawing/2014/main" id="{1574B8A1-9683-4BF4-ADA8-29629E069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10886</xdr:colOff>
      <xdr:row>98</xdr:row>
      <xdr:rowOff>163285</xdr:rowOff>
    </xdr:from>
    <xdr:to>
      <xdr:col>26</xdr:col>
      <xdr:colOff>10886</xdr:colOff>
      <xdr:row>112</xdr:row>
      <xdr:rowOff>32657</xdr:rowOff>
    </xdr:to>
    <xdr:graphicFrame macro="">
      <xdr:nvGraphicFramePr>
        <xdr:cNvPr id="30" name="Chart 29">
          <a:extLst>
            <a:ext uri="{FF2B5EF4-FFF2-40B4-BE49-F238E27FC236}">
              <a16:creationId xmlns:a16="http://schemas.microsoft.com/office/drawing/2014/main" id="{F1BF6A70-6278-4951-9EEE-FA5FD5172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19</xdr:col>
      <xdr:colOff>322216</xdr:colOff>
      <xdr:row>0</xdr:row>
      <xdr:rowOff>69668</xdr:rowOff>
    </xdr:from>
    <xdr:to>
      <xdr:col>22</xdr:col>
      <xdr:colOff>272142</xdr:colOff>
      <xdr:row>6</xdr:row>
      <xdr:rowOff>163286</xdr:rowOff>
    </xdr:to>
    <mc:AlternateContent xmlns:mc="http://schemas.openxmlformats.org/markup-compatibility/2006" xmlns:a14="http://schemas.microsoft.com/office/drawing/2010/main">
      <mc:Choice Requires="a14">
        <xdr:graphicFrame macro="">
          <xdr:nvGraphicFramePr>
            <xdr:cNvPr id="4" name="Department">
              <a:extLst>
                <a:ext uri="{FF2B5EF4-FFF2-40B4-BE49-F238E27FC236}">
                  <a16:creationId xmlns:a16="http://schemas.microsoft.com/office/drawing/2014/main" id="{52F496A4-C433-4EF1-AAF6-1062FACD9F0B}"/>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8664645" y="69668"/>
              <a:ext cx="1778726" cy="12039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236219</xdr:colOff>
      <xdr:row>6</xdr:row>
      <xdr:rowOff>5444</xdr:rowOff>
    </xdr:from>
    <xdr:to>
      <xdr:col>19</xdr:col>
      <xdr:colOff>250370</xdr:colOff>
      <xdr:row>16</xdr:row>
      <xdr:rowOff>163287</xdr:rowOff>
    </xdr:to>
    <mc:AlternateContent xmlns:mc="http://schemas.openxmlformats.org/markup-compatibility/2006" xmlns:a14="http://schemas.microsoft.com/office/drawing/2010/main">
      <mc:Choice Requires="a14">
        <xdr:graphicFrame macro="">
          <xdr:nvGraphicFramePr>
            <xdr:cNvPr id="7" name="EducationField">
              <a:extLst>
                <a:ext uri="{FF2B5EF4-FFF2-40B4-BE49-F238E27FC236}">
                  <a16:creationId xmlns:a16="http://schemas.microsoft.com/office/drawing/2014/main" id="{5E300B1E-CBB1-4E47-9294-3F8401E40FE4}"/>
                </a:ext>
              </a:extLst>
            </xdr:cNvPr>
            <xdr:cNvGraphicFramePr/>
          </xdr:nvGraphicFramePr>
          <xdr:xfrm>
            <a:off x="0" y="0"/>
            <a:ext cx="0" cy="0"/>
          </xdr:xfrm>
          <a:graphic>
            <a:graphicData uri="http://schemas.microsoft.com/office/drawing/2010/slicer">
              <sle:slicer xmlns:sle="http://schemas.microsoft.com/office/drawing/2010/slicer" name="EducationField"/>
            </a:graphicData>
          </a:graphic>
        </xdr:graphicFrame>
      </mc:Choice>
      <mc:Fallback xmlns="">
        <xdr:sp macro="" textlink="">
          <xdr:nvSpPr>
            <xdr:cNvPr id="0" name=""/>
            <xdr:cNvSpPr>
              <a:spLocks noTextEdit="1"/>
            </xdr:cNvSpPr>
          </xdr:nvSpPr>
          <xdr:spPr>
            <a:xfrm>
              <a:off x="16749848" y="1115787"/>
              <a:ext cx="1842951" cy="20084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444135</xdr:colOff>
      <xdr:row>5</xdr:row>
      <xdr:rowOff>137158</xdr:rowOff>
    </xdr:from>
    <xdr:to>
      <xdr:col>16</xdr:col>
      <xdr:colOff>108856</xdr:colOff>
      <xdr:row>21</xdr:row>
      <xdr:rowOff>10885</xdr:rowOff>
    </xdr:to>
    <mc:AlternateContent xmlns:mc="http://schemas.openxmlformats.org/markup-compatibility/2006" xmlns:a14="http://schemas.microsoft.com/office/drawing/2010/main">
      <mc:Choice Requires="a14">
        <xdr:graphicFrame macro="">
          <xdr:nvGraphicFramePr>
            <xdr:cNvPr id="8" name="JobRole">
              <a:extLst>
                <a:ext uri="{FF2B5EF4-FFF2-40B4-BE49-F238E27FC236}">
                  <a16:creationId xmlns:a16="http://schemas.microsoft.com/office/drawing/2014/main" id="{AC98800F-16FF-4520-8EDB-BA583FBA25B7}"/>
                </a:ext>
              </a:extLst>
            </xdr:cNvPr>
            <xdr:cNvGraphicFramePr/>
          </xdr:nvGraphicFramePr>
          <xdr:xfrm>
            <a:off x="0" y="0"/>
            <a:ext cx="0" cy="0"/>
          </xdr:xfrm>
          <a:graphic>
            <a:graphicData uri="http://schemas.microsoft.com/office/drawing/2010/slicer">
              <sle:slicer xmlns:sle="http://schemas.microsoft.com/office/drawing/2010/slicer" name="JobRole"/>
            </a:graphicData>
          </a:graphic>
        </xdr:graphicFrame>
      </mc:Choice>
      <mc:Fallback xmlns="">
        <xdr:sp macro="" textlink="">
          <xdr:nvSpPr>
            <xdr:cNvPr id="0" name=""/>
            <xdr:cNvSpPr>
              <a:spLocks noTextEdit="1"/>
            </xdr:cNvSpPr>
          </xdr:nvSpPr>
          <xdr:spPr>
            <a:xfrm>
              <a:off x="14519364" y="1062444"/>
              <a:ext cx="2103121" cy="28346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423454</xdr:colOff>
      <xdr:row>0</xdr:row>
      <xdr:rowOff>29392</xdr:rowOff>
    </xdr:from>
    <xdr:to>
      <xdr:col>18</xdr:col>
      <xdr:colOff>348343</xdr:colOff>
      <xdr:row>4</xdr:row>
      <xdr:rowOff>130629</xdr:rowOff>
    </xdr:to>
    <mc:AlternateContent xmlns:mc="http://schemas.openxmlformats.org/markup-compatibility/2006" xmlns:a14="http://schemas.microsoft.com/office/drawing/2010/main">
      <mc:Choice Requires="a14">
        <xdr:graphicFrame macro="">
          <xdr:nvGraphicFramePr>
            <xdr:cNvPr id="9" name="Gender">
              <a:extLst>
                <a:ext uri="{FF2B5EF4-FFF2-40B4-BE49-F238E27FC236}">
                  <a16:creationId xmlns:a16="http://schemas.microsoft.com/office/drawing/2014/main" id="{AD4C0A83-E7BA-4A7D-8045-EF2ED9D6ED8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6327483" y="29392"/>
              <a:ext cx="1753689" cy="8414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380999</xdr:colOff>
      <xdr:row>0</xdr:row>
      <xdr:rowOff>84908</xdr:rowOff>
    </xdr:from>
    <xdr:to>
      <xdr:col>15</xdr:col>
      <xdr:colOff>315686</xdr:colOff>
      <xdr:row>5</xdr:row>
      <xdr:rowOff>21771</xdr:rowOff>
    </xdr:to>
    <mc:AlternateContent xmlns:mc="http://schemas.openxmlformats.org/markup-compatibility/2006" xmlns:a14="http://schemas.microsoft.com/office/drawing/2010/main">
      <mc:Choice Requires="a14">
        <xdr:graphicFrame macro="">
          <xdr:nvGraphicFramePr>
            <xdr:cNvPr id="23" name="Attrition">
              <a:extLst>
                <a:ext uri="{FF2B5EF4-FFF2-40B4-BE49-F238E27FC236}">
                  <a16:creationId xmlns:a16="http://schemas.microsoft.com/office/drawing/2014/main" id="{930FFAC4-EC0A-48E0-8A00-2DEE26A6AE7D}"/>
                </a:ext>
              </a:extLst>
            </xdr:cNvPr>
            <xdr:cNvGraphicFramePr/>
          </xdr:nvGraphicFramePr>
          <xdr:xfrm>
            <a:off x="0" y="0"/>
            <a:ext cx="0" cy="0"/>
          </xdr:xfrm>
          <a:graphic>
            <a:graphicData uri="http://schemas.microsoft.com/office/drawing/2010/slicer">
              <sle:slicer xmlns:sle="http://schemas.microsoft.com/office/drawing/2010/slicer" name="Attrition"/>
            </a:graphicData>
          </a:graphic>
        </xdr:graphicFrame>
      </mc:Choice>
      <mc:Fallback xmlns="">
        <xdr:sp macro="" textlink="">
          <xdr:nvSpPr>
            <xdr:cNvPr id="0" name=""/>
            <xdr:cNvSpPr>
              <a:spLocks noTextEdit="1"/>
            </xdr:cNvSpPr>
          </xdr:nvSpPr>
          <xdr:spPr>
            <a:xfrm>
              <a:off x="14456228" y="84908"/>
              <a:ext cx="1763487" cy="862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425632</xdr:colOff>
      <xdr:row>7</xdr:row>
      <xdr:rowOff>140427</xdr:rowOff>
    </xdr:from>
    <xdr:to>
      <xdr:col>22</xdr:col>
      <xdr:colOff>424543</xdr:colOff>
      <xdr:row>13</xdr:row>
      <xdr:rowOff>130630</xdr:rowOff>
    </xdr:to>
    <mc:AlternateContent xmlns:mc="http://schemas.openxmlformats.org/markup-compatibility/2006" xmlns:a14="http://schemas.microsoft.com/office/drawing/2010/main">
      <mc:Choice Requires="a14">
        <xdr:graphicFrame macro="">
          <xdr:nvGraphicFramePr>
            <xdr:cNvPr id="31" name="MaritalStatus">
              <a:extLst>
                <a:ext uri="{FF2B5EF4-FFF2-40B4-BE49-F238E27FC236}">
                  <a16:creationId xmlns:a16="http://schemas.microsoft.com/office/drawing/2014/main" id="{DCB7E49B-057E-4BED-AB8D-3581EF367873}"/>
                </a:ext>
              </a:extLst>
            </xdr:cNvPr>
            <xdr:cNvGraphicFramePr/>
          </xdr:nvGraphicFramePr>
          <xdr:xfrm>
            <a:off x="0" y="0"/>
            <a:ext cx="0" cy="0"/>
          </xdr:xfrm>
          <a:graphic>
            <a:graphicData uri="http://schemas.microsoft.com/office/drawing/2010/slicer">
              <sle:slicer xmlns:sle="http://schemas.microsoft.com/office/drawing/2010/slicer" name="MaritalStatus"/>
            </a:graphicData>
          </a:graphic>
        </xdr:graphicFrame>
      </mc:Choice>
      <mc:Fallback xmlns="">
        <xdr:sp macro="" textlink="">
          <xdr:nvSpPr>
            <xdr:cNvPr id="0" name=""/>
            <xdr:cNvSpPr>
              <a:spLocks noTextEdit="1"/>
            </xdr:cNvSpPr>
          </xdr:nvSpPr>
          <xdr:spPr>
            <a:xfrm>
              <a:off x="18768061" y="1435827"/>
              <a:ext cx="1827711" cy="11005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hal Haider" refreshedDate="44604.927035879628" createdVersion="7" refreshedVersion="7" minRefreshableVersion="3" recordCount="4410" xr:uid="{B34BF353-0636-4139-A8B0-EFCB8942EC60}">
  <cacheSource type="worksheet">
    <worksheetSource ref="A1:W4411" sheet="PROJECT DATA SETS"/>
  </cacheSource>
  <cacheFields count="23">
    <cacheField name="Age" numFmtId="0">
      <sharedItems containsSemiMixedTypes="0" containsString="0" containsNumber="1" containsInteger="1" minValue="18" maxValue="60"/>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acheField>
    <cacheField name="EmployeeCount" numFmtId="0">
      <sharedItems containsSemiMixedTypes="0" containsString="0" containsNumber="1" containsInteger="1" minValue="1" maxValue="1"/>
    </cacheField>
    <cacheField name="EmployeeID" numFmtId="0">
      <sharedItems containsSemiMixedTypes="0" containsString="0" containsNumber="1" containsInteger="1" minValue="1" maxValue="4410"/>
    </cacheField>
    <cacheField name="JobLevel" numFmtId="0">
      <sharedItems containsSemiMixedTypes="0" containsString="0" containsNumber="1" containsInteger="1" minValue="1" maxValue="5"/>
    </cacheField>
    <cacheField name="MonthlyIncome" numFmtId="0">
      <sharedItems containsSemiMixedTypes="0" containsString="0" containsNumber="1" containsInteger="1" minValue="10090" maxValue="199990"/>
    </cacheField>
    <cacheField name="PercentSalaryHike" numFmtId="0">
      <sharedItems containsSemiMixedTypes="0" containsString="0" containsNumber="1" containsInteger="1" minValue="11" maxValue="25"/>
    </cacheField>
    <cacheField name="StandardHours" numFmtId="0">
      <sharedItems containsSemiMixedTypes="0" containsString="0" containsNumber="1" containsInteger="1" minValue="8" maxValue="8"/>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YearsAtCompany" numFmtId="0">
      <sharedItems containsSemiMixedTypes="0" containsString="0" containsNumber="1" containsInteger="1" minValue="0" maxValue="40"/>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 name="BusinessTravel" numFmtId="0">
      <sharedItems/>
    </cacheField>
    <cacheField name="Department" numFmtId="0">
      <sharedItems count="3">
        <s v="Sales"/>
        <s v="Research &amp; Development"/>
        <s v="Human Resources"/>
      </sharedItems>
    </cacheField>
    <cacheField name="EducationField" numFmtId="0">
      <sharedItems/>
    </cacheField>
    <cacheField name="MaritalStatus" numFmtId="0">
      <sharedItems count="3">
        <s v="Married"/>
        <s v="Single"/>
        <s v="Divorced"/>
      </sharedItems>
    </cacheField>
    <cacheField name="JobRole" numFmtId="0">
      <sharedItems/>
    </cacheField>
    <cacheField name="Gender" numFmtId="0">
      <sharedItems count="2">
        <s v="Female"/>
        <s v="Male"/>
      </sharedItems>
    </cacheField>
    <cacheField name="Attrition" numFmtId="0">
      <sharedItems/>
    </cacheField>
    <cacheField name="Over18"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hal Haider" refreshedDate="44614.706075347225" backgroundQuery="1" createdVersion="7" refreshedVersion="7" minRefreshableVersion="3" recordCount="0" supportSubquery="1" supportAdvancedDrill="1" xr:uid="{3C69AFEB-7939-48AD-AACC-C742C3484226}">
  <cacheSource type="external" connectionId="1"/>
  <cacheFields count="4">
    <cacheField name="[Range].[Department].[Department]" caption="Department" numFmtId="0" hierarchy="1" level="1">
      <sharedItems count="3">
        <s v="Human Resources"/>
        <s v="Research &amp; Development"/>
        <s v="Sales"/>
      </sharedItems>
    </cacheField>
    <cacheField name="[Range].[EducationField].[EducationField]" caption="EducationField" numFmtId="0" hierarchy="2" level="1">
      <sharedItems count="6">
        <s v="Human Resources"/>
        <s v="Life Sciences"/>
        <s v="Marketing"/>
        <s v="Medical"/>
        <s v="Other"/>
        <s v="Technical Degree"/>
      </sharedItems>
    </cacheField>
    <cacheField name="[Measures].[Count of JobRole]" caption="Count of JobRole" numFmtId="0" hierarchy="64" level="32767"/>
    <cacheField name="[Range].[JobRole].[JobRole]" caption="JobRole" numFmtId="0" hierarchy="4" level="1">
      <sharedItems containsSemiMixedTypes="0" containsNonDate="0" containsString="0"/>
    </cacheField>
  </cacheFields>
  <cacheHierarchies count="82">
    <cacheHierarchy uniqueName="[Range].[BusinessTravel]" caption="BusinessTravel" attribute="1" defaultMemberUniqueName="[Range].[BusinessTravel].[All]" allUniqueName="[Range].[BusinessTravel].[All]" dimensionUniqueName="[Range]" displayFolder="" count="2" memberValueDatatype="130" unbalanced="0"/>
    <cacheHierarchy uniqueName="[Range].[Department]" caption="Department" attribute="1" defaultMemberUniqueName="[Range].[Department].[All]" allUniqueName="[Range].[Department].[All]" dimensionUniqueName="[Range]" displayFolder="" count="2" memberValueDatatype="130" unbalanced="0">
      <fieldsUsage count="2">
        <fieldUsage x="-1"/>
        <fieldUsage x="0"/>
      </fieldsUsage>
    </cacheHierarchy>
    <cacheHierarchy uniqueName="[Range].[EducationField]" caption="EducationField" attribute="1" defaultMemberUniqueName="[Range].[EducationField].[All]" allUniqueName="[Range].[EducationField].[All]" dimensionUniqueName="[Range]" displayFolder="" count="2" memberValueDatatype="130" unbalanced="0">
      <fieldsUsage count="2">
        <fieldUsage x="-1"/>
        <fieldUsage x="1"/>
      </fieldsUsage>
    </cacheHierarchy>
    <cacheHierarchy uniqueName="[Range].[MaritalStatus]" caption="MaritalStatus" attribute="1" defaultMemberUniqueName="[Range].[MaritalStatus].[All]" allUniqueName="[Range].[MaritalStatus].[All]" dimensionUniqueName="[Range]" displayFolder="" count="2" memberValueDatatype="130" unbalanced="0"/>
    <cacheHierarchy uniqueName="[Range].[JobRole]" caption="JobRole" attribute="1" defaultMemberUniqueName="[Range].[JobRole].[All]" allUniqueName="[Range].[JobRole].[All]" dimensionUniqueName="[Range]" displayFolder="" count="2" memberValueDatatype="130" unbalanced="0">
      <fieldsUsage count="2">
        <fieldUsage x="-1"/>
        <fieldUsage x="3"/>
      </fieldsUsage>
    </cacheHierarchy>
    <cacheHierarchy uniqueName="[Range].[Gender]" caption="Gender" attribute="1" defaultMemberUniqueName="[Range].[Gender].[All]" allUniqueName="[Range].[Gender].[All]" dimensionUniqueName="[Range]" displayFolder="" count="2" memberValueDatatype="130" unbalanced="0"/>
    <cacheHierarchy uniqueName="[Range].[Attrition]" caption="Attrition" attribute="1" defaultMemberUniqueName="[Range].[Attrition].[All]" allUniqueName="[Range].[Attrition].[All]" dimensionUniqueName="[Range]" displayFolder="" count="2" memberValueDatatype="130" unbalanced="0"/>
    <cacheHierarchy uniqueName="[Range].[Over18]" caption="Over18" attribute="1" defaultMemberUniqueName="[Range].[Over18].[All]" allUniqueName="[Range].[Over18].[All]" dimensionUniqueName="[Range]" displayFolder="" count="2" memberValueDatatype="130" unbalanced="0"/>
    <cacheHierarchy uniqueName="[Range 1].[Age]" caption="Age" attribute="1" defaultMemberUniqueName="[Range 1].[Age].[All]" allUniqueName="[Range 1].[Age].[All]" dimensionUniqueName="[Range 1]" displayFolder="" count="2" memberValueDatatype="20" unbalanced="0"/>
    <cacheHierarchy uniqueName="[Range 1].[DistanceFromHome]" caption="DistanceFromHome" attribute="1" defaultMemberUniqueName="[Range 1].[DistanceFromHome].[All]" allUniqueName="[Range 1].[DistanceFromHome].[All]" dimensionUniqueName="[Range 1]" displayFolder="" count="2" memberValueDatatype="20" unbalanced="0"/>
    <cacheHierarchy uniqueName="[Range 1].[Education]" caption="Education" attribute="1" defaultMemberUniqueName="[Range 1].[Education].[All]" allUniqueName="[Range 1].[Education].[All]" dimensionUniqueName="[Range 1]" displayFolder="" count="2" memberValueDatatype="20" unbalanced="0"/>
    <cacheHierarchy uniqueName="[Range 1].[EmployeeCount]" caption="EmployeeCount" attribute="1" defaultMemberUniqueName="[Range 1].[EmployeeCount].[All]" allUniqueName="[Range 1].[EmployeeCount].[All]" dimensionUniqueName="[Range 1]" displayFolder="" count="2" memberValueDatatype="20" unbalanced="0"/>
    <cacheHierarchy uniqueName="[Range 1].[EmployeeID]" caption="EmployeeID" attribute="1" defaultMemberUniqueName="[Range 1].[EmployeeID].[All]" allUniqueName="[Range 1].[EmployeeID].[All]" dimensionUniqueName="[Range 1]" displayFolder="" count="2" memberValueDatatype="20" unbalanced="0"/>
    <cacheHierarchy uniqueName="[Range 1].[JobLevel]" caption="JobLevel" attribute="1" defaultMemberUniqueName="[Range 1].[JobLevel].[All]" allUniqueName="[Range 1].[JobLevel].[All]" dimensionUniqueName="[Range 1]" displayFolder="" count="2" memberValueDatatype="20" unbalanced="0"/>
    <cacheHierarchy uniqueName="[Range 1].[MonthlyIncome]" caption="MonthlyIncome" attribute="1" defaultMemberUniqueName="[Range 1].[MonthlyIncome].[All]" allUniqueName="[Range 1].[MonthlyIncome].[All]" dimensionUniqueName="[Range 1]" displayFolder="" count="2" memberValueDatatype="20" unbalanced="0"/>
    <cacheHierarchy uniqueName="[Range 1].[PercentSalaryHike]" caption="PercentSalaryHike" attribute="1" defaultMemberUniqueName="[Range 1].[PercentSalaryHike].[All]" allUniqueName="[Range 1].[PercentSalaryHike].[All]" dimensionUniqueName="[Range 1]" displayFolder="" count="2" memberValueDatatype="20" unbalanced="0"/>
    <cacheHierarchy uniqueName="[Range 1].[StandardHours]" caption="StandardHours" attribute="1" defaultMemberUniqueName="[Range 1].[StandardHours].[All]" allUniqueName="[Range 1].[StandardHours].[All]" dimensionUniqueName="[Range 1]" displayFolder="" count="2" memberValueDatatype="20" unbalanced="0"/>
    <cacheHierarchy uniqueName="[Range 1].[StockOptionLevel]" caption="StockOptionLevel" attribute="1" defaultMemberUniqueName="[Range 1].[StockOptionLevel].[All]" allUniqueName="[Range 1].[StockOptionLevel].[All]" dimensionUniqueName="[Range 1]" displayFolder="" count="2" memberValueDatatype="20" unbalanced="0"/>
    <cacheHierarchy uniqueName="[Range 1].[TotalWorkingYears]" caption="TotalWorkingYears" attribute="1" defaultMemberUniqueName="[Range 1].[TotalWorkingYears].[All]" allUniqueName="[Range 1].[TotalWorkingYears].[All]" dimensionUniqueName="[Range 1]" displayFolder="" count="2" memberValueDatatype="20" unbalanced="0"/>
    <cacheHierarchy uniqueName="[Range 1].[TrainingTimesLastYear]" caption="TrainingTimesLastYear" attribute="1" defaultMemberUniqueName="[Range 1].[TrainingTimesLastYear].[All]" allUniqueName="[Range 1].[TrainingTimesLastYear].[All]" dimensionUniqueName="[Range 1]" displayFolder="" count="2" memberValueDatatype="20" unbalanced="0"/>
    <cacheHierarchy uniqueName="[Range 1].[YearsAtCompany]" caption="YearsAtCompany" attribute="1" defaultMemberUniqueName="[Range 1].[YearsAtCompany].[All]" allUniqueName="[Range 1].[YearsAtCompany].[All]" dimensionUniqueName="[Range 1]" displayFolder="" count="2" memberValueDatatype="20" unbalanced="0"/>
    <cacheHierarchy uniqueName="[Range 1].[YearsSinceLastPromotion]" caption="YearsSinceLastPromotion" attribute="1" defaultMemberUniqueName="[Range 1].[YearsSinceLastPromotion].[All]" allUniqueName="[Range 1].[YearsSinceLastPromotion].[All]" dimensionUniqueName="[Range 1]" displayFolder="" count="2" memberValueDatatype="20" unbalanced="0"/>
    <cacheHierarchy uniqueName="[Range 1].[YearsWithCurrManager]" caption="YearsWithCurrManager" attribute="1" defaultMemberUniqueName="[Range 1].[YearsWithCurrManager].[All]" allUniqueName="[Range 1].[YearsWithCurrManager].[All]" dimensionUniqueName="[Range 1]" displayFolder="" count="2" memberValueDatatype="20" unbalanced="0"/>
    <cacheHierarchy uniqueName="[Range 1].[BusinessTravel]" caption="BusinessTravel" attribute="1" defaultMemberUniqueName="[Range 1].[BusinessTravel].[All]" allUniqueName="[Range 1].[BusinessTravel].[All]" dimensionUniqueName="[Range 1]" displayFolder="" count="2" memberValueDatatype="130" unbalanced="0"/>
    <cacheHierarchy uniqueName="[Range 1].[Department]" caption="Department" attribute="1" defaultMemberUniqueName="[Range 1].[Department].[All]" allUniqueName="[Range 1].[Department].[All]" dimensionUniqueName="[Range 1]" displayFolder="" count="2" memberValueDatatype="130" unbalanced="0"/>
    <cacheHierarchy uniqueName="[Range 1].[EducationField]" caption="EducationField" attribute="1" defaultMemberUniqueName="[Range 1].[EducationField].[All]" allUniqueName="[Range 1].[EducationField].[All]" dimensionUniqueName="[Range 1]" displayFolder="" count="2" memberValueDatatype="130" unbalanced="0"/>
    <cacheHierarchy uniqueName="[Range 1].[MaritalStatus]" caption="MaritalStatus" attribute="1" defaultMemberUniqueName="[Range 1].[MaritalStatus].[All]" allUniqueName="[Range 1].[MaritalStatus].[All]" dimensionUniqueName="[Range 1]" displayFolder="" count="2" memberValueDatatype="130" unbalanced="0"/>
    <cacheHierarchy uniqueName="[Range 1].[JobRole]" caption="JobRole" attribute="1" defaultMemberUniqueName="[Range 1].[JobRole].[All]" allUniqueName="[Range 1].[JobRole].[All]" dimensionUniqueName="[Range 1]" displayFolder="" count="2" memberValueDatatype="130" unbalanced="0"/>
    <cacheHierarchy uniqueName="[Range 1].[Gender]" caption="Gender" attribute="1" defaultMemberUniqueName="[Range 1].[Gender].[All]" allUniqueName="[Range 1].[Gender].[All]" dimensionUniqueName="[Range 1]" displayFolder="" count="2" memberValueDatatype="130" unbalanced="0"/>
    <cacheHierarchy uniqueName="[Range 1].[Attrition]" caption="Attrition" attribute="1" defaultMemberUniqueName="[Range 1].[Attrition].[All]" allUniqueName="[Range 1].[Attrition].[All]" dimensionUniqueName="[Range 1]" displayFolder="" count="2" memberValueDatatype="130" unbalanced="0"/>
    <cacheHierarchy uniqueName="[Range 1].[Over18]" caption="Over18" attribute="1" defaultMemberUniqueName="[Range 1].[Over18].[All]" allUniqueName="[Range 1].[Over18].[All]" dimensionUniqueName="[Range 1]" displayFolder="" count="2" memberValueDatatype="130" unbalanced="0"/>
    <cacheHierarchy uniqueName="[Range 2].[Department]" caption="Department" attribute="1" defaultMemberUniqueName="[Range 2].[Department].[All]" allUniqueName="[Range 2].[Department].[All]" dimensionUniqueName="[Range 2]" displayFolder="" count="2" memberValueDatatype="130" unbalanced="0"/>
    <cacheHierarchy uniqueName="[Range 2].[EducationField]" caption="EducationField" attribute="1" defaultMemberUniqueName="[Range 2].[EducationField].[All]" allUniqueName="[Range 2].[EducationField].[All]" dimensionUniqueName="[Range 2]" displayFolder="" count="2" memberValueDatatype="130" unbalanced="0"/>
    <cacheHierarchy uniqueName="[Range 3].[JobRole]" caption="JobRole" attribute="1" defaultMemberUniqueName="[Range 3].[JobRole].[All]" allUniqueName="[Range 3].[JobRole].[All]" dimensionUniqueName="[Range 3]" displayFolder="" count="2" memberValueDatatype="130" unbalanced="0"/>
    <cacheHierarchy uniqueName="[Range 3].[Gender]" caption="Gender" attribute="1" defaultMemberUniqueName="[Range 3].[Gender].[All]" allUniqueName="[Range 3].[Gender].[All]" dimensionUniqueName="[Range 3]" displayFolder="" count="2" memberValueDatatype="130" unbalanced="0"/>
    <cacheHierarchy uniqueName="[Range 4].[Age]" caption="Age" attribute="1" defaultMemberUniqueName="[Range 4].[Age].[All]" allUniqueName="[Range 4].[Age].[All]" dimensionUniqueName="[Range 4]" displayFolder="" count="2" memberValueDatatype="20" unbalanced="0"/>
    <cacheHierarchy uniqueName="[Range 4].[DistanceFromHome]" caption="DistanceFromHome" attribute="1" defaultMemberUniqueName="[Range 4].[DistanceFromHome].[All]" allUniqueName="[Range 4].[DistanceFromHome].[All]" dimensionUniqueName="[Range 4]" displayFolder="" count="2" memberValueDatatype="20" unbalanced="0"/>
    <cacheHierarchy uniqueName="[Range 4].[Education]" caption="Education" attribute="1" defaultMemberUniqueName="[Range 4].[Education].[All]" allUniqueName="[Range 4].[Education].[All]" dimensionUniqueName="[Range 4]" displayFolder="" count="2" memberValueDatatype="20" unbalanced="0"/>
    <cacheHierarchy uniqueName="[Range 4].[EmployeeCount]" caption="EmployeeCount" attribute="1" defaultMemberUniqueName="[Range 4].[EmployeeCount].[All]" allUniqueName="[Range 4].[EmployeeCount].[All]" dimensionUniqueName="[Range 4]" displayFolder="" count="2" memberValueDatatype="20" unbalanced="0"/>
    <cacheHierarchy uniqueName="[Range 4].[EmployeeID]" caption="EmployeeID" attribute="1" defaultMemberUniqueName="[Range 4].[EmployeeID].[All]" allUniqueName="[Range 4].[EmployeeID].[All]" dimensionUniqueName="[Range 4]" displayFolder="" count="2" memberValueDatatype="20" unbalanced="0"/>
    <cacheHierarchy uniqueName="[Range 4].[JobLevel]" caption="JobLevel" attribute="1" defaultMemberUniqueName="[Range 4].[JobLevel].[All]" allUniqueName="[Range 4].[JobLevel].[All]" dimensionUniqueName="[Range 4]" displayFolder="" count="2" memberValueDatatype="20" unbalanced="0"/>
    <cacheHierarchy uniqueName="[Range 4].[MonthlyIncome]" caption="MonthlyIncome" attribute="1" defaultMemberUniqueName="[Range 4].[MonthlyIncome].[All]" allUniqueName="[Range 4].[MonthlyIncome].[All]" dimensionUniqueName="[Range 4]" displayFolder="" count="2" memberValueDatatype="20" unbalanced="0"/>
    <cacheHierarchy uniqueName="[Range 4].[PercentSalaryHike]" caption="PercentSalaryHike" attribute="1" defaultMemberUniqueName="[Range 4].[PercentSalaryHike].[All]" allUniqueName="[Range 4].[PercentSalaryHike].[All]" dimensionUniqueName="[Range 4]" displayFolder="" count="2" memberValueDatatype="20" unbalanced="0"/>
    <cacheHierarchy uniqueName="[Range 4].[StandardHours]" caption="StandardHours" attribute="1" defaultMemberUniqueName="[Range 4].[StandardHours].[All]" allUniqueName="[Range 4].[StandardHours].[All]" dimensionUniqueName="[Range 4]" displayFolder="" count="2" memberValueDatatype="20" unbalanced="0"/>
    <cacheHierarchy uniqueName="[Range 4].[StockOptionLevel]" caption="StockOptionLevel" attribute="1" defaultMemberUniqueName="[Range 4].[StockOptionLevel].[All]" allUniqueName="[Range 4].[StockOptionLevel].[All]" dimensionUniqueName="[Range 4]" displayFolder="" count="2" memberValueDatatype="20" unbalanced="0"/>
    <cacheHierarchy uniqueName="[Range 4].[TotalWorkingYears]" caption="TotalWorkingYears" attribute="1" defaultMemberUniqueName="[Range 4].[TotalWorkingYears].[All]" allUniqueName="[Range 4].[TotalWorkingYears].[All]" dimensionUniqueName="[Range 4]" displayFolder="" count="2" memberValueDatatype="20" unbalanced="0"/>
    <cacheHierarchy uniqueName="[Range 4].[TrainingTimesLastYear]" caption="TrainingTimesLastYear" attribute="1" defaultMemberUniqueName="[Range 4].[TrainingTimesLastYear].[All]" allUniqueName="[Range 4].[TrainingTimesLastYear].[All]" dimensionUniqueName="[Range 4]" displayFolder="" count="2" memberValueDatatype="20" unbalanced="0"/>
    <cacheHierarchy uniqueName="[Range 4].[YearsAtCompany]" caption="YearsAtCompany" attribute="1" defaultMemberUniqueName="[Range 4].[YearsAtCompany].[All]" allUniqueName="[Range 4].[YearsAtCompany].[All]" dimensionUniqueName="[Range 4]" displayFolder="" count="2" memberValueDatatype="20" unbalanced="0"/>
    <cacheHierarchy uniqueName="[Range 4].[YearsSinceLastPromotion]" caption="YearsSinceLastPromotion" attribute="1" defaultMemberUniqueName="[Range 4].[YearsSinceLastPromotion].[All]" allUniqueName="[Range 4].[YearsSinceLastPromotion].[All]" dimensionUniqueName="[Range 4]" displayFolder="" count="2" memberValueDatatype="20" unbalanced="0"/>
    <cacheHierarchy uniqueName="[Range 4].[YearsWithCurrManager]" caption="YearsWithCurrManager" attribute="1" defaultMemberUniqueName="[Range 4].[YearsWithCurrManager].[All]" allUniqueName="[Range 4].[YearsWithCurrManager].[All]" dimensionUniqueName="[Range 4]" displayFolder="" count="2" memberValueDatatype="20" unbalanced="0"/>
    <cacheHierarchy uniqueName="[Range 4].[BusinessTravel]" caption="BusinessTravel" attribute="1" defaultMemberUniqueName="[Range 4].[BusinessTravel].[All]" allUniqueName="[Range 4].[BusinessTravel].[All]" dimensionUniqueName="[Range 4]" displayFolder="" count="2" memberValueDatatype="130" unbalanced="0"/>
    <cacheHierarchy uniqueName="[Range 4].[Department]" caption="Department" attribute="1" defaultMemberUniqueName="[Range 4].[Department].[All]" allUniqueName="[Range 4].[Department].[All]" dimensionUniqueName="[Range 4]" displayFolder="" count="2" memberValueDatatype="130" unbalanced="0"/>
    <cacheHierarchy uniqueName="[Range 4].[EducationField]" caption="EducationField" attribute="1" defaultMemberUniqueName="[Range 4].[EducationField].[All]" allUniqueName="[Range 4].[EducationField].[All]" dimensionUniqueName="[Range 4]" displayFolder="" count="2" memberValueDatatype="130" unbalanced="0"/>
    <cacheHierarchy uniqueName="[Range 4].[MaritalStatus]" caption="MaritalStatus" attribute="1" defaultMemberUniqueName="[Range 4].[MaritalStatus].[All]" allUniqueName="[Range 4].[MaritalStatus].[All]" dimensionUniqueName="[Range 4]" displayFolder="" count="2" memberValueDatatype="130" unbalanced="0"/>
    <cacheHierarchy uniqueName="[Range 4].[JobRole]" caption="JobRole" attribute="1" defaultMemberUniqueName="[Range 4].[JobRole].[All]" allUniqueName="[Range 4].[JobRole].[All]" dimensionUniqueName="[Range 4]" displayFolder="" count="2" memberValueDatatype="130" unbalanced="0"/>
    <cacheHierarchy uniqueName="[Range 4].[Gender]" caption="Gender" attribute="1" defaultMemberUniqueName="[Range 4].[Gender].[All]" allUniqueName="[Range 4].[Gender].[All]" dimensionUniqueName="[Range 4]" displayFolder="" count="2" memberValueDatatype="130" unbalanced="0"/>
    <cacheHierarchy uniqueName="[Range 4].[Attrition]" caption="Attrition" attribute="1" defaultMemberUniqueName="[Range 4].[Attrition].[All]" allUniqueName="[Range 4].[Attrition].[All]" dimensionUniqueName="[Range 4]" displayFolder="" count="2" memberValueDatatype="130" unbalanced="0"/>
    <cacheHierarchy uniqueName="[Range 4].[Over18]" caption="Over18" attribute="1" defaultMemberUniqueName="[Range 4].[Over18].[All]" allUniqueName="[Range 4].[Over18].[All]" dimensionUniqueName="[Range 4]" displayFolder="" count="2"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JobRole]" caption="Count of JobRole" measure="1" displayFolder="" measureGroup="Range" count="0" oneField="1" hidden="1">
      <fieldsUsage count="1">
        <fieldUsage x="2"/>
      </fieldsUsage>
      <extLst>
        <ext xmlns:x15="http://schemas.microsoft.com/office/spreadsheetml/2010/11/main" uri="{B97F6D7D-B522-45F9-BDA1-12C45D357490}">
          <x15:cacheHierarchy aggregatedColumn="4"/>
        </ext>
      </extLst>
    </cacheHierarchy>
    <cacheHierarchy uniqueName="[Measures].[Sum of MonthlyIncome]" caption="Sum of MonthlyIncome" measure="1" displayFolder="" measureGroup="Range 1" count="0" hidden="1">
      <extLst>
        <ext xmlns:x15="http://schemas.microsoft.com/office/spreadsheetml/2010/11/main" uri="{B97F6D7D-B522-45F9-BDA1-12C45D357490}">
          <x15:cacheHierarchy aggregatedColumn="14"/>
        </ext>
      </extLst>
    </cacheHierarchy>
    <cacheHierarchy uniqueName="[Measures].[Sum of StandardHours]" caption="Sum of StandardHours" measure="1" displayFolder="" measureGroup="Range 1" count="0" hidden="1">
      <extLst>
        <ext xmlns:x15="http://schemas.microsoft.com/office/spreadsheetml/2010/11/main" uri="{B97F6D7D-B522-45F9-BDA1-12C45D357490}">
          <x15:cacheHierarchy aggregatedColumn="16"/>
        </ext>
      </extLst>
    </cacheHierarchy>
    <cacheHierarchy uniqueName="[Measures].[Sum of StockOptionLevel]" caption="Sum of StockOptionLevel" measure="1" displayFolder="" measureGroup="Range 1" count="0" hidden="1">
      <extLst>
        <ext xmlns:x15="http://schemas.microsoft.com/office/spreadsheetml/2010/11/main" uri="{B97F6D7D-B522-45F9-BDA1-12C45D357490}">
          <x15:cacheHierarchy aggregatedColumn="17"/>
        </ext>
      </extLst>
    </cacheHierarchy>
    <cacheHierarchy uniqueName="[Measures].[Sum of TrainingTimesLastYear]" caption="Sum of TrainingTimesLastYear" measure="1" displayFolder="" measureGroup="Range 1" count="0" hidden="1">
      <extLst>
        <ext xmlns:x15="http://schemas.microsoft.com/office/spreadsheetml/2010/11/main" uri="{B97F6D7D-B522-45F9-BDA1-12C45D357490}">
          <x15:cacheHierarchy aggregatedColumn="19"/>
        </ext>
      </extLst>
    </cacheHierarchy>
    <cacheHierarchy uniqueName="[Measures].[Count of JobRole 2]" caption="Count of JobRole 2" measure="1" displayFolder="" measureGroup="Range 1" count="0" hidden="1">
      <extLst>
        <ext xmlns:x15="http://schemas.microsoft.com/office/spreadsheetml/2010/11/main" uri="{B97F6D7D-B522-45F9-BDA1-12C45D357490}">
          <x15:cacheHierarchy aggregatedColumn="27"/>
        </ext>
      </extLst>
    </cacheHierarchy>
    <cacheHierarchy uniqueName="[Measures].[Count of MaritalStatus]" caption="Count of MaritalStatus" measure="1" displayFolder="" measureGroup="Range 1" count="0" hidden="1">
      <extLst>
        <ext xmlns:x15="http://schemas.microsoft.com/office/spreadsheetml/2010/11/main" uri="{B97F6D7D-B522-45F9-BDA1-12C45D357490}">
          <x15:cacheHierarchy aggregatedColumn="26"/>
        </ext>
      </extLst>
    </cacheHierarchy>
    <cacheHierarchy uniqueName="[Measures].[Sum of EmployeeID]" caption="Sum of EmployeeID" measure="1" displayFolder="" measureGroup="Range 1" count="0" hidden="1">
      <extLst>
        <ext xmlns:x15="http://schemas.microsoft.com/office/spreadsheetml/2010/11/main" uri="{B97F6D7D-B522-45F9-BDA1-12C45D357490}">
          <x15:cacheHierarchy aggregatedColumn="12"/>
        </ext>
      </extLst>
    </cacheHierarchy>
    <cacheHierarchy uniqueName="[Measures].[Sum of YearsSinceLastPromotion]" caption="Sum of YearsSinceLastPromotion" measure="1" displayFolder="" measureGroup="Range 1"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Range 1" count="0" hidden="1">
      <extLst>
        <ext xmlns:x15="http://schemas.microsoft.com/office/spreadsheetml/2010/11/main" uri="{B97F6D7D-B522-45F9-BDA1-12C45D357490}">
          <x15:cacheHierarchy aggregatedColumn="20"/>
        </ext>
      </extLst>
    </cacheHierarchy>
    <cacheHierarchy uniqueName="[Measures].[Sum of PercentSalaryHike]" caption="Sum of PercentSalaryHike" measure="1" displayFolder="" measureGroup="Range 1" count="0" hidden="1">
      <extLst>
        <ext xmlns:x15="http://schemas.microsoft.com/office/spreadsheetml/2010/11/main" uri="{B97F6D7D-B522-45F9-BDA1-12C45D357490}">
          <x15:cacheHierarchy aggregatedColumn="15"/>
        </ext>
      </extLst>
    </cacheHierarchy>
    <cacheHierarchy uniqueName="[Measures].[Sum of YearsWithCurrManager]" caption="Sum of YearsWithCurrManager" measure="1" displayFolder="" measureGroup="Range 1" count="0" hidden="1">
      <extLst>
        <ext xmlns:x15="http://schemas.microsoft.com/office/spreadsheetml/2010/11/main" uri="{B97F6D7D-B522-45F9-BDA1-12C45D357490}">
          <x15:cacheHierarchy aggregatedColumn="22"/>
        </ext>
      </extLst>
    </cacheHierarchy>
    <cacheHierarchy uniqueName="[Measures].[Sum of TotalWorkingYears]" caption="Sum of TotalWorkingYears" measure="1" displayFolder="" measureGroup="Range 1" count="0" hidden="1">
      <extLst>
        <ext xmlns:x15="http://schemas.microsoft.com/office/spreadsheetml/2010/11/main" uri="{B97F6D7D-B522-45F9-BDA1-12C45D357490}">
          <x15:cacheHierarchy aggregatedColumn="18"/>
        </ext>
      </extLst>
    </cacheHierarchy>
    <cacheHierarchy uniqueName="[Measures].[Sum of Education]" caption="Sum of Education" measure="1" displayFolder="" measureGroup="Range 1" count="0" hidden="1">
      <extLst>
        <ext xmlns:x15="http://schemas.microsoft.com/office/spreadsheetml/2010/11/main" uri="{B97F6D7D-B522-45F9-BDA1-12C45D357490}">
          <x15:cacheHierarchy aggregatedColumn="10"/>
        </ext>
      </extLst>
    </cacheHierarchy>
    <cacheHierarchy uniqueName="[Measures].[Count of EducationField]" caption="Count of EducationField" measure="1" displayFolder="" measureGroup="Range 2" count="0" hidden="1">
      <extLst>
        <ext xmlns:x15="http://schemas.microsoft.com/office/spreadsheetml/2010/11/main" uri="{B97F6D7D-B522-45F9-BDA1-12C45D357490}">
          <x15:cacheHierarchy aggregatedColumn="32"/>
        </ext>
      </extLst>
    </cacheHierarchy>
    <cacheHierarchy uniqueName="[Measures].[Count of EducationField 2]" caption="Count of EducationField 2" measure="1" displayFolder="" measureGroup="Range 1" count="0" hidden="1">
      <extLst>
        <ext xmlns:x15="http://schemas.microsoft.com/office/spreadsheetml/2010/11/main" uri="{B97F6D7D-B522-45F9-BDA1-12C45D357490}">
          <x15:cacheHierarchy aggregatedColumn="25"/>
        </ext>
      </extLst>
    </cacheHierarchy>
    <cacheHierarchy uniqueName="[Measures].[Count of JobRole 3]" caption="Count of JobRole 3" measure="1" displayFolder="" measureGroup="Range 3" count="0" hidden="1">
      <extLst>
        <ext xmlns:x15="http://schemas.microsoft.com/office/spreadsheetml/2010/11/main" uri="{B97F6D7D-B522-45F9-BDA1-12C45D357490}">
          <x15:cacheHierarchy aggregatedColumn="33"/>
        </ext>
      </extLst>
    </cacheHierarchy>
    <cacheHierarchy uniqueName="[Measures].[Count of Department]" caption="Count of Department" measure="1" displayFolder="" measureGroup="Range 1" count="0" hidden="1">
      <extLst>
        <ext xmlns:x15="http://schemas.microsoft.com/office/spreadsheetml/2010/11/main" uri="{B97F6D7D-B522-45F9-BDA1-12C45D357490}">
          <x15:cacheHierarchy aggregatedColumn="2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hal Haider" refreshedDate="44614.706076041664" backgroundQuery="1" createdVersion="7" refreshedVersion="7" minRefreshableVersion="3" recordCount="0" supportSubquery="1" supportAdvancedDrill="1" xr:uid="{514D0003-75A2-46F7-AD9C-8DAB2BCDCA28}">
  <cacheSource type="external" connectionId="1"/>
  <cacheFields count="4">
    <cacheField name="[Range 1].[Gender].[Gender]" caption="Gender" numFmtId="0" hierarchy="28" level="1">
      <sharedItems count="2">
        <s v="Female"/>
        <s v="Male"/>
      </sharedItems>
    </cacheField>
    <cacheField name="[Range 1].[EducationField].[EducationField]" caption="EducationField" numFmtId="0" hierarchy="25" level="1">
      <sharedItems count="6">
        <s v="Human Resources"/>
        <s v="Life Sciences"/>
        <s v="Marketing"/>
        <s v="Medical"/>
        <s v="Other"/>
        <s v="Technical Degree"/>
      </sharedItems>
    </cacheField>
    <cacheField name="[Measures].[Count of EducationField 2]" caption="Count of EducationField 2" numFmtId="0" hierarchy="79" level="32767"/>
    <cacheField name="[Range].[JobRole].[JobRole]" caption="JobRole" numFmtId="0" hierarchy="4" level="1">
      <sharedItems containsSemiMixedTypes="0" containsNonDate="0" containsString="0"/>
    </cacheField>
  </cacheFields>
  <cacheHierarchies count="82">
    <cacheHierarchy uniqueName="[Range].[BusinessTravel]" caption="BusinessTravel" attribute="1" defaultMemberUniqueName="[Range].[BusinessTravel].[All]" allUniqueName="[Range].[BusinessTravel].[All]" dimensionUniqueName="[Range]" displayFolder="" count="0" memberValueDatatype="130" unbalanced="0"/>
    <cacheHierarchy uniqueName="[Range].[Department]" caption="Department" attribute="1" defaultMemberUniqueName="[Range].[Department].[All]" allUniqueName="[Range].[Department].[All]" dimensionUniqueName="[Range]" displayFolder="" count="2" memberValueDatatype="130" unbalanced="0"/>
    <cacheHierarchy uniqueName="[Range].[EducationField]" caption="EducationField" attribute="1" defaultMemberUniqueName="[Range].[EducationField].[All]" allUniqueName="[Range].[EducationField].[All]" dimensionUniqueName="[Range]" displayFolder="" count="2" memberValueDatatype="130" unbalanced="0"/>
    <cacheHierarchy uniqueName="[Range].[MaritalStatus]" caption="MaritalStatus" attribute="1" defaultMemberUniqueName="[Range].[MaritalStatus].[All]" allUniqueName="[Range].[MaritalStatus].[All]" dimensionUniqueName="[Range]" displayFolder="" count="2" memberValueDatatype="130" unbalanced="0"/>
    <cacheHierarchy uniqueName="[Range].[JobRole]" caption="JobRole" attribute="1" defaultMemberUniqueName="[Range].[JobRole].[All]" allUniqueName="[Range].[JobRole].[All]" dimensionUniqueName="[Range]" displayFolder="" count="2" memberValueDatatype="130" unbalanced="0">
      <fieldsUsage count="2">
        <fieldUsage x="-1"/>
        <fieldUsage x="3"/>
      </fieldsUsage>
    </cacheHierarchy>
    <cacheHierarchy uniqueName="[Range].[Gender]" caption="Gender" attribute="1" defaultMemberUniqueName="[Range].[Gender].[All]" allUniqueName="[Range].[Gender].[All]" dimensionUniqueName="[Range]" displayFolder="" count="2" memberValueDatatype="130" unbalanced="0"/>
    <cacheHierarchy uniqueName="[Range].[Attrition]" caption="Attrition" attribute="1" defaultMemberUniqueName="[Range].[Attrition].[All]" allUniqueName="[Range].[Attrition].[All]" dimensionUniqueName="[Range]" displayFolder="" count="2" memberValueDatatype="130" unbalanced="0"/>
    <cacheHierarchy uniqueName="[Range].[Over18]" caption="Over18" attribute="1" defaultMemberUniqueName="[Range].[Over18].[All]" allUniqueName="[Range].[Over18].[All]" dimensionUniqueName="[Range]"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DistanceFromHome]" caption="DistanceFromHome" attribute="1" defaultMemberUniqueName="[Range 1].[DistanceFromHome].[All]" allUniqueName="[Range 1].[DistanceFromHome].[All]" dimensionUniqueName="[Range 1]" displayFolder="" count="0" memberValueDatatype="20" unbalanced="0"/>
    <cacheHierarchy uniqueName="[Range 1].[Education]" caption="Education" attribute="1" defaultMemberUniqueName="[Range 1].[Education].[All]" allUniqueName="[Range 1].[Education].[All]" dimensionUniqueName="[Range 1]" displayFolder="" count="0" memberValueDatatype="20" unbalanced="0"/>
    <cacheHierarchy uniqueName="[Range 1].[EmployeeCount]" caption="EmployeeCount" attribute="1" defaultMemberUniqueName="[Range 1].[EmployeeCount].[All]" allUniqueName="[Range 1].[EmployeeCount].[All]" dimensionUniqueName="[Range 1]" displayFolder="" count="0" memberValueDatatype="20" unbalanced="0"/>
    <cacheHierarchy uniqueName="[Range 1].[EmployeeID]" caption="EmployeeID" attribute="1" defaultMemberUniqueName="[Range 1].[EmployeeID].[All]" allUniqueName="[Range 1].[EmployeeID].[All]" dimensionUniqueName="[Range 1]" displayFolder="" count="0" memberValueDatatype="20" unbalanced="0"/>
    <cacheHierarchy uniqueName="[Range 1].[JobLevel]" caption="JobLevel" attribute="1" defaultMemberUniqueName="[Range 1].[JobLevel].[All]" allUniqueName="[Range 1].[JobLevel].[All]" dimensionUniqueName="[Range 1]" displayFolder="" count="0" memberValueDatatype="20" unbalanced="0"/>
    <cacheHierarchy uniqueName="[Range 1].[MonthlyIncome]" caption="MonthlyIncome" attribute="1" defaultMemberUniqueName="[Range 1].[MonthlyIncome].[All]" allUniqueName="[Range 1].[MonthlyIncome].[All]" dimensionUniqueName="[Range 1]" displayFolder="" count="0" memberValueDatatype="20" unbalanced="0"/>
    <cacheHierarchy uniqueName="[Range 1].[PercentSalaryHike]" caption="PercentSalaryHike" attribute="1" defaultMemberUniqueName="[Range 1].[PercentSalaryHike].[All]" allUniqueName="[Range 1].[PercentSalaryHike].[All]" dimensionUniqueName="[Range 1]" displayFolder="" count="0" memberValueDatatype="20" unbalanced="0"/>
    <cacheHierarchy uniqueName="[Range 1].[StandardHours]" caption="StandardHours" attribute="1" defaultMemberUniqueName="[Range 1].[StandardHours].[All]" allUniqueName="[Range 1].[StandardHours].[All]" dimensionUniqueName="[Range 1]" displayFolder="" count="0" memberValueDatatype="20" unbalanced="0"/>
    <cacheHierarchy uniqueName="[Range 1].[StockOptionLevel]" caption="StockOptionLevel" attribute="1" defaultMemberUniqueName="[Range 1].[StockOptionLevel].[All]" allUniqueName="[Range 1].[StockOptionLevel].[All]" dimensionUniqueName="[Range 1]" displayFolder="" count="0" memberValueDatatype="20" unbalanced="0"/>
    <cacheHierarchy uniqueName="[Range 1].[TotalWorkingYears]" caption="TotalWorkingYears" attribute="1" defaultMemberUniqueName="[Range 1].[TotalWorkingYears].[All]" allUniqueName="[Range 1].[TotalWorkingYears].[All]" dimensionUniqueName="[Range 1]" displayFolder="" count="0" memberValueDatatype="20" unbalanced="0"/>
    <cacheHierarchy uniqueName="[Range 1].[TrainingTimesLastYear]" caption="TrainingTimesLastYear" attribute="1" defaultMemberUniqueName="[Range 1].[TrainingTimesLastYear].[All]" allUniqueName="[Range 1].[TrainingTimesLastYear].[All]" dimensionUniqueName="[Range 1]" displayFolder="" count="0" memberValueDatatype="20" unbalanced="0"/>
    <cacheHierarchy uniqueName="[Range 1].[YearsAtCompany]" caption="YearsAtCompany" attribute="1" defaultMemberUniqueName="[Range 1].[YearsAtCompany].[All]" allUniqueName="[Range 1].[YearsAtCompany].[All]" dimensionUniqueName="[Range 1]" displayFolder="" count="0" memberValueDatatype="20" unbalanced="0"/>
    <cacheHierarchy uniqueName="[Range 1].[YearsSinceLastPromotion]" caption="YearsSinceLastPromotion" attribute="1" defaultMemberUniqueName="[Range 1].[YearsSinceLastPromotion].[All]" allUniqueName="[Range 1].[YearsSinceLastPromotion].[All]" dimensionUniqueName="[Range 1]" displayFolder="" count="0" memberValueDatatype="20" unbalanced="0"/>
    <cacheHierarchy uniqueName="[Range 1].[YearsWithCurrManager]" caption="YearsWithCurrManager" attribute="1" defaultMemberUniqueName="[Range 1].[YearsWithCurrManager].[All]" allUniqueName="[Range 1].[YearsWithCurrManager].[All]" dimensionUniqueName="[Range 1]" displayFolder="" count="0" memberValueDatatype="20" unbalanced="0"/>
    <cacheHierarchy uniqueName="[Range 1].[BusinessTravel]" caption="BusinessTravel" attribute="1" defaultMemberUniqueName="[Range 1].[BusinessTravel].[All]" allUniqueName="[Range 1].[BusinessTravel].[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0" memberValueDatatype="130" unbalanced="0"/>
    <cacheHierarchy uniqueName="[Range 1].[EducationField]" caption="EducationField" attribute="1" defaultMemberUniqueName="[Range 1].[EducationField].[All]" allUniqueName="[Range 1].[EducationField].[All]" dimensionUniqueName="[Range 1]" displayFolder="" count="2" memberValueDatatype="130" unbalanced="0">
      <fieldsUsage count="2">
        <fieldUsage x="-1"/>
        <fieldUsage x="1"/>
      </fieldsUsage>
    </cacheHierarchy>
    <cacheHierarchy uniqueName="[Range 1].[MaritalStatus]" caption="MaritalStatus" attribute="1" defaultMemberUniqueName="[Range 1].[MaritalStatus].[All]" allUniqueName="[Range 1].[MaritalStatus].[All]" dimensionUniqueName="[Range 1]" displayFolder="" count="0" memberValueDatatype="130" unbalanced="0"/>
    <cacheHierarchy uniqueName="[Range 1].[JobRole]" caption="JobRole" attribute="1" defaultMemberUniqueName="[Range 1].[JobRole].[All]" allUniqueName="[Range 1].[JobRole].[All]" dimensionUniqueName="[Range 1]" displayFolder="" count="0" memberValueDatatype="130" unbalanced="0"/>
    <cacheHierarchy uniqueName="[Range 1].[Gender]" caption="Gender" attribute="1" defaultMemberUniqueName="[Range 1].[Gender].[All]" allUniqueName="[Range 1].[Gender].[All]" dimensionUniqueName="[Range 1]" displayFolder="" count="2" memberValueDatatype="130" unbalanced="0">
      <fieldsUsage count="2">
        <fieldUsage x="-1"/>
        <fieldUsage x="0"/>
      </fieldsUsage>
    </cacheHierarchy>
    <cacheHierarchy uniqueName="[Range 1].[Attrition]" caption="Attrition" attribute="1" defaultMemberUniqueName="[Range 1].[Attrition].[All]" allUniqueName="[Range 1].[Attrition].[All]" dimensionUniqueName="[Range 1]" displayFolder="" count="0" memberValueDatatype="130" unbalanced="0"/>
    <cacheHierarchy uniqueName="[Range 1].[Over18]" caption="Over18" attribute="1" defaultMemberUniqueName="[Range 1].[Over18].[All]" allUniqueName="[Range 1].[Over18].[All]" dimensionUniqueName="[Range 1]" displayFolder="" count="0" memberValueDatatype="130" unbalanced="0"/>
    <cacheHierarchy uniqueName="[Range 2].[Department]" caption="Department" attribute="1" defaultMemberUniqueName="[Range 2].[Department].[All]" allUniqueName="[Range 2].[Department].[All]" dimensionUniqueName="[Range 2]" displayFolder="" count="0" memberValueDatatype="130" unbalanced="0"/>
    <cacheHierarchy uniqueName="[Range 2].[EducationField]" caption="EducationField" attribute="1" defaultMemberUniqueName="[Range 2].[EducationField].[All]" allUniqueName="[Range 2].[EducationField].[All]" dimensionUniqueName="[Range 2]" displayFolder="" count="0" memberValueDatatype="130" unbalanced="0"/>
    <cacheHierarchy uniqueName="[Range 3].[JobRole]" caption="JobRole" attribute="1" defaultMemberUniqueName="[Range 3].[JobRole].[All]" allUniqueName="[Range 3].[JobRole].[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DistanceFromHome]" caption="DistanceFromHome" attribute="1" defaultMemberUniqueName="[Range 4].[DistanceFromHome].[All]" allUniqueName="[Range 4].[DistanceFromHome].[All]" dimensionUniqueName="[Range 4]" displayFolder="" count="0" memberValueDatatype="20" unbalanced="0"/>
    <cacheHierarchy uniqueName="[Range 4].[Education]" caption="Education" attribute="1" defaultMemberUniqueName="[Range 4].[Education].[All]" allUniqueName="[Range 4].[Education].[All]" dimensionUniqueName="[Range 4]" displayFolder="" count="0" memberValueDatatype="20" unbalanced="0"/>
    <cacheHierarchy uniqueName="[Range 4].[EmployeeCount]" caption="EmployeeCount" attribute="1" defaultMemberUniqueName="[Range 4].[EmployeeCount].[All]" allUniqueName="[Range 4].[EmployeeCount].[All]" dimensionUniqueName="[Range 4]" displayFolder="" count="0" memberValueDatatype="20" unbalanced="0"/>
    <cacheHierarchy uniqueName="[Range 4].[EmployeeID]" caption="EmployeeID" attribute="1" defaultMemberUniqueName="[Range 4].[EmployeeID].[All]" allUniqueName="[Range 4].[EmployeeID].[All]" dimensionUniqueName="[Range 4]" displayFolder="" count="0" memberValueDatatype="20" unbalanced="0"/>
    <cacheHierarchy uniqueName="[Range 4].[JobLevel]" caption="JobLevel" attribute="1" defaultMemberUniqueName="[Range 4].[JobLevel].[All]" allUniqueName="[Range 4].[JobLevel].[All]" dimensionUniqueName="[Range 4]" displayFolder="" count="0" memberValueDatatype="20" unbalanced="0"/>
    <cacheHierarchy uniqueName="[Range 4].[MonthlyIncome]" caption="MonthlyIncome" attribute="1" defaultMemberUniqueName="[Range 4].[MonthlyIncome].[All]" allUniqueName="[Range 4].[MonthlyIncome].[All]" dimensionUniqueName="[Range 4]" displayFolder="" count="0" memberValueDatatype="20" unbalanced="0"/>
    <cacheHierarchy uniqueName="[Range 4].[PercentSalaryHike]" caption="PercentSalaryHike" attribute="1" defaultMemberUniqueName="[Range 4].[PercentSalaryHike].[All]" allUniqueName="[Range 4].[PercentSalaryHike].[All]" dimensionUniqueName="[Range 4]" displayFolder="" count="0" memberValueDatatype="20" unbalanced="0"/>
    <cacheHierarchy uniqueName="[Range 4].[StandardHours]" caption="StandardHours" attribute="1" defaultMemberUniqueName="[Range 4].[StandardHours].[All]" allUniqueName="[Range 4].[StandardHours].[All]" dimensionUniqueName="[Range 4]" displayFolder="" count="0" memberValueDatatype="20" unbalanced="0"/>
    <cacheHierarchy uniqueName="[Range 4].[StockOptionLevel]" caption="StockOptionLevel" attribute="1" defaultMemberUniqueName="[Range 4].[StockOptionLevel].[All]" allUniqueName="[Range 4].[StockOptionLevel].[All]" dimensionUniqueName="[Range 4]" displayFolder="" count="0" memberValueDatatype="20" unbalanced="0"/>
    <cacheHierarchy uniqueName="[Range 4].[TotalWorkingYears]" caption="TotalWorkingYears" attribute="1" defaultMemberUniqueName="[Range 4].[TotalWorkingYears].[All]" allUniqueName="[Range 4].[TotalWorkingYears].[All]" dimensionUniqueName="[Range 4]" displayFolder="" count="0" memberValueDatatype="20" unbalanced="0"/>
    <cacheHierarchy uniqueName="[Range 4].[TrainingTimesLastYear]" caption="TrainingTimesLastYear" attribute="1" defaultMemberUniqueName="[Range 4].[TrainingTimesLastYear].[All]" allUniqueName="[Range 4].[TrainingTimesLastYear].[All]" dimensionUniqueName="[Range 4]" displayFolder="" count="0" memberValueDatatype="20" unbalanced="0"/>
    <cacheHierarchy uniqueName="[Range 4].[YearsAtCompany]" caption="YearsAtCompany" attribute="1" defaultMemberUniqueName="[Range 4].[YearsAtCompany].[All]" allUniqueName="[Range 4].[YearsAtCompany].[All]" dimensionUniqueName="[Range 4]" displayFolder="" count="0" memberValueDatatype="20" unbalanced="0"/>
    <cacheHierarchy uniqueName="[Range 4].[YearsSinceLastPromotion]" caption="YearsSinceLastPromotion" attribute="1" defaultMemberUniqueName="[Range 4].[YearsSinceLastPromotion].[All]" allUniqueName="[Range 4].[YearsSinceLastPromotion].[All]" dimensionUniqueName="[Range 4]" displayFolder="" count="0" memberValueDatatype="20" unbalanced="0"/>
    <cacheHierarchy uniqueName="[Range 4].[YearsWithCurrManager]" caption="YearsWithCurrManager" attribute="1" defaultMemberUniqueName="[Range 4].[YearsWithCurrManager].[All]" allUniqueName="[Range 4].[YearsWithCurrManager].[All]" dimensionUniqueName="[Range 4]" displayFolder="" count="0" memberValueDatatype="20" unbalanced="0"/>
    <cacheHierarchy uniqueName="[Range 4].[BusinessTravel]" caption="BusinessTravel" attribute="1" defaultMemberUniqueName="[Range 4].[BusinessTravel].[All]" allUniqueName="[Range 4].[BusinessTravel].[All]" dimensionUniqueName="[Range 4]" displayFolder="" count="0" memberValueDatatype="130" unbalanced="0"/>
    <cacheHierarchy uniqueName="[Range 4].[Department]" caption="Department" attribute="1" defaultMemberUniqueName="[Range 4].[Department].[All]" allUniqueName="[Range 4].[Department].[All]" dimensionUniqueName="[Range 4]" displayFolder="" count="0" memberValueDatatype="130" unbalanced="0"/>
    <cacheHierarchy uniqueName="[Range 4].[EducationField]" caption="EducationField" attribute="1" defaultMemberUniqueName="[Range 4].[EducationField].[All]" allUniqueName="[Range 4].[EducationField].[All]" dimensionUniqueName="[Range 4]" displayFolder="" count="0" memberValueDatatype="130" unbalanced="0"/>
    <cacheHierarchy uniqueName="[Range 4].[MaritalStatus]" caption="MaritalStatus" attribute="1" defaultMemberUniqueName="[Range 4].[MaritalStatus].[All]" allUniqueName="[Range 4].[MaritalStatus].[All]" dimensionUniqueName="[Range 4]" displayFolder="" count="0" memberValueDatatype="130" unbalanced="0"/>
    <cacheHierarchy uniqueName="[Range 4].[JobRole]" caption="JobRole" attribute="1" defaultMemberUniqueName="[Range 4].[JobRole].[All]" allUniqueName="[Range 4].[JobRole].[All]" dimensionUniqueName="[Range 4]" displayFolder="" count="0" memberValueDatatype="130" unbalanced="0"/>
    <cacheHierarchy uniqueName="[Range 4].[Gender]" caption="Gender" attribute="1" defaultMemberUniqueName="[Range 4].[Gender].[All]" allUniqueName="[Range 4].[Gender].[All]" dimensionUniqueName="[Range 4]" displayFolder="" count="0" memberValueDatatype="130" unbalanced="0"/>
    <cacheHierarchy uniqueName="[Range 4].[Attrition]" caption="Attrition" attribute="1" defaultMemberUniqueName="[Range 4].[Attrition].[All]" allUniqueName="[Range 4].[Attrition].[All]" dimensionUniqueName="[Range 4]" displayFolder="" count="0" memberValueDatatype="130" unbalanced="0"/>
    <cacheHierarchy uniqueName="[Range 4].[Over18]" caption="Over18" attribute="1" defaultMemberUniqueName="[Range 4].[Over18].[All]" allUniqueName="[Range 4].[Over18].[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JobRole]" caption="Count of JobRole" measure="1" displayFolder="" measureGroup="Range" count="0" hidden="1">
      <extLst>
        <ext xmlns:x15="http://schemas.microsoft.com/office/spreadsheetml/2010/11/main" uri="{B97F6D7D-B522-45F9-BDA1-12C45D357490}">
          <x15:cacheHierarchy aggregatedColumn="4"/>
        </ext>
      </extLst>
    </cacheHierarchy>
    <cacheHierarchy uniqueName="[Measures].[Sum of MonthlyIncome]" caption="Sum of MonthlyIncome" measure="1" displayFolder="" measureGroup="Range 1" count="0" hidden="1">
      <extLst>
        <ext xmlns:x15="http://schemas.microsoft.com/office/spreadsheetml/2010/11/main" uri="{B97F6D7D-B522-45F9-BDA1-12C45D357490}">
          <x15:cacheHierarchy aggregatedColumn="14"/>
        </ext>
      </extLst>
    </cacheHierarchy>
    <cacheHierarchy uniqueName="[Measures].[Sum of StandardHours]" caption="Sum of StandardHours" measure="1" displayFolder="" measureGroup="Range 1" count="0" hidden="1">
      <extLst>
        <ext xmlns:x15="http://schemas.microsoft.com/office/spreadsheetml/2010/11/main" uri="{B97F6D7D-B522-45F9-BDA1-12C45D357490}">
          <x15:cacheHierarchy aggregatedColumn="16"/>
        </ext>
      </extLst>
    </cacheHierarchy>
    <cacheHierarchy uniqueName="[Measures].[Sum of StockOptionLevel]" caption="Sum of StockOptionLevel" measure="1" displayFolder="" measureGroup="Range 1" count="0" hidden="1">
      <extLst>
        <ext xmlns:x15="http://schemas.microsoft.com/office/spreadsheetml/2010/11/main" uri="{B97F6D7D-B522-45F9-BDA1-12C45D357490}">
          <x15:cacheHierarchy aggregatedColumn="17"/>
        </ext>
      </extLst>
    </cacheHierarchy>
    <cacheHierarchy uniqueName="[Measures].[Sum of TrainingTimesLastYear]" caption="Sum of TrainingTimesLastYear" measure="1" displayFolder="" measureGroup="Range 1" count="0" hidden="1">
      <extLst>
        <ext xmlns:x15="http://schemas.microsoft.com/office/spreadsheetml/2010/11/main" uri="{B97F6D7D-B522-45F9-BDA1-12C45D357490}">
          <x15:cacheHierarchy aggregatedColumn="19"/>
        </ext>
      </extLst>
    </cacheHierarchy>
    <cacheHierarchy uniqueName="[Measures].[Count of JobRole 2]" caption="Count of JobRole 2" measure="1" displayFolder="" measureGroup="Range 1" count="0" hidden="1">
      <extLst>
        <ext xmlns:x15="http://schemas.microsoft.com/office/spreadsheetml/2010/11/main" uri="{B97F6D7D-B522-45F9-BDA1-12C45D357490}">
          <x15:cacheHierarchy aggregatedColumn="27"/>
        </ext>
      </extLst>
    </cacheHierarchy>
    <cacheHierarchy uniqueName="[Measures].[Count of MaritalStatus]" caption="Count of MaritalStatus" measure="1" displayFolder="" measureGroup="Range 1" count="0" hidden="1">
      <extLst>
        <ext xmlns:x15="http://schemas.microsoft.com/office/spreadsheetml/2010/11/main" uri="{B97F6D7D-B522-45F9-BDA1-12C45D357490}">
          <x15:cacheHierarchy aggregatedColumn="26"/>
        </ext>
      </extLst>
    </cacheHierarchy>
    <cacheHierarchy uniqueName="[Measures].[Sum of EmployeeID]" caption="Sum of EmployeeID" measure="1" displayFolder="" measureGroup="Range 1" count="0" hidden="1">
      <extLst>
        <ext xmlns:x15="http://schemas.microsoft.com/office/spreadsheetml/2010/11/main" uri="{B97F6D7D-B522-45F9-BDA1-12C45D357490}">
          <x15:cacheHierarchy aggregatedColumn="12"/>
        </ext>
      </extLst>
    </cacheHierarchy>
    <cacheHierarchy uniqueName="[Measures].[Sum of YearsSinceLastPromotion]" caption="Sum of YearsSinceLastPromotion" measure="1" displayFolder="" measureGroup="Range 1"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Range 1" count="0" hidden="1">
      <extLst>
        <ext xmlns:x15="http://schemas.microsoft.com/office/spreadsheetml/2010/11/main" uri="{B97F6D7D-B522-45F9-BDA1-12C45D357490}">
          <x15:cacheHierarchy aggregatedColumn="20"/>
        </ext>
      </extLst>
    </cacheHierarchy>
    <cacheHierarchy uniqueName="[Measures].[Sum of PercentSalaryHike]" caption="Sum of PercentSalaryHike" measure="1" displayFolder="" measureGroup="Range 1" count="0" hidden="1">
      <extLst>
        <ext xmlns:x15="http://schemas.microsoft.com/office/spreadsheetml/2010/11/main" uri="{B97F6D7D-B522-45F9-BDA1-12C45D357490}">
          <x15:cacheHierarchy aggregatedColumn="15"/>
        </ext>
      </extLst>
    </cacheHierarchy>
    <cacheHierarchy uniqueName="[Measures].[Sum of YearsWithCurrManager]" caption="Sum of YearsWithCurrManager" measure="1" displayFolder="" measureGroup="Range 1" count="0" hidden="1">
      <extLst>
        <ext xmlns:x15="http://schemas.microsoft.com/office/spreadsheetml/2010/11/main" uri="{B97F6D7D-B522-45F9-BDA1-12C45D357490}">
          <x15:cacheHierarchy aggregatedColumn="22"/>
        </ext>
      </extLst>
    </cacheHierarchy>
    <cacheHierarchy uniqueName="[Measures].[Sum of TotalWorkingYears]" caption="Sum of TotalWorkingYears" measure="1" displayFolder="" measureGroup="Range 1" count="0" hidden="1">
      <extLst>
        <ext xmlns:x15="http://schemas.microsoft.com/office/spreadsheetml/2010/11/main" uri="{B97F6D7D-B522-45F9-BDA1-12C45D357490}">
          <x15:cacheHierarchy aggregatedColumn="18"/>
        </ext>
      </extLst>
    </cacheHierarchy>
    <cacheHierarchy uniqueName="[Measures].[Sum of Education]" caption="Sum of Education" measure="1" displayFolder="" measureGroup="Range 1" count="0" hidden="1">
      <extLst>
        <ext xmlns:x15="http://schemas.microsoft.com/office/spreadsheetml/2010/11/main" uri="{B97F6D7D-B522-45F9-BDA1-12C45D357490}">
          <x15:cacheHierarchy aggregatedColumn="10"/>
        </ext>
      </extLst>
    </cacheHierarchy>
    <cacheHierarchy uniqueName="[Measures].[Count of EducationField]" caption="Count of EducationField" measure="1" displayFolder="" measureGroup="Range 2" count="0" hidden="1">
      <extLst>
        <ext xmlns:x15="http://schemas.microsoft.com/office/spreadsheetml/2010/11/main" uri="{B97F6D7D-B522-45F9-BDA1-12C45D357490}">
          <x15:cacheHierarchy aggregatedColumn="32"/>
        </ext>
      </extLst>
    </cacheHierarchy>
    <cacheHierarchy uniqueName="[Measures].[Count of EducationField 2]" caption="Count of EducationField 2" measure="1" displayFolder="" measureGroup="Range 1" count="0" oneField="1" hidden="1">
      <fieldsUsage count="1">
        <fieldUsage x="2"/>
      </fieldsUsage>
      <extLst>
        <ext xmlns:x15="http://schemas.microsoft.com/office/spreadsheetml/2010/11/main" uri="{B97F6D7D-B522-45F9-BDA1-12C45D357490}">
          <x15:cacheHierarchy aggregatedColumn="25"/>
        </ext>
      </extLst>
    </cacheHierarchy>
    <cacheHierarchy uniqueName="[Measures].[Count of JobRole 3]" caption="Count of JobRole 3" measure="1" displayFolder="" measureGroup="Range 3" count="0" hidden="1">
      <extLst>
        <ext xmlns:x15="http://schemas.microsoft.com/office/spreadsheetml/2010/11/main" uri="{B97F6D7D-B522-45F9-BDA1-12C45D357490}">
          <x15:cacheHierarchy aggregatedColumn="33"/>
        </ext>
      </extLst>
    </cacheHierarchy>
    <cacheHierarchy uniqueName="[Measures].[Count of Department]" caption="Count of Department" measure="1" displayFolder="" measureGroup="Range 1" count="0" hidden="1">
      <extLst>
        <ext xmlns:x15="http://schemas.microsoft.com/office/spreadsheetml/2010/11/main" uri="{B97F6D7D-B522-45F9-BDA1-12C45D357490}">
          <x15:cacheHierarchy aggregatedColumn="2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hal Haider" refreshedDate="44614.706076504626" backgroundQuery="1" createdVersion="7" refreshedVersion="7" minRefreshableVersion="3" recordCount="0" supportSubquery="1" supportAdvancedDrill="1" xr:uid="{78754906-15BE-4219-B2EA-ED4D0309C221}">
  <cacheSource type="external" connectionId="1"/>
  <cacheFields count="4">
    <cacheField name="[Range 1].[JobRole].[JobRole]" caption="JobRole" numFmtId="0" hierarchy="27" level="1">
      <sharedItems count="9">
        <s v="Healthcare Representative"/>
        <s v="Human Resources"/>
        <s v="Laboratory Technician"/>
        <s v="Manager"/>
        <s v="Manufacturing Director"/>
        <s v="Research Director"/>
        <s v="Research Scientist"/>
        <s v="Sales Executive"/>
        <s v="Sales Representative"/>
      </sharedItems>
    </cacheField>
    <cacheField name="[Range 1].[Department].[Department]" caption="Department" numFmtId="0" hierarchy="24" level="1">
      <sharedItems count="3">
        <s v="Human Resources"/>
        <s v="Research &amp; Development"/>
        <s v="Sales"/>
      </sharedItems>
    </cacheField>
    <cacheField name="[Measures].[Sum of MonthlyIncome]" caption="Sum of MonthlyIncome" numFmtId="0" hierarchy="65" level="32767"/>
    <cacheField name="[Range].[JobRole].[JobRole]" caption="JobRole" numFmtId="0" hierarchy="4" level="1">
      <sharedItems containsSemiMixedTypes="0" containsNonDate="0" containsString="0"/>
    </cacheField>
  </cacheFields>
  <cacheHierarchies count="82">
    <cacheHierarchy uniqueName="[Range].[BusinessTravel]" caption="BusinessTravel" attribute="1" defaultMemberUniqueName="[Range].[BusinessTravel].[All]" allUniqueName="[Range].[BusinessTravel].[All]" dimensionUniqueName="[Range]" displayFolder="" count="0" memberValueDatatype="130" unbalanced="0"/>
    <cacheHierarchy uniqueName="[Range].[Department]" caption="Department" attribute="1" defaultMemberUniqueName="[Range].[Department].[All]" allUniqueName="[Range].[Department].[All]" dimensionUniqueName="[Range]" displayFolder="" count="2" memberValueDatatype="130" unbalanced="0"/>
    <cacheHierarchy uniqueName="[Range].[EducationField]" caption="EducationField" attribute="1" defaultMemberUniqueName="[Range].[EducationField].[All]" allUniqueName="[Range].[EducationField].[All]" dimensionUniqueName="[Range]" displayFolder="" count="2" memberValueDatatype="130" unbalanced="0"/>
    <cacheHierarchy uniqueName="[Range].[MaritalStatus]" caption="MaritalStatus" attribute="1" defaultMemberUniqueName="[Range].[MaritalStatus].[All]" allUniqueName="[Range].[MaritalStatus].[All]" dimensionUniqueName="[Range]" displayFolder="" count="2" memberValueDatatype="130" unbalanced="0"/>
    <cacheHierarchy uniqueName="[Range].[JobRole]" caption="JobRole" attribute="1" defaultMemberUniqueName="[Range].[JobRole].[All]" allUniqueName="[Range].[JobRole].[All]" dimensionUniqueName="[Range]" displayFolder="" count="2" memberValueDatatype="130" unbalanced="0">
      <fieldsUsage count="2">
        <fieldUsage x="-1"/>
        <fieldUsage x="3"/>
      </fieldsUsage>
    </cacheHierarchy>
    <cacheHierarchy uniqueName="[Range].[Gender]" caption="Gender" attribute="1" defaultMemberUniqueName="[Range].[Gender].[All]" allUniqueName="[Range].[Gender].[All]" dimensionUniqueName="[Range]" displayFolder="" count="2" memberValueDatatype="130" unbalanced="0"/>
    <cacheHierarchy uniqueName="[Range].[Attrition]" caption="Attrition" attribute="1" defaultMemberUniqueName="[Range].[Attrition].[All]" allUniqueName="[Range].[Attrition].[All]" dimensionUniqueName="[Range]" displayFolder="" count="2" memberValueDatatype="130" unbalanced="0"/>
    <cacheHierarchy uniqueName="[Range].[Over18]" caption="Over18" attribute="1" defaultMemberUniqueName="[Range].[Over18].[All]" allUniqueName="[Range].[Over18].[All]" dimensionUniqueName="[Range]"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DistanceFromHome]" caption="DistanceFromHome" attribute="1" defaultMemberUniqueName="[Range 1].[DistanceFromHome].[All]" allUniqueName="[Range 1].[DistanceFromHome].[All]" dimensionUniqueName="[Range 1]" displayFolder="" count="0" memberValueDatatype="20" unbalanced="0"/>
    <cacheHierarchy uniqueName="[Range 1].[Education]" caption="Education" attribute="1" defaultMemberUniqueName="[Range 1].[Education].[All]" allUniqueName="[Range 1].[Education].[All]" dimensionUniqueName="[Range 1]" displayFolder="" count="0" memberValueDatatype="20" unbalanced="0"/>
    <cacheHierarchy uniqueName="[Range 1].[EmployeeCount]" caption="EmployeeCount" attribute="1" defaultMemberUniqueName="[Range 1].[EmployeeCount].[All]" allUniqueName="[Range 1].[EmployeeCount].[All]" dimensionUniqueName="[Range 1]" displayFolder="" count="0" memberValueDatatype="20" unbalanced="0"/>
    <cacheHierarchy uniqueName="[Range 1].[EmployeeID]" caption="EmployeeID" attribute="1" defaultMemberUniqueName="[Range 1].[EmployeeID].[All]" allUniqueName="[Range 1].[EmployeeID].[All]" dimensionUniqueName="[Range 1]" displayFolder="" count="0" memberValueDatatype="20" unbalanced="0"/>
    <cacheHierarchy uniqueName="[Range 1].[JobLevel]" caption="JobLevel" attribute="1" defaultMemberUniqueName="[Range 1].[JobLevel].[All]" allUniqueName="[Range 1].[JobLevel].[All]" dimensionUniqueName="[Range 1]" displayFolder="" count="0" memberValueDatatype="20" unbalanced="0"/>
    <cacheHierarchy uniqueName="[Range 1].[MonthlyIncome]" caption="MonthlyIncome" attribute="1" defaultMemberUniqueName="[Range 1].[MonthlyIncome].[All]" allUniqueName="[Range 1].[MonthlyIncome].[All]" dimensionUniqueName="[Range 1]" displayFolder="" count="0" memberValueDatatype="20" unbalanced="0"/>
    <cacheHierarchy uniqueName="[Range 1].[PercentSalaryHike]" caption="PercentSalaryHike" attribute="1" defaultMemberUniqueName="[Range 1].[PercentSalaryHike].[All]" allUniqueName="[Range 1].[PercentSalaryHike].[All]" dimensionUniqueName="[Range 1]" displayFolder="" count="0" memberValueDatatype="20" unbalanced="0"/>
    <cacheHierarchy uniqueName="[Range 1].[StandardHours]" caption="StandardHours" attribute="1" defaultMemberUniqueName="[Range 1].[StandardHours].[All]" allUniqueName="[Range 1].[StandardHours].[All]" dimensionUniqueName="[Range 1]" displayFolder="" count="0" memberValueDatatype="20" unbalanced="0"/>
    <cacheHierarchy uniqueName="[Range 1].[StockOptionLevel]" caption="StockOptionLevel" attribute="1" defaultMemberUniqueName="[Range 1].[StockOptionLevel].[All]" allUniqueName="[Range 1].[StockOptionLevel].[All]" dimensionUniqueName="[Range 1]" displayFolder="" count="0" memberValueDatatype="20" unbalanced="0"/>
    <cacheHierarchy uniqueName="[Range 1].[TotalWorkingYears]" caption="TotalWorkingYears" attribute="1" defaultMemberUniqueName="[Range 1].[TotalWorkingYears].[All]" allUniqueName="[Range 1].[TotalWorkingYears].[All]" dimensionUniqueName="[Range 1]" displayFolder="" count="0" memberValueDatatype="20" unbalanced="0"/>
    <cacheHierarchy uniqueName="[Range 1].[TrainingTimesLastYear]" caption="TrainingTimesLastYear" attribute="1" defaultMemberUniqueName="[Range 1].[TrainingTimesLastYear].[All]" allUniqueName="[Range 1].[TrainingTimesLastYear].[All]" dimensionUniqueName="[Range 1]" displayFolder="" count="0" memberValueDatatype="20" unbalanced="0"/>
    <cacheHierarchy uniqueName="[Range 1].[YearsAtCompany]" caption="YearsAtCompany" attribute="1" defaultMemberUniqueName="[Range 1].[YearsAtCompany].[All]" allUniqueName="[Range 1].[YearsAtCompany].[All]" dimensionUniqueName="[Range 1]" displayFolder="" count="0" memberValueDatatype="20" unbalanced="0"/>
    <cacheHierarchy uniqueName="[Range 1].[YearsSinceLastPromotion]" caption="YearsSinceLastPromotion" attribute="1" defaultMemberUniqueName="[Range 1].[YearsSinceLastPromotion].[All]" allUniqueName="[Range 1].[YearsSinceLastPromotion].[All]" dimensionUniqueName="[Range 1]" displayFolder="" count="0" memberValueDatatype="20" unbalanced="0"/>
    <cacheHierarchy uniqueName="[Range 1].[YearsWithCurrManager]" caption="YearsWithCurrManager" attribute="1" defaultMemberUniqueName="[Range 1].[YearsWithCurrManager].[All]" allUniqueName="[Range 1].[YearsWithCurrManager].[All]" dimensionUniqueName="[Range 1]" displayFolder="" count="0" memberValueDatatype="20" unbalanced="0"/>
    <cacheHierarchy uniqueName="[Range 1].[BusinessTravel]" caption="BusinessTravel" attribute="1" defaultMemberUniqueName="[Range 1].[BusinessTravel].[All]" allUniqueName="[Range 1].[BusinessTravel].[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2" memberValueDatatype="130" unbalanced="0">
      <fieldsUsage count="2">
        <fieldUsage x="-1"/>
        <fieldUsage x="1"/>
      </fieldsUsage>
    </cacheHierarchy>
    <cacheHierarchy uniqueName="[Range 1].[EducationField]" caption="EducationField" attribute="1" defaultMemberUniqueName="[Range 1].[EducationField].[All]" allUniqueName="[Range 1].[EducationField].[All]" dimensionUniqueName="[Range 1]" displayFolder="" count="0" memberValueDatatype="130" unbalanced="0"/>
    <cacheHierarchy uniqueName="[Range 1].[MaritalStatus]" caption="MaritalStatus" attribute="1" defaultMemberUniqueName="[Range 1].[MaritalStatus].[All]" allUniqueName="[Range 1].[MaritalStatus].[All]" dimensionUniqueName="[Range 1]" displayFolder="" count="0" memberValueDatatype="130" unbalanced="0"/>
    <cacheHierarchy uniqueName="[Range 1].[JobRole]" caption="JobRole" attribute="1" defaultMemberUniqueName="[Range 1].[JobRole].[All]" allUniqueName="[Range 1].[JobRole].[All]" dimensionUniqueName="[Range 1]" displayFolder="" count="2" memberValueDatatype="130" unbalanced="0">
      <fieldsUsage count="2">
        <fieldUsage x="-1"/>
        <fieldUsage x="0"/>
      </fieldsUsage>
    </cacheHierarchy>
    <cacheHierarchy uniqueName="[Range 1].[Gender]" caption="Gender" attribute="1" defaultMemberUniqueName="[Range 1].[Gender].[All]" allUniqueName="[Range 1].[Gender].[All]" dimensionUniqueName="[Range 1]" displayFolder="" count="0" memberValueDatatype="130" unbalanced="0"/>
    <cacheHierarchy uniqueName="[Range 1].[Attrition]" caption="Attrition" attribute="1" defaultMemberUniqueName="[Range 1].[Attrition].[All]" allUniqueName="[Range 1].[Attrition].[All]" dimensionUniqueName="[Range 1]" displayFolder="" count="0" memberValueDatatype="130" unbalanced="0"/>
    <cacheHierarchy uniqueName="[Range 1].[Over18]" caption="Over18" attribute="1" defaultMemberUniqueName="[Range 1].[Over18].[All]" allUniqueName="[Range 1].[Over18].[All]" dimensionUniqueName="[Range 1]" displayFolder="" count="0" memberValueDatatype="130" unbalanced="0"/>
    <cacheHierarchy uniqueName="[Range 2].[Department]" caption="Department" attribute="1" defaultMemberUniqueName="[Range 2].[Department].[All]" allUniqueName="[Range 2].[Department].[All]" dimensionUniqueName="[Range 2]" displayFolder="" count="0" memberValueDatatype="130" unbalanced="0"/>
    <cacheHierarchy uniqueName="[Range 2].[EducationField]" caption="EducationField" attribute="1" defaultMemberUniqueName="[Range 2].[EducationField].[All]" allUniqueName="[Range 2].[EducationField].[All]" dimensionUniqueName="[Range 2]" displayFolder="" count="0" memberValueDatatype="130" unbalanced="0"/>
    <cacheHierarchy uniqueName="[Range 3].[JobRole]" caption="JobRole" attribute="1" defaultMemberUniqueName="[Range 3].[JobRole].[All]" allUniqueName="[Range 3].[JobRole].[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DistanceFromHome]" caption="DistanceFromHome" attribute="1" defaultMemberUniqueName="[Range 4].[DistanceFromHome].[All]" allUniqueName="[Range 4].[DistanceFromHome].[All]" dimensionUniqueName="[Range 4]" displayFolder="" count="0" memberValueDatatype="20" unbalanced="0"/>
    <cacheHierarchy uniqueName="[Range 4].[Education]" caption="Education" attribute="1" defaultMemberUniqueName="[Range 4].[Education].[All]" allUniqueName="[Range 4].[Education].[All]" dimensionUniqueName="[Range 4]" displayFolder="" count="0" memberValueDatatype="20" unbalanced="0"/>
    <cacheHierarchy uniqueName="[Range 4].[EmployeeCount]" caption="EmployeeCount" attribute="1" defaultMemberUniqueName="[Range 4].[EmployeeCount].[All]" allUniqueName="[Range 4].[EmployeeCount].[All]" dimensionUniqueName="[Range 4]" displayFolder="" count="0" memberValueDatatype="20" unbalanced="0"/>
    <cacheHierarchy uniqueName="[Range 4].[EmployeeID]" caption="EmployeeID" attribute="1" defaultMemberUniqueName="[Range 4].[EmployeeID].[All]" allUniqueName="[Range 4].[EmployeeID].[All]" dimensionUniqueName="[Range 4]" displayFolder="" count="0" memberValueDatatype="20" unbalanced="0"/>
    <cacheHierarchy uniqueName="[Range 4].[JobLevel]" caption="JobLevel" attribute="1" defaultMemberUniqueName="[Range 4].[JobLevel].[All]" allUniqueName="[Range 4].[JobLevel].[All]" dimensionUniqueName="[Range 4]" displayFolder="" count="0" memberValueDatatype="20" unbalanced="0"/>
    <cacheHierarchy uniqueName="[Range 4].[MonthlyIncome]" caption="MonthlyIncome" attribute="1" defaultMemberUniqueName="[Range 4].[MonthlyIncome].[All]" allUniqueName="[Range 4].[MonthlyIncome].[All]" dimensionUniqueName="[Range 4]" displayFolder="" count="0" memberValueDatatype="20" unbalanced="0"/>
    <cacheHierarchy uniqueName="[Range 4].[PercentSalaryHike]" caption="PercentSalaryHike" attribute="1" defaultMemberUniqueName="[Range 4].[PercentSalaryHike].[All]" allUniqueName="[Range 4].[PercentSalaryHike].[All]" dimensionUniqueName="[Range 4]" displayFolder="" count="0" memberValueDatatype="20" unbalanced="0"/>
    <cacheHierarchy uniqueName="[Range 4].[StandardHours]" caption="StandardHours" attribute="1" defaultMemberUniqueName="[Range 4].[StandardHours].[All]" allUniqueName="[Range 4].[StandardHours].[All]" dimensionUniqueName="[Range 4]" displayFolder="" count="0" memberValueDatatype="20" unbalanced="0"/>
    <cacheHierarchy uniqueName="[Range 4].[StockOptionLevel]" caption="StockOptionLevel" attribute="1" defaultMemberUniqueName="[Range 4].[StockOptionLevel].[All]" allUniqueName="[Range 4].[StockOptionLevel].[All]" dimensionUniqueName="[Range 4]" displayFolder="" count="0" memberValueDatatype="20" unbalanced="0"/>
    <cacheHierarchy uniqueName="[Range 4].[TotalWorkingYears]" caption="TotalWorkingYears" attribute="1" defaultMemberUniqueName="[Range 4].[TotalWorkingYears].[All]" allUniqueName="[Range 4].[TotalWorkingYears].[All]" dimensionUniqueName="[Range 4]" displayFolder="" count="0" memberValueDatatype="20" unbalanced="0"/>
    <cacheHierarchy uniqueName="[Range 4].[TrainingTimesLastYear]" caption="TrainingTimesLastYear" attribute="1" defaultMemberUniqueName="[Range 4].[TrainingTimesLastYear].[All]" allUniqueName="[Range 4].[TrainingTimesLastYear].[All]" dimensionUniqueName="[Range 4]" displayFolder="" count="0" memberValueDatatype="20" unbalanced="0"/>
    <cacheHierarchy uniqueName="[Range 4].[YearsAtCompany]" caption="YearsAtCompany" attribute="1" defaultMemberUniqueName="[Range 4].[YearsAtCompany].[All]" allUniqueName="[Range 4].[YearsAtCompany].[All]" dimensionUniqueName="[Range 4]" displayFolder="" count="0" memberValueDatatype="20" unbalanced="0"/>
    <cacheHierarchy uniqueName="[Range 4].[YearsSinceLastPromotion]" caption="YearsSinceLastPromotion" attribute="1" defaultMemberUniqueName="[Range 4].[YearsSinceLastPromotion].[All]" allUniqueName="[Range 4].[YearsSinceLastPromotion].[All]" dimensionUniqueName="[Range 4]" displayFolder="" count="0" memberValueDatatype="20" unbalanced="0"/>
    <cacheHierarchy uniqueName="[Range 4].[YearsWithCurrManager]" caption="YearsWithCurrManager" attribute="1" defaultMemberUniqueName="[Range 4].[YearsWithCurrManager].[All]" allUniqueName="[Range 4].[YearsWithCurrManager].[All]" dimensionUniqueName="[Range 4]" displayFolder="" count="0" memberValueDatatype="20" unbalanced="0"/>
    <cacheHierarchy uniqueName="[Range 4].[BusinessTravel]" caption="BusinessTravel" attribute="1" defaultMemberUniqueName="[Range 4].[BusinessTravel].[All]" allUniqueName="[Range 4].[BusinessTravel].[All]" dimensionUniqueName="[Range 4]" displayFolder="" count="0" memberValueDatatype="130" unbalanced="0"/>
    <cacheHierarchy uniqueName="[Range 4].[Department]" caption="Department" attribute="1" defaultMemberUniqueName="[Range 4].[Department].[All]" allUniqueName="[Range 4].[Department].[All]" dimensionUniqueName="[Range 4]" displayFolder="" count="0" memberValueDatatype="130" unbalanced="0"/>
    <cacheHierarchy uniqueName="[Range 4].[EducationField]" caption="EducationField" attribute="1" defaultMemberUniqueName="[Range 4].[EducationField].[All]" allUniqueName="[Range 4].[EducationField].[All]" dimensionUniqueName="[Range 4]" displayFolder="" count="0" memberValueDatatype="130" unbalanced="0"/>
    <cacheHierarchy uniqueName="[Range 4].[MaritalStatus]" caption="MaritalStatus" attribute="1" defaultMemberUniqueName="[Range 4].[MaritalStatus].[All]" allUniqueName="[Range 4].[MaritalStatus].[All]" dimensionUniqueName="[Range 4]" displayFolder="" count="0" memberValueDatatype="130" unbalanced="0"/>
    <cacheHierarchy uniqueName="[Range 4].[JobRole]" caption="JobRole" attribute="1" defaultMemberUniqueName="[Range 4].[JobRole].[All]" allUniqueName="[Range 4].[JobRole].[All]" dimensionUniqueName="[Range 4]" displayFolder="" count="0" memberValueDatatype="130" unbalanced="0"/>
    <cacheHierarchy uniqueName="[Range 4].[Gender]" caption="Gender" attribute="1" defaultMemberUniqueName="[Range 4].[Gender].[All]" allUniqueName="[Range 4].[Gender].[All]" dimensionUniqueName="[Range 4]" displayFolder="" count="0" memberValueDatatype="130" unbalanced="0"/>
    <cacheHierarchy uniqueName="[Range 4].[Attrition]" caption="Attrition" attribute="1" defaultMemberUniqueName="[Range 4].[Attrition].[All]" allUniqueName="[Range 4].[Attrition].[All]" dimensionUniqueName="[Range 4]" displayFolder="" count="0" memberValueDatatype="130" unbalanced="0"/>
    <cacheHierarchy uniqueName="[Range 4].[Over18]" caption="Over18" attribute="1" defaultMemberUniqueName="[Range 4].[Over18].[All]" allUniqueName="[Range 4].[Over18].[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JobRole]" caption="Count of JobRole" measure="1" displayFolder="" measureGroup="Range" count="0" hidden="1">
      <extLst>
        <ext xmlns:x15="http://schemas.microsoft.com/office/spreadsheetml/2010/11/main" uri="{B97F6D7D-B522-45F9-BDA1-12C45D357490}">
          <x15:cacheHierarchy aggregatedColumn="4"/>
        </ext>
      </extLst>
    </cacheHierarchy>
    <cacheHierarchy uniqueName="[Measures].[Sum of MonthlyIncome]" caption="Sum of MonthlyIncome" measure="1" displayFolder="" measureGroup="Range 1"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StandardHours]" caption="Sum of StandardHours" measure="1" displayFolder="" measureGroup="Range 1" count="0" hidden="1">
      <extLst>
        <ext xmlns:x15="http://schemas.microsoft.com/office/spreadsheetml/2010/11/main" uri="{B97F6D7D-B522-45F9-BDA1-12C45D357490}">
          <x15:cacheHierarchy aggregatedColumn="16"/>
        </ext>
      </extLst>
    </cacheHierarchy>
    <cacheHierarchy uniqueName="[Measures].[Sum of StockOptionLevel]" caption="Sum of StockOptionLevel" measure="1" displayFolder="" measureGroup="Range 1" count="0" hidden="1">
      <extLst>
        <ext xmlns:x15="http://schemas.microsoft.com/office/spreadsheetml/2010/11/main" uri="{B97F6D7D-B522-45F9-BDA1-12C45D357490}">
          <x15:cacheHierarchy aggregatedColumn="17"/>
        </ext>
      </extLst>
    </cacheHierarchy>
    <cacheHierarchy uniqueName="[Measures].[Sum of TrainingTimesLastYear]" caption="Sum of TrainingTimesLastYear" measure="1" displayFolder="" measureGroup="Range 1" count="0" hidden="1">
      <extLst>
        <ext xmlns:x15="http://schemas.microsoft.com/office/spreadsheetml/2010/11/main" uri="{B97F6D7D-B522-45F9-BDA1-12C45D357490}">
          <x15:cacheHierarchy aggregatedColumn="19"/>
        </ext>
      </extLst>
    </cacheHierarchy>
    <cacheHierarchy uniqueName="[Measures].[Count of JobRole 2]" caption="Count of JobRole 2" measure="1" displayFolder="" measureGroup="Range 1" count="0" hidden="1">
      <extLst>
        <ext xmlns:x15="http://schemas.microsoft.com/office/spreadsheetml/2010/11/main" uri="{B97F6D7D-B522-45F9-BDA1-12C45D357490}">
          <x15:cacheHierarchy aggregatedColumn="27"/>
        </ext>
      </extLst>
    </cacheHierarchy>
    <cacheHierarchy uniqueName="[Measures].[Count of MaritalStatus]" caption="Count of MaritalStatus" measure="1" displayFolder="" measureGroup="Range 1" count="0" hidden="1">
      <extLst>
        <ext xmlns:x15="http://schemas.microsoft.com/office/spreadsheetml/2010/11/main" uri="{B97F6D7D-B522-45F9-BDA1-12C45D357490}">
          <x15:cacheHierarchy aggregatedColumn="26"/>
        </ext>
      </extLst>
    </cacheHierarchy>
    <cacheHierarchy uniqueName="[Measures].[Sum of EmployeeID]" caption="Sum of EmployeeID" measure="1" displayFolder="" measureGroup="Range 1" count="0" hidden="1">
      <extLst>
        <ext xmlns:x15="http://schemas.microsoft.com/office/spreadsheetml/2010/11/main" uri="{B97F6D7D-B522-45F9-BDA1-12C45D357490}">
          <x15:cacheHierarchy aggregatedColumn="12"/>
        </ext>
      </extLst>
    </cacheHierarchy>
    <cacheHierarchy uniqueName="[Measures].[Sum of YearsSinceLastPromotion]" caption="Sum of YearsSinceLastPromotion" measure="1" displayFolder="" measureGroup="Range 1"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Range 1" count="0" hidden="1">
      <extLst>
        <ext xmlns:x15="http://schemas.microsoft.com/office/spreadsheetml/2010/11/main" uri="{B97F6D7D-B522-45F9-BDA1-12C45D357490}">
          <x15:cacheHierarchy aggregatedColumn="20"/>
        </ext>
      </extLst>
    </cacheHierarchy>
    <cacheHierarchy uniqueName="[Measures].[Sum of PercentSalaryHike]" caption="Sum of PercentSalaryHike" measure="1" displayFolder="" measureGroup="Range 1" count="0" hidden="1">
      <extLst>
        <ext xmlns:x15="http://schemas.microsoft.com/office/spreadsheetml/2010/11/main" uri="{B97F6D7D-B522-45F9-BDA1-12C45D357490}">
          <x15:cacheHierarchy aggregatedColumn="15"/>
        </ext>
      </extLst>
    </cacheHierarchy>
    <cacheHierarchy uniqueName="[Measures].[Sum of YearsWithCurrManager]" caption="Sum of YearsWithCurrManager" measure="1" displayFolder="" measureGroup="Range 1" count="0" hidden="1">
      <extLst>
        <ext xmlns:x15="http://schemas.microsoft.com/office/spreadsheetml/2010/11/main" uri="{B97F6D7D-B522-45F9-BDA1-12C45D357490}">
          <x15:cacheHierarchy aggregatedColumn="22"/>
        </ext>
      </extLst>
    </cacheHierarchy>
    <cacheHierarchy uniqueName="[Measures].[Sum of TotalWorkingYears]" caption="Sum of TotalWorkingYears" measure="1" displayFolder="" measureGroup="Range 1" count="0" hidden="1">
      <extLst>
        <ext xmlns:x15="http://schemas.microsoft.com/office/spreadsheetml/2010/11/main" uri="{B97F6D7D-B522-45F9-BDA1-12C45D357490}">
          <x15:cacheHierarchy aggregatedColumn="18"/>
        </ext>
      </extLst>
    </cacheHierarchy>
    <cacheHierarchy uniqueName="[Measures].[Sum of Education]" caption="Sum of Education" measure="1" displayFolder="" measureGroup="Range 1" count="0" hidden="1">
      <extLst>
        <ext xmlns:x15="http://schemas.microsoft.com/office/spreadsheetml/2010/11/main" uri="{B97F6D7D-B522-45F9-BDA1-12C45D357490}">
          <x15:cacheHierarchy aggregatedColumn="10"/>
        </ext>
      </extLst>
    </cacheHierarchy>
    <cacheHierarchy uniqueName="[Measures].[Count of EducationField]" caption="Count of EducationField" measure="1" displayFolder="" measureGroup="Range 2" count="0" hidden="1">
      <extLst>
        <ext xmlns:x15="http://schemas.microsoft.com/office/spreadsheetml/2010/11/main" uri="{B97F6D7D-B522-45F9-BDA1-12C45D357490}">
          <x15:cacheHierarchy aggregatedColumn="32"/>
        </ext>
      </extLst>
    </cacheHierarchy>
    <cacheHierarchy uniqueName="[Measures].[Count of EducationField 2]" caption="Count of EducationField 2" measure="1" displayFolder="" measureGroup="Range 1" count="0" hidden="1">
      <extLst>
        <ext xmlns:x15="http://schemas.microsoft.com/office/spreadsheetml/2010/11/main" uri="{B97F6D7D-B522-45F9-BDA1-12C45D357490}">
          <x15:cacheHierarchy aggregatedColumn="25"/>
        </ext>
      </extLst>
    </cacheHierarchy>
    <cacheHierarchy uniqueName="[Measures].[Count of JobRole 3]" caption="Count of JobRole 3" measure="1" displayFolder="" measureGroup="Range 3" count="0" hidden="1">
      <extLst>
        <ext xmlns:x15="http://schemas.microsoft.com/office/spreadsheetml/2010/11/main" uri="{B97F6D7D-B522-45F9-BDA1-12C45D357490}">
          <x15:cacheHierarchy aggregatedColumn="33"/>
        </ext>
      </extLst>
    </cacheHierarchy>
    <cacheHierarchy uniqueName="[Measures].[Count of Department]" caption="Count of Department" measure="1" displayFolder="" measureGroup="Range 1" count="0" hidden="1">
      <extLst>
        <ext xmlns:x15="http://schemas.microsoft.com/office/spreadsheetml/2010/11/main" uri="{B97F6D7D-B522-45F9-BDA1-12C45D357490}">
          <x15:cacheHierarchy aggregatedColumn="2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hal Haider" refreshedDate="44614.706077430557" backgroundQuery="1" createdVersion="7" refreshedVersion="7" minRefreshableVersion="3" recordCount="0" supportSubquery="1" supportAdvancedDrill="1" xr:uid="{2777D7E4-F323-4290-8634-94F9E552A5B2}">
  <cacheSource type="external" connectionId="1"/>
  <cacheFields count="4">
    <cacheField name="[Range 2].[Department].[Department]" caption="Department" numFmtId="0" hierarchy="31" level="1">
      <sharedItems count="3">
        <s v="Human Resources"/>
        <s v="Research &amp; Development"/>
        <s v="Sales"/>
      </sharedItems>
    </cacheField>
    <cacheField name="[Range 2].[EducationField].[EducationField]" caption="EducationField" numFmtId="0" hierarchy="32" level="1">
      <sharedItems count="6">
        <s v="Human Resources"/>
        <s v="Life Sciences"/>
        <s v="Marketing"/>
        <s v="Medical"/>
        <s v="Other"/>
        <s v="Technical Degree"/>
      </sharedItems>
    </cacheField>
    <cacheField name="[Measures].[Count of EducationField]" caption="Count of EducationField" numFmtId="0" hierarchy="78" level="32767"/>
    <cacheField name="[Range].[JobRole].[JobRole]" caption="JobRole" numFmtId="0" hierarchy="4" level="1">
      <sharedItems containsSemiMixedTypes="0" containsNonDate="0" containsString="0"/>
    </cacheField>
  </cacheFields>
  <cacheHierarchies count="82">
    <cacheHierarchy uniqueName="[Range].[BusinessTravel]" caption="BusinessTravel" attribute="1" defaultMemberUniqueName="[Range].[BusinessTravel].[All]" allUniqueName="[Range].[BusinessTravel].[All]" dimensionUniqueName="[Range]" displayFolder="" count="0" memberValueDatatype="130" unbalanced="0"/>
    <cacheHierarchy uniqueName="[Range].[Department]" caption="Department" attribute="1" defaultMemberUniqueName="[Range].[Department].[All]" allUniqueName="[Range].[Department].[All]" dimensionUniqueName="[Range]" displayFolder="" count="2" memberValueDatatype="130" unbalanced="0"/>
    <cacheHierarchy uniqueName="[Range].[EducationField]" caption="EducationField" attribute="1" defaultMemberUniqueName="[Range].[EducationField].[All]" allUniqueName="[Range].[EducationField].[All]" dimensionUniqueName="[Range]" displayFolder="" count="2" memberValueDatatype="130" unbalanced="0"/>
    <cacheHierarchy uniqueName="[Range].[MaritalStatus]" caption="MaritalStatus" attribute="1" defaultMemberUniqueName="[Range].[MaritalStatus].[All]" allUniqueName="[Range].[MaritalStatus].[All]" dimensionUniqueName="[Range]" displayFolder="" count="2" memberValueDatatype="130" unbalanced="0"/>
    <cacheHierarchy uniqueName="[Range].[JobRole]" caption="JobRole" attribute="1" defaultMemberUniqueName="[Range].[JobRole].[All]" allUniqueName="[Range].[JobRole].[All]" dimensionUniqueName="[Range]" displayFolder="" count="2" memberValueDatatype="130" unbalanced="0">
      <fieldsUsage count="2">
        <fieldUsage x="-1"/>
        <fieldUsage x="3"/>
      </fieldsUsage>
    </cacheHierarchy>
    <cacheHierarchy uniqueName="[Range].[Gender]" caption="Gender" attribute="1" defaultMemberUniqueName="[Range].[Gender].[All]" allUniqueName="[Range].[Gender].[All]" dimensionUniqueName="[Range]" displayFolder="" count="2" memberValueDatatype="130" unbalanced="0"/>
    <cacheHierarchy uniqueName="[Range].[Attrition]" caption="Attrition" attribute="1" defaultMemberUniqueName="[Range].[Attrition].[All]" allUniqueName="[Range].[Attrition].[All]" dimensionUniqueName="[Range]" displayFolder="" count="2" memberValueDatatype="130" unbalanced="0"/>
    <cacheHierarchy uniqueName="[Range].[Over18]" caption="Over18" attribute="1" defaultMemberUniqueName="[Range].[Over18].[All]" allUniqueName="[Range].[Over18].[All]" dimensionUniqueName="[Range]"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DistanceFromHome]" caption="DistanceFromHome" attribute="1" defaultMemberUniqueName="[Range 1].[DistanceFromHome].[All]" allUniqueName="[Range 1].[DistanceFromHome].[All]" dimensionUniqueName="[Range 1]" displayFolder="" count="0" memberValueDatatype="20" unbalanced="0"/>
    <cacheHierarchy uniqueName="[Range 1].[Education]" caption="Education" attribute="1" defaultMemberUniqueName="[Range 1].[Education].[All]" allUniqueName="[Range 1].[Education].[All]" dimensionUniqueName="[Range 1]" displayFolder="" count="0" memberValueDatatype="20" unbalanced="0"/>
    <cacheHierarchy uniqueName="[Range 1].[EmployeeCount]" caption="EmployeeCount" attribute="1" defaultMemberUniqueName="[Range 1].[EmployeeCount].[All]" allUniqueName="[Range 1].[EmployeeCount].[All]" dimensionUniqueName="[Range 1]" displayFolder="" count="0" memberValueDatatype="20" unbalanced="0"/>
    <cacheHierarchy uniqueName="[Range 1].[EmployeeID]" caption="EmployeeID" attribute="1" defaultMemberUniqueName="[Range 1].[EmployeeID].[All]" allUniqueName="[Range 1].[EmployeeID].[All]" dimensionUniqueName="[Range 1]" displayFolder="" count="0" memberValueDatatype="20" unbalanced="0"/>
    <cacheHierarchy uniqueName="[Range 1].[JobLevel]" caption="JobLevel" attribute="1" defaultMemberUniqueName="[Range 1].[JobLevel].[All]" allUniqueName="[Range 1].[JobLevel].[All]" dimensionUniqueName="[Range 1]" displayFolder="" count="0" memberValueDatatype="20" unbalanced="0"/>
    <cacheHierarchy uniqueName="[Range 1].[MonthlyIncome]" caption="MonthlyIncome" attribute="1" defaultMemberUniqueName="[Range 1].[MonthlyIncome].[All]" allUniqueName="[Range 1].[MonthlyIncome].[All]" dimensionUniqueName="[Range 1]" displayFolder="" count="0" memberValueDatatype="20" unbalanced="0"/>
    <cacheHierarchy uniqueName="[Range 1].[PercentSalaryHike]" caption="PercentSalaryHike" attribute="1" defaultMemberUniqueName="[Range 1].[PercentSalaryHike].[All]" allUniqueName="[Range 1].[PercentSalaryHike].[All]" dimensionUniqueName="[Range 1]" displayFolder="" count="0" memberValueDatatype="20" unbalanced="0"/>
    <cacheHierarchy uniqueName="[Range 1].[StandardHours]" caption="StandardHours" attribute="1" defaultMemberUniqueName="[Range 1].[StandardHours].[All]" allUniqueName="[Range 1].[StandardHours].[All]" dimensionUniqueName="[Range 1]" displayFolder="" count="0" memberValueDatatype="20" unbalanced="0"/>
    <cacheHierarchy uniqueName="[Range 1].[StockOptionLevel]" caption="StockOptionLevel" attribute="1" defaultMemberUniqueName="[Range 1].[StockOptionLevel].[All]" allUniqueName="[Range 1].[StockOptionLevel].[All]" dimensionUniqueName="[Range 1]" displayFolder="" count="0" memberValueDatatype="20" unbalanced="0"/>
    <cacheHierarchy uniqueName="[Range 1].[TotalWorkingYears]" caption="TotalWorkingYears" attribute="1" defaultMemberUniqueName="[Range 1].[TotalWorkingYears].[All]" allUniqueName="[Range 1].[TotalWorkingYears].[All]" dimensionUniqueName="[Range 1]" displayFolder="" count="0" memberValueDatatype="20" unbalanced="0"/>
    <cacheHierarchy uniqueName="[Range 1].[TrainingTimesLastYear]" caption="TrainingTimesLastYear" attribute="1" defaultMemberUniqueName="[Range 1].[TrainingTimesLastYear].[All]" allUniqueName="[Range 1].[TrainingTimesLastYear].[All]" dimensionUniqueName="[Range 1]" displayFolder="" count="0" memberValueDatatype="20" unbalanced="0"/>
    <cacheHierarchy uniqueName="[Range 1].[YearsAtCompany]" caption="YearsAtCompany" attribute="1" defaultMemberUniqueName="[Range 1].[YearsAtCompany].[All]" allUniqueName="[Range 1].[YearsAtCompany].[All]" dimensionUniqueName="[Range 1]" displayFolder="" count="0" memberValueDatatype="20" unbalanced="0"/>
    <cacheHierarchy uniqueName="[Range 1].[YearsSinceLastPromotion]" caption="YearsSinceLastPromotion" attribute="1" defaultMemberUniqueName="[Range 1].[YearsSinceLastPromotion].[All]" allUniqueName="[Range 1].[YearsSinceLastPromotion].[All]" dimensionUniqueName="[Range 1]" displayFolder="" count="0" memberValueDatatype="20" unbalanced="0"/>
    <cacheHierarchy uniqueName="[Range 1].[YearsWithCurrManager]" caption="YearsWithCurrManager" attribute="1" defaultMemberUniqueName="[Range 1].[YearsWithCurrManager].[All]" allUniqueName="[Range 1].[YearsWithCurrManager].[All]" dimensionUniqueName="[Range 1]" displayFolder="" count="0" memberValueDatatype="20" unbalanced="0"/>
    <cacheHierarchy uniqueName="[Range 1].[BusinessTravel]" caption="BusinessTravel" attribute="1" defaultMemberUniqueName="[Range 1].[BusinessTravel].[All]" allUniqueName="[Range 1].[BusinessTravel].[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0" memberValueDatatype="130" unbalanced="0"/>
    <cacheHierarchy uniqueName="[Range 1].[EducationField]" caption="EducationField" attribute="1" defaultMemberUniqueName="[Range 1].[EducationField].[All]" allUniqueName="[Range 1].[EducationField].[All]" dimensionUniqueName="[Range 1]" displayFolder="" count="0" memberValueDatatype="130" unbalanced="0"/>
    <cacheHierarchy uniqueName="[Range 1].[MaritalStatus]" caption="MaritalStatus" attribute="1" defaultMemberUniqueName="[Range 1].[MaritalStatus].[All]" allUniqueName="[Range 1].[MaritalStatus].[All]" dimensionUniqueName="[Range 1]" displayFolder="" count="0" memberValueDatatype="130" unbalanced="0"/>
    <cacheHierarchy uniqueName="[Range 1].[JobRole]" caption="JobRole" attribute="1" defaultMemberUniqueName="[Range 1].[JobRole].[All]" allUniqueName="[Range 1].[JobRol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ttrition]" caption="Attrition" attribute="1" defaultMemberUniqueName="[Range 1].[Attrition].[All]" allUniqueName="[Range 1].[Attrition].[All]" dimensionUniqueName="[Range 1]" displayFolder="" count="0" memberValueDatatype="130" unbalanced="0"/>
    <cacheHierarchy uniqueName="[Range 1].[Over18]" caption="Over18" attribute="1" defaultMemberUniqueName="[Range 1].[Over18].[All]" allUniqueName="[Range 1].[Over18].[All]" dimensionUniqueName="[Range 1]" displayFolder="" count="0" memberValueDatatype="130" unbalanced="0"/>
    <cacheHierarchy uniqueName="[Range 2].[Department]" caption="Department" attribute="1" defaultMemberUniqueName="[Range 2].[Department].[All]" allUniqueName="[Range 2].[Department].[All]" dimensionUniqueName="[Range 2]" displayFolder="" count="2" memberValueDatatype="130" unbalanced="0">
      <fieldsUsage count="2">
        <fieldUsage x="-1"/>
        <fieldUsage x="0"/>
      </fieldsUsage>
    </cacheHierarchy>
    <cacheHierarchy uniqueName="[Range 2].[EducationField]" caption="EducationField" attribute="1" defaultMemberUniqueName="[Range 2].[EducationField].[All]" allUniqueName="[Range 2].[EducationField].[All]" dimensionUniqueName="[Range 2]" displayFolder="" count="2" memberValueDatatype="130" unbalanced="0">
      <fieldsUsage count="2">
        <fieldUsage x="-1"/>
        <fieldUsage x="1"/>
      </fieldsUsage>
    </cacheHierarchy>
    <cacheHierarchy uniqueName="[Range 3].[JobRole]" caption="JobRole" attribute="1" defaultMemberUniqueName="[Range 3].[JobRole].[All]" allUniqueName="[Range 3].[JobRole].[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DistanceFromHome]" caption="DistanceFromHome" attribute="1" defaultMemberUniqueName="[Range 4].[DistanceFromHome].[All]" allUniqueName="[Range 4].[DistanceFromHome].[All]" dimensionUniqueName="[Range 4]" displayFolder="" count="0" memberValueDatatype="20" unbalanced="0"/>
    <cacheHierarchy uniqueName="[Range 4].[Education]" caption="Education" attribute="1" defaultMemberUniqueName="[Range 4].[Education].[All]" allUniqueName="[Range 4].[Education].[All]" dimensionUniqueName="[Range 4]" displayFolder="" count="0" memberValueDatatype="20" unbalanced="0"/>
    <cacheHierarchy uniqueName="[Range 4].[EmployeeCount]" caption="EmployeeCount" attribute="1" defaultMemberUniqueName="[Range 4].[EmployeeCount].[All]" allUniqueName="[Range 4].[EmployeeCount].[All]" dimensionUniqueName="[Range 4]" displayFolder="" count="0" memberValueDatatype="20" unbalanced="0"/>
    <cacheHierarchy uniqueName="[Range 4].[EmployeeID]" caption="EmployeeID" attribute="1" defaultMemberUniqueName="[Range 4].[EmployeeID].[All]" allUniqueName="[Range 4].[EmployeeID].[All]" dimensionUniqueName="[Range 4]" displayFolder="" count="0" memberValueDatatype="20" unbalanced="0"/>
    <cacheHierarchy uniqueName="[Range 4].[JobLevel]" caption="JobLevel" attribute="1" defaultMemberUniqueName="[Range 4].[JobLevel].[All]" allUniqueName="[Range 4].[JobLevel].[All]" dimensionUniqueName="[Range 4]" displayFolder="" count="0" memberValueDatatype="20" unbalanced="0"/>
    <cacheHierarchy uniqueName="[Range 4].[MonthlyIncome]" caption="MonthlyIncome" attribute="1" defaultMemberUniqueName="[Range 4].[MonthlyIncome].[All]" allUniqueName="[Range 4].[MonthlyIncome].[All]" dimensionUniqueName="[Range 4]" displayFolder="" count="0" memberValueDatatype="20" unbalanced="0"/>
    <cacheHierarchy uniqueName="[Range 4].[PercentSalaryHike]" caption="PercentSalaryHike" attribute="1" defaultMemberUniqueName="[Range 4].[PercentSalaryHike].[All]" allUniqueName="[Range 4].[PercentSalaryHike].[All]" dimensionUniqueName="[Range 4]" displayFolder="" count="0" memberValueDatatype="20" unbalanced="0"/>
    <cacheHierarchy uniqueName="[Range 4].[StandardHours]" caption="StandardHours" attribute="1" defaultMemberUniqueName="[Range 4].[StandardHours].[All]" allUniqueName="[Range 4].[StandardHours].[All]" dimensionUniqueName="[Range 4]" displayFolder="" count="0" memberValueDatatype="20" unbalanced="0"/>
    <cacheHierarchy uniqueName="[Range 4].[StockOptionLevel]" caption="StockOptionLevel" attribute="1" defaultMemberUniqueName="[Range 4].[StockOptionLevel].[All]" allUniqueName="[Range 4].[StockOptionLevel].[All]" dimensionUniqueName="[Range 4]" displayFolder="" count="0" memberValueDatatype="20" unbalanced="0"/>
    <cacheHierarchy uniqueName="[Range 4].[TotalWorkingYears]" caption="TotalWorkingYears" attribute="1" defaultMemberUniqueName="[Range 4].[TotalWorkingYears].[All]" allUniqueName="[Range 4].[TotalWorkingYears].[All]" dimensionUniqueName="[Range 4]" displayFolder="" count="0" memberValueDatatype="20" unbalanced="0"/>
    <cacheHierarchy uniqueName="[Range 4].[TrainingTimesLastYear]" caption="TrainingTimesLastYear" attribute="1" defaultMemberUniqueName="[Range 4].[TrainingTimesLastYear].[All]" allUniqueName="[Range 4].[TrainingTimesLastYear].[All]" dimensionUniqueName="[Range 4]" displayFolder="" count="0" memberValueDatatype="20" unbalanced="0"/>
    <cacheHierarchy uniqueName="[Range 4].[YearsAtCompany]" caption="YearsAtCompany" attribute="1" defaultMemberUniqueName="[Range 4].[YearsAtCompany].[All]" allUniqueName="[Range 4].[YearsAtCompany].[All]" dimensionUniqueName="[Range 4]" displayFolder="" count="0" memberValueDatatype="20" unbalanced="0"/>
    <cacheHierarchy uniqueName="[Range 4].[YearsSinceLastPromotion]" caption="YearsSinceLastPromotion" attribute="1" defaultMemberUniqueName="[Range 4].[YearsSinceLastPromotion].[All]" allUniqueName="[Range 4].[YearsSinceLastPromotion].[All]" dimensionUniqueName="[Range 4]" displayFolder="" count="0" memberValueDatatype="20" unbalanced="0"/>
    <cacheHierarchy uniqueName="[Range 4].[YearsWithCurrManager]" caption="YearsWithCurrManager" attribute="1" defaultMemberUniqueName="[Range 4].[YearsWithCurrManager].[All]" allUniqueName="[Range 4].[YearsWithCurrManager].[All]" dimensionUniqueName="[Range 4]" displayFolder="" count="0" memberValueDatatype="20" unbalanced="0"/>
    <cacheHierarchy uniqueName="[Range 4].[BusinessTravel]" caption="BusinessTravel" attribute="1" defaultMemberUniqueName="[Range 4].[BusinessTravel].[All]" allUniqueName="[Range 4].[BusinessTravel].[All]" dimensionUniqueName="[Range 4]" displayFolder="" count="0" memberValueDatatype="130" unbalanced="0"/>
    <cacheHierarchy uniqueName="[Range 4].[Department]" caption="Department" attribute="1" defaultMemberUniqueName="[Range 4].[Department].[All]" allUniqueName="[Range 4].[Department].[All]" dimensionUniqueName="[Range 4]" displayFolder="" count="0" memberValueDatatype="130" unbalanced="0"/>
    <cacheHierarchy uniqueName="[Range 4].[EducationField]" caption="EducationField" attribute="1" defaultMemberUniqueName="[Range 4].[EducationField].[All]" allUniqueName="[Range 4].[EducationField].[All]" dimensionUniqueName="[Range 4]" displayFolder="" count="0" memberValueDatatype="130" unbalanced="0"/>
    <cacheHierarchy uniqueName="[Range 4].[MaritalStatus]" caption="MaritalStatus" attribute="1" defaultMemberUniqueName="[Range 4].[MaritalStatus].[All]" allUniqueName="[Range 4].[MaritalStatus].[All]" dimensionUniqueName="[Range 4]" displayFolder="" count="0" memberValueDatatype="130" unbalanced="0"/>
    <cacheHierarchy uniqueName="[Range 4].[JobRole]" caption="JobRole" attribute="1" defaultMemberUniqueName="[Range 4].[JobRole].[All]" allUniqueName="[Range 4].[JobRole].[All]" dimensionUniqueName="[Range 4]" displayFolder="" count="0" memberValueDatatype="130" unbalanced="0"/>
    <cacheHierarchy uniqueName="[Range 4].[Gender]" caption="Gender" attribute="1" defaultMemberUniqueName="[Range 4].[Gender].[All]" allUniqueName="[Range 4].[Gender].[All]" dimensionUniqueName="[Range 4]" displayFolder="" count="0" memberValueDatatype="130" unbalanced="0"/>
    <cacheHierarchy uniqueName="[Range 4].[Attrition]" caption="Attrition" attribute="1" defaultMemberUniqueName="[Range 4].[Attrition].[All]" allUniqueName="[Range 4].[Attrition].[All]" dimensionUniqueName="[Range 4]" displayFolder="" count="0" memberValueDatatype="130" unbalanced="0"/>
    <cacheHierarchy uniqueName="[Range 4].[Over18]" caption="Over18" attribute="1" defaultMemberUniqueName="[Range 4].[Over18].[All]" allUniqueName="[Range 4].[Over18].[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JobRole]" caption="Count of JobRole" measure="1" displayFolder="" measureGroup="Range" count="0" hidden="1">
      <extLst>
        <ext xmlns:x15="http://schemas.microsoft.com/office/spreadsheetml/2010/11/main" uri="{B97F6D7D-B522-45F9-BDA1-12C45D357490}">
          <x15:cacheHierarchy aggregatedColumn="4"/>
        </ext>
      </extLst>
    </cacheHierarchy>
    <cacheHierarchy uniqueName="[Measures].[Sum of MonthlyIncome]" caption="Sum of MonthlyIncome" measure="1" displayFolder="" measureGroup="Range 1" count="0" hidden="1">
      <extLst>
        <ext xmlns:x15="http://schemas.microsoft.com/office/spreadsheetml/2010/11/main" uri="{B97F6D7D-B522-45F9-BDA1-12C45D357490}">
          <x15:cacheHierarchy aggregatedColumn="14"/>
        </ext>
      </extLst>
    </cacheHierarchy>
    <cacheHierarchy uniqueName="[Measures].[Sum of StandardHours]" caption="Sum of StandardHours" measure="1" displayFolder="" measureGroup="Range 1" count="0" hidden="1">
      <extLst>
        <ext xmlns:x15="http://schemas.microsoft.com/office/spreadsheetml/2010/11/main" uri="{B97F6D7D-B522-45F9-BDA1-12C45D357490}">
          <x15:cacheHierarchy aggregatedColumn="16"/>
        </ext>
      </extLst>
    </cacheHierarchy>
    <cacheHierarchy uniqueName="[Measures].[Sum of StockOptionLevel]" caption="Sum of StockOptionLevel" measure="1" displayFolder="" measureGroup="Range 1" count="0" hidden="1">
      <extLst>
        <ext xmlns:x15="http://schemas.microsoft.com/office/spreadsheetml/2010/11/main" uri="{B97F6D7D-B522-45F9-BDA1-12C45D357490}">
          <x15:cacheHierarchy aggregatedColumn="17"/>
        </ext>
      </extLst>
    </cacheHierarchy>
    <cacheHierarchy uniqueName="[Measures].[Sum of TrainingTimesLastYear]" caption="Sum of TrainingTimesLastYear" measure="1" displayFolder="" measureGroup="Range 1" count="0" hidden="1">
      <extLst>
        <ext xmlns:x15="http://schemas.microsoft.com/office/spreadsheetml/2010/11/main" uri="{B97F6D7D-B522-45F9-BDA1-12C45D357490}">
          <x15:cacheHierarchy aggregatedColumn="19"/>
        </ext>
      </extLst>
    </cacheHierarchy>
    <cacheHierarchy uniqueName="[Measures].[Count of JobRole 2]" caption="Count of JobRole 2" measure="1" displayFolder="" measureGroup="Range 1" count="0" hidden="1">
      <extLst>
        <ext xmlns:x15="http://schemas.microsoft.com/office/spreadsheetml/2010/11/main" uri="{B97F6D7D-B522-45F9-BDA1-12C45D357490}">
          <x15:cacheHierarchy aggregatedColumn="27"/>
        </ext>
      </extLst>
    </cacheHierarchy>
    <cacheHierarchy uniqueName="[Measures].[Count of MaritalStatus]" caption="Count of MaritalStatus" measure="1" displayFolder="" measureGroup="Range 1" count="0" hidden="1">
      <extLst>
        <ext xmlns:x15="http://schemas.microsoft.com/office/spreadsheetml/2010/11/main" uri="{B97F6D7D-B522-45F9-BDA1-12C45D357490}">
          <x15:cacheHierarchy aggregatedColumn="26"/>
        </ext>
      </extLst>
    </cacheHierarchy>
    <cacheHierarchy uniqueName="[Measures].[Sum of EmployeeID]" caption="Sum of EmployeeID" measure="1" displayFolder="" measureGroup="Range 1" count="0" hidden="1">
      <extLst>
        <ext xmlns:x15="http://schemas.microsoft.com/office/spreadsheetml/2010/11/main" uri="{B97F6D7D-B522-45F9-BDA1-12C45D357490}">
          <x15:cacheHierarchy aggregatedColumn="12"/>
        </ext>
      </extLst>
    </cacheHierarchy>
    <cacheHierarchy uniqueName="[Measures].[Sum of YearsSinceLastPromotion]" caption="Sum of YearsSinceLastPromotion" measure="1" displayFolder="" measureGroup="Range 1"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Range 1" count="0" hidden="1">
      <extLst>
        <ext xmlns:x15="http://schemas.microsoft.com/office/spreadsheetml/2010/11/main" uri="{B97F6D7D-B522-45F9-BDA1-12C45D357490}">
          <x15:cacheHierarchy aggregatedColumn="20"/>
        </ext>
      </extLst>
    </cacheHierarchy>
    <cacheHierarchy uniqueName="[Measures].[Sum of PercentSalaryHike]" caption="Sum of PercentSalaryHike" measure="1" displayFolder="" measureGroup="Range 1" count="0" hidden="1">
      <extLst>
        <ext xmlns:x15="http://schemas.microsoft.com/office/spreadsheetml/2010/11/main" uri="{B97F6D7D-B522-45F9-BDA1-12C45D357490}">
          <x15:cacheHierarchy aggregatedColumn="15"/>
        </ext>
      </extLst>
    </cacheHierarchy>
    <cacheHierarchy uniqueName="[Measures].[Sum of YearsWithCurrManager]" caption="Sum of YearsWithCurrManager" measure="1" displayFolder="" measureGroup="Range 1" count="0" hidden="1">
      <extLst>
        <ext xmlns:x15="http://schemas.microsoft.com/office/spreadsheetml/2010/11/main" uri="{B97F6D7D-B522-45F9-BDA1-12C45D357490}">
          <x15:cacheHierarchy aggregatedColumn="22"/>
        </ext>
      </extLst>
    </cacheHierarchy>
    <cacheHierarchy uniqueName="[Measures].[Sum of TotalWorkingYears]" caption="Sum of TotalWorkingYears" measure="1" displayFolder="" measureGroup="Range 1" count="0" hidden="1">
      <extLst>
        <ext xmlns:x15="http://schemas.microsoft.com/office/spreadsheetml/2010/11/main" uri="{B97F6D7D-B522-45F9-BDA1-12C45D357490}">
          <x15:cacheHierarchy aggregatedColumn="18"/>
        </ext>
      </extLst>
    </cacheHierarchy>
    <cacheHierarchy uniqueName="[Measures].[Sum of Education]" caption="Sum of Education" measure="1" displayFolder="" measureGroup="Range 1" count="0" hidden="1">
      <extLst>
        <ext xmlns:x15="http://schemas.microsoft.com/office/spreadsheetml/2010/11/main" uri="{B97F6D7D-B522-45F9-BDA1-12C45D357490}">
          <x15:cacheHierarchy aggregatedColumn="10"/>
        </ext>
      </extLst>
    </cacheHierarchy>
    <cacheHierarchy uniqueName="[Measures].[Count of EducationField]" caption="Count of EducationField" measure="1" displayFolder="" measureGroup="Range 2" count="0" oneField="1" hidden="1">
      <fieldsUsage count="1">
        <fieldUsage x="2"/>
      </fieldsUsage>
      <extLst>
        <ext xmlns:x15="http://schemas.microsoft.com/office/spreadsheetml/2010/11/main" uri="{B97F6D7D-B522-45F9-BDA1-12C45D357490}">
          <x15:cacheHierarchy aggregatedColumn="32"/>
        </ext>
      </extLst>
    </cacheHierarchy>
    <cacheHierarchy uniqueName="[Measures].[Count of EducationField 2]" caption="Count of EducationField 2" measure="1" displayFolder="" measureGroup="Range 1" count="0" hidden="1">
      <extLst>
        <ext xmlns:x15="http://schemas.microsoft.com/office/spreadsheetml/2010/11/main" uri="{B97F6D7D-B522-45F9-BDA1-12C45D357490}">
          <x15:cacheHierarchy aggregatedColumn="25"/>
        </ext>
      </extLst>
    </cacheHierarchy>
    <cacheHierarchy uniqueName="[Measures].[Count of JobRole 3]" caption="Count of JobRole 3" measure="1" displayFolder="" measureGroup="Range 3" count="0" hidden="1">
      <extLst>
        <ext xmlns:x15="http://schemas.microsoft.com/office/spreadsheetml/2010/11/main" uri="{B97F6D7D-B522-45F9-BDA1-12C45D357490}">
          <x15:cacheHierarchy aggregatedColumn="33"/>
        </ext>
      </extLst>
    </cacheHierarchy>
    <cacheHierarchy uniqueName="[Measures].[Count of Department]" caption="Count of Department" measure="1" displayFolder="" measureGroup="Range 1" count="0" hidden="1">
      <extLst>
        <ext xmlns:x15="http://schemas.microsoft.com/office/spreadsheetml/2010/11/main" uri="{B97F6D7D-B522-45F9-BDA1-12C45D357490}">
          <x15:cacheHierarchy aggregatedColumn="2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hal Haider" refreshedDate="44614.706078009258" backgroundQuery="1" createdVersion="7" refreshedVersion="7" minRefreshableVersion="3" recordCount="0" supportSubquery="1" supportAdvancedDrill="1" xr:uid="{2393CC26-9DFC-4696-87F6-CE0E290821BC}">
  <cacheSource type="external" connectionId="1"/>
  <cacheFields count="4">
    <cacheField name="[Range 1].[JobRole].[JobRole]" caption="JobRole" numFmtId="0" hierarchy="27" level="1">
      <sharedItems count="9">
        <s v="Healthcare Representative"/>
        <s v="Human Resources"/>
        <s v="Laboratory Technician"/>
        <s v="Manager"/>
        <s v="Manufacturing Director"/>
        <s v="Research Director"/>
        <s v="Research Scientist"/>
        <s v="Sales Executive"/>
        <s v="Sales Representative"/>
      </sharedItems>
    </cacheField>
    <cacheField name="[Range 1].[EducationField].[EducationField]" caption="EducationField" numFmtId="0" hierarchy="25" level="1">
      <sharedItems count="6">
        <s v="Human Resources"/>
        <s v="Life Sciences"/>
        <s v="Marketing"/>
        <s v="Medical"/>
        <s v="Other"/>
        <s v="Technical Degree"/>
      </sharedItems>
    </cacheField>
    <cacheField name="[Measures].[Count of EducationField 2]" caption="Count of EducationField 2" numFmtId="0" hierarchy="79" level="32767"/>
    <cacheField name="[Range].[JobRole].[JobRole]" caption="JobRole" numFmtId="0" hierarchy="4" level="1">
      <sharedItems containsSemiMixedTypes="0" containsNonDate="0" containsString="0"/>
    </cacheField>
  </cacheFields>
  <cacheHierarchies count="82">
    <cacheHierarchy uniqueName="[Range].[BusinessTravel]" caption="BusinessTravel" attribute="1" defaultMemberUniqueName="[Range].[BusinessTravel].[All]" allUniqueName="[Range].[BusinessTravel].[All]" dimensionUniqueName="[Range]" displayFolder="" count="0" memberValueDatatype="130" unbalanced="0"/>
    <cacheHierarchy uniqueName="[Range].[Department]" caption="Department" attribute="1" defaultMemberUniqueName="[Range].[Department].[All]" allUniqueName="[Range].[Department].[All]" dimensionUniqueName="[Range]" displayFolder="" count="2" memberValueDatatype="130" unbalanced="0"/>
    <cacheHierarchy uniqueName="[Range].[EducationField]" caption="EducationField" attribute="1" defaultMemberUniqueName="[Range].[EducationField].[All]" allUniqueName="[Range].[EducationField].[All]" dimensionUniqueName="[Range]" displayFolder="" count="2" memberValueDatatype="130" unbalanced="0"/>
    <cacheHierarchy uniqueName="[Range].[MaritalStatus]" caption="MaritalStatus" attribute="1" defaultMemberUniqueName="[Range].[MaritalStatus].[All]" allUniqueName="[Range].[MaritalStatus].[All]" dimensionUniqueName="[Range]" displayFolder="" count="2" memberValueDatatype="130" unbalanced="0"/>
    <cacheHierarchy uniqueName="[Range].[JobRole]" caption="JobRole" attribute="1" defaultMemberUniqueName="[Range].[JobRole].[All]" allUniqueName="[Range].[JobRole].[All]" dimensionUniqueName="[Range]" displayFolder="" count="2" memberValueDatatype="130" unbalanced="0">
      <fieldsUsage count="2">
        <fieldUsage x="-1"/>
        <fieldUsage x="3"/>
      </fieldsUsage>
    </cacheHierarchy>
    <cacheHierarchy uniqueName="[Range].[Gender]" caption="Gender" attribute="1" defaultMemberUniqueName="[Range].[Gender].[All]" allUniqueName="[Range].[Gender].[All]" dimensionUniqueName="[Range]" displayFolder="" count="2" memberValueDatatype="130" unbalanced="0"/>
    <cacheHierarchy uniqueName="[Range].[Attrition]" caption="Attrition" attribute="1" defaultMemberUniqueName="[Range].[Attrition].[All]" allUniqueName="[Range].[Attrition].[All]" dimensionUniqueName="[Range]" displayFolder="" count="2" memberValueDatatype="130" unbalanced="0"/>
    <cacheHierarchy uniqueName="[Range].[Over18]" caption="Over18" attribute="1" defaultMemberUniqueName="[Range].[Over18].[All]" allUniqueName="[Range].[Over18].[All]" dimensionUniqueName="[Range]"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DistanceFromHome]" caption="DistanceFromHome" attribute="1" defaultMemberUniqueName="[Range 1].[DistanceFromHome].[All]" allUniqueName="[Range 1].[DistanceFromHome].[All]" dimensionUniqueName="[Range 1]" displayFolder="" count="0" memberValueDatatype="20" unbalanced="0"/>
    <cacheHierarchy uniqueName="[Range 1].[Education]" caption="Education" attribute="1" defaultMemberUniqueName="[Range 1].[Education].[All]" allUniqueName="[Range 1].[Education].[All]" dimensionUniqueName="[Range 1]" displayFolder="" count="0" memberValueDatatype="20" unbalanced="0"/>
    <cacheHierarchy uniqueName="[Range 1].[EmployeeCount]" caption="EmployeeCount" attribute="1" defaultMemberUniqueName="[Range 1].[EmployeeCount].[All]" allUniqueName="[Range 1].[EmployeeCount].[All]" dimensionUniqueName="[Range 1]" displayFolder="" count="0" memberValueDatatype="20" unbalanced="0"/>
    <cacheHierarchy uniqueName="[Range 1].[EmployeeID]" caption="EmployeeID" attribute="1" defaultMemberUniqueName="[Range 1].[EmployeeID].[All]" allUniqueName="[Range 1].[EmployeeID].[All]" dimensionUniqueName="[Range 1]" displayFolder="" count="0" memberValueDatatype="20" unbalanced="0"/>
    <cacheHierarchy uniqueName="[Range 1].[JobLevel]" caption="JobLevel" attribute="1" defaultMemberUniqueName="[Range 1].[JobLevel].[All]" allUniqueName="[Range 1].[JobLevel].[All]" dimensionUniqueName="[Range 1]" displayFolder="" count="0" memberValueDatatype="20" unbalanced="0"/>
    <cacheHierarchy uniqueName="[Range 1].[MonthlyIncome]" caption="MonthlyIncome" attribute="1" defaultMemberUniqueName="[Range 1].[MonthlyIncome].[All]" allUniqueName="[Range 1].[MonthlyIncome].[All]" dimensionUniqueName="[Range 1]" displayFolder="" count="0" memberValueDatatype="20" unbalanced="0"/>
    <cacheHierarchy uniqueName="[Range 1].[PercentSalaryHike]" caption="PercentSalaryHike" attribute="1" defaultMemberUniqueName="[Range 1].[PercentSalaryHike].[All]" allUniqueName="[Range 1].[PercentSalaryHike].[All]" dimensionUniqueName="[Range 1]" displayFolder="" count="0" memberValueDatatype="20" unbalanced="0"/>
    <cacheHierarchy uniqueName="[Range 1].[StandardHours]" caption="StandardHours" attribute="1" defaultMemberUniqueName="[Range 1].[StandardHours].[All]" allUniqueName="[Range 1].[StandardHours].[All]" dimensionUniqueName="[Range 1]" displayFolder="" count="0" memberValueDatatype="20" unbalanced="0"/>
    <cacheHierarchy uniqueName="[Range 1].[StockOptionLevel]" caption="StockOptionLevel" attribute="1" defaultMemberUniqueName="[Range 1].[StockOptionLevel].[All]" allUniqueName="[Range 1].[StockOptionLevel].[All]" dimensionUniqueName="[Range 1]" displayFolder="" count="0" memberValueDatatype="20" unbalanced="0"/>
    <cacheHierarchy uniqueName="[Range 1].[TotalWorkingYears]" caption="TotalWorkingYears" attribute="1" defaultMemberUniqueName="[Range 1].[TotalWorkingYears].[All]" allUniqueName="[Range 1].[TotalWorkingYears].[All]" dimensionUniqueName="[Range 1]" displayFolder="" count="0" memberValueDatatype="20" unbalanced="0"/>
    <cacheHierarchy uniqueName="[Range 1].[TrainingTimesLastYear]" caption="TrainingTimesLastYear" attribute="1" defaultMemberUniqueName="[Range 1].[TrainingTimesLastYear].[All]" allUniqueName="[Range 1].[TrainingTimesLastYear].[All]" dimensionUniqueName="[Range 1]" displayFolder="" count="0" memberValueDatatype="20" unbalanced="0"/>
    <cacheHierarchy uniqueName="[Range 1].[YearsAtCompany]" caption="YearsAtCompany" attribute="1" defaultMemberUniqueName="[Range 1].[YearsAtCompany].[All]" allUniqueName="[Range 1].[YearsAtCompany].[All]" dimensionUniqueName="[Range 1]" displayFolder="" count="0" memberValueDatatype="20" unbalanced="0"/>
    <cacheHierarchy uniqueName="[Range 1].[YearsSinceLastPromotion]" caption="YearsSinceLastPromotion" attribute="1" defaultMemberUniqueName="[Range 1].[YearsSinceLastPromotion].[All]" allUniqueName="[Range 1].[YearsSinceLastPromotion].[All]" dimensionUniqueName="[Range 1]" displayFolder="" count="0" memberValueDatatype="20" unbalanced="0"/>
    <cacheHierarchy uniqueName="[Range 1].[YearsWithCurrManager]" caption="YearsWithCurrManager" attribute="1" defaultMemberUniqueName="[Range 1].[YearsWithCurrManager].[All]" allUniqueName="[Range 1].[YearsWithCurrManager].[All]" dimensionUniqueName="[Range 1]" displayFolder="" count="0" memberValueDatatype="20" unbalanced="0"/>
    <cacheHierarchy uniqueName="[Range 1].[BusinessTravel]" caption="BusinessTravel" attribute="1" defaultMemberUniqueName="[Range 1].[BusinessTravel].[All]" allUniqueName="[Range 1].[BusinessTravel].[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0" memberValueDatatype="130" unbalanced="0"/>
    <cacheHierarchy uniqueName="[Range 1].[EducationField]" caption="EducationField" attribute="1" defaultMemberUniqueName="[Range 1].[EducationField].[All]" allUniqueName="[Range 1].[EducationField].[All]" dimensionUniqueName="[Range 1]" displayFolder="" count="2" memberValueDatatype="130" unbalanced="0">
      <fieldsUsage count="2">
        <fieldUsage x="-1"/>
        <fieldUsage x="1"/>
      </fieldsUsage>
    </cacheHierarchy>
    <cacheHierarchy uniqueName="[Range 1].[MaritalStatus]" caption="MaritalStatus" attribute="1" defaultMemberUniqueName="[Range 1].[MaritalStatus].[All]" allUniqueName="[Range 1].[MaritalStatus].[All]" dimensionUniqueName="[Range 1]" displayFolder="" count="0" memberValueDatatype="130" unbalanced="0"/>
    <cacheHierarchy uniqueName="[Range 1].[JobRole]" caption="JobRole" attribute="1" defaultMemberUniqueName="[Range 1].[JobRole].[All]" allUniqueName="[Range 1].[JobRole].[All]" dimensionUniqueName="[Range 1]" displayFolder="" count="2" memberValueDatatype="130" unbalanced="0">
      <fieldsUsage count="2">
        <fieldUsage x="-1"/>
        <fieldUsage x="0"/>
      </fieldsUsage>
    </cacheHierarchy>
    <cacheHierarchy uniqueName="[Range 1].[Gender]" caption="Gender" attribute="1" defaultMemberUniqueName="[Range 1].[Gender].[All]" allUniqueName="[Range 1].[Gender].[All]" dimensionUniqueName="[Range 1]" displayFolder="" count="0" memberValueDatatype="130" unbalanced="0"/>
    <cacheHierarchy uniqueName="[Range 1].[Attrition]" caption="Attrition" attribute="1" defaultMemberUniqueName="[Range 1].[Attrition].[All]" allUniqueName="[Range 1].[Attrition].[All]" dimensionUniqueName="[Range 1]" displayFolder="" count="0" memberValueDatatype="130" unbalanced="0"/>
    <cacheHierarchy uniqueName="[Range 1].[Over18]" caption="Over18" attribute="1" defaultMemberUniqueName="[Range 1].[Over18].[All]" allUniqueName="[Range 1].[Over18].[All]" dimensionUniqueName="[Range 1]" displayFolder="" count="0" memberValueDatatype="130" unbalanced="0"/>
    <cacheHierarchy uniqueName="[Range 2].[Department]" caption="Department" attribute="1" defaultMemberUniqueName="[Range 2].[Department].[All]" allUniqueName="[Range 2].[Department].[All]" dimensionUniqueName="[Range 2]" displayFolder="" count="0" memberValueDatatype="130" unbalanced="0"/>
    <cacheHierarchy uniqueName="[Range 2].[EducationField]" caption="EducationField" attribute="1" defaultMemberUniqueName="[Range 2].[EducationField].[All]" allUniqueName="[Range 2].[EducationField].[All]" dimensionUniqueName="[Range 2]" displayFolder="" count="0" memberValueDatatype="130" unbalanced="0"/>
    <cacheHierarchy uniqueName="[Range 3].[JobRole]" caption="JobRole" attribute="1" defaultMemberUniqueName="[Range 3].[JobRole].[All]" allUniqueName="[Range 3].[JobRole].[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DistanceFromHome]" caption="DistanceFromHome" attribute="1" defaultMemberUniqueName="[Range 4].[DistanceFromHome].[All]" allUniqueName="[Range 4].[DistanceFromHome].[All]" dimensionUniqueName="[Range 4]" displayFolder="" count="0" memberValueDatatype="20" unbalanced="0"/>
    <cacheHierarchy uniqueName="[Range 4].[Education]" caption="Education" attribute="1" defaultMemberUniqueName="[Range 4].[Education].[All]" allUniqueName="[Range 4].[Education].[All]" dimensionUniqueName="[Range 4]" displayFolder="" count="0" memberValueDatatype="20" unbalanced="0"/>
    <cacheHierarchy uniqueName="[Range 4].[EmployeeCount]" caption="EmployeeCount" attribute="1" defaultMemberUniqueName="[Range 4].[EmployeeCount].[All]" allUniqueName="[Range 4].[EmployeeCount].[All]" dimensionUniqueName="[Range 4]" displayFolder="" count="0" memberValueDatatype="20" unbalanced="0"/>
    <cacheHierarchy uniqueName="[Range 4].[EmployeeID]" caption="EmployeeID" attribute="1" defaultMemberUniqueName="[Range 4].[EmployeeID].[All]" allUniqueName="[Range 4].[EmployeeID].[All]" dimensionUniqueName="[Range 4]" displayFolder="" count="0" memberValueDatatype="20" unbalanced="0"/>
    <cacheHierarchy uniqueName="[Range 4].[JobLevel]" caption="JobLevel" attribute="1" defaultMemberUniqueName="[Range 4].[JobLevel].[All]" allUniqueName="[Range 4].[JobLevel].[All]" dimensionUniqueName="[Range 4]" displayFolder="" count="0" memberValueDatatype="20" unbalanced="0"/>
    <cacheHierarchy uniqueName="[Range 4].[MonthlyIncome]" caption="MonthlyIncome" attribute="1" defaultMemberUniqueName="[Range 4].[MonthlyIncome].[All]" allUniqueName="[Range 4].[MonthlyIncome].[All]" dimensionUniqueName="[Range 4]" displayFolder="" count="0" memberValueDatatype="20" unbalanced="0"/>
    <cacheHierarchy uniqueName="[Range 4].[PercentSalaryHike]" caption="PercentSalaryHike" attribute="1" defaultMemberUniqueName="[Range 4].[PercentSalaryHike].[All]" allUniqueName="[Range 4].[PercentSalaryHike].[All]" dimensionUniqueName="[Range 4]" displayFolder="" count="0" memberValueDatatype="20" unbalanced="0"/>
    <cacheHierarchy uniqueName="[Range 4].[StandardHours]" caption="StandardHours" attribute="1" defaultMemberUniqueName="[Range 4].[StandardHours].[All]" allUniqueName="[Range 4].[StandardHours].[All]" dimensionUniqueName="[Range 4]" displayFolder="" count="0" memberValueDatatype="20" unbalanced="0"/>
    <cacheHierarchy uniqueName="[Range 4].[StockOptionLevel]" caption="StockOptionLevel" attribute="1" defaultMemberUniqueName="[Range 4].[StockOptionLevel].[All]" allUniqueName="[Range 4].[StockOptionLevel].[All]" dimensionUniqueName="[Range 4]" displayFolder="" count="0" memberValueDatatype="20" unbalanced="0"/>
    <cacheHierarchy uniqueName="[Range 4].[TotalWorkingYears]" caption="TotalWorkingYears" attribute="1" defaultMemberUniqueName="[Range 4].[TotalWorkingYears].[All]" allUniqueName="[Range 4].[TotalWorkingYears].[All]" dimensionUniqueName="[Range 4]" displayFolder="" count="0" memberValueDatatype="20" unbalanced="0"/>
    <cacheHierarchy uniqueName="[Range 4].[TrainingTimesLastYear]" caption="TrainingTimesLastYear" attribute="1" defaultMemberUniqueName="[Range 4].[TrainingTimesLastYear].[All]" allUniqueName="[Range 4].[TrainingTimesLastYear].[All]" dimensionUniqueName="[Range 4]" displayFolder="" count="0" memberValueDatatype="20" unbalanced="0"/>
    <cacheHierarchy uniqueName="[Range 4].[YearsAtCompany]" caption="YearsAtCompany" attribute="1" defaultMemberUniqueName="[Range 4].[YearsAtCompany].[All]" allUniqueName="[Range 4].[YearsAtCompany].[All]" dimensionUniqueName="[Range 4]" displayFolder="" count="0" memberValueDatatype="20" unbalanced="0"/>
    <cacheHierarchy uniqueName="[Range 4].[YearsSinceLastPromotion]" caption="YearsSinceLastPromotion" attribute="1" defaultMemberUniqueName="[Range 4].[YearsSinceLastPromotion].[All]" allUniqueName="[Range 4].[YearsSinceLastPromotion].[All]" dimensionUniqueName="[Range 4]" displayFolder="" count="0" memberValueDatatype="20" unbalanced="0"/>
    <cacheHierarchy uniqueName="[Range 4].[YearsWithCurrManager]" caption="YearsWithCurrManager" attribute="1" defaultMemberUniqueName="[Range 4].[YearsWithCurrManager].[All]" allUniqueName="[Range 4].[YearsWithCurrManager].[All]" dimensionUniqueName="[Range 4]" displayFolder="" count="0" memberValueDatatype="20" unbalanced="0"/>
    <cacheHierarchy uniqueName="[Range 4].[BusinessTravel]" caption="BusinessTravel" attribute="1" defaultMemberUniqueName="[Range 4].[BusinessTravel].[All]" allUniqueName="[Range 4].[BusinessTravel].[All]" dimensionUniqueName="[Range 4]" displayFolder="" count="0" memberValueDatatype="130" unbalanced="0"/>
    <cacheHierarchy uniqueName="[Range 4].[Department]" caption="Department" attribute="1" defaultMemberUniqueName="[Range 4].[Department].[All]" allUniqueName="[Range 4].[Department].[All]" dimensionUniqueName="[Range 4]" displayFolder="" count="0" memberValueDatatype="130" unbalanced="0"/>
    <cacheHierarchy uniqueName="[Range 4].[EducationField]" caption="EducationField" attribute="1" defaultMemberUniqueName="[Range 4].[EducationField].[All]" allUniqueName="[Range 4].[EducationField].[All]" dimensionUniqueName="[Range 4]" displayFolder="" count="0" memberValueDatatype="130" unbalanced="0"/>
    <cacheHierarchy uniqueName="[Range 4].[MaritalStatus]" caption="MaritalStatus" attribute="1" defaultMemberUniqueName="[Range 4].[MaritalStatus].[All]" allUniqueName="[Range 4].[MaritalStatus].[All]" dimensionUniqueName="[Range 4]" displayFolder="" count="0" memberValueDatatype="130" unbalanced="0"/>
    <cacheHierarchy uniqueName="[Range 4].[JobRole]" caption="JobRole" attribute="1" defaultMemberUniqueName="[Range 4].[JobRole].[All]" allUniqueName="[Range 4].[JobRole].[All]" dimensionUniqueName="[Range 4]" displayFolder="" count="0" memberValueDatatype="130" unbalanced="0"/>
    <cacheHierarchy uniqueName="[Range 4].[Gender]" caption="Gender" attribute="1" defaultMemberUniqueName="[Range 4].[Gender].[All]" allUniqueName="[Range 4].[Gender].[All]" dimensionUniqueName="[Range 4]" displayFolder="" count="0" memberValueDatatype="130" unbalanced="0"/>
    <cacheHierarchy uniqueName="[Range 4].[Attrition]" caption="Attrition" attribute="1" defaultMemberUniqueName="[Range 4].[Attrition].[All]" allUniqueName="[Range 4].[Attrition].[All]" dimensionUniqueName="[Range 4]" displayFolder="" count="0" memberValueDatatype="130" unbalanced="0"/>
    <cacheHierarchy uniqueName="[Range 4].[Over18]" caption="Over18" attribute="1" defaultMemberUniqueName="[Range 4].[Over18].[All]" allUniqueName="[Range 4].[Over18].[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JobRole]" caption="Count of JobRole" measure="1" displayFolder="" measureGroup="Range" count="0" hidden="1">
      <extLst>
        <ext xmlns:x15="http://schemas.microsoft.com/office/spreadsheetml/2010/11/main" uri="{B97F6D7D-B522-45F9-BDA1-12C45D357490}">
          <x15:cacheHierarchy aggregatedColumn="4"/>
        </ext>
      </extLst>
    </cacheHierarchy>
    <cacheHierarchy uniqueName="[Measures].[Sum of MonthlyIncome]" caption="Sum of MonthlyIncome" measure="1" displayFolder="" measureGroup="Range 1" count="0" hidden="1">
      <extLst>
        <ext xmlns:x15="http://schemas.microsoft.com/office/spreadsheetml/2010/11/main" uri="{B97F6D7D-B522-45F9-BDA1-12C45D357490}">
          <x15:cacheHierarchy aggregatedColumn="14"/>
        </ext>
      </extLst>
    </cacheHierarchy>
    <cacheHierarchy uniqueName="[Measures].[Sum of StandardHours]" caption="Sum of StandardHours" measure="1" displayFolder="" measureGroup="Range 1" count="0" hidden="1">
      <extLst>
        <ext xmlns:x15="http://schemas.microsoft.com/office/spreadsheetml/2010/11/main" uri="{B97F6D7D-B522-45F9-BDA1-12C45D357490}">
          <x15:cacheHierarchy aggregatedColumn="16"/>
        </ext>
      </extLst>
    </cacheHierarchy>
    <cacheHierarchy uniqueName="[Measures].[Sum of StockOptionLevel]" caption="Sum of StockOptionLevel" measure="1" displayFolder="" measureGroup="Range 1" count="0" hidden="1">
      <extLst>
        <ext xmlns:x15="http://schemas.microsoft.com/office/spreadsheetml/2010/11/main" uri="{B97F6D7D-B522-45F9-BDA1-12C45D357490}">
          <x15:cacheHierarchy aggregatedColumn="17"/>
        </ext>
      </extLst>
    </cacheHierarchy>
    <cacheHierarchy uniqueName="[Measures].[Sum of TrainingTimesLastYear]" caption="Sum of TrainingTimesLastYear" measure="1" displayFolder="" measureGroup="Range 1" count="0" hidden="1">
      <extLst>
        <ext xmlns:x15="http://schemas.microsoft.com/office/spreadsheetml/2010/11/main" uri="{B97F6D7D-B522-45F9-BDA1-12C45D357490}">
          <x15:cacheHierarchy aggregatedColumn="19"/>
        </ext>
      </extLst>
    </cacheHierarchy>
    <cacheHierarchy uniqueName="[Measures].[Count of JobRole 2]" caption="Count of JobRole 2" measure="1" displayFolder="" measureGroup="Range 1" count="0" hidden="1">
      <extLst>
        <ext xmlns:x15="http://schemas.microsoft.com/office/spreadsheetml/2010/11/main" uri="{B97F6D7D-B522-45F9-BDA1-12C45D357490}">
          <x15:cacheHierarchy aggregatedColumn="27"/>
        </ext>
      </extLst>
    </cacheHierarchy>
    <cacheHierarchy uniqueName="[Measures].[Count of MaritalStatus]" caption="Count of MaritalStatus" measure="1" displayFolder="" measureGroup="Range 1" count="0" hidden="1">
      <extLst>
        <ext xmlns:x15="http://schemas.microsoft.com/office/spreadsheetml/2010/11/main" uri="{B97F6D7D-B522-45F9-BDA1-12C45D357490}">
          <x15:cacheHierarchy aggregatedColumn="26"/>
        </ext>
      </extLst>
    </cacheHierarchy>
    <cacheHierarchy uniqueName="[Measures].[Sum of EmployeeID]" caption="Sum of EmployeeID" measure="1" displayFolder="" measureGroup="Range 1" count="0" hidden="1">
      <extLst>
        <ext xmlns:x15="http://schemas.microsoft.com/office/spreadsheetml/2010/11/main" uri="{B97F6D7D-B522-45F9-BDA1-12C45D357490}">
          <x15:cacheHierarchy aggregatedColumn="12"/>
        </ext>
      </extLst>
    </cacheHierarchy>
    <cacheHierarchy uniqueName="[Measures].[Sum of YearsSinceLastPromotion]" caption="Sum of YearsSinceLastPromotion" measure="1" displayFolder="" measureGroup="Range 1"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Range 1" count="0" hidden="1">
      <extLst>
        <ext xmlns:x15="http://schemas.microsoft.com/office/spreadsheetml/2010/11/main" uri="{B97F6D7D-B522-45F9-BDA1-12C45D357490}">
          <x15:cacheHierarchy aggregatedColumn="20"/>
        </ext>
      </extLst>
    </cacheHierarchy>
    <cacheHierarchy uniqueName="[Measures].[Sum of PercentSalaryHike]" caption="Sum of PercentSalaryHike" measure="1" displayFolder="" measureGroup="Range 1" count="0" hidden="1">
      <extLst>
        <ext xmlns:x15="http://schemas.microsoft.com/office/spreadsheetml/2010/11/main" uri="{B97F6D7D-B522-45F9-BDA1-12C45D357490}">
          <x15:cacheHierarchy aggregatedColumn="15"/>
        </ext>
      </extLst>
    </cacheHierarchy>
    <cacheHierarchy uniqueName="[Measures].[Sum of YearsWithCurrManager]" caption="Sum of YearsWithCurrManager" measure="1" displayFolder="" measureGroup="Range 1" count="0" hidden="1">
      <extLst>
        <ext xmlns:x15="http://schemas.microsoft.com/office/spreadsheetml/2010/11/main" uri="{B97F6D7D-B522-45F9-BDA1-12C45D357490}">
          <x15:cacheHierarchy aggregatedColumn="22"/>
        </ext>
      </extLst>
    </cacheHierarchy>
    <cacheHierarchy uniqueName="[Measures].[Sum of TotalWorkingYears]" caption="Sum of TotalWorkingYears" measure="1" displayFolder="" measureGroup="Range 1" count="0" hidden="1">
      <extLst>
        <ext xmlns:x15="http://schemas.microsoft.com/office/spreadsheetml/2010/11/main" uri="{B97F6D7D-B522-45F9-BDA1-12C45D357490}">
          <x15:cacheHierarchy aggregatedColumn="18"/>
        </ext>
      </extLst>
    </cacheHierarchy>
    <cacheHierarchy uniqueName="[Measures].[Sum of Education]" caption="Sum of Education" measure="1" displayFolder="" measureGroup="Range 1" count="0" hidden="1">
      <extLst>
        <ext xmlns:x15="http://schemas.microsoft.com/office/spreadsheetml/2010/11/main" uri="{B97F6D7D-B522-45F9-BDA1-12C45D357490}">
          <x15:cacheHierarchy aggregatedColumn="10"/>
        </ext>
      </extLst>
    </cacheHierarchy>
    <cacheHierarchy uniqueName="[Measures].[Count of EducationField]" caption="Count of EducationField" measure="1" displayFolder="" measureGroup="Range 2" count="0" hidden="1">
      <extLst>
        <ext xmlns:x15="http://schemas.microsoft.com/office/spreadsheetml/2010/11/main" uri="{B97F6D7D-B522-45F9-BDA1-12C45D357490}">
          <x15:cacheHierarchy aggregatedColumn="32"/>
        </ext>
      </extLst>
    </cacheHierarchy>
    <cacheHierarchy uniqueName="[Measures].[Count of EducationField 2]" caption="Count of EducationField 2" measure="1" displayFolder="" measureGroup="Range 1" count="0" oneField="1" hidden="1">
      <fieldsUsage count="1">
        <fieldUsage x="2"/>
      </fieldsUsage>
      <extLst>
        <ext xmlns:x15="http://schemas.microsoft.com/office/spreadsheetml/2010/11/main" uri="{B97F6D7D-B522-45F9-BDA1-12C45D357490}">
          <x15:cacheHierarchy aggregatedColumn="25"/>
        </ext>
      </extLst>
    </cacheHierarchy>
    <cacheHierarchy uniqueName="[Measures].[Count of JobRole 3]" caption="Count of JobRole 3" measure="1" displayFolder="" measureGroup="Range 3" count="0" hidden="1">
      <extLst>
        <ext xmlns:x15="http://schemas.microsoft.com/office/spreadsheetml/2010/11/main" uri="{B97F6D7D-B522-45F9-BDA1-12C45D357490}">
          <x15:cacheHierarchy aggregatedColumn="33"/>
        </ext>
      </extLst>
    </cacheHierarchy>
    <cacheHierarchy uniqueName="[Measures].[Count of Department]" caption="Count of Department" measure="1" displayFolder="" measureGroup="Range 1" count="0" hidden="1">
      <extLst>
        <ext xmlns:x15="http://schemas.microsoft.com/office/spreadsheetml/2010/11/main" uri="{B97F6D7D-B522-45F9-BDA1-12C45D357490}">
          <x15:cacheHierarchy aggregatedColumn="2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hal Haider" refreshedDate="44614.706078587966" backgroundQuery="1" createdVersion="7" refreshedVersion="7" minRefreshableVersion="3" recordCount="0" supportSubquery="1" supportAdvancedDrill="1" xr:uid="{322FBC75-AB79-4FFF-86A9-5FCDBA041556}">
  <cacheSource type="external" connectionId="1"/>
  <cacheFields count="4">
    <cacheField name="[Range 1].[Gender].[Gender]" caption="Gender" numFmtId="0" hierarchy="28" level="1">
      <sharedItems count="2">
        <s v="Female"/>
        <s v="Male"/>
      </sharedItems>
    </cacheField>
    <cacheField name="[Range 1].[Department].[Department]" caption="Department" numFmtId="0" hierarchy="24" level="1">
      <sharedItems count="3">
        <s v="Human Resources"/>
        <s v="Research &amp; Development"/>
        <s v="Sales"/>
      </sharedItems>
    </cacheField>
    <cacheField name="[Measures].[Count of Department]" caption="Count of Department" numFmtId="0" hierarchy="81" level="32767"/>
    <cacheField name="[Range].[JobRole].[JobRole]" caption="JobRole" numFmtId="0" hierarchy="4" level="1">
      <sharedItems containsSemiMixedTypes="0" containsNonDate="0" containsString="0"/>
    </cacheField>
  </cacheFields>
  <cacheHierarchies count="82">
    <cacheHierarchy uniqueName="[Range].[BusinessTravel]" caption="BusinessTravel" attribute="1" defaultMemberUniqueName="[Range].[BusinessTravel].[All]" allUniqueName="[Range].[BusinessTravel].[All]" dimensionUniqueName="[Range]" displayFolder="" count="0" memberValueDatatype="130" unbalanced="0"/>
    <cacheHierarchy uniqueName="[Range].[Department]" caption="Department" attribute="1" defaultMemberUniqueName="[Range].[Department].[All]" allUniqueName="[Range].[Department].[All]" dimensionUniqueName="[Range]" displayFolder="" count="2" memberValueDatatype="130" unbalanced="0"/>
    <cacheHierarchy uniqueName="[Range].[EducationField]" caption="EducationField" attribute="1" defaultMemberUniqueName="[Range].[EducationField].[All]" allUniqueName="[Range].[EducationField].[All]" dimensionUniqueName="[Range]" displayFolder="" count="2" memberValueDatatype="130" unbalanced="0"/>
    <cacheHierarchy uniqueName="[Range].[MaritalStatus]" caption="MaritalStatus" attribute="1" defaultMemberUniqueName="[Range].[MaritalStatus].[All]" allUniqueName="[Range].[MaritalStatus].[All]" dimensionUniqueName="[Range]" displayFolder="" count="2" memberValueDatatype="130" unbalanced="0"/>
    <cacheHierarchy uniqueName="[Range].[JobRole]" caption="JobRole" attribute="1" defaultMemberUniqueName="[Range].[JobRole].[All]" allUniqueName="[Range].[JobRole].[All]" dimensionUniqueName="[Range]" displayFolder="" count="2" memberValueDatatype="130" unbalanced="0">
      <fieldsUsage count="2">
        <fieldUsage x="-1"/>
        <fieldUsage x="3"/>
      </fieldsUsage>
    </cacheHierarchy>
    <cacheHierarchy uniqueName="[Range].[Gender]" caption="Gender" attribute="1" defaultMemberUniqueName="[Range].[Gender].[All]" allUniqueName="[Range].[Gender].[All]" dimensionUniqueName="[Range]" displayFolder="" count="2" memberValueDatatype="130" unbalanced="0"/>
    <cacheHierarchy uniqueName="[Range].[Attrition]" caption="Attrition" attribute="1" defaultMemberUniqueName="[Range].[Attrition].[All]" allUniqueName="[Range].[Attrition].[All]" dimensionUniqueName="[Range]" displayFolder="" count="2" memberValueDatatype="130" unbalanced="0"/>
    <cacheHierarchy uniqueName="[Range].[Over18]" caption="Over18" attribute="1" defaultMemberUniqueName="[Range].[Over18].[All]" allUniqueName="[Range].[Over18].[All]" dimensionUniqueName="[Range]"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DistanceFromHome]" caption="DistanceFromHome" attribute="1" defaultMemberUniqueName="[Range 1].[DistanceFromHome].[All]" allUniqueName="[Range 1].[DistanceFromHome].[All]" dimensionUniqueName="[Range 1]" displayFolder="" count="0" memberValueDatatype="20" unbalanced="0"/>
    <cacheHierarchy uniqueName="[Range 1].[Education]" caption="Education" attribute="1" defaultMemberUniqueName="[Range 1].[Education].[All]" allUniqueName="[Range 1].[Education].[All]" dimensionUniqueName="[Range 1]" displayFolder="" count="0" memberValueDatatype="20" unbalanced="0"/>
    <cacheHierarchy uniqueName="[Range 1].[EmployeeCount]" caption="EmployeeCount" attribute="1" defaultMemberUniqueName="[Range 1].[EmployeeCount].[All]" allUniqueName="[Range 1].[EmployeeCount].[All]" dimensionUniqueName="[Range 1]" displayFolder="" count="0" memberValueDatatype="20" unbalanced="0"/>
    <cacheHierarchy uniqueName="[Range 1].[EmployeeID]" caption="EmployeeID" attribute="1" defaultMemberUniqueName="[Range 1].[EmployeeID].[All]" allUniqueName="[Range 1].[EmployeeID].[All]" dimensionUniqueName="[Range 1]" displayFolder="" count="0" memberValueDatatype="20" unbalanced="0"/>
    <cacheHierarchy uniqueName="[Range 1].[JobLevel]" caption="JobLevel" attribute="1" defaultMemberUniqueName="[Range 1].[JobLevel].[All]" allUniqueName="[Range 1].[JobLevel].[All]" dimensionUniqueName="[Range 1]" displayFolder="" count="0" memberValueDatatype="20" unbalanced="0"/>
    <cacheHierarchy uniqueName="[Range 1].[MonthlyIncome]" caption="MonthlyIncome" attribute="1" defaultMemberUniqueName="[Range 1].[MonthlyIncome].[All]" allUniqueName="[Range 1].[MonthlyIncome].[All]" dimensionUniqueName="[Range 1]" displayFolder="" count="0" memberValueDatatype="20" unbalanced="0"/>
    <cacheHierarchy uniqueName="[Range 1].[PercentSalaryHike]" caption="PercentSalaryHike" attribute="1" defaultMemberUniqueName="[Range 1].[PercentSalaryHike].[All]" allUniqueName="[Range 1].[PercentSalaryHike].[All]" dimensionUniqueName="[Range 1]" displayFolder="" count="0" memberValueDatatype="20" unbalanced="0"/>
    <cacheHierarchy uniqueName="[Range 1].[StandardHours]" caption="StandardHours" attribute="1" defaultMemberUniqueName="[Range 1].[StandardHours].[All]" allUniqueName="[Range 1].[StandardHours].[All]" dimensionUniqueName="[Range 1]" displayFolder="" count="0" memberValueDatatype="20" unbalanced="0"/>
    <cacheHierarchy uniqueName="[Range 1].[StockOptionLevel]" caption="StockOptionLevel" attribute="1" defaultMemberUniqueName="[Range 1].[StockOptionLevel].[All]" allUniqueName="[Range 1].[StockOptionLevel].[All]" dimensionUniqueName="[Range 1]" displayFolder="" count="0" memberValueDatatype="20" unbalanced="0"/>
    <cacheHierarchy uniqueName="[Range 1].[TotalWorkingYears]" caption="TotalWorkingYears" attribute="1" defaultMemberUniqueName="[Range 1].[TotalWorkingYears].[All]" allUniqueName="[Range 1].[TotalWorkingYears].[All]" dimensionUniqueName="[Range 1]" displayFolder="" count="0" memberValueDatatype="20" unbalanced="0"/>
    <cacheHierarchy uniqueName="[Range 1].[TrainingTimesLastYear]" caption="TrainingTimesLastYear" attribute="1" defaultMemberUniqueName="[Range 1].[TrainingTimesLastYear].[All]" allUniqueName="[Range 1].[TrainingTimesLastYear].[All]" dimensionUniqueName="[Range 1]" displayFolder="" count="0" memberValueDatatype="20" unbalanced="0"/>
    <cacheHierarchy uniqueName="[Range 1].[YearsAtCompany]" caption="YearsAtCompany" attribute="1" defaultMemberUniqueName="[Range 1].[YearsAtCompany].[All]" allUniqueName="[Range 1].[YearsAtCompany].[All]" dimensionUniqueName="[Range 1]" displayFolder="" count="0" memberValueDatatype="20" unbalanced="0"/>
    <cacheHierarchy uniqueName="[Range 1].[YearsSinceLastPromotion]" caption="YearsSinceLastPromotion" attribute="1" defaultMemberUniqueName="[Range 1].[YearsSinceLastPromotion].[All]" allUniqueName="[Range 1].[YearsSinceLastPromotion].[All]" dimensionUniqueName="[Range 1]" displayFolder="" count="0" memberValueDatatype="20" unbalanced="0"/>
    <cacheHierarchy uniqueName="[Range 1].[YearsWithCurrManager]" caption="YearsWithCurrManager" attribute="1" defaultMemberUniqueName="[Range 1].[YearsWithCurrManager].[All]" allUniqueName="[Range 1].[YearsWithCurrManager].[All]" dimensionUniqueName="[Range 1]" displayFolder="" count="0" memberValueDatatype="20" unbalanced="0"/>
    <cacheHierarchy uniqueName="[Range 1].[BusinessTravel]" caption="BusinessTravel" attribute="1" defaultMemberUniqueName="[Range 1].[BusinessTravel].[All]" allUniqueName="[Range 1].[BusinessTravel].[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2" memberValueDatatype="130" unbalanced="0">
      <fieldsUsage count="2">
        <fieldUsage x="-1"/>
        <fieldUsage x="1"/>
      </fieldsUsage>
    </cacheHierarchy>
    <cacheHierarchy uniqueName="[Range 1].[EducationField]" caption="EducationField" attribute="1" defaultMemberUniqueName="[Range 1].[EducationField].[All]" allUniqueName="[Range 1].[EducationField].[All]" dimensionUniqueName="[Range 1]" displayFolder="" count="0" memberValueDatatype="130" unbalanced="0"/>
    <cacheHierarchy uniqueName="[Range 1].[MaritalStatus]" caption="MaritalStatus" attribute="1" defaultMemberUniqueName="[Range 1].[MaritalStatus].[All]" allUniqueName="[Range 1].[MaritalStatus].[All]" dimensionUniqueName="[Range 1]" displayFolder="" count="0" memberValueDatatype="130" unbalanced="0"/>
    <cacheHierarchy uniqueName="[Range 1].[JobRole]" caption="JobRole" attribute="1" defaultMemberUniqueName="[Range 1].[JobRole].[All]" allUniqueName="[Range 1].[JobRole].[All]" dimensionUniqueName="[Range 1]" displayFolder="" count="0" memberValueDatatype="130" unbalanced="0"/>
    <cacheHierarchy uniqueName="[Range 1].[Gender]" caption="Gender" attribute="1" defaultMemberUniqueName="[Range 1].[Gender].[All]" allUniqueName="[Range 1].[Gender].[All]" dimensionUniqueName="[Range 1]" displayFolder="" count="2" memberValueDatatype="130" unbalanced="0">
      <fieldsUsage count="2">
        <fieldUsage x="-1"/>
        <fieldUsage x="0"/>
      </fieldsUsage>
    </cacheHierarchy>
    <cacheHierarchy uniqueName="[Range 1].[Attrition]" caption="Attrition" attribute="1" defaultMemberUniqueName="[Range 1].[Attrition].[All]" allUniqueName="[Range 1].[Attrition].[All]" dimensionUniqueName="[Range 1]" displayFolder="" count="0" memberValueDatatype="130" unbalanced="0"/>
    <cacheHierarchy uniqueName="[Range 1].[Over18]" caption="Over18" attribute="1" defaultMemberUniqueName="[Range 1].[Over18].[All]" allUniqueName="[Range 1].[Over18].[All]" dimensionUniqueName="[Range 1]" displayFolder="" count="0" memberValueDatatype="130" unbalanced="0"/>
    <cacheHierarchy uniqueName="[Range 2].[Department]" caption="Department" attribute="1" defaultMemberUniqueName="[Range 2].[Department].[All]" allUniqueName="[Range 2].[Department].[All]" dimensionUniqueName="[Range 2]" displayFolder="" count="0" memberValueDatatype="130" unbalanced="0"/>
    <cacheHierarchy uniqueName="[Range 2].[EducationField]" caption="EducationField" attribute="1" defaultMemberUniqueName="[Range 2].[EducationField].[All]" allUniqueName="[Range 2].[EducationField].[All]" dimensionUniqueName="[Range 2]" displayFolder="" count="0" memberValueDatatype="130" unbalanced="0"/>
    <cacheHierarchy uniqueName="[Range 3].[JobRole]" caption="JobRole" attribute="1" defaultMemberUniqueName="[Range 3].[JobRole].[All]" allUniqueName="[Range 3].[JobRole].[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DistanceFromHome]" caption="DistanceFromHome" attribute="1" defaultMemberUniqueName="[Range 4].[DistanceFromHome].[All]" allUniqueName="[Range 4].[DistanceFromHome].[All]" dimensionUniqueName="[Range 4]" displayFolder="" count="0" memberValueDatatype="20" unbalanced="0"/>
    <cacheHierarchy uniqueName="[Range 4].[Education]" caption="Education" attribute="1" defaultMemberUniqueName="[Range 4].[Education].[All]" allUniqueName="[Range 4].[Education].[All]" dimensionUniqueName="[Range 4]" displayFolder="" count="0" memberValueDatatype="20" unbalanced="0"/>
    <cacheHierarchy uniqueName="[Range 4].[EmployeeCount]" caption="EmployeeCount" attribute="1" defaultMemberUniqueName="[Range 4].[EmployeeCount].[All]" allUniqueName="[Range 4].[EmployeeCount].[All]" dimensionUniqueName="[Range 4]" displayFolder="" count="0" memberValueDatatype="20" unbalanced="0"/>
    <cacheHierarchy uniqueName="[Range 4].[EmployeeID]" caption="EmployeeID" attribute="1" defaultMemberUniqueName="[Range 4].[EmployeeID].[All]" allUniqueName="[Range 4].[EmployeeID].[All]" dimensionUniqueName="[Range 4]" displayFolder="" count="0" memberValueDatatype="20" unbalanced="0"/>
    <cacheHierarchy uniqueName="[Range 4].[JobLevel]" caption="JobLevel" attribute="1" defaultMemberUniqueName="[Range 4].[JobLevel].[All]" allUniqueName="[Range 4].[JobLevel].[All]" dimensionUniqueName="[Range 4]" displayFolder="" count="0" memberValueDatatype="20" unbalanced="0"/>
    <cacheHierarchy uniqueName="[Range 4].[MonthlyIncome]" caption="MonthlyIncome" attribute="1" defaultMemberUniqueName="[Range 4].[MonthlyIncome].[All]" allUniqueName="[Range 4].[MonthlyIncome].[All]" dimensionUniqueName="[Range 4]" displayFolder="" count="0" memberValueDatatype="20" unbalanced="0"/>
    <cacheHierarchy uniqueName="[Range 4].[PercentSalaryHike]" caption="PercentSalaryHike" attribute="1" defaultMemberUniqueName="[Range 4].[PercentSalaryHike].[All]" allUniqueName="[Range 4].[PercentSalaryHike].[All]" dimensionUniqueName="[Range 4]" displayFolder="" count="0" memberValueDatatype="20" unbalanced="0"/>
    <cacheHierarchy uniqueName="[Range 4].[StandardHours]" caption="StandardHours" attribute="1" defaultMemberUniqueName="[Range 4].[StandardHours].[All]" allUniqueName="[Range 4].[StandardHours].[All]" dimensionUniqueName="[Range 4]" displayFolder="" count="0" memberValueDatatype="20" unbalanced="0"/>
    <cacheHierarchy uniqueName="[Range 4].[StockOptionLevel]" caption="StockOptionLevel" attribute="1" defaultMemberUniqueName="[Range 4].[StockOptionLevel].[All]" allUniqueName="[Range 4].[StockOptionLevel].[All]" dimensionUniqueName="[Range 4]" displayFolder="" count="0" memberValueDatatype="20" unbalanced="0"/>
    <cacheHierarchy uniqueName="[Range 4].[TotalWorkingYears]" caption="TotalWorkingYears" attribute="1" defaultMemberUniqueName="[Range 4].[TotalWorkingYears].[All]" allUniqueName="[Range 4].[TotalWorkingYears].[All]" dimensionUniqueName="[Range 4]" displayFolder="" count="0" memberValueDatatype="20" unbalanced="0"/>
    <cacheHierarchy uniqueName="[Range 4].[TrainingTimesLastYear]" caption="TrainingTimesLastYear" attribute="1" defaultMemberUniqueName="[Range 4].[TrainingTimesLastYear].[All]" allUniqueName="[Range 4].[TrainingTimesLastYear].[All]" dimensionUniqueName="[Range 4]" displayFolder="" count="0" memberValueDatatype="20" unbalanced="0"/>
    <cacheHierarchy uniqueName="[Range 4].[YearsAtCompany]" caption="YearsAtCompany" attribute="1" defaultMemberUniqueName="[Range 4].[YearsAtCompany].[All]" allUniqueName="[Range 4].[YearsAtCompany].[All]" dimensionUniqueName="[Range 4]" displayFolder="" count="0" memberValueDatatype="20" unbalanced="0"/>
    <cacheHierarchy uniqueName="[Range 4].[YearsSinceLastPromotion]" caption="YearsSinceLastPromotion" attribute="1" defaultMemberUniqueName="[Range 4].[YearsSinceLastPromotion].[All]" allUniqueName="[Range 4].[YearsSinceLastPromotion].[All]" dimensionUniqueName="[Range 4]" displayFolder="" count="0" memberValueDatatype="20" unbalanced="0"/>
    <cacheHierarchy uniqueName="[Range 4].[YearsWithCurrManager]" caption="YearsWithCurrManager" attribute="1" defaultMemberUniqueName="[Range 4].[YearsWithCurrManager].[All]" allUniqueName="[Range 4].[YearsWithCurrManager].[All]" dimensionUniqueName="[Range 4]" displayFolder="" count="0" memberValueDatatype="20" unbalanced="0"/>
    <cacheHierarchy uniqueName="[Range 4].[BusinessTravel]" caption="BusinessTravel" attribute="1" defaultMemberUniqueName="[Range 4].[BusinessTravel].[All]" allUniqueName="[Range 4].[BusinessTravel].[All]" dimensionUniqueName="[Range 4]" displayFolder="" count="0" memberValueDatatype="130" unbalanced="0"/>
    <cacheHierarchy uniqueName="[Range 4].[Department]" caption="Department" attribute="1" defaultMemberUniqueName="[Range 4].[Department].[All]" allUniqueName="[Range 4].[Department].[All]" dimensionUniqueName="[Range 4]" displayFolder="" count="0" memberValueDatatype="130" unbalanced="0"/>
    <cacheHierarchy uniqueName="[Range 4].[EducationField]" caption="EducationField" attribute="1" defaultMemberUniqueName="[Range 4].[EducationField].[All]" allUniqueName="[Range 4].[EducationField].[All]" dimensionUniqueName="[Range 4]" displayFolder="" count="0" memberValueDatatype="130" unbalanced="0"/>
    <cacheHierarchy uniqueName="[Range 4].[MaritalStatus]" caption="MaritalStatus" attribute="1" defaultMemberUniqueName="[Range 4].[MaritalStatus].[All]" allUniqueName="[Range 4].[MaritalStatus].[All]" dimensionUniqueName="[Range 4]" displayFolder="" count="0" memberValueDatatype="130" unbalanced="0"/>
    <cacheHierarchy uniqueName="[Range 4].[JobRole]" caption="JobRole" attribute="1" defaultMemberUniqueName="[Range 4].[JobRole].[All]" allUniqueName="[Range 4].[JobRole].[All]" dimensionUniqueName="[Range 4]" displayFolder="" count="0" memberValueDatatype="130" unbalanced="0"/>
    <cacheHierarchy uniqueName="[Range 4].[Gender]" caption="Gender" attribute="1" defaultMemberUniqueName="[Range 4].[Gender].[All]" allUniqueName="[Range 4].[Gender].[All]" dimensionUniqueName="[Range 4]" displayFolder="" count="0" memberValueDatatype="130" unbalanced="0"/>
    <cacheHierarchy uniqueName="[Range 4].[Attrition]" caption="Attrition" attribute="1" defaultMemberUniqueName="[Range 4].[Attrition].[All]" allUniqueName="[Range 4].[Attrition].[All]" dimensionUniqueName="[Range 4]" displayFolder="" count="0" memberValueDatatype="130" unbalanced="0"/>
    <cacheHierarchy uniqueName="[Range 4].[Over18]" caption="Over18" attribute="1" defaultMemberUniqueName="[Range 4].[Over18].[All]" allUniqueName="[Range 4].[Over18].[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JobRole]" caption="Count of JobRole" measure="1" displayFolder="" measureGroup="Range" count="0" hidden="1">
      <extLst>
        <ext xmlns:x15="http://schemas.microsoft.com/office/spreadsheetml/2010/11/main" uri="{B97F6D7D-B522-45F9-BDA1-12C45D357490}">
          <x15:cacheHierarchy aggregatedColumn="4"/>
        </ext>
      </extLst>
    </cacheHierarchy>
    <cacheHierarchy uniqueName="[Measures].[Sum of MonthlyIncome]" caption="Sum of MonthlyIncome" measure="1" displayFolder="" measureGroup="Range 1" count="0" hidden="1">
      <extLst>
        <ext xmlns:x15="http://schemas.microsoft.com/office/spreadsheetml/2010/11/main" uri="{B97F6D7D-B522-45F9-BDA1-12C45D357490}">
          <x15:cacheHierarchy aggregatedColumn="14"/>
        </ext>
      </extLst>
    </cacheHierarchy>
    <cacheHierarchy uniqueName="[Measures].[Sum of StandardHours]" caption="Sum of StandardHours" measure="1" displayFolder="" measureGroup="Range 1" count="0" hidden="1">
      <extLst>
        <ext xmlns:x15="http://schemas.microsoft.com/office/spreadsheetml/2010/11/main" uri="{B97F6D7D-B522-45F9-BDA1-12C45D357490}">
          <x15:cacheHierarchy aggregatedColumn="16"/>
        </ext>
      </extLst>
    </cacheHierarchy>
    <cacheHierarchy uniqueName="[Measures].[Sum of StockOptionLevel]" caption="Sum of StockOptionLevel" measure="1" displayFolder="" measureGroup="Range 1" count="0" hidden="1">
      <extLst>
        <ext xmlns:x15="http://schemas.microsoft.com/office/spreadsheetml/2010/11/main" uri="{B97F6D7D-B522-45F9-BDA1-12C45D357490}">
          <x15:cacheHierarchy aggregatedColumn="17"/>
        </ext>
      </extLst>
    </cacheHierarchy>
    <cacheHierarchy uniqueName="[Measures].[Sum of TrainingTimesLastYear]" caption="Sum of TrainingTimesLastYear" measure="1" displayFolder="" measureGroup="Range 1" count="0" hidden="1">
      <extLst>
        <ext xmlns:x15="http://schemas.microsoft.com/office/spreadsheetml/2010/11/main" uri="{B97F6D7D-B522-45F9-BDA1-12C45D357490}">
          <x15:cacheHierarchy aggregatedColumn="19"/>
        </ext>
      </extLst>
    </cacheHierarchy>
    <cacheHierarchy uniqueName="[Measures].[Count of JobRole 2]" caption="Count of JobRole 2" measure="1" displayFolder="" measureGroup="Range 1" count="0" hidden="1">
      <extLst>
        <ext xmlns:x15="http://schemas.microsoft.com/office/spreadsheetml/2010/11/main" uri="{B97F6D7D-B522-45F9-BDA1-12C45D357490}">
          <x15:cacheHierarchy aggregatedColumn="27"/>
        </ext>
      </extLst>
    </cacheHierarchy>
    <cacheHierarchy uniqueName="[Measures].[Count of MaritalStatus]" caption="Count of MaritalStatus" measure="1" displayFolder="" measureGroup="Range 1" count="0" hidden="1">
      <extLst>
        <ext xmlns:x15="http://schemas.microsoft.com/office/spreadsheetml/2010/11/main" uri="{B97F6D7D-B522-45F9-BDA1-12C45D357490}">
          <x15:cacheHierarchy aggregatedColumn="26"/>
        </ext>
      </extLst>
    </cacheHierarchy>
    <cacheHierarchy uniqueName="[Measures].[Sum of EmployeeID]" caption="Sum of EmployeeID" measure="1" displayFolder="" measureGroup="Range 1" count="0" hidden="1">
      <extLst>
        <ext xmlns:x15="http://schemas.microsoft.com/office/spreadsheetml/2010/11/main" uri="{B97F6D7D-B522-45F9-BDA1-12C45D357490}">
          <x15:cacheHierarchy aggregatedColumn="12"/>
        </ext>
      </extLst>
    </cacheHierarchy>
    <cacheHierarchy uniqueName="[Measures].[Sum of YearsSinceLastPromotion]" caption="Sum of YearsSinceLastPromotion" measure="1" displayFolder="" measureGroup="Range 1"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Range 1" count="0" hidden="1">
      <extLst>
        <ext xmlns:x15="http://schemas.microsoft.com/office/spreadsheetml/2010/11/main" uri="{B97F6D7D-B522-45F9-BDA1-12C45D357490}">
          <x15:cacheHierarchy aggregatedColumn="20"/>
        </ext>
      </extLst>
    </cacheHierarchy>
    <cacheHierarchy uniqueName="[Measures].[Sum of PercentSalaryHike]" caption="Sum of PercentSalaryHike" measure="1" displayFolder="" measureGroup="Range 1" count="0" hidden="1">
      <extLst>
        <ext xmlns:x15="http://schemas.microsoft.com/office/spreadsheetml/2010/11/main" uri="{B97F6D7D-B522-45F9-BDA1-12C45D357490}">
          <x15:cacheHierarchy aggregatedColumn="15"/>
        </ext>
      </extLst>
    </cacheHierarchy>
    <cacheHierarchy uniqueName="[Measures].[Sum of YearsWithCurrManager]" caption="Sum of YearsWithCurrManager" measure="1" displayFolder="" measureGroup="Range 1" count="0" hidden="1">
      <extLst>
        <ext xmlns:x15="http://schemas.microsoft.com/office/spreadsheetml/2010/11/main" uri="{B97F6D7D-B522-45F9-BDA1-12C45D357490}">
          <x15:cacheHierarchy aggregatedColumn="22"/>
        </ext>
      </extLst>
    </cacheHierarchy>
    <cacheHierarchy uniqueName="[Measures].[Sum of TotalWorkingYears]" caption="Sum of TotalWorkingYears" measure="1" displayFolder="" measureGroup="Range 1" count="0" hidden="1">
      <extLst>
        <ext xmlns:x15="http://schemas.microsoft.com/office/spreadsheetml/2010/11/main" uri="{B97F6D7D-B522-45F9-BDA1-12C45D357490}">
          <x15:cacheHierarchy aggregatedColumn="18"/>
        </ext>
      </extLst>
    </cacheHierarchy>
    <cacheHierarchy uniqueName="[Measures].[Sum of Education]" caption="Sum of Education" measure="1" displayFolder="" measureGroup="Range 1" count="0" hidden="1">
      <extLst>
        <ext xmlns:x15="http://schemas.microsoft.com/office/spreadsheetml/2010/11/main" uri="{B97F6D7D-B522-45F9-BDA1-12C45D357490}">
          <x15:cacheHierarchy aggregatedColumn="10"/>
        </ext>
      </extLst>
    </cacheHierarchy>
    <cacheHierarchy uniqueName="[Measures].[Count of EducationField]" caption="Count of EducationField" measure="1" displayFolder="" measureGroup="Range 2" count="0" hidden="1">
      <extLst>
        <ext xmlns:x15="http://schemas.microsoft.com/office/spreadsheetml/2010/11/main" uri="{B97F6D7D-B522-45F9-BDA1-12C45D357490}">
          <x15:cacheHierarchy aggregatedColumn="32"/>
        </ext>
      </extLst>
    </cacheHierarchy>
    <cacheHierarchy uniqueName="[Measures].[Count of EducationField 2]" caption="Count of EducationField 2" measure="1" displayFolder="" measureGroup="Range 1" count="0" hidden="1">
      <extLst>
        <ext xmlns:x15="http://schemas.microsoft.com/office/spreadsheetml/2010/11/main" uri="{B97F6D7D-B522-45F9-BDA1-12C45D357490}">
          <x15:cacheHierarchy aggregatedColumn="25"/>
        </ext>
      </extLst>
    </cacheHierarchy>
    <cacheHierarchy uniqueName="[Measures].[Count of JobRole 3]" caption="Count of JobRole 3" measure="1" displayFolder="" measureGroup="Range 3" count="0" hidden="1">
      <extLst>
        <ext xmlns:x15="http://schemas.microsoft.com/office/spreadsheetml/2010/11/main" uri="{B97F6D7D-B522-45F9-BDA1-12C45D357490}">
          <x15:cacheHierarchy aggregatedColumn="33"/>
        </ext>
      </extLst>
    </cacheHierarchy>
    <cacheHierarchy uniqueName="[Measures].[Count of Department]" caption="Count of Department" measure="1" displayFolder="" measureGroup="Range 1" count="0" oneField="1" hidden="1">
      <fieldsUsage count="1">
        <fieldUsage x="2"/>
      </fieldsUsage>
      <extLst>
        <ext xmlns:x15="http://schemas.microsoft.com/office/spreadsheetml/2010/11/main" uri="{B97F6D7D-B522-45F9-BDA1-12C45D357490}">
          <x15:cacheHierarchy aggregatedColumn="2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hal Haider" refreshedDate="44614.706079166666" backgroundQuery="1" createdVersion="7" refreshedVersion="7" minRefreshableVersion="3" recordCount="0" supportSubquery="1" supportAdvancedDrill="1" xr:uid="{31DD5D2A-E512-4653-BD4B-2E8D980B0B4A}">
  <cacheSource type="external" connectionId="1"/>
  <cacheFields count="4">
    <cacheField name="[Range 3].[Gender].[Gender]" caption="Gender" numFmtId="0" hierarchy="34" level="1">
      <sharedItems count="2">
        <s v="Female"/>
        <s v="Male"/>
      </sharedItems>
    </cacheField>
    <cacheField name="[Range 3].[JobRole].[JobRole]" caption="JobRole" numFmtId="0" hierarchy="33" level="1">
      <sharedItems count="9">
        <s v="Healthcare Representative"/>
        <s v="Human Resources"/>
        <s v="Laboratory Technician"/>
        <s v="Manager"/>
        <s v="Manufacturing Director"/>
        <s v="Research Director"/>
        <s v="Research Scientist"/>
        <s v="Sales Executive"/>
        <s v="Sales Representative"/>
      </sharedItems>
    </cacheField>
    <cacheField name="[Measures].[Count of JobRole 3]" caption="Count of JobRole 3" numFmtId="0" hierarchy="80" level="32767"/>
    <cacheField name="[Range].[JobRole].[JobRole]" caption="JobRole" numFmtId="0" hierarchy="4" level="1">
      <sharedItems containsSemiMixedTypes="0" containsNonDate="0" containsString="0"/>
    </cacheField>
  </cacheFields>
  <cacheHierarchies count="82">
    <cacheHierarchy uniqueName="[Range].[BusinessTravel]" caption="BusinessTravel" attribute="1" defaultMemberUniqueName="[Range].[BusinessTravel].[All]" allUniqueName="[Range].[BusinessTravel].[All]" dimensionUniqueName="[Range]" displayFolder="" count="0" memberValueDatatype="130" unbalanced="0"/>
    <cacheHierarchy uniqueName="[Range].[Department]" caption="Department" attribute="1" defaultMemberUniqueName="[Range].[Department].[All]" allUniqueName="[Range].[Department].[All]" dimensionUniqueName="[Range]" displayFolder="" count="2" memberValueDatatype="130" unbalanced="0"/>
    <cacheHierarchy uniqueName="[Range].[EducationField]" caption="EducationField" attribute="1" defaultMemberUniqueName="[Range].[EducationField].[All]" allUniqueName="[Range].[EducationField].[All]" dimensionUniqueName="[Range]" displayFolder="" count="2" memberValueDatatype="130" unbalanced="0"/>
    <cacheHierarchy uniqueName="[Range].[MaritalStatus]" caption="MaritalStatus" attribute="1" defaultMemberUniqueName="[Range].[MaritalStatus].[All]" allUniqueName="[Range].[MaritalStatus].[All]" dimensionUniqueName="[Range]" displayFolder="" count="2" memberValueDatatype="130" unbalanced="0"/>
    <cacheHierarchy uniqueName="[Range].[JobRole]" caption="JobRole" attribute="1" defaultMemberUniqueName="[Range].[JobRole].[All]" allUniqueName="[Range].[JobRole].[All]" dimensionUniqueName="[Range]" displayFolder="" count="2" memberValueDatatype="130" unbalanced="0">
      <fieldsUsage count="2">
        <fieldUsage x="-1"/>
        <fieldUsage x="3"/>
      </fieldsUsage>
    </cacheHierarchy>
    <cacheHierarchy uniqueName="[Range].[Gender]" caption="Gender" attribute="1" defaultMemberUniqueName="[Range].[Gender].[All]" allUniqueName="[Range].[Gender].[All]" dimensionUniqueName="[Range]" displayFolder="" count="2" memberValueDatatype="130" unbalanced="0"/>
    <cacheHierarchy uniqueName="[Range].[Attrition]" caption="Attrition" attribute="1" defaultMemberUniqueName="[Range].[Attrition].[All]" allUniqueName="[Range].[Attrition].[All]" dimensionUniqueName="[Range]" displayFolder="" count="2" memberValueDatatype="130" unbalanced="0"/>
    <cacheHierarchy uniqueName="[Range].[Over18]" caption="Over18" attribute="1" defaultMemberUniqueName="[Range].[Over18].[All]" allUniqueName="[Range].[Over18].[All]" dimensionUniqueName="[Range]"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DistanceFromHome]" caption="DistanceFromHome" attribute="1" defaultMemberUniqueName="[Range 1].[DistanceFromHome].[All]" allUniqueName="[Range 1].[DistanceFromHome].[All]" dimensionUniqueName="[Range 1]" displayFolder="" count="0" memberValueDatatype="20" unbalanced="0"/>
    <cacheHierarchy uniqueName="[Range 1].[Education]" caption="Education" attribute="1" defaultMemberUniqueName="[Range 1].[Education].[All]" allUniqueName="[Range 1].[Education].[All]" dimensionUniqueName="[Range 1]" displayFolder="" count="0" memberValueDatatype="20" unbalanced="0"/>
    <cacheHierarchy uniqueName="[Range 1].[EmployeeCount]" caption="EmployeeCount" attribute="1" defaultMemberUniqueName="[Range 1].[EmployeeCount].[All]" allUniqueName="[Range 1].[EmployeeCount].[All]" dimensionUniqueName="[Range 1]" displayFolder="" count="0" memberValueDatatype="20" unbalanced="0"/>
    <cacheHierarchy uniqueName="[Range 1].[EmployeeID]" caption="EmployeeID" attribute="1" defaultMemberUniqueName="[Range 1].[EmployeeID].[All]" allUniqueName="[Range 1].[EmployeeID].[All]" dimensionUniqueName="[Range 1]" displayFolder="" count="0" memberValueDatatype="20" unbalanced="0"/>
    <cacheHierarchy uniqueName="[Range 1].[JobLevel]" caption="JobLevel" attribute="1" defaultMemberUniqueName="[Range 1].[JobLevel].[All]" allUniqueName="[Range 1].[JobLevel].[All]" dimensionUniqueName="[Range 1]" displayFolder="" count="0" memberValueDatatype="20" unbalanced="0"/>
    <cacheHierarchy uniqueName="[Range 1].[MonthlyIncome]" caption="MonthlyIncome" attribute="1" defaultMemberUniqueName="[Range 1].[MonthlyIncome].[All]" allUniqueName="[Range 1].[MonthlyIncome].[All]" dimensionUniqueName="[Range 1]" displayFolder="" count="0" memberValueDatatype="20" unbalanced="0"/>
    <cacheHierarchy uniqueName="[Range 1].[PercentSalaryHike]" caption="PercentSalaryHike" attribute="1" defaultMemberUniqueName="[Range 1].[PercentSalaryHike].[All]" allUniqueName="[Range 1].[PercentSalaryHike].[All]" dimensionUniqueName="[Range 1]" displayFolder="" count="0" memberValueDatatype="20" unbalanced="0"/>
    <cacheHierarchy uniqueName="[Range 1].[StandardHours]" caption="StandardHours" attribute="1" defaultMemberUniqueName="[Range 1].[StandardHours].[All]" allUniqueName="[Range 1].[StandardHours].[All]" dimensionUniqueName="[Range 1]" displayFolder="" count="0" memberValueDatatype="20" unbalanced="0"/>
    <cacheHierarchy uniqueName="[Range 1].[StockOptionLevel]" caption="StockOptionLevel" attribute="1" defaultMemberUniqueName="[Range 1].[StockOptionLevel].[All]" allUniqueName="[Range 1].[StockOptionLevel].[All]" dimensionUniqueName="[Range 1]" displayFolder="" count="0" memberValueDatatype="20" unbalanced="0"/>
    <cacheHierarchy uniqueName="[Range 1].[TotalWorkingYears]" caption="TotalWorkingYears" attribute="1" defaultMemberUniqueName="[Range 1].[TotalWorkingYears].[All]" allUniqueName="[Range 1].[TotalWorkingYears].[All]" dimensionUniqueName="[Range 1]" displayFolder="" count="0" memberValueDatatype="20" unbalanced="0"/>
    <cacheHierarchy uniqueName="[Range 1].[TrainingTimesLastYear]" caption="TrainingTimesLastYear" attribute="1" defaultMemberUniqueName="[Range 1].[TrainingTimesLastYear].[All]" allUniqueName="[Range 1].[TrainingTimesLastYear].[All]" dimensionUniqueName="[Range 1]" displayFolder="" count="0" memberValueDatatype="20" unbalanced="0"/>
    <cacheHierarchy uniqueName="[Range 1].[YearsAtCompany]" caption="YearsAtCompany" attribute="1" defaultMemberUniqueName="[Range 1].[YearsAtCompany].[All]" allUniqueName="[Range 1].[YearsAtCompany].[All]" dimensionUniqueName="[Range 1]" displayFolder="" count="0" memberValueDatatype="20" unbalanced="0"/>
    <cacheHierarchy uniqueName="[Range 1].[YearsSinceLastPromotion]" caption="YearsSinceLastPromotion" attribute="1" defaultMemberUniqueName="[Range 1].[YearsSinceLastPromotion].[All]" allUniqueName="[Range 1].[YearsSinceLastPromotion].[All]" dimensionUniqueName="[Range 1]" displayFolder="" count="0" memberValueDatatype="20" unbalanced="0"/>
    <cacheHierarchy uniqueName="[Range 1].[YearsWithCurrManager]" caption="YearsWithCurrManager" attribute="1" defaultMemberUniqueName="[Range 1].[YearsWithCurrManager].[All]" allUniqueName="[Range 1].[YearsWithCurrManager].[All]" dimensionUniqueName="[Range 1]" displayFolder="" count="0" memberValueDatatype="20" unbalanced="0"/>
    <cacheHierarchy uniqueName="[Range 1].[BusinessTravel]" caption="BusinessTravel" attribute="1" defaultMemberUniqueName="[Range 1].[BusinessTravel].[All]" allUniqueName="[Range 1].[BusinessTravel].[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0" memberValueDatatype="130" unbalanced="0"/>
    <cacheHierarchy uniqueName="[Range 1].[EducationField]" caption="EducationField" attribute="1" defaultMemberUniqueName="[Range 1].[EducationField].[All]" allUniqueName="[Range 1].[EducationField].[All]" dimensionUniqueName="[Range 1]" displayFolder="" count="0" memberValueDatatype="130" unbalanced="0"/>
    <cacheHierarchy uniqueName="[Range 1].[MaritalStatus]" caption="MaritalStatus" attribute="1" defaultMemberUniqueName="[Range 1].[MaritalStatus].[All]" allUniqueName="[Range 1].[MaritalStatus].[All]" dimensionUniqueName="[Range 1]" displayFolder="" count="0" memberValueDatatype="130" unbalanced="0"/>
    <cacheHierarchy uniqueName="[Range 1].[JobRole]" caption="JobRole" attribute="1" defaultMemberUniqueName="[Range 1].[JobRole].[All]" allUniqueName="[Range 1].[JobRol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ttrition]" caption="Attrition" attribute="1" defaultMemberUniqueName="[Range 1].[Attrition].[All]" allUniqueName="[Range 1].[Attrition].[All]" dimensionUniqueName="[Range 1]" displayFolder="" count="0" memberValueDatatype="130" unbalanced="0"/>
    <cacheHierarchy uniqueName="[Range 1].[Over18]" caption="Over18" attribute="1" defaultMemberUniqueName="[Range 1].[Over18].[All]" allUniqueName="[Range 1].[Over18].[All]" dimensionUniqueName="[Range 1]" displayFolder="" count="0" memberValueDatatype="130" unbalanced="0"/>
    <cacheHierarchy uniqueName="[Range 2].[Department]" caption="Department" attribute="1" defaultMemberUniqueName="[Range 2].[Department].[All]" allUniqueName="[Range 2].[Department].[All]" dimensionUniqueName="[Range 2]" displayFolder="" count="0" memberValueDatatype="130" unbalanced="0"/>
    <cacheHierarchy uniqueName="[Range 2].[EducationField]" caption="EducationField" attribute="1" defaultMemberUniqueName="[Range 2].[EducationField].[All]" allUniqueName="[Range 2].[EducationField].[All]" dimensionUniqueName="[Range 2]" displayFolder="" count="0" memberValueDatatype="130" unbalanced="0"/>
    <cacheHierarchy uniqueName="[Range 3].[JobRole]" caption="JobRole" attribute="1" defaultMemberUniqueName="[Range 3].[JobRole].[All]" allUniqueName="[Range 3].[JobRole].[All]" dimensionUniqueName="[Range 3]" displayFolder="" count="2" memberValueDatatype="130" unbalanced="0">
      <fieldsUsage count="2">
        <fieldUsage x="-1"/>
        <fieldUsage x="1"/>
      </fieldsUsage>
    </cacheHierarchy>
    <cacheHierarchy uniqueName="[Range 3].[Gender]" caption="Gender" attribute="1" defaultMemberUniqueName="[Range 3].[Gender].[All]" allUniqueName="[Range 3].[Gender].[All]" dimensionUniqueName="[Range 3]" displayFolder="" count="2" memberValueDatatype="130" unbalanced="0">
      <fieldsUsage count="2">
        <fieldUsage x="-1"/>
        <fieldUsage x="0"/>
      </fieldsUsage>
    </cacheHierarchy>
    <cacheHierarchy uniqueName="[Range 4].[Age]" caption="Age" attribute="1" defaultMemberUniqueName="[Range 4].[Age].[All]" allUniqueName="[Range 4].[Age].[All]" dimensionUniqueName="[Range 4]" displayFolder="" count="0" memberValueDatatype="20" unbalanced="0"/>
    <cacheHierarchy uniqueName="[Range 4].[DistanceFromHome]" caption="DistanceFromHome" attribute="1" defaultMemberUniqueName="[Range 4].[DistanceFromHome].[All]" allUniqueName="[Range 4].[DistanceFromHome].[All]" dimensionUniqueName="[Range 4]" displayFolder="" count="0" memberValueDatatype="20" unbalanced="0"/>
    <cacheHierarchy uniqueName="[Range 4].[Education]" caption="Education" attribute="1" defaultMemberUniqueName="[Range 4].[Education].[All]" allUniqueName="[Range 4].[Education].[All]" dimensionUniqueName="[Range 4]" displayFolder="" count="0" memberValueDatatype="20" unbalanced="0"/>
    <cacheHierarchy uniqueName="[Range 4].[EmployeeCount]" caption="EmployeeCount" attribute="1" defaultMemberUniqueName="[Range 4].[EmployeeCount].[All]" allUniqueName="[Range 4].[EmployeeCount].[All]" dimensionUniqueName="[Range 4]" displayFolder="" count="0" memberValueDatatype="20" unbalanced="0"/>
    <cacheHierarchy uniqueName="[Range 4].[EmployeeID]" caption="EmployeeID" attribute="1" defaultMemberUniqueName="[Range 4].[EmployeeID].[All]" allUniqueName="[Range 4].[EmployeeID].[All]" dimensionUniqueName="[Range 4]" displayFolder="" count="0" memberValueDatatype="20" unbalanced="0"/>
    <cacheHierarchy uniqueName="[Range 4].[JobLevel]" caption="JobLevel" attribute="1" defaultMemberUniqueName="[Range 4].[JobLevel].[All]" allUniqueName="[Range 4].[JobLevel].[All]" dimensionUniqueName="[Range 4]" displayFolder="" count="0" memberValueDatatype="20" unbalanced="0"/>
    <cacheHierarchy uniqueName="[Range 4].[MonthlyIncome]" caption="MonthlyIncome" attribute="1" defaultMemberUniqueName="[Range 4].[MonthlyIncome].[All]" allUniqueName="[Range 4].[MonthlyIncome].[All]" dimensionUniqueName="[Range 4]" displayFolder="" count="0" memberValueDatatype="20" unbalanced="0"/>
    <cacheHierarchy uniqueName="[Range 4].[PercentSalaryHike]" caption="PercentSalaryHike" attribute="1" defaultMemberUniqueName="[Range 4].[PercentSalaryHike].[All]" allUniqueName="[Range 4].[PercentSalaryHike].[All]" dimensionUniqueName="[Range 4]" displayFolder="" count="0" memberValueDatatype="20" unbalanced="0"/>
    <cacheHierarchy uniqueName="[Range 4].[StandardHours]" caption="StandardHours" attribute="1" defaultMemberUniqueName="[Range 4].[StandardHours].[All]" allUniqueName="[Range 4].[StandardHours].[All]" dimensionUniqueName="[Range 4]" displayFolder="" count="0" memberValueDatatype="20" unbalanced="0"/>
    <cacheHierarchy uniqueName="[Range 4].[StockOptionLevel]" caption="StockOptionLevel" attribute="1" defaultMemberUniqueName="[Range 4].[StockOptionLevel].[All]" allUniqueName="[Range 4].[StockOptionLevel].[All]" dimensionUniqueName="[Range 4]" displayFolder="" count="0" memberValueDatatype="20" unbalanced="0"/>
    <cacheHierarchy uniqueName="[Range 4].[TotalWorkingYears]" caption="TotalWorkingYears" attribute="1" defaultMemberUniqueName="[Range 4].[TotalWorkingYears].[All]" allUniqueName="[Range 4].[TotalWorkingYears].[All]" dimensionUniqueName="[Range 4]" displayFolder="" count="0" memberValueDatatype="20" unbalanced="0"/>
    <cacheHierarchy uniqueName="[Range 4].[TrainingTimesLastYear]" caption="TrainingTimesLastYear" attribute="1" defaultMemberUniqueName="[Range 4].[TrainingTimesLastYear].[All]" allUniqueName="[Range 4].[TrainingTimesLastYear].[All]" dimensionUniqueName="[Range 4]" displayFolder="" count="0" memberValueDatatype="20" unbalanced="0"/>
    <cacheHierarchy uniqueName="[Range 4].[YearsAtCompany]" caption="YearsAtCompany" attribute="1" defaultMemberUniqueName="[Range 4].[YearsAtCompany].[All]" allUniqueName="[Range 4].[YearsAtCompany].[All]" dimensionUniqueName="[Range 4]" displayFolder="" count="0" memberValueDatatype="20" unbalanced="0"/>
    <cacheHierarchy uniqueName="[Range 4].[YearsSinceLastPromotion]" caption="YearsSinceLastPromotion" attribute="1" defaultMemberUniqueName="[Range 4].[YearsSinceLastPromotion].[All]" allUniqueName="[Range 4].[YearsSinceLastPromotion].[All]" dimensionUniqueName="[Range 4]" displayFolder="" count="0" memberValueDatatype="20" unbalanced="0"/>
    <cacheHierarchy uniqueName="[Range 4].[YearsWithCurrManager]" caption="YearsWithCurrManager" attribute="1" defaultMemberUniqueName="[Range 4].[YearsWithCurrManager].[All]" allUniqueName="[Range 4].[YearsWithCurrManager].[All]" dimensionUniqueName="[Range 4]" displayFolder="" count="0" memberValueDatatype="20" unbalanced="0"/>
    <cacheHierarchy uniqueName="[Range 4].[BusinessTravel]" caption="BusinessTravel" attribute="1" defaultMemberUniqueName="[Range 4].[BusinessTravel].[All]" allUniqueName="[Range 4].[BusinessTravel].[All]" dimensionUniqueName="[Range 4]" displayFolder="" count="0" memberValueDatatype="130" unbalanced="0"/>
    <cacheHierarchy uniqueName="[Range 4].[Department]" caption="Department" attribute="1" defaultMemberUniqueName="[Range 4].[Department].[All]" allUniqueName="[Range 4].[Department].[All]" dimensionUniqueName="[Range 4]" displayFolder="" count="0" memberValueDatatype="130" unbalanced="0"/>
    <cacheHierarchy uniqueName="[Range 4].[EducationField]" caption="EducationField" attribute="1" defaultMemberUniqueName="[Range 4].[EducationField].[All]" allUniqueName="[Range 4].[EducationField].[All]" dimensionUniqueName="[Range 4]" displayFolder="" count="0" memberValueDatatype="130" unbalanced="0"/>
    <cacheHierarchy uniqueName="[Range 4].[MaritalStatus]" caption="MaritalStatus" attribute="1" defaultMemberUniqueName="[Range 4].[MaritalStatus].[All]" allUniqueName="[Range 4].[MaritalStatus].[All]" dimensionUniqueName="[Range 4]" displayFolder="" count="0" memberValueDatatype="130" unbalanced="0"/>
    <cacheHierarchy uniqueName="[Range 4].[JobRole]" caption="JobRole" attribute="1" defaultMemberUniqueName="[Range 4].[JobRole].[All]" allUniqueName="[Range 4].[JobRole].[All]" dimensionUniqueName="[Range 4]" displayFolder="" count="0" memberValueDatatype="130" unbalanced="0"/>
    <cacheHierarchy uniqueName="[Range 4].[Gender]" caption="Gender" attribute="1" defaultMemberUniqueName="[Range 4].[Gender].[All]" allUniqueName="[Range 4].[Gender].[All]" dimensionUniqueName="[Range 4]" displayFolder="" count="0" memberValueDatatype="130" unbalanced="0"/>
    <cacheHierarchy uniqueName="[Range 4].[Attrition]" caption="Attrition" attribute="1" defaultMemberUniqueName="[Range 4].[Attrition].[All]" allUniqueName="[Range 4].[Attrition].[All]" dimensionUniqueName="[Range 4]" displayFolder="" count="0" memberValueDatatype="130" unbalanced="0"/>
    <cacheHierarchy uniqueName="[Range 4].[Over18]" caption="Over18" attribute="1" defaultMemberUniqueName="[Range 4].[Over18].[All]" allUniqueName="[Range 4].[Over18].[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JobRole]" caption="Count of JobRole" measure="1" displayFolder="" measureGroup="Range" count="0" hidden="1">
      <extLst>
        <ext xmlns:x15="http://schemas.microsoft.com/office/spreadsheetml/2010/11/main" uri="{B97F6D7D-B522-45F9-BDA1-12C45D357490}">
          <x15:cacheHierarchy aggregatedColumn="4"/>
        </ext>
      </extLst>
    </cacheHierarchy>
    <cacheHierarchy uniqueName="[Measures].[Sum of MonthlyIncome]" caption="Sum of MonthlyIncome" measure="1" displayFolder="" measureGroup="Range 1" count="0" hidden="1">
      <extLst>
        <ext xmlns:x15="http://schemas.microsoft.com/office/spreadsheetml/2010/11/main" uri="{B97F6D7D-B522-45F9-BDA1-12C45D357490}">
          <x15:cacheHierarchy aggregatedColumn="14"/>
        </ext>
      </extLst>
    </cacheHierarchy>
    <cacheHierarchy uniqueName="[Measures].[Sum of StandardHours]" caption="Sum of StandardHours" measure="1" displayFolder="" measureGroup="Range 1" count="0" hidden="1">
      <extLst>
        <ext xmlns:x15="http://schemas.microsoft.com/office/spreadsheetml/2010/11/main" uri="{B97F6D7D-B522-45F9-BDA1-12C45D357490}">
          <x15:cacheHierarchy aggregatedColumn="16"/>
        </ext>
      </extLst>
    </cacheHierarchy>
    <cacheHierarchy uniqueName="[Measures].[Sum of StockOptionLevel]" caption="Sum of StockOptionLevel" measure="1" displayFolder="" measureGroup="Range 1" count="0" hidden="1">
      <extLst>
        <ext xmlns:x15="http://schemas.microsoft.com/office/spreadsheetml/2010/11/main" uri="{B97F6D7D-B522-45F9-BDA1-12C45D357490}">
          <x15:cacheHierarchy aggregatedColumn="17"/>
        </ext>
      </extLst>
    </cacheHierarchy>
    <cacheHierarchy uniqueName="[Measures].[Sum of TrainingTimesLastYear]" caption="Sum of TrainingTimesLastYear" measure="1" displayFolder="" measureGroup="Range 1" count="0" hidden="1">
      <extLst>
        <ext xmlns:x15="http://schemas.microsoft.com/office/spreadsheetml/2010/11/main" uri="{B97F6D7D-B522-45F9-BDA1-12C45D357490}">
          <x15:cacheHierarchy aggregatedColumn="19"/>
        </ext>
      </extLst>
    </cacheHierarchy>
    <cacheHierarchy uniqueName="[Measures].[Count of JobRole 2]" caption="Count of JobRole 2" measure="1" displayFolder="" measureGroup="Range 1" count="0" hidden="1">
      <extLst>
        <ext xmlns:x15="http://schemas.microsoft.com/office/spreadsheetml/2010/11/main" uri="{B97F6D7D-B522-45F9-BDA1-12C45D357490}">
          <x15:cacheHierarchy aggregatedColumn="27"/>
        </ext>
      </extLst>
    </cacheHierarchy>
    <cacheHierarchy uniqueName="[Measures].[Count of MaritalStatus]" caption="Count of MaritalStatus" measure="1" displayFolder="" measureGroup="Range 1" count="0" hidden="1">
      <extLst>
        <ext xmlns:x15="http://schemas.microsoft.com/office/spreadsheetml/2010/11/main" uri="{B97F6D7D-B522-45F9-BDA1-12C45D357490}">
          <x15:cacheHierarchy aggregatedColumn="26"/>
        </ext>
      </extLst>
    </cacheHierarchy>
    <cacheHierarchy uniqueName="[Measures].[Sum of EmployeeID]" caption="Sum of EmployeeID" measure="1" displayFolder="" measureGroup="Range 1" count="0" hidden="1">
      <extLst>
        <ext xmlns:x15="http://schemas.microsoft.com/office/spreadsheetml/2010/11/main" uri="{B97F6D7D-B522-45F9-BDA1-12C45D357490}">
          <x15:cacheHierarchy aggregatedColumn="12"/>
        </ext>
      </extLst>
    </cacheHierarchy>
    <cacheHierarchy uniqueName="[Measures].[Sum of YearsSinceLastPromotion]" caption="Sum of YearsSinceLastPromotion" measure="1" displayFolder="" measureGroup="Range 1"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Range 1" count="0" hidden="1">
      <extLst>
        <ext xmlns:x15="http://schemas.microsoft.com/office/spreadsheetml/2010/11/main" uri="{B97F6D7D-B522-45F9-BDA1-12C45D357490}">
          <x15:cacheHierarchy aggregatedColumn="20"/>
        </ext>
      </extLst>
    </cacheHierarchy>
    <cacheHierarchy uniqueName="[Measures].[Sum of PercentSalaryHike]" caption="Sum of PercentSalaryHike" measure="1" displayFolder="" measureGroup="Range 1" count="0" hidden="1">
      <extLst>
        <ext xmlns:x15="http://schemas.microsoft.com/office/spreadsheetml/2010/11/main" uri="{B97F6D7D-B522-45F9-BDA1-12C45D357490}">
          <x15:cacheHierarchy aggregatedColumn="15"/>
        </ext>
      </extLst>
    </cacheHierarchy>
    <cacheHierarchy uniqueName="[Measures].[Sum of YearsWithCurrManager]" caption="Sum of YearsWithCurrManager" measure="1" displayFolder="" measureGroup="Range 1" count="0" hidden="1">
      <extLst>
        <ext xmlns:x15="http://schemas.microsoft.com/office/spreadsheetml/2010/11/main" uri="{B97F6D7D-B522-45F9-BDA1-12C45D357490}">
          <x15:cacheHierarchy aggregatedColumn="22"/>
        </ext>
      </extLst>
    </cacheHierarchy>
    <cacheHierarchy uniqueName="[Measures].[Sum of TotalWorkingYears]" caption="Sum of TotalWorkingYears" measure="1" displayFolder="" measureGroup="Range 1" count="0" hidden="1">
      <extLst>
        <ext xmlns:x15="http://schemas.microsoft.com/office/spreadsheetml/2010/11/main" uri="{B97F6D7D-B522-45F9-BDA1-12C45D357490}">
          <x15:cacheHierarchy aggregatedColumn="18"/>
        </ext>
      </extLst>
    </cacheHierarchy>
    <cacheHierarchy uniqueName="[Measures].[Sum of Education]" caption="Sum of Education" measure="1" displayFolder="" measureGroup="Range 1" count="0" hidden="1">
      <extLst>
        <ext xmlns:x15="http://schemas.microsoft.com/office/spreadsheetml/2010/11/main" uri="{B97F6D7D-B522-45F9-BDA1-12C45D357490}">
          <x15:cacheHierarchy aggregatedColumn="10"/>
        </ext>
      </extLst>
    </cacheHierarchy>
    <cacheHierarchy uniqueName="[Measures].[Count of EducationField]" caption="Count of EducationField" measure="1" displayFolder="" measureGroup="Range 2" count="0" hidden="1">
      <extLst>
        <ext xmlns:x15="http://schemas.microsoft.com/office/spreadsheetml/2010/11/main" uri="{B97F6D7D-B522-45F9-BDA1-12C45D357490}">
          <x15:cacheHierarchy aggregatedColumn="32"/>
        </ext>
      </extLst>
    </cacheHierarchy>
    <cacheHierarchy uniqueName="[Measures].[Count of EducationField 2]" caption="Count of EducationField 2" measure="1" displayFolder="" measureGroup="Range 1" count="0" hidden="1">
      <extLst>
        <ext xmlns:x15="http://schemas.microsoft.com/office/spreadsheetml/2010/11/main" uri="{B97F6D7D-B522-45F9-BDA1-12C45D357490}">
          <x15:cacheHierarchy aggregatedColumn="25"/>
        </ext>
      </extLst>
    </cacheHierarchy>
    <cacheHierarchy uniqueName="[Measures].[Count of JobRole 3]" caption="Count of JobRole 3" measure="1" displayFolder="" measureGroup="Range 3" count="0" oneField="1" hidden="1">
      <fieldsUsage count="1">
        <fieldUsage x="2"/>
      </fieldsUsage>
      <extLst>
        <ext xmlns:x15="http://schemas.microsoft.com/office/spreadsheetml/2010/11/main" uri="{B97F6D7D-B522-45F9-BDA1-12C45D357490}">
          <x15:cacheHierarchy aggregatedColumn="33"/>
        </ext>
      </extLst>
    </cacheHierarchy>
    <cacheHierarchy uniqueName="[Measures].[Count of Department]" caption="Count of Department" measure="1" displayFolder="" measureGroup="Range 1" count="0" hidden="1">
      <extLst>
        <ext xmlns:x15="http://schemas.microsoft.com/office/spreadsheetml/2010/11/main" uri="{B97F6D7D-B522-45F9-BDA1-12C45D357490}">
          <x15:cacheHierarchy aggregatedColumn="2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hal Haider" refreshedDate="44614.706079745367" backgroundQuery="1" createdVersion="7" refreshedVersion="7" minRefreshableVersion="3" recordCount="0" supportSubquery="1" supportAdvancedDrill="1" xr:uid="{C45215BF-D843-43B1-9829-3ADF8050CD11}">
  <cacheSource type="external" connectionId="1"/>
  <cacheFields count="4">
    <cacheField name="[Range 1].[EducationField].[EducationField]" caption="EducationField" numFmtId="0" hierarchy="25" level="1">
      <sharedItems count="6">
        <s v="Human Resources"/>
        <s v="Life Sciences"/>
        <s v="Marketing"/>
        <s v="Medical"/>
        <s v="Other"/>
        <s v="Technical Degree"/>
      </sharedItems>
    </cacheField>
    <cacheField name="[Range 1].[JobRole].[JobRole]" caption="JobRole" numFmtId="0" hierarchy="27" level="1">
      <sharedItems count="9">
        <s v="Healthcare Representative"/>
        <s v="Human Resources"/>
        <s v="Laboratory Technician"/>
        <s v="Manager"/>
        <s v="Manufacturing Director"/>
        <s v="Research Director"/>
        <s v="Research Scientist"/>
        <s v="Sales Executive"/>
        <s v="Sales Representative"/>
      </sharedItems>
    </cacheField>
    <cacheField name="[Measures].[Count of EducationField 2]" caption="Count of EducationField 2" numFmtId="0" hierarchy="79" level="32767"/>
    <cacheField name="[Range].[JobRole].[JobRole]" caption="JobRole" numFmtId="0" hierarchy="4" level="1">
      <sharedItems containsSemiMixedTypes="0" containsNonDate="0" containsString="0"/>
    </cacheField>
  </cacheFields>
  <cacheHierarchies count="82">
    <cacheHierarchy uniqueName="[Range].[BusinessTravel]" caption="BusinessTravel" attribute="1" defaultMemberUniqueName="[Range].[BusinessTravel].[All]" allUniqueName="[Range].[BusinessTravel].[All]" dimensionUniqueName="[Range]" displayFolder="" count="0" memberValueDatatype="130" unbalanced="0"/>
    <cacheHierarchy uniqueName="[Range].[Department]" caption="Department" attribute="1" defaultMemberUniqueName="[Range].[Department].[All]" allUniqueName="[Range].[Department].[All]" dimensionUniqueName="[Range]" displayFolder="" count="2" memberValueDatatype="130" unbalanced="0"/>
    <cacheHierarchy uniqueName="[Range].[EducationField]" caption="EducationField" attribute="1" defaultMemberUniqueName="[Range].[EducationField].[All]" allUniqueName="[Range].[EducationField].[All]" dimensionUniqueName="[Range]" displayFolder="" count="2" memberValueDatatype="130" unbalanced="0"/>
    <cacheHierarchy uniqueName="[Range].[MaritalStatus]" caption="MaritalStatus" attribute="1" defaultMemberUniqueName="[Range].[MaritalStatus].[All]" allUniqueName="[Range].[MaritalStatus].[All]" dimensionUniqueName="[Range]" displayFolder="" count="2" memberValueDatatype="130" unbalanced="0"/>
    <cacheHierarchy uniqueName="[Range].[JobRole]" caption="JobRole" attribute="1" defaultMemberUniqueName="[Range].[JobRole].[All]" allUniqueName="[Range].[JobRole].[All]" dimensionUniqueName="[Range]" displayFolder="" count="2" memberValueDatatype="130" unbalanced="0">
      <fieldsUsage count="2">
        <fieldUsage x="-1"/>
        <fieldUsage x="3"/>
      </fieldsUsage>
    </cacheHierarchy>
    <cacheHierarchy uniqueName="[Range].[Gender]" caption="Gender" attribute="1" defaultMemberUniqueName="[Range].[Gender].[All]" allUniqueName="[Range].[Gender].[All]" dimensionUniqueName="[Range]" displayFolder="" count="2" memberValueDatatype="130" unbalanced="0"/>
    <cacheHierarchy uniqueName="[Range].[Attrition]" caption="Attrition" attribute="1" defaultMemberUniqueName="[Range].[Attrition].[All]" allUniqueName="[Range].[Attrition].[All]" dimensionUniqueName="[Range]" displayFolder="" count="2" memberValueDatatype="130" unbalanced="0"/>
    <cacheHierarchy uniqueName="[Range].[Over18]" caption="Over18" attribute="1" defaultMemberUniqueName="[Range].[Over18].[All]" allUniqueName="[Range].[Over18].[All]" dimensionUniqueName="[Range]"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DistanceFromHome]" caption="DistanceFromHome" attribute="1" defaultMemberUniqueName="[Range 1].[DistanceFromHome].[All]" allUniqueName="[Range 1].[DistanceFromHome].[All]" dimensionUniqueName="[Range 1]" displayFolder="" count="0" memberValueDatatype="20" unbalanced="0"/>
    <cacheHierarchy uniqueName="[Range 1].[Education]" caption="Education" attribute="1" defaultMemberUniqueName="[Range 1].[Education].[All]" allUniqueName="[Range 1].[Education].[All]" dimensionUniqueName="[Range 1]" displayFolder="" count="0" memberValueDatatype="20" unbalanced="0"/>
    <cacheHierarchy uniqueName="[Range 1].[EmployeeCount]" caption="EmployeeCount" attribute="1" defaultMemberUniqueName="[Range 1].[EmployeeCount].[All]" allUniqueName="[Range 1].[EmployeeCount].[All]" dimensionUniqueName="[Range 1]" displayFolder="" count="0" memberValueDatatype="20" unbalanced="0"/>
    <cacheHierarchy uniqueName="[Range 1].[EmployeeID]" caption="EmployeeID" attribute="1" defaultMemberUniqueName="[Range 1].[EmployeeID].[All]" allUniqueName="[Range 1].[EmployeeID].[All]" dimensionUniqueName="[Range 1]" displayFolder="" count="0" memberValueDatatype="20" unbalanced="0"/>
    <cacheHierarchy uniqueName="[Range 1].[JobLevel]" caption="JobLevel" attribute="1" defaultMemberUniqueName="[Range 1].[JobLevel].[All]" allUniqueName="[Range 1].[JobLevel].[All]" dimensionUniqueName="[Range 1]" displayFolder="" count="0" memberValueDatatype="20" unbalanced="0"/>
    <cacheHierarchy uniqueName="[Range 1].[MonthlyIncome]" caption="MonthlyIncome" attribute="1" defaultMemberUniqueName="[Range 1].[MonthlyIncome].[All]" allUniqueName="[Range 1].[MonthlyIncome].[All]" dimensionUniqueName="[Range 1]" displayFolder="" count="0" memberValueDatatype="20" unbalanced="0"/>
    <cacheHierarchy uniqueName="[Range 1].[PercentSalaryHike]" caption="PercentSalaryHike" attribute="1" defaultMemberUniqueName="[Range 1].[PercentSalaryHike].[All]" allUniqueName="[Range 1].[PercentSalaryHike].[All]" dimensionUniqueName="[Range 1]" displayFolder="" count="0" memberValueDatatype="20" unbalanced="0"/>
    <cacheHierarchy uniqueName="[Range 1].[StandardHours]" caption="StandardHours" attribute="1" defaultMemberUniqueName="[Range 1].[StandardHours].[All]" allUniqueName="[Range 1].[StandardHours].[All]" dimensionUniqueName="[Range 1]" displayFolder="" count="0" memberValueDatatype="20" unbalanced="0"/>
    <cacheHierarchy uniqueName="[Range 1].[StockOptionLevel]" caption="StockOptionLevel" attribute="1" defaultMemberUniqueName="[Range 1].[StockOptionLevel].[All]" allUniqueName="[Range 1].[StockOptionLevel].[All]" dimensionUniqueName="[Range 1]" displayFolder="" count="0" memberValueDatatype="20" unbalanced="0"/>
    <cacheHierarchy uniqueName="[Range 1].[TotalWorkingYears]" caption="TotalWorkingYears" attribute="1" defaultMemberUniqueName="[Range 1].[TotalWorkingYears].[All]" allUniqueName="[Range 1].[TotalWorkingYears].[All]" dimensionUniqueName="[Range 1]" displayFolder="" count="0" memberValueDatatype="20" unbalanced="0"/>
    <cacheHierarchy uniqueName="[Range 1].[TrainingTimesLastYear]" caption="TrainingTimesLastYear" attribute="1" defaultMemberUniqueName="[Range 1].[TrainingTimesLastYear].[All]" allUniqueName="[Range 1].[TrainingTimesLastYear].[All]" dimensionUniqueName="[Range 1]" displayFolder="" count="0" memberValueDatatype="20" unbalanced="0"/>
    <cacheHierarchy uniqueName="[Range 1].[YearsAtCompany]" caption="YearsAtCompany" attribute="1" defaultMemberUniqueName="[Range 1].[YearsAtCompany].[All]" allUniqueName="[Range 1].[YearsAtCompany].[All]" dimensionUniqueName="[Range 1]" displayFolder="" count="0" memberValueDatatype="20" unbalanced="0"/>
    <cacheHierarchy uniqueName="[Range 1].[YearsSinceLastPromotion]" caption="YearsSinceLastPromotion" attribute="1" defaultMemberUniqueName="[Range 1].[YearsSinceLastPromotion].[All]" allUniqueName="[Range 1].[YearsSinceLastPromotion].[All]" dimensionUniqueName="[Range 1]" displayFolder="" count="0" memberValueDatatype="20" unbalanced="0"/>
    <cacheHierarchy uniqueName="[Range 1].[YearsWithCurrManager]" caption="YearsWithCurrManager" attribute="1" defaultMemberUniqueName="[Range 1].[YearsWithCurrManager].[All]" allUniqueName="[Range 1].[YearsWithCurrManager].[All]" dimensionUniqueName="[Range 1]" displayFolder="" count="0" memberValueDatatype="20" unbalanced="0"/>
    <cacheHierarchy uniqueName="[Range 1].[BusinessTravel]" caption="BusinessTravel" attribute="1" defaultMemberUniqueName="[Range 1].[BusinessTravel].[All]" allUniqueName="[Range 1].[BusinessTravel].[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0" memberValueDatatype="130" unbalanced="0"/>
    <cacheHierarchy uniqueName="[Range 1].[EducationField]" caption="EducationField" attribute="1" defaultMemberUniqueName="[Range 1].[EducationField].[All]" allUniqueName="[Range 1].[EducationField].[All]" dimensionUniqueName="[Range 1]" displayFolder="" count="2" memberValueDatatype="130" unbalanced="0">
      <fieldsUsage count="2">
        <fieldUsage x="-1"/>
        <fieldUsage x="0"/>
      </fieldsUsage>
    </cacheHierarchy>
    <cacheHierarchy uniqueName="[Range 1].[MaritalStatus]" caption="MaritalStatus" attribute="1" defaultMemberUniqueName="[Range 1].[MaritalStatus].[All]" allUniqueName="[Range 1].[MaritalStatus].[All]" dimensionUniqueName="[Range 1]" displayFolder="" count="0" memberValueDatatype="130" unbalanced="0"/>
    <cacheHierarchy uniqueName="[Range 1].[JobRole]" caption="JobRole" attribute="1" defaultMemberUniqueName="[Range 1].[JobRole].[All]" allUniqueName="[Range 1].[JobRole].[All]" dimensionUniqueName="[Range 1]" displayFolder="" count="2" memberValueDatatype="130" unbalanced="0">
      <fieldsUsage count="2">
        <fieldUsage x="-1"/>
        <fieldUsage x="1"/>
      </fieldsUsage>
    </cacheHierarchy>
    <cacheHierarchy uniqueName="[Range 1].[Gender]" caption="Gender" attribute="1" defaultMemberUniqueName="[Range 1].[Gender].[All]" allUniqueName="[Range 1].[Gender].[All]" dimensionUniqueName="[Range 1]" displayFolder="" count="0" memberValueDatatype="130" unbalanced="0"/>
    <cacheHierarchy uniqueName="[Range 1].[Attrition]" caption="Attrition" attribute="1" defaultMemberUniqueName="[Range 1].[Attrition].[All]" allUniqueName="[Range 1].[Attrition].[All]" dimensionUniqueName="[Range 1]" displayFolder="" count="0" memberValueDatatype="130" unbalanced="0"/>
    <cacheHierarchy uniqueName="[Range 1].[Over18]" caption="Over18" attribute="1" defaultMemberUniqueName="[Range 1].[Over18].[All]" allUniqueName="[Range 1].[Over18].[All]" dimensionUniqueName="[Range 1]" displayFolder="" count="0" memberValueDatatype="130" unbalanced="0"/>
    <cacheHierarchy uniqueName="[Range 2].[Department]" caption="Department" attribute="1" defaultMemberUniqueName="[Range 2].[Department].[All]" allUniqueName="[Range 2].[Department].[All]" dimensionUniqueName="[Range 2]" displayFolder="" count="0" memberValueDatatype="130" unbalanced="0"/>
    <cacheHierarchy uniqueName="[Range 2].[EducationField]" caption="EducationField" attribute="1" defaultMemberUniqueName="[Range 2].[EducationField].[All]" allUniqueName="[Range 2].[EducationField].[All]" dimensionUniqueName="[Range 2]" displayFolder="" count="0" memberValueDatatype="130" unbalanced="0"/>
    <cacheHierarchy uniqueName="[Range 3].[JobRole]" caption="JobRole" attribute="1" defaultMemberUniqueName="[Range 3].[JobRole].[All]" allUniqueName="[Range 3].[JobRole].[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DistanceFromHome]" caption="DistanceFromHome" attribute="1" defaultMemberUniqueName="[Range 4].[DistanceFromHome].[All]" allUniqueName="[Range 4].[DistanceFromHome].[All]" dimensionUniqueName="[Range 4]" displayFolder="" count="0" memberValueDatatype="20" unbalanced="0"/>
    <cacheHierarchy uniqueName="[Range 4].[Education]" caption="Education" attribute="1" defaultMemberUniqueName="[Range 4].[Education].[All]" allUniqueName="[Range 4].[Education].[All]" dimensionUniqueName="[Range 4]" displayFolder="" count="0" memberValueDatatype="20" unbalanced="0"/>
    <cacheHierarchy uniqueName="[Range 4].[EmployeeCount]" caption="EmployeeCount" attribute="1" defaultMemberUniqueName="[Range 4].[EmployeeCount].[All]" allUniqueName="[Range 4].[EmployeeCount].[All]" dimensionUniqueName="[Range 4]" displayFolder="" count="0" memberValueDatatype="20" unbalanced="0"/>
    <cacheHierarchy uniqueName="[Range 4].[EmployeeID]" caption="EmployeeID" attribute="1" defaultMemberUniqueName="[Range 4].[EmployeeID].[All]" allUniqueName="[Range 4].[EmployeeID].[All]" dimensionUniqueName="[Range 4]" displayFolder="" count="0" memberValueDatatype="20" unbalanced="0"/>
    <cacheHierarchy uniqueName="[Range 4].[JobLevel]" caption="JobLevel" attribute="1" defaultMemberUniqueName="[Range 4].[JobLevel].[All]" allUniqueName="[Range 4].[JobLevel].[All]" dimensionUniqueName="[Range 4]" displayFolder="" count="0" memberValueDatatype="20" unbalanced="0"/>
    <cacheHierarchy uniqueName="[Range 4].[MonthlyIncome]" caption="MonthlyIncome" attribute="1" defaultMemberUniqueName="[Range 4].[MonthlyIncome].[All]" allUniqueName="[Range 4].[MonthlyIncome].[All]" dimensionUniqueName="[Range 4]" displayFolder="" count="0" memberValueDatatype="20" unbalanced="0"/>
    <cacheHierarchy uniqueName="[Range 4].[PercentSalaryHike]" caption="PercentSalaryHike" attribute="1" defaultMemberUniqueName="[Range 4].[PercentSalaryHike].[All]" allUniqueName="[Range 4].[PercentSalaryHike].[All]" dimensionUniqueName="[Range 4]" displayFolder="" count="0" memberValueDatatype="20" unbalanced="0"/>
    <cacheHierarchy uniqueName="[Range 4].[StandardHours]" caption="StandardHours" attribute="1" defaultMemberUniqueName="[Range 4].[StandardHours].[All]" allUniqueName="[Range 4].[StandardHours].[All]" dimensionUniqueName="[Range 4]" displayFolder="" count="0" memberValueDatatype="20" unbalanced="0"/>
    <cacheHierarchy uniqueName="[Range 4].[StockOptionLevel]" caption="StockOptionLevel" attribute="1" defaultMemberUniqueName="[Range 4].[StockOptionLevel].[All]" allUniqueName="[Range 4].[StockOptionLevel].[All]" dimensionUniqueName="[Range 4]" displayFolder="" count="0" memberValueDatatype="20" unbalanced="0"/>
    <cacheHierarchy uniqueName="[Range 4].[TotalWorkingYears]" caption="TotalWorkingYears" attribute="1" defaultMemberUniqueName="[Range 4].[TotalWorkingYears].[All]" allUniqueName="[Range 4].[TotalWorkingYears].[All]" dimensionUniqueName="[Range 4]" displayFolder="" count="0" memberValueDatatype="20" unbalanced="0"/>
    <cacheHierarchy uniqueName="[Range 4].[TrainingTimesLastYear]" caption="TrainingTimesLastYear" attribute="1" defaultMemberUniqueName="[Range 4].[TrainingTimesLastYear].[All]" allUniqueName="[Range 4].[TrainingTimesLastYear].[All]" dimensionUniqueName="[Range 4]" displayFolder="" count="0" memberValueDatatype="20" unbalanced="0"/>
    <cacheHierarchy uniqueName="[Range 4].[YearsAtCompany]" caption="YearsAtCompany" attribute="1" defaultMemberUniqueName="[Range 4].[YearsAtCompany].[All]" allUniqueName="[Range 4].[YearsAtCompany].[All]" dimensionUniqueName="[Range 4]" displayFolder="" count="0" memberValueDatatype="20" unbalanced="0"/>
    <cacheHierarchy uniqueName="[Range 4].[YearsSinceLastPromotion]" caption="YearsSinceLastPromotion" attribute="1" defaultMemberUniqueName="[Range 4].[YearsSinceLastPromotion].[All]" allUniqueName="[Range 4].[YearsSinceLastPromotion].[All]" dimensionUniqueName="[Range 4]" displayFolder="" count="0" memberValueDatatype="20" unbalanced="0"/>
    <cacheHierarchy uniqueName="[Range 4].[YearsWithCurrManager]" caption="YearsWithCurrManager" attribute="1" defaultMemberUniqueName="[Range 4].[YearsWithCurrManager].[All]" allUniqueName="[Range 4].[YearsWithCurrManager].[All]" dimensionUniqueName="[Range 4]" displayFolder="" count="0" memberValueDatatype="20" unbalanced="0"/>
    <cacheHierarchy uniqueName="[Range 4].[BusinessTravel]" caption="BusinessTravel" attribute="1" defaultMemberUniqueName="[Range 4].[BusinessTravel].[All]" allUniqueName="[Range 4].[BusinessTravel].[All]" dimensionUniqueName="[Range 4]" displayFolder="" count="0" memberValueDatatype="130" unbalanced="0"/>
    <cacheHierarchy uniqueName="[Range 4].[Department]" caption="Department" attribute="1" defaultMemberUniqueName="[Range 4].[Department].[All]" allUniqueName="[Range 4].[Department].[All]" dimensionUniqueName="[Range 4]" displayFolder="" count="0" memberValueDatatype="130" unbalanced="0"/>
    <cacheHierarchy uniqueName="[Range 4].[EducationField]" caption="EducationField" attribute="1" defaultMemberUniqueName="[Range 4].[EducationField].[All]" allUniqueName="[Range 4].[EducationField].[All]" dimensionUniqueName="[Range 4]" displayFolder="" count="0" memberValueDatatype="130" unbalanced="0"/>
    <cacheHierarchy uniqueName="[Range 4].[MaritalStatus]" caption="MaritalStatus" attribute="1" defaultMemberUniqueName="[Range 4].[MaritalStatus].[All]" allUniqueName="[Range 4].[MaritalStatus].[All]" dimensionUniqueName="[Range 4]" displayFolder="" count="0" memberValueDatatype="130" unbalanced="0"/>
    <cacheHierarchy uniqueName="[Range 4].[JobRole]" caption="JobRole" attribute="1" defaultMemberUniqueName="[Range 4].[JobRole].[All]" allUniqueName="[Range 4].[JobRole].[All]" dimensionUniqueName="[Range 4]" displayFolder="" count="0" memberValueDatatype="130" unbalanced="0"/>
    <cacheHierarchy uniqueName="[Range 4].[Gender]" caption="Gender" attribute="1" defaultMemberUniqueName="[Range 4].[Gender].[All]" allUniqueName="[Range 4].[Gender].[All]" dimensionUniqueName="[Range 4]" displayFolder="" count="0" memberValueDatatype="130" unbalanced="0"/>
    <cacheHierarchy uniqueName="[Range 4].[Attrition]" caption="Attrition" attribute="1" defaultMemberUniqueName="[Range 4].[Attrition].[All]" allUniqueName="[Range 4].[Attrition].[All]" dimensionUniqueName="[Range 4]" displayFolder="" count="0" memberValueDatatype="130" unbalanced="0"/>
    <cacheHierarchy uniqueName="[Range 4].[Over18]" caption="Over18" attribute="1" defaultMemberUniqueName="[Range 4].[Over18].[All]" allUniqueName="[Range 4].[Over18].[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JobRole]" caption="Count of JobRole" measure="1" displayFolder="" measureGroup="Range" count="0" hidden="1">
      <extLst>
        <ext xmlns:x15="http://schemas.microsoft.com/office/spreadsheetml/2010/11/main" uri="{B97F6D7D-B522-45F9-BDA1-12C45D357490}">
          <x15:cacheHierarchy aggregatedColumn="4"/>
        </ext>
      </extLst>
    </cacheHierarchy>
    <cacheHierarchy uniqueName="[Measures].[Sum of MonthlyIncome]" caption="Sum of MonthlyIncome" measure="1" displayFolder="" measureGroup="Range 1" count="0" hidden="1">
      <extLst>
        <ext xmlns:x15="http://schemas.microsoft.com/office/spreadsheetml/2010/11/main" uri="{B97F6D7D-B522-45F9-BDA1-12C45D357490}">
          <x15:cacheHierarchy aggregatedColumn="14"/>
        </ext>
      </extLst>
    </cacheHierarchy>
    <cacheHierarchy uniqueName="[Measures].[Sum of StandardHours]" caption="Sum of StandardHours" measure="1" displayFolder="" measureGroup="Range 1" count="0" hidden="1">
      <extLst>
        <ext xmlns:x15="http://schemas.microsoft.com/office/spreadsheetml/2010/11/main" uri="{B97F6D7D-B522-45F9-BDA1-12C45D357490}">
          <x15:cacheHierarchy aggregatedColumn="16"/>
        </ext>
      </extLst>
    </cacheHierarchy>
    <cacheHierarchy uniqueName="[Measures].[Sum of StockOptionLevel]" caption="Sum of StockOptionLevel" measure="1" displayFolder="" measureGroup="Range 1" count="0" hidden="1">
      <extLst>
        <ext xmlns:x15="http://schemas.microsoft.com/office/spreadsheetml/2010/11/main" uri="{B97F6D7D-B522-45F9-BDA1-12C45D357490}">
          <x15:cacheHierarchy aggregatedColumn="17"/>
        </ext>
      </extLst>
    </cacheHierarchy>
    <cacheHierarchy uniqueName="[Measures].[Sum of TrainingTimesLastYear]" caption="Sum of TrainingTimesLastYear" measure="1" displayFolder="" measureGroup="Range 1" count="0" hidden="1">
      <extLst>
        <ext xmlns:x15="http://schemas.microsoft.com/office/spreadsheetml/2010/11/main" uri="{B97F6D7D-B522-45F9-BDA1-12C45D357490}">
          <x15:cacheHierarchy aggregatedColumn="19"/>
        </ext>
      </extLst>
    </cacheHierarchy>
    <cacheHierarchy uniqueName="[Measures].[Count of JobRole 2]" caption="Count of JobRole 2" measure="1" displayFolder="" measureGroup="Range 1" count="0" hidden="1">
      <extLst>
        <ext xmlns:x15="http://schemas.microsoft.com/office/spreadsheetml/2010/11/main" uri="{B97F6D7D-B522-45F9-BDA1-12C45D357490}">
          <x15:cacheHierarchy aggregatedColumn="27"/>
        </ext>
      </extLst>
    </cacheHierarchy>
    <cacheHierarchy uniqueName="[Measures].[Count of MaritalStatus]" caption="Count of MaritalStatus" measure="1" displayFolder="" measureGroup="Range 1" count="0" hidden="1">
      <extLst>
        <ext xmlns:x15="http://schemas.microsoft.com/office/spreadsheetml/2010/11/main" uri="{B97F6D7D-B522-45F9-BDA1-12C45D357490}">
          <x15:cacheHierarchy aggregatedColumn="26"/>
        </ext>
      </extLst>
    </cacheHierarchy>
    <cacheHierarchy uniqueName="[Measures].[Sum of EmployeeID]" caption="Sum of EmployeeID" measure="1" displayFolder="" measureGroup="Range 1" count="0" hidden="1">
      <extLst>
        <ext xmlns:x15="http://schemas.microsoft.com/office/spreadsheetml/2010/11/main" uri="{B97F6D7D-B522-45F9-BDA1-12C45D357490}">
          <x15:cacheHierarchy aggregatedColumn="12"/>
        </ext>
      </extLst>
    </cacheHierarchy>
    <cacheHierarchy uniqueName="[Measures].[Sum of YearsSinceLastPromotion]" caption="Sum of YearsSinceLastPromotion" measure="1" displayFolder="" measureGroup="Range 1"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Range 1" count="0" hidden="1">
      <extLst>
        <ext xmlns:x15="http://schemas.microsoft.com/office/spreadsheetml/2010/11/main" uri="{B97F6D7D-B522-45F9-BDA1-12C45D357490}">
          <x15:cacheHierarchy aggregatedColumn="20"/>
        </ext>
      </extLst>
    </cacheHierarchy>
    <cacheHierarchy uniqueName="[Measures].[Sum of PercentSalaryHike]" caption="Sum of PercentSalaryHike" measure="1" displayFolder="" measureGroup="Range 1" count="0" hidden="1">
      <extLst>
        <ext xmlns:x15="http://schemas.microsoft.com/office/spreadsheetml/2010/11/main" uri="{B97F6D7D-B522-45F9-BDA1-12C45D357490}">
          <x15:cacheHierarchy aggregatedColumn="15"/>
        </ext>
      </extLst>
    </cacheHierarchy>
    <cacheHierarchy uniqueName="[Measures].[Sum of YearsWithCurrManager]" caption="Sum of YearsWithCurrManager" measure="1" displayFolder="" measureGroup="Range 1" count="0" hidden="1">
      <extLst>
        <ext xmlns:x15="http://schemas.microsoft.com/office/spreadsheetml/2010/11/main" uri="{B97F6D7D-B522-45F9-BDA1-12C45D357490}">
          <x15:cacheHierarchy aggregatedColumn="22"/>
        </ext>
      </extLst>
    </cacheHierarchy>
    <cacheHierarchy uniqueName="[Measures].[Sum of TotalWorkingYears]" caption="Sum of TotalWorkingYears" measure="1" displayFolder="" measureGroup="Range 1" count="0" hidden="1">
      <extLst>
        <ext xmlns:x15="http://schemas.microsoft.com/office/spreadsheetml/2010/11/main" uri="{B97F6D7D-B522-45F9-BDA1-12C45D357490}">
          <x15:cacheHierarchy aggregatedColumn="18"/>
        </ext>
      </extLst>
    </cacheHierarchy>
    <cacheHierarchy uniqueName="[Measures].[Sum of Education]" caption="Sum of Education" measure="1" displayFolder="" measureGroup="Range 1" count="0" hidden="1">
      <extLst>
        <ext xmlns:x15="http://schemas.microsoft.com/office/spreadsheetml/2010/11/main" uri="{B97F6D7D-B522-45F9-BDA1-12C45D357490}">
          <x15:cacheHierarchy aggregatedColumn="10"/>
        </ext>
      </extLst>
    </cacheHierarchy>
    <cacheHierarchy uniqueName="[Measures].[Count of EducationField]" caption="Count of EducationField" measure="1" displayFolder="" measureGroup="Range 2" count="0" hidden="1">
      <extLst>
        <ext xmlns:x15="http://schemas.microsoft.com/office/spreadsheetml/2010/11/main" uri="{B97F6D7D-B522-45F9-BDA1-12C45D357490}">
          <x15:cacheHierarchy aggregatedColumn="32"/>
        </ext>
      </extLst>
    </cacheHierarchy>
    <cacheHierarchy uniqueName="[Measures].[Count of EducationField 2]" caption="Count of EducationField 2" measure="1" displayFolder="" measureGroup="Range 1" count="0" oneField="1" hidden="1">
      <fieldsUsage count="1">
        <fieldUsage x="2"/>
      </fieldsUsage>
      <extLst>
        <ext xmlns:x15="http://schemas.microsoft.com/office/spreadsheetml/2010/11/main" uri="{B97F6D7D-B522-45F9-BDA1-12C45D357490}">
          <x15:cacheHierarchy aggregatedColumn="25"/>
        </ext>
      </extLst>
    </cacheHierarchy>
    <cacheHierarchy uniqueName="[Measures].[Count of JobRole 3]" caption="Count of JobRole 3" measure="1" displayFolder="" measureGroup="Range 3" count="0" hidden="1">
      <extLst>
        <ext xmlns:x15="http://schemas.microsoft.com/office/spreadsheetml/2010/11/main" uri="{B97F6D7D-B522-45F9-BDA1-12C45D357490}">
          <x15:cacheHierarchy aggregatedColumn="33"/>
        </ext>
      </extLst>
    </cacheHierarchy>
    <cacheHierarchy uniqueName="[Measures].[Count of Department]" caption="Count of Department" measure="1" displayFolder="" measureGroup="Range 1" count="0" hidden="1">
      <extLst>
        <ext xmlns:x15="http://schemas.microsoft.com/office/spreadsheetml/2010/11/main" uri="{B97F6D7D-B522-45F9-BDA1-12C45D357490}">
          <x15:cacheHierarchy aggregatedColumn="2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hal Haider" refreshedDate="44614.706080439813" backgroundQuery="1" createdVersion="7" refreshedVersion="7" minRefreshableVersion="3" recordCount="0" supportSubquery="1" supportAdvancedDrill="1" xr:uid="{68CD0931-8FB5-493A-9D2B-D0D5D346F7D9}">
  <cacheSource type="external" connectionId="1"/>
  <cacheFields count="4">
    <cacheField name="[Range].[Department].[Department]" caption="Department" numFmtId="0" hierarchy="1" level="1">
      <sharedItems count="3">
        <s v="Human Resources"/>
        <s v="Research &amp; Development"/>
        <s v="Sales"/>
      </sharedItems>
    </cacheField>
    <cacheField name="[Range].[EducationField].[EducationField]" caption="EducationField" numFmtId="0" hierarchy="2" level="1">
      <sharedItems count="6">
        <s v="Human Resources"/>
        <s v="Life Sciences"/>
        <s v="Marketing"/>
        <s v="Medical"/>
        <s v="Other"/>
        <s v="Technical Degree"/>
      </sharedItems>
    </cacheField>
    <cacheField name="[Measures].[Count of JobRole]" caption="Count of JobRole" numFmtId="0" hierarchy="64" level="32767"/>
    <cacheField name="[Range].[JobRole].[JobRole]" caption="JobRole" numFmtId="0" hierarchy="4" level="1">
      <sharedItems containsSemiMixedTypes="0" containsNonDate="0" containsString="0"/>
    </cacheField>
  </cacheFields>
  <cacheHierarchies count="82">
    <cacheHierarchy uniqueName="[Range].[BusinessTravel]" caption="BusinessTravel" attribute="1" defaultMemberUniqueName="[Range].[BusinessTravel].[All]" allUniqueName="[Range].[BusinessTravel].[All]" dimensionUniqueName="[Range]" displayFolder="" count="2" memberValueDatatype="130" unbalanced="0"/>
    <cacheHierarchy uniqueName="[Range].[Department]" caption="Department" attribute="1" defaultMemberUniqueName="[Range].[Department].[All]" allUniqueName="[Range].[Department].[All]" dimensionUniqueName="[Range]" displayFolder="" count="2" memberValueDatatype="130" unbalanced="0">
      <fieldsUsage count="2">
        <fieldUsage x="-1"/>
        <fieldUsage x="0"/>
      </fieldsUsage>
    </cacheHierarchy>
    <cacheHierarchy uniqueName="[Range].[EducationField]" caption="EducationField" attribute="1" defaultMemberUniqueName="[Range].[EducationField].[All]" allUniqueName="[Range].[EducationField].[All]" dimensionUniqueName="[Range]" displayFolder="" count="2" memberValueDatatype="130" unbalanced="0">
      <fieldsUsage count="2">
        <fieldUsage x="-1"/>
        <fieldUsage x="1"/>
      </fieldsUsage>
    </cacheHierarchy>
    <cacheHierarchy uniqueName="[Range].[MaritalStatus]" caption="MaritalStatus" attribute="1" defaultMemberUniqueName="[Range].[MaritalStatus].[All]" allUniqueName="[Range].[MaritalStatus].[All]" dimensionUniqueName="[Range]" displayFolder="" count="2" memberValueDatatype="130" unbalanced="0"/>
    <cacheHierarchy uniqueName="[Range].[JobRole]" caption="JobRole" attribute="1" defaultMemberUniqueName="[Range].[JobRole].[All]" allUniqueName="[Range].[JobRole].[All]" dimensionUniqueName="[Range]" displayFolder="" count="2" memberValueDatatype="130" unbalanced="0">
      <fieldsUsage count="2">
        <fieldUsage x="-1"/>
        <fieldUsage x="3"/>
      </fieldsUsage>
    </cacheHierarchy>
    <cacheHierarchy uniqueName="[Range].[Gender]" caption="Gender" attribute="1" defaultMemberUniqueName="[Range].[Gender].[All]" allUniqueName="[Range].[Gender].[All]" dimensionUniqueName="[Range]" displayFolder="" count="2" memberValueDatatype="130" unbalanced="0"/>
    <cacheHierarchy uniqueName="[Range].[Attrition]" caption="Attrition" attribute="1" defaultMemberUniqueName="[Range].[Attrition].[All]" allUniqueName="[Range].[Attrition].[All]" dimensionUniqueName="[Range]" displayFolder="" count="2" memberValueDatatype="130" unbalanced="0"/>
    <cacheHierarchy uniqueName="[Range].[Over18]" caption="Over18" attribute="1" defaultMemberUniqueName="[Range].[Over18].[All]" allUniqueName="[Range].[Over18].[All]" dimensionUniqueName="[Range]" displayFolder="" count="2" memberValueDatatype="130" unbalanced="0"/>
    <cacheHierarchy uniqueName="[Range 1].[Age]" caption="Age" attribute="1" defaultMemberUniqueName="[Range 1].[Age].[All]" allUniqueName="[Range 1].[Age].[All]" dimensionUniqueName="[Range 1]" displayFolder="" count="2" memberValueDatatype="20" unbalanced="0"/>
    <cacheHierarchy uniqueName="[Range 1].[DistanceFromHome]" caption="DistanceFromHome" attribute="1" defaultMemberUniqueName="[Range 1].[DistanceFromHome].[All]" allUniqueName="[Range 1].[DistanceFromHome].[All]" dimensionUniqueName="[Range 1]" displayFolder="" count="2" memberValueDatatype="20" unbalanced="0"/>
    <cacheHierarchy uniqueName="[Range 1].[Education]" caption="Education" attribute="1" defaultMemberUniqueName="[Range 1].[Education].[All]" allUniqueName="[Range 1].[Education].[All]" dimensionUniqueName="[Range 1]" displayFolder="" count="2" memberValueDatatype="20" unbalanced="0"/>
    <cacheHierarchy uniqueName="[Range 1].[EmployeeCount]" caption="EmployeeCount" attribute="1" defaultMemberUniqueName="[Range 1].[EmployeeCount].[All]" allUniqueName="[Range 1].[EmployeeCount].[All]" dimensionUniqueName="[Range 1]" displayFolder="" count="2" memberValueDatatype="20" unbalanced="0"/>
    <cacheHierarchy uniqueName="[Range 1].[EmployeeID]" caption="EmployeeID" attribute="1" defaultMemberUniqueName="[Range 1].[EmployeeID].[All]" allUniqueName="[Range 1].[EmployeeID].[All]" dimensionUniqueName="[Range 1]" displayFolder="" count="2" memberValueDatatype="20" unbalanced="0"/>
    <cacheHierarchy uniqueName="[Range 1].[JobLevel]" caption="JobLevel" attribute="1" defaultMemberUniqueName="[Range 1].[JobLevel].[All]" allUniqueName="[Range 1].[JobLevel].[All]" dimensionUniqueName="[Range 1]" displayFolder="" count="2" memberValueDatatype="20" unbalanced="0"/>
    <cacheHierarchy uniqueName="[Range 1].[MonthlyIncome]" caption="MonthlyIncome" attribute="1" defaultMemberUniqueName="[Range 1].[MonthlyIncome].[All]" allUniqueName="[Range 1].[MonthlyIncome].[All]" dimensionUniqueName="[Range 1]" displayFolder="" count="2" memberValueDatatype="20" unbalanced="0"/>
    <cacheHierarchy uniqueName="[Range 1].[PercentSalaryHike]" caption="PercentSalaryHike" attribute="1" defaultMemberUniqueName="[Range 1].[PercentSalaryHike].[All]" allUniqueName="[Range 1].[PercentSalaryHike].[All]" dimensionUniqueName="[Range 1]" displayFolder="" count="2" memberValueDatatype="20" unbalanced="0"/>
    <cacheHierarchy uniqueName="[Range 1].[StandardHours]" caption="StandardHours" attribute="1" defaultMemberUniqueName="[Range 1].[StandardHours].[All]" allUniqueName="[Range 1].[StandardHours].[All]" dimensionUniqueName="[Range 1]" displayFolder="" count="2" memberValueDatatype="20" unbalanced="0"/>
    <cacheHierarchy uniqueName="[Range 1].[StockOptionLevel]" caption="StockOptionLevel" attribute="1" defaultMemberUniqueName="[Range 1].[StockOptionLevel].[All]" allUniqueName="[Range 1].[StockOptionLevel].[All]" dimensionUniqueName="[Range 1]" displayFolder="" count="2" memberValueDatatype="20" unbalanced="0"/>
    <cacheHierarchy uniqueName="[Range 1].[TotalWorkingYears]" caption="TotalWorkingYears" attribute="1" defaultMemberUniqueName="[Range 1].[TotalWorkingYears].[All]" allUniqueName="[Range 1].[TotalWorkingYears].[All]" dimensionUniqueName="[Range 1]" displayFolder="" count="2" memberValueDatatype="20" unbalanced="0"/>
    <cacheHierarchy uniqueName="[Range 1].[TrainingTimesLastYear]" caption="TrainingTimesLastYear" attribute="1" defaultMemberUniqueName="[Range 1].[TrainingTimesLastYear].[All]" allUniqueName="[Range 1].[TrainingTimesLastYear].[All]" dimensionUniqueName="[Range 1]" displayFolder="" count="2" memberValueDatatype="20" unbalanced="0"/>
    <cacheHierarchy uniqueName="[Range 1].[YearsAtCompany]" caption="YearsAtCompany" attribute="1" defaultMemberUniqueName="[Range 1].[YearsAtCompany].[All]" allUniqueName="[Range 1].[YearsAtCompany].[All]" dimensionUniqueName="[Range 1]" displayFolder="" count="2" memberValueDatatype="20" unbalanced="0"/>
    <cacheHierarchy uniqueName="[Range 1].[YearsSinceLastPromotion]" caption="YearsSinceLastPromotion" attribute="1" defaultMemberUniqueName="[Range 1].[YearsSinceLastPromotion].[All]" allUniqueName="[Range 1].[YearsSinceLastPromotion].[All]" dimensionUniqueName="[Range 1]" displayFolder="" count="2" memberValueDatatype="20" unbalanced="0"/>
    <cacheHierarchy uniqueName="[Range 1].[YearsWithCurrManager]" caption="YearsWithCurrManager" attribute="1" defaultMemberUniqueName="[Range 1].[YearsWithCurrManager].[All]" allUniqueName="[Range 1].[YearsWithCurrManager].[All]" dimensionUniqueName="[Range 1]" displayFolder="" count="2" memberValueDatatype="20" unbalanced="0"/>
    <cacheHierarchy uniqueName="[Range 1].[BusinessTravel]" caption="BusinessTravel" attribute="1" defaultMemberUniqueName="[Range 1].[BusinessTravel].[All]" allUniqueName="[Range 1].[BusinessTravel].[All]" dimensionUniqueName="[Range 1]" displayFolder="" count="2" memberValueDatatype="130" unbalanced="0"/>
    <cacheHierarchy uniqueName="[Range 1].[Department]" caption="Department" attribute="1" defaultMemberUniqueName="[Range 1].[Department].[All]" allUniqueName="[Range 1].[Department].[All]" dimensionUniqueName="[Range 1]" displayFolder="" count="2" memberValueDatatype="130" unbalanced="0"/>
    <cacheHierarchy uniqueName="[Range 1].[EducationField]" caption="EducationField" attribute="1" defaultMemberUniqueName="[Range 1].[EducationField].[All]" allUniqueName="[Range 1].[EducationField].[All]" dimensionUniqueName="[Range 1]" displayFolder="" count="2" memberValueDatatype="130" unbalanced="0"/>
    <cacheHierarchy uniqueName="[Range 1].[MaritalStatus]" caption="MaritalStatus" attribute="1" defaultMemberUniqueName="[Range 1].[MaritalStatus].[All]" allUniqueName="[Range 1].[MaritalStatus].[All]" dimensionUniqueName="[Range 1]" displayFolder="" count="2" memberValueDatatype="130" unbalanced="0"/>
    <cacheHierarchy uniqueName="[Range 1].[JobRole]" caption="JobRole" attribute="1" defaultMemberUniqueName="[Range 1].[JobRole].[All]" allUniqueName="[Range 1].[JobRole].[All]" dimensionUniqueName="[Range 1]" displayFolder="" count="2" memberValueDatatype="130" unbalanced="0"/>
    <cacheHierarchy uniqueName="[Range 1].[Gender]" caption="Gender" attribute="1" defaultMemberUniqueName="[Range 1].[Gender].[All]" allUniqueName="[Range 1].[Gender].[All]" dimensionUniqueName="[Range 1]" displayFolder="" count="2" memberValueDatatype="130" unbalanced="0"/>
    <cacheHierarchy uniqueName="[Range 1].[Attrition]" caption="Attrition" attribute="1" defaultMemberUniqueName="[Range 1].[Attrition].[All]" allUniqueName="[Range 1].[Attrition].[All]" dimensionUniqueName="[Range 1]" displayFolder="" count="2" memberValueDatatype="130" unbalanced="0"/>
    <cacheHierarchy uniqueName="[Range 1].[Over18]" caption="Over18" attribute="1" defaultMemberUniqueName="[Range 1].[Over18].[All]" allUniqueName="[Range 1].[Over18].[All]" dimensionUniqueName="[Range 1]" displayFolder="" count="2" memberValueDatatype="130" unbalanced="0"/>
    <cacheHierarchy uniqueName="[Range 2].[Department]" caption="Department" attribute="1" defaultMemberUniqueName="[Range 2].[Department].[All]" allUniqueName="[Range 2].[Department].[All]" dimensionUniqueName="[Range 2]" displayFolder="" count="2" memberValueDatatype="130" unbalanced="0"/>
    <cacheHierarchy uniqueName="[Range 2].[EducationField]" caption="EducationField" attribute="1" defaultMemberUniqueName="[Range 2].[EducationField].[All]" allUniqueName="[Range 2].[EducationField].[All]" dimensionUniqueName="[Range 2]" displayFolder="" count="2" memberValueDatatype="130" unbalanced="0"/>
    <cacheHierarchy uniqueName="[Range 3].[JobRole]" caption="JobRole" attribute="1" defaultMemberUniqueName="[Range 3].[JobRole].[All]" allUniqueName="[Range 3].[JobRole].[All]" dimensionUniqueName="[Range 3]" displayFolder="" count="2" memberValueDatatype="130" unbalanced="0"/>
    <cacheHierarchy uniqueName="[Range 3].[Gender]" caption="Gender" attribute="1" defaultMemberUniqueName="[Range 3].[Gender].[All]" allUniqueName="[Range 3].[Gender].[All]" dimensionUniqueName="[Range 3]" displayFolder="" count="2" memberValueDatatype="130" unbalanced="0"/>
    <cacheHierarchy uniqueName="[Range 4].[Age]" caption="Age" attribute="1" defaultMemberUniqueName="[Range 4].[Age].[All]" allUniqueName="[Range 4].[Age].[All]" dimensionUniqueName="[Range 4]" displayFolder="" count="2" memberValueDatatype="20" unbalanced="0"/>
    <cacheHierarchy uniqueName="[Range 4].[DistanceFromHome]" caption="DistanceFromHome" attribute="1" defaultMemberUniqueName="[Range 4].[DistanceFromHome].[All]" allUniqueName="[Range 4].[DistanceFromHome].[All]" dimensionUniqueName="[Range 4]" displayFolder="" count="2" memberValueDatatype="20" unbalanced="0"/>
    <cacheHierarchy uniqueName="[Range 4].[Education]" caption="Education" attribute="1" defaultMemberUniqueName="[Range 4].[Education].[All]" allUniqueName="[Range 4].[Education].[All]" dimensionUniqueName="[Range 4]" displayFolder="" count="2" memberValueDatatype="20" unbalanced="0"/>
    <cacheHierarchy uniqueName="[Range 4].[EmployeeCount]" caption="EmployeeCount" attribute="1" defaultMemberUniqueName="[Range 4].[EmployeeCount].[All]" allUniqueName="[Range 4].[EmployeeCount].[All]" dimensionUniqueName="[Range 4]" displayFolder="" count="2" memberValueDatatype="20" unbalanced="0"/>
    <cacheHierarchy uniqueName="[Range 4].[EmployeeID]" caption="EmployeeID" attribute="1" defaultMemberUniqueName="[Range 4].[EmployeeID].[All]" allUniqueName="[Range 4].[EmployeeID].[All]" dimensionUniqueName="[Range 4]" displayFolder="" count="2" memberValueDatatype="20" unbalanced="0"/>
    <cacheHierarchy uniqueName="[Range 4].[JobLevel]" caption="JobLevel" attribute="1" defaultMemberUniqueName="[Range 4].[JobLevel].[All]" allUniqueName="[Range 4].[JobLevel].[All]" dimensionUniqueName="[Range 4]" displayFolder="" count="2" memberValueDatatype="20" unbalanced="0"/>
    <cacheHierarchy uniqueName="[Range 4].[MonthlyIncome]" caption="MonthlyIncome" attribute="1" defaultMemberUniqueName="[Range 4].[MonthlyIncome].[All]" allUniqueName="[Range 4].[MonthlyIncome].[All]" dimensionUniqueName="[Range 4]" displayFolder="" count="2" memberValueDatatype="20" unbalanced="0"/>
    <cacheHierarchy uniqueName="[Range 4].[PercentSalaryHike]" caption="PercentSalaryHike" attribute="1" defaultMemberUniqueName="[Range 4].[PercentSalaryHike].[All]" allUniqueName="[Range 4].[PercentSalaryHike].[All]" dimensionUniqueName="[Range 4]" displayFolder="" count="2" memberValueDatatype="20" unbalanced="0"/>
    <cacheHierarchy uniqueName="[Range 4].[StandardHours]" caption="StandardHours" attribute="1" defaultMemberUniqueName="[Range 4].[StandardHours].[All]" allUniqueName="[Range 4].[StandardHours].[All]" dimensionUniqueName="[Range 4]" displayFolder="" count="2" memberValueDatatype="20" unbalanced="0"/>
    <cacheHierarchy uniqueName="[Range 4].[StockOptionLevel]" caption="StockOptionLevel" attribute="1" defaultMemberUniqueName="[Range 4].[StockOptionLevel].[All]" allUniqueName="[Range 4].[StockOptionLevel].[All]" dimensionUniqueName="[Range 4]" displayFolder="" count="2" memberValueDatatype="20" unbalanced="0"/>
    <cacheHierarchy uniqueName="[Range 4].[TotalWorkingYears]" caption="TotalWorkingYears" attribute="1" defaultMemberUniqueName="[Range 4].[TotalWorkingYears].[All]" allUniqueName="[Range 4].[TotalWorkingYears].[All]" dimensionUniqueName="[Range 4]" displayFolder="" count="2" memberValueDatatype="20" unbalanced="0"/>
    <cacheHierarchy uniqueName="[Range 4].[TrainingTimesLastYear]" caption="TrainingTimesLastYear" attribute="1" defaultMemberUniqueName="[Range 4].[TrainingTimesLastYear].[All]" allUniqueName="[Range 4].[TrainingTimesLastYear].[All]" dimensionUniqueName="[Range 4]" displayFolder="" count="2" memberValueDatatype="20" unbalanced="0"/>
    <cacheHierarchy uniqueName="[Range 4].[YearsAtCompany]" caption="YearsAtCompany" attribute="1" defaultMemberUniqueName="[Range 4].[YearsAtCompany].[All]" allUniqueName="[Range 4].[YearsAtCompany].[All]" dimensionUniqueName="[Range 4]" displayFolder="" count="2" memberValueDatatype="20" unbalanced="0"/>
    <cacheHierarchy uniqueName="[Range 4].[YearsSinceLastPromotion]" caption="YearsSinceLastPromotion" attribute="1" defaultMemberUniqueName="[Range 4].[YearsSinceLastPromotion].[All]" allUniqueName="[Range 4].[YearsSinceLastPromotion].[All]" dimensionUniqueName="[Range 4]" displayFolder="" count="2" memberValueDatatype="20" unbalanced="0"/>
    <cacheHierarchy uniqueName="[Range 4].[YearsWithCurrManager]" caption="YearsWithCurrManager" attribute="1" defaultMemberUniqueName="[Range 4].[YearsWithCurrManager].[All]" allUniqueName="[Range 4].[YearsWithCurrManager].[All]" dimensionUniqueName="[Range 4]" displayFolder="" count="2" memberValueDatatype="20" unbalanced="0"/>
    <cacheHierarchy uniqueName="[Range 4].[BusinessTravel]" caption="BusinessTravel" attribute="1" defaultMemberUniqueName="[Range 4].[BusinessTravel].[All]" allUniqueName="[Range 4].[BusinessTravel].[All]" dimensionUniqueName="[Range 4]" displayFolder="" count="2" memberValueDatatype="130" unbalanced="0"/>
    <cacheHierarchy uniqueName="[Range 4].[Department]" caption="Department" attribute="1" defaultMemberUniqueName="[Range 4].[Department].[All]" allUniqueName="[Range 4].[Department].[All]" dimensionUniqueName="[Range 4]" displayFolder="" count="2" memberValueDatatype="130" unbalanced="0"/>
    <cacheHierarchy uniqueName="[Range 4].[EducationField]" caption="EducationField" attribute="1" defaultMemberUniqueName="[Range 4].[EducationField].[All]" allUniqueName="[Range 4].[EducationField].[All]" dimensionUniqueName="[Range 4]" displayFolder="" count="2" memberValueDatatype="130" unbalanced="0"/>
    <cacheHierarchy uniqueName="[Range 4].[MaritalStatus]" caption="MaritalStatus" attribute="1" defaultMemberUniqueName="[Range 4].[MaritalStatus].[All]" allUniqueName="[Range 4].[MaritalStatus].[All]" dimensionUniqueName="[Range 4]" displayFolder="" count="2" memberValueDatatype="130" unbalanced="0"/>
    <cacheHierarchy uniqueName="[Range 4].[JobRole]" caption="JobRole" attribute="1" defaultMemberUniqueName="[Range 4].[JobRole].[All]" allUniqueName="[Range 4].[JobRole].[All]" dimensionUniqueName="[Range 4]" displayFolder="" count="2" memberValueDatatype="130" unbalanced="0"/>
    <cacheHierarchy uniqueName="[Range 4].[Gender]" caption="Gender" attribute="1" defaultMemberUniqueName="[Range 4].[Gender].[All]" allUniqueName="[Range 4].[Gender].[All]" dimensionUniqueName="[Range 4]" displayFolder="" count="2" memberValueDatatype="130" unbalanced="0"/>
    <cacheHierarchy uniqueName="[Range 4].[Attrition]" caption="Attrition" attribute="1" defaultMemberUniqueName="[Range 4].[Attrition].[All]" allUniqueName="[Range 4].[Attrition].[All]" dimensionUniqueName="[Range 4]" displayFolder="" count="2" memberValueDatatype="130" unbalanced="0"/>
    <cacheHierarchy uniqueName="[Range 4].[Over18]" caption="Over18" attribute="1" defaultMemberUniqueName="[Range 4].[Over18].[All]" allUniqueName="[Range 4].[Over18].[All]" dimensionUniqueName="[Range 4]" displayFolder="" count="2"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JobRole]" caption="Count of JobRole" measure="1" displayFolder="" measureGroup="Range" count="0" oneField="1" hidden="1">
      <fieldsUsage count="1">
        <fieldUsage x="2"/>
      </fieldsUsage>
      <extLst>
        <ext xmlns:x15="http://schemas.microsoft.com/office/spreadsheetml/2010/11/main" uri="{B97F6D7D-B522-45F9-BDA1-12C45D357490}">
          <x15:cacheHierarchy aggregatedColumn="4"/>
        </ext>
      </extLst>
    </cacheHierarchy>
    <cacheHierarchy uniqueName="[Measures].[Sum of MonthlyIncome]" caption="Sum of MonthlyIncome" measure="1" displayFolder="" measureGroup="Range 1" count="0" hidden="1">
      <extLst>
        <ext xmlns:x15="http://schemas.microsoft.com/office/spreadsheetml/2010/11/main" uri="{B97F6D7D-B522-45F9-BDA1-12C45D357490}">
          <x15:cacheHierarchy aggregatedColumn="14"/>
        </ext>
      </extLst>
    </cacheHierarchy>
    <cacheHierarchy uniqueName="[Measures].[Sum of StandardHours]" caption="Sum of StandardHours" measure="1" displayFolder="" measureGroup="Range 1" count="0" hidden="1">
      <extLst>
        <ext xmlns:x15="http://schemas.microsoft.com/office/spreadsheetml/2010/11/main" uri="{B97F6D7D-B522-45F9-BDA1-12C45D357490}">
          <x15:cacheHierarchy aggregatedColumn="16"/>
        </ext>
      </extLst>
    </cacheHierarchy>
    <cacheHierarchy uniqueName="[Measures].[Sum of StockOptionLevel]" caption="Sum of StockOptionLevel" measure="1" displayFolder="" measureGroup="Range 1" count="0" hidden="1">
      <extLst>
        <ext xmlns:x15="http://schemas.microsoft.com/office/spreadsheetml/2010/11/main" uri="{B97F6D7D-B522-45F9-BDA1-12C45D357490}">
          <x15:cacheHierarchy aggregatedColumn="17"/>
        </ext>
      </extLst>
    </cacheHierarchy>
    <cacheHierarchy uniqueName="[Measures].[Sum of TrainingTimesLastYear]" caption="Sum of TrainingTimesLastYear" measure="1" displayFolder="" measureGroup="Range 1" count="0" hidden="1">
      <extLst>
        <ext xmlns:x15="http://schemas.microsoft.com/office/spreadsheetml/2010/11/main" uri="{B97F6D7D-B522-45F9-BDA1-12C45D357490}">
          <x15:cacheHierarchy aggregatedColumn="19"/>
        </ext>
      </extLst>
    </cacheHierarchy>
    <cacheHierarchy uniqueName="[Measures].[Count of JobRole 2]" caption="Count of JobRole 2" measure="1" displayFolder="" measureGroup="Range 1" count="0" hidden="1">
      <extLst>
        <ext xmlns:x15="http://schemas.microsoft.com/office/spreadsheetml/2010/11/main" uri="{B97F6D7D-B522-45F9-BDA1-12C45D357490}">
          <x15:cacheHierarchy aggregatedColumn="27"/>
        </ext>
      </extLst>
    </cacheHierarchy>
    <cacheHierarchy uniqueName="[Measures].[Count of MaritalStatus]" caption="Count of MaritalStatus" measure="1" displayFolder="" measureGroup="Range 1" count="0" hidden="1">
      <extLst>
        <ext xmlns:x15="http://schemas.microsoft.com/office/spreadsheetml/2010/11/main" uri="{B97F6D7D-B522-45F9-BDA1-12C45D357490}">
          <x15:cacheHierarchy aggregatedColumn="26"/>
        </ext>
      </extLst>
    </cacheHierarchy>
    <cacheHierarchy uniqueName="[Measures].[Sum of EmployeeID]" caption="Sum of EmployeeID" measure="1" displayFolder="" measureGroup="Range 1" count="0" hidden="1">
      <extLst>
        <ext xmlns:x15="http://schemas.microsoft.com/office/spreadsheetml/2010/11/main" uri="{B97F6D7D-B522-45F9-BDA1-12C45D357490}">
          <x15:cacheHierarchy aggregatedColumn="12"/>
        </ext>
      </extLst>
    </cacheHierarchy>
    <cacheHierarchy uniqueName="[Measures].[Sum of YearsSinceLastPromotion]" caption="Sum of YearsSinceLastPromotion" measure="1" displayFolder="" measureGroup="Range 1"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Range 1" count="0" hidden="1">
      <extLst>
        <ext xmlns:x15="http://schemas.microsoft.com/office/spreadsheetml/2010/11/main" uri="{B97F6D7D-B522-45F9-BDA1-12C45D357490}">
          <x15:cacheHierarchy aggregatedColumn="20"/>
        </ext>
      </extLst>
    </cacheHierarchy>
    <cacheHierarchy uniqueName="[Measures].[Sum of PercentSalaryHike]" caption="Sum of PercentSalaryHike" measure="1" displayFolder="" measureGroup="Range 1" count="0" hidden="1">
      <extLst>
        <ext xmlns:x15="http://schemas.microsoft.com/office/spreadsheetml/2010/11/main" uri="{B97F6D7D-B522-45F9-BDA1-12C45D357490}">
          <x15:cacheHierarchy aggregatedColumn="15"/>
        </ext>
      </extLst>
    </cacheHierarchy>
    <cacheHierarchy uniqueName="[Measures].[Sum of YearsWithCurrManager]" caption="Sum of YearsWithCurrManager" measure="1" displayFolder="" measureGroup="Range 1" count="0" hidden="1">
      <extLst>
        <ext xmlns:x15="http://schemas.microsoft.com/office/spreadsheetml/2010/11/main" uri="{B97F6D7D-B522-45F9-BDA1-12C45D357490}">
          <x15:cacheHierarchy aggregatedColumn="22"/>
        </ext>
      </extLst>
    </cacheHierarchy>
    <cacheHierarchy uniqueName="[Measures].[Sum of TotalWorkingYears]" caption="Sum of TotalWorkingYears" measure="1" displayFolder="" measureGroup="Range 1" count="0" hidden="1">
      <extLst>
        <ext xmlns:x15="http://schemas.microsoft.com/office/spreadsheetml/2010/11/main" uri="{B97F6D7D-B522-45F9-BDA1-12C45D357490}">
          <x15:cacheHierarchy aggregatedColumn="18"/>
        </ext>
      </extLst>
    </cacheHierarchy>
    <cacheHierarchy uniqueName="[Measures].[Sum of Education]" caption="Sum of Education" measure="1" displayFolder="" measureGroup="Range 1" count="0" hidden="1">
      <extLst>
        <ext xmlns:x15="http://schemas.microsoft.com/office/spreadsheetml/2010/11/main" uri="{B97F6D7D-B522-45F9-BDA1-12C45D357490}">
          <x15:cacheHierarchy aggregatedColumn="10"/>
        </ext>
      </extLst>
    </cacheHierarchy>
    <cacheHierarchy uniqueName="[Measures].[Count of EducationField]" caption="Count of EducationField" measure="1" displayFolder="" measureGroup="Range 2" count="0" hidden="1">
      <extLst>
        <ext xmlns:x15="http://schemas.microsoft.com/office/spreadsheetml/2010/11/main" uri="{B97F6D7D-B522-45F9-BDA1-12C45D357490}">
          <x15:cacheHierarchy aggregatedColumn="32"/>
        </ext>
      </extLst>
    </cacheHierarchy>
    <cacheHierarchy uniqueName="[Measures].[Count of EducationField 2]" caption="Count of EducationField 2" measure="1" displayFolder="" measureGroup="Range 1" count="0" hidden="1">
      <extLst>
        <ext xmlns:x15="http://schemas.microsoft.com/office/spreadsheetml/2010/11/main" uri="{B97F6D7D-B522-45F9-BDA1-12C45D357490}">
          <x15:cacheHierarchy aggregatedColumn="25"/>
        </ext>
      </extLst>
    </cacheHierarchy>
    <cacheHierarchy uniqueName="[Measures].[Count of JobRole 3]" caption="Count of JobRole 3" measure="1" displayFolder="" measureGroup="Range 3" count="0" hidden="1">
      <extLst>
        <ext xmlns:x15="http://schemas.microsoft.com/office/spreadsheetml/2010/11/main" uri="{B97F6D7D-B522-45F9-BDA1-12C45D357490}">
          <x15:cacheHierarchy aggregatedColumn="33"/>
        </ext>
      </extLst>
    </cacheHierarchy>
    <cacheHierarchy uniqueName="[Measures].[Count of Department]" caption="Count of Department" measure="1" displayFolder="" measureGroup="Range 1" count="0" hidden="1">
      <extLst>
        <ext xmlns:x15="http://schemas.microsoft.com/office/spreadsheetml/2010/11/main" uri="{B97F6D7D-B522-45F9-BDA1-12C45D357490}">
          <x15:cacheHierarchy aggregatedColumn="2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hal Haider" refreshedDate="44614.706081365737" backgroundQuery="1" createdVersion="7" refreshedVersion="7" minRefreshableVersion="3" recordCount="0" supportSubquery="1" supportAdvancedDrill="1" xr:uid="{E88E30C2-B6AB-4919-B2AE-B8786257FDB6}">
  <cacheSource type="external" connectionId="1"/>
  <cacheFields count="5">
    <cacheField name="[Range 1].[JobLevel].[JobLevel]" caption="JobLevel" numFmtId="0" hierarchy="13"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Range 1].[JobLevel].&amp;[1]"/>
            <x15:cachedUniqueName index="1" name="[Range 1].[JobLevel].&amp;[2]"/>
            <x15:cachedUniqueName index="2" name="[Range 1].[JobLevel].&amp;[3]"/>
            <x15:cachedUniqueName index="3" name="[Range 1].[JobLevel].&amp;[4]"/>
            <x15:cachedUniqueName index="4" name="[Range 1].[JobLevel].&amp;[5]"/>
          </x15:cachedUniqueNames>
        </ext>
      </extLst>
    </cacheField>
    <cacheField name="[Range 1].[JobRole].[JobRole]" caption="JobRole" numFmtId="0" hierarchy="27" level="1">
      <sharedItems count="9">
        <s v="Healthcare Representative"/>
        <s v="Human Resources"/>
        <s v="Laboratory Technician"/>
        <s v="Manager"/>
        <s v="Manufacturing Director"/>
        <s v="Research Director"/>
        <s v="Research Scientist"/>
        <s v="Sales Executive"/>
        <s v="Sales Representative"/>
      </sharedItems>
    </cacheField>
    <cacheField name="[Measures].[Sum of MonthlyIncome]" caption="Sum of MonthlyIncome" numFmtId="0" hierarchy="65" level="32767"/>
    <cacheField name="[Range 1].[Gender].[Gender]" caption="Gender" numFmtId="0" hierarchy="28" level="1">
      <sharedItems count="2">
        <s v="Female"/>
        <s v="Male"/>
      </sharedItems>
    </cacheField>
    <cacheField name="[Range].[JobRole].[JobRole]" caption="JobRole" numFmtId="0" hierarchy="4" level="1">
      <sharedItems containsSemiMixedTypes="0" containsNonDate="0" containsString="0"/>
    </cacheField>
  </cacheFields>
  <cacheHierarchies count="82">
    <cacheHierarchy uniqueName="[Range].[BusinessTravel]" caption="BusinessTravel" attribute="1" defaultMemberUniqueName="[Range].[BusinessTravel].[All]" allUniqueName="[Range].[BusinessTravel].[All]" dimensionUniqueName="[Range]" displayFolder="" count="0" memberValueDatatype="130" unbalanced="0"/>
    <cacheHierarchy uniqueName="[Range].[Department]" caption="Department" attribute="1" defaultMemberUniqueName="[Range].[Department].[All]" allUniqueName="[Range].[Department].[All]" dimensionUniqueName="[Range]" displayFolder="" count="2" memberValueDatatype="130" unbalanced="0"/>
    <cacheHierarchy uniqueName="[Range].[EducationField]" caption="EducationField" attribute="1" defaultMemberUniqueName="[Range].[EducationField].[All]" allUniqueName="[Range].[EducationField].[All]" dimensionUniqueName="[Range]" displayFolder="" count="2" memberValueDatatype="130" unbalanced="0"/>
    <cacheHierarchy uniqueName="[Range].[MaritalStatus]" caption="MaritalStatus" attribute="1" defaultMemberUniqueName="[Range].[MaritalStatus].[All]" allUniqueName="[Range].[MaritalStatus].[All]" dimensionUniqueName="[Range]" displayFolder="" count="2" memberValueDatatype="130" unbalanced="0"/>
    <cacheHierarchy uniqueName="[Range].[JobRole]" caption="JobRole" attribute="1" defaultMemberUniqueName="[Range].[JobRole].[All]" allUniqueName="[Range].[JobRole].[All]" dimensionUniqueName="[Range]" displayFolder="" count="2" memberValueDatatype="130" unbalanced="0">
      <fieldsUsage count="2">
        <fieldUsage x="-1"/>
        <fieldUsage x="4"/>
      </fieldsUsage>
    </cacheHierarchy>
    <cacheHierarchy uniqueName="[Range].[Gender]" caption="Gender" attribute="1" defaultMemberUniqueName="[Range].[Gender].[All]" allUniqueName="[Range].[Gender].[All]" dimensionUniqueName="[Range]" displayFolder="" count="2" memberValueDatatype="130" unbalanced="0"/>
    <cacheHierarchy uniqueName="[Range].[Attrition]" caption="Attrition" attribute="1" defaultMemberUniqueName="[Range].[Attrition].[All]" allUniqueName="[Range].[Attrition].[All]" dimensionUniqueName="[Range]" displayFolder="" count="2" memberValueDatatype="130" unbalanced="0"/>
    <cacheHierarchy uniqueName="[Range].[Over18]" caption="Over18" attribute="1" defaultMemberUniqueName="[Range].[Over18].[All]" allUniqueName="[Range].[Over18].[All]" dimensionUniqueName="[Range]"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DistanceFromHome]" caption="DistanceFromHome" attribute="1" defaultMemberUniqueName="[Range 1].[DistanceFromHome].[All]" allUniqueName="[Range 1].[DistanceFromHome].[All]" dimensionUniqueName="[Range 1]" displayFolder="" count="0" memberValueDatatype="20" unbalanced="0"/>
    <cacheHierarchy uniqueName="[Range 1].[Education]" caption="Education" attribute="1" defaultMemberUniqueName="[Range 1].[Education].[All]" allUniqueName="[Range 1].[Education].[All]" dimensionUniqueName="[Range 1]" displayFolder="" count="0" memberValueDatatype="20" unbalanced="0"/>
    <cacheHierarchy uniqueName="[Range 1].[EmployeeCount]" caption="EmployeeCount" attribute="1" defaultMemberUniqueName="[Range 1].[EmployeeCount].[All]" allUniqueName="[Range 1].[EmployeeCount].[All]" dimensionUniqueName="[Range 1]" displayFolder="" count="0" memberValueDatatype="20" unbalanced="0"/>
    <cacheHierarchy uniqueName="[Range 1].[EmployeeID]" caption="EmployeeID" attribute="1" defaultMemberUniqueName="[Range 1].[EmployeeID].[All]" allUniqueName="[Range 1].[EmployeeID].[All]" dimensionUniqueName="[Range 1]" displayFolder="" count="0" memberValueDatatype="20" unbalanced="0"/>
    <cacheHierarchy uniqueName="[Range 1].[JobLevel]" caption="JobLevel" attribute="1" defaultMemberUniqueName="[Range 1].[JobLevel].[All]" allUniqueName="[Range 1].[JobLevel].[All]" dimensionUniqueName="[Range 1]" displayFolder="" count="2" memberValueDatatype="20" unbalanced="0">
      <fieldsUsage count="2">
        <fieldUsage x="-1"/>
        <fieldUsage x="0"/>
      </fieldsUsage>
    </cacheHierarchy>
    <cacheHierarchy uniqueName="[Range 1].[MonthlyIncome]" caption="MonthlyIncome" attribute="1" defaultMemberUniqueName="[Range 1].[MonthlyIncome].[All]" allUniqueName="[Range 1].[MonthlyIncome].[All]" dimensionUniqueName="[Range 1]" displayFolder="" count="0" memberValueDatatype="20" unbalanced="0"/>
    <cacheHierarchy uniqueName="[Range 1].[PercentSalaryHike]" caption="PercentSalaryHike" attribute="1" defaultMemberUniqueName="[Range 1].[PercentSalaryHike].[All]" allUniqueName="[Range 1].[PercentSalaryHike].[All]" dimensionUniqueName="[Range 1]" displayFolder="" count="0" memberValueDatatype="20" unbalanced="0"/>
    <cacheHierarchy uniqueName="[Range 1].[StandardHours]" caption="StandardHours" attribute="1" defaultMemberUniqueName="[Range 1].[StandardHours].[All]" allUniqueName="[Range 1].[StandardHours].[All]" dimensionUniqueName="[Range 1]" displayFolder="" count="0" memberValueDatatype="20" unbalanced="0"/>
    <cacheHierarchy uniqueName="[Range 1].[StockOptionLevel]" caption="StockOptionLevel" attribute="1" defaultMemberUniqueName="[Range 1].[StockOptionLevel].[All]" allUniqueName="[Range 1].[StockOptionLevel].[All]" dimensionUniqueName="[Range 1]" displayFolder="" count="0" memberValueDatatype="20" unbalanced="0"/>
    <cacheHierarchy uniqueName="[Range 1].[TotalWorkingYears]" caption="TotalWorkingYears" attribute="1" defaultMemberUniqueName="[Range 1].[TotalWorkingYears].[All]" allUniqueName="[Range 1].[TotalWorkingYears].[All]" dimensionUniqueName="[Range 1]" displayFolder="" count="0" memberValueDatatype="20" unbalanced="0"/>
    <cacheHierarchy uniqueName="[Range 1].[TrainingTimesLastYear]" caption="TrainingTimesLastYear" attribute="1" defaultMemberUniqueName="[Range 1].[TrainingTimesLastYear].[All]" allUniqueName="[Range 1].[TrainingTimesLastYear].[All]" dimensionUniqueName="[Range 1]" displayFolder="" count="0" memberValueDatatype="20" unbalanced="0"/>
    <cacheHierarchy uniqueName="[Range 1].[YearsAtCompany]" caption="YearsAtCompany" attribute="1" defaultMemberUniqueName="[Range 1].[YearsAtCompany].[All]" allUniqueName="[Range 1].[YearsAtCompany].[All]" dimensionUniqueName="[Range 1]" displayFolder="" count="0" memberValueDatatype="20" unbalanced="0"/>
    <cacheHierarchy uniqueName="[Range 1].[YearsSinceLastPromotion]" caption="YearsSinceLastPromotion" attribute="1" defaultMemberUniqueName="[Range 1].[YearsSinceLastPromotion].[All]" allUniqueName="[Range 1].[YearsSinceLastPromotion].[All]" dimensionUniqueName="[Range 1]" displayFolder="" count="0" memberValueDatatype="20" unbalanced="0"/>
    <cacheHierarchy uniqueName="[Range 1].[YearsWithCurrManager]" caption="YearsWithCurrManager" attribute="1" defaultMemberUniqueName="[Range 1].[YearsWithCurrManager].[All]" allUniqueName="[Range 1].[YearsWithCurrManager].[All]" dimensionUniqueName="[Range 1]" displayFolder="" count="0" memberValueDatatype="20" unbalanced="0"/>
    <cacheHierarchy uniqueName="[Range 1].[BusinessTravel]" caption="BusinessTravel" attribute="1" defaultMemberUniqueName="[Range 1].[BusinessTravel].[All]" allUniqueName="[Range 1].[BusinessTravel].[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0" memberValueDatatype="130" unbalanced="0"/>
    <cacheHierarchy uniqueName="[Range 1].[EducationField]" caption="EducationField" attribute="1" defaultMemberUniqueName="[Range 1].[EducationField].[All]" allUniqueName="[Range 1].[EducationField].[All]" dimensionUniqueName="[Range 1]" displayFolder="" count="0" memberValueDatatype="130" unbalanced="0"/>
    <cacheHierarchy uniqueName="[Range 1].[MaritalStatus]" caption="MaritalStatus" attribute="1" defaultMemberUniqueName="[Range 1].[MaritalStatus].[All]" allUniqueName="[Range 1].[MaritalStatus].[All]" dimensionUniqueName="[Range 1]" displayFolder="" count="0" memberValueDatatype="130" unbalanced="0"/>
    <cacheHierarchy uniqueName="[Range 1].[JobRole]" caption="JobRole" attribute="1" defaultMemberUniqueName="[Range 1].[JobRole].[All]" allUniqueName="[Range 1].[JobRole].[All]" dimensionUniqueName="[Range 1]" displayFolder="" count="2" memberValueDatatype="130" unbalanced="0">
      <fieldsUsage count="2">
        <fieldUsage x="-1"/>
        <fieldUsage x="1"/>
      </fieldsUsage>
    </cacheHierarchy>
    <cacheHierarchy uniqueName="[Range 1].[Gender]" caption="Gender" attribute="1" defaultMemberUniqueName="[Range 1].[Gender].[All]" allUniqueName="[Range 1].[Gender].[All]" dimensionUniqueName="[Range 1]" displayFolder="" count="2" memberValueDatatype="130" unbalanced="0">
      <fieldsUsage count="2">
        <fieldUsage x="-1"/>
        <fieldUsage x="3"/>
      </fieldsUsage>
    </cacheHierarchy>
    <cacheHierarchy uniqueName="[Range 1].[Attrition]" caption="Attrition" attribute="1" defaultMemberUniqueName="[Range 1].[Attrition].[All]" allUniqueName="[Range 1].[Attrition].[All]" dimensionUniqueName="[Range 1]" displayFolder="" count="0" memberValueDatatype="130" unbalanced="0"/>
    <cacheHierarchy uniqueName="[Range 1].[Over18]" caption="Over18" attribute="1" defaultMemberUniqueName="[Range 1].[Over18].[All]" allUniqueName="[Range 1].[Over18].[All]" dimensionUniqueName="[Range 1]" displayFolder="" count="0" memberValueDatatype="130" unbalanced="0"/>
    <cacheHierarchy uniqueName="[Range 2].[Department]" caption="Department" attribute="1" defaultMemberUniqueName="[Range 2].[Department].[All]" allUniqueName="[Range 2].[Department].[All]" dimensionUniqueName="[Range 2]" displayFolder="" count="0" memberValueDatatype="130" unbalanced="0"/>
    <cacheHierarchy uniqueName="[Range 2].[EducationField]" caption="EducationField" attribute="1" defaultMemberUniqueName="[Range 2].[EducationField].[All]" allUniqueName="[Range 2].[EducationField].[All]" dimensionUniqueName="[Range 2]" displayFolder="" count="0" memberValueDatatype="130" unbalanced="0"/>
    <cacheHierarchy uniqueName="[Range 3].[JobRole]" caption="JobRole" attribute="1" defaultMemberUniqueName="[Range 3].[JobRole].[All]" allUniqueName="[Range 3].[JobRole].[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DistanceFromHome]" caption="DistanceFromHome" attribute="1" defaultMemberUniqueName="[Range 4].[DistanceFromHome].[All]" allUniqueName="[Range 4].[DistanceFromHome].[All]" dimensionUniqueName="[Range 4]" displayFolder="" count="0" memberValueDatatype="20" unbalanced="0"/>
    <cacheHierarchy uniqueName="[Range 4].[Education]" caption="Education" attribute="1" defaultMemberUniqueName="[Range 4].[Education].[All]" allUniqueName="[Range 4].[Education].[All]" dimensionUniqueName="[Range 4]" displayFolder="" count="0" memberValueDatatype="20" unbalanced="0"/>
    <cacheHierarchy uniqueName="[Range 4].[EmployeeCount]" caption="EmployeeCount" attribute="1" defaultMemberUniqueName="[Range 4].[EmployeeCount].[All]" allUniqueName="[Range 4].[EmployeeCount].[All]" dimensionUniqueName="[Range 4]" displayFolder="" count="0" memberValueDatatype="20" unbalanced="0"/>
    <cacheHierarchy uniqueName="[Range 4].[EmployeeID]" caption="EmployeeID" attribute="1" defaultMemberUniqueName="[Range 4].[EmployeeID].[All]" allUniqueName="[Range 4].[EmployeeID].[All]" dimensionUniqueName="[Range 4]" displayFolder="" count="0" memberValueDatatype="20" unbalanced="0"/>
    <cacheHierarchy uniqueName="[Range 4].[JobLevel]" caption="JobLevel" attribute="1" defaultMemberUniqueName="[Range 4].[JobLevel].[All]" allUniqueName="[Range 4].[JobLevel].[All]" dimensionUniqueName="[Range 4]" displayFolder="" count="0" memberValueDatatype="20" unbalanced="0"/>
    <cacheHierarchy uniqueName="[Range 4].[MonthlyIncome]" caption="MonthlyIncome" attribute="1" defaultMemberUniqueName="[Range 4].[MonthlyIncome].[All]" allUniqueName="[Range 4].[MonthlyIncome].[All]" dimensionUniqueName="[Range 4]" displayFolder="" count="0" memberValueDatatype="20" unbalanced="0"/>
    <cacheHierarchy uniqueName="[Range 4].[PercentSalaryHike]" caption="PercentSalaryHike" attribute="1" defaultMemberUniqueName="[Range 4].[PercentSalaryHike].[All]" allUniqueName="[Range 4].[PercentSalaryHike].[All]" dimensionUniqueName="[Range 4]" displayFolder="" count="0" memberValueDatatype="20" unbalanced="0"/>
    <cacheHierarchy uniqueName="[Range 4].[StandardHours]" caption="StandardHours" attribute="1" defaultMemberUniqueName="[Range 4].[StandardHours].[All]" allUniqueName="[Range 4].[StandardHours].[All]" dimensionUniqueName="[Range 4]" displayFolder="" count="0" memberValueDatatype="20" unbalanced="0"/>
    <cacheHierarchy uniqueName="[Range 4].[StockOptionLevel]" caption="StockOptionLevel" attribute="1" defaultMemberUniqueName="[Range 4].[StockOptionLevel].[All]" allUniqueName="[Range 4].[StockOptionLevel].[All]" dimensionUniqueName="[Range 4]" displayFolder="" count="0" memberValueDatatype="20" unbalanced="0"/>
    <cacheHierarchy uniqueName="[Range 4].[TotalWorkingYears]" caption="TotalWorkingYears" attribute="1" defaultMemberUniqueName="[Range 4].[TotalWorkingYears].[All]" allUniqueName="[Range 4].[TotalWorkingYears].[All]" dimensionUniqueName="[Range 4]" displayFolder="" count="0" memberValueDatatype="20" unbalanced="0"/>
    <cacheHierarchy uniqueName="[Range 4].[TrainingTimesLastYear]" caption="TrainingTimesLastYear" attribute="1" defaultMemberUniqueName="[Range 4].[TrainingTimesLastYear].[All]" allUniqueName="[Range 4].[TrainingTimesLastYear].[All]" dimensionUniqueName="[Range 4]" displayFolder="" count="0" memberValueDatatype="20" unbalanced="0"/>
    <cacheHierarchy uniqueName="[Range 4].[YearsAtCompany]" caption="YearsAtCompany" attribute="1" defaultMemberUniqueName="[Range 4].[YearsAtCompany].[All]" allUniqueName="[Range 4].[YearsAtCompany].[All]" dimensionUniqueName="[Range 4]" displayFolder="" count="0" memberValueDatatype="20" unbalanced="0"/>
    <cacheHierarchy uniqueName="[Range 4].[YearsSinceLastPromotion]" caption="YearsSinceLastPromotion" attribute="1" defaultMemberUniqueName="[Range 4].[YearsSinceLastPromotion].[All]" allUniqueName="[Range 4].[YearsSinceLastPromotion].[All]" dimensionUniqueName="[Range 4]" displayFolder="" count="0" memberValueDatatype="20" unbalanced="0"/>
    <cacheHierarchy uniqueName="[Range 4].[YearsWithCurrManager]" caption="YearsWithCurrManager" attribute="1" defaultMemberUniqueName="[Range 4].[YearsWithCurrManager].[All]" allUniqueName="[Range 4].[YearsWithCurrManager].[All]" dimensionUniqueName="[Range 4]" displayFolder="" count="0" memberValueDatatype="20" unbalanced="0"/>
    <cacheHierarchy uniqueName="[Range 4].[BusinessTravel]" caption="BusinessTravel" attribute="1" defaultMemberUniqueName="[Range 4].[BusinessTravel].[All]" allUniqueName="[Range 4].[BusinessTravel].[All]" dimensionUniqueName="[Range 4]" displayFolder="" count="0" memberValueDatatype="130" unbalanced="0"/>
    <cacheHierarchy uniqueName="[Range 4].[Department]" caption="Department" attribute="1" defaultMemberUniqueName="[Range 4].[Department].[All]" allUniqueName="[Range 4].[Department].[All]" dimensionUniqueName="[Range 4]" displayFolder="" count="0" memberValueDatatype="130" unbalanced="0"/>
    <cacheHierarchy uniqueName="[Range 4].[EducationField]" caption="EducationField" attribute="1" defaultMemberUniqueName="[Range 4].[EducationField].[All]" allUniqueName="[Range 4].[EducationField].[All]" dimensionUniqueName="[Range 4]" displayFolder="" count="0" memberValueDatatype="130" unbalanced="0"/>
    <cacheHierarchy uniqueName="[Range 4].[MaritalStatus]" caption="MaritalStatus" attribute="1" defaultMemberUniqueName="[Range 4].[MaritalStatus].[All]" allUniqueName="[Range 4].[MaritalStatus].[All]" dimensionUniqueName="[Range 4]" displayFolder="" count="0" memberValueDatatype="130" unbalanced="0"/>
    <cacheHierarchy uniqueName="[Range 4].[JobRole]" caption="JobRole" attribute="1" defaultMemberUniqueName="[Range 4].[JobRole].[All]" allUniqueName="[Range 4].[JobRole].[All]" dimensionUniqueName="[Range 4]" displayFolder="" count="0" memberValueDatatype="130" unbalanced="0"/>
    <cacheHierarchy uniqueName="[Range 4].[Gender]" caption="Gender" attribute="1" defaultMemberUniqueName="[Range 4].[Gender].[All]" allUniqueName="[Range 4].[Gender].[All]" dimensionUniqueName="[Range 4]" displayFolder="" count="0" memberValueDatatype="130" unbalanced="0"/>
    <cacheHierarchy uniqueName="[Range 4].[Attrition]" caption="Attrition" attribute="1" defaultMemberUniqueName="[Range 4].[Attrition].[All]" allUniqueName="[Range 4].[Attrition].[All]" dimensionUniqueName="[Range 4]" displayFolder="" count="0" memberValueDatatype="130" unbalanced="0"/>
    <cacheHierarchy uniqueName="[Range 4].[Over18]" caption="Over18" attribute="1" defaultMemberUniqueName="[Range 4].[Over18].[All]" allUniqueName="[Range 4].[Over18].[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JobRole]" caption="Count of JobRole" measure="1" displayFolder="" measureGroup="Range" count="0" hidden="1">
      <extLst>
        <ext xmlns:x15="http://schemas.microsoft.com/office/spreadsheetml/2010/11/main" uri="{B97F6D7D-B522-45F9-BDA1-12C45D357490}">
          <x15:cacheHierarchy aggregatedColumn="4"/>
        </ext>
      </extLst>
    </cacheHierarchy>
    <cacheHierarchy uniqueName="[Measures].[Sum of MonthlyIncome]" caption="Sum of MonthlyIncome" measure="1" displayFolder="" measureGroup="Range 1"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StandardHours]" caption="Sum of StandardHours" measure="1" displayFolder="" measureGroup="Range 1" count="0" hidden="1">
      <extLst>
        <ext xmlns:x15="http://schemas.microsoft.com/office/spreadsheetml/2010/11/main" uri="{B97F6D7D-B522-45F9-BDA1-12C45D357490}">
          <x15:cacheHierarchy aggregatedColumn="16"/>
        </ext>
      </extLst>
    </cacheHierarchy>
    <cacheHierarchy uniqueName="[Measures].[Sum of StockOptionLevel]" caption="Sum of StockOptionLevel" measure="1" displayFolder="" measureGroup="Range 1" count="0" hidden="1">
      <extLst>
        <ext xmlns:x15="http://schemas.microsoft.com/office/spreadsheetml/2010/11/main" uri="{B97F6D7D-B522-45F9-BDA1-12C45D357490}">
          <x15:cacheHierarchy aggregatedColumn="17"/>
        </ext>
      </extLst>
    </cacheHierarchy>
    <cacheHierarchy uniqueName="[Measures].[Sum of TrainingTimesLastYear]" caption="Sum of TrainingTimesLastYear" measure="1" displayFolder="" measureGroup="Range 1" count="0" hidden="1">
      <extLst>
        <ext xmlns:x15="http://schemas.microsoft.com/office/spreadsheetml/2010/11/main" uri="{B97F6D7D-B522-45F9-BDA1-12C45D357490}">
          <x15:cacheHierarchy aggregatedColumn="19"/>
        </ext>
      </extLst>
    </cacheHierarchy>
    <cacheHierarchy uniqueName="[Measures].[Count of JobRole 2]" caption="Count of JobRole 2" measure="1" displayFolder="" measureGroup="Range 1" count="0" hidden="1">
      <extLst>
        <ext xmlns:x15="http://schemas.microsoft.com/office/spreadsheetml/2010/11/main" uri="{B97F6D7D-B522-45F9-BDA1-12C45D357490}">
          <x15:cacheHierarchy aggregatedColumn="27"/>
        </ext>
      </extLst>
    </cacheHierarchy>
    <cacheHierarchy uniqueName="[Measures].[Count of MaritalStatus]" caption="Count of MaritalStatus" measure="1" displayFolder="" measureGroup="Range 1" count="0" hidden="1">
      <extLst>
        <ext xmlns:x15="http://schemas.microsoft.com/office/spreadsheetml/2010/11/main" uri="{B97F6D7D-B522-45F9-BDA1-12C45D357490}">
          <x15:cacheHierarchy aggregatedColumn="26"/>
        </ext>
      </extLst>
    </cacheHierarchy>
    <cacheHierarchy uniqueName="[Measures].[Sum of EmployeeID]" caption="Sum of EmployeeID" measure="1" displayFolder="" measureGroup="Range 1" count="0" hidden="1">
      <extLst>
        <ext xmlns:x15="http://schemas.microsoft.com/office/spreadsheetml/2010/11/main" uri="{B97F6D7D-B522-45F9-BDA1-12C45D357490}">
          <x15:cacheHierarchy aggregatedColumn="12"/>
        </ext>
      </extLst>
    </cacheHierarchy>
    <cacheHierarchy uniqueName="[Measures].[Sum of YearsSinceLastPromotion]" caption="Sum of YearsSinceLastPromotion" measure="1" displayFolder="" measureGroup="Range 1"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Range 1" count="0" hidden="1">
      <extLst>
        <ext xmlns:x15="http://schemas.microsoft.com/office/spreadsheetml/2010/11/main" uri="{B97F6D7D-B522-45F9-BDA1-12C45D357490}">
          <x15:cacheHierarchy aggregatedColumn="20"/>
        </ext>
      </extLst>
    </cacheHierarchy>
    <cacheHierarchy uniqueName="[Measures].[Sum of PercentSalaryHike]" caption="Sum of PercentSalaryHike" measure="1" displayFolder="" measureGroup="Range 1" count="0" hidden="1">
      <extLst>
        <ext xmlns:x15="http://schemas.microsoft.com/office/spreadsheetml/2010/11/main" uri="{B97F6D7D-B522-45F9-BDA1-12C45D357490}">
          <x15:cacheHierarchy aggregatedColumn="15"/>
        </ext>
      </extLst>
    </cacheHierarchy>
    <cacheHierarchy uniqueName="[Measures].[Sum of YearsWithCurrManager]" caption="Sum of YearsWithCurrManager" measure="1" displayFolder="" measureGroup="Range 1" count="0" hidden="1">
      <extLst>
        <ext xmlns:x15="http://schemas.microsoft.com/office/spreadsheetml/2010/11/main" uri="{B97F6D7D-B522-45F9-BDA1-12C45D357490}">
          <x15:cacheHierarchy aggregatedColumn="22"/>
        </ext>
      </extLst>
    </cacheHierarchy>
    <cacheHierarchy uniqueName="[Measures].[Sum of TotalWorkingYears]" caption="Sum of TotalWorkingYears" measure="1" displayFolder="" measureGroup="Range 1" count="0" hidden="1">
      <extLst>
        <ext xmlns:x15="http://schemas.microsoft.com/office/spreadsheetml/2010/11/main" uri="{B97F6D7D-B522-45F9-BDA1-12C45D357490}">
          <x15:cacheHierarchy aggregatedColumn="18"/>
        </ext>
      </extLst>
    </cacheHierarchy>
    <cacheHierarchy uniqueName="[Measures].[Sum of Education]" caption="Sum of Education" measure="1" displayFolder="" measureGroup="Range 1" count="0" hidden="1">
      <extLst>
        <ext xmlns:x15="http://schemas.microsoft.com/office/spreadsheetml/2010/11/main" uri="{B97F6D7D-B522-45F9-BDA1-12C45D357490}">
          <x15:cacheHierarchy aggregatedColumn="10"/>
        </ext>
      </extLst>
    </cacheHierarchy>
    <cacheHierarchy uniqueName="[Measures].[Count of EducationField]" caption="Count of EducationField" measure="1" displayFolder="" measureGroup="Range 2" count="0" hidden="1">
      <extLst>
        <ext xmlns:x15="http://schemas.microsoft.com/office/spreadsheetml/2010/11/main" uri="{B97F6D7D-B522-45F9-BDA1-12C45D357490}">
          <x15:cacheHierarchy aggregatedColumn="32"/>
        </ext>
      </extLst>
    </cacheHierarchy>
    <cacheHierarchy uniqueName="[Measures].[Count of EducationField 2]" caption="Count of EducationField 2" measure="1" displayFolder="" measureGroup="Range 1" count="0" hidden="1">
      <extLst>
        <ext xmlns:x15="http://schemas.microsoft.com/office/spreadsheetml/2010/11/main" uri="{B97F6D7D-B522-45F9-BDA1-12C45D357490}">
          <x15:cacheHierarchy aggregatedColumn="25"/>
        </ext>
      </extLst>
    </cacheHierarchy>
    <cacheHierarchy uniqueName="[Measures].[Count of JobRole 3]" caption="Count of JobRole 3" measure="1" displayFolder="" measureGroup="Range 3" count="0" hidden="1">
      <extLst>
        <ext xmlns:x15="http://schemas.microsoft.com/office/spreadsheetml/2010/11/main" uri="{B97F6D7D-B522-45F9-BDA1-12C45D357490}">
          <x15:cacheHierarchy aggregatedColumn="33"/>
        </ext>
      </extLst>
    </cacheHierarchy>
    <cacheHierarchy uniqueName="[Measures].[Count of Department]" caption="Count of Department" measure="1" displayFolder="" measureGroup="Range 1" count="0" hidden="1">
      <extLst>
        <ext xmlns:x15="http://schemas.microsoft.com/office/spreadsheetml/2010/11/main" uri="{B97F6D7D-B522-45F9-BDA1-12C45D357490}">
          <x15:cacheHierarchy aggregatedColumn="2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hal Haider" refreshedDate="44614.706082060184" backgroundQuery="1" createdVersion="7" refreshedVersion="7" minRefreshableVersion="3" recordCount="0" supportSubquery="1" supportAdvancedDrill="1" xr:uid="{1919DDF9-FE1A-4F14-A84C-1077368E31C3}">
  <cacheSource type="external" connectionId="1"/>
  <cacheFields count="5">
    <cacheField name="[Range 1].[Education].[Education]" caption="Education"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Range 1].[Education].&amp;[1]"/>
            <x15:cachedUniqueName index="1" name="[Range 1].[Education].&amp;[2]"/>
            <x15:cachedUniqueName index="2" name="[Range 1].[Education].&amp;[3]"/>
            <x15:cachedUniqueName index="3" name="[Range 1].[Education].&amp;[4]"/>
            <x15:cachedUniqueName index="4" name="[Range 1].[Education].&amp;[5]"/>
          </x15:cachedUniqueNames>
        </ext>
      </extLst>
    </cacheField>
    <cacheField name="[Range 1].[Department].[Department]" caption="Department" numFmtId="0" hierarchy="24" level="1">
      <sharedItems count="3">
        <s v="Human Resources"/>
        <s v="Research &amp; Development"/>
        <s v="Sales"/>
      </sharedItems>
    </cacheField>
    <cacheField name="[Range 1].[Gender].[Gender]" caption="Gender" numFmtId="0" hierarchy="28" level="1">
      <sharedItems count="2">
        <s v="Female"/>
        <s v="Male"/>
      </sharedItems>
    </cacheField>
    <cacheField name="[Measures].[Sum of MonthlyIncome]" caption="Sum of MonthlyIncome" numFmtId="0" hierarchy="65" level="32767"/>
    <cacheField name="[Range].[JobRole].[JobRole]" caption="JobRole" numFmtId="0" hierarchy="4" level="1">
      <sharedItems containsSemiMixedTypes="0" containsNonDate="0" containsString="0"/>
    </cacheField>
  </cacheFields>
  <cacheHierarchies count="82">
    <cacheHierarchy uniqueName="[Range].[BusinessTravel]" caption="BusinessTravel" attribute="1" defaultMemberUniqueName="[Range].[BusinessTravel].[All]" allUniqueName="[Range].[BusinessTravel].[All]" dimensionUniqueName="[Range]" displayFolder="" count="0" memberValueDatatype="130" unbalanced="0"/>
    <cacheHierarchy uniqueName="[Range].[Department]" caption="Department" attribute="1" defaultMemberUniqueName="[Range].[Department].[All]" allUniqueName="[Range].[Department].[All]" dimensionUniqueName="[Range]" displayFolder="" count="2" memberValueDatatype="130" unbalanced="0"/>
    <cacheHierarchy uniqueName="[Range].[EducationField]" caption="EducationField" attribute="1" defaultMemberUniqueName="[Range].[EducationField].[All]" allUniqueName="[Range].[EducationField].[All]" dimensionUniqueName="[Range]" displayFolder="" count="2" memberValueDatatype="130" unbalanced="0"/>
    <cacheHierarchy uniqueName="[Range].[MaritalStatus]" caption="MaritalStatus" attribute="1" defaultMemberUniqueName="[Range].[MaritalStatus].[All]" allUniqueName="[Range].[MaritalStatus].[All]" dimensionUniqueName="[Range]" displayFolder="" count="2" memberValueDatatype="130" unbalanced="0"/>
    <cacheHierarchy uniqueName="[Range].[JobRole]" caption="JobRole" attribute="1" defaultMemberUniqueName="[Range].[JobRole].[All]" allUniqueName="[Range].[JobRole].[All]" dimensionUniqueName="[Range]" displayFolder="" count="2" memberValueDatatype="130" unbalanced="0">
      <fieldsUsage count="2">
        <fieldUsage x="-1"/>
        <fieldUsage x="4"/>
      </fieldsUsage>
    </cacheHierarchy>
    <cacheHierarchy uniqueName="[Range].[Gender]" caption="Gender" attribute="1" defaultMemberUniqueName="[Range].[Gender].[All]" allUniqueName="[Range].[Gender].[All]" dimensionUniqueName="[Range]" displayFolder="" count="2" memberValueDatatype="130" unbalanced="0"/>
    <cacheHierarchy uniqueName="[Range].[Attrition]" caption="Attrition" attribute="1" defaultMemberUniqueName="[Range].[Attrition].[All]" allUniqueName="[Range].[Attrition].[All]" dimensionUniqueName="[Range]" displayFolder="" count="2" memberValueDatatype="130" unbalanced="0"/>
    <cacheHierarchy uniqueName="[Range].[Over18]" caption="Over18" attribute="1" defaultMemberUniqueName="[Range].[Over18].[All]" allUniqueName="[Range].[Over18].[All]" dimensionUniqueName="[Range]"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DistanceFromHome]" caption="DistanceFromHome" attribute="1" defaultMemberUniqueName="[Range 1].[DistanceFromHome].[All]" allUniqueName="[Range 1].[DistanceFromHome].[All]" dimensionUniqueName="[Range 1]" displayFolder="" count="0" memberValueDatatype="20" unbalanced="0"/>
    <cacheHierarchy uniqueName="[Range 1].[Education]" caption="Education" attribute="1" defaultMemberUniqueName="[Range 1].[Education].[All]" allUniqueName="[Range 1].[Education].[All]" dimensionUniqueName="[Range 1]" displayFolder="" count="2" memberValueDatatype="20" unbalanced="0">
      <fieldsUsage count="2">
        <fieldUsage x="-1"/>
        <fieldUsage x="0"/>
      </fieldsUsage>
    </cacheHierarchy>
    <cacheHierarchy uniqueName="[Range 1].[EmployeeCount]" caption="EmployeeCount" attribute="1" defaultMemberUniqueName="[Range 1].[EmployeeCount].[All]" allUniqueName="[Range 1].[EmployeeCount].[All]" dimensionUniqueName="[Range 1]" displayFolder="" count="0" memberValueDatatype="20" unbalanced="0"/>
    <cacheHierarchy uniqueName="[Range 1].[EmployeeID]" caption="EmployeeID" attribute="1" defaultMemberUniqueName="[Range 1].[EmployeeID].[All]" allUniqueName="[Range 1].[EmployeeID].[All]" dimensionUniqueName="[Range 1]" displayFolder="" count="0" memberValueDatatype="20" unbalanced="0"/>
    <cacheHierarchy uniqueName="[Range 1].[JobLevel]" caption="JobLevel" attribute="1" defaultMemberUniqueName="[Range 1].[JobLevel].[All]" allUniqueName="[Range 1].[JobLevel].[All]" dimensionUniqueName="[Range 1]" displayFolder="" count="0" memberValueDatatype="20" unbalanced="0"/>
    <cacheHierarchy uniqueName="[Range 1].[MonthlyIncome]" caption="MonthlyIncome" attribute="1" defaultMemberUniqueName="[Range 1].[MonthlyIncome].[All]" allUniqueName="[Range 1].[MonthlyIncome].[All]" dimensionUniqueName="[Range 1]" displayFolder="" count="0" memberValueDatatype="20" unbalanced="0"/>
    <cacheHierarchy uniqueName="[Range 1].[PercentSalaryHike]" caption="PercentSalaryHike" attribute="1" defaultMemberUniqueName="[Range 1].[PercentSalaryHike].[All]" allUniqueName="[Range 1].[PercentSalaryHike].[All]" dimensionUniqueName="[Range 1]" displayFolder="" count="0" memberValueDatatype="20" unbalanced="0"/>
    <cacheHierarchy uniqueName="[Range 1].[StandardHours]" caption="StandardHours" attribute="1" defaultMemberUniqueName="[Range 1].[StandardHours].[All]" allUniqueName="[Range 1].[StandardHours].[All]" dimensionUniqueName="[Range 1]" displayFolder="" count="0" memberValueDatatype="20" unbalanced="0"/>
    <cacheHierarchy uniqueName="[Range 1].[StockOptionLevel]" caption="StockOptionLevel" attribute="1" defaultMemberUniqueName="[Range 1].[StockOptionLevel].[All]" allUniqueName="[Range 1].[StockOptionLevel].[All]" dimensionUniqueName="[Range 1]" displayFolder="" count="0" memberValueDatatype="20" unbalanced="0"/>
    <cacheHierarchy uniqueName="[Range 1].[TotalWorkingYears]" caption="TotalWorkingYears" attribute="1" defaultMemberUniqueName="[Range 1].[TotalWorkingYears].[All]" allUniqueName="[Range 1].[TotalWorkingYears].[All]" dimensionUniqueName="[Range 1]" displayFolder="" count="0" memberValueDatatype="20" unbalanced="0"/>
    <cacheHierarchy uniqueName="[Range 1].[TrainingTimesLastYear]" caption="TrainingTimesLastYear" attribute="1" defaultMemberUniqueName="[Range 1].[TrainingTimesLastYear].[All]" allUniqueName="[Range 1].[TrainingTimesLastYear].[All]" dimensionUniqueName="[Range 1]" displayFolder="" count="0" memberValueDatatype="20" unbalanced="0"/>
    <cacheHierarchy uniqueName="[Range 1].[YearsAtCompany]" caption="YearsAtCompany" attribute="1" defaultMemberUniqueName="[Range 1].[YearsAtCompany].[All]" allUniqueName="[Range 1].[YearsAtCompany].[All]" dimensionUniqueName="[Range 1]" displayFolder="" count="0" memberValueDatatype="20" unbalanced="0"/>
    <cacheHierarchy uniqueName="[Range 1].[YearsSinceLastPromotion]" caption="YearsSinceLastPromotion" attribute="1" defaultMemberUniqueName="[Range 1].[YearsSinceLastPromotion].[All]" allUniqueName="[Range 1].[YearsSinceLastPromotion].[All]" dimensionUniqueName="[Range 1]" displayFolder="" count="0" memberValueDatatype="20" unbalanced="0"/>
    <cacheHierarchy uniqueName="[Range 1].[YearsWithCurrManager]" caption="YearsWithCurrManager" attribute="1" defaultMemberUniqueName="[Range 1].[YearsWithCurrManager].[All]" allUniqueName="[Range 1].[YearsWithCurrManager].[All]" dimensionUniqueName="[Range 1]" displayFolder="" count="0" memberValueDatatype="20" unbalanced="0"/>
    <cacheHierarchy uniqueName="[Range 1].[BusinessTravel]" caption="BusinessTravel" attribute="1" defaultMemberUniqueName="[Range 1].[BusinessTravel].[All]" allUniqueName="[Range 1].[BusinessTravel].[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2" memberValueDatatype="130" unbalanced="0">
      <fieldsUsage count="2">
        <fieldUsage x="-1"/>
        <fieldUsage x="1"/>
      </fieldsUsage>
    </cacheHierarchy>
    <cacheHierarchy uniqueName="[Range 1].[EducationField]" caption="EducationField" attribute="1" defaultMemberUniqueName="[Range 1].[EducationField].[All]" allUniqueName="[Range 1].[EducationField].[All]" dimensionUniqueName="[Range 1]" displayFolder="" count="0" memberValueDatatype="130" unbalanced="0"/>
    <cacheHierarchy uniqueName="[Range 1].[MaritalStatus]" caption="MaritalStatus" attribute="1" defaultMemberUniqueName="[Range 1].[MaritalStatus].[All]" allUniqueName="[Range 1].[MaritalStatus].[All]" dimensionUniqueName="[Range 1]" displayFolder="" count="0" memberValueDatatype="130" unbalanced="0"/>
    <cacheHierarchy uniqueName="[Range 1].[JobRole]" caption="JobRole" attribute="1" defaultMemberUniqueName="[Range 1].[JobRole].[All]" allUniqueName="[Range 1].[JobRole].[All]" dimensionUniqueName="[Range 1]" displayFolder="" count="0" memberValueDatatype="130" unbalanced="0"/>
    <cacheHierarchy uniqueName="[Range 1].[Gender]" caption="Gender" attribute="1" defaultMemberUniqueName="[Range 1].[Gender].[All]" allUniqueName="[Range 1].[Gender].[All]" dimensionUniqueName="[Range 1]" displayFolder="" count="2" memberValueDatatype="130" unbalanced="0">
      <fieldsUsage count="2">
        <fieldUsage x="-1"/>
        <fieldUsage x="2"/>
      </fieldsUsage>
    </cacheHierarchy>
    <cacheHierarchy uniqueName="[Range 1].[Attrition]" caption="Attrition" attribute="1" defaultMemberUniqueName="[Range 1].[Attrition].[All]" allUniqueName="[Range 1].[Attrition].[All]" dimensionUniqueName="[Range 1]" displayFolder="" count="0" memberValueDatatype="130" unbalanced="0"/>
    <cacheHierarchy uniqueName="[Range 1].[Over18]" caption="Over18" attribute="1" defaultMemberUniqueName="[Range 1].[Over18].[All]" allUniqueName="[Range 1].[Over18].[All]" dimensionUniqueName="[Range 1]" displayFolder="" count="0" memberValueDatatype="130" unbalanced="0"/>
    <cacheHierarchy uniqueName="[Range 2].[Department]" caption="Department" attribute="1" defaultMemberUniqueName="[Range 2].[Department].[All]" allUniqueName="[Range 2].[Department].[All]" dimensionUniqueName="[Range 2]" displayFolder="" count="0" memberValueDatatype="130" unbalanced="0"/>
    <cacheHierarchy uniqueName="[Range 2].[EducationField]" caption="EducationField" attribute="1" defaultMemberUniqueName="[Range 2].[EducationField].[All]" allUniqueName="[Range 2].[EducationField].[All]" dimensionUniqueName="[Range 2]" displayFolder="" count="0" memberValueDatatype="130" unbalanced="0"/>
    <cacheHierarchy uniqueName="[Range 3].[JobRole]" caption="JobRole" attribute="1" defaultMemberUniqueName="[Range 3].[JobRole].[All]" allUniqueName="[Range 3].[JobRole].[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DistanceFromHome]" caption="DistanceFromHome" attribute="1" defaultMemberUniqueName="[Range 4].[DistanceFromHome].[All]" allUniqueName="[Range 4].[DistanceFromHome].[All]" dimensionUniqueName="[Range 4]" displayFolder="" count="0" memberValueDatatype="20" unbalanced="0"/>
    <cacheHierarchy uniqueName="[Range 4].[Education]" caption="Education" attribute="1" defaultMemberUniqueName="[Range 4].[Education].[All]" allUniqueName="[Range 4].[Education].[All]" dimensionUniqueName="[Range 4]" displayFolder="" count="0" memberValueDatatype="20" unbalanced="0"/>
    <cacheHierarchy uniqueName="[Range 4].[EmployeeCount]" caption="EmployeeCount" attribute="1" defaultMemberUniqueName="[Range 4].[EmployeeCount].[All]" allUniqueName="[Range 4].[EmployeeCount].[All]" dimensionUniqueName="[Range 4]" displayFolder="" count="0" memberValueDatatype="20" unbalanced="0"/>
    <cacheHierarchy uniqueName="[Range 4].[EmployeeID]" caption="EmployeeID" attribute="1" defaultMemberUniqueName="[Range 4].[EmployeeID].[All]" allUniqueName="[Range 4].[EmployeeID].[All]" dimensionUniqueName="[Range 4]" displayFolder="" count="0" memberValueDatatype="20" unbalanced="0"/>
    <cacheHierarchy uniqueName="[Range 4].[JobLevel]" caption="JobLevel" attribute="1" defaultMemberUniqueName="[Range 4].[JobLevel].[All]" allUniqueName="[Range 4].[JobLevel].[All]" dimensionUniqueName="[Range 4]" displayFolder="" count="0" memberValueDatatype="20" unbalanced="0"/>
    <cacheHierarchy uniqueName="[Range 4].[MonthlyIncome]" caption="MonthlyIncome" attribute="1" defaultMemberUniqueName="[Range 4].[MonthlyIncome].[All]" allUniqueName="[Range 4].[MonthlyIncome].[All]" dimensionUniqueName="[Range 4]" displayFolder="" count="0" memberValueDatatype="20" unbalanced="0"/>
    <cacheHierarchy uniqueName="[Range 4].[PercentSalaryHike]" caption="PercentSalaryHike" attribute="1" defaultMemberUniqueName="[Range 4].[PercentSalaryHike].[All]" allUniqueName="[Range 4].[PercentSalaryHike].[All]" dimensionUniqueName="[Range 4]" displayFolder="" count="0" memberValueDatatype="20" unbalanced="0"/>
    <cacheHierarchy uniqueName="[Range 4].[StandardHours]" caption="StandardHours" attribute="1" defaultMemberUniqueName="[Range 4].[StandardHours].[All]" allUniqueName="[Range 4].[StandardHours].[All]" dimensionUniqueName="[Range 4]" displayFolder="" count="0" memberValueDatatype="20" unbalanced="0"/>
    <cacheHierarchy uniqueName="[Range 4].[StockOptionLevel]" caption="StockOptionLevel" attribute="1" defaultMemberUniqueName="[Range 4].[StockOptionLevel].[All]" allUniqueName="[Range 4].[StockOptionLevel].[All]" dimensionUniqueName="[Range 4]" displayFolder="" count="0" memberValueDatatype="20" unbalanced="0"/>
    <cacheHierarchy uniqueName="[Range 4].[TotalWorkingYears]" caption="TotalWorkingYears" attribute="1" defaultMemberUniqueName="[Range 4].[TotalWorkingYears].[All]" allUniqueName="[Range 4].[TotalWorkingYears].[All]" dimensionUniqueName="[Range 4]" displayFolder="" count="0" memberValueDatatype="20" unbalanced="0"/>
    <cacheHierarchy uniqueName="[Range 4].[TrainingTimesLastYear]" caption="TrainingTimesLastYear" attribute="1" defaultMemberUniqueName="[Range 4].[TrainingTimesLastYear].[All]" allUniqueName="[Range 4].[TrainingTimesLastYear].[All]" dimensionUniqueName="[Range 4]" displayFolder="" count="0" memberValueDatatype="20" unbalanced="0"/>
    <cacheHierarchy uniqueName="[Range 4].[YearsAtCompany]" caption="YearsAtCompany" attribute="1" defaultMemberUniqueName="[Range 4].[YearsAtCompany].[All]" allUniqueName="[Range 4].[YearsAtCompany].[All]" dimensionUniqueName="[Range 4]" displayFolder="" count="0" memberValueDatatype="20" unbalanced="0"/>
    <cacheHierarchy uniqueName="[Range 4].[YearsSinceLastPromotion]" caption="YearsSinceLastPromotion" attribute="1" defaultMemberUniqueName="[Range 4].[YearsSinceLastPromotion].[All]" allUniqueName="[Range 4].[YearsSinceLastPromotion].[All]" dimensionUniqueName="[Range 4]" displayFolder="" count="0" memberValueDatatype="20" unbalanced="0"/>
    <cacheHierarchy uniqueName="[Range 4].[YearsWithCurrManager]" caption="YearsWithCurrManager" attribute="1" defaultMemberUniqueName="[Range 4].[YearsWithCurrManager].[All]" allUniqueName="[Range 4].[YearsWithCurrManager].[All]" dimensionUniqueName="[Range 4]" displayFolder="" count="0" memberValueDatatype="20" unbalanced="0"/>
    <cacheHierarchy uniqueName="[Range 4].[BusinessTravel]" caption="BusinessTravel" attribute="1" defaultMemberUniqueName="[Range 4].[BusinessTravel].[All]" allUniqueName="[Range 4].[BusinessTravel].[All]" dimensionUniqueName="[Range 4]" displayFolder="" count="0" memberValueDatatype="130" unbalanced="0"/>
    <cacheHierarchy uniqueName="[Range 4].[Department]" caption="Department" attribute="1" defaultMemberUniqueName="[Range 4].[Department].[All]" allUniqueName="[Range 4].[Department].[All]" dimensionUniqueName="[Range 4]" displayFolder="" count="0" memberValueDatatype="130" unbalanced="0"/>
    <cacheHierarchy uniqueName="[Range 4].[EducationField]" caption="EducationField" attribute="1" defaultMemberUniqueName="[Range 4].[EducationField].[All]" allUniqueName="[Range 4].[EducationField].[All]" dimensionUniqueName="[Range 4]" displayFolder="" count="0" memberValueDatatype="130" unbalanced="0"/>
    <cacheHierarchy uniqueName="[Range 4].[MaritalStatus]" caption="MaritalStatus" attribute="1" defaultMemberUniqueName="[Range 4].[MaritalStatus].[All]" allUniqueName="[Range 4].[MaritalStatus].[All]" dimensionUniqueName="[Range 4]" displayFolder="" count="0" memberValueDatatype="130" unbalanced="0"/>
    <cacheHierarchy uniqueName="[Range 4].[JobRole]" caption="JobRole" attribute="1" defaultMemberUniqueName="[Range 4].[JobRole].[All]" allUniqueName="[Range 4].[JobRole].[All]" dimensionUniqueName="[Range 4]" displayFolder="" count="0" memberValueDatatype="130" unbalanced="0"/>
    <cacheHierarchy uniqueName="[Range 4].[Gender]" caption="Gender" attribute="1" defaultMemberUniqueName="[Range 4].[Gender].[All]" allUniqueName="[Range 4].[Gender].[All]" dimensionUniqueName="[Range 4]" displayFolder="" count="0" memberValueDatatype="130" unbalanced="0"/>
    <cacheHierarchy uniqueName="[Range 4].[Attrition]" caption="Attrition" attribute="1" defaultMemberUniqueName="[Range 4].[Attrition].[All]" allUniqueName="[Range 4].[Attrition].[All]" dimensionUniqueName="[Range 4]" displayFolder="" count="0" memberValueDatatype="130" unbalanced="0"/>
    <cacheHierarchy uniqueName="[Range 4].[Over18]" caption="Over18" attribute="1" defaultMemberUniqueName="[Range 4].[Over18].[All]" allUniqueName="[Range 4].[Over18].[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JobRole]" caption="Count of JobRole" measure="1" displayFolder="" measureGroup="Range" count="0" hidden="1">
      <extLst>
        <ext xmlns:x15="http://schemas.microsoft.com/office/spreadsheetml/2010/11/main" uri="{B97F6D7D-B522-45F9-BDA1-12C45D357490}">
          <x15:cacheHierarchy aggregatedColumn="4"/>
        </ext>
      </extLst>
    </cacheHierarchy>
    <cacheHierarchy uniqueName="[Measures].[Sum of MonthlyIncome]" caption="Sum of MonthlyIncome" measure="1" displayFolder="" measureGroup="Range 1"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StandardHours]" caption="Sum of StandardHours" measure="1" displayFolder="" measureGroup="Range 1" count="0" hidden="1">
      <extLst>
        <ext xmlns:x15="http://schemas.microsoft.com/office/spreadsheetml/2010/11/main" uri="{B97F6D7D-B522-45F9-BDA1-12C45D357490}">
          <x15:cacheHierarchy aggregatedColumn="16"/>
        </ext>
      </extLst>
    </cacheHierarchy>
    <cacheHierarchy uniqueName="[Measures].[Sum of StockOptionLevel]" caption="Sum of StockOptionLevel" measure="1" displayFolder="" measureGroup="Range 1" count="0" hidden="1">
      <extLst>
        <ext xmlns:x15="http://schemas.microsoft.com/office/spreadsheetml/2010/11/main" uri="{B97F6D7D-B522-45F9-BDA1-12C45D357490}">
          <x15:cacheHierarchy aggregatedColumn="17"/>
        </ext>
      </extLst>
    </cacheHierarchy>
    <cacheHierarchy uniqueName="[Measures].[Sum of TrainingTimesLastYear]" caption="Sum of TrainingTimesLastYear" measure="1" displayFolder="" measureGroup="Range 1" count="0" hidden="1">
      <extLst>
        <ext xmlns:x15="http://schemas.microsoft.com/office/spreadsheetml/2010/11/main" uri="{B97F6D7D-B522-45F9-BDA1-12C45D357490}">
          <x15:cacheHierarchy aggregatedColumn="19"/>
        </ext>
      </extLst>
    </cacheHierarchy>
    <cacheHierarchy uniqueName="[Measures].[Count of JobRole 2]" caption="Count of JobRole 2" measure="1" displayFolder="" measureGroup="Range 1" count="0" hidden="1">
      <extLst>
        <ext xmlns:x15="http://schemas.microsoft.com/office/spreadsheetml/2010/11/main" uri="{B97F6D7D-B522-45F9-BDA1-12C45D357490}">
          <x15:cacheHierarchy aggregatedColumn="27"/>
        </ext>
      </extLst>
    </cacheHierarchy>
    <cacheHierarchy uniqueName="[Measures].[Count of MaritalStatus]" caption="Count of MaritalStatus" measure="1" displayFolder="" measureGroup="Range 1" count="0" hidden="1">
      <extLst>
        <ext xmlns:x15="http://schemas.microsoft.com/office/spreadsheetml/2010/11/main" uri="{B97F6D7D-B522-45F9-BDA1-12C45D357490}">
          <x15:cacheHierarchy aggregatedColumn="26"/>
        </ext>
      </extLst>
    </cacheHierarchy>
    <cacheHierarchy uniqueName="[Measures].[Sum of EmployeeID]" caption="Sum of EmployeeID" measure="1" displayFolder="" measureGroup="Range 1" count="0" hidden="1">
      <extLst>
        <ext xmlns:x15="http://schemas.microsoft.com/office/spreadsheetml/2010/11/main" uri="{B97F6D7D-B522-45F9-BDA1-12C45D357490}">
          <x15:cacheHierarchy aggregatedColumn="12"/>
        </ext>
      </extLst>
    </cacheHierarchy>
    <cacheHierarchy uniqueName="[Measures].[Sum of YearsSinceLastPromotion]" caption="Sum of YearsSinceLastPromotion" measure="1" displayFolder="" measureGroup="Range 1"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Range 1" count="0" hidden="1">
      <extLst>
        <ext xmlns:x15="http://schemas.microsoft.com/office/spreadsheetml/2010/11/main" uri="{B97F6D7D-B522-45F9-BDA1-12C45D357490}">
          <x15:cacheHierarchy aggregatedColumn="20"/>
        </ext>
      </extLst>
    </cacheHierarchy>
    <cacheHierarchy uniqueName="[Measures].[Sum of PercentSalaryHike]" caption="Sum of PercentSalaryHike" measure="1" displayFolder="" measureGroup="Range 1" count="0" hidden="1">
      <extLst>
        <ext xmlns:x15="http://schemas.microsoft.com/office/spreadsheetml/2010/11/main" uri="{B97F6D7D-B522-45F9-BDA1-12C45D357490}">
          <x15:cacheHierarchy aggregatedColumn="15"/>
        </ext>
      </extLst>
    </cacheHierarchy>
    <cacheHierarchy uniqueName="[Measures].[Sum of YearsWithCurrManager]" caption="Sum of YearsWithCurrManager" measure="1" displayFolder="" measureGroup="Range 1" count="0" hidden="1">
      <extLst>
        <ext xmlns:x15="http://schemas.microsoft.com/office/spreadsheetml/2010/11/main" uri="{B97F6D7D-B522-45F9-BDA1-12C45D357490}">
          <x15:cacheHierarchy aggregatedColumn="22"/>
        </ext>
      </extLst>
    </cacheHierarchy>
    <cacheHierarchy uniqueName="[Measures].[Sum of TotalWorkingYears]" caption="Sum of TotalWorkingYears" measure="1" displayFolder="" measureGroup="Range 1" count="0" hidden="1">
      <extLst>
        <ext xmlns:x15="http://schemas.microsoft.com/office/spreadsheetml/2010/11/main" uri="{B97F6D7D-B522-45F9-BDA1-12C45D357490}">
          <x15:cacheHierarchy aggregatedColumn="18"/>
        </ext>
      </extLst>
    </cacheHierarchy>
    <cacheHierarchy uniqueName="[Measures].[Sum of Education]" caption="Sum of Education" measure="1" displayFolder="" measureGroup="Range 1" count="0" hidden="1">
      <extLst>
        <ext xmlns:x15="http://schemas.microsoft.com/office/spreadsheetml/2010/11/main" uri="{B97F6D7D-B522-45F9-BDA1-12C45D357490}">
          <x15:cacheHierarchy aggregatedColumn="10"/>
        </ext>
      </extLst>
    </cacheHierarchy>
    <cacheHierarchy uniqueName="[Measures].[Count of EducationField]" caption="Count of EducationField" measure="1" displayFolder="" measureGroup="Range 2" count="0" hidden="1">
      <extLst>
        <ext xmlns:x15="http://schemas.microsoft.com/office/spreadsheetml/2010/11/main" uri="{B97F6D7D-B522-45F9-BDA1-12C45D357490}">
          <x15:cacheHierarchy aggregatedColumn="32"/>
        </ext>
      </extLst>
    </cacheHierarchy>
    <cacheHierarchy uniqueName="[Measures].[Count of EducationField 2]" caption="Count of EducationField 2" measure="1" displayFolder="" measureGroup="Range 1" count="0" hidden="1">
      <extLst>
        <ext xmlns:x15="http://schemas.microsoft.com/office/spreadsheetml/2010/11/main" uri="{B97F6D7D-B522-45F9-BDA1-12C45D357490}">
          <x15:cacheHierarchy aggregatedColumn="25"/>
        </ext>
      </extLst>
    </cacheHierarchy>
    <cacheHierarchy uniqueName="[Measures].[Count of JobRole 3]" caption="Count of JobRole 3" measure="1" displayFolder="" measureGroup="Range 3" count="0" hidden="1">
      <extLst>
        <ext xmlns:x15="http://schemas.microsoft.com/office/spreadsheetml/2010/11/main" uri="{B97F6D7D-B522-45F9-BDA1-12C45D357490}">
          <x15:cacheHierarchy aggregatedColumn="33"/>
        </ext>
      </extLst>
    </cacheHierarchy>
    <cacheHierarchy uniqueName="[Measures].[Count of Department]" caption="Count of Department" measure="1" displayFolder="" measureGroup="Range 1" count="0" hidden="1">
      <extLst>
        <ext xmlns:x15="http://schemas.microsoft.com/office/spreadsheetml/2010/11/main" uri="{B97F6D7D-B522-45F9-BDA1-12C45D357490}">
          <x15:cacheHierarchy aggregatedColumn="2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hal Haider" refreshedDate="44614.706082986108" backgroundQuery="1" createdVersion="7" refreshedVersion="7" minRefreshableVersion="3" recordCount="0" supportSubquery="1" supportAdvancedDrill="1" xr:uid="{F7829B10-E68B-4F55-BBA3-0FB3E240250A}">
  <cacheSource type="external" connectionId="1"/>
  <cacheFields count="5">
    <cacheField name="[Range 1].[JobLevel].[JobLevel]" caption="JobLevel" numFmtId="0" hierarchy="13"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Range 1].[JobLevel].&amp;[1]"/>
            <x15:cachedUniqueName index="1" name="[Range 1].[JobLevel].&amp;[2]"/>
            <x15:cachedUniqueName index="2" name="[Range 1].[JobLevel].&amp;[3]"/>
            <x15:cachedUniqueName index="3" name="[Range 1].[JobLevel].&amp;[4]"/>
            <x15:cachedUniqueName index="4" name="[Range 1].[JobLevel].&amp;[5]"/>
          </x15:cachedUniqueNames>
        </ext>
      </extLst>
    </cacheField>
    <cacheField name="[Range 1].[Gender].[Gender]" caption="Gender" numFmtId="0" hierarchy="28" level="1">
      <sharedItems count="2">
        <s v="Female"/>
        <s v="Male"/>
      </sharedItems>
    </cacheField>
    <cacheField name="[Range 1].[Department].[Department]" caption="Department" numFmtId="0" hierarchy="24" level="1">
      <sharedItems count="3">
        <s v="Human Resources"/>
        <s v="Research &amp; Development"/>
        <s v="Sales"/>
      </sharedItems>
    </cacheField>
    <cacheField name="[Measures].[Count of JobRole 2]" caption="Count of JobRole 2" numFmtId="0" hierarchy="69" level="32767"/>
    <cacheField name="[Range].[JobRole].[JobRole]" caption="JobRole" numFmtId="0" hierarchy="4" level="1">
      <sharedItems containsSemiMixedTypes="0" containsNonDate="0" containsString="0"/>
    </cacheField>
  </cacheFields>
  <cacheHierarchies count="82">
    <cacheHierarchy uniqueName="[Range].[BusinessTravel]" caption="BusinessTravel" attribute="1" defaultMemberUniqueName="[Range].[BusinessTravel].[All]" allUniqueName="[Range].[BusinessTravel].[All]" dimensionUniqueName="[Range]" displayFolder="" count="0" memberValueDatatype="130" unbalanced="0"/>
    <cacheHierarchy uniqueName="[Range].[Department]" caption="Department" attribute="1" defaultMemberUniqueName="[Range].[Department].[All]" allUniqueName="[Range].[Department].[All]" dimensionUniqueName="[Range]" displayFolder="" count="2" memberValueDatatype="130" unbalanced="0"/>
    <cacheHierarchy uniqueName="[Range].[EducationField]" caption="EducationField" attribute="1" defaultMemberUniqueName="[Range].[EducationField].[All]" allUniqueName="[Range].[EducationField].[All]" dimensionUniqueName="[Range]" displayFolder="" count="2" memberValueDatatype="130" unbalanced="0"/>
    <cacheHierarchy uniqueName="[Range].[MaritalStatus]" caption="MaritalStatus" attribute="1" defaultMemberUniqueName="[Range].[MaritalStatus].[All]" allUniqueName="[Range].[MaritalStatus].[All]" dimensionUniqueName="[Range]" displayFolder="" count="2" memberValueDatatype="130" unbalanced="0"/>
    <cacheHierarchy uniqueName="[Range].[JobRole]" caption="JobRole" attribute="1" defaultMemberUniqueName="[Range].[JobRole].[All]" allUniqueName="[Range].[JobRole].[All]" dimensionUniqueName="[Range]" displayFolder="" count="2" memberValueDatatype="130" unbalanced="0">
      <fieldsUsage count="2">
        <fieldUsage x="-1"/>
        <fieldUsage x="4"/>
      </fieldsUsage>
    </cacheHierarchy>
    <cacheHierarchy uniqueName="[Range].[Gender]" caption="Gender" attribute="1" defaultMemberUniqueName="[Range].[Gender].[All]" allUniqueName="[Range].[Gender].[All]" dimensionUniqueName="[Range]" displayFolder="" count="2" memberValueDatatype="130" unbalanced="0"/>
    <cacheHierarchy uniqueName="[Range].[Attrition]" caption="Attrition" attribute="1" defaultMemberUniqueName="[Range].[Attrition].[All]" allUniqueName="[Range].[Attrition].[All]" dimensionUniqueName="[Range]" displayFolder="" count="2" memberValueDatatype="130" unbalanced="0"/>
    <cacheHierarchy uniqueName="[Range].[Over18]" caption="Over18" attribute="1" defaultMemberUniqueName="[Range].[Over18].[All]" allUniqueName="[Range].[Over18].[All]" dimensionUniqueName="[Range]"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DistanceFromHome]" caption="DistanceFromHome" attribute="1" defaultMemberUniqueName="[Range 1].[DistanceFromHome].[All]" allUniqueName="[Range 1].[DistanceFromHome].[All]" dimensionUniqueName="[Range 1]" displayFolder="" count="0" memberValueDatatype="20" unbalanced="0"/>
    <cacheHierarchy uniqueName="[Range 1].[Education]" caption="Education" attribute="1" defaultMemberUniqueName="[Range 1].[Education].[All]" allUniqueName="[Range 1].[Education].[All]" dimensionUniqueName="[Range 1]" displayFolder="" count="0" memberValueDatatype="20" unbalanced="0"/>
    <cacheHierarchy uniqueName="[Range 1].[EmployeeCount]" caption="EmployeeCount" attribute="1" defaultMemberUniqueName="[Range 1].[EmployeeCount].[All]" allUniqueName="[Range 1].[EmployeeCount].[All]" dimensionUniqueName="[Range 1]" displayFolder="" count="0" memberValueDatatype="20" unbalanced="0"/>
    <cacheHierarchy uniqueName="[Range 1].[EmployeeID]" caption="EmployeeID" attribute="1" defaultMemberUniqueName="[Range 1].[EmployeeID].[All]" allUniqueName="[Range 1].[EmployeeID].[All]" dimensionUniqueName="[Range 1]" displayFolder="" count="0" memberValueDatatype="20" unbalanced="0"/>
    <cacheHierarchy uniqueName="[Range 1].[JobLevel]" caption="JobLevel" attribute="1" defaultMemberUniqueName="[Range 1].[JobLevel].[All]" allUniqueName="[Range 1].[JobLevel].[All]" dimensionUniqueName="[Range 1]" displayFolder="" count="2" memberValueDatatype="20" unbalanced="0">
      <fieldsUsage count="2">
        <fieldUsage x="-1"/>
        <fieldUsage x="0"/>
      </fieldsUsage>
    </cacheHierarchy>
    <cacheHierarchy uniqueName="[Range 1].[MonthlyIncome]" caption="MonthlyIncome" attribute="1" defaultMemberUniqueName="[Range 1].[MonthlyIncome].[All]" allUniqueName="[Range 1].[MonthlyIncome].[All]" dimensionUniqueName="[Range 1]" displayFolder="" count="0" memberValueDatatype="20" unbalanced="0"/>
    <cacheHierarchy uniqueName="[Range 1].[PercentSalaryHike]" caption="PercentSalaryHike" attribute="1" defaultMemberUniqueName="[Range 1].[PercentSalaryHike].[All]" allUniqueName="[Range 1].[PercentSalaryHike].[All]" dimensionUniqueName="[Range 1]" displayFolder="" count="0" memberValueDatatype="20" unbalanced="0"/>
    <cacheHierarchy uniqueName="[Range 1].[StandardHours]" caption="StandardHours" attribute="1" defaultMemberUniqueName="[Range 1].[StandardHours].[All]" allUniqueName="[Range 1].[StandardHours].[All]" dimensionUniqueName="[Range 1]" displayFolder="" count="0" memberValueDatatype="20" unbalanced="0"/>
    <cacheHierarchy uniqueName="[Range 1].[StockOptionLevel]" caption="StockOptionLevel" attribute="1" defaultMemberUniqueName="[Range 1].[StockOptionLevel].[All]" allUniqueName="[Range 1].[StockOptionLevel].[All]" dimensionUniqueName="[Range 1]" displayFolder="" count="0" memberValueDatatype="20" unbalanced="0"/>
    <cacheHierarchy uniqueName="[Range 1].[TotalWorkingYears]" caption="TotalWorkingYears" attribute="1" defaultMemberUniqueName="[Range 1].[TotalWorkingYears].[All]" allUniqueName="[Range 1].[TotalWorkingYears].[All]" dimensionUniqueName="[Range 1]" displayFolder="" count="0" memberValueDatatype="20" unbalanced="0"/>
    <cacheHierarchy uniqueName="[Range 1].[TrainingTimesLastYear]" caption="TrainingTimesLastYear" attribute="1" defaultMemberUniqueName="[Range 1].[TrainingTimesLastYear].[All]" allUniqueName="[Range 1].[TrainingTimesLastYear].[All]" dimensionUniqueName="[Range 1]" displayFolder="" count="0" memberValueDatatype="20" unbalanced="0"/>
    <cacheHierarchy uniqueName="[Range 1].[YearsAtCompany]" caption="YearsAtCompany" attribute="1" defaultMemberUniqueName="[Range 1].[YearsAtCompany].[All]" allUniqueName="[Range 1].[YearsAtCompany].[All]" dimensionUniqueName="[Range 1]" displayFolder="" count="0" memberValueDatatype="20" unbalanced="0"/>
    <cacheHierarchy uniqueName="[Range 1].[YearsSinceLastPromotion]" caption="YearsSinceLastPromotion" attribute="1" defaultMemberUniqueName="[Range 1].[YearsSinceLastPromotion].[All]" allUniqueName="[Range 1].[YearsSinceLastPromotion].[All]" dimensionUniqueName="[Range 1]" displayFolder="" count="0" memberValueDatatype="20" unbalanced="0"/>
    <cacheHierarchy uniqueName="[Range 1].[YearsWithCurrManager]" caption="YearsWithCurrManager" attribute="1" defaultMemberUniqueName="[Range 1].[YearsWithCurrManager].[All]" allUniqueName="[Range 1].[YearsWithCurrManager].[All]" dimensionUniqueName="[Range 1]" displayFolder="" count="0" memberValueDatatype="20" unbalanced="0"/>
    <cacheHierarchy uniqueName="[Range 1].[BusinessTravel]" caption="BusinessTravel" attribute="1" defaultMemberUniqueName="[Range 1].[BusinessTravel].[All]" allUniqueName="[Range 1].[BusinessTravel].[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2" memberValueDatatype="130" unbalanced="0">
      <fieldsUsage count="2">
        <fieldUsage x="-1"/>
        <fieldUsage x="2"/>
      </fieldsUsage>
    </cacheHierarchy>
    <cacheHierarchy uniqueName="[Range 1].[EducationField]" caption="EducationField" attribute="1" defaultMemberUniqueName="[Range 1].[EducationField].[All]" allUniqueName="[Range 1].[EducationField].[All]" dimensionUniqueName="[Range 1]" displayFolder="" count="2" memberValueDatatype="130" unbalanced="0"/>
    <cacheHierarchy uniqueName="[Range 1].[MaritalStatus]" caption="MaritalStatus" attribute="1" defaultMemberUniqueName="[Range 1].[MaritalStatus].[All]" allUniqueName="[Range 1].[MaritalStatus].[All]" dimensionUniqueName="[Range 1]" displayFolder="" count="2" memberValueDatatype="130" unbalanced="0"/>
    <cacheHierarchy uniqueName="[Range 1].[JobRole]" caption="JobRole" attribute="1" defaultMemberUniqueName="[Range 1].[JobRole].[All]" allUniqueName="[Range 1].[JobRole].[All]" dimensionUniqueName="[Range 1]" displayFolder="" count="2" memberValueDatatype="130" unbalanced="0"/>
    <cacheHierarchy uniqueName="[Range 1].[Gender]" caption="Gender" attribute="1" defaultMemberUniqueName="[Range 1].[Gender].[All]" allUniqueName="[Range 1].[Gender].[All]" dimensionUniqueName="[Range 1]" displayFolder="" count="2" memberValueDatatype="130" unbalanced="0">
      <fieldsUsage count="2">
        <fieldUsage x="-1"/>
        <fieldUsage x="1"/>
      </fieldsUsage>
    </cacheHierarchy>
    <cacheHierarchy uniqueName="[Range 1].[Attrition]" caption="Attrition" attribute="1" defaultMemberUniqueName="[Range 1].[Attrition].[All]" allUniqueName="[Range 1].[Attrition].[All]" dimensionUniqueName="[Range 1]" displayFolder="" count="0" memberValueDatatype="130" unbalanced="0"/>
    <cacheHierarchy uniqueName="[Range 1].[Over18]" caption="Over18" attribute="1" defaultMemberUniqueName="[Range 1].[Over18].[All]" allUniqueName="[Range 1].[Over18].[All]" dimensionUniqueName="[Range 1]" displayFolder="" count="0" memberValueDatatype="130" unbalanced="0"/>
    <cacheHierarchy uniqueName="[Range 2].[Department]" caption="Department" attribute="1" defaultMemberUniqueName="[Range 2].[Department].[All]" allUniqueName="[Range 2].[Department].[All]" dimensionUniqueName="[Range 2]" displayFolder="" count="0" memberValueDatatype="130" unbalanced="0"/>
    <cacheHierarchy uniqueName="[Range 2].[EducationField]" caption="EducationField" attribute="1" defaultMemberUniqueName="[Range 2].[EducationField].[All]" allUniqueName="[Range 2].[EducationField].[All]" dimensionUniqueName="[Range 2]" displayFolder="" count="0" memberValueDatatype="130" unbalanced="0"/>
    <cacheHierarchy uniqueName="[Range 3].[JobRole]" caption="JobRole" attribute="1" defaultMemberUniqueName="[Range 3].[JobRole].[All]" allUniqueName="[Range 3].[JobRole].[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DistanceFromHome]" caption="DistanceFromHome" attribute="1" defaultMemberUniqueName="[Range 4].[DistanceFromHome].[All]" allUniqueName="[Range 4].[DistanceFromHome].[All]" dimensionUniqueName="[Range 4]" displayFolder="" count="0" memberValueDatatype="20" unbalanced="0"/>
    <cacheHierarchy uniqueName="[Range 4].[Education]" caption="Education" attribute="1" defaultMemberUniqueName="[Range 4].[Education].[All]" allUniqueName="[Range 4].[Education].[All]" dimensionUniqueName="[Range 4]" displayFolder="" count="0" memberValueDatatype="20" unbalanced="0"/>
    <cacheHierarchy uniqueName="[Range 4].[EmployeeCount]" caption="EmployeeCount" attribute="1" defaultMemberUniqueName="[Range 4].[EmployeeCount].[All]" allUniqueName="[Range 4].[EmployeeCount].[All]" dimensionUniqueName="[Range 4]" displayFolder="" count="0" memberValueDatatype="20" unbalanced="0"/>
    <cacheHierarchy uniqueName="[Range 4].[EmployeeID]" caption="EmployeeID" attribute="1" defaultMemberUniqueName="[Range 4].[EmployeeID].[All]" allUniqueName="[Range 4].[EmployeeID].[All]" dimensionUniqueName="[Range 4]" displayFolder="" count="0" memberValueDatatype="20" unbalanced="0"/>
    <cacheHierarchy uniqueName="[Range 4].[JobLevel]" caption="JobLevel" attribute="1" defaultMemberUniqueName="[Range 4].[JobLevel].[All]" allUniqueName="[Range 4].[JobLevel].[All]" dimensionUniqueName="[Range 4]" displayFolder="" count="0" memberValueDatatype="20" unbalanced="0"/>
    <cacheHierarchy uniqueName="[Range 4].[MonthlyIncome]" caption="MonthlyIncome" attribute="1" defaultMemberUniqueName="[Range 4].[MonthlyIncome].[All]" allUniqueName="[Range 4].[MonthlyIncome].[All]" dimensionUniqueName="[Range 4]" displayFolder="" count="0" memberValueDatatype="20" unbalanced="0"/>
    <cacheHierarchy uniqueName="[Range 4].[PercentSalaryHike]" caption="PercentSalaryHike" attribute="1" defaultMemberUniqueName="[Range 4].[PercentSalaryHike].[All]" allUniqueName="[Range 4].[PercentSalaryHike].[All]" dimensionUniqueName="[Range 4]" displayFolder="" count="0" memberValueDatatype="20" unbalanced="0"/>
    <cacheHierarchy uniqueName="[Range 4].[StandardHours]" caption="StandardHours" attribute="1" defaultMemberUniqueName="[Range 4].[StandardHours].[All]" allUniqueName="[Range 4].[StandardHours].[All]" dimensionUniqueName="[Range 4]" displayFolder="" count="0" memberValueDatatype="20" unbalanced="0"/>
    <cacheHierarchy uniqueName="[Range 4].[StockOptionLevel]" caption="StockOptionLevel" attribute="1" defaultMemberUniqueName="[Range 4].[StockOptionLevel].[All]" allUniqueName="[Range 4].[StockOptionLevel].[All]" dimensionUniqueName="[Range 4]" displayFolder="" count="0" memberValueDatatype="20" unbalanced="0"/>
    <cacheHierarchy uniqueName="[Range 4].[TotalWorkingYears]" caption="TotalWorkingYears" attribute="1" defaultMemberUniqueName="[Range 4].[TotalWorkingYears].[All]" allUniqueName="[Range 4].[TotalWorkingYears].[All]" dimensionUniqueName="[Range 4]" displayFolder="" count="0" memberValueDatatype="20" unbalanced="0"/>
    <cacheHierarchy uniqueName="[Range 4].[TrainingTimesLastYear]" caption="TrainingTimesLastYear" attribute="1" defaultMemberUniqueName="[Range 4].[TrainingTimesLastYear].[All]" allUniqueName="[Range 4].[TrainingTimesLastYear].[All]" dimensionUniqueName="[Range 4]" displayFolder="" count="0" memberValueDatatype="20" unbalanced="0"/>
    <cacheHierarchy uniqueName="[Range 4].[YearsAtCompany]" caption="YearsAtCompany" attribute="1" defaultMemberUniqueName="[Range 4].[YearsAtCompany].[All]" allUniqueName="[Range 4].[YearsAtCompany].[All]" dimensionUniqueName="[Range 4]" displayFolder="" count="0" memberValueDatatype="20" unbalanced="0"/>
    <cacheHierarchy uniqueName="[Range 4].[YearsSinceLastPromotion]" caption="YearsSinceLastPromotion" attribute="1" defaultMemberUniqueName="[Range 4].[YearsSinceLastPromotion].[All]" allUniqueName="[Range 4].[YearsSinceLastPromotion].[All]" dimensionUniqueName="[Range 4]" displayFolder="" count="0" memberValueDatatype="20" unbalanced="0"/>
    <cacheHierarchy uniqueName="[Range 4].[YearsWithCurrManager]" caption="YearsWithCurrManager" attribute="1" defaultMemberUniqueName="[Range 4].[YearsWithCurrManager].[All]" allUniqueName="[Range 4].[YearsWithCurrManager].[All]" dimensionUniqueName="[Range 4]" displayFolder="" count="0" memberValueDatatype="20" unbalanced="0"/>
    <cacheHierarchy uniqueName="[Range 4].[BusinessTravel]" caption="BusinessTravel" attribute="1" defaultMemberUniqueName="[Range 4].[BusinessTravel].[All]" allUniqueName="[Range 4].[BusinessTravel].[All]" dimensionUniqueName="[Range 4]" displayFolder="" count="0" memberValueDatatype="130" unbalanced="0"/>
    <cacheHierarchy uniqueName="[Range 4].[Department]" caption="Department" attribute="1" defaultMemberUniqueName="[Range 4].[Department].[All]" allUniqueName="[Range 4].[Department].[All]" dimensionUniqueName="[Range 4]" displayFolder="" count="0" memberValueDatatype="130" unbalanced="0"/>
    <cacheHierarchy uniqueName="[Range 4].[EducationField]" caption="EducationField" attribute="1" defaultMemberUniqueName="[Range 4].[EducationField].[All]" allUniqueName="[Range 4].[EducationField].[All]" dimensionUniqueName="[Range 4]" displayFolder="" count="0" memberValueDatatype="130" unbalanced="0"/>
    <cacheHierarchy uniqueName="[Range 4].[MaritalStatus]" caption="MaritalStatus" attribute="1" defaultMemberUniqueName="[Range 4].[MaritalStatus].[All]" allUniqueName="[Range 4].[MaritalStatus].[All]" dimensionUniqueName="[Range 4]" displayFolder="" count="0" memberValueDatatype="130" unbalanced="0"/>
    <cacheHierarchy uniqueName="[Range 4].[JobRole]" caption="JobRole" attribute="1" defaultMemberUniqueName="[Range 4].[JobRole].[All]" allUniqueName="[Range 4].[JobRole].[All]" dimensionUniqueName="[Range 4]" displayFolder="" count="0" memberValueDatatype="130" unbalanced="0"/>
    <cacheHierarchy uniqueName="[Range 4].[Gender]" caption="Gender" attribute="1" defaultMemberUniqueName="[Range 4].[Gender].[All]" allUniqueName="[Range 4].[Gender].[All]" dimensionUniqueName="[Range 4]" displayFolder="" count="0" memberValueDatatype="130" unbalanced="0"/>
    <cacheHierarchy uniqueName="[Range 4].[Attrition]" caption="Attrition" attribute="1" defaultMemberUniqueName="[Range 4].[Attrition].[All]" allUniqueName="[Range 4].[Attrition].[All]" dimensionUniqueName="[Range 4]" displayFolder="" count="0" memberValueDatatype="130" unbalanced="0"/>
    <cacheHierarchy uniqueName="[Range 4].[Over18]" caption="Over18" attribute="1" defaultMemberUniqueName="[Range 4].[Over18].[All]" allUniqueName="[Range 4].[Over18].[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JobRole]" caption="Count of JobRole" measure="1" displayFolder="" measureGroup="Range" count="0" hidden="1">
      <extLst>
        <ext xmlns:x15="http://schemas.microsoft.com/office/spreadsheetml/2010/11/main" uri="{B97F6D7D-B522-45F9-BDA1-12C45D357490}">
          <x15:cacheHierarchy aggregatedColumn="4"/>
        </ext>
      </extLst>
    </cacheHierarchy>
    <cacheHierarchy uniqueName="[Measures].[Sum of MonthlyIncome]" caption="Sum of MonthlyIncome" measure="1" displayFolder="" measureGroup="Range 1" count="0" hidden="1">
      <extLst>
        <ext xmlns:x15="http://schemas.microsoft.com/office/spreadsheetml/2010/11/main" uri="{B97F6D7D-B522-45F9-BDA1-12C45D357490}">
          <x15:cacheHierarchy aggregatedColumn="14"/>
        </ext>
      </extLst>
    </cacheHierarchy>
    <cacheHierarchy uniqueName="[Measures].[Sum of StandardHours]" caption="Sum of StandardHours" measure="1" displayFolder="" measureGroup="Range 1" count="0" hidden="1">
      <extLst>
        <ext xmlns:x15="http://schemas.microsoft.com/office/spreadsheetml/2010/11/main" uri="{B97F6D7D-B522-45F9-BDA1-12C45D357490}">
          <x15:cacheHierarchy aggregatedColumn="16"/>
        </ext>
      </extLst>
    </cacheHierarchy>
    <cacheHierarchy uniqueName="[Measures].[Sum of StockOptionLevel]" caption="Sum of StockOptionLevel" measure="1" displayFolder="" measureGroup="Range 1" count="0" hidden="1">
      <extLst>
        <ext xmlns:x15="http://schemas.microsoft.com/office/spreadsheetml/2010/11/main" uri="{B97F6D7D-B522-45F9-BDA1-12C45D357490}">
          <x15:cacheHierarchy aggregatedColumn="17"/>
        </ext>
      </extLst>
    </cacheHierarchy>
    <cacheHierarchy uniqueName="[Measures].[Sum of TrainingTimesLastYear]" caption="Sum of TrainingTimesLastYear" measure="1" displayFolder="" measureGroup="Range 1" count="0" hidden="1">
      <extLst>
        <ext xmlns:x15="http://schemas.microsoft.com/office/spreadsheetml/2010/11/main" uri="{B97F6D7D-B522-45F9-BDA1-12C45D357490}">
          <x15:cacheHierarchy aggregatedColumn="19"/>
        </ext>
      </extLst>
    </cacheHierarchy>
    <cacheHierarchy uniqueName="[Measures].[Count of JobRole 2]" caption="Count of JobRole 2" measure="1" displayFolder="" measureGroup="Range 1" count="0" oneField="1" hidden="1">
      <fieldsUsage count="1">
        <fieldUsage x="3"/>
      </fieldsUsage>
      <extLst>
        <ext xmlns:x15="http://schemas.microsoft.com/office/spreadsheetml/2010/11/main" uri="{B97F6D7D-B522-45F9-BDA1-12C45D357490}">
          <x15:cacheHierarchy aggregatedColumn="27"/>
        </ext>
      </extLst>
    </cacheHierarchy>
    <cacheHierarchy uniqueName="[Measures].[Count of MaritalStatus]" caption="Count of MaritalStatus" measure="1" displayFolder="" measureGroup="Range 1" count="0" hidden="1">
      <extLst>
        <ext xmlns:x15="http://schemas.microsoft.com/office/spreadsheetml/2010/11/main" uri="{B97F6D7D-B522-45F9-BDA1-12C45D357490}">
          <x15:cacheHierarchy aggregatedColumn="26"/>
        </ext>
      </extLst>
    </cacheHierarchy>
    <cacheHierarchy uniqueName="[Measures].[Sum of EmployeeID]" caption="Sum of EmployeeID" measure="1" displayFolder="" measureGroup="Range 1" count="0" hidden="1">
      <extLst>
        <ext xmlns:x15="http://schemas.microsoft.com/office/spreadsheetml/2010/11/main" uri="{B97F6D7D-B522-45F9-BDA1-12C45D357490}">
          <x15:cacheHierarchy aggregatedColumn="12"/>
        </ext>
      </extLst>
    </cacheHierarchy>
    <cacheHierarchy uniqueName="[Measures].[Sum of YearsSinceLastPromotion]" caption="Sum of YearsSinceLastPromotion" measure="1" displayFolder="" measureGroup="Range 1"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Range 1" count="0" hidden="1">
      <extLst>
        <ext xmlns:x15="http://schemas.microsoft.com/office/spreadsheetml/2010/11/main" uri="{B97F6D7D-B522-45F9-BDA1-12C45D357490}">
          <x15:cacheHierarchy aggregatedColumn="20"/>
        </ext>
      </extLst>
    </cacheHierarchy>
    <cacheHierarchy uniqueName="[Measures].[Sum of PercentSalaryHike]" caption="Sum of PercentSalaryHike" measure="1" displayFolder="" measureGroup="Range 1" count="0" hidden="1">
      <extLst>
        <ext xmlns:x15="http://schemas.microsoft.com/office/spreadsheetml/2010/11/main" uri="{B97F6D7D-B522-45F9-BDA1-12C45D357490}">
          <x15:cacheHierarchy aggregatedColumn="15"/>
        </ext>
      </extLst>
    </cacheHierarchy>
    <cacheHierarchy uniqueName="[Measures].[Sum of YearsWithCurrManager]" caption="Sum of YearsWithCurrManager" measure="1" displayFolder="" measureGroup="Range 1" count="0" hidden="1">
      <extLst>
        <ext xmlns:x15="http://schemas.microsoft.com/office/spreadsheetml/2010/11/main" uri="{B97F6D7D-B522-45F9-BDA1-12C45D357490}">
          <x15:cacheHierarchy aggregatedColumn="22"/>
        </ext>
      </extLst>
    </cacheHierarchy>
    <cacheHierarchy uniqueName="[Measures].[Sum of TotalWorkingYears]" caption="Sum of TotalWorkingYears" measure="1" displayFolder="" measureGroup="Range 1" count="0" hidden="1">
      <extLst>
        <ext xmlns:x15="http://schemas.microsoft.com/office/spreadsheetml/2010/11/main" uri="{B97F6D7D-B522-45F9-BDA1-12C45D357490}">
          <x15:cacheHierarchy aggregatedColumn="18"/>
        </ext>
      </extLst>
    </cacheHierarchy>
    <cacheHierarchy uniqueName="[Measures].[Sum of Education]" caption="Sum of Education" measure="1" displayFolder="" measureGroup="Range 1" count="0" hidden="1">
      <extLst>
        <ext xmlns:x15="http://schemas.microsoft.com/office/spreadsheetml/2010/11/main" uri="{B97F6D7D-B522-45F9-BDA1-12C45D357490}">
          <x15:cacheHierarchy aggregatedColumn="10"/>
        </ext>
      </extLst>
    </cacheHierarchy>
    <cacheHierarchy uniqueName="[Measures].[Count of EducationField]" caption="Count of EducationField" measure="1" displayFolder="" measureGroup="Range 2" count="0" hidden="1">
      <extLst>
        <ext xmlns:x15="http://schemas.microsoft.com/office/spreadsheetml/2010/11/main" uri="{B97F6D7D-B522-45F9-BDA1-12C45D357490}">
          <x15:cacheHierarchy aggregatedColumn="32"/>
        </ext>
      </extLst>
    </cacheHierarchy>
    <cacheHierarchy uniqueName="[Measures].[Count of EducationField 2]" caption="Count of EducationField 2" measure="1" displayFolder="" measureGroup="Range 1" count="0" hidden="1">
      <extLst>
        <ext xmlns:x15="http://schemas.microsoft.com/office/spreadsheetml/2010/11/main" uri="{B97F6D7D-B522-45F9-BDA1-12C45D357490}">
          <x15:cacheHierarchy aggregatedColumn="25"/>
        </ext>
      </extLst>
    </cacheHierarchy>
    <cacheHierarchy uniqueName="[Measures].[Count of JobRole 3]" caption="Count of JobRole 3" measure="1" displayFolder="" measureGroup="Range 3" count="0" hidden="1">
      <extLst>
        <ext xmlns:x15="http://schemas.microsoft.com/office/spreadsheetml/2010/11/main" uri="{B97F6D7D-B522-45F9-BDA1-12C45D357490}">
          <x15:cacheHierarchy aggregatedColumn="33"/>
        </ext>
      </extLst>
    </cacheHierarchy>
    <cacheHierarchy uniqueName="[Measures].[Count of Department]" caption="Count of Department" measure="1" displayFolder="" measureGroup="Range 1" count="0" hidden="1">
      <extLst>
        <ext xmlns:x15="http://schemas.microsoft.com/office/spreadsheetml/2010/11/main" uri="{B97F6D7D-B522-45F9-BDA1-12C45D357490}">
          <x15:cacheHierarchy aggregatedColumn="2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hal Haider" refreshedDate="44614.706083796293" backgroundQuery="1" createdVersion="7" refreshedVersion="7" minRefreshableVersion="3" recordCount="0" supportSubquery="1" supportAdvancedDrill="1" xr:uid="{67B303F2-B283-470F-A873-26CC4047F83E}">
  <cacheSource type="external" connectionId="1"/>
  <cacheFields count="4">
    <cacheField name="[Range 1].[JobRole].[JobRole]" caption="JobRole" numFmtId="0" hierarchy="27" level="1">
      <sharedItems count="9">
        <s v="Healthcare Representative"/>
        <s v="Human Resources"/>
        <s v="Laboratory Technician"/>
        <s v="Manager"/>
        <s v="Manufacturing Director"/>
        <s v="Research Director"/>
        <s v="Research Scientist"/>
        <s v="Sales Executive"/>
        <s v="Sales Representative"/>
      </sharedItems>
    </cacheField>
    <cacheField name="[Range 1].[Department].[Department]" caption="Department" numFmtId="0" hierarchy="24" level="1">
      <sharedItems count="3">
        <s v="Human Resources"/>
        <s v="Research &amp; Development"/>
        <s v="Sales"/>
      </sharedItems>
    </cacheField>
    <cacheField name="[Measures].[Sum of MonthlyIncome]" caption="Sum of MonthlyIncome" numFmtId="0" hierarchy="65" level="32767"/>
    <cacheField name="[Range].[JobRole].[JobRole]" caption="JobRole" numFmtId="0" hierarchy="4" level="1">
      <sharedItems containsSemiMixedTypes="0" containsNonDate="0" containsString="0"/>
    </cacheField>
  </cacheFields>
  <cacheHierarchies count="82">
    <cacheHierarchy uniqueName="[Range].[BusinessTravel]" caption="BusinessTravel" attribute="1" defaultMemberUniqueName="[Range].[BusinessTravel].[All]" allUniqueName="[Range].[BusinessTravel].[All]" dimensionUniqueName="[Range]" displayFolder="" count="0" memberValueDatatype="130" unbalanced="0"/>
    <cacheHierarchy uniqueName="[Range].[Department]" caption="Department" attribute="1" defaultMemberUniqueName="[Range].[Department].[All]" allUniqueName="[Range].[Department].[All]" dimensionUniqueName="[Range]" displayFolder="" count="2" memberValueDatatype="130" unbalanced="0"/>
    <cacheHierarchy uniqueName="[Range].[EducationField]" caption="EducationField" attribute="1" defaultMemberUniqueName="[Range].[EducationField].[All]" allUniqueName="[Range].[EducationField].[All]" dimensionUniqueName="[Range]" displayFolder="" count="2" memberValueDatatype="130" unbalanced="0"/>
    <cacheHierarchy uniqueName="[Range].[MaritalStatus]" caption="MaritalStatus" attribute="1" defaultMemberUniqueName="[Range].[MaritalStatus].[All]" allUniqueName="[Range].[MaritalStatus].[All]" dimensionUniqueName="[Range]" displayFolder="" count="2" memberValueDatatype="130" unbalanced="0"/>
    <cacheHierarchy uniqueName="[Range].[JobRole]" caption="JobRole" attribute="1" defaultMemberUniqueName="[Range].[JobRole].[All]" allUniqueName="[Range].[JobRole].[All]" dimensionUniqueName="[Range]" displayFolder="" count="2" memberValueDatatype="130" unbalanced="0">
      <fieldsUsage count="2">
        <fieldUsage x="-1"/>
        <fieldUsage x="3"/>
      </fieldsUsage>
    </cacheHierarchy>
    <cacheHierarchy uniqueName="[Range].[Gender]" caption="Gender" attribute="1" defaultMemberUniqueName="[Range].[Gender].[All]" allUniqueName="[Range].[Gender].[All]" dimensionUniqueName="[Range]" displayFolder="" count="2" memberValueDatatype="130" unbalanced="0"/>
    <cacheHierarchy uniqueName="[Range].[Attrition]" caption="Attrition" attribute="1" defaultMemberUniqueName="[Range].[Attrition].[All]" allUniqueName="[Range].[Attrition].[All]" dimensionUniqueName="[Range]" displayFolder="" count="2" memberValueDatatype="130" unbalanced="0"/>
    <cacheHierarchy uniqueName="[Range].[Over18]" caption="Over18" attribute="1" defaultMemberUniqueName="[Range].[Over18].[All]" allUniqueName="[Range].[Over18].[All]" dimensionUniqueName="[Range]"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DistanceFromHome]" caption="DistanceFromHome" attribute="1" defaultMemberUniqueName="[Range 1].[DistanceFromHome].[All]" allUniqueName="[Range 1].[DistanceFromHome].[All]" dimensionUniqueName="[Range 1]" displayFolder="" count="0" memberValueDatatype="20" unbalanced="0"/>
    <cacheHierarchy uniqueName="[Range 1].[Education]" caption="Education" attribute="1" defaultMemberUniqueName="[Range 1].[Education].[All]" allUniqueName="[Range 1].[Education].[All]" dimensionUniqueName="[Range 1]" displayFolder="" count="0" memberValueDatatype="20" unbalanced="0"/>
    <cacheHierarchy uniqueName="[Range 1].[EmployeeCount]" caption="EmployeeCount" attribute="1" defaultMemberUniqueName="[Range 1].[EmployeeCount].[All]" allUniqueName="[Range 1].[EmployeeCount].[All]" dimensionUniqueName="[Range 1]" displayFolder="" count="0" memberValueDatatype="20" unbalanced="0"/>
    <cacheHierarchy uniqueName="[Range 1].[EmployeeID]" caption="EmployeeID" attribute="1" defaultMemberUniqueName="[Range 1].[EmployeeID].[All]" allUniqueName="[Range 1].[EmployeeID].[All]" dimensionUniqueName="[Range 1]" displayFolder="" count="0" memberValueDatatype="20" unbalanced="0"/>
    <cacheHierarchy uniqueName="[Range 1].[JobLevel]" caption="JobLevel" attribute="1" defaultMemberUniqueName="[Range 1].[JobLevel].[All]" allUniqueName="[Range 1].[JobLevel].[All]" dimensionUniqueName="[Range 1]" displayFolder="" count="0" memberValueDatatype="20" unbalanced="0"/>
    <cacheHierarchy uniqueName="[Range 1].[MonthlyIncome]" caption="MonthlyIncome" attribute="1" defaultMemberUniqueName="[Range 1].[MonthlyIncome].[All]" allUniqueName="[Range 1].[MonthlyIncome].[All]" dimensionUniqueName="[Range 1]" displayFolder="" count="0" memberValueDatatype="20" unbalanced="0"/>
    <cacheHierarchy uniqueName="[Range 1].[PercentSalaryHike]" caption="PercentSalaryHike" attribute="1" defaultMemberUniqueName="[Range 1].[PercentSalaryHike].[All]" allUniqueName="[Range 1].[PercentSalaryHike].[All]" dimensionUniqueName="[Range 1]" displayFolder="" count="0" memberValueDatatype="20" unbalanced="0"/>
    <cacheHierarchy uniqueName="[Range 1].[StandardHours]" caption="StandardHours" attribute="1" defaultMemberUniqueName="[Range 1].[StandardHours].[All]" allUniqueName="[Range 1].[StandardHours].[All]" dimensionUniqueName="[Range 1]" displayFolder="" count="0" memberValueDatatype="20" unbalanced="0"/>
    <cacheHierarchy uniqueName="[Range 1].[StockOptionLevel]" caption="StockOptionLevel" attribute="1" defaultMemberUniqueName="[Range 1].[StockOptionLevel].[All]" allUniqueName="[Range 1].[StockOptionLevel].[All]" dimensionUniqueName="[Range 1]" displayFolder="" count="0" memberValueDatatype="20" unbalanced="0"/>
    <cacheHierarchy uniqueName="[Range 1].[TotalWorkingYears]" caption="TotalWorkingYears" attribute="1" defaultMemberUniqueName="[Range 1].[TotalWorkingYears].[All]" allUniqueName="[Range 1].[TotalWorkingYears].[All]" dimensionUniqueName="[Range 1]" displayFolder="" count="0" memberValueDatatype="20" unbalanced="0"/>
    <cacheHierarchy uniqueName="[Range 1].[TrainingTimesLastYear]" caption="TrainingTimesLastYear" attribute="1" defaultMemberUniqueName="[Range 1].[TrainingTimesLastYear].[All]" allUniqueName="[Range 1].[TrainingTimesLastYear].[All]" dimensionUniqueName="[Range 1]" displayFolder="" count="0" memberValueDatatype="20" unbalanced="0"/>
    <cacheHierarchy uniqueName="[Range 1].[YearsAtCompany]" caption="YearsAtCompany" attribute="1" defaultMemberUniqueName="[Range 1].[YearsAtCompany].[All]" allUniqueName="[Range 1].[YearsAtCompany].[All]" dimensionUniqueName="[Range 1]" displayFolder="" count="0" memberValueDatatype="20" unbalanced="0"/>
    <cacheHierarchy uniqueName="[Range 1].[YearsSinceLastPromotion]" caption="YearsSinceLastPromotion" attribute="1" defaultMemberUniqueName="[Range 1].[YearsSinceLastPromotion].[All]" allUniqueName="[Range 1].[YearsSinceLastPromotion].[All]" dimensionUniqueName="[Range 1]" displayFolder="" count="0" memberValueDatatype="20" unbalanced="0"/>
    <cacheHierarchy uniqueName="[Range 1].[YearsWithCurrManager]" caption="YearsWithCurrManager" attribute="1" defaultMemberUniqueName="[Range 1].[YearsWithCurrManager].[All]" allUniqueName="[Range 1].[YearsWithCurrManager].[All]" dimensionUniqueName="[Range 1]" displayFolder="" count="0" memberValueDatatype="20" unbalanced="0"/>
    <cacheHierarchy uniqueName="[Range 1].[BusinessTravel]" caption="BusinessTravel" attribute="1" defaultMemberUniqueName="[Range 1].[BusinessTravel].[All]" allUniqueName="[Range 1].[BusinessTravel].[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2" memberValueDatatype="130" unbalanced="0">
      <fieldsUsage count="2">
        <fieldUsage x="-1"/>
        <fieldUsage x="1"/>
      </fieldsUsage>
    </cacheHierarchy>
    <cacheHierarchy uniqueName="[Range 1].[EducationField]" caption="EducationField" attribute="1" defaultMemberUniqueName="[Range 1].[EducationField].[All]" allUniqueName="[Range 1].[EducationField].[All]" dimensionUniqueName="[Range 1]" displayFolder="" count="0" memberValueDatatype="130" unbalanced="0"/>
    <cacheHierarchy uniqueName="[Range 1].[MaritalStatus]" caption="MaritalStatus" attribute="1" defaultMemberUniqueName="[Range 1].[MaritalStatus].[All]" allUniqueName="[Range 1].[MaritalStatus].[All]" dimensionUniqueName="[Range 1]" displayFolder="" count="0" memberValueDatatype="130" unbalanced="0"/>
    <cacheHierarchy uniqueName="[Range 1].[JobRole]" caption="JobRole" attribute="1" defaultMemberUniqueName="[Range 1].[JobRole].[All]" allUniqueName="[Range 1].[JobRole].[All]" dimensionUniqueName="[Range 1]" displayFolder="" count="2" memberValueDatatype="130" unbalanced="0">
      <fieldsUsage count="2">
        <fieldUsage x="-1"/>
        <fieldUsage x="0"/>
      </fieldsUsage>
    </cacheHierarchy>
    <cacheHierarchy uniqueName="[Range 1].[Gender]" caption="Gender" attribute="1" defaultMemberUniqueName="[Range 1].[Gender].[All]" allUniqueName="[Range 1].[Gender].[All]" dimensionUniqueName="[Range 1]" displayFolder="" count="0" memberValueDatatype="130" unbalanced="0"/>
    <cacheHierarchy uniqueName="[Range 1].[Attrition]" caption="Attrition" attribute="1" defaultMemberUniqueName="[Range 1].[Attrition].[All]" allUniqueName="[Range 1].[Attrition].[All]" dimensionUniqueName="[Range 1]" displayFolder="" count="0" memberValueDatatype="130" unbalanced="0"/>
    <cacheHierarchy uniqueName="[Range 1].[Over18]" caption="Over18" attribute="1" defaultMemberUniqueName="[Range 1].[Over18].[All]" allUniqueName="[Range 1].[Over18].[All]" dimensionUniqueName="[Range 1]" displayFolder="" count="0" memberValueDatatype="130" unbalanced="0"/>
    <cacheHierarchy uniqueName="[Range 2].[Department]" caption="Department" attribute="1" defaultMemberUniqueName="[Range 2].[Department].[All]" allUniqueName="[Range 2].[Department].[All]" dimensionUniqueName="[Range 2]" displayFolder="" count="0" memberValueDatatype="130" unbalanced="0"/>
    <cacheHierarchy uniqueName="[Range 2].[EducationField]" caption="EducationField" attribute="1" defaultMemberUniqueName="[Range 2].[EducationField].[All]" allUniqueName="[Range 2].[EducationField].[All]" dimensionUniqueName="[Range 2]" displayFolder="" count="0" memberValueDatatype="130" unbalanced="0"/>
    <cacheHierarchy uniqueName="[Range 3].[JobRole]" caption="JobRole" attribute="1" defaultMemberUniqueName="[Range 3].[JobRole].[All]" allUniqueName="[Range 3].[JobRole].[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DistanceFromHome]" caption="DistanceFromHome" attribute="1" defaultMemberUniqueName="[Range 4].[DistanceFromHome].[All]" allUniqueName="[Range 4].[DistanceFromHome].[All]" dimensionUniqueName="[Range 4]" displayFolder="" count="0" memberValueDatatype="20" unbalanced="0"/>
    <cacheHierarchy uniqueName="[Range 4].[Education]" caption="Education" attribute="1" defaultMemberUniqueName="[Range 4].[Education].[All]" allUniqueName="[Range 4].[Education].[All]" dimensionUniqueName="[Range 4]" displayFolder="" count="0" memberValueDatatype="20" unbalanced="0"/>
    <cacheHierarchy uniqueName="[Range 4].[EmployeeCount]" caption="EmployeeCount" attribute="1" defaultMemberUniqueName="[Range 4].[EmployeeCount].[All]" allUniqueName="[Range 4].[EmployeeCount].[All]" dimensionUniqueName="[Range 4]" displayFolder="" count="0" memberValueDatatype="20" unbalanced="0"/>
    <cacheHierarchy uniqueName="[Range 4].[EmployeeID]" caption="EmployeeID" attribute="1" defaultMemberUniqueName="[Range 4].[EmployeeID].[All]" allUniqueName="[Range 4].[EmployeeID].[All]" dimensionUniqueName="[Range 4]" displayFolder="" count="0" memberValueDatatype="20" unbalanced="0"/>
    <cacheHierarchy uniqueName="[Range 4].[JobLevel]" caption="JobLevel" attribute="1" defaultMemberUniqueName="[Range 4].[JobLevel].[All]" allUniqueName="[Range 4].[JobLevel].[All]" dimensionUniqueName="[Range 4]" displayFolder="" count="0" memberValueDatatype="20" unbalanced="0"/>
    <cacheHierarchy uniqueName="[Range 4].[MonthlyIncome]" caption="MonthlyIncome" attribute="1" defaultMemberUniqueName="[Range 4].[MonthlyIncome].[All]" allUniqueName="[Range 4].[MonthlyIncome].[All]" dimensionUniqueName="[Range 4]" displayFolder="" count="0" memberValueDatatype="20" unbalanced="0"/>
    <cacheHierarchy uniqueName="[Range 4].[PercentSalaryHike]" caption="PercentSalaryHike" attribute="1" defaultMemberUniqueName="[Range 4].[PercentSalaryHike].[All]" allUniqueName="[Range 4].[PercentSalaryHike].[All]" dimensionUniqueName="[Range 4]" displayFolder="" count="0" memberValueDatatype="20" unbalanced="0"/>
    <cacheHierarchy uniqueName="[Range 4].[StandardHours]" caption="StandardHours" attribute="1" defaultMemberUniqueName="[Range 4].[StandardHours].[All]" allUniqueName="[Range 4].[StandardHours].[All]" dimensionUniqueName="[Range 4]" displayFolder="" count="0" memberValueDatatype="20" unbalanced="0"/>
    <cacheHierarchy uniqueName="[Range 4].[StockOptionLevel]" caption="StockOptionLevel" attribute="1" defaultMemberUniqueName="[Range 4].[StockOptionLevel].[All]" allUniqueName="[Range 4].[StockOptionLevel].[All]" dimensionUniqueName="[Range 4]" displayFolder="" count="0" memberValueDatatype="20" unbalanced="0"/>
    <cacheHierarchy uniqueName="[Range 4].[TotalWorkingYears]" caption="TotalWorkingYears" attribute="1" defaultMemberUniqueName="[Range 4].[TotalWorkingYears].[All]" allUniqueName="[Range 4].[TotalWorkingYears].[All]" dimensionUniqueName="[Range 4]" displayFolder="" count="0" memberValueDatatype="20" unbalanced="0"/>
    <cacheHierarchy uniqueName="[Range 4].[TrainingTimesLastYear]" caption="TrainingTimesLastYear" attribute="1" defaultMemberUniqueName="[Range 4].[TrainingTimesLastYear].[All]" allUniqueName="[Range 4].[TrainingTimesLastYear].[All]" dimensionUniqueName="[Range 4]" displayFolder="" count="0" memberValueDatatype="20" unbalanced="0"/>
    <cacheHierarchy uniqueName="[Range 4].[YearsAtCompany]" caption="YearsAtCompany" attribute="1" defaultMemberUniqueName="[Range 4].[YearsAtCompany].[All]" allUniqueName="[Range 4].[YearsAtCompany].[All]" dimensionUniqueName="[Range 4]" displayFolder="" count="0" memberValueDatatype="20" unbalanced="0"/>
    <cacheHierarchy uniqueName="[Range 4].[YearsSinceLastPromotion]" caption="YearsSinceLastPromotion" attribute="1" defaultMemberUniqueName="[Range 4].[YearsSinceLastPromotion].[All]" allUniqueName="[Range 4].[YearsSinceLastPromotion].[All]" dimensionUniqueName="[Range 4]" displayFolder="" count="0" memberValueDatatype="20" unbalanced="0"/>
    <cacheHierarchy uniqueName="[Range 4].[YearsWithCurrManager]" caption="YearsWithCurrManager" attribute="1" defaultMemberUniqueName="[Range 4].[YearsWithCurrManager].[All]" allUniqueName="[Range 4].[YearsWithCurrManager].[All]" dimensionUniqueName="[Range 4]" displayFolder="" count="0" memberValueDatatype="20" unbalanced="0"/>
    <cacheHierarchy uniqueName="[Range 4].[BusinessTravel]" caption="BusinessTravel" attribute="1" defaultMemberUniqueName="[Range 4].[BusinessTravel].[All]" allUniqueName="[Range 4].[BusinessTravel].[All]" dimensionUniqueName="[Range 4]" displayFolder="" count="0" memberValueDatatype="130" unbalanced="0"/>
    <cacheHierarchy uniqueName="[Range 4].[Department]" caption="Department" attribute="1" defaultMemberUniqueName="[Range 4].[Department].[All]" allUniqueName="[Range 4].[Department].[All]" dimensionUniqueName="[Range 4]" displayFolder="" count="0" memberValueDatatype="130" unbalanced="0"/>
    <cacheHierarchy uniqueName="[Range 4].[EducationField]" caption="EducationField" attribute="1" defaultMemberUniqueName="[Range 4].[EducationField].[All]" allUniqueName="[Range 4].[EducationField].[All]" dimensionUniqueName="[Range 4]" displayFolder="" count="0" memberValueDatatype="130" unbalanced="0"/>
    <cacheHierarchy uniqueName="[Range 4].[MaritalStatus]" caption="MaritalStatus" attribute="1" defaultMemberUniqueName="[Range 4].[MaritalStatus].[All]" allUniqueName="[Range 4].[MaritalStatus].[All]" dimensionUniqueName="[Range 4]" displayFolder="" count="0" memberValueDatatype="130" unbalanced="0"/>
    <cacheHierarchy uniqueName="[Range 4].[JobRole]" caption="JobRole" attribute="1" defaultMemberUniqueName="[Range 4].[JobRole].[All]" allUniqueName="[Range 4].[JobRole].[All]" dimensionUniqueName="[Range 4]" displayFolder="" count="0" memberValueDatatype="130" unbalanced="0"/>
    <cacheHierarchy uniqueName="[Range 4].[Gender]" caption="Gender" attribute="1" defaultMemberUniqueName="[Range 4].[Gender].[All]" allUniqueName="[Range 4].[Gender].[All]" dimensionUniqueName="[Range 4]" displayFolder="" count="0" memberValueDatatype="130" unbalanced="0"/>
    <cacheHierarchy uniqueName="[Range 4].[Attrition]" caption="Attrition" attribute="1" defaultMemberUniqueName="[Range 4].[Attrition].[All]" allUniqueName="[Range 4].[Attrition].[All]" dimensionUniqueName="[Range 4]" displayFolder="" count="0" memberValueDatatype="130" unbalanced="0"/>
    <cacheHierarchy uniqueName="[Range 4].[Over18]" caption="Over18" attribute="1" defaultMemberUniqueName="[Range 4].[Over18].[All]" allUniqueName="[Range 4].[Over18].[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JobRole]" caption="Count of JobRole" measure="1" displayFolder="" measureGroup="Range" count="0" hidden="1">
      <extLst>
        <ext xmlns:x15="http://schemas.microsoft.com/office/spreadsheetml/2010/11/main" uri="{B97F6D7D-B522-45F9-BDA1-12C45D357490}">
          <x15:cacheHierarchy aggregatedColumn="4"/>
        </ext>
      </extLst>
    </cacheHierarchy>
    <cacheHierarchy uniqueName="[Measures].[Sum of MonthlyIncome]" caption="Sum of MonthlyIncome" measure="1" displayFolder="" measureGroup="Range 1"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StandardHours]" caption="Sum of StandardHours" measure="1" displayFolder="" measureGroup="Range 1" count="0" hidden="1">
      <extLst>
        <ext xmlns:x15="http://schemas.microsoft.com/office/spreadsheetml/2010/11/main" uri="{B97F6D7D-B522-45F9-BDA1-12C45D357490}">
          <x15:cacheHierarchy aggregatedColumn="16"/>
        </ext>
      </extLst>
    </cacheHierarchy>
    <cacheHierarchy uniqueName="[Measures].[Sum of StockOptionLevel]" caption="Sum of StockOptionLevel" measure="1" displayFolder="" measureGroup="Range 1" count="0" hidden="1">
      <extLst>
        <ext xmlns:x15="http://schemas.microsoft.com/office/spreadsheetml/2010/11/main" uri="{B97F6D7D-B522-45F9-BDA1-12C45D357490}">
          <x15:cacheHierarchy aggregatedColumn="17"/>
        </ext>
      </extLst>
    </cacheHierarchy>
    <cacheHierarchy uniqueName="[Measures].[Sum of TrainingTimesLastYear]" caption="Sum of TrainingTimesLastYear" measure="1" displayFolder="" measureGroup="Range 1" count="0" hidden="1">
      <extLst>
        <ext xmlns:x15="http://schemas.microsoft.com/office/spreadsheetml/2010/11/main" uri="{B97F6D7D-B522-45F9-BDA1-12C45D357490}">
          <x15:cacheHierarchy aggregatedColumn="19"/>
        </ext>
      </extLst>
    </cacheHierarchy>
    <cacheHierarchy uniqueName="[Measures].[Count of JobRole 2]" caption="Count of JobRole 2" measure="1" displayFolder="" measureGroup="Range 1" count="0" hidden="1">
      <extLst>
        <ext xmlns:x15="http://schemas.microsoft.com/office/spreadsheetml/2010/11/main" uri="{B97F6D7D-B522-45F9-BDA1-12C45D357490}">
          <x15:cacheHierarchy aggregatedColumn="27"/>
        </ext>
      </extLst>
    </cacheHierarchy>
    <cacheHierarchy uniqueName="[Measures].[Count of MaritalStatus]" caption="Count of MaritalStatus" measure="1" displayFolder="" measureGroup="Range 1" count="0" hidden="1">
      <extLst>
        <ext xmlns:x15="http://schemas.microsoft.com/office/spreadsheetml/2010/11/main" uri="{B97F6D7D-B522-45F9-BDA1-12C45D357490}">
          <x15:cacheHierarchy aggregatedColumn="26"/>
        </ext>
      </extLst>
    </cacheHierarchy>
    <cacheHierarchy uniqueName="[Measures].[Sum of EmployeeID]" caption="Sum of EmployeeID" measure="1" displayFolder="" measureGroup="Range 1" count="0" hidden="1">
      <extLst>
        <ext xmlns:x15="http://schemas.microsoft.com/office/spreadsheetml/2010/11/main" uri="{B97F6D7D-B522-45F9-BDA1-12C45D357490}">
          <x15:cacheHierarchy aggregatedColumn="12"/>
        </ext>
      </extLst>
    </cacheHierarchy>
    <cacheHierarchy uniqueName="[Measures].[Sum of YearsSinceLastPromotion]" caption="Sum of YearsSinceLastPromotion" measure="1" displayFolder="" measureGroup="Range 1"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Range 1" count="0" hidden="1">
      <extLst>
        <ext xmlns:x15="http://schemas.microsoft.com/office/spreadsheetml/2010/11/main" uri="{B97F6D7D-B522-45F9-BDA1-12C45D357490}">
          <x15:cacheHierarchy aggregatedColumn="20"/>
        </ext>
      </extLst>
    </cacheHierarchy>
    <cacheHierarchy uniqueName="[Measures].[Sum of PercentSalaryHike]" caption="Sum of PercentSalaryHike" measure="1" displayFolder="" measureGroup="Range 1" count="0" hidden="1">
      <extLst>
        <ext xmlns:x15="http://schemas.microsoft.com/office/spreadsheetml/2010/11/main" uri="{B97F6D7D-B522-45F9-BDA1-12C45D357490}">
          <x15:cacheHierarchy aggregatedColumn="15"/>
        </ext>
      </extLst>
    </cacheHierarchy>
    <cacheHierarchy uniqueName="[Measures].[Sum of YearsWithCurrManager]" caption="Sum of YearsWithCurrManager" measure="1" displayFolder="" measureGroup="Range 1" count="0" hidden="1">
      <extLst>
        <ext xmlns:x15="http://schemas.microsoft.com/office/spreadsheetml/2010/11/main" uri="{B97F6D7D-B522-45F9-BDA1-12C45D357490}">
          <x15:cacheHierarchy aggregatedColumn="22"/>
        </ext>
      </extLst>
    </cacheHierarchy>
    <cacheHierarchy uniqueName="[Measures].[Sum of TotalWorkingYears]" caption="Sum of TotalWorkingYears" measure="1" displayFolder="" measureGroup="Range 1" count="0" hidden="1">
      <extLst>
        <ext xmlns:x15="http://schemas.microsoft.com/office/spreadsheetml/2010/11/main" uri="{B97F6D7D-B522-45F9-BDA1-12C45D357490}">
          <x15:cacheHierarchy aggregatedColumn="18"/>
        </ext>
      </extLst>
    </cacheHierarchy>
    <cacheHierarchy uniqueName="[Measures].[Sum of Education]" caption="Sum of Education" measure="1" displayFolder="" measureGroup="Range 1" count="0" hidden="1">
      <extLst>
        <ext xmlns:x15="http://schemas.microsoft.com/office/spreadsheetml/2010/11/main" uri="{B97F6D7D-B522-45F9-BDA1-12C45D357490}">
          <x15:cacheHierarchy aggregatedColumn="10"/>
        </ext>
      </extLst>
    </cacheHierarchy>
    <cacheHierarchy uniqueName="[Measures].[Count of EducationField]" caption="Count of EducationField" measure="1" displayFolder="" measureGroup="Range 2" count="0" hidden="1">
      <extLst>
        <ext xmlns:x15="http://schemas.microsoft.com/office/spreadsheetml/2010/11/main" uri="{B97F6D7D-B522-45F9-BDA1-12C45D357490}">
          <x15:cacheHierarchy aggregatedColumn="32"/>
        </ext>
      </extLst>
    </cacheHierarchy>
    <cacheHierarchy uniqueName="[Measures].[Count of EducationField 2]" caption="Count of EducationField 2" measure="1" displayFolder="" measureGroup="Range 1" count="0" hidden="1">
      <extLst>
        <ext xmlns:x15="http://schemas.microsoft.com/office/spreadsheetml/2010/11/main" uri="{B97F6D7D-B522-45F9-BDA1-12C45D357490}">
          <x15:cacheHierarchy aggregatedColumn="25"/>
        </ext>
      </extLst>
    </cacheHierarchy>
    <cacheHierarchy uniqueName="[Measures].[Count of JobRole 3]" caption="Count of JobRole 3" measure="1" displayFolder="" measureGroup="Range 3" count="0" hidden="1">
      <extLst>
        <ext xmlns:x15="http://schemas.microsoft.com/office/spreadsheetml/2010/11/main" uri="{B97F6D7D-B522-45F9-BDA1-12C45D357490}">
          <x15:cacheHierarchy aggregatedColumn="33"/>
        </ext>
      </extLst>
    </cacheHierarchy>
    <cacheHierarchy uniqueName="[Measures].[Count of Department]" caption="Count of Department" measure="1" displayFolder="" measureGroup="Range 1" count="0" hidden="1">
      <extLst>
        <ext xmlns:x15="http://schemas.microsoft.com/office/spreadsheetml/2010/11/main" uri="{B97F6D7D-B522-45F9-BDA1-12C45D357490}">
          <x15:cacheHierarchy aggregatedColumn="2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hal Haider" refreshedDate="44614.706084490739" backgroundQuery="1" createdVersion="7" refreshedVersion="7" minRefreshableVersion="3" recordCount="0" supportSubquery="1" supportAdvancedDrill="1" xr:uid="{86FE9D11-1922-4172-A930-FBFCD618E105}">
  <cacheSource type="external" connectionId="1"/>
  <cacheFields count="5">
    <cacheField name="[Range 1].[Education].[Education]" caption="Education"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Range 1].[Education].&amp;[1]"/>
            <x15:cachedUniqueName index="1" name="[Range 1].[Education].&amp;[2]"/>
            <x15:cachedUniqueName index="2" name="[Range 1].[Education].&amp;[3]"/>
            <x15:cachedUniqueName index="3" name="[Range 1].[Education].&amp;[4]"/>
            <x15:cachedUniqueName index="4" name="[Range 1].[Education].&amp;[5]"/>
          </x15:cachedUniqueNames>
        </ext>
      </extLst>
    </cacheField>
    <cacheField name="[Range 1].[EducationField].[EducationField]" caption="EducationField" numFmtId="0" hierarchy="25" level="1">
      <sharedItems count="6">
        <s v="Human Resources"/>
        <s v="Life Sciences"/>
        <s v="Marketing"/>
        <s v="Medical"/>
        <s v="Other"/>
        <s v="Technical Degree"/>
      </sharedItems>
    </cacheField>
    <cacheField name="[Range 1].[Attrition].[Attrition]" caption="Attrition" numFmtId="0" hierarchy="29" level="1">
      <sharedItems count="2">
        <s v="No"/>
        <s v="Yes"/>
      </sharedItems>
    </cacheField>
    <cacheField name="[Measures].[Sum of MonthlyIncome]" caption="Sum of MonthlyIncome" numFmtId="0" hierarchy="65" level="32767"/>
    <cacheField name="[Range].[JobRole].[JobRole]" caption="JobRole" numFmtId="0" hierarchy="4" level="1">
      <sharedItems containsSemiMixedTypes="0" containsNonDate="0" containsString="0"/>
    </cacheField>
  </cacheFields>
  <cacheHierarchies count="82">
    <cacheHierarchy uniqueName="[Range].[BusinessTravel]" caption="BusinessTravel" attribute="1" defaultMemberUniqueName="[Range].[BusinessTravel].[All]" allUniqueName="[Range].[BusinessTravel].[All]" dimensionUniqueName="[Range]" displayFolder="" count="0" memberValueDatatype="130" unbalanced="0"/>
    <cacheHierarchy uniqueName="[Range].[Department]" caption="Department" attribute="1" defaultMemberUniqueName="[Range].[Department].[All]" allUniqueName="[Range].[Department].[All]" dimensionUniqueName="[Range]" displayFolder="" count="2" memberValueDatatype="130" unbalanced="0"/>
    <cacheHierarchy uniqueName="[Range].[EducationField]" caption="EducationField" attribute="1" defaultMemberUniqueName="[Range].[EducationField].[All]" allUniqueName="[Range].[EducationField].[All]" dimensionUniqueName="[Range]" displayFolder="" count="2" memberValueDatatype="130" unbalanced="0"/>
    <cacheHierarchy uniqueName="[Range].[MaritalStatus]" caption="MaritalStatus" attribute="1" defaultMemberUniqueName="[Range].[MaritalStatus].[All]" allUniqueName="[Range].[MaritalStatus].[All]" dimensionUniqueName="[Range]" displayFolder="" count="2" memberValueDatatype="130" unbalanced="0"/>
    <cacheHierarchy uniqueName="[Range].[JobRole]" caption="JobRole" attribute="1" defaultMemberUniqueName="[Range].[JobRole].[All]" allUniqueName="[Range].[JobRole].[All]" dimensionUniqueName="[Range]" displayFolder="" count="2" memberValueDatatype="130" unbalanced="0">
      <fieldsUsage count="2">
        <fieldUsage x="-1"/>
        <fieldUsage x="4"/>
      </fieldsUsage>
    </cacheHierarchy>
    <cacheHierarchy uniqueName="[Range].[Gender]" caption="Gender" attribute="1" defaultMemberUniqueName="[Range].[Gender].[All]" allUniqueName="[Range].[Gender].[All]" dimensionUniqueName="[Range]" displayFolder="" count="2" memberValueDatatype="130" unbalanced="0"/>
    <cacheHierarchy uniqueName="[Range].[Attrition]" caption="Attrition" attribute="1" defaultMemberUniqueName="[Range].[Attrition].[All]" allUniqueName="[Range].[Attrition].[All]" dimensionUniqueName="[Range]" displayFolder="" count="2" memberValueDatatype="130" unbalanced="0"/>
    <cacheHierarchy uniqueName="[Range].[Over18]" caption="Over18" attribute="1" defaultMemberUniqueName="[Range].[Over18].[All]" allUniqueName="[Range].[Over18].[All]" dimensionUniqueName="[Range]"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DistanceFromHome]" caption="DistanceFromHome" attribute="1" defaultMemberUniqueName="[Range 1].[DistanceFromHome].[All]" allUniqueName="[Range 1].[DistanceFromHome].[All]" dimensionUniqueName="[Range 1]" displayFolder="" count="0" memberValueDatatype="20" unbalanced="0"/>
    <cacheHierarchy uniqueName="[Range 1].[Education]" caption="Education" attribute="1" defaultMemberUniqueName="[Range 1].[Education].[All]" allUniqueName="[Range 1].[Education].[All]" dimensionUniqueName="[Range 1]" displayFolder="" count="2" memberValueDatatype="20" unbalanced="0">
      <fieldsUsage count="2">
        <fieldUsage x="-1"/>
        <fieldUsage x="0"/>
      </fieldsUsage>
    </cacheHierarchy>
    <cacheHierarchy uniqueName="[Range 1].[EmployeeCount]" caption="EmployeeCount" attribute="1" defaultMemberUniqueName="[Range 1].[EmployeeCount].[All]" allUniqueName="[Range 1].[EmployeeCount].[All]" dimensionUniqueName="[Range 1]" displayFolder="" count="0" memberValueDatatype="20" unbalanced="0"/>
    <cacheHierarchy uniqueName="[Range 1].[EmployeeID]" caption="EmployeeID" attribute="1" defaultMemberUniqueName="[Range 1].[EmployeeID].[All]" allUniqueName="[Range 1].[EmployeeID].[All]" dimensionUniqueName="[Range 1]" displayFolder="" count="0" memberValueDatatype="20" unbalanced="0"/>
    <cacheHierarchy uniqueName="[Range 1].[JobLevel]" caption="JobLevel" attribute="1" defaultMemberUniqueName="[Range 1].[JobLevel].[All]" allUniqueName="[Range 1].[JobLevel].[All]" dimensionUniqueName="[Range 1]" displayFolder="" count="0" memberValueDatatype="20" unbalanced="0"/>
    <cacheHierarchy uniqueName="[Range 1].[MonthlyIncome]" caption="MonthlyIncome" attribute="1" defaultMemberUniqueName="[Range 1].[MonthlyIncome].[All]" allUniqueName="[Range 1].[MonthlyIncome].[All]" dimensionUniqueName="[Range 1]" displayFolder="" count="0" memberValueDatatype="20" unbalanced="0"/>
    <cacheHierarchy uniqueName="[Range 1].[PercentSalaryHike]" caption="PercentSalaryHike" attribute="1" defaultMemberUniqueName="[Range 1].[PercentSalaryHike].[All]" allUniqueName="[Range 1].[PercentSalaryHike].[All]" dimensionUniqueName="[Range 1]" displayFolder="" count="0" memberValueDatatype="20" unbalanced="0"/>
    <cacheHierarchy uniqueName="[Range 1].[StandardHours]" caption="StandardHours" attribute="1" defaultMemberUniqueName="[Range 1].[StandardHours].[All]" allUniqueName="[Range 1].[StandardHours].[All]" dimensionUniqueName="[Range 1]" displayFolder="" count="0" memberValueDatatype="20" unbalanced="0"/>
    <cacheHierarchy uniqueName="[Range 1].[StockOptionLevel]" caption="StockOptionLevel" attribute="1" defaultMemberUniqueName="[Range 1].[StockOptionLevel].[All]" allUniqueName="[Range 1].[StockOptionLevel].[All]" dimensionUniqueName="[Range 1]" displayFolder="" count="0" memberValueDatatype="20" unbalanced="0"/>
    <cacheHierarchy uniqueName="[Range 1].[TotalWorkingYears]" caption="TotalWorkingYears" attribute="1" defaultMemberUniqueName="[Range 1].[TotalWorkingYears].[All]" allUniqueName="[Range 1].[TotalWorkingYears].[All]" dimensionUniqueName="[Range 1]" displayFolder="" count="0" memberValueDatatype="20" unbalanced="0"/>
    <cacheHierarchy uniqueName="[Range 1].[TrainingTimesLastYear]" caption="TrainingTimesLastYear" attribute="1" defaultMemberUniqueName="[Range 1].[TrainingTimesLastYear].[All]" allUniqueName="[Range 1].[TrainingTimesLastYear].[All]" dimensionUniqueName="[Range 1]" displayFolder="" count="0" memberValueDatatype="20" unbalanced="0"/>
    <cacheHierarchy uniqueName="[Range 1].[YearsAtCompany]" caption="YearsAtCompany" attribute="1" defaultMemberUniqueName="[Range 1].[YearsAtCompany].[All]" allUniqueName="[Range 1].[YearsAtCompany].[All]" dimensionUniqueName="[Range 1]" displayFolder="" count="0" memberValueDatatype="20" unbalanced="0"/>
    <cacheHierarchy uniqueName="[Range 1].[YearsSinceLastPromotion]" caption="YearsSinceLastPromotion" attribute="1" defaultMemberUniqueName="[Range 1].[YearsSinceLastPromotion].[All]" allUniqueName="[Range 1].[YearsSinceLastPromotion].[All]" dimensionUniqueName="[Range 1]" displayFolder="" count="0" memberValueDatatype="20" unbalanced="0"/>
    <cacheHierarchy uniqueName="[Range 1].[YearsWithCurrManager]" caption="YearsWithCurrManager" attribute="1" defaultMemberUniqueName="[Range 1].[YearsWithCurrManager].[All]" allUniqueName="[Range 1].[YearsWithCurrManager].[All]" dimensionUniqueName="[Range 1]" displayFolder="" count="0" memberValueDatatype="20" unbalanced="0"/>
    <cacheHierarchy uniqueName="[Range 1].[BusinessTravel]" caption="BusinessTravel" attribute="1" defaultMemberUniqueName="[Range 1].[BusinessTravel].[All]" allUniqueName="[Range 1].[BusinessTravel].[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0" memberValueDatatype="130" unbalanced="0"/>
    <cacheHierarchy uniqueName="[Range 1].[EducationField]" caption="EducationField" attribute="1" defaultMemberUniqueName="[Range 1].[EducationField].[All]" allUniqueName="[Range 1].[EducationField].[All]" dimensionUniqueName="[Range 1]" displayFolder="" count="2" memberValueDatatype="130" unbalanced="0">
      <fieldsUsage count="2">
        <fieldUsage x="-1"/>
        <fieldUsage x="1"/>
      </fieldsUsage>
    </cacheHierarchy>
    <cacheHierarchy uniqueName="[Range 1].[MaritalStatus]" caption="MaritalStatus" attribute="1" defaultMemberUniqueName="[Range 1].[MaritalStatus].[All]" allUniqueName="[Range 1].[MaritalStatus].[All]" dimensionUniqueName="[Range 1]" displayFolder="" count="0" memberValueDatatype="130" unbalanced="0"/>
    <cacheHierarchy uniqueName="[Range 1].[JobRole]" caption="JobRole" attribute="1" defaultMemberUniqueName="[Range 1].[JobRole].[All]" allUniqueName="[Range 1].[JobRol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ttrition]" caption="Attrition" attribute="1" defaultMemberUniqueName="[Range 1].[Attrition].[All]" allUniqueName="[Range 1].[Attrition].[All]" dimensionUniqueName="[Range 1]" displayFolder="" count="2" memberValueDatatype="130" unbalanced="0">
      <fieldsUsage count="2">
        <fieldUsage x="-1"/>
        <fieldUsage x="2"/>
      </fieldsUsage>
    </cacheHierarchy>
    <cacheHierarchy uniqueName="[Range 1].[Over18]" caption="Over18" attribute="1" defaultMemberUniqueName="[Range 1].[Over18].[All]" allUniqueName="[Range 1].[Over18].[All]" dimensionUniqueName="[Range 1]" displayFolder="" count="0" memberValueDatatype="130" unbalanced="0"/>
    <cacheHierarchy uniqueName="[Range 2].[Department]" caption="Department" attribute="1" defaultMemberUniqueName="[Range 2].[Department].[All]" allUniqueName="[Range 2].[Department].[All]" dimensionUniqueName="[Range 2]" displayFolder="" count="0" memberValueDatatype="130" unbalanced="0"/>
    <cacheHierarchy uniqueName="[Range 2].[EducationField]" caption="EducationField" attribute="1" defaultMemberUniqueName="[Range 2].[EducationField].[All]" allUniqueName="[Range 2].[EducationField].[All]" dimensionUniqueName="[Range 2]" displayFolder="" count="0" memberValueDatatype="130" unbalanced="0"/>
    <cacheHierarchy uniqueName="[Range 3].[JobRole]" caption="JobRole" attribute="1" defaultMemberUniqueName="[Range 3].[JobRole].[All]" allUniqueName="[Range 3].[JobRole].[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DistanceFromHome]" caption="DistanceFromHome" attribute="1" defaultMemberUniqueName="[Range 4].[DistanceFromHome].[All]" allUniqueName="[Range 4].[DistanceFromHome].[All]" dimensionUniqueName="[Range 4]" displayFolder="" count="0" memberValueDatatype="20" unbalanced="0"/>
    <cacheHierarchy uniqueName="[Range 4].[Education]" caption="Education" attribute="1" defaultMemberUniqueName="[Range 4].[Education].[All]" allUniqueName="[Range 4].[Education].[All]" dimensionUniqueName="[Range 4]" displayFolder="" count="0" memberValueDatatype="20" unbalanced="0"/>
    <cacheHierarchy uniqueName="[Range 4].[EmployeeCount]" caption="EmployeeCount" attribute="1" defaultMemberUniqueName="[Range 4].[EmployeeCount].[All]" allUniqueName="[Range 4].[EmployeeCount].[All]" dimensionUniqueName="[Range 4]" displayFolder="" count="0" memberValueDatatype="20" unbalanced="0"/>
    <cacheHierarchy uniqueName="[Range 4].[EmployeeID]" caption="EmployeeID" attribute="1" defaultMemberUniqueName="[Range 4].[EmployeeID].[All]" allUniqueName="[Range 4].[EmployeeID].[All]" dimensionUniqueName="[Range 4]" displayFolder="" count="0" memberValueDatatype="20" unbalanced="0"/>
    <cacheHierarchy uniqueName="[Range 4].[JobLevel]" caption="JobLevel" attribute="1" defaultMemberUniqueName="[Range 4].[JobLevel].[All]" allUniqueName="[Range 4].[JobLevel].[All]" dimensionUniqueName="[Range 4]" displayFolder="" count="0" memberValueDatatype="20" unbalanced="0"/>
    <cacheHierarchy uniqueName="[Range 4].[MonthlyIncome]" caption="MonthlyIncome" attribute="1" defaultMemberUniqueName="[Range 4].[MonthlyIncome].[All]" allUniqueName="[Range 4].[MonthlyIncome].[All]" dimensionUniqueName="[Range 4]" displayFolder="" count="0" memberValueDatatype="20" unbalanced="0"/>
    <cacheHierarchy uniqueName="[Range 4].[PercentSalaryHike]" caption="PercentSalaryHike" attribute="1" defaultMemberUniqueName="[Range 4].[PercentSalaryHike].[All]" allUniqueName="[Range 4].[PercentSalaryHike].[All]" dimensionUniqueName="[Range 4]" displayFolder="" count="0" memberValueDatatype="20" unbalanced="0"/>
    <cacheHierarchy uniqueName="[Range 4].[StandardHours]" caption="StandardHours" attribute="1" defaultMemberUniqueName="[Range 4].[StandardHours].[All]" allUniqueName="[Range 4].[StandardHours].[All]" dimensionUniqueName="[Range 4]" displayFolder="" count="0" memberValueDatatype="20" unbalanced="0"/>
    <cacheHierarchy uniqueName="[Range 4].[StockOptionLevel]" caption="StockOptionLevel" attribute="1" defaultMemberUniqueName="[Range 4].[StockOptionLevel].[All]" allUniqueName="[Range 4].[StockOptionLevel].[All]" dimensionUniqueName="[Range 4]" displayFolder="" count="0" memberValueDatatype="20" unbalanced="0"/>
    <cacheHierarchy uniqueName="[Range 4].[TotalWorkingYears]" caption="TotalWorkingYears" attribute="1" defaultMemberUniqueName="[Range 4].[TotalWorkingYears].[All]" allUniqueName="[Range 4].[TotalWorkingYears].[All]" dimensionUniqueName="[Range 4]" displayFolder="" count="0" memberValueDatatype="20" unbalanced="0"/>
    <cacheHierarchy uniqueName="[Range 4].[TrainingTimesLastYear]" caption="TrainingTimesLastYear" attribute="1" defaultMemberUniqueName="[Range 4].[TrainingTimesLastYear].[All]" allUniqueName="[Range 4].[TrainingTimesLastYear].[All]" dimensionUniqueName="[Range 4]" displayFolder="" count="0" memberValueDatatype="20" unbalanced="0"/>
    <cacheHierarchy uniqueName="[Range 4].[YearsAtCompany]" caption="YearsAtCompany" attribute="1" defaultMemberUniqueName="[Range 4].[YearsAtCompany].[All]" allUniqueName="[Range 4].[YearsAtCompany].[All]" dimensionUniqueName="[Range 4]" displayFolder="" count="0" memberValueDatatype="20" unbalanced="0"/>
    <cacheHierarchy uniqueName="[Range 4].[YearsSinceLastPromotion]" caption="YearsSinceLastPromotion" attribute="1" defaultMemberUniqueName="[Range 4].[YearsSinceLastPromotion].[All]" allUniqueName="[Range 4].[YearsSinceLastPromotion].[All]" dimensionUniqueName="[Range 4]" displayFolder="" count="0" memberValueDatatype="20" unbalanced="0"/>
    <cacheHierarchy uniqueName="[Range 4].[YearsWithCurrManager]" caption="YearsWithCurrManager" attribute="1" defaultMemberUniqueName="[Range 4].[YearsWithCurrManager].[All]" allUniqueName="[Range 4].[YearsWithCurrManager].[All]" dimensionUniqueName="[Range 4]" displayFolder="" count="0" memberValueDatatype="20" unbalanced="0"/>
    <cacheHierarchy uniqueName="[Range 4].[BusinessTravel]" caption="BusinessTravel" attribute="1" defaultMemberUniqueName="[Range 4].[BusinessTravel].[All]" allUniqueName="[Range 4].[BusinessTravel].[All]" dimensionUniqueName="[Range 4]" displayFolder="" count="0" memberValueDatatype="130" unbalanced="0"/>
    <cacheHierarchy uniqueName="[Range 4].[Department]" caption="Department" attribute="1" defaultMemberUniqueName="[Range 4].[Department].[All]" allUniqueName="[Range 4].[Department].[All]" dimensionUniqueName="[Range 4]" displayFolder="" count="0" memberValueDatatype="130" unbalanced="0"/>
    <cacheHierarchy uniqueName="[Range 4].[EducationField]" caption="EducationField" attribute="1" defaultMemberUniqueName="[Range 4].[EducationField].[All]" allUniqueName="[Range 4].[EducationField].[All]" dimensionUniqueName="[Range 4]" displayFolder="" count="0" memberValueDatatype="130" unbalanced="0"/>
    <cacheHierarchy uniqueName="[Range 4].[MaritalStatus]" caption="MaritalStatus" attribute="1" defaultMemberUniqueName="[Range 4].[MaritalStatus].[All]" allUniqueName="[Range 4].[MaritalStatus].[All]" dimensionUniqueName="[Range 4]" displayFolder="" count="0" memberValueDatatype="130" unbalanced="0"/>
    <cacheHierarchy uniqueName="[Range 4].[JobRole]" caption="JobRole" attribute="1" defaultMemberUniqueName="[Range 4].[JobRole].[All]" allUniqueName="[Range 4].[JobRole].[All]" dimensionUniqueName="[Range 4]" displayFolder="" count="0" memberValueDatatype="130" unbalanced="0"/>
    <cacheHierarchy uniqueName="[Range 4].[Gender]" caption="Gender" attribute="1" defaultMemberUniqueName="[Range 4].[Gender].[All]" allUniqueName="[Range 4].[Gender].[All]" dimensionUniqueName="[Range 4]" displayFolder="" count="0" memberValueDatatype="130" unbalanced="0"/>
    <cacheHierarchy uniqueName="[Range 4].[Attrition]" caption="Attrition" attribute="1" defaultMemberUniqueName="[Range 4].[Attrition].[All]" allUniqueName="[Range 4].[Attrition].[All]" dimensionUniqueName="[Range 4]" displayFolder="" count="0" memberValueDatatype="130" unbalanced="0"/>
    <cacheHierarchy uniqueName="[Range 4].[Over18]" caption="Over18" attribute="1" defaultMemberUniqueName="[Range 4].[Over18].[All]" allUniqueName="[Range 4].[Over18].[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JobRole]" caption="Count of JobRole" measure="1" displayFolder="" measureGroup="Range" count="0" hidden="1">
      <extLst>
        <ext xmlns:x15="http://schemas.microsoft.com/office/spreadsheetml/2010/11/main" uri="{B97F6D7D-B522-45F9-BDA1-12C45D357490}">
          <x15:cacheHierarchy aggregatedColumn="4"/>
        </ext>
      </extLst>
    </cacheHierarchy>
    <cacheHierarchy uniqueName="[Measures].[Sum of MonthlyIncome]" caption="Sum of MonthlyIncome" measure="1" displayFolder="" measureGroup="Range 1"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StandardHours]" caption="Sum of StandardHours" measure="1" displayFolder="" measureGroup="Range 1" count="0" hidden="1">
      <extLst>
        <ext xmlns:x15="http://schemas.microsoft.com/office/spreadsheetml/2010/11/main" uri="{B97F6D7D-B522-45F9-BDA1-12C45D357490}">
          <x15:cacheHierarchy aggregatedColumn="16"/>
        </ext>
      </extLst>
    </cacheHierarchy>
    <cacheHierarchy uniqueName="[Measures].[Sum of StockOptionLevel]" caption="Sum of StockOptionLevel" measure="1" displayFolder="" measureGroup="Range 1" count="0" hidden="1">
      <extLst>
        <ext xmlns:x15="http://schemas.microsoft.com/office/spreadsheetml/2010/11/main" uri="{B97F6D7D-B522-45F9-BDA1-12C45D357490}">
          <x15:cacheHierarchy aggregatedColumn="17"/>
        </ext>
      </extLst>
    </cacheHierarchy>
    <cacheHierarchy uniqueName="[Measures].[Sum of TrainingTimesLastYear]" caption="Sum of TrainingTimesLastYear" measure="1" displayFolder="" measureGroup="Range 1" count="0" hidden="1">
      <extLst>
        <ext xmlns:x15="http://schemas.microsoft.com/office/spreadsheetml/2010/11/main" uri="{B97F6D7D-B522-45F9-BDA1-12C45D357490}">
          <x15:cacheHierarchy aggregatedColumn="19"/>
        </ext>
      </extLst>
    </cacheHierarchy>
    <cacheHierarchy uniqueName="[Measures].[Count of JobRole 2]" caption="Count of JobRole 2" measure="1" displayFolder="" measureGroup="Range 1" count="0" hidden="1">
      <extLst>
        <ext xmlns:x15="http://schemas.microsoft.com/office/spreadsheetml/2010/11/main" uri="{B97F6D7D-B522-45F9-BDA1-12C45D357490}">
          <x15:cacheHierarchy aggregatedColumn="27"/>
        </ext>
      </extLst>
    </cacheHierarchy>
    <cacheHierarchy uniqueName="[Measures].[Count of MaritalStatus]" caption="Count of MaritalStatus" measure="1" displayFolder="" measureGroup="Range 1" count="0" hidden="1">
      <extLst>
        <ext xmlns:x15="http://schemas.microsoft.com/office/spreadsheetml/2010/11/main" uri="{B97F6D7D-B522-45F9-BDA1-12C45D357490}">
          <x15:cacheHierarchy aggregatedColumn="26"/>
        </ext>
      </extLst>
    </cacheHierarchy>
    <cacheHierarchy uniqueName="[Measures].[Sum of EmployeeID]" caption="Sum of EmployeeID" measure="1" displayFolder="" measureGroup="Range 1" count="0" hidden="1">
      <extLst>
        <ext xmlns:x15="http://schemas.microsoft.com/office/spreadsheetml/2010/11/main" uri="{B97F6D7D-B522-45F9-BDA1-12C45D357490}">
          <x15:cacheHierarchy aggregatedColumn="12"/>
        </ext>
      </extLst>
    </cacheHierarchy>
    <cacheHierarchy uniqueName="[Measures].[Sum of YearsSinceLastPromotion]" caption="Sum of YearsSinceLastPromotion" measure="1" displayFolder="" measureGroup="Range 1"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Range 1" count="0" hidden="1">
      <extLst>
        <ext xmlns:x15="http://schemas.microsoft.com/office/spreadsheetml/2010/11/main" uri="{B97F6D7D-B522-45F9-BDA1-12C45D357490}">
          <x15:cacheHierarchy aggregatedColumn="20"/>
        </ext>
      </extLst>
    </cacheHierarchy>
    <cacheHierarchy uniqueName="[Measures].[Sum of PercentSalaryHike]" caption="Sum of PercentSalaryHike" measure="1" displayFolder="" measureGroup="Range 1" count="0" hidden="1">
      <extLst>
        <ext xmlns:x15="http://schemas.microsoft.com/office/spreadsheetml/2010/11/main" uri="{B97F6D7D-B522-45F9-BDA1-12C45D357490}">
          <x15:cacheHierarchy aggregatedColumn="15"/>
        </ext>
      </extLst>
    </cacheHierarchy>
    <cacheHierarchy uniqueName="[Measures].[Sum of YearsWithCurrManager]" caption="Sum of YearsWithCurrManager" measure="1" displayFolder="" measureGroup="Range 1" count="0" hidden="1">
      <extLst>
        <ext xmlns:x15="http://schemas.microsoft.com/office/spreadsheetml/2010/11/main" uri="{B97F6D7D-B522-45F9-BDA1-12C45D357490}">
          <x15:cacheHierarchy aggregatedColumn="22"/>
        </ext>
      </extLst>
    </cacheHierarchy>
    <cacheHierarchy uniqueName="[Measures].[Sum of TotalWorkingYears]" caption="Sum of TotalWorkingYears" measure="1" displayFolder="" measureGroup="Range 1" count="0" hidden="1">
      <extLst>
        <ext xmlns:x15="http://schemas.microsoft.com/office/spreadsheetml/2010/11/main" uri="{B97F6D7D-B522-45F9-BDA1-12C45D357490}">
          <x15:cacheHierarchy aggregatedColumn="18"/>
        </ext>
      </extLst>
    </cacheHierarchy>
    <cacheHierarchy uniqueName="[Measures].[Sum of Education]" caption="Sum of Education" measure="1" displayFolder="" measureGroup="Range 1" count="0" hidden="1">
      <extLst>
        <ext xmlns:x15="http://schemas.microsoft.com/office/spreadsheetml/2010/11/main" uri="{B97F6D7D-B522-45F9-BDA1-12C45D357490}">
          <x15:cacheHierarchy aggregatedColumn="10"/>
        </ext>
      </extLst>
    </cacheHierarchy>
    <cacheHierarchy uniqueName="[Measures].[Count of EducationField]" caption="Count of EducationField" measure="1" displayFolder="" measureGroup="Range 2" count="0" hidden="1">
      <extLst>
        <ext xmlns:x15="http://schemas.microsoft.com/office/spreadsheetml/2010/11/main" uri="{B97F6D7D-B522-45F9-BDA1-12C45D357490}">
          <x15:cacheHierarchy aggregatedColumn="32"/>
        </ext>
      </extLst>
    </cacheHierarchy>
    <cacheHierarchy uniqueName="[Measures].[Count of EducationField 2]" caption="Count of EducationField 2" measure="1" displayFolder="" measureGroup="Range 1" count="0" hidden="1">
      <extLst>
        <ext xmlns:x15="http://schemas.microsoft.com/office/spreadsheetml/2010/11/main" uri="{B97F6D7D-B522-45F9-BDA1-12C45D357490}">
          <x15:cacheHierarchy aggregatedColumn="25"/>
        </ext>
      </extLst>
    </cacheHierarchy>
    <cacheHierarchy uniqueName="[Measures].[Count of JobRole 3]" caption="Count of JobRole 3" measure="1" displayFolder="" measureGroup="Range 3" count="0" hidden="1">
      <extLst>
        <ext xmlns:x15="http://schemas.microsoft.com/office/spreadsheetml/2010/11/main" uri="{B97F6D7D-B522-45F9-BDA1-12C45D357490}">
          <x15:cacheHierarchy aggregatedColumn="33"/>
        </ext>
      </extLst>
    </cacheHierarchy>
    <cacheHierarchy uniqueName="[Measures].[Count of Department]" caption="Count of Department" measure="1" displayFolder="" measureGroup="Range 1" count="0" hidden="1">
      <extLst>
        <ext xmlns:x15="http://schemas.microsoft.com/office/spreadsheetml/2010/11/main" uri="{B97F6D7D-B522-45F9-BDA1-12C45D357490}">
          <x15:cacheHierarchy aggregatedColumn="2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hal Haider" refreshedDate="44614.706085069447" backgroundQuery="1" createdVersion="7" refreshedVersion="7" minRefreshableVersion="3" recordCount="0" supportSubquery="1" supportAdvancedDrill="1" xr:uid="{009DDF74-FC32-4E3C-BA54-7F42887837BC}">
  <cacheSource type="external" connectionId="1"/>
  <cacheFields count="5">
    <cacheField name="[Range 1].[JobLevel].[JobLevel]" caption="JobLevel" numFmtId="0" hierarchy="13"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Range 1].[JobLevel].&amp;[1]"/>
            <x15:cachedUniqueName index="1" name="[Range 1].[JobLevel].&amp;[2]"/>
            <x15:cachedUniqueName index="2" name="[Range 1].[JobLevel].&amp;[3]"/>
            <x15:cachedUniqueName index="3" name="[Range 1].[JobLevel].&amp;[4]"/>
            <x15:cachedUniqueName index="4" name="[Range 1].[JobLevel].&amp;[5]"/>
          </x15:cachedUniqueNames>
        </ext>
      </extLst>
    </cacheField>
    <cacheField name="[Range 1].[Department].[Department]" caption="Department" numFmtId="0" hierarchy="24" level="1">
      <sharedItems count="3">
        <s v="Human Resources"/>
        <s v="Research &amp; Development"/>
        <s v="Sales"/>
      </sharedItems>
    </cacheField>
    <cacheField name="[Range 1].[EducationField].[EducationField]" caption="EducationField" numFmtId="0" hierarchy="25" level="1">
      <sharedItems count="6">
        <s v="Human Resources"/>
        <s v="Life Sciences"/>
        <s v="Marketing"/>
        <s v="Medical"/>
        <s v="Other"/>
        <s v="Technical Degree"/>
      </sharedItems>
    </cacheField>
    <cacheField name="[Measures].[Sum of PercentSalaryHike]" caption="Sum of PercentSalaryHike" numFmtId="0" hierarchy="74" level="32767"/>
    <cacheField name="[Range].[JobRole].[JobRole]" caption="JobRole" numFmtId="0" hierarchy="4" level="1">
      <sharedItems containsSemiMixedTypes="0" containsNonDate="0" containsString="0"/>
    </cacheField>
  </cacheFields>
  <cacheHierarchies count="82">
    <cacheHierarchy uniqueName="[Range].[BusinessTravel]" caption="BusinessTravel" attribute="1" defaultMemberUniqueName="[Range].[BusinessTravel].[All]" allUniqueName="[Range].[BusinessTravel].[All]" dimensionUniqueName="[Range]" displayFolder="" count="0" memberValueDatatype="130" unbalanced="0"/>
    <cacheHierarchy uniqueName="[Range].[Department]" caption="Department" attribute="1" defaultMemberUniqueName="[Range].[Department].[All]" allUniqueName="[Range].[Department].[All]" dimensionUniqueName="[Range]" displayFolder="" count="2" memberValueDatatype="130" unbalanced="0"/>
    <cacheHierarchy uniqueName="[Range].[EducationField]" caption="EducationField" attribute="1" defaultMemberUniqueName="[Range].[EducationField].[All]" allUniqueName="[Range].[EducationField].[All]" dimensionUniqueName="[Range]" displayFolder="" count="2" memberValueDatatype="130" unbalanced="0"/>
    <cacheHierarchy uniqueName="[Range].[MaritalStatus]" caption="MaritalStatus" attribute="1" defaultMemberUniqueName="[Range].[MaritalStatus].[All]" allUniqueName="[Range].[MaritalStatus].[All]" dimensionUniqueName="[Range]" displayFolder="" count="2" memberValueDatatype="130" unbalanced="0"/>
    <cacheHierarchy uniqueName="[Range].[JobRole]" caption="JobRole" attribute="1" defaultMemberUniqueName="[Range].[JobRole].[All]" allUniqueName="[Range].[JobRole].[All]" dimensionUniqueName="[Range]" displayFolder="" count="2" memberValueDatatype="130" unbalanced="0">
      <fieldsUsage count="2">
        <fieldUsage x="-1"/>
        <fieldUsage x="4"/>
      </fieldsUsage>
    </cacheHierarchy>
    <cacheHierarchy uniqueName="[Range].[Gender]" caption="Gender" attribute="1" defaultMemberUniqueName="[Range].[Gender].[All]" allUniqueName="[Range].[Gender].[All]" dimensionUniqueName="[Range]" displayFolder="" count="2" memberValueDatatype="130" unbalanced="0"/>
    <cacheHierarchy uniqueName="[Range].[Attrition]" caption="Attrition" attribute="1" defaultMemberUniqueName="[Range].[Attrition].[All]" allUniqueName="[Range].[Attrition].[All]" dimensionUniqueName="[Range]" displayFolder="" count="2" memberValueDatatype="130" unbalanced="0"/>
    <cacheHierarchy uniqueName="[Range].[Over18]" caption="Over18" attribute="1" defaultMemberUniqueName="[Range].[Over18].[All]" allUniqueName="[Range].[Over18].[All]" dimensionUniqueName="[Range]"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DistanceFromHome]" caption="DistanceFromHome" attribute="1" defaultMemberUniqueName="[Range 1].[DistanceFromHome].[All]" allUniqueName="[Range 1].[DistanceFromHome].[All]" dimensionUniqueName="[Range 1]" displayFolder="" count="0" memberValueDatatype="20" unbalanced="0"/>
    <cacheHierarchy uniqueName="[Range 1].[Education]" caption="Education" attribute="1" defaultMemberUniqueName="[Range 1].[Education].[All]" allUniqueName="[Range 1].[Education].[All]" dimensionUniqueName="[Range 1]" displayFolder="" count="0" memberValueDatatype="20" unbalanced="0"/>
    <cacheHierarchy uniqueName="[Range 1].[EmployeeCount]" caption="EmployeeCount" attribute="1" defaultMemberUniqueName="[Range 1].[EmployeeCount].[All]" allUniqueName="[Range 1].[EmployeeCount].[All]" dimensionUniqueName="[Range 1]" displayFolder="" count="0" memberValueDatatype="20" unbalanced="0"/>
    <cacheHierarchy uniqueName="[Range 1].[EmployeeID]" caption="EmployeeID" attribute="1" defaultMemberUniqueName="[Range 1].[EmployeeID].[All]" allUniqueName="[Range 1].[EmployeeID].[All]" dimensionUniqueName="[Range 1]" displayFolder="" count="0" memberValueDatatype="20" unbalanced="0"/>
    <cacheHierarchy uniqueName="[Range 1].[JobLevel]" caption="JobLevel" attribute="1" defaultMemberUniqueName="[Range 1].[JobLevel].[All]" allUniqueName="[Range 1].[JobLevel].[All]" dimensionUniqueName="[Range 1]" displayFolder="" count="2" memberValueDatatype="20" unbalanced="0">
      <fieldsUsage count="2">
        <fieldUsage x="-1"/>
        <fieldUsage x="0"/>
      </fieldsUsage>
    </cacheHierarchy>
    <cacheHierarchy uniqueName="[Range 1].[MonthlyIncome]" caption="MonthlyIncome" attribute="1" defaultMemberUniqueName="[Range 1].[MonthlyIncome].[All]" allUniqueName="[Range 1].[MonthlyIncome].[All]" dimensionUniqueName="[Range 1]" displayFolder="" count="0" memberValueDatatype="20" unbalanced="0"/>
    <cacheHierarchy uniqueName="[Range 1].[PercentSalaryHike]" caption="PercentSalaryHike" attribute="1" defaultMemberUniqueName="[Range 1].[PercentSalaryHike].[All]" allUniqueName="[Range 1].[PercentSalaryHike].[All]" dimensionUniqueName="[Range 1]" displayFolder="" count="0" memberValueDatatype="20" unbalanced="0"/>
    <cacheHierarchy uniqueName="[Range 1].[StandardHours]" caption="StandardHours" attribute="1" defaultMemberUniqueName="[Range 1].[StandardHours].[All]" allUniqueName="[Range 1].[StandardHours].[All]" dimensionUniqueName="[Range 1]" displayFolder="" count="0" memberValueDatatype="20" unbalanced="0"/>
    <cacheHierarchy uniqueName="[Range 1].[StockOptionLevel]" caption="StockOptionLevel" attribute="1" defaultMemberUniqueName="[Range 1].[StockOptionLevel].[All]" allUniqueName="[Range 1].[StockOptionLevel].[All]" dimensionUniqueName="[Range 1]" displayFolder="" count="0" memberValueDatatype="20" unbalanced="0"/>
    <cacheHierarchy uniqueName="[Range 1].[TotalWorkingYears]" caption="TotalWorkingYears" attribute="1" defaultMemberUniqueName="[Range 1].[TotalWorkingYears].[All]" allUniqueName="[Range 1].[TotalWorkingYears].[All]" dimensionUniqueName="[Range 1]" displayFolder="" count="0" memberValueDatatype="20" unbalanced="0"/>
    <cacheHierarchy uniqueName="[Range 1].[TrainingTimesLastYear]" caption="TrainingTimesLastYear" attribute="1" defaultMemberUniqueName="[Range 1].[TrainingTimesLastYear].[All]" allUniqueName="[Range 1].[TrainingTimesLastYear].[All]" dimensionUniqueName="[Range 1]" displayFolder="" count="0" memberValueDatatype="20" unbalanced="0"/>
    <cacheHierarchy uniqueName="[Range 1].[YearsAtCompany]" caption="YearsAtCompany" attribute="1" defaultMemberUniqueName="[Range 1].[YearsAtCompany].[All]" allUniqueName="[Range 1].[YearsAtCompany].[All]" dimensionUniqueName="[Range 1]" displayFolder="" count="0" memberValueDatatype="20" unbalanced="0"/>
    <cacheHierarchy uniqueName="[Range 1].[YearsSinceLastPromotion]" caption="YearsSinceLastPromotion" attribute="1" defaultMemberUniqueName="[Range 1].[YearsSinceLastPromotion].[All]" allUniqueName="[Range 1].[YearsSinceLastPromotion].[All]" dimensionUniqueName="[Range 1]" displayFolder="" count="0" memberValueDatatype="20" unbalanced="0"/>
    <cacheHierarchy uniqueName="[Range 1].[YearsWithCurrManager]" caption="YearsWithCurrManager" attribute="1" defaultMemberUniqueName="[Range 1].[YearsWithCurrManager].[All]" allUniqueName="[Range 1].[YearsWithCurrManager].[All]" dimensionUniqueName="[Range 1]" displayFolder="" count="0" memberValueDatatype="20" unbalanced="0"/>
    <cacheHierarchy uniqueName="[Range 1].[BusinessTravel]" caption="BusinessTravel" attribute="1" defaultMemberUniqueName="[Range 1].[BusinessTravel].[All]" allUniqueName="[Range 1].[BusinessTravel].[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2" memberValueDatatype="130" unbalanced="0">
      <fieldsUsage count="2">
        <fieldUsage x="-1"/>
        <fieldUsage x="1"/>
      </fieldsUsage>
    </cacheHierarchy>
    <cacheHierarchy uniqueName="[Range 1].[EducationField]" caption="EducationField" attribute="1" defaultMemberUniqueName="[Range 1].[EducationField].[All]" allUniqueName="[Range 1].[EducationField].[All]" dimensionUniqueName="[Range 1]" displayFolder="" count="2" memberValueDatatype="130" unbalanced="0">
      <fieldsUsage count="2">
        <fieldUsage x="-1"/>
        <fieldUsage x="2"/>
      </fieldsUsage>
    </cacheHierarchy>
    <cacheHierarchy uniqueName="[Range 1].[MaritalStatus]" caption="MaritalStatus" attribute="1" defaultMemberUniqueName="[Range 1].[MaritalStatus].[All]" allUniqueName="[Range 1].[MaritalStatus].[All]" dimensionUniqueName="[Range 1]" displayFolder="" count="0" memberValueDatatype="130" unbalanced="0"/>
    <cacheHierarchy uniqueName="[Range 1].[JobRole]" caption="JobRole" attribute="1" defaultMemberUniqueName="[Range 1].[JobRole].[All]" allUniqueName="[Range 1].[JobRol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ttrition]" caption="Attrition" attribute="1" defaultMemberUniqueName="[Range 1].[Attrition].[All]" allUniqueName="[Range 1].[Attrition].[All]" dimensionUniqueName="[Range 1]" displayFolder="" count="0" memberValueDatatype="130" unbalanced="0"/>
    <cacheHierarchy uniqueName="[Range 1].[Over18]" caption="Over18" attribute="1" defaultMemberUniqueName="[Range 1].[Over18].[All]" allUniqueName="[Range 1].[Over18].[All]" dimensionUniqueName="[Range 1]" displayFolder="" count="0" memberValueDatatype="130" unbalanced="0"/>
    <cacheHierarchy uniqueName="[Range 2].[Department]" caption="Department" attribute="1" defaultMemberUniqueName="[Range 2].[Department].[All]" allUniqueName="[Range 2].[Department].[All]" dimensionUniqueName="[Range 2]" displayFolder="" count="0" memberValueDatatype="130" unbalanced="0"/>
    <cacheHierarchy uniqueName="[Range 2].[EducationField]" caption="EducationField" attribute="1" defaultMemberUniqueName="[Range 2].[EducationField].[All]" allUniqueName="[Range 2].[EducationField].[All]" dimensionUniqueName="[Range 2]" displayFolder="" count="0" memberValueDatatype="130" unbalanced="0"/>
    <cacheHierarchy uniqueName="[Range 3].[JobRole]" caption="JobRole" attribute="1" defaultMemberUniqueName="[Range 3].[JobRole].[All]" allUniqueName="[Range 3].[JobRole].[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DistanceFromHome]" caption="DistanceFromHome" attribute="1" defaultMemberUniqueName="[Range 4].[DistanceFromHome].[All]" allUniqueName="[Range 4].[DistanceFromHome].[All]" dimensionUniqueName="[Range 4]" displayFolder="" count="0" memberValueDatatype="20" unbalanced="0"/>
    <cacheHierarchy uniqueName="[Range 4].[Education]" caption="Education" attribute="1" defaultMemberUniqueName="[Range 4].[Education].[All]" allUniqueName="[Range 4].[Education].[All]" dimensionUniqueName="[Range 4]" displayFolder="" count="0" memberValueDatatype="20" unbalanced="0"/>
    <cacheHierarchy uniqueName="[Range 4].[EmployeeCount]" caption="EmployeeCount" attribute="1" defaultMemberUniqueName="[Range 4].[EmployeeCount].[All]" allUniqueName="[Range 4].[EmployeeCount].[All]" dimensionUniqueName="[Range 4]" displayFolder="" count="0" memberValueDatatype="20" unbalanced="0"/>
    <cacheHierarchy uniqueName="[Range 4].[EmployeeID]" caption="EmployeeID" attribute="1" defaultMemberUniqueName="[Range 4].[EmployeeID].[All]" allUniqueName="[Range 4].[EmployeeID].[All]" dimensionUniqueName="[Range 4]" displayFolder="" count="0" memberValueDatatype="20" unbalanced="0"/>
    <cacheHierarchy uniqueName="[Range 4].[JobLevel]" caption="JobLevel" attribute="1" defaultMemberUniqueName="[Range 4].[JobLevel].[All]" allUniqueName="[Range 4].[JobLevel].[All]" dimensionUniqueName="[Range 4]" displayFolder="" count="0" memberValueDatatype="20" unbalanced="0"/>
    <cacheHierarchy uniqueName="[Range 4].[MonthlyIncome]" caption="MonthlyIncome" attribute="1" defaultMemberUniqueName="[Range 4].[MonthlyIncome].[All]" allUniqueName="[Range 4].[MonthlyIncome].[All]" dimensionUniqueName="[Range 4]" displayFolder="" count="0" memberValueDatatype="20" unbalanced="0"/>
    <cacheHierarchy uniqueName="[Range 4].[PercentSalaryHike]" caption="PercentSalaryHike" attribute="1" defaultMemberUniqueName="[Range 4].[PercentSalaryHike].[All]" allUniqueName="[Range 4].[PercentSalaryHike].[All]" dimensionUniqueName="[Range 4]" displayFolder="" count="0" memberValueDatatype="20" unbalanced="0"/>
    <cacheHierarchy uniqueName="[Range 4].[StandardHours]" caption="StandardHours" attribute="1" defaultMemberUniqueName="[Range 4].[StandardHours].[All]" allUniqueName="[Range 4].[StandardHours].[All]" dimensionUniqueName="[Range 4]" displayFolder="" count="0" memberValueDatatype="20" unbalanced="0"/>
    <cacheHierarchy uniqueName="[Range 4].[StockOptionLevel]" caption="StockOptionLevel" attribute="1" defaultMemberUniqueName="[Range 4].[StockOptionLevel].[All]" allUniqueName="[Range 4].[StockOptionLevel].[All]" dimensionUniqueName="[Range 4]" displayFolder="" count="0" memberValueDatatype="20" unbalanced="0"/>
    <cacheHierarchy uniqueName="[Range 4].[TotalWorkingYears]" caption="TotalWorkingYears" attribute="1" defaultMemberUniqueName="[Range 4].[TotalWorkingYears].[All]" allUniqueName="[Range 4].[TotalWorkingYears].[All]" dimensionUniqueName="[Range 4]" displayFolder="" count="0" memberValueDatatype="20" unbalanced="0"/>
    <cacheHierarchy uniqueName="[Range 4].[TrainingTimesLastYear]" caption="TrainingTimesLastYear" attribute="1" defaultMemberUniqueName="[Range 4].[TrainingTimesLastYear].[All]" allUniqueName="[Range 4].[TrainingTimesLastYear].[All]" dimensionUniqueName="[Range 4]" displayFolder="" count="0" memberValueDatatype="20" unbalanced="0"/>
    <cacheHierarchy uniqueName="[Range 4].[YearsAtCompany]" caption="YearsAtCompany" attribute="1" defaultMemberUniqueName="[Range 4].[YearsAtCompany].[All]" allUniqueName="[Range 4].[YearsAtCompany].[All]" dimensionUniqueName="[Range 4]" displayFolder="" count="0" memberValueDatatype="20" unbalanced="0"/>
    <cacheHierarchy uniqueName="[Range 4].[YearsSinceLastPromotion]" caption="YearsSinceLastPromotion" attribute="1" defaultMemberUniqueName="[Range 4].[YearsSinceLastPromotion].[All]" allUniqueName="[Range 4].[YearsSinceLastPromotion].[All]" dimensionUniqueName="[Range 4]" displayFolder="" count="0" memberValueDatatype="20" unbalanced="0"/>
    <cacheHierarchy uniqueName="[Range 4].[YearsWithCurrManager]" caption="YearsWithCurrManager" attribute="1" defaultMemberUniqueName="[Range 4].[YearsWithCurrManager].[All]" allUniqueName="[Range 4].[YearsWithCurrManager].[All]" dimensionUniqueName="[Range 4]" displayFolder="" count="0" memberValueDatatype="20" unbalanced="0"/>
    <cacheHierarchy uniqueName="[Range 4].[BusinessTravel]" caption="BusinessTravel" attribute="1" defaultMemberUniqueName="[Range 4].[BusinessTravel].[All]" allUniqueName="[Range 4].[BusinessTravel].[All]" dimensionUniqueName="[Range 4]" displayFolder="" count="0" memberValueDatatype="130" unbalanced="0"/>
    <cacheHierarchy uniqueName="[Range 4].[Department]" caption="Department" attribute="1" defaultMemberUniqueName="[Range 4].[Department].[All]" allUniqueName="[Range 4].[Department].[All]" dimensionUniqueName="[Range 4]" displayFolder="" count="0" memberValueDatatype="130" unbalanced="0"/>
    <cacheHierarchy uniqueName="[Range 4].[EducationField]" caption="EducationField" attribute="1" defaultMemberUniqueName="[Range 4].[EducationField].[All]" allUniqueName="[Range 4].[EducationField].[All]" dimensionUniqueName="[Range 4]" displayFolder="" count="0" memberValueDatatype="130" unbalanced="0"/>
    <cacheHierarchy uniqueName="[Range 4].[MaritalStatus]" caption="MaritalStatus" attribute="1" defaultMemberUniqueName="[Range 4].[MaritalStatus].[All]" allUniqueName="[Range 4].[MaritalStatus].[All]" dimensionUniqueName="[Range 4]" displayFolder="" count="0" memberValueDatatype="130" unbalanced="0"/>
    <cacheHierarchy uniqueName="[Range 4].[JobRole]" caption="JobRole" attribute="1" defaultMemberUniqueName="[Range 4].[JobRole].[All]" allUniqueName="[Range 4].[JobRole].[All]" dimensionUniqueName="[Range 4]" displayFolder="" count="0" memberValueDatatype="130" unbalanced="0"/>
    <cacheHierarchy uniqueName="[Range 4].[Gender]" caption="Gender" attribute="1" defaultMemberUniqueName="[Range 4].[Gender].[All]" allUniqueName="[Range 4].[Gender].[All]" dimensionUniqueName="[Range 4]" displayFolder="" count="0" memberValueDatatype="130" unbalanced="0"/>
    <cacheHierarchy uniqueName="[Range 4].[Attrition]" caption="Attrition" attribute="1" defaultMemberUniqueName="[Range 4].[Attrition].[All]" allUniqueName="[Range 4].[Attrition].[All]" dimensionUniqueName="[Range 4]" displayFolder="" count="0" memberValueDatatype="130" unbalanced="0"/>
    <cacheHierarchy uniqueName="[Range 4].[Over18]" caption="Over18" attribute="1" defaultMemberUniqueName="[Range 4].[Over18].[All]" allUniqueName="[Range 4].[Over18].[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JobRole]" caption="Count of JobRole" measure="1" displayFolder="" measureGroup="Range" count="0" hidden="1">
      <extLst>
        <ext xmlns:x15="http://schemas.microsoft.com/office/spreadsheetml/2010/11/main" uri="{B97F6D7D-B522-45F9-BDA1-12C45D357490}">
          <x15:cacheHierarchy aggregatedColumn="4"/>
        </ext>
      </extLst>
    </cacheHierarchy>
    <cacheHierarchy uniqueName="[Measures].[Sum of MonthlyIncome]" caption="Sum of MonthlyIncome" measure="1" displayFolder="" measureGroup="Range 1" count="0" hidden="1">
      <extLst>
        <ext xmlns:x15="http://schemas.microsoft.com/office/spreadsheetml/2010/11/main" uri="{B97F6D7D-B522-45F9-BDA1-12C45D357490}">
          <x15:cacheHierarchy aggregatedColumn="14"/>
        </ext>
      </extLst>
    </cacheHierarchy>
    <cacheHierarchy uniqueName="[Measures].[Sum of StandardHours]" caption="Sum of StandardHours" measure="1" displayFolder="" measureGroup="Range 1" count="0" hidden="1">
      <extLst>
        <ext xmlns:x15="http://schemas.microsoft.com/office/spreadsheetml/2010/11/main" uri="{B97F6D7D-B522-45F9-BDA1-12C45D357490}">
          <x15:cacheHierarchy aggregatedColumn="16"/>
        </ext>
      </extLst>
    </cacheHierarchy>
    <cacheHierarchy uniqueName="[Measures].[Sum of StockOptionLevel]" caption="Sum of StockOptionLevel" measure="1" displayFolder="" measureGroup="Range 1" count="0" hidden="1">
      <extLst>
        <ext xmlns:x15="http://schemas.microsoft.com/office/spreadsheetml/2010/11/main" uri="{B97F6D7D-B522-45F9-BDA1-12C45D357490}">
          <x15:cacheHierarchy aggregatedColumn="17"/>
        </ext>
      </extLst>
    </cacheHierarchy>
    <cacheHierarchy uniqueName="[Measures].[Sum of TrainingTimesLastYear]" caption="Sum of TrainingTimesLastYear" measure="1" displayFolder="" measureGroup="Range 1" count="0" hidden="1">
      <extLst>
        <ext xmlns:x15="http://schemas.microsoft.com/office/spreadsheetml/2010/11/main" uri="{B97F6D7D-B522-45F9-BDA1-12C45D357490}">
          <x15:cacheHierarchy aggregatedColumn="19"/>
        </ext>
      </extLst>
    </cacheHierarchy>
    <cacheHierarchy uniqueName="[Measures].[Count of JobRole 2]" caption="Count of JobRole 2" measure="1" displayFolder="" measureGroup="Range 1" count="0" hidden="1">
      <extLst>
        <ext xmlns:x15="http://schemas.microsoft.com/office/spreadsheetml/2010/11/main" uri="{B97F6D7D-B522-45F9-BDA1-12C45D357490}">
          <x15:cacheHierarchy aggregatedColumn="27"/>
        </ext>
      </extLst>
    </cacheHierarchy>
    <cacheHierarchy uniqueName="[Measures].[Count of MaritalStatus]" caption="Count of MaritalStatus" measure="1" displayFolder="" measureGroup="Range 1" count="0" hidden="1">
      <extLst>
        <ext xmlns:x15="http://schemas.microsoft.com/office/spreadsheetml/2010/11/main" uri="{B97F6D7D-B522-45F9-BDA1-12C45D357490}">
          <x15:cacheHierarchy aggregatedColumn="26"/>
        </ext>
      </extLst>
    </cacheHierarchy>
    <cacheHierarchy uniqueName="[Measures].[Sum of EmployeeID]" caption="Sum of EmployeeID" measure="1" displayFolder="" measureGroup="Range 1" count="0" hidden="1">
      <extLst>
        <ext xmlns:x15="http://schemas.microsoft.com/office/spreadsheetml/2010/11/main" uri="{B97F6D7D-B522-45F9-BDA1-12C45D357490}">
          <x15:cacheHierarchy aggregatedColumn="12"/>
        </ext>
      </extLst>
    </cacheHierarchy>
    <cacheHierarchy uniqueName="[Measures].[Sum of YearsSinceLastPromotion]" caption="Sum of YearsSinceLastPromotion" measure="1" displayFolder="" measureGroup="Range 1"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Range 1" count="0" hidden="1">
      <extLst>
        <ext xmlns:x15="http://schemas.microsoft.com/office/spreadsheetml/2010/11/main" uri="{B97F6D7D-B522-45F9-BDA1-12C45D357490}">
          <x15:cacheHierarchy aggregatedColumn="20"/>
        </ext>
      </extLst>
    </cacheHierarchy>
    <cacheHierarchy uniqueName="[Measures].[Sum of PercentSalaryHike]" caption="Sum of PercentSalaryHike" measure="1" displayFolder="" measureGroup="Range 1" count="0" oneField="1" hidden="1">
      <fieldsUsage count="1">
        <fieldUsage x="3"/>
      </fieldsUsage>
      <extLst>
        <ext xmlns:x15="http://schemas.microsoft.com/office/spreadsheetml/2010/11/main" uri="{B97F6D7D-B522-45F9-BDA1-12C45D357490}">
          <x15:cacheHierarchy aggregatedColumn="15"/>
        </ext>
      </extLst>
    </cacheHierarchy>
    <cacheHierarchy uniqueName="[Measures].[Sum of YearsWithCurrManager]" caption="Sum of YearsWithCurrManager" measure="1" displayFolder="" measureGroup="Range 1" count="0" hidden="1">
      <extLst>
        <ext xmlns:x15="http://schemas.microsoft.com/office/spreadsheetml/2010/11/main" uri="{B97F6D7D-B522-45F9-BDA1-12C45D357490}">
          <x15:cacheHierarchy aggregatedColumn="22"/>
        </ext>
      </extLst>
    </cacheHierarchy>
    <cacheHierarchy uniqueName="[Measures].[Sum of TotalWorkingYears]" caption="Sum of TotalWorkingYears" measure="1" displayFolder="" measureGroup="Range 1" count="0" hidden="1">
      <extLst>
        <ext xmlns:x15="http://schemas.microsoft.com/office/spreadsheetml/2010/11/main" uri="{B97F6D7D-B522-45F9-BDA1-12C45D357490}">
          <x15:cacheHierarchy aggregatedColumn="18"/>
        </ext>
      </extLst>
    </cacheHierarchy>
    <cacheHierarchy uniqueName="[Measures].[Sum of Education]" caption="Sum of Education" measure="1" displayFolder="" measureGroup="Range 1" count="0" hidden="1">
      <extLst>
        <ext xmlns:x15="http://schemas.microsoft.com/office/spreadsheetml/2010/11/main" uri="{B97F6D7D-B522-45F9-BDA1-12C45D357490}">
          <x15:cacheHierarchy aggregatedColumn="10"/>
        </ext>
      </extLst>
    </cacheHierarchy>
    <cacheHierarchy uniqueName="[Measures].[Count of EducationField]" caption="Count of EducationField" measure="1" displayFolder="" measureGroup="Range 2" count="0" hidden="1">
      <extLst>
        <ext xmlns:x15="http://schemas.microsoft.com/office/spreadsheetml/2010/11/main" uri="{B97F6D7D-B522-45F9-BDA1-12C45D357490}">
          <x15:cacheHierarchy aggregatedColumn="32"/>
        </ext>
      </extLst>
    </cacheHierarchy>
    <cacheHierarchy uniqueName="[Measures].[Count of EducationField 2]" caption="Count of EducationField 2" measure="1" displayFolder="" measureGroup="Range 1" count="0" hidden="1">
      <extLst>
        <ext xmlns:x15="http://schemas.microsoft.com/office/spreadsheetml/2010/11/main" uri="{B97F6D7D-B522-45F9-BDA1-12C45D357490}">
          <x15:cacheHierarchy aggregatedColumn="25"/>
        </ext>
      </extLst>
    </cacheHierarchy>
    <cacheHierarchy uniqueName="[Measures].[Count of JobRole 3]" caption="Count of JobRole 3" measure="1" displayFolder="" measureGroup="Range 3" count="0" hidden="1">
      <extLst>
        <ext xmlns:x15="http://schemas.microsoft.com/office/spreadsheetml/2010/11/main" uri="{B97F6D7D-B522-45F9-BDA1-12C45D357490}">
          <x15:cacheHierarchy aggregatedColumn="33"/>
        </ext>
      </extLst>
    </cacheHierarchy>
    <cacheHierarchy uniqueName="[Measures].[Count of Department]" caption="Count of Department" measure="1" displayFolder="" measureGroup="Range 1" count="0" hidden="1">
      <extLst>
        <ext xmlns:x15="http://schemas.microsoft.com/office/spreadsheetml/2010/11/main" uri="{B97F6D7D-B522-45F9-BDA1-12C45D357490}">
          <x15:cacheHierarchy aggregatedColumn="2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hal Haider" refreshedDate="44614.706085995371" backgroundQuery="1" createdVersion="7" refreshedVersion="7" minRefreshableVersion="3" recordCount="0" supportSubquery="1" supportAdvancedDrill="1" xr:uid="{A174FC01-7B01-48BA-8398-729870A93100}">
  <cacheSource type="external" connectionId="1"/>
  <cacheFields count="5">
    <cacheField name="[Range 1].[Gender].[Gender]" caption="Gender" numFmtId="0" hierarchy="28" level="1">
      <sharedItems count="2">
        <s v="Female"/>
        <s v="Male"/>
      </sharedItems>
    </cacheField>
    <cacheField name="[Range 1].[Department].[Department]" caption="Department" numFmtId="0" hierarchy="24" level="1">
      <sharedItems count="3">
        <s v="Human Resources"/>
        <s v="Research &amp; Development"/>
        <s v="Sales"/>
      </sharedItems>
    </cacheField>
    <cacheField name="[Range 1].[JobRole].[JobRole]" caption="JobRole" numFmtId="0" hierarchy="27" level="1">
      <sharedItems count="9">
        <s v="Healthcare Representative"/>
        <s v="Human Resources"/>
        <s v="Laboratory Technician"/>
        <s v="Manager"/>
        <s v="Manufacturing Director"/>
        <s v="Research Director"/>
        <s v="Research Scientist"/>
        <s v="Sales Executive"/>
        <s v="Sales Representative"/>
      </sharedItems>
    </cacheField>
    <cacheField name="[Measures].[Sum of StockOptionLevel]" caption="Sum of StockOptionLevel" numFmtId="0" hierarchy="67" level="32767"/>
    <cacheField name="[Range].[JobRole].[JobRole]" caption="JobRole" numFmtId="0" hierarchy="4" level="1">
      <sharedItems containsSemiMixedTypes="0" containsNonDate="0" containsString="0"/>
    </cacheField>
  </cacheFields>
  <cacheHierarchies count="82">
    <cacheHierarchy uniqueName="[Range].[BusinessTravel]" caption="BusinessTravel" attribute="1" defaultMemberUniqueName="[Range].[BusinessTravel].[All]" allUniqueName="[Range].[BusinessTravel].[All]" dimensionUniqueName="[Range]" displayFolder="" count="0" memberValueDatatype="130" unbalanced="0"/>
    <cacheHierarchy uniqueName="[Range].[Department]" caption="Department" attribute="1" defaultMemberUniqueName="[Range].[Department].[All]" allUniqueName="[Range].[Department].[All]" dimensionUniqueName="[Range]" displayFolder="" count="2" memberValueDatatype="130" unbalanced="0"/>
    <cacheHierarchy uniqueName="[Range].[EducationField]" caption="EducationField" attribute="1" defaultMemberUniqueName="[Range].[EducationField].[All]" allUniqueName="[Range].[EducationField].[All]" dimensionUniqueName="[Range]" displayFolder="" count="2" memberValueDatatype="130" unbalanced="0"/>
    <cacheHierarchy uniqueName="[Range].[MaritalStatus]" caption="MaritalStatus" attribute="1" defaultMemberUniqueName="[Range].[MaritalStatus].[All]" allUniqueName="[Range].[MaritalStatus].[All]" dimensionUniqueName="[Range]" displayFolder="" count="2" memberValueDatatype="130" unbalanced="0"/>
    <cacheHierarchy uniqueName="[Range].[JobRole]" caption="JobRole" attribute="1" defaultMemberUniqueName="[Range].[JobRole].[All]" allUniqueName="[Range].[JobRole].[All]" dimensionUniqueName="[Range]" displayFolder="" count="2" memberValueDatatype="130" unbalanced="0">
      <fieldsUsage count="2">
        <fieldUsage x="-1"/>
        <fieldUsage x="4"/>
      </fieldsUsage>
    </cacheHierarchy>
    <cacheHierarchy uniqueName="[Range].[Gender]" caption="Gender" attribute="1" defaultMemberUniqueName="[Range].[Gender].[All]" allUniqueName="[Range].[Gender].[All]" dimensionUniqueName="[Range]" displayFolder="" count="2" memberValueDatatype="130" unbalanced="0"/>
    <cacheHierarchy uniqueName="[Range].[Attrition]" caption="Attrition" attribute="1" defaultMemberUniqueName="[Range].[Attrition].[All]" allUniqueName="[Range].[Attrition].[All]" dimensionUniqueName="[Range]" displayFolder="" count="2" memberValueDatatype="130" unbalanced="0"/>
    <cacheHierarchy uniqueName="[Range].[Over18]" caption="Over18" attribute="1" defaultMemberUniqueName="[Range].[Over18].[All]" allUniqueName="[Range].[Over18].[All]" dimensionUniqueName="[Range]"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DistanceFromHome]" caption="DistanceFromHome" attribute="1" defaultMemberUniqueName="[Range 1].[DistanceFromHome].[All]" allUniqueName="[Range 1].[DistanceFromHome].[All]" dimensionUniqueName="[Range 1]" displayFolder="" count="0" memberValueDatatype="20" unbalanced="0"/>
    <cacheHierarchy uniqueName="[Range 1].[Education]" caption="Education" attribute="1" defaultMemberUniqueName="[Range 1].[Education].[All]" allUniqueName="[Range 1].[Education].[All]" dimensionUniqueName="[Range 1]" displayFolder="" count="0" memberValueDatatype="20" unbalanced="0"/>
    <cacheHierarchy uniqueName="[Range 1].[EmployeeCount]" caption="EmployeeCount" attribute="1" defaultMemberUniqueName="[Range 1].[EmployeeCount].[All]" allUniqueName="[Range 1].[EmployeeCount].[All]" dimensionUniqueName="[Range 1]" displayFolder="" count="0" memberValueDatatype="20" unbalanced="0"/>
    <cacheHierarchy uniqueName="[Range 1].[EmployeeID]" caption="EmployeeID" attribute="1" defaultMemberUniqueName="[Range 1].[EmployeeID].[All]" allUniqueName="[Range 1].[EmployeeID].[All]" dimensionUniqueName="[Range 1]" displayFolder="" count="0" memberValueDatatype="20" unbalanced="0"/>
    <cacheHierarchy uniqueName="[Range 1].[JobLevel]" caption="JobLevel" attribute="1" defaultMemberUniqueName="[Range 1].[JobLevel].[All]" allUniqueName="[Range 1].[JobLevel].[All]" dimensionUniqueName="[Range 1]" displayFolder="" count="0" memberValueDatatype="20" unbalanced="0"/>
    <cacheHierarchy uniqueName="[Range 1].[MonthlyIncome]" caption="MonthlyIncome" attribute="1" defaultMemberUniqueName="[Range 1].[MonthlyIncome].[All]" allUniqueName="[Range 1].[MonthlyIncome].[All]" dimensionUniqueName="[Range 1]" displayFolder="" count="0" memberValueDatatype="20" unbalanced="0"/>
    <cacheHierarchy uniqueName="[Range 1].[PercentSalaryHike]" caption="PercentSalaryHike" attribute="1" defaultMemberUniqueName="[Range 1].[PercentSalaryHike].[All]" allUniqueName="[Range 1].[PercentSalaryHike].[All]" dimensionUniqueName="[Range 1]" displayFolder="" count="0" memberValueDatatype="20" unbalanced="0"/>
    <cacheHierarchy uniqueName="[Range 1].[StandardHours]" caption="StandardHours" attribute="1" defaultMemberUniqueName="[Range 1].[StandardHours].[All]" allUniqueName="[Range 1].[StandardHours].[All]" dimensionUniqueName="[Range 1]" displayFolder="" count="0" memberValueDatatype="20" unbalanced="0"/>
    <cacheHierarchy uniqueName="[Range 1].[StockOptionLevel]" caption="StockOptionLevel" attribute="1" defaultMemberUniqueName="[Range 1].[StockOptionLevel].[All]" allUniqueName="[Range 1].[StockOptionLevel].[All]" dimensionUniqueName="[Range 1]" displayFolder="" count="0" memberValueDatatype="20" unbalanced="0"/>
    <cacheHierarchy uniqueName="[Range 1].[TotalWorkingYears]" caption="TotalWorkingYears" attribute="1" defaultMemberUniqueName="[Range 1].[TotalWorkingYears].[All]" allUniqueName="[Range 1].[TotalWorkingYears].[All]" dimensionUniqueName="[Range 1]" displayFolder="" count="0" memberValueDatatype="20" unbalanced="0"/>
    <cacheHierarchy uniqueName="[Range 1].[TrainingTimesLastYear]" caption="TrainingTimesLastYear" attribute="1" defaultMemberUniqueName="[Range 1].[TrainingTimesLastYear].[All]" allUniqueName="[Range 1].[TrainingTimesLastYear].[All]" dimensionUniqueName="[Range 1]" displayFolder="" count="0" memberValueDatatype="20" unbalanced="0"/>
    <cacheHierarchy uniqueName="[Range 1].[YearsAtCompany]" caption="YearsAtCompany" attribute="1" defaultMemberUniqueName="[Range 1].[YearsAtCompany].[All]" allUniqueName="[Range 1].[YearsAtCompany].[All]" dimensionUniqueName="[Range 1]" displayFolder="" count="0" memberValueDatatype="20" unbalanced="0"/>
    <cacheHierarchy uniqueName="[Range 1].[YearsSinceLastPromotion]" caption="YearsSinceLastPromotion" attribute="1" defaultMemberUniqueName="[Range 1].[YearsSinceLastPromotion].[All]" allUniqueName="[Range 1].[YearsSinceLastPromotion].[All]" dimensionUniqueName="[Range 1]" displayFolder="" count="0" memberValueDatatype="20" unbalanced="0"/>
    <cacheHierarchy uniqueName="[Range 1].[YearsWithCurrManager]" caption="YearsWithCurrManager" attribute="1" defaultMemberUniqueName="[Range 1].[YearsWithCurrManager].[All]" allUniqueName="[Range 1].[YearsWithCurrManager].[All]" dimensionUniqueName="[Range 1]" displayFolder="" count="0" memberValueDatatype="20" unbalanced="0"/>
    <cacheHierarchy uniqueName="[Range 1].[BusinessTravel]" caption="BusinessTravel" attribute="1" defaultMemberUniqueName="[Range 1].[BusinessTravel].[All]" allUniqueName="[Range 1].[BusinessTravel].[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2" memberValueDatatype="130" unbalanced="0">
      <fieldsUsage count="2">
        <fieldUsage x="-1"/>
        <fieldUsage x="1"/>
      </fieldsUsage>
    </cacheHierarchy>
    <cacheHierarchy uniqueName="[Range 1].[EducationField]" caption="EducationField" attribute="1" defaultMemberUniqueName="[Range 1].[EducationField].[All]" allUniqueName="[Range 1].[EducationField].[All]" dimensionUniqueName="[Range 1]" displayFolder="" count="0" memberValueDatatype="130" unbalanced="0"/>
    <cacheHierarchy uniqueName="[Range 1].[MaritalStatus]" caption="MaritalStatus" attribute="1" defaultMemberUniqueName="[Range 1].[MaritalStatus].[All]" allUniqueName="[Range 1].[MaritalStatus].[All]" dimensionUniqueName="[Range 1]" displayFolder="" count="0" memberValueDatatype="130" unbalanced="0"/>
    <cacheHierarchy uniqueName="[Range 1].[JobRole]" caption="JobRole" attribute="1" defaultMemberUniqueName="[Range 1].[JobRole].[All]" allUniqueName="[Range 1].[JobRole].[All]" dimensionUniqueName="[Range 1]" displayFolder="" count="2" memberValueDatatype="130" unbalanced="0">
      <fieldsUsage count="2">
        <fieldUsage x="-1"/>
        <fieldUsage x="2"/>
      </fieldsUsage>
    </cacheHierarchy>
    <cacheHierarchy uniqueName="[Range 1].[Gender]" caption="Gender" attribute="1" defaultMemberUniqueName="[Range 1].[Gender].[All]" allUniqueName="[Range 1].[Gender].[All]" dimensionUniqueName="[Range 1]" displayFolder="" count="2" memberValueDatatype="130" unbalanced="0">
      <fieldsUsage count="2">
        <fieldUsage x="-1"/>
        <fieldUsage x="0"/>
      </fieldsUsage>
    </cacheHierarchy>
    <cacheHierarchy uniqueName="[Range 1].[Attrition]" caption="Attrition" attribute="1" defaultMemberUniqueName="[Range 1].[Attrition].[All]" allUniqueName="[Range 1].[Attrition].[All]" dimensionUniqueName="[Range 1]" displayFolder="" count="0" memberValueDatatype="130" unbalanced="0"/>
    <cacheHierarchy uniqueName="[Range 1].[Over18]" caption="Over18" attribute="1" defaultMemberUniqueName="[Range 1].[Over18].[All]" allUniqueName="[Range 1].[Over18].[All]" dimensionUniqueName="[Range 1]" displayFolder="" count="0" memberValueDatatype="130" unbalanced="0"/>
    <cacheHierarchy uniqueName="[Range 2].[Department]" caption="Department" attribute="1" defaultMemberUniqueName="[Range 2].[Department].[All]" allUniqueName="[Range 2].[Department].[All]" dimensionUniqueName="[Range 2]" displayFolder="" count="0" memberValueDatatype="130" unbalanced="0"/>
    <cacheHierarchy uniqueName="[Range 2].[EducationField]" caption="EducationField" attribute="1" defaultMemberUniqueName="[Range 2].[EducationField].[All]" allUniqueName="[Range 2].[EducationField].[All]" dimensionUniqueName="[Range 2]" displayFolder="" count="0" memberValueDatatype="130" unbalanced="0"/>
    <cacheHierarchy uniqueName="[Range 3].[JobRole]" caption="JobRole" attribute="1" defaultMemberUniqueName="[Range 3].[JobRole].[All]" allUniqueName="[Range 3].[JobRole].[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DistanceFromHome]" caption="DistanceFromHome" attribute="1" defaultMemberUniqueName="[Range 4].[DistanceFromHome].[All]" allUniqueName="[Range 4].[DistanceFromHome].[All]" dimensionUniqueName="[Range 4]" displayFolder="" count="0" memberValueDatatype="20" unbalanced="0"/>
    <cacheHierarchy uniqueName="[Range 4].[Education]" caption="Education" attribute="1" defaultMemberUniqueName="[Range 4].[Education].[All]" allUniqueName="[Range 4].[Education].[All]" dimensionUniqueName="[Range 4]" displayFolder="" count="0" memberValueDatatype="20" unbalanced="0"/>
    <cacheHierarchy uniqueName="[Range 4].[EmployeeCount]" caption="EmployeeCount" attribute="1" defaultMemberUniqueName="[Range 4].[EmployeeCount].[All]" allUniqueName="[Range 4].[EmployeeCount].[All]" dimensionUniqueName="[Range 4]" displayFolder="" count="0" memberValueDatatype="20" unbalanced="0"/>
    <cacheHierarchy uniqueName="[Range 4].[EmployeeID]" caption="EmployeeID" attribute="1" defaultMemberUniqueName="[Range 4].[EmployeeID].[All]" allUniqueName="[Range 4].[EmployeeID].[All]" dimensionUniqueName="[Range 4]" displayFolder="" count="0" memberValueDatatype="20" unbalanced="0"/>
    <cacheHierarchy uniqueName="[Range 4].[JobLevel]" caption="JobLevel" attribute="1" defaultMemberUniqueName="[Range 4].[JobLevel].[All]" allUniqueName="[Range 4].[JobLevel].[All]" dimensionUniqueName="[Range 4]" displayFolder="" count="0" memberValueDatatype="20" unbalanced="0"/>
    <cacheHierarchy uniqueName="[Range 4].[MonthlyIncome]" caption="MonthlyIncome" attribute="1" defaultMemberUniqueName="[Range 4].[MonthlyIncome].[All]" allUniqueName="[Range 4].[MonthlyIncome].[All]" dimensionUniqueName="[Range 4]" displayFolder="" count="0" memberValueDatatype="20" unbalanced="0"/>
    <cacheHierarchy uniqueName="[Range 4].[PercentSalaryHike]" caption="PercentSalaryHike" attribute="1" defaultMemberUniqueName="[Range 4].[PercentSalaryHike].[All]" allUniqueName="[Range 4].[PercentSalaryHike].[All]" dimensionUniqueName="[Range 4]" displayFolder="" count="0" memberValueDatatype="20" unbalanced="0"/>
    <cacheHierarchy uniqueName="[Range 4].[StandardHours]" caption="StandardHours" attribute="1" defaultMemberUniqueName="[Range 4].[StandardHours].[All]" allUniqueName="[Range 4].[StandardHours].[All]" dimensionUniqueName="[Range 4]" displayFolder="" count="0" memberValueDatatype="20" unbalanced="0"/>
    <cacheHierarchy uniqueName="[Range 4].[StockOptionLevel]" caption="StockOptionLevel" attribute="1" defaultMemberUniqueName="[Range 4].[StockOptionLevel].[All]" allUniqueName="[Range 4].[StockOptionLevel].[All]" dimensionUniqueName="[Range 4]" displayFolder="" count="0" memberValueDatatype="20" unbalanced="0"/>
    <cacheHierarchy uniqueName="[Range 4].[TotalWorkingYears]" caption="TotalWorkingYears" attribute="1" defaultMemberUniqueName="[Range 4].[TotalWorkingYears].[All]" allUniqueName="[Range 4].[TotalWorkingYears].[All]" dimensionUniqueName="[Range 4]" displayFolder="" count="0" memberValueDatatype="20" unbalanced="0"/>
    <cacheHierarchy uniqueName="[Range 4].[TrainingTimesLastYear]" caption="TrainingTimesLastYear" attribute="1" defaultMemberUniqueName="[Range 4].[TrainingTimesLastYear].[All]" allUniqueName="[Range 4].[TrainingTimesLastYear].[All]" dimensionUniqueName="[Range 4]" displayFolder="" count="0" memberValueDatatype="20" unbalanced="0"/>
    <cacheHierarchy uniqueName="[Range 4].[YearsAtCompany]" caption="YearsAtCompany" attribute="1" defaultMemberUniqueName="[Range 4].[YearsAtCompany].[All]" allUniqueName="[Range 4].[YearsAtCompany].[All]" dimensionUniqueName="[Range 4]" displayFolder="" count="0" memberValueDatatype="20" unbalanced="0"/>
    <cacheHierarchy uniqueName="[Range 4].[YearsSinceLastPromotion]" caption="YearsSinceLastPromotion" attribute="1" defaultMemberUniqueName="[Range 4].[YearsSinceLastPromotion].[All]" allUniqueName="[Range 4].[YearsSinceLastPromotion].[All]" dimensionUniqueName="[Range 4]" displayFolder="" count="0" memberValueDatatype="20" unbalanced="0"/>
    <cacheHierarchy uniqueName="[Range 4].[YearsWithCurrManager]" caption="YearsWithCurrManager" attribute="1" defaultMemberUniqueName="[Range 4].[YearsWithCurrManager].[All]" allUniqueName="[Range 4].[YearsWithCurrManager].[All]" dimensionUniqueName="[Range 4]" displayFolder="" count="0" memberValueDatatype="20" unbalanced="0"/>
    <cacheHierarchy uniqueName="[Range 4].[BusinessTravel]" caption="BusinessTravel" attribute="1" defaultMemberUniqueName="[Range 4].[BusinessTravel].[All]" allUniqueName="[Range 4].[BusinessTravel].[All]" dimensionUniqueName="[Range 4]" displayFolder="" count="0" memberValueDatatype="130" unbalanced="0"/>
    <cacheHierarchy uniqueName="[Range 4].[Department]" caption="Department" attribute="1" defaultMemberUniqueName="[Range 4].[Department].[All]" allUniqueName="[Range 4].[Department].[All]" dimensionUniqueName="[Range 4]" displayFolder="" count="0" memberValueDatatype="130" unbalanced="0"/>
    <cacheHierarchy uniqueName="[Range 4].[EducationField]" caption="EducationField" attribute="1" defaultMemberUniqueName="[Range 4].[EducationField].[All]" allUniqueName="[Range 4].[EducationField].[All]" dimensionUniqueName="[Range 4]" displayFolder="" count="0" memberValueDatatype="130" unbalanced="0"/>
    <cacheHierarchy uniqueName="[Range 4].[MaritalStatus]" caption="MaritalStatus" attribute="1" defaultMemberUniqueName="[Range 4].[MaritalStatus].[All]" allUniqueName="[Range 4].[MaritalStatus].[All]" dimensionUniqueName="[Range 4]" displayFolder="" count="0" memberValueDatatype="130" unbalanced="0"/>
    <cacheHierarchy uniqueName="[Range 4].[JobRole]" caption="JobRole" attribute="1" defaultMemberUniqueName="[Range 4].[JobRole].[All]" allUniqueName="[Range 4].[JobRole].[All]" dimensionUniqueName="[Range 4]" displayFolder="" count="0" memberValueDatatype="130" unbalanced="0"/>
    <cacheHierarchy uniqueName="[Range 4].[Gender]" caption="Gender" attribute="1" defaultMemberUniqueName="[Range 4].[Gender].[All]" allUniqueName="[Range 4].[Gender].[All]" dimensionUniqueName="[Range 4]" displayFolder="" count="0" memberValueDatatype="130" unbalanced="0"/>
    <cacheHierarchy uniqueName="[Range 4].[Attrition]" caption="Attrition" attribute="1" defaultMemberUniqueName="[Range 4].[Attrition].[All]" allUniqueName="[Range 4].[Attrition].[All]" dimensionUniqueName="[Range 4]" displayFolder="" count="0" memberValueDatatype="130" unbalanced="0"/>
    <cacheHierarchy uniqueName="[Range 4].[Over18]" caption="Over18" attribute="1" defaultMemberUniqueName="[Range 4].[Over18].[All]" allUniqueName="[Range 4].[Over18].[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JobRole]" caption="Count of JobRole" measure="1" displayFolder="" measureGroup="Range" count="0" hidden="1">
      <extLst>
        <ext xmlns:x15="http://schemas.microsoft.com/office/spreadsheetml/2010/11/main" uri="{B97F6D7D-B522-45F9-BDA1-12C45D357490}">
          <x15:cacheHierarchy aggregatedColumn="4"/>
        </ext>
      </extLst>
    </cacheHierarchy>
    <cacheHierarchy uniqueName="[Measures].[Sum of MonthlyIncome]" caption="Sum of MonthlyIncome" measure="1" displayFolder="" measureGroup="Range 1" count="0" hidden="1">
      <extLst>
        <ext xmlns:x15="http://schemas.microsoft.com/office/spreadsheetml/2010/11/main" uri="{B97F6D7D-B522-45F9-BDA1-12C45D357490}">
          <x15:cacheHierarchy aggregatedColumn="14"/>
        </ext>
      </extLst>
    </cacheHierarchy>
    <cacheHierarchy uniqueName="[Measures].[Sum of StandardHours]" caption="Sum of StandardHours" measure="1" displayFolder="" measureGroup="Range 1" count="0" hidden="1">
      <extLst>
        <ext xmlns:x15="http://schemas.microsoft.com/office/spreadsheetml/2010/11/main" uri="{B97F6D7D-B522-45F9-BDA1-12C45D357490}">
          <x15:cacheHierarchy aggregatedColumn="16"/>
        </ext>
      </extLst>
    </cacheHierarchy>
    <cacheHierarchy uniqueName="[Measures].[Sum of StockOptionLevel]" caption="Sum of StockOptionLevel" measure="1" displayFolder="" measureGroup="Range 1"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TrainingTimesLastYear]" caption="Sum of TrainingTimesLastYear" measure="1" displayFolder="" measureGroup="Range 1" count="0" hidden="1">
      <extLst>
        <ext xmlns:x15="http://schemas.microsoft.com/office/spreadsheetml/2010/11/main" uri="{B97F6D7D-B522-45F9-BDA1-12C45D357490}">
          <x15:cacheHierarchy aggregatedColumn="19"/>
        </ext>
      </extLst>
    </cacheHierarchy>
    <cacheHierarchy uniqueName="[Measures].[Count of JobRole 2]" caption="Count of JobRole 2" measure="1" displayFolder="" measureGroup="Range 1" count="0" hidden="1">
      <extLst>
        <ext xmlns:x15="http://schemas.microsoft.com/office/spreadsheetml/2010/11/main" uri="{B97F6D7D-B522-45F9-BDA1-12C45D357490}">
          <x15:cacheHierarchy aggregatedColumn="27"/>
        </ext>
      </extLst>
    </cacheHierarchy>
    <cacheHierarchy uniqueName="[Measures].[Count of MaritalStatus]" caption="Count of MaritalStatus" measure="1" displayFolder="" measureGroup="Range 1" count="0" hidden="1">
      <extLst>
        <ext xmlns:x15="http://schemas.microsoft.com/office/spreadsheetml/2010/11/main" uri="{B97F6D7D-B522-45F9-BDA1-12C45D357490}">
          <x15:cacheHierarchy aggregatedColumn="26"/>
        </ext>
      </extLst>
    </cacheHierarchy>
    <cacheHierarchy uniqueName="[Measures].[Sum of EmployeeID]" caption="Sum of EmployeeID" measure="1" displayFolder="" measureGroup="Range 1" count="0" hidden="1">
      <extLst>
        <ext xmlns:x15="http://schemas.microsoft.com/office/spreadsheetml/2010/11/main" uri="{B97F6D7D-B522-45F9-BDA1-12C45D357490}">
          <x15:cacheHierarchy aggregatedColumn="12"/>
        </ext>
      </extLst>
    </cacheHierarchy>
    <cacheHierarchy uniqueName="[Measures].[Sum of YearsSinceLastPromotion]" caption="Sum of YearsSinceLastPromotion" measure="1" displayFolder="" measureGroup="Range 1"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Range 1" count="0" hidden="1">
      <extLst>
        <ext xmlns:x15="http://schemas.microsoft.com/office/spreadsheetml/2010/11/main" uri="{B97F6D7D-B522-45F9-BDA1-12C45D357490}">
          <x15:cacheHierarchy aggregatedColumn="20"/>
        </ext>
      </extLst>
    </cacheHierarchy>
    <cacheHierarchy uniqueName="[Measures].[Sum of PercentSalaryHike]" caption="Sum of PercentSalaryHike" measure="1" displayFolder="" measureGroup="Range 1" count="0" hidden="1">
      <extLst>
        <ext xmlns:x15="http://schemas.microsoft.com/office/spreadsheetml/2010/11/main" uri="{B97F6D7D-B522-45F9-BDA1-12C45D357490}">
          <x15:cacheHierarchy aggregatedColumn="15"/>
        </ext>
      </extLst>
    </cacheHierarchy>
    <cacheHierarchy uniqueName="[Measures].[Sum of YearsWithCurrManager]" caption="Sum of YearsWithCurrManager" measure="1" displayFolder="" measureGroup="Range 1" count="0" hidden="1">
      <extLst>
        <ext xmlns:x15="http://schemas.microsoft.com/office/spreadsheetml/2010/11/main" uri="{B97F6D7D-B522-45F9-BDA1-12C45D357490}">
          <x15:cacheHierarchy aggregatedColumn="22"/>
        </ext>
      </extLst>
    </cacheHierarchy>
    <cacheHierarchy uniqueName="[Measures].[Sum of TotalWorkingYears]" caption="Sum of TotalWorkingYears" measure="1" displayFolder="" measureGroup="Range 1" count="0" hidden="1">
      <extLst>
        <ext xmlns:x15="http://schemas.microsoft.com/office/spreadsheetml/2010/11/main" uri="{B97F6D7D-B522-45F9-BDA1-12C45D357490}">
          <x15:cacheHierarchy aggregatedColumn="18"/>
        </ext>
      </extLst>
    </cacheHierarchy>
    <cacheHierarchy uniqueName="[Measures].[Sum of Education]" caption="Sum of Education" measure="1" displayFolder="" measureGroup="Range 1" count="0" hidden="1">
      <extLst>
        <ext xmlns:x15="http://schemas.microsoft.com/office/spreadsheetml/2010/11/main" uri="{B97F6D7D-B522-45F9-BDA1-12C45D357490}">
          <x15:cacheHierarchy aggregatedColumn="10"/>
        </ext>
      </extLst>
    </cacheHierarchy>
    <cacheHierarchy uniqueName="[Measures].[Count of EducationField]" caption="Count of EducationField" measure="1" displayFolder="" measureGroup="Range 2" count="0" hidden="1">
      <extLst>
        <ext xmlns:x15="http://schemas.microsoft.com/office/spreadsheetml/2010/11/main" uri="{B97F6D7D-B522-45F9-BDA1-12C45D357490}">
          <x15:cacheHierarchy aggregatedColumn="32"/>
        </ext>
      </extLst>
    </cacheHierarchy>
    <cacheHierarchy uniqueName="[Measures].[Count of EducationField 2]" caption="Count of EducationField 2" measure="1" displayFolder="" measureGroup="Range 1" count="0" hidden="1">
      <extLst>
        <ext xmlns:x15="http://schemas.microsoft.com/office/spreadsheetml/2010/11/main" uri="{B97F6D7D-B522-45F9-BDA1-12C45D357490}">
          <x15:cacheHierarchy aggregatedColumn="25"/>
        </ext>
      </extLst>
    </cacheHierarchy>
    <cacheHierarchy uniqueName="[Measures].[Count of JobRole 3]" caption="Count of JobRole 3" measure="1" displayFolder="" measureGroup="Range 3" count="0" hidden="1">
      <extLst>
        <ext xmlns:x15="http://schemas.microsoft.com/office/spreadsheetml/2010/11/main" uri="{B97F6D7D-B522-45F9-BDA1-12C45D357490}">
          <x15:cacheHierarchy aggregatedColumn="33"/>
        </ext>
      </extLst>
    </cacheHierarchy>
    <cacheHierarchy uniqueName="[Measures].[Count of Department]" caption="Count of Department" measure="1" displayFolder="" measureGroup="Range 1" count="0" hidden="1">
      <extLst>
        <ext xmlns:x15="http://schemas.microsoft.com/office/spreadsheetml/2010/11/main" uri="{B97F6D7D-B522-45F9-BDA1-12C45D357490}">
          <x15:cacheHierarchy aggregatedColumn="2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hal Haider" refreshedDate="44614.706086574071" backgroundQuery="1" createdVersion="7" refreshedVersion="7" minRefreshableVersion="3" recordCount="0" supportSubquery="1" supportAdvancedDrill="1" xr:uid="{5921F5D5-6596-463F-8934-1A0495003251}">
  <cacheSource type="external" connectionId="1"/>
  <cacheFields count="5">
    <cacheField name="[Range 1].[JobLevel].[JobLevel]" caption="JobLevel" numFmtId="0" hierarchy="13"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Range 1].[JobLevel].&amp;[1]"/>
            <x15:cachedUniqueName index="1" name="[Range 1].[JobLevel].&amp;[2]"/>
            <x15:cachedUniqueName index="2" name="[Range 1].[JobLevel].&amp;[3]"/>
            <x15:cachedUniqueName index="3" name="[Range 1].[JobLevel].&amp;[4]"/>
            <x15:cachedUniqueName index="4" name="[Range 1].[JobLevel].&amp;[5]"/>
          </x15:cachedUniqueNames>
        </ext>
      </extLst>
    </cacheField>
    <cacheField name="[Range 1].[Gender].[Gender]" caption="Gender" numFmtId="0" hierarchy="28" level="1">
      <sharedItems count="2">
        <s v="Female"/>
        <s v="Male"/>
      </sharedItems>
    </cacheField>
    <cacheField name="[Range 1].[Department].[Department]" caption="Department" numFmtId="0" hierarchy="24" level="1">
      <sharedItems count="3">
        <s v="Human Resources"/>
        <s v="Research &amp; Development"/>
        <s v="Sales"/>
      </sharedItems>
    </cacheField>
    <cacheField name="[Measures].[Count of JobRole 2]" caption="Count of JobRole 2" numFmtId="0" hierarchy="69" level="32767"/>
    <cacheField name="[Range].[JobRole].[JobRole]" caption="JobRole" numFmtId="0" hierarchy="4" level="1">
      <sharedItems containsSemiMixedTypes="0" containsNonDate="0" containsString="0"/>
    </cacheField>
  </cacheFields>
  <cacheHierarchies count="82">
    <cacheHierarchy uniqueName="[Range].[BusinessTravel]" caption="BusinessTravel" attribute="1" defaultMemberUniqueName="[Range].[BusinessTravel].[All]" allUniqueName="[Range].[BusinessTravel].[All]" dimensionUniqueName="[Range]" displayFolder="" count="0" memberValueDatatype="130" unbalanced="0"/>
    <cacheHierarchy uniqueName="[Range].[Department]" caption="Department" attribute="1" defaultMemberUniqueName="[Range].[Department].[All]" allUniqueName="[Range].[Department].[All]" dimensionUniqueName="[Range]" displayFolder="" count="2" memberValueDatatype="130" unbalanced="0"/>
    <cacheHierarchy uniqueName="[Range].[EducationField]" caption="EducationField" attribute="1" defaultMemberUniqueName="[Range].[EducationField].[All]" allUniqueName="[Range].[EducationField].[All]" dimensionUniqueName="[Range]" displayFolder="" count="2" memberValueDatatype="130" unbalanced="0"/>
    <cacheHierarchy uniqueName="[Range].[MaritalStatus]" caption="MaritalStatus" attribute="1" defaultMemberUniqueName="[Range].[MaritalStatus].[All]" allUniqueName="[Range].[MaritalStatus].[All]" dimensionUniqueName="[Range]" displayFolder="" count="2" memberValueDatatype="130" unbalanced="0"/>
    <cacheHierarchy uniqueName="[Range].[JobRole]" caption="JobRole" attribute="1" defaultMemberUniqueName="[Range].[JobRole].[All]" allUniqueName="[Range].[JobRole].[All]" dimensionUniqueName="[Range]" displayFolder="" count="2" memberValueDatatype="130" unbalanced="0">
      <fieldsUsage count="2">
        <fieldUsage x="-1"/>
        <fieldUsage x="4"/>
      </fieldsUsage>
    </cacheHierarchy>
    <cacheHierarchy uniqueName="[Range].[Gender]" caption="Gender" attribute="1" defaultMemberUniqueName="[Range].[Gender].[All]" allUniqueName="[Range].[Gender].[All]" dimensionUniqueName="[Range]" displayFolder="" count="2" memberValueDatatype="130" unbalanced="0"/>
    <cacheHierarchy uniqueName="[Range].[Attrition]" caption="Attrition" attribute="1" defaultMemberUniqueName="[Range].[Attrition].[All]" allUniqueName="[Range].[Attrition].[All]" dimensionUniqueName="[Range]" displayFolder="" count="2" memberValueDatatype="130" unbalanced="0"/>
    <cacheHierarchy uniqueName="[Range].[Over18]" caption="Over18" attribute="1" defaultMemberUniqueName="[Range].[Over18].[All]" allUniqueName="[Range].[Over18].[All]" dimensionUniqueName="[Range]"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DistanceFromHome]" caption="DistanceFromHome" attribute="1" defaultMemberUniqueName="[Range 1].[DistanceFromHome].[All]" allUniqueName="[Range 1].[DistanceFromHome].[All]" dimensionUniqueName="[Range 1]" displayFolder="" count="0" memberValueDatatype="20" unbalanced="0"/>
    <cacheHierarchy uniqueName="[Range 1].[Education]" caption="Education" attribute="1" defaultMemberUniqueName="[Range 1].[Education].[All]" allUniqueName="[Range 1].[Education].[All]" dimensionUniqueName="[Range 1]" displayFolder="" count="0" memberValueDatatype="20" unbalanced="0"/>
    <cacheHierarchy uniqueName="[Range 1].[EmployeeCount]" caption="EmployeeCount" attribute="1" defaultMemberUniqueName="[Range 1].[EmployeeCount].[All]" allUniqueName="[Range 1].[EmployeeCount].[All]" dimensionUniqueName="[Range 1]" displayFolder="" count="0" memberValueDatatype="20" unbalanced="0"/>
    <cacheHierarchy uniqueName="[Range 1].[EmployeeID]" caption="EmployeeID" attribute="1" defaultMemberUniqueName="[Range 1].[EmployeeID].[All]" allUniqueName="[Range 1].[EmployeeID].[All]" dimensionUniqueName="[Range 1]" displayFolder="" count="0" memberValueDatatype="20" unbalanced="0"/>
    <cacheHierarchy uniqueName="[Range 1].[JobLevel]" caption="JobLevel" attribute="1" defaultMemberUniqueName="[Range 1].[JobLevel].[All]" allUniqueName="[Range 1].[JobLevel].[All]" dimensionUniqueName="[Range 1]" displayFolder="" count="2" memberValueDatatype="20" unbalanced="0">
      <fieldsUsage count="2">
        <fieldUsage x="-1"/>
        <fieldUsage x="0"/>
      </fieldsUsage>
    </cacheHierarchy>
    <cacheHierarchy uniqueName="[Range 1].[MonthlyIncome]" caption="MonthlyIncome" attribute="1" defaultMemberUniqueName="[Range 1].[MonthlyIncome].[All]" allUniqueName="[Range 1].[MonthlyIncome].[All]" dimensionUniqueName="[Range 1]" displayFolder="" count="0" memberValueDatatype="20" unbalanced="0"/>
    <cacheHierarchy uniqueName="[Range 1].[PercentSalaryHike]" caption="PercentSalaryHike" attribute="1" defaultMemberUniqueName="[Range 1].[PercentSalaryHike].[All]" allUniqueName="[Range 1].[PercentSalaryHike].[All]" dimensionUniqueName="[Range 1]" displayFolder="" count="0" memberValueDatatype="20" unbalanced="0"/>
    <cacheHierarchy uniqueName="[Range 1].[StandardHours]" caption="StandardHours" attribute="1" defaultMemberUniqueName="[Range 1].[StandardHours].[All]" allUniqueName="[Range 1].[StandardHours].[All]" dimensionUniqueName="[Range 1]" displayFolder="" count="0" memberValueDatatype="20" unbalanced="0"/>
    <cacheHierarchy uniqueName="[Range 1].[StockOptionLevel]" caption="StockOptionLevel" attribute="1" defaultMemberUniqueName="[Range 1].[StockOptionLevel].[All]" allUniqueName="[Range 1].[StockOptionLevel].[All]" dimensionUniqueName="[Range 1]" displayFolder="" count="0" memberValueDatatype="20" unbalanced="0"/>
    <cacheHierarchy uniqueName="[Range 1].[TotalWorkingYears]" caption="TotalWorkingYears" attribute="1" defaultMemberUniqueName="[Range 1].[TotalWorkingYears].[All]" allUniqueName="[Range 1].[TotalWorkingYears].[All]" dimensionUniqueName="[Range 1]" displayFolder="" count="0" memberValueDatatype="20" unbalanced="0"/>
    <cacheHierarchy uniqueName="[Range 1].[TrainingTimesLastYear]" caption="TrainingTimesLastYear" attribute="1" defaultMemberUniqueName="[Range 1].[TrainingTimesLastYear].[All]" allUniqueName="[Range 1].[TrainingTimesLastYear].[All]" dimensionUniqueName="[Range 1]" displayFolder="" count="0" memberValueDatatype="20" unbalanced="0"/>
    <cacheHierarchy uniqueName="[Range 1].[YearsAtCompany]" caption="YearsAtCompany" attribute="1" defaultMemberUniqueName="[Range 1].[YearsAtCompany].[All]" allUniqueName="[Range 1].[YearsAtCompany].[All]" dimensionUniqueName="[Range 1]" displayFolder="" count="0" memberValueDatatype="20" unbalanced="0"/>
    <cacheHierarchy uniqueName="[Range 1].[YearsSinceLastPromotion]" caption="YearsSinceLastPromotion" attribute="1" defaultMemberUniqueName="[Range 1].[YearsSinceLastPromotion].[All]" allUniqueName="[Range 1].[YearsSinceLastPromotion].[All]" dimensionUniqueName="[Range 1]" displayFolder="" count="0" memberValueDatatype="20" unbalanced="0"/>
    <cacheHierarchy uniqueName="[Range 1].[YearsWithCurrManager]" caption="YearsWithCurrManager" attribute="1" defaultMemberUniqueName="[Range 1].[YearsWithCurrManager].[All]" allUniqueName="[Range 1].[YearsWithCurrManager].[All]" dimensionUniqueName="[Range 1]" displayFolder="" count="0" memberValueDatatype="20" unbalanced="0"/>
    <cacheHierarchy uniqueName="[Range 1].[BusinessTravel]" caption="BusinessTravel" attribute="1" defaultMemberUniqueName="[Range 1].[BusinessTravel].[All]" allUniqueName="[Range 1].[BusinessTravel].[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2" memberValueDatatype="130" unbalanced="0">
      <fieldsUsage count="2">
        <fieldUsage x="-1"/>
        <fieldUsage x="2"/>
      </fieldsUsage>
    </cacheHierarchy>
    <cacheHierarchy uniqueName="[Range 1].[EducationField]" caption="EducationField" attribute="1" defaultMemberUniqueName="[Range 1].[EducationField].[All]" allUniqueName="[Range 1].[EducationField].[All]" dimensionUniqueName="[Range 1]" displayFolder="" count="2" memberValueDatatype="130" unbalanced="0"/>
    <cacheHierarchy uniqueName="[Range 1].[MaritalStatus]" caption="MaritalStatus" attribute="1" defaultMemberUniqueName="[Range 1].[MaritalStatus].[All]" allUniqueName="[Range 1].[MaritalStatus].[All]" dimensionUniqueName="[Range 1]" displayFolder="" count="2" memberValueDatatype="130" unbalanced="0"/>
    <cacheHierarchy uniqueName="[Range 1].[JobRole]" caption="JobRole" attribute="1" defaultMemberUniqueName="[Range 1].[JobRole].[All]" allUniqueName="[Range 1].[JobRole].[All]" dimensionUniqueName="[Range 1]" displayFolder="" count="2" memberValueDatatype="130" unbalanced="0"/>
    <cacheHierarchy uniqueName="[Range 1].[Gender]" caption="Gender" attribute="1" defaultMemberUniqueName="[Range 1].[Gender].[All]" allUniqueName="[Range 1].[Gender].[All]" dimensionUniqueName="[Range 1]" displayFolder="" count="2" memberValueDatatype="130" unbalanced="0">
      <fieldsUsage count="2">
        <fieldUsage x="-1"/>
        <fieldUsage x="1"/>
      </fieldsUsage>
    </cacheHierarchy>
    <cacheHierarchy uniqueName="[Range 1].[Attrition]" caption="Attrition" attribute="1" defaultMemberUniqueName="[Range 1].[Attrition].[All]" allUniqueName="[Range 1].[Attrition].[All]" dimensionUniqueName="[Range 1]" displayFolder="" count="0" memberValueDatatype="130" unbalanced="0"/>
    <cacheHierarchy uniqueName="[Range 1].[Over18]" caption="Over18" attribute="1" defaultMemberUniqueName="[Range 1].[Over18].[All]" allUniqueName="[Range 1].[Over18].[All]" dimensionUniqueName="[Range 1]" displayFolder="" count="0" memberValueDatatype="130" unbalanced="0"/>
    <cacheHierarchy uniqueName="[Range 2].[Department]" caption="Department" attribute="1" defaultMemberUniqueName="[Range 2].[Department].[All]" allUniqueName="[Range 2].[Department].[All]" dimensionUniqueName="[Range 2]" displayFolder="" count="0" memberValueDatatype="130" unbalanced="0"/>
    <cacheHierarchy uniqueName="[Range 2].[EducationField]" caption="EducationField" attribute="1" defaultMemberUniqueName="[Range 2].[EducationField].[All]" allUniqueName="[Range 2].[EducationField].[All]" dimensionUniqueName="[Range 2]" displayFolder="" count="0" memberValueDatatype="130" unbalanced="0"/>
    <cacheHierarchy uniqueName="[Range 3].[JobRole]" caption="JobRole" attribute="1" defaultMemberUniqueName="[Range 3].[JobRole].[All]" allUniqueName="[Range 3].[JobRole].[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DistanceFromHome]" caption="DistanceFromHome" attribute="1" defaultMemberUniqueName="[Range 4].[DistanceFromHome].[All]" allUniqueName="[Range 4].[DistanceFromHome].[All]" dimensionUniqueName="[Range 4]" displayFolder="" count="0" memberValueDatatype="20" unbalanced="0"/>
    <cacheHierarchy uniqueName="[Range 4].[Education]" caption="Education" attribute="1" defaultMemberUniqueName="[Range 4].[Education].[All]" allUniqueName="[Range 4].[Education].[All]" dimensionUniqueName="[Range 4]" displayFolder="" count="0" memberValueDatatype="20" unbalanced="0"/>
    <cacheHierarchy uniqueName="[Range 4].[EmployeeCount]" caption="EmployeeCount" attribute="1" defaultMemberUniqueName="[Range 4].[EmployeeCount].[All]" allUniqueName="[Range 4].[EmployeeCount].[All]" dimensionUniqueName="[Range 4]" displayFolder="" count="0" memberValueDatatype="20" unbalanced="0"/>
    <cacheHierarchy uniqueName="[Range 4].[EmployeeID]" caption="EmployeeID" attribute="1" defaultMemberUniqueName="[Range 4].[EmployeeID].[All]" allUniqueName="[Range 4].[EmployeeID].[All]" dimensionUniqueName="[Range 4]" displayFolder="" count="0" memberValueDatatype="20" unbalanced="0"/>
    <cacheHierarchy uniqueName="[Range 4].[JobLevel]" caption="JobLevel" attribute="1" defaultMemberUniqueName="[Range 4].[JobLevel].[All]" allUniqueName="[Range 4].[JobLevel].[All]" dimensionUniqueName="[Range 4]" displayFolder="" count="0" memberValueDatatype="20" unbalanced="0"/>
    <cacheHierarchy uniqueName="[Range 4].[MonthlyIncome]" caption="MonthlyIncome" attribute="1" defaultMemberUniqueName="[Range 4].[MonthlyIncome].[All]" allUniqueName="[Range 4].[MonthlyIncome].[All]" dimensionUniqueName="[Range 4]" displayFolder="" count="0" memberValueDatatype="20" unbalanced="0"/>
    <cacheHierarchy uniqueName="[Range 4].[PercentSalaryHike]" caption="PercentSalaryHike" attribute="1" defaultMemberUniqueName="[Range 4].[PercentSalaryHike].[All]" allUniqueName="[Range 4].[PercentSalaryHike].[All]" dimensionUniqueName="[Range 4]" displayFolder="" count="0" memberValueDatatype="20" unbalanced="0"/>
    <cacheHierarchy uniqueName="[Range 4].[StandardHours]" caption="StandardHours" attribute="1" defaultMemberUniqueName="[Range 4].[StandardHours].[All]" allUniqueName="[Range 4].[StandardHours].[All]" dimensionUniqueName="[Range 4]" displayFolder="" count="0" memberValueDatatype="20" unbalanced="0"/>
    <cacheHierarchy uniqueName="[Range 4].[StockOptionLevel]" caption="StockOptionLevel" attribute="1" defaultMemberUniqueName="[Range 4].[StockOptionLevel].[All]" allUniqueName="[Range 4].[StockOptionLevel].[All]" dimensionUniqueName="[Range 4]" displayFolder="" count="0" memberValueDatatype="20" unbalanced="0"/>
    <cacheHierarchy uniqueName="[Range 4].[TotalWorkingYears]" caption="TotalWorkingYears" attribute="1" defaultMemberUniqueName="[Range 4].[TotalWorkingYears].[All]" allUniqueName="[Range 4].[TotalWorkingYears].[All]" dimensionUniqueName="[Range 4]" displayFolder="" count="0" memberValueDatatype="20" unbalanced="0"/>
    <cacheHierarchy uniqueName="[Range 4].[TrainingTimesLastYear]" caption="TrainingTimesLastYear" attribute="1" defaultMemberUniqueName="[Range 4].[TrainingTimesLastYear].[All]" allUniqueName="[Range 4].[TrainingTimesLastYear].[All]" dimensionUniqueName="[Range 4]" displayFolder="" count="0" memberValueDatatype="20" unbalanced="0"/>
    <cacheHierarchy uniqueName="[Range 4].[YearsAtCompany]" caption="YearsAtCompany" attribute="1" defaultMemberUniqueName="[Range 4].[YearsAtCompany].[All]" allUniqueName="[Range 4].[YearsAtCompany].[All]" dimensionUniqueName="[Range 4]" displayFolder="" count="0" memberValueDatatype="20" unbalanced="0"/>
    <cacheHierarchy uniqueName="[Range 4].[YearsSinceLastPromotion]" caption="YearsSinceLastPromotion" attribute="1" defaultMemberUniqueName="[Range 4].[YearsSinceLastPromotion].[All]" allUniqueName="[Range 4].[YearsSinceLastPromotion].[All]" dimensionUniqueName="[Range 4]" displayFolder="" count="0" memberValueDatatype="20" unbalanced="0"/>
    <cacheHierarchy uniqueName="[Range 4].[YearsWithCurrManager]" caption="YearsWithCurrManager" attribute="1" defaultMemberUniqueName="[Range 4].[YearsWithCurrManager].[All]" allUniqueName="[Range 4].[YearsWithCurrManager].[All]" dimensionUniqueName="[Range 4]" displayFolder="" count="0" memberValueDatatype="20" unbalanced="0"/>
    <cacheHierarchy uniqueName="[Range 4].[BusinessTravel]" caption="BusinessTravel" attribute="1" defaultMemberUniqueName="[Range 4].[BusinessTravel].[All]" allUniqueName="[Range 4].[BusinessTravel].[All]" dimensionUniqueName="[Range 4]" displayFolder="" count="0" memberValueDatatype="130" unbalanced="0"/>
    <cacheHierarchy uniqueName="[Range 4].[Department]" caption="Department" attribute="1" defaultMemberUniqueName="[Range 4].[Department].[All]" allUniqueName="[Range 4].[Department].[All]" dimensionUniqueName="[Range 4]" displayFolder="" count="0" memberValueDatatype="130" unbalanced="0"/>
    <cacheHierarchy uniqueName="[Range 4].[EducationField]" caption="EducationField" attribute="1" defaultMemberUniqueName="[Range 4].[EducationField].[All]" allUniqueName="[Range 4].[EducationField].[All]" dimensionUniqueName="[Range 4]" displayFolder="" count="0" memberValueDatatype="130" unbalanced="0"/>
    <cacheHierarchy uniqueName="[Range 4].[MaritalStatus]" caption="MaritalStatus" attribute="1" defaultMemberUniqueName="[Range 4].[MaritalStatus].[All]" allUniqueName="[Range 4].[MaritalStatus].[All]" dimensionUniqueName="[Range 4]" displayFolder="" count="0" memberValueDatatype="130" unbalanced="0"/>
    <cacheHierarchy uniqueName="[Range 4].[JobRole]" caption="JobRole" attribute="1" defaultMemberUniqueName="[Range 4].[JobRole].[All]" allUniqueName="[Range 4].[JobRole].[All]" dimensionUniqueName="[Range 4]" displayFolder="" count="0" memberValueDatatype="130" unbalanced="0"/>
    <cacheHierarchy uniqueName="[Range 4].[Gender]" caption="Gender" attribute="1" defaultMemberUniqueName="[Range 4].[Gender].[All]" allUniqueName="[Range 4].[Gender].[All]" dimensionUniqueName="[Range 4]" displayFolder="" count="0" memberValueDatatype="130" unbalanced="0"/>
    <cacheHierarchy uniqueName="[Range 4].[Attrition]" caption="Attrition" attribute="1" defaultMemberUniqueName="[Range 4].[Attrition].[All]" allUniqueName="[Range 4].[Attrition].[All]" dimensionUniqueName="[Range 4]" displayFolder="" count="0" memberValueDatatype="130" unbalanced="0"/>
    <cacheHierarchy uniqueName="[Range 4].[Over18]" caption="Over18" attribute="1" defaultMemberUniqueName="[Range 4].[Over18].[All]" allUniqueName="[Range 4].[Over18].[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JobRole]" caption="Count of JobRole" measure="1" displayFolder="" measureGroup="Range" count="0" hidden="1">
      <extLst>
        <ext xmlns:x15="http://schemas.microsoft.com/office/spreadsheetml/2010/11/main" uri="{B97F6D7D-B522-45F9-BDA1-12C45D357490}">
          <x15:cacheHierarchy aggregatedColumn="4"/>
        </ext>
      </extLst>
    </cacheHierarchy>
    <cacheHierarchy uniqueName="[Measures].[Sum of MonthlyIncome]" caption="Sum of MonthlyIncome" measure="1" displayFolder="" measureGroup="Range 1" count="0" hidden="1">
      <extLst>
        <ext xmlns:x15="http://schemas.microsoft.com/office/spreadsheetml/2010/11/main" uri="{B97F6D7D-B522-45F9-BDA1-12C45D357490}">
          <x15:cacheHierarchy aggregatedColumn="14"/>
        </ext>
      </extLst>
    </cacheHierarchy>
    <cacheHierarchy uniqueName="[Measures].[Sum of StandardHours]" caption="Sum of StandardHours" measure="1" displayFolder="" measureGroup="Range 1" count="0" hidden="1">
      <extLst>
        <ext xmlns:x15="http://schemas.microsoft.com/office/spreadsheetml/2010/11/main" uri="{B97F6D7D-B522-45F9-BDA1-12C45D357490}">
          <x15:cacheHierarchy aggregatedColumn="16"/>
        </ext>
      </extLst>
    </cacheHierarchy>
    <cacheHierarchy uniqueName="[Measures].[Sum of StockOptionLevel]" caption="Sum of StockOptionLevel" measure="1" displayFolder="" measureGroup="Range 1" count="0" hidden="1">
      <extLst>
        <ext xmlns:x15="http://schemas.microsoft.com/office/spreadsheetml/2010/11/main" uri="{B97F6D7D-B522-45F9-BDA1-12C45D357490}">
          <x15:cacheHierarchy aggregatedColumn="17"/>
        </ext>
      </extLst>
    </cacheHierarchy>
    <cacheHierarchy uniqueName="[Measures].[Sum of TrainingTimesLastYear]" caption="Sum of TrainingTimesLastYear" measure="1" displayFolder="" measureGroup="Range 1" count="0" hidden="1">
      <extLst>
        <ext xmlns:x15="http://schemas.microsoft.com/office/spreadsheetml/2010/11/main" uri="{B97F6D7D-B522-45F9-BDA1-12C45D357490}">
          <x15:cacheHierarchy aggregatedColumn="19"/>
        </ext>
      </extLst>
    </cacheHierarchy>
    <cacheHierarchy uniqueName="[Measures].[Count of JobRole 2]" caption="Count of JobRole 2" measure="1" displayFolder="" measureGroup="Range 1" count="0" oneField="1" hidden="1">
      <fieldsUsage count="1">
        <fieldUsage x="3"/>
      </fieldsUsage>
      <extLst>
        <ext xmlns:x15="http://schemas.microsoft.com/office/spreadsheetml/2010/11/main" uri="{B97F6D7D-B522-45F9-BDA1-12C45D357490}">
          <x15:cacheHierarchy aggregatedColumn="27"/>
        </ext>
      </extLst>
    </cacheHierarchy>
    <cacheHierarchy uniqueName="[Measures].[Count of MaritalStatus]" caption="Count of MaritalStatus" measure="1" displayFolder="" measureGroup="Range 1" count="0" hidden="1">
      <extLst>
        <ext xmlns:x15="http://schemas.microsoft.com/office/spreadsheetml/2010/11/main" uri="{B97F6D7D-B522-45F9-BDA1-12C45D357490}">
          <x15:cacheHierarchy aggregatedColumn="26"/>
        </ext>
      </extLst>
    </cacheHierarchy>
    <cacheHierarchy uniqueName="[Measures].[Sum of EmployeeID]" caption="Sum of EmployeeID" measure="1" displayFolder="" measureGroup="Range 1" count="0" hidden="1">
      <extLst>
        <ext xmlns:x15="http://schemas.microsoft.com/office/spreadsheetml/2010/11/main" uri="{B97F6D7D-B522-45F9-BDA1-12C45D357490}">
          <x15:cacheHierarchy aggregatedColumn="12"/>
        </ext>
      </extLst>
    </cacheHierarchy>
    <cacheHierarchy uniqueName="[Measures].[Sum of YearsSinceLastPromotion]" caption="Sum of YearsSinceLastPromotion" measure="1" displayFolder="" measureGroup="Range 1"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Range 1" count="0" hidden="1">
      <extLst>
        <ext xmlns:x15="http://schemas.microsoft.com/office/spreadsheetml/2010/11/main" uri="{B97F6D7D-B522-45F9-BDA1-12C45D357490}">
          <x15:cacheHierarchy aggregatedColumn="20"/>
        </ext>
      </extLst>
    </cacheHierarchy>
    <cacheHierarchy uniqueName="[Measures].[Sum of PercentSalaryHike]" caption="Sum of PercentSalaryHike" measure="1" displayFolder="" measureGroup="Range 1" count="0" hidden="1">
      <extLst>
        <ext xmlns:x15="http://schemas.microsoft.com/office/spreadsheetml/2010/11/main" uri="{B97F6D7D-B522-45F9-BDA1-12C45D357490}">
          <x15:cacheHierarchy aggregatedColumn="15"/>
        </ext>
      </extLst>
    </cacheHierarchy>
    <cacheHierarchy uniqueName="[Measures].[Sum of YearsWithCurrManager]" caption="Sum of YearsWithCurrManager" measure="1" displayFolder="" measureGroup="Range 1" count="0" hidden="1">
      <extLst>
        <ext xmlns:x15="http://schemas.microsoft.com/office/spreadsheetml/2010/11/main" uri="{B97F6D7D-B522-45F9-BDA1-12C45D357490}">
          <x15:cacheHierarchy aggregatedColumn="22"/>
        </ext>
      </extLst>
    </cacheHierarchy>
    <cacheHierarchy uniqueName="[Measures].[Sum of TotalWorkingYears]" caption="Sum of TotalWorkingYears" measure="1" displayFolder="" measureGroup="Range 1" count="0" hidden="1">
      <extLst>
        <ext xmlns:x15="http://schemas.microsoft.com/office/spreadsheetml/2010/11/main" uri="{B97F6D7D-B522-45F9-BDA1-12C45D357490}">
          <x15:cacheHierarchy aggregatedColumn="18"/>
        </ext>
      </extLst>
    </cacheHierarchy>
    <cacheHierarchy uniqueName="[Measures].[Sum of Education]" caption="Sum of Education" measure="1" displayFolder="" measureGroup="Range 1" count="0" hidden="1">
      <extLst>
        <ext xmlns:x15="http://schemas.microsoft.com/office/spreadsheetml/2010/11/main" uri="{B97F6D7D-B522-45F9-BDA1-12C45D357490}">
          <x15:cacheHierarchy aggregatedColumn="10"/>
        </ext>
      </extLst>
    </cacheHierarchy>
    <cacheHierarchy uniqueName="[Measures].[Count of EducationField]" caption="Count of EducationField" measure="1" displayFolder="" measureGroup="Range 2" count="0" hidden="1">
      <extLst>
        <ext xmlns:x15="http://schemas.microsoft.com/office/spreadsheetml/2010/11/main" uri="{B97F6D7D-B522-45F9-BDA1-12C45D357490}">
          <x15:cacheHierarchy aggregatedColumn="32"/>
        </ext>
      </extLst>
    </cacheHierarchy>
    <cacheHierarchy uniqueName="[Measures].[Count of EducationField 2]" caption="Count of EducationField 2" measure="1" displayFolder="" measureGroup="Range 1" count="0" hidden="1">
      <extLst>
        <ext xmlns:x15="http://schemas.microsoft.com/office/spreadsheetml/2010/11/main" uri="{B97F6D7D-B522-45F9-BDA1-12C45D357490}">
          <x15:cacheHierarchy aggregatedColumn="25"/>
        </ext>
      </extLst>
    </cacheHierarchy>
    <cacheHierarchy uniqueName="[Measures].[Count of JobRole 3]" caption="Count of JobRole 3" measure="1" displayFolder="" measureGroup="Range 3" count="0" hidden="1">
      <extLst>
        <ext xmlns:x15="http://schemas.microsoft.com/office/spreadsheetml/2010/11/main" uri="{B97F6D7D-B522-45F9-BDA1-12C45D357490}">
          <x15:cacheHierarchy aggregatedColumn="33"/>
        </ext>
      </extLst>
    </cacheHierarchy>
    <cacheHierarchy uniqueName="[Measures].[Count of Department]" caption="Count of Department" measure="1" displayFolder="" measureGroup="Range 1" count="0" hidden="1">
      <extLst>
        <ext xmlns:x15="http://schemas.microsoft.com/office/spreadsheetml/2010/11/main" uri="{B97F6D7D-B522-45F9-BDA1-12C45D357490}">
          <x15:cacheHierarchy aggregatedColumn="2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hal Haider" refreshedDate="44614.706087384257" backgroundQuery="1" createdVersion="7" refreshedVersion="7" minRefreshableVersion="3" recordCount="0" supportSubquery="1" supportAdvancedDrill="1" xr:uid="{59ED197C-8E7B-4D97-B63F-FE8C43971F41}">
  <cacheSource type="external" connectionId="1"/>
  <cacheFields count="5">
    <cacheField name="[Range 1].[Education].[Education]" caption="Education"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Range 1].[Education].&amp;[1]"/>
            <x15:cachedUniqueName index="1" name="[Range 1].[Education].&amp;[2]"/>
            <x15:cachedUniqueName index="2" name="[Range 1].[Education].&amp;[3]"/>
            <x15:cachedUniqueName index="3" name="[Range 1].[Education].&amp;[4]"/>
            <x15:cachedUniqueName index="4" name="[Range 1].[Education].&amp;[5]"/>
          </x15:cachedUniqueNames>
        </ext>
      </extLst>
    </cacheField>
    <cacheField name="[Range 1].[Department].[Department]" caption="Department" numFmtId="0" hierarchy="24" level="1">
      <sharedItems count="3">
        <s v="Human Resources"/>
        <s v="Research &amp; Development"/>
        <s v="Sales"/>
      </sharedItems>
    </cacheField>
    <cacheField name="[Range 1].[Gender].[Gender]" caption="Gender" numFmtId="0" hierarchy="28" level="1">
      <sharedItems count="2">
        <s v="Female"/>
        <s v="Male"/>
      </sharedItems>
    </cacheField>
    <cacheField name="[Measures].[Sum of MonthlyIncome]" caption="Sum of MonthlyIncome" numFmtId="0" hierarchy="65" level="32767"/>
    <cacheField name="[Range].[JobRole].[JobRole]" caption="JobRole" numFmtId="0" hierarchy="4" level="1">
      <sharedItems containsSemiMixedTypes="0" containsNonDate="0" containsString="0"/>
    </cacheField>
  </cacheFields>
  <cacheHierarchies count="82">
    <cacheHierarchy uniqueName="[Range].[BusinessTravel]" caption="BusinessTravel" attribute="1" defaultMemberUniqueName="[Range].[BusinessTravel].[All]" allUniqueName="[Range].[BusinessTravel].[All]" dimensionUniqueName="[Range]" displayFolder="" count="0" memberValueDatatype="130" unbalanced="0"/>
    <cacheHierarchy uniqueName="[Range].[Department]" caption="Department" attribute="1" defaultMemberUniqueName="[Range].[Department].[All]" allUniqueName="[Range].[Department].[All]" dimensionUniqueName="[Range]" displayFolder="" count="2" memberValueDatatype="130" unbalanced="0"/>
    <cacheHierarchy uniqueName="[Range].[EducationField]" caption="EducationField" attribute="1" defaultMemberUniqueName="[Range].[EducationField].[All]" allUniqueName="[Range].[EducationField].[All]" dimensionUniqueName="[Range]" displayFolder="" count="2" memberValueDatatype="130" unbalanced="0"/>
    <cacheHierarchy uniqueName="[Range].[MaritalStatus]" caption="MaritalStatus" attribute="1" defaultMemberUniqueName="[Range].[MaritalStatus].[All]" allUniqueName="[Range].[MaritalStatus].[All]" dimensionUniqueName="[Range]" displayFolder="" count="2" memberValueDatatype="130" unbalanced="0"/>
    <cacheHierarchy uniqueName="[Range].[JobRole]" caption="JobRole" attribute="1" defaultMemberUniqueName="[Range].[JobRole].[All]" allUniqueName="[Range].[JobRole].[All]" dimensionUniqueName="[Range]" displayFolder="" count="2" memberValueDatatype="130" unbalanced="0">
      <fieldsUsage count="2">
        <fieldUsage x="-1"/>
        <fieldUsage x="4"/>
      </fieldsUsage>
    </cacheHierarchy>
    <cacheHierarchy uniqueName="[Range].[Gender]" caption="Gender" attribute="1" defaultMemberUniqueName="[Range].[Gender].[All]" allUniqueName="[Range].[Gender].[All]" dimensionUniqueName="[Range]" displayFolder="" count="2" memberValueDatatype="130" unbalanced="0"/>
    <cacheHierarchy uniqueName="[Range].[Attrition]" caption="Attrition" attribute="1" defaultMemberUniqueName="[Range].[Attrition].[All]" allUniqueName="[Range].[Attrition].[All]" dimensionUniqueName="[Range]" displayFolder="" count="2" memberValueDatatype="130" unbalanced="0"/>
    <cacheHierarchy uniqueName="[Range].[Over18]" caption="Over18" attribute="1" defaultMemberUniqueName="[Range].[Over18].[All]" allUniqueName="[Range].[Over18].[All]" dimensionUniqueName="[Range]"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DistanceFromHome]" caption="DistanceFromHome" attribute="1" defaultMemberUniqueName="[Range 1].[DistanceFromHome].[All]" allUniqueName="[Range 1].[DistanceFromHome].[All]" dimensionUniqueName="[Range 1]" displayFolder="" count="0" memberValueDatatype="20" unbalanced="0"/>
    <cacheHierarchy uniqueName="[Range 1].[Education]" caption="Education" attribute="1" defaultMemberUniqueName="[Range 1].[Education].[All]" allUniqueName="[Range 1].[Education].[All]" dimensionUniqueName="[Range 1]" displayFolder="" count="2" memberValueDatatype="20" unbalanced="0">
      <fieldsUsage count="2">
        <fieldUsage x="-1"/>
        <fieldUsage x="0"/>
      </fieldsUsage>
    </cacheHierarchy>
    <cacheHierarchy uniqueName="[Range 1].[EmployeeCount]" caption="EmployeeCount" attribute="1" defaultMemberUniqueName="[Range 1].[EmployeeCount].[All]" allUniqueName="[Range 1].[EmployeeCount].[All]" dimensionUniqueName="[Range 1]" displayFolder="" count="0" memberValueDatatype="20" unbalanced="0"/>
    <cacheHierarchy uniqueName="[Range 1].[EmployeeID]" caption="EmployeeID" attribute="1" defaultMemberUniqueName="[Range 1].[EmployeeID].[All]" allUniqueName="[Range 1].[EmployeeID].[All]" dimensionUniqueName="[Range 1]" displayFolder="" count="0" memberValueDatatype="20" unbalanced="0"/>
    <cacheHierarchy uniqueName="[Range 1].[JobLevel]" caption="JobLevel" attribute="1" defaultMemberUniqueName="[Range 1].[JobLevel].[All]" allUniqueName="[Range 1].[JobLevel].[All]" dimensionUniqueName="[Range 1]" displayFolder="" count="0" memberValueDatatype="20" unbalanced="0"/>
    <cacheHierarchy uniqueName="[Range 1].[MonthlyIncome]" caption="MonthlyIncome" attribute="1" defaultMemberUniqueName="[Range 1].[MonthlyIncome].[All]" allUniqueName="[Range 1].[MonthlyIncome].[All]" dimensionUniqueName="[Range 1]" displayFolder="" count="0" memberValueDatatype="20" unbalanced="0"/>
    <cacheHierarchy uniqueName="[Range 1].[PercentSalaryHike]" caption="PercentSalaryHike" attribute="1" defaultMemberUniqueName="[Range 1].[PercentSalaryHike].[All]" allUniqueName="[Range 1].[PercentSalaryHike].[All]" dimensionUniqueName="[Range 1]" displayFolder="" count="0" memberValueDatatype="20" unbalanced="0"/>
    <cacheHierarchy uniqueName="[Range 1].[StandardHours]" caption="StandardHours" attribute="1" defaultMemberUniqueName="[Range 1].[StandardHours].[All]" allUniqueName="[Range 1].[StandardHours].[All]" dimensionUniqueName="[Range 1]" displayFolder="" count="0" memberValueDatatype="20" unbalanced="0"/>
    <cacheHierarchy uniqueName="[Range 1].[StockOptionLevel]" caption="StockOptionLevel" attribute="1" defaultMemberUniqueName="[Range 1].[StockOptionLevel].[All]" allUniqueName="[Range 1].[StockOptionLevel].[All]" dimensionUniqueName="[Range 1]" displayFolder="" count="0" memberValueDatatype="20" unbalanced="0"/>
    <cacheHierarchy uniqueName="[Range 1].[TotalWorkingYears]" caption="TotalWorkingYears" attribute="1" defaultMemberUniqueName="[Range 1].[TotalWorkingYears].[All]" allUniqueName="[Range 1].[TotalWorkingYears].[All]" dimensionUniqueName="[Range 1]" displayFolder="" count="0" memberValueDatatype="20" unbalanced="0"/>
    <cacheHierarchy uniqueName="[Range 1].[TrainingTimesLastYear]" caption="TrainingTimesLastYear" attribute="1" defaultMemberUniqueName="[Range 1].[TrainingTimesLastYear].[All]" allUniqueName="[Range 1].[TrainingTimesLastYear].[All]" dimensionUniqueName="[Range 1]" displayFolder="" count="0" memberValueDatatype="20" unbalanced="0"/>
    <cacheHierarchy uniqueName="[Range 1].[YearsAtCompany]" caption="YearsAtCompany" attribute="1" defaultMemberUniqueName="[Range 1].[YearsAtCompany].[All]" allUniqueName="[Range 1].[YearsAtCompany].[All]" dimensionUniqueName="[Range 1]" displayFolder="" count="0" memberValueDatatype="20" unbalanced="0"/>
    <cacheHierarchy uniqueName="[Range 1].[YearsSinceLastPromotion]" caption="YearsSinceLastPromotion" attribute="1" defaultMemberUniqueName="[Range 1].[YearsSinceLastPromotion].[All]" allUniqueName="[Range 1].[YearsSinceLastPromotion].[All]" dimensionUniqueName="[Range 1]" displayFolder="" count="0" memberValueDatatype="20" unbalanced="0"/>
    <cacheHierarchy uniqueName="[Range 1].[YearsWithCurrManager]" caption="YearsWithCurrManager" attribute="1" defaultMemberUniqueName="[Range 1].[YearsWithCurrManager].[All]" allUniqueName="[Range 1].[YearsWithCurrManager].[All]" dimensionUniqueName="[Range 1]" displayFolder="" count="0" memberValueDatatype="20" unbalanced="0"/>
    <cacheHierarchy uniqueName="[Range 1].[BusinessTravel]" caption="BusinessTravel" attribute="1" defaultMemberUniqueName="[Range 1].[BusinessTravel].[All]" allUniqueName="[Range 1].[BusinessTravel].[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2" memberValueDatatype="130" unbalanced="0">
      <fieldsUsage count="2">
        <fieldUsage x="-1"/>
        <fieldUsage x="1"/>
      </fieldsUsage>
    </cacheHierarchy>
    <cacheHierarchy uniqueName="[Range 1].[EducationField]" caption="EducationField" attribute="1" defaultMemberUniqueName="[Range 1].[EducationField].[All]" allUniqueName="[Range 1].[EducationField].[All]" dimensionUniqueName="[Range 1]" displayFolder="" count="0" memberValueDatatype="130" unbalanced="0"/>
    <cacheHierarchy uniqueName="[Range 1].[MaritalStatus]" caption="MaritalStatus" attribute="1" defaultMemberUniqueName="[Range 1].[MaritalStatus].[All]" allUniqueName="[Range 1].[MaritalStatus].[All]" dimensionUniqueName="[Range 1]" displayFolder="" count="0" memberValueDatatype="130" unbalanced="0"/>
    <cacheHierarchy uniqueName="[Range 1].[JobRole]" caption="JobRole" attribute="1" defaultMemberUniqueName="[Range 1].[JobRole].[All]" allUniqueName="[Range 1].[JobRole].[All]" dimensionUniqueName="[Range 1]" displayFolder="" count="0" memberValueDatatype="130" unbalanced="0"/>
    <cacheHierarchy uniqueName="[Range 1].[Gender]" caption="Gender" attribute="1" defaultMemberUniqueName="[Range 1].[Gender].[All]" allUniqueName="[Range 1].[Gender].[All]" dimensionUniqueName="[Range 1]" displayFolder="" count="2" memberValueDatatype="130" unbalanced="0">
      <fieldsUsage count="2">
        <fieldUsage x="-1"/>
        <fieldUsage x="2"/>
      </fieldsUsage>
    </cacheHierarchy>
    <cacheHierarchy uniqueName="[Range 1].[Attrition]" caption="Attrition" attribute="1" defaultMemberUniqueName="[Range 1].[Attrition].[All]" allUniqueName="[Range 1].[Attrition].[All]" dimensionUniqueName="[Range 1]" displayFolder="" count="0" memberValueDatatype="130" unbalanced="0"/>
    <cacheHierarchy uniqueName="[Range 1].[Over18]" caption="Over18" attribute="1" defaultMemberUniqueName="[Range 1].[Over18].[All]" allUniqueName="[Range 1].[Over18].[All]" dimensionUniqueName="[Range 1]" displayFolder="" count="0" memberValueDatatype="130" unbalanced="0"/>
    <cacheHierarchy uniqueName="[Range 2].[Department]" caption="Department" attribute="1" defaultMemberUniqueName="[Range 2].[Department].[All]" allUniqueName="[Range 2].[Department].[All]" dimensionUniqueName="[Range 2]" displayFolder="" count="0" memberValueDatatype="130" unbalanced="0"/>
    <cacheHierarchy uniqueName="[Range 2].[EducationField]" caption="EducationField" attribute="1" defaultMemberUniqueName="[Range 2].[EducationField].[All]" allUniqueName="[Range 2].[EducationField].[All]" dimensionUniqueName="[Range 2]" displayFolder="" count="0" memberValueDatatype="130" unbalanced="0"/>
    <cacheHierarchy uniqueName="[Range 3].[JobRole]" caption="JobRole" attribute="1" defaultMemberUniqueName="[Range 3].[JobRole].[All]" allUniqueName="[Range 3].[JobRole].[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DistanceFromHome]" caption="DistanceFromHome" attribute="1" defaultMemberUniqueName="[Range 4].[DistanceFromHome].[All]" allUniqueName="[Range 4].[DistanceFromHome].[All]" dimensionUniqueName="[Range 4]" displayFolder="" count="0" memberValueDatatype="20" unbalanced="0"/>
    <cacheHierarchy uniqueName="[Range 4].[Education]" caption="Education" attribute="1" defaultMemberUniqueName="[Range 4].[Education].[All]" allUniqueName="[Range 4].[Education].[All]" dimensionUniqueName="[Range 4]" displayFolder="" count="0" memberValueDatatype="20" unbalanced="0"/>
    <cacheHierarchy uniqueName="[Range 4].[EmployeeCount]" caption="EmployeeCount" attribute="1" defaultMemberUniqueName="[Range 4].[EmployeeCount].[All]" allUniqueName="[Range 4].[EmployeeCount].[All]" dimensionUniqueName="[Range 4]" displayFolder="" count="0" memberValueDatatype="20" unbalanced="0"/>
    <cacheHierarchy uniqueName="[Range 4].[EmployeeID]" caption="EmployeeID" attribute="1" defaultMemberUniqueName="[Range 4].[EmployeeID].[All]" allUniqueName="[Range 4].[EmployeeID].[All]" dimensionUniqueName="[Range 4]" displayFolder="" count="0" memberValueDatatype="20" unbalanced="0"/>
    <cacheHierarchy uniqueName="[Range 4].[JobLevel]" caption="JobLevel" attribute="1" defaultMemberUniqueName="[Range 4].[JobLevel].[All]" allUniqueName="[Range 4].[JobLevel].[All]" dimensionUniqueName="[Range 4]" displayFolder="" count="0" memberValueDatatype="20" unbalanced="0"/>
    <cacheHierarchy uniqueName="[Range 4].[MonthlyIncome]" caption="MonthlyIncome" attribute="1" defaultMemberUniqueName="[Range 4].[MonthlyIncome].[All]" allUniqueName="[Range 4].[MonthlyIncome].[All]" dimensionUniqueName="[Range 4]" displayFolder="" count="0" memberValueDatatype="20" unbalanced="0"/>
    <cacheHierarchy uniqueName="[Range 4].[PercentSalaryHike]" caption="PercentSalaryHike" attribute="1" defaultMemberUniqueName="[Range 4].[PercentSalaryHike].[All]" allUniqueName="[Range 4].[PercentSalaryHike].[All]" dimensionUniqueName="[Range 4]" displayFolder="" count="0" memberValueDatatype="20" unbalanced="0"/>
    <cacheHierarchy uniqueName="[Range 4].[StandardHours]" caption="StandardHours" attribute="1" defaultMemberUniqueName="[Range 4].[StandardHours].[All]" allUniqueName="[Range 4].[StandardHours].[All]" dimensionUniqueName="[Range 4]" displayFolder="" count="0" memberValueDatatype="20" unbalanced="0"/>
    <cacheHierarchy uniqueName="[Range 4].[StockOptionLevel]" caption="StockOptionLevel" attribute="1" defaultMemberUniqueName="[Range 4].[StockOptionLevel].[All]" allUniqueName="[Range 4].[StockOptionLevel].[All]" dimensionUniqueName="[Range 4]" displayFolder="" count="0" memberValueDatatype="20" unbalanced="0"/>
    <cacheHierarchy uniqueName="[Range 4].[TotalWorkingYears]" caption="TotalWorkingYears" attribute="1" defaultMemberUniqueName="[Range 4].[TotalWorkingYears].[All]" allUniqueName="[Range 4].[TotalWorkingYears].[All]" dimensionUniqueName="[Range 4]" displayFolder="" count="0" memberValueDatatype="20" unbalanced="0"/>
    <cacheHierarchy uniqueName="[Range 4].[TrainingTimesLastYear]" caption="TrainingTimesLastYear" attribute="1" defaultMemberUniqueName="[Range 4].[TrainingTimesLastYear].[All]" allUniqueName="[Range 4].[TrainingTimesLastYear].[All]" dimensionUniqueName="[Range 4]" displayFolder="" count="0" memberValueDatatype="20" unbalanced="0"/>
    <cacheHierarchy uniqueName="[Range 4].[YearsAtCompany]" caption="YearsAtCompany" attribute="1" defaultMemberUniqueName="[Range 4].[YearsAtCompany].[All]" allUniqueName="[Range 4].[YearsAtCompany].[All]" dimensionUniqueName="[Range 4]" displayFolder="" count="0" memberValueDatatype="20" unbalanced="0"/>
    <cacheHierarchy uniqueName="[Range 4].[YearsSinceLastPromotion]" caption="YearsSinceLastPromotion" attribute="1" defaultMemberUniqueName="[Range 4].[YearsSinceLastPromotion].[All]" allUniqueName="[Range 4].[YearsSinceLastPromotion].[All]" dimensionUniqueName="[Range 4]" displayFolder="" count="0" memberValueDatatype="20" unbalanced="0"/>
    <cacheHierarchy uniqueName="[Range 4].[YearsWithCurrManager]" caption="YearsWithCurrManager" attribute="1" defaultMemberUniqueName="[Range 4].[YearsWithCurrManager].[All]" allUniqueName="[Range 4].[YearsWithCurrManager].[All]" dimensionUniqueName="[Range 4]" displayFolder="" count="0" memberValueDatatype="20" unbalanced="0"/>
    <cacheHierarchy uniqueName="[Range 4].[BusinessTravel]" caption="BusinessTravel" attribute="1" defaultMemberUniqueName="[Range 4].[BusinessTravel].[All]" allUniqueName="[Range 4].[BusinessTravel].[All]" dimensionUniqueName="[Range 4]" displayFolder="" count="0" memberValueDatatype="130" unbalanced="0"/>
    <cacheHierarchy uniqueName="[Range 4].[Department]" caption="Department" attribute="1" defaultMemberUniqueName="[Range 4].[Department].[All]" allUniqueName="[Range 4].[Department].[All]" dimensionUniqueName="[Range 4]" displayFolder="" count="0" memberValueDatatype="130" unbalanced="0"/>
    <cacheHierarchy uniqueName="[Range 4].[EducationField]" caption="EducationField" attribute="1" defaultMemberUniqueName="[Range 4].[EducationField].[All]" allUniqueName="[Range 4].[EducationField].[All]" dimensionUniqueName="[Range 4]" displayFolder="" count="0" memberValueDatatype="130" unbalanced="0"/>
    <cacheHierarchy uniqueName="[Range 4].[MaritalStatus]" caption="MaritalStatus" attribute="1" defaultMemberUniqueName="[Range 4].[MaritalStatus].[All]" allUniqueName="[Range 4].[MaritalStatus].[All]" dimensionUniqueName="[Range 4]" displayFolder="" count="0" memberValueDatatype="130" unbalanced="0"/>
    <cacheHierarchy uniqueName="[Range 4].[JobRole]" caption="JobRole" attribute="1" defaultMemberUniqueName="[Range 4].[JobRole].[All]" allUniqueName="[Range 4].[JobRole].[All]" dimensionUniqueName="[Range 4]" displayFolder="" count="0" memberValueDatatype="130" unbalanced="0"/>
    <cacheHierarchy uniqueName="[Range 4].[Gender]" caption="Gender" attribute="1" defaultMemberUniqueName="[Range 4].[Gender].[All]" allUniqueName="[Range 4].[Gender].[All]" dimensionUniqueName="[Range 4]" displayFolder="" count="0" memberValueDatatype="130" unbalanced="0"/>
    <cacheHierarchy uniqueName="[Range 4].[Attrition]" caption="Attrition" attribute="1" defaultMemberUniqueName="[Range 4].[Attrition].[All]" allUniqueName="[Range 4].[Attrition].[All]" dimensionUniqueName="[Range 4]" displayFolder="" count="0" memberValueDatatype="130" unbalanced="0"/>
    <cacheHierarchy uniqueName="[Range 4].[Over18]" caption="Over18" attribute="1" defaultMemberUniqueName="[Range 4].[Over18].[All]" allUniqueName="[Range 4].[Over18].[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JobRole]" caption="Count of JobRole" measure="1" displayFolder="" measureGroup="Range" count="0" hidden="1">
      <extLst>
        <ext xmlns:x15="http://schemas.microsoft.com/office/spreadsheetml/2010/11/main" uri="{B97F6D7D-B522-45F9-BDA1-12C45D357490}">
          <x15:cacheHierarchy aggregatedColumn="4"/>
        </ext>
      </extLst>
    </cacheHierarchy>
    <cacheHierarchy uniqueName="[Measures].[Sum of MonthlyIncome]" caption="Sum of MonthlyIncome" measure="1" displayFolder="" measureGroup="Range 1"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StandardHours]" caption="Sum of StandardHours" measure="1" displayFolder="" measureGroup="Range 1" count="0" hidden="1">
      <extLst>
        <ext xmlns:x15="http://schemas.microsoft.com/office/spreadsheetml/2010/11/main" uri="{B97F6D7D-B522-45F9-BDA1-12C45D357490}">
          <x15:cacheHierarchy aggregatedColumn="16"/>
        </ext>
      </extLst>
    </cacheHierarchy>
    <cacheHierarchy uniqueName="[Measures].[Sum of StockOptionLevel]" caption="Sum of StockOptionLevel" measure="1" displayFolder="" measureGroup="Range 1" count="0" hidden="1">
      <extLst>
        <ext xmlns:x15="http://schemas.microsoft.com/office/spreadsheetml/2010/11/main" uri="{B97F6D7D-B522-45F9-BDA1-12C45D357490}">
          <x15:cacheHierarchy aggregatedColumn="17"/>
        </ext>
      </extLst>
    </cacheHierarchy>
    <cacheHierarchy uniqueName="[Measures].[Sum of TrainingTimesLastYear]" caption="Sum of TrainingTimesLastYear" measure="1" displayFolder="" measureGroup="Range 1" count="0" hidden="1">
      <extLst>
        <ext xmlns:x15="http://schemas.microsoft.com/office/spreadsheetml/2010/11/main" uri="{B97F6D7D-B522-45F9-BDA1-12C45D357490}">
          <x15:cacheHierarchy aggregatedColumn="19"/>
        </ext>
      </extLst>
    </cacheHierarchy>
    <cacheHierarchy uniqueName="[Measures].[Count of JobRole 2]" caption="Count of JobRole 2" measure="1" displayFolder="" measureGroup="Range 1" count="0" hidden="1">
      <extLst>
        <ext xmlns:x15="http://schemas.microsoft.com/office/spreadsheetml/2010/11/main" uri="{B97F6D7D-B522-45F9-BDA1-12C45D357490}">
          <x15:cacheHierarchy aggregatedColumn="27"/>
        </ext>
      </extLst>
    </cacheHierarchy>
    <cacheHierarchy uniqueName="[Measures].[Count of MaritalStatus]" caption="Count of MaritalStatus" measure="1" displayFolder="" measureGroup="Range 1" count="0" hidden="1">
      <extLst>
        <ext xmlns:x15="http://schemas.microsoft.com/office/spreadsheetml/2010/11/main" uri="{B97F6D7D-B522-45F9-BDA1-12C45D357490}">
          <x15:cacheHierarchy aggregatedColumn="26"/>
        </ext>
      </extLst>
    </cacheHierarchy>
    <cacheHierarchy uniqueName="[Measures].[Sum of EmployeeID]" caption="Sum of EmployeeID" measure="1" displayFolder="" measureGroup="Range 1" count="0" hidden="1">
      <extLst>
        <ext xmlns:x15="http://schemas.microsoft.com/office/spreadsheetml/2010/11/main" uri="{B97F6D7D-B522-45F9-BDA1-12C45D357490}">
          <x15:cacheHierarchy aggregatedColumn="12"/>
        </ext>
      </extLst>
    </cacheHierarchy>
    <cacheHierarchy uniqueName="[Measures].[Sum of YearsSinceLastPromotion]" caption="Sum of YearsSinceLastPromotion" measure="1" displayFolder="" measureGroup="Range 1"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Range 1" count="0" hidden="1">
      <extLst>
        <ext xmlns:x15="http://schemas.microsoft.com/office/spreadsheetml/2010/11/main" uri="{B97F6D7D-B522-45F9-BDA1-12C45D357490}">
          <x15:cacheHierarchy aggregatedColumn="20"/>
        </ext>
      </extLst>
    </cacheHierarchy>
    <cacheHierarchy uniqueName="[Measures].[Sum of PercentSalaryHike]" caption="Sum of PercentSalaryHike" measure="1" displayFolder="" measureGroup="Range 1" count="0" hidden="1">
      <extLst>
        <ext xmlns:x15="http://schemas.microsoft.com/office/spreadsheetml/2010/11/main" uri="{B97F6D7D-B522-45F9-BDA1-12C45D357490}">
          <x15:cacheHierarchy aggregatedColumn="15"/>
        </ext>
      </extLst>
    </cacheHierarchy>
    <cacheHierarchy uniqueName="[Measures].[Sum of YearsWithCurrManager]" caption="Sum of YearsWithCurrManager" measure="1" displayFolder="" measureGroup="Range 1" count="0" hidden="1">
      <extLst>
        <ext xmlns:x15="http://schemas.microsoft.com/office/spreadsheetml/2010/11/main" uri="{B97F6D7D-B522-45F9-BDA1-12C45D357490}">
          <x15:cacheHierarchy aggregatedColumn="22"/>
        </ext>
      </extLst>
    </cacheHierarchy>
    <cacheHierarchy uniqueName="[Measures].[Sum of TotalWorkingYears]" caption="Sum of TotalWorkingYears" measure="1" displayFolder="" measureGroup="Range 1" count="0" hidden="1">
      <extLst>
        <ext xmlns:x15="http://schemas.microsoft.com/office/spreadsheetml/2010/11/main" uri="{B97F6D7D-B522-45F9-BDA1-12C45D357490}">
          <x15:cacheHierarchy aggregatedColumn="18"/>
        </ext>
      </extLst>
    </cacheHierarchy>
    <cacheHierarchy uniqueName="[Measures].[Sum of Education]" caption="Sum of Education" measure="1" displayFolder="" measureGroup="Range 1" count="0" hidden="1">
      <extLst>
        <ext xmlns:x15="http://schemas.microsoft.com/office/spreadsheetml/2010/11/main" uri="{B97F6D7D-B522-45F9-BDA1-12C45D357490}">
          <x15:cacheHierarchy aggregatedColumn="10"/>
        </ext>
      </extLst>
    </cacheHierarchy>
    <cacheHierarchy uniqueName="[Measures].[Count of EducationField]" caption="Count of EducationField" measure="1" displayFolder="" measureGroup="Range 2" count="0" hidden="1">
      <extLst>
        <ext xmlns:x15="http://schemas.microsoft.com/office/spreadsheetml/2010/11/main" uri="{B97F6D7D-B522-45F9-BDA1-12C45D357490}">
          <x15:cacheHierarchy aggregatedColumn="32"/>
        </ext>
      </extLst>
    </cacheHierarchy>
    <cacheHierarchy uniqueName="[Measures].[Count of EducationField 2]" caption="Count of EducationField 2" measure="1" displayFolder="" measureGroup="Range 1" count="0" hidden="1">
      <extLst>
        <ext xmlns:x15="http://schemas.microsoft.com/office/spreadsheetml/2010/11/main" uri="{B97F6D7D-B522-45F9-BDA1-12C45D357490}">
          <x15:cacheHierarchy aggregatedColumn="25"/>
        </ext>
      </extLst>
    </cacheHierarchy>
    <cacheHierarchy uniqueName="[Measures].[Count of JobRole 3]" caption="Count of JobRole 3" measure="1" displayFolder="" measureGroup="Range 3" count="0" hidden="1">
      <extLst>
        <ext xmlns:x15="http://schemas.microsoft.com/office/spreadsheetml/2010/11/main" uri="{B97F6D7D-B522-45F9-BDA1-12C45D357490}">
          <x15:cacheHierarchy aggregatedColumn="33"/>
        </ext>
      </extLst>
    </cacheHierarchy>
    <cacheHierarchy uniqueName="[Measures].[Count of Department]" caption="Count of Department" measure="1" displayFolder="" measureGroup="Range 1" count="0" hidden="1">
      <extLst>
        <ext xmlns:x15="http://schemas.microsoft.com/office/spreadsheetml/2010/11/main" uri="{B97F6D7D-B522-45F9-BDA1-12C45D357490}">
          <x15:cacheHierarchy aggregatedColumn="2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hal Haider" refreshedDate="44614.706087962964" backgroundQuery="1" createdVersion="7" refreshedVersion="7" minRefreshableVersion="3" recordCount="0" supportSubquery="1" supportAdvancedDrill="1" xr:uid="{5F7F2D71-C148-4F0F-AFD9-144E743B3275}">
  <cacheSource type="external" connectionId="1"/>
  <cacheFields count="5">
    <cacheField name="[Range 1].[Education].[Education]" caption="Education"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Range 1].[Education].&amp;[1]"/>
            <x15:cachedUniqueName index="1" name="[Range 1].[Education].&amp;[2]"/>
            <x15:cachedUniqueName index="2" name="[Range 1].[Education].&amp;[3]"/>
            <x15:cachedUniqueName index="3" name="[Range 1].[Education].&amp;[4]"/>
            <x15:cachedUniqueName index="4" name="[Range 1].[Education].&amp;[5]"/>
          </x15:cachedUniqueNames>
        </ext>
      </extLst>
    </cacheField>
    <cacheField name="[Range 1].[EducationField].[EducationField]" caption="EducationField" numFmtId="0" hierarchy="25" level="1">
      <sharedItems count="6">
        <s v="Human Resources"/>
        <s v="Life Sciences"/>
        <s v="Marketing"/>
        <s v="Medical"/>
        <s v="Other"/>
        <s v="Technical Degree"/>
      </sharedItems>
    </cacheField>
    <cacheField name="[Range 1].[Attrition].[Attrition]" caption="Attrition" numFmtId="0" hierarchy="29" level="1">
      <sharedItems count="2">
        <s v="No"/>
        <s v="Yes"/>
      </sharedItems>
    </cacheField>
    <cacheField name="[Measures].[Sum of MonthlyIncome]" caption="Sum of MonthlyIncome" numFmtId="0" hierarchy="65" level="32767"/>
    <cacheField name="[Range].[JobRole].[JobRole]" caption="JobRole" numFmtId="0" hierarchy="4" level="1">
      <sharedItems containsSemiMixedTypes="0" containsNonDate="0" containsString="0"/>
    </cacheField>
  </cacheFields>
  <cacheHierarchies count="82">
    <cacheHierarchy uniqueName="[Range].[BusinessTravel]" caption="BusinessTravel" attribute="1" defaultMemberUniqueName="[Range].[BusinessTravel].[All]" allUniqueName="[Range].[BusinessTravel].[All]" dimensionUniqueName="[Range]" displayFolder="" count="0" memberValueDatatype="130" unbalanced="0"/>
    <cacheHierarchy uniqueName="[Range].[Department]" caption="Department" attribute="1" defaultMemberUniqueName="[Range].[Department].[All]" allUniqueName="[Range].[Department].[All]" dimensionUniqueName="[Range]" displayFolder="" count="2" memberValueDatatype="130" unbalanced="0"/>
    <cacheHierarchy uniqueName="[Range].[EducationField]" caption="EducationField" attribute="1" defaultMemberUniqueName="[Range].[EducationField].[All]" allUniqueName="[Range].[EducationField].[All]" dimensionUniqueName="[Range]" displayFolder="" count="2" memberValueDatatype="130" unbalanced="0"/>
    <cacheHierarchy uniqueName="[Range].[MaritalStatus]" caption="MaritalStatus" attribute="1" defaultMemberUniqueName="[Range].[MaritalStatus].[All]" allUniqueName="[Range].[MaritalStatus].[All]" dimensionUniqueName="[Range]" displayFolder="" count="2" memberValueDatatype="130" unbalanced="0"/>
    <cacheHierarchy uniqueName="[Range].[JobRole]" caption="JobRole" attribute="1" defaultMemberUniqueName="[Range].[JobRole].[All]" allUniqueName="[Range].[JobRole].[All]" dimensionUniqueName="[Range]" displayFolder="" count="2" memberValueDatatype="130" unbalanced="0">
      <fieldsUsage count="2">
        <fieldUsage x="-1"/>
        <fieldUsage x="4"/>
      </fieldsUsage>
    </cacheHierarchy>
    <cacheHierarchy uniqueName="[Range].[Gender]" caption="Gender" attribute="1" defaultMemberUniqueName="[Range].[Gender].[All]" allUniqueName="[Range].[Gender].[All]" dimensionUniqueName="[Range]" displayFolder="" count="2" memberValueDatatype="130" unbalanced="0"/>
    <cacheHierarchy uniqueName="[Range].[Attrition]" caption="Attrition" attribute="1" defaultMemberUniqueName="[Range].[Attrition].[All]" allUniqueName="[Range].[Attrition].[All]" dimensionUniqueName="[Range]" displayFolder="" count="2" memberValueDatatype="130" unbalanced="0"/>
    <cacheHierarchy uniqueName="[Range].[Over18]" caption="Over18" attribute="1" defaultMemberUniqueName="[Range].[Over18].[All]" allUniqueName="[Range].[Over18].[All]" dimensionUniqueName="[Range]"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DistanceFromHome]" caption="DistanceFromHome" attribute="1" defaultMemberUniqueName="[Range 1].[DistanceFromHome].[All]" allUniqueName="[Range 1].[DistanceFromHome].[All]" dimensionUniqueName="[Range 1]" displayFolder="" count="0" memberValueDatatype="20" unbalanced="0"/>
    <cacheHierarchy uniqueName="[Range 1].[Education]" caption="Education" attribute="1" defaultMemberUniqueName="[Range 1].[Education].[All]" allUniqueName="[Range 1].[Education].[All]" dimensionUniqueName="[Range 1]" displayFolder="" count="2" memberValueDatatype="20" unbalanced="0">
      <fieldsUsage count="2">
        <fieldUsage x="-1"/>
        <fieldUsage x="0"/>
      </fieldsUsage>
    </cacheHierarchy>
    <cacheHierarchy uniqueName="[Range 1].[EmployeeCount]" caption="EmployeeCount" attribute="1" defaultMemberUniqueName="[Range 1].[EmployeeCount].[All]" allUniqueName="[Range 1].[EmployeeCount].[All]" dimensionUniqueName="[Range 1]" displayFolder="" count="0" memberValueDatatype="20" unbalanced="0"/>
    <cacheHierarchy uniqueName="[Range 1].[EmployeeID]" caption="EmployeeID" attribute="1" defaultMemberUniqueName="[Range 1].[EmployeeID].[All]" allUniqueName="[Range 1].[EmployeeID].[All]" dimensionUniqueName="[Range 1]" displayFolder="" count="0" memberValueDatatype="20" unbalanced="0"/>
    <cacheHierarchy uniqueName="[Range 1].[JobLevel]" caption="JobLevel" attribute="1" defaultMemberUniqueName="[Range 1].[JobLevel].[All]" allUniqueName="[Range 1].[JobLevel].[All]" dimensionUniqueName="[Range 1]" displayFolder="" count="0" memberValueDatatype="20" unbalanced="0"/>
    <cacheHierarchy uniqueName="[Range 1].[MonthlyIncome]" caption="MonthlyIncome" attribute="1" defaultMemberUniqueName="[Range 1].[MonthlyIncome].[All]" allUniqueName="[Range 1].[MonthlyIncome].[All]" dimensionUniqueName="[Range 1]" displayFolder="" count="0" memberValueDatatype="20" unbalanced="0"/>
    <cacheHierarchy uniqueName="[Range 1].[PercentSalaryHike]" caption="PercentSalaryHike" attribute="1" defaultMemberUniqueName="[Range 1].[PercentSalaryHike].[All]" allUniqueName="[Range 1].[PercentSalaryHike].[All]" dimensionUniqueName="[Range 1]" displayFolder="" count="0" memberValueDatatype="20" unbalanced="0"/>
    <cacheHierarchy uniqueName="[Range 1].[StandardHours]" caption="StandardHours" attribute="1" defaultMemberUniqueName="[Range 1].[StandardHours].[All]" allUniqueName="[Range 1].[StandardHours].[All]" dimensionUniqueName="[Range 1]" displayFolder="" count="0" memberValueDatatype="20" unbalanced="0"/>
    <cacheHierarchy uniqueName="[Range 1].[StockOptionLevel]" caption="StockOptionLevel" attribute="1" defaultMemberUniqueName="[Range 1].[StockOptionLevel].[All]" allUniqueName="[Range 1].[StockOptionLevel].[All]" dimensionUniqueName="[Range 1]" displayFolder="" count="0" memberValueDatatype="20" unbalanced="0"/>
    <cacheHierarchy uniqueName="[Range 1].[TotalWorkingYears]" caption="TotalWorkingYears" attribute="1" defaultMemberUniqueName="[Range 1].[TotalWorkingYears].[All]" allUniqueName="[Range 1].[TotalWorkingYears].[All]" dimensionUniqueName="[Range 1]" displayFolder="" count="0" memberValueDatatype="20" unbalanced="0"/>
    <cacheHierarchy uniqueName="[Range 1].[TrainingTimesLastYear]" caption="TrainingTimesLastYear" attribute="1" defaultMemberUniqueName="[Range 1].[TrainingTimesLastYear].[All]" allUniqueName="[Range 1].[TrainingTimesLastYear].[All]" dimensionUniqueName="[Range 1]" displayFolder="" count="0" memberValueDatatype="20" unbalanced="0"/>
    <cacheHierarchy uniqueName="[Range 1].[YearsAtCompany]" caption="YearsAtCompany" attribute="1" defaultMemberUniqueName="[Range 1].[YearsAtCompany].[All]" allUniqueName="[Range 1].[YearsAtCompany].[All]" dimensionUniqueName="[Range 1]" displayFolder="" count="0" memberValueDatatype="20" unbalanced="0"/>
    <cacheHierarchy uniqueName="[Range 1].[YearsSinceLastPromotion]" caption="YearsSinceLastPromotion" attribute="1" defaultMemberUniqueName="[Range 1].[YearsSinceLastPromotion].[All]" allUniqueName="[Range 1].[YearsSinceLastPromotion].[All]" dimensionUniqueName="[Range 1]" displayFolder="" count="0" memberValueDatatype="20" unbalanced="0"/>
    <cacheHierarchy uniqueName="[Range 1].[YearsWithCurrManager]" caption="YearsWithCurrManager" attribute="1" defaultMemberUniqueName="[Range 1].[YearsWithCurrManager].[All]" allUniqueName="[Range 1].[YearsWithCurrManager].[All]" dimensionUniqueName="[Range 1]" displayFolder="" count="0" memberValueDatatype="20" unbalanced="0"/>
    <cacheHierarchy uniqueName="[Range 1].[BusinessTravel]" caption="BusinessTravel" attribute="1" defaultMemberUniqueName="[Range 1].[BusinessTravel].[All]" allUniqueName="[Range 1].[BusinessTravel].[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0" memberValueDatatype="130" unbalanced="0"/>
    <cacheHierarchy uniqueName="[Range 1].[EducationField]" caption="EducationField" attribute="1" defaultMemberUniqueName="[Range 1].[EducationField].[All]" allUniqueName="[Range 1].[EducationField].[All]" dimensionUniqueName="[Range 1]" displayFolder="" count="2" memberValueDatatype="130" unbalanced="0">
      <fieldsUsage count="2">
        <fieldUsage x="-1"/>
        <fieldUsage x="1"/>
      </fieldsUsage>
    </cacheHierarchy>
    <cacheHierarchy uniqueName="[Range 1].[MaritalStatus]" caption="MaritalStatus" attribute="1" defaultMemberUniqueName="[Range 1].[MaritalStatus].[All]" allUniqueName="[Range 1].[MaritalStatus].[All]" dimensionUniqueName="[Range 1]" displayFolder="" count="0" memberValueDatatype="130" unbalanced="0"/>
    <cacheHierarchy uniqueName="[Range 1].[JobRole]" caption="JobRole" attribute="1" defaultMemberUniqueName="[Range 1].[JobRole].[All]" allUniqueName="[Range 1].[JobRol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ttrition]" caption="Attrition" attribute="1" defaultMemberUniqueName="[Range 1].[Attrition].[All]" allUniqueName="[Range 1].[Attrition].[All]" dimensionUniqueName="[Range 1]" displayFolder="" count="2" memberValueDatatype="130" unbalanced="0">
      <fieldsUsage count="2">
        <fieldUsage x="-1"/>
        <fieldUsage x="2"/>
      </fieldsUsage>
    </cacheHierarchy>
    <cacheHierarchy uniqueName="[Range 1].[Over18]" caption="Over18" attribute="1" defaultMemberUniqueName="[Range 1].[Over18].[All]" allUniqueName="[Range 1].[Over18].[All]" dimensionUniqueName="[Range 1]" displayFolder="" count="0" memberValueDatatype="130" unbalanced="0"/>
    <cacheHierarchy uniqueName="[Range 2].[Department]" caption="Department" attribute="1" defaultMemberUniqueName="[Range 2].[Department].[All]" allUniqueName="[Range 2].[Department].[All]" dimensionUniqueName="[Range 2]" displayFolder="" count="0" memberValueDatatype="130" unbalanced="0"/>
    <cacheHierarchy uniqueName="[Range 2].[EducationField]" caption="EducationField" attribute="1" defaultMemberUniqueName="[Range 2].[EducationField].[All]" allUniqueName="[Range 2].[EducationField].[All]" dimensionUniqueName="[Range 2]" displayFolder="" count="0" memberValueDatatype="130" unbalanced="0"/>
    <cacheHierarchy uniqueName="[Range 3].[JobRole]" caption="JobRole" attribute="1" defaultMemberUniqueName="[Range 3].[JobRole].[All]" allUniqueName="[Range 3].[JobRole].[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DistanceFromHome]" caption="DistanceFromHome" attribute="1" defaultMemberUniqueName="[Range 4].[DistanceFromHome].[All]" allUniqueName="[Range 4].[DistanceFromHome].[All]" dimensionUniqueName="[Range 4]" displayFolder="" count="0" memberValueDatatype="20" unbalanced="0"/>
    <cacheHierarchy uniqueName="[Range 4].[Education]" caption="Education" attribute="1" defaultMemberUniqueName="[Range 4].[Education].[All]" allUniqueName="[Range 4].[Education].[All]" dimensionUniqueName="[Range 4]" displayFolder="" count="0" memberValueDatatype="20" unbalanced="0"/>
    <cacheHierarchy uniqueName="[Range 4].[EmployeeCount]" caption="EmployeeCount" attribute="1" defaultMemberUniqueName="[Range 4].[EmployeeCount].[All]" allUniqueName="[Range 4].[EmployeeCount].[All]" dimensionUniqueName="[Range 4]" displayFolder="" count="0" memberValueDatatype="20" unbalanced="0"/>
    <cacheHierarchy uniqueName="[Range 4].[EmployeeID]" caption="EmployeeID" attribute="1" defaultMemberUniqueName="[Range 4].[EmployeeID].[All]" allUniqueName="[Range 4].[EmployeeID].[All]" dimensionUniqueName="[Range 4]" displayFolder="" count="0" memberValueDatatype="20" unbalanced="0"/>
    <cacheHierarchy uniqueName="[Range 4].[JobLevel]" caption="JobLevel" attribute="1" defaultMemberUniqueName="[Range 4].[JobLevel].[All]" allUniqueName="[Range 4].[JobLevel].[All]" dimensionUniqueName="[Range 4]" displayFolder="" count="0" memberValueDatatype="20" unbalanced="0"/>
    <cacheHierarchy uniqueName="[Range 4].[MonthlyIncome]" caption="MonthlyIncome" attribute="1" defaultMemberUniqueName="[Range 4].[MonthlyIncome].[All]" allUniqueName="[Range 4].[MonthlyIncome].[All]" dimensionUniqueName="[Range 4]" displayFolder="" count="0" memberValueDatatype="20" unbalanced="0"/>
    <cacheHierarchy uniqueName="[Range 4].[PercentSalaryHike]" caption="PercentSalaryHike" attribute="1" defaultMemberUniqueName="[Range 4].[PercentSalaryHike].[All]" allUniqueName="[Range 4].[PercentSalaryHike].[All]" dimensionUniqueName="[Range 4]" displayFolder="" count="0" memberValueDatatype="20" unbalanced="0"/>
    <cacheHierarchy uniqueName="[Range 4].[StandardHours]" caption="StandardHours" attribute="1" defaultMemberUniqueName="[Range 4].[StandardHours].[All]" allUniqueName="[Range 4].[StandardHours].[All]" dimensionUniqueName="[Range 4]" displayFolder="" count="0" memberValueDatatype="20" unbalanced="0"/>
    <cacheHierarchy uniqueName="[Range 4].[StockOptionLevel]" caption="StockOptionLevel" attribute="1" defaultMemberUniqueName="[Range 4].[StockOptionLevel].[All]" allUniqueName="[Range 4].[StockOptionLevel].[All]" dimensionUniqueName="[Range 4]" displayFolder="" count="0" memberValueDatatype="20" unbalanced="0"/>
    <cacheHierarchy uniqueName="[Range 4].[TotalWorkingYears]" caption="TotalWorkingYears" attribute="1" defaultMemberUniqueName="[Range 4].[TotalWorkingYears].[All]" allUniqueName="[Range 4].[TotalWorkingYears].[All]" dimensionUniqueName="[Range 4]" displayFolder="" count="0" memberValueDatatype="20" unbalanced="0"/>
    <cacheHierarchy uniqueName="[Range 4].[TrainingTimesLastYear]" caption="TrainingTimesLastYear" attribute="1" defaultMemberUniqueName="[Range 4].[TrainingTimesLastYear].[All]" allUniqueName="[Range 4].[TrainingTimesLastYear].[All]" dimensionUniqueName="[Range 4]" displayFolder="" count="0" memberValueDatatype="20" unbalanced="0"/>
    <cacheHierarchy uniqueName="[Range 4].[YearsAtCompany]" caption="YearsAtCompany" attribute="1" defaultMemberUniqueName="[Range 4].[YearsAtCompany].[All]" allUniqueName="[Range 4].[YearsAtCompany].[All]" dimensionUniqueName="[Range 4]" displayFolder="" count="0" memberValueDatatype="20" unbalanced="0"/>
    <cacheHierarchy uniqueName="[Range 4].[YearsSinceLastPromotion]" caption="YearsSinceLastPromotion" attribute="1" defaultMemberUniqueName="[Range 4].[YearsSinceLastPromotion].[All]" allUniqueName="[Range 4].[YearsSinceLastPromotion].[All]" dimensionUniqueName="[Range 4]" displayFolder="" count="0" memberValueDatatype="20" unbalanced="0"/>
    <cacheHierarchy uniqueName="[Range 4].[YearsWithCurrManager]" caption="YearsWithCurrManager" attribute="1" defaultMemberUniqueName="[Range 4].[YearsWithCurrManager].[All]" allUniqueName="[Range 4].[YearsWithCurrManager].[All]" dimensionUniqueName="[Range 4]" displayFolder="" count="0" memberValueDatatype="20" unbalanced="0"/>
    <cacheHierarchy uniqueName="[Range 4].[BusinessTravel]" caption="BusinessTravel" attribute="1" defaultMemberUniqueName="[Range 4].[BusinessTravel].[All]" allUniqueName="[Range 4].[BusinessTravel].[All]" dimensionUniqueName="[Range 4]" displayFolder="" count="0" memberValueDatatype="130" unbalanced="0"/>
    <cacheHierarchy uniqueName="[Range 4].[Department]" caption="Department" attribute="1" defaultMemberUniqueName="[Range 4].[Department].[All]" allUniqueName="[Range 4].[Department].[All]" dimensionUniqueName="[Range 4]" displayFolder="" count="0" memberValueDatatype="130" unbalanced="0"/>
    <cacheHierarchy uniqueName="[Range 4].[EducationField]" caption="EducationField" attribute="1" defaultMemberUniqueName="[Range 4].[EducationField].[All]" allUniqueName="[Range 4].[EducationField].[All]" dimensionUniqueName="[Range 4]" displayFolder="" count="0" memberValueDatatype="130" unbalanced="0"/>
    <cacheHierarchy uniqueName="[Range 4].[MaritalStatus]" caption="MaritalStatus" attribute="1" defaultMemberUniqueName="[Range 4].[MaritalStatus].[All]" allUniqueName="[Range 4].[MaritalStatus].[All]" dimensionUniqueName="[Range 4]" displayFolder="" count="0" memberValueDatatype="130" unbalanced="0"/>
    <cacheHierarchy uniqueName="[Range 4].[JobRole]" caption="JobRole" attribute="1" defaultMemberUniqueName="[Range 4].[JobRole].[All]" allUniqueName="[Range 4].[JobRole].[All]" dimensionUniqueName="[Range 4]" displayFolder="" count="0" memberValueDatatype="130" unbalanced="0"/>
    <cacheHierarchy uniqueName="[Range 4].[Gender]" caption="Gender" attribute="1" defaultMemberUniqueName="[Range 4].[Gender].[All]" allUniqueName="[Range 4].[Gender].[All]" dimensionUniqueName="[Range 4]" displayFolder="" count="0" memberValueDatatype="130" unbalanced="0"/>
    <cacheHierarchy uniqueName="[Range 4].[Attrition]" caption="Attrition" attribute="1" defaultMemberUniqueName="[Range 4].[Attrition].[All]" allUniqueName="[Range 4].[Attrition].[All]" dimensionUniqueName="[Range 4]" displayFolder="" count="0" memberValueDatatype="130" unbalanced="0"/>
    <cacheHierarchy uniqueName="[Range 4].[Over18]" caption="Over18" attribute="1" defaultMemberUniqueName="[Range 4].[Over18].[All]" allUniqueName="[Range 4].[Over18].[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JobRole]" caption="Count of JobRole" measure="1" displayFolder="" measureGroup="Range" count="0" hidden="1">
      <extLst>
        <ext xmlns:x15="http://schemas.microsoft.com/office/spreadsheetml/2010/11/main" uri="{B97F6D7D-B522-45F9-BDA1-12C45D357490}">
          <x15:cacheHierarchy aggregatedColumn="4"/>
        </ext>
      </extLst>
    </cacheHierarchy>
    <cacheHierarchy uniqueName="[Measures].[Sum of MonthlyIncome]" caption="Sum of MonthlyIncome" measure="1" displayFolder="" measureGroup="Range 1"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StandardHours]" caption="Sum of StandardHours" measure="1" displayFolder="" measureGroup="Range 1" count="0" hidden="1">
      <extLst>
        <ext xmlns:x15="http://schemas.microsoft.com/office/spreadsheetml/2010/11/main" uri="{B97F6D7D-B522-45F9-BDA1-12C45D357490}">
          <x15:cacheHierarchy aggregatedColumn="16"/>
        </ext>
      </extLst>
    </cacheHierarchy>
    <cacheHierarchy uniqueName="[Measures].[Sum of StockOptionLevel]" caption="Sum of StockOptionLevel" measure="1" displayFolder="" measureGroup="Range 1" count="0" hidden="1">
      <extLst>
        <ext xmlns:x15="http://schemas.microsoft.com/office/spreadsheetml/2010/11/main" uri="{B97F6D7D-B522-45F9-BDA1-12C45D357490}">
          <x15:cacheHierarchy aggregatedColumn="17"/>
        </ext>
      </extLst>
    </cacheHierarchy>
    <cacheHierarchy uniqueName="[Measures].[Sum of TrainingTimesLastYear]" caption="Sum of TrainingTimesLastYear" measure="1" displayFolder="" measureGroup="Range 1" count="0" hidden="1">
      <extLst>
        <ext xmlns:x15="http://schemas.microsoft.com/office/spreadsheetml/2010/11/main" uri="{B97F6D7D-B522-45F9-BDA1-12C45D357490}">
          <x15:cacheHierarchy aggregatedColumn="19"/>
        </ext>
      </extLst>
    </cacheHierarchy>
    <cacheHierarchy uniqueName="[Measures].[Count of JobRole 2]" caption="Count of JobRole 2" measure="1" displayFolder="" measureGroup="Range 1" count="0" hidden="1">
      <extLst>
        <ext xmlns:x15="http://schemas.microsoft.com/office/spreadsheetml/2010/11/main" uri="{B97F6D7D-B522-45F9-BDA1-12C45D357490}">
          <x15:cacheHierarchy aggregatedColumn="27"/>
        </ext>
      </extLst>
    </cacheHierarchy>
    <cacheHierarchy uniqueName="[Measures].[Count of MaritalStatus]" caption="Count of MaritalStatus" measure="1" displayFolder="" measureGroup="Range 1" count="0" hidden="1">
      <extLst>
        <ext xmlns:x15="http://schemas.microsoft.com/office/spreadsheetml/2010/11/main" uri="{B97F6D7D-B522-45F9-BDA1-12C45D357490}">
          <x15:cacheHierarchy aggregatedColumn="26"/>
        </ext>
      </extLst>
    </cacheHierarchy>
    <cacheHierarchy uniqueName="[Measures].[Sum of EmployeeID]" caption="Sum of EmployeeID" measure="1" displayFolder="" measureGroup="Range 1" count="0" hidden="1">
      <extLst>
        <ext xmlns:x15="http://schemas.microsoft.com/office/spreadsheetml/2010/11/main" uri="{B97F6D7D-B522-45F9-BDA1-12C45D357490}">
          <x15:cacheHierarchy aggregatedColumn="12"/>
        </ext>
      </extLst>
    </cacheHierarchy>
    <cacheHierarchy uniqueName="[Measures].[Sum of YearsSinceLastPromotion]" caption="Sum of YearsSinceLastPromotion" measure="1" displayFolder="" measureGroup="Range 1"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Range 1" count="0" hidden="1">
      <extLst>
        <ext xmlns:x15="http://schemas.microsoft.com/office/spreadsheetml/2010/11/main" uri="{B97F6D7D-B522-45F9-BDA1-12C45D357490}">
          <x15:cacheHierarchy aggregatedColumn="20"/>
        </ext>
      </extLst>
    </cacheHierarchy>
    <cacheHierarchy uniqueName="[Measures].[Sum of PercentSalaryHike]" caption="Sum of PercentSalaryHike" measure="1" displayFolder="" measureGroup="Range 1" count="0" hidden="1">
      <extLst>
        <ext xmlns:x15="http://schemas.microsoft.com/office/spreadsheetml/2010/11/main" uri="{B97F6D7D-B522-45F9-BDA1-12C45D357490}">
          <x15:cacheHierarchy aggregatedColumn="15"/>
        </ext>
      </extLst>
    </cacheHierarchy>
    <cacheHierarchy uniqueName="[Measures].[Sum of YearsWithCurrManager]" caption="Sum of YearsWithCurrManager" measure="1" displayFolder="" measureGroup="Range 1" count="0" hidden="1">
      <extLst>
        <ext xmlns:x15="http://schemas.microsoft.com/office/spreadsheetml/2010/11/main" uri="{B97F6D7D-B522-45F9-BDA1-12C45D357490}">
          <x15:cacheHierarchy aggregatedColumn="22"/>
        </ext>
      </extLst>
    </cacheHierarchy>
    <cacheHierarchy uniqueName="[Measures].[Sum of TotalWorkingYears]" caption="Sum of TotalWorkingYears" measure="1" displayFolder="" measureGroup="Range 1" count="0" hidden="1">
      <extLst>
        <ext xmlns:x15="http://schemas.microsoft.com/office/spreadsheetml/2010/11/main" uri="{B97F6D7D-B522-45F9-BDA1-12C45D357490}">
          <x15:cacheHierarchy aggregatedColumn="18"/>
        </ext>
      </extLst>
    </cacheHierarchy>
    <cacheHierarchy uniqueName="[Measures].[Sum of Education]" caption="Sum of Education" measure="1" displayFolder="" measureGroup="Range 1" count="0" hidden="1">
      <extLst>
        <ext xmlns:x15="http://schemas.microsoft.com/office/spreadsheetml/2010/11/main" uri="{B97F6D7D-B522-45F9-BDA1-12C45D357490}">
          <x15:cacheHierarchy aggregatedColumn="10"/>
        </ext>
      </extLst>
    </cacheHierarchy>
    <cacheHierarchy uniqueName="[Measures].[Count of EducationField]" caption="Count of EducationField" measure="1" displayFolder="" measureGroup="Range 2" count="0" hidden="1">
      <extLst>
        <ext xmlns:x15="http://schemas.microsoft.com/office/spreadsheetml/2010/11/main" uri="{B97F6D7D-B522-45F9-BDA1-12C45D357490}">
          <x15:cacheHierarchy aggregatedColumn="32"/>
        </ext>
      </extLst>
    </cacheHierarchy>
    <cacheHierarchy uniqueName="[Measures].[Count of EducationField 2]" caption="Count of EducationField 2" measure="1" displayFolder="" measureGroup="Range 1" count="0" hidden="1">
      <extLst>
        <ext xmlns:x15="http://schemas.microsoft.com/office/spreadsheetml/2010/11/main" uri="{B97F6D7D-B522-45F9-BDA1-12C45D357490}">
          <x15:cacheHierarchy aggregatedColumn="25"/>
        </ext>
      </extLst>
    </cacheHierarchy>
    <cacheHierarchy uniqueName="[Measures].[Count of JobRole 3]" caption="Count of JobRole 3" measure="1" displayFolder="" measureGroup="Range 3" count="0" hidden="1">
      <extLst>
        <ext xmlns:x15="http://schemas.microsoft.com/office/spreadsheetml/2010/11/main" uri="{B97F6D7D-B522-45F9-BDA1-12C45D357490}">
          <x15:cacheHierarchy aggregatedColumn="33"/>
        </ext>
      </extLst>
    </cacheHierarchy>
    <cacheHierarchy uniqueName="[Measures].[Count of Department]" caption="Count of Department" measure="1" displayFolder="" measureGroup="Range 1" count="0" hidden="1">
      <extLst>
        <ext xmlns:x15="http://schemas.microsoft.com/office/spreadsheetml/2010/11/main" uri="{B97F6D7D-B522-45F9-BDA1-12C45D357490}">
          <x15:cacheHierarchy aggregatedColumn="2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hal Haider" refreshedDate="44614.706088657411" backgroundQuery="1" createdVersion="7" refreshedVersion="7" minRefreshableVersion="3" recordCount="0" supportSubquery="1" supportAdvancedDrill="1" xr:uid="{5C3CA51E-E831-4CF5-9BDB-F4D45EB29BBF}">
  <cacheSource type="external" connectionId="1"/>
  <cacheFields count="5">
    <cacheField name="[Range 1].[JobLevel].[JobLevel]" caption="JobLevel" numFmtId="0" hierarchy="13"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Range 1].[JobLevel].&amp;[1]"/>
            <x15:cachedUniqueName index="1" name="[Range 1].[JobLevel].&amp;[2]"/>
            <x15:cachedUniqueName index="2" name="[Range 1].[JobLevel].&amp;[3]"/>
            <x15:cachedUniqueName index="3" name="[Range 1].[JobLevel].&amp;[4]"/>
            <x15:cachedUniqueName index="4" name="[Range 1].[JobLevel].&amp;[5]"/>
          </x15:cachedUniqueNames>
        </ext>
      </extLst>
    </cacheField>
    <cacheField name="[Range 1].[Department].[Department]" caption="Department" numFmtId="0" hierarchy="24" level="1">
      <sharedItems count="3">
        <s v="Human Resources"/>
        <s v="Research &amp; Development"/>
        <s v="Sales"/>
      </sharedItems>
    </cacheField>
    <cacheField name="[Range 1].[EducationField].[EducationField]" caption="EducationField" numFmtId="0" hierarchy="25" level="1">
      <sharedItems count="6">
        <s v="Human Resources"/>
        <s v="Life Sciences"/>
        <s v="Marketing"/>
        <s v="Medical"/>
        <s v="Other"/>
        <s v="Technical Degree"/>
      </sharedItems>
    </cacheField>
    <cacheField name="[Measures].[Sum of PercentSalaryHike]" caption="Sum of PercentSalaryHike" numFmtId="0" hierarchy="74" level="32767"/>
    <cacheField name="[Range].[JobRole].[JobRole]" caption="JobRole" numFmtId="0" hierarchy="4" level="1">
      <sharedItems containsSemiMixedTypes="0" containsNonDate="0" containsString="0"/>
    </cacheField>
  </cacheFields>
  <cacheHierarchies count="82">
    <cacheHierarchy uniqueName="[Range].[BusinessTravel]" caption="BusinessTravel" attribute="1" defaultMemberUniqueName="[Range].[BusinessTravel].[All]" allUniqueName="[Range].[BusinessTravel].[All]" dimensionUniqueName="[Range]" displayFolder="" count="0" memberValueDatatype="130" unbalanced="0"/>
    <cacheHierarchy uniqueName="[Range].[Department]" caption="Department" attribute="1" defaultMemberUniqueName="[Range].[Department].[All]" allUniqueName="[Range].[Department].[All]" dimensionUniqueName="[Range]" displayFolder="" count="2" memberValueDatatype="130" unbalanced="0"/>
    <cacheHierarchy uniqueName="[Range].[EducationField]" caption="EducationField" attribute="1" defaultMemberUniqueName="[Range].[EducationField].[All]" allUniqueName="[Range].[EducationField].[All]" dimensionUniqueName="[Range]" displayFolder="" count="2" memberValueDatatype="130" unbalanced="0"/>
    <cacheHierarchy uniqueName="[Range].[MaritalStatus]" caption="MaritalStatus" attribute="1" defaultMemberUniqueName="[Range].[MaritalStatus].[All]" allUniqueName="[Range].[MaritalStatus].[All]" dimensionUniqueName="[Range]" displayFolder="" count="2" memberValueDatatype="130" unbalanced="0"/>
    <cacheHierarchy uniqueName="[Range].[JobRole]" caption="JobRole" attribute="1" defaultMemberUniqueName="[Range].[JobRole].[All]" allUniqueName="[Range].[JobRole].[All]" dimensionUniqueName="[Range]" displayFolder="" count="2" memberValueDatatype="130" unbalanced="0">
      <fieldsUsage count="2">
        <fieldUsage x="-1"/>
        <fieldUsage x="4"/>
      </fieldsUsage>
    </cacheHierarchy>
    <cacheHierarchy uniqueName="[Range].[Gender]" caption="Gender" attribute="1" defaultMemberUniqueName="[Range].[Gender].[All]" allUniqueName="[Range].[Gender].[All]" dimensionUniqueName="[Range]" displayFolder="" count="2" memberValueDatatype="130" unbalanced="0"/>
    <cacheHierarchy uniqueName="[Range].[Attrition]" caption="Attrition" attribute="1" defaultMemberUniqueName="[Range].[Attrition].[All]" allUniqueName="[Range].[Attrition].[All]" dimensionUniqueName="[Range]" displayFolder="" count="2" memberValueDatatype="130" unbalanced="0"/>
    <cacheHierarchy uniqueName="[Range].[Over18]" caption="Over18" attribute="1" defaultMemberUniqueName="[Range].[Over18].[All]" allUniqueName="[Range].[Over18].[All]" dimensionUniqueName="[Range]"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DistanceFromHome]" caption="DistanceFromHome" attribute="1" defaultMemberUniqueName="[Range 1].[DistanceFromHome].[All]" allUniqueName="[Range 1].[DistanceFromHome].[All]" dimensionUniqueName="[Range 1]" displayFolder="" count="0" memberValueDatatype="20" unbalanced="0"/>
    <cacheHierarchy uniqueName="[Range 1].[Education]" caption="Education" attribute="1" defaultMemberUniqueName="[Range 1].[Education].[All]" allUniqueName="[Range 1].[Education].[All]" dimensionUniqueName="[Range 1]" displayFolder="" count="0" memberValueDatatype="20" unbalanced="0"/>
    <cacheHierarchy uniqueName="[Range 1].[EmployeeCount]" caption="EmployeeCount" attribute="1" defaultMemberUniqueName="[Range 1].[EmployeeCount].[All]" allUniqueName="[Range 1].[EmployeeCount].[All]" dimensionUniqueName="[Range 1]" displayFolder="" count="0" memberValueDatatype="20" unbalanced="0"/>
    <cacheHierarchy uniqueName="[Range 1].[EmployeeID]" caption="EmployeeID" attribute="1" defaultMemberUniqueName="[Range 1].[EmployeeID].[All]" allUniqueName="[Range 1].[EmployeeID].[All]" dimensionUniqueName="[Range 1]" displayFolder="" count="0" memberValueDatatype="20" unbalanced="0"/>
    <cacheHierarchy uniqueName="[Range 1].[JobLevel]" caption="JobLevel" attribute="1" defaultMemberUniqueName="[Range 1].[JobLevel].[All]" allUniqueName="[Range 1].[JobLevel].[All]" dimensionUniqueName="[Range 1]" displayFolder="" count="2" memberValueDatatype="20" unbalanced="0">
      <fieldsUsage count="2">
        <fieldUsage x="-1"/>
        <fieldUsage x="0"/>
      </fieldsUsage>
    </cacheHierarchy>
    <cacheHierarchy uniqueName="[Range 1].[MonthlyIncome]" caption="MonthlyIncome" attribute="1" defaultMemberUniqueName="[Range 1].[MonthlyIncome].[All]" allUniqueName="[Range 1].[MonthlyIncome].[All]" dimensionUniqueName="[Range 1]" displayFolder="" count="0" memberValueDatatype="20" unbalanced="0"/>
    <cacheHierarchy uniqueName="[Range 1].[PercentSalaryHike]" caption="PercentSalaryHike" attribute="1" defaultMemberUniqueName="[Range 1].[PercentSalaryHike].[All]" allUniqueName="[Range 1].[PercentSalaryHike].[All]" dimensionUniqueName="[Range 1]" displayFolder="" count="0" memberValueDatatype="20" unbalanced="0"/>
    <cacheHierarchy uniqueName="[Range 1].[StandardHours]" caption="StandardHours" attribute="1" defaultMemberUniqueName="[Range 1].[StandardHours].[All]" allUniqueName="[Range 1].[StandardHours].[All]" dimensionUniqueName="[Range 1]" displayFolder="" count="0" memberValueDatatype="20" unbalanced="0"/>
    <cacheHierarchy uniqueName="[Range 1].[StockOptionLevel]" caption="StockOptionLevel" attribute="1" defaultMemberUniqueName="[Range 1].[StockOptionLevel].[All]" allUniqueName="[Range 1].[StockOptionLevel].[All]" dimensionUniqueName="[Range 1]" displayFolder="" count="0" memberValueDatatype="20" unbalanced="0"/>
    <cacheHierarchy uniqueName="[Range 1].[TotalWorkingYears]" caption="TotalWorkingYears" attribute="1" defaultMemberUniqueName="[Range 1].[TotalWorkingYears].[All]" allUniqueName="[Range 1].[TotalWorkingYears].[All]" dimensionUniqueName="[Range 1]" displayFolder="" count="0" memberValueDatatype="20" unbalanced="0"/>
    <cacheHierarchy uniqueName="[Range 1].[TrainingTimesLastYear]" caption="TrainingTimesLastYear" attribute="1" defaultMemberUniqueName="[Range 1].[TrainingTimesLastYear].[All]" allUniqueName="[Range 1].[TrainingTimesLastYear].[All]" dimensionUniqueName="[Range 1]" displayFolder="" count="0" memberValueDatatype="20" unbalanced="0"/>
    <cacheHierarchy uniqueName="[Range 1].[YearsAtCompany]" caption="YearsAtCompany" attribute="1" defaultMemberUniqueName="[Range 1].[YearsAtCompany].[All]" allUniqueName="[Range 1].[YearsAtCompany].[All]" dimensionUniqueName="[Range 1]" displayFolder="" count="0" memberValueDatatype="20" unbalanced="0"/>
    <cacheHierarchy uniqueName="[Range 1].[YearsSinceLastPromotion]" caption="YearsSinceLastPromotion" attribute="1" defaultMemberUniqueName="[Range 1].[YearsSinceLastPromotion].[All]" allUniqueName="[Range 1].[YearsSinceLastPromotion].[All]" dimensionUniqueName="[Range 1]" displayFolder="" count="0" memberValueDatatype="20" unbalanced="0"/>
    <cacheHierarchy uniqueName="[Range 1].[YearsWithCurrManager]" caption="YearsWithCurrManager" attribute="1" defaultMemberUniqueName="[Range 1].[YearsWithCurrManager].[All]" allUniqueName="[Range 1].[YearsWithCurrManager].[All]" dimensionUniqueName="[Range 1]" displayFolder="" count="0" memberValueDatatype="20" unbalanced="0"/>
    <cacheHierarchy uniqueName="[Range 1].[BusinessTravel]" caption="BusinessTravel" attribute="1" defaultMemberUniqueName="[Range 1].[BusinessTravel].[All]" allUniqueName="[Range 1].[BusinessTravel].[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2" memberValueDatatype="130" unbalanced="0">
      <fieldsUsage count="2">
        <fieldUsage x="-1"/>
        <fieldUsage x="1"/>
      </fieldsUsage>
    </cacheHierarchy>
    <cacheHierarchy uniqueName="[Range 1].[EducationField]" caption="EducationField" attribute="1" defaultMemberUniqueName="[Range 1].[EducationField].[All]" allUniqueName="[Range 1].[EducationField].[All]" dimensionUniqueName="[Range 1]" displayFolder="" count="2" memberValueDatatype="130" unbalanced="0">
      <fieldsUsage count="2">
        <fieldUsage x="-1"/>
        <fieldUsage x="2"/>
      </fieldsUsage>
    </cacheHierarchy>
    <cacheHierarchy uniqueName="[Range 1].[MaritalStatus]" caption="MaritalStatus" attribute="1" defaultMemberUniqueName="[Range 1].[MaritalStatus].[All]" allUniqueName="[Range 1].[MaritalStatus].[All]" dimensionUniqueName="[Range 1]" displayFolder="" count="0" memberValueDatatype="130" unbalanced="0"/>
    <cacheHierarchy uniqueName="[Range 1].[JobRole]" caption="JobRole" attribute="1" defaultMemberUniqueName="[Range 1].[JobRole].[All]" allUniqueName="[Range 1].[JobRol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ttrition]" caption="Attrition" attribute="1" defaultMemberUniqueName="[Range 1].[Attrition].[All]" allUniqueName="[Range 1].[Attrition].[All]" dimensionUniqueName="[Range 1]" displayFolder="" count="0" memberValueDatatype="130" unbalanced="0"/>
    <cacheHierarchy uniqueName="[Range 1].[Over18]" caption="Over18" attribute="1" defaultMemberUniqueName="[Range 1].[Over18].[All]" allUniqueName="[Range 1].[Over18].[All]" dimensionUniqueName="[Range 1]" displayFolder="" count="0" memberValueDatatype="130" unbalanced="0"/>
    <cacheHierarchy uniqueName="[Range 2].[Department]" caption="Department" attribute="1" defaultMemberUniqueName="[Range 2].[Department].[All]" allUniqueName="[Range 2].[Department].[All]" dimensionUniqueName="[Range 2]" displayFolder="" count="0" memberValueDatatype="130" unbalanced="0"/>
    <cacheHierarchy uniqueName="[Range 2].[EducationField]" caption="EducationField" attribute="1" defaultMemberUniqueName="[Range 2].[EducationField].[All]" allUniqueName="[Range 2].[EducationField].[All]" dimensionUniqueName="[Range 2]" displayFolder="" count="0" memberValueDatatype="130" unbalanced="0"/>
    <cacheHierarchy uniqueName="[Range 3].[JobRole]" caption="JobRole" attribute="1" defaultMemberUniqueName="[Range 3].[JobRole].[All]" allUniqueName="[Range 3].[JobRole].[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DistanceFromHome]" caption="DistanceFromHome" attribute="1" defaultMemberUniqueName="[Range 4].[DistanceFromHome].[All]" allUniqueName="[Range 4].[DistanceFromHome].[All]" dimensionUniqueName="[Range 4]" displayFolder="" count="0" memberValueDatatype="20" unbalanced="0"/>
    <cacheHierarchy uniqueName="[Range 4].[Education]" caption="Education" attribute="1" defaultMemberUniqueName="[Range 4].[Education].[All]" allUniqueName="[Range 4].[Education].[All]" dimensionUniqueName="[Range 4]" displayFolder="" count="0" memberValueDatatype="20" unbalanced="0"/>
    <cacheHierarchy uniqueName="[Range 4].[EmployeeCount]" caption="EmployeeCount" attribute="1" defaultMemberUniqueName="[Range 4].[EmployeeCount].[All]" allUniqueName="[Range 4].[EmployeeCount].[All]" dimensionUniqueName="[Range 4]" displayFolder="" count="0" memberValueDatatype="20" unbalanced="0"/>
    <cacheHierarchy uniqueName="[Range 4].[EmployeeID]" caption="EmployeeID" attribute="1" defaultMemberUniqueName="[Range 4].[EmployeeID].[All]" allUniqueName="[Range 4].[EmployeeID].[All]" dimensionUniqueName="[Range 4]" displayFolder="" count="0" memberValueDatatype="20" unbalanced="0"/>
    <cacheHierarchy uniqueName="[Range 4].[JobLevel]" caption="JobLevel" attribute="1" defaultMemberUniqueName="[Range 4].[JobLevel].[All]" allUniqueName="[Range 4].[JobLevel].[All]" dimensionUniqueName="[Range 4]" displayFolder="" count="0" memberValueDatatype="20" unbalanced="0"/>
    <cacheHierarchy uniqueName="[Range 4].[MonthlyIncome]" caption="MonthlyIncome" attribute="1" defaultMemberUniqueName="[Range 4].[MonthlyIncome].[All]" allUniqueName="[Range 4].[MonthlyIncome].[All]" dimensionUniqueName="[Range 4]" displayFolder="" count="0" memberValueDatatype="20" unbalanced="0"/>
    <cacheHierarchy uniqueName="[Range 4].[PercentSalaryHike]" caption="PercentSalaryHike" attribute="1" defaultMemberUniqueName="[Range 4].[PercentSalaryHike].[All]" allUniqueName="[Range 4].[PercentSalaryHike].[All]" dimensionUniqueName="[Range 4]" displayFolder="" count="0" memberValueDatatype="20" unbalanced="0"/>
    <cacheHierarchy uniqueName="[Range 4].[StandardHours]" caption="StandardHours" attribute="1" defaultMemberUniqueName="[Range 4].[StandardHours].[All]" allUniqueName="[Range 4].[StandardHours].[All]" dimensionUniqueName="[Range 4]" displayFolder="" count="0" memberValueDatatype="20" unbalanced="0"/>
    <cacheHierarchy uniqueName="[Range 4].[StockOptionLevel]" caption="StockOptionLevel" attribute="1" defaultMemberUniqueName="[Range 4].[StockOptionLevel].[All]" allUniqueName="[Range 4].[StockOptionLevel].[All]" dimensionUniqueName="[Range 4]" displayFolder="" count="0" memberValueDatatype="20" unbalanced="0"/>
    <cacheHierarchy uniqueName="[Range 4].[TotalWorkingYears]" caption="TotalWorkingYears" attribute="1" defaultMemberUniqueName="[Range 4].[TotalWorkingYears].[All]" allUniqueName="[Range 4].[TotalWorkingYears].[All]" dimensionUniqueName="[Range 4]" displayFolder="" count="0" memberValueDatatype="20" unbalanced="0"/>
    <cacheHierarchy uniqueName="[Range 4].[TrainingTimesLastYear]" caption="TrainingTimesLastYear" attribute="1" defaultMemberUniqueName="[Range 4].[TrainingTimesLastYear].[All]" allUniqueName="[Range 4].[TrainingTimesLastYear].[All]" dimensionUniqueName="[Range 4]" displayFolder="" count="0" memberValueDatatype="20" unbalanced="0"/>
    <cacheHierarchy uniqueName="[Range 4].[YearsAtCompany]" caption="YearsAtCompany" attribute="1" defaultMemberUniqueName="[Range 4].[YearsAtCompany].[All]" allUniqueName="[Range 4].[YearsAtCompany].[All]" dimensionUniqueName="[Range 4]" displayFolder="" count="0" memberValueDatatype="20" unbalanced="0"/>
    <cacheHierarchy uniqueName="[Range 4].[YearsSinceLastPromotion]" caption="YearsSinceLastPromotion" attribute="1" defaultMemberUniqueName="[Range 4].[YearsSinceLastPromotion].[All]" allUniqueName="[Range 4].[YearsSinceLastPromotion].[All]" dimensionUniqueName="[Range 4]" displayFolder="" count="0" memberValueDatatype="20" unbalanced="0"/>
    <cacheHierarchy uniqueName="[Range 4].[YearsWithCurrManager]" caption="YearsWithCurrManager" attribute="1" defaultMemberUniqueName="[Range 4].[YearsWithCurrManager].[All]" allUniqueName="[Range 4].[YearsWithCurrManager].[All]" dimensionUniqueName="[Range 4]" displayFolder="" count="0" memberValueDatatype="20" unbalanced="0"/>
    <cacheHierarchy uniqueName="[Range 4].[BusinessTravel]" caption="BusinessTravel" attribute="1" defaultMemberUniqueName="[Range 4].[BusinessTravel].[All]" allUniqueName="[Range 4].[BusinessTravel].[All]" dimensionUniqueName="[Range 4]" displayFolder="" count="0" memberValueDatatype="130" unbalanced="0"/>
    <cacheHierarchy uniqueName="[Range 4].[Department]" caption="Department" attribute="1" defaultMemberUniqueName="[Range 4].[Department].[All]" allUniqueName="[Range 4].[Department].[All]" dimensionUniqueName="[Range 4]" displayFolder="" count="0" memberValueDatatype="130" unbalanced="0"/>
    <cacheHierarchy uniqueName="[Range 4].[EducationField]" caption="EducationField" attribute="1" defaultMemberUniqueName="[Range 4].[EducationField].[All]" allUniqueName="[Range 4].[EducationField].[All]" dimensionUniqueName="[Range 4]" displayFolder="" count="0" memberValueDatatype="130" unbalanced="0"/>
    <cacheHierarchy uniqueName="[Range 4].[MaritalStatus]" caption="MaritalStatus" attribute="1" defaultMemberUniqueName="[Range 4].[MaritalStatus].[All]" allUniqueName="[Range 4].[MaritalStatus].[All]" dimensionUniqueName="[Range 4]" displayFolder="" count="0" memberValueDatatype="130" unbalanced="0"/>
    <cacheHierarchy uniqueName="[Range 4].[JobRole]" caption="JobRole" attribute="1" defaultMemberUniqueName="[Range 4].[JobRole].[All]" allUniqueName="[Range 4].[JobRole].[All]" dimensionUniqueName="[Range 4]" displayFolder="" count="0" memberValueDatatype="130" unbalanced="0"/>
    <cacheHierarchy uniqueName="[Range 4].[Gender]" caption="Gender" attribute="1" defaultMemberUniqueName="[Range 4].[Gender].[All]" allUniqueName="[Range 4].[Gender].[All]" dimensionUniqueName="[Range 4]" displayFolder="" count="0" memberValueDatatype="130" unbalanced="0"/>
    <cacheHierarchy uniqueName="[Range 4].[Attrition]" caption="Attrition" attribute="1" defaultMemberUniqueName="[Range 4].[Attrition].[All]" allUniqueName="[Range 4].[Attrition].[All]" dimensionUniqueName="[Range 4]" displayFolder="" count="0" memberValueDatatype="130" unbalanced="0"/>
    <cacheHierarchy uniqueName="[Range 4].[Over18]" caption="Over18" attribute="1" defaultMemberUniqueName="[Range 4].[Over18].[All]" allUniqueName="[Range 4].[Over18].[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JobRole]" caption="Count of JobRole" measure="1" displayFolder="" measureGroup="Range" count="0" hidden="1">
      <extLst>
        <ext xmlns:x15="http://schemas.microsoft.com/office/spreadsheetml/2010/11/main" uri="{B97F6D7D-B522-45F9-BDA1-12C45D357490}">
          <x15:cacheHierarchy aggregatedColumn="4"/>
        </ext>
      </extLst>
    </cacheHierarchy>
    <cacheHierarchy uniqueName="[Measures].[Sum of MonthlyIncome]" caption="Sum of MonthlyIncome" measure="1" displayFolder="" measureGroup="Range 1" count="0" hidden="1">
      <extLst>
        <ext xmlns:x15="http://schemas.microsoft.com/office/spreadsheetml/2010/11/main" uri="{B97F6D7D-B522-45F9-BDA1-12C45D357490}">
          <x15:cacheHierarchy aggregatedColumn="14"/>
        </ext>
      </extLst>
    </cacheHierarchy>
    <cacheHierarchy uniqueName="[Measures].[Sum of StandardHours]" caption="Sum of StandardHours" measure="1" displayFolder="" measureGroup="Range 1" count="0" hidden="1">
      <extLst>
        <ext xmlns:x15="http://schemas.microsoft.com/office/spreadsheetml/2010/11/main" uri="{B97F6D7D-B522-45F9-BDA1-12C45D357490}">
          <x15:cacheHierarchy aggregatedColumn="16"/>
        </ext>
      </extLst>
    </cacheHierarchy>
    <cacheHierarchy uniqueName="[Measures].[Sum of StockOptionLevel]" caption="Sum of StockOptionLevel" measure="1" displayFolder="" measureGroup="Range 1" count="0" hidden="1">
      <extLst>
        <ext xmlns:x15="http://schemas.microsoft.com/office/spreadsheetml/2010/11/main" uri="{B97F6D7D-B522-45F9-BDA1-12C45D357490}">
          <x15:cacheHierarchy aggregatedColumn="17"/>
        </ext>
      </extLst>
    </cacheHierarchy>
    <cacheHierarchy uniqueName="[Measures].[Sum of TrainingTimesLastYear]" caption="Sum of TrainingTimesLastYear" measure="1" displayFolder="" measureGroup="Range 1" count="0" hidden="1">
      <extLst>
        <ext xmlns:x15="http://schemas.microsoft.com/office/spreadsheetml/2010/11/main" uri="{B97F6D7D-B522-45F9-BDA1-12C45D357490}">
          <x15:cacheHierarchy aggregatedColumn="19"/>
        </ext>
      </extLst>
    </cacheHierarchy>
    <cacheHierarchy uniqueName="[Measures].[Count of JobRole 2]" caption="Count of JobRole 2" measure="1" displayFolder="" measureGroup="Range 1" count="0" hidden="1">
      <extLst>
        <ext xmlns:x15="http://schemas.microsoft.com/office/spreadsheetml/2010/11/main" uri="{B97F6D7D-B522-45F9-BDA1-12C45D357490}">
          <x15:cacheHierarchy aggregatedColumn="27"/>
        </ext>
      </extLst>
    </cacheHierarchy>
    <cacheHierarchy uniqueName="[Measures].[Count of MaritalStatus]" caption="Count of MaritalStatus" measure="1" displayFolder="" measureGroup="Range 1" count="0" hidden="1">
      <extLst>
        <ext xmlns:x15="http://schemas.microsoft.com/office/spreadsheetml/2010/11/main" uri="{B97F6D7D-B522-45F9-BDA1-12C45D357490}">
          <x15:cacheHierarchy aggregatedColumn="26"/>
        </ext>
      </extLst>
    </cacheHierarchy>
    <cacheHierarchy uniqueName="[Measures].[Sum of EmployeeID]" caption="Sum of EmployeeID" measure="1" displayFolder="" measureGroup="Range 1" count="0" hidden="1">
      <extLst>
        <ext xmlns:x15="http://schemas.microsoft.com/office/spreadsheetml/2010/11/main" uri="{B97F6D7D-B522-45F9-BDA1-12C45D357490}">
          <x15:cacheHierarchy aggregatedColumn="12"/>
        </ext>
      </extLst>
    </cacheHierarchy>
    <cacheHierarchy uniqueName="[Measures].[Sum of YearsSinceLastPromotion]" caption="Sum of YearsSinceLastPromotion" measure="1" displayFolder="" measureGroup="Range 1"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Range 1" count="0" hidden="1">
      <extLst>
        <ext xmlns:x15="http://schemas.microsoft.com/office/spreadsheetml/2010/11/main" uri="{B97F6D7D-B522-45F9-BDA1-12C45D357490}">
          <x15:cacheHierarchy aggregatedColumn="20"/>
        </ext>
      </extLst>
    </cacheHierarchy>
    <cacheHierarchy uniqueName="[Measures].[Sum of PercentSalaryHike]" caption="Sum of PercentSalaryHike" measure="1" displayFolder="" measureGroup="Range 1" count="0" oneField="1" hidden="1">
      <fieldsUsage count="1">
        <fieldUsage x="3"/>
      </fieldsUsage>
      <extLst>
        <ext xmlns:x15="http://schemas.microsoft.com/office/spreadsheetml/2010/11/main" uri="{B97F6D7D-B522-45F9-BDA1-12C45D357490}">
          <x15:cacheHierarchy aggregatedColumn="15"/>
        </ext>
      </extLst>
    </cacheHierarchy>
    <cacheHierarchy uniqueName="[Measures].[Sum of YearsWithCurrManager]" caption="Sum of YearsWithCurrManager" measure="1" displayFolder="" measureGroup="Range 1" count="0" hidden="1">
      <extLst>
        <ext xmlns:x15="http://schemas.microsoft.com/office/spreadsheetml/2010/11/main" uri="{B97F6D7D-B522-45F9-BDA1-12C45D357490}">
          <x15:cacheHierarchy aggregatedColumn="22"/>
        </ext>
      </extLst>
    </cacheHierarchy>
    <cacheHierarchy uniqueName="[Measures].[Sum of TotalWorkingYears]" caption="Sum of TotalWorkingYears" measure="1" displayFolder="" measureGroup="Range 1" count="0" hidden="1">
      <extLst>
        <ext xmlns:x15="http://schemas.microsoft.com/office/spreadsheetml/2010/11/main" uri="{B97F6D7D-B522-45F9-BDA1-12C45D357490}">
          <x15:cacheHierarchy aggregatedColumn="18"/>
        </ext>
      </extLst>
    </cacheHierarchy>
    <cacheHierarchy uniqueName="[Measures].[Sum of Education]" caption="Sum of Education" measure="1" displayFolder="" measureGroup="Range 1" count="0" hidden="1">
      <extLst>
        <ext xmlns:x15="http://schemas.microsoft.com/office/spreadsheetml/2010/11/main" uri="{B97F6D7D-B522-45F9-BDA1-12C45D357490}">
          <x15:cacheHierarchy aggregatedColumn="10"/>
        </ext>
      </extLst>
    </cacheHierarchy>
    <cacheHierarchy uniqueName="[Measures].[Count of EducationField]" caption="Count of EducationField" measure="1" displayFolder="" measureGroup="Range 2" count="0" hidden="1">
      <extLst>
        <ext xmlns:x15="http://schemas.microsoft.com/office/spreadsheetml/2010/11/main" uri="{B97F6D7D-B522-45F9-BDA1-12C45D357490}">
          <x15:cacheHierarchy aggregatedColumn="32"/>
        </ext>
      </extLst>
    </cacheHierarchy>
    <cacheHierarchy uniqueName="[Measures].[Count of EducationField 2]" caption="Count of EducationField 2" measure="1" displayFolder="" measureGroup="Range 1" count="0" hidden="1">
      <extLst>
        <ext xmlns:x15="http://schemas.microsoft.com/office/spreadsheetml/2010/11/main" uri="{B97F6D7D-B522-45F9-BDA1-12C45D357490}">
          <x15:cacheHierarchy aggregatedColumn="25"/>
        </ext>
      </extLst>
    </cacheHierarchy>
    <cacheHierarchy uniqueName="[Measures].[Count of JobRole 3]" caption="Count of JobRole 3" measure="1" displayFolder="" measureGroup="Range 3" count="0" hidden="1">
      <extLst>
        <ext xmlns:x15="http://schemas.microsoft.com/office/spreadsheetml/2010/11/main" uri="{B97F6D7D-B522-45F9-BDA1-12C45D357490}">
          <x15:cacheHierarchy aggregatedColumn="33"/>
        </ext>
      </extLst>
    </cacheHierarchy>
    <cacheHierarchy uniqueName="[Measures].[Count of Department]" caption="Count of Department" measure="1" displayFolder="" measureGroup="Range 1" count="0" hidden="1">
      <extLst>
        <ext xmlns:x15="http://schemas.microsoft.com/office/spreadsheetml/2010/11/main" uri="{B97F6D7D-B522-45F9-BDA1-12C45D357490}">
          <x15:cacheHierarchy aggregatedColumn="2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hal Haider" refreshedDate="44614.706089467596" backgroundQuery="1" createdVersion="7" refreshedVersion="7" minRefreshableVersion="3" recordCount="0" supportSubquery="1" supportAdvancedDrill="1" xr:uid="{A1CB99D0-733A-4EE3-A074-52609C9996CB}">
  <cacheSource type="external" connectionId="1"/>
  <cacheFields count="5">
    <cacheField name="[Range 1].[Gender].[Gender]" caption="Gender" numFmtId="0" hierarchy="28" level="1">
      <sharedItems count="2">
        <s v="Female"/>
        <s v="Male"/>
      </sharedItems>
    </cacheField>
    <cacheField name="[Range 1].[Department].[Department]" caption="Department" numFmtId="0" hierarchy="24" level="1">
      <sharedItems count="3">
        <s v="Human Resources"/>
        <s v="Research &amp; Development"/>
        <s v="Sales"/>
      </sharedItems>
    </cacheField>
    <cacheField name="[Range 1].[JobRole].[JobRole]" caption="JobRole" numFmtId="0" hierarchy="27" level="1">
      <sharedItems count="9">
        <s v="Healthcare Representative"/>
        <s v="Human Resources"/>
        <s v="Laboratory Technician"/>
        <s v="Manager"/>
        <s v="Manufacturing Director"/>
        <s v="Research Director"/>
        <s v="Research Scientist"/>
        <s v="Sales Executive"/>
        <s v="Sales Representative"/>
      </sharedItems>
    </cacheField>
    <cacheField name="[Measures].[Sum of StockOptionLevel]" caption="Sum of StockOptionLevel" numFmtId="0" hierarchy="67" level="32767"/>
    <cacheField name="[Range].[JobRole].[JobRole]" caption="JobRole" numFmtId="0" hierarchy="4" level="1">
      <sharedItems containsSemiMixedTypes="0" containsNonDate="0" containsString="0"/>
    </cacheField>
  </cacheFields>
  <cacheHierarchies count="82">
    <cacheHierarchy uniqueName="[Range].[BusinessTravel]" caption="BusinessTravel" attribute="1" defaultMemberUniqueName="[Range].[BusinessTravel].[All]" allUniqueName="[Range].[BusinessTravel].[All]" dimensionUniqueName="[Range]" displayFolder="" count="0" memberValueDatatype="130" unbalanced="0"/>
    <cacheHierarchy uniqueName="[Range].[Department]" caption="Department" attribute="1" defaultMemberUniqueName="[Range].[Department].[All]" allUniqueName="[Range].[Department].[All]" dimensionUniqueName="[Range]" displayFolder="" count="2" memberValueDatatype="130" unbalanced="0"/>
    <cacheHierarchy uniqueName="[Range].[EducationField]" caption="EducationField" attribute="1" defaultMemberUniqueName="[Range].[EducationField].[All]" allUniqueName="[Range].[EducationField].[All]" dimensionUniqueName="[Range]" displayFolder="" count="2" memberValueDatatype="130" unbalanced="0"/>
    <cacheHierarchy uniqueName="[Range].[MaritalStatus]" caption="MaritalStatus" attribute="1" defaultMemberUniqueName="[Range].[MaritalStatus].[All]" allUniqueName="[Range].[MaritalStatus].[All]" dimensionUniqueName="[Range]" displayFolder="" count="2" memberValueDatatype="130" unbalanced="0"/>
    <cacheHierarchy uniqueName="[Range].[JobRole]" caption="JobRole" attribute="1" defaultMemberUniqueName="[Range].[JobRole].[All]" allUniqueName="[Range].[JobRole].[All]" dimensionUniqueName="[Range]" displayFolder="" count="2" memberValueDatatype="130" unbalanced="0">
      <fieldsUsage count="2">
        <fieldUsage x="-1"/>
        <fieldUsage x="4"/>
      </fieldsUsage>
    </cacheHierarchy>
    <cacheHierarchy uniqueName="[Range].[Gender]" caption="Gender" attribute="1" defaultMemberUniqueName="[Range].[Gender].[All]" allUniqueName="[Range].[Gender].[All]" dimensionUniqueName="[Range]" displayFolder="" count="2" memberValueDatatype="130" unbalanced="0"/>
    <cacheHierarchy uniqueName="[Range].[Attrition]" caption="Attrition" attribute="1" defaultMemberUniqueName="[Range].[Attrition].[All]" allUniqueName="[Range].[Attrition].[All]" dimensionUniqueName="[Range]" displayFolder="" count="2" memberValueDatatype="130" unbalanced="0"/>
    <cacheHierarchy uniqueName="[Range].[Over18]" caption="Over18" attribute="1" defaultMemberUniqueName="[Range].[Over18].[All]" allUniqueName="[Range].[Over18].[All]" dimensionUniqueName="[Range]"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DistanceFromHome]" caption="DistanceFromHome" attribute="1" defaultMemberUniqueName="[Range 1].[DistanceFromHome].[All]" allUniqueName="[Range 1].[DistanceFromHome].[All]" dimensionUniqueName="[Range 1]" displayFolder="" count="0" memberValueDatatype="20" unbalanced="0"/>
    <cacheHierarchy uniqueName="[Range 1].[Education]" caption="Education" attribute="1" defaultMemberUniqueName="[Range 1].[Education].[All]" allUniqueName="[Range 1].[Education].[All]" dimensionUniqueName="[Range 1]" displayFolder="" count="0" memberValueDatatype="20" unbalanced="0"/>
    <cacheHierarchy uniqueName="[Range 1].[EmployeeCount]" caption="EmployeeCount" attribute="1" defaultMemberUniqueName="[Range 1].[EmployeeCount].[All]" allUniqueName="[Range 1].[EmployeeCount].[All]" dimensionUniqueName="[Range 1]" displayFolder="" count="0" memberValueDatatype="20" unbalanced="0"/>
    <cacheHierarchy uniqueName="[Range 1].[EmployeeID]" caption="EmployeeID" attribute="1" defaultMemberUniqueName="[Range 1].[EmployeeID].[All]" allUniqueName="[Range 1].[EmployeeID].[All]" dimensionUniqueName="[Range 1]" displayFolder="" count="0" memberValueDatatype="20" unbalanced="0"/>
    <cacheHierarchy uniqueName="[Range 1].[JobLevel]" caption="JobLevel" attribute="1" defaultMemberUniqueName="[Range 1].[JobLevel].[All]" allUniqueName="[Range 1].[JobLevel].[All]" dimensionUniqueName="[Range 1]" displayFolder="" count="0" memberValueDatatype="20" unbalanced="0"/>
    <cacheHierarchy uniqueName="[Range 1].[MonthlyIncome]" caption="MonthlyIncome" attribute="1" defaultMemberUniqueName="[Range 1].[MonthlyIncome].[All]" allUniqueName="[Range 1].[MonthlyIncome].[All]" dimensionUniqueName="[Range 1]" displayFolder="" count="0" memberValueDatatype="20" unbalanced="0"/>
    <cacheHierarchy uniqueName="[Range 1].[PercentSalaryHike]" caption="PercentSalaryHike" attribute="1" defaultMemberUniqueName="[Range 1].[PercentSalaryHike].[All]" allUniqueName="[Range 1].[PercentSalaryHike].[All]" dimensionUniqueName="[Range 1]" displayFolder="" count="0" memberValueDatatype="20" unbalanced="0"/>
    <cacheHierarchy uniqueName="[Range 1].[StandardHours]" caption="StandardHours" attribute="1" defaultMemberUniqueName="[Range 1].[StandardHours].[All]" allUniqueName="[Range 1].[StandardHours].[All]" dimensionUniqueName="[Range 1]" displayFolder="" count="0" memberValueDatatype="20" unbalanced="0"/>
    <cacheHierarchy uniqueName="[Range 1].[StockOptionLevel]" caption="StockOptionLevel" attribute="1" defaultMemberUniqueName="[Range 1].[StockOptionLevel].[All]" allUniqueName="[Range 1].[StockOptionLevel].[All]" dimensionUniqueName="[Range 1]" displayFolder="" count="0" memberValueDatatype="20" unbalanced="0"/>
    <cacheHierarchy uniqueName="[Range 1].[TotalWorkingYears]" caption="TotalWorkingYears" attribute="1" defaultMemberUniqueName="[Range 1].[TotalWorkingYears].[All]" allUniqueName="[Range 1].[TotalWorkingYears].[All]" dimensionUniqueName="[Range 1]" displayFolder="" count="0" memberValueDatatype="20" unbalanced="0"/>
    <cacheHierarchy uniqueName="[Range 1].[TrainingTimesLastYear]" caption="TrainingTimesLastYear" attribute="1" defaultMemberUniqueName="[Range 1].[TrainingTimesLastYear].[All]" allUniqueName="[Range 1].[TrainingTimesLastYear].[All]" dimensionUniqueName="[Range 1]" displayFolder="" count="0" memberValueDatatype="20" unbalanced="0"/>
    <cacheHierarchy uniqueName="[Range 1].[YearsAtCompany]" caption="YearsAtCompany" attribute="1" defaultMemberUniqueName="[Range 1].[YearsAtCompany].[All]" allUniqueName="[Range 1].[YearsAtCompany].[All]" dimensionUniqueName="[Range 1]" displayFolder="" count="0" memberValueDatatype="20" unbalanced="0"/>
    <cacheHierarchy uniqueName="[Range 1].[YearsSinceLastPromotion]" caption="YearsSinceLastPromotion" attribute="1" defaultMemberUniqueName="[Range 1].[YearsSinceLastPromotion].[All]" allUniqueName="[Range 1].[YearsSinceLastPromotion].[All]" dimensionUniqueName="[Range 1]" displayFolder="" count="0" memberValueDatatype="20" unbalanced="0"/>
    <cacheHierarchy uniqueName="[Range 1].[YearsWithCurrManager]" caption="YearsWithCurrManager" attribute="1" defaultMemberUniqueName="[Range 1].[YearsWithCurrManager].[All]" allUniqueName="[Range 1].[YearsWithCurrManager].[All]" dimensionUniqueName="[Range 1]" displayFolder="" count="0" memberValueDatatype="20" unbalanced="0"/>
    <cacheHierarchy uniqueName="[Range 1].[BusinessTravel]" caption="BusinessTravel" attribute="1" defaultMemberUniqueName="[Range 1].[BusinessTravel].[All]" allUniqueName="[Range 1].[BusinessTravel].[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2" memberValueDatatype="130" unbalanced="0">
      <fieldsUsage count="2">
        <fieldUsage x="-1"/>
        <fieldUsage x="1"/>
      </fieldsUsage>
    </cacheHierarchy>
    <cacheHierarchy uniqueName="[Range 1].[EducationField]" caption="EducationField" attribute="1" defaultMemberUniqueName="[Range 1].[EducationField].[All]" allUniqueName="[Range 1].[EducationField].[All]" dimensionUniqueName="[Range 1]" displayFolder="" count="0" memberValueDatatype="130" unbalanced="0"/>
    <cacheHierarchy uniqueName="[Range 1].[MaritalStatus]" caption="MaritalStatus" attribute="1" defaultMemberUniqueName="[Range 1].[MaritalStatus].[All]" allUniqueName="[Range 1].[MaritalStatus].[All]" dimensionUniqueName="[Range 1]" displayFolder="" count="0" memberValueDatatype="130" unbalanced="0"/>
    <cacheHierarchy uniqueName="[Range 1].[JobRole]" caption="JobRole" attribute="1" defaultMemberUniqueName="[Range 1].[JobRole].[All]" allUniqueName="[Range 1].[JobRole].[All]" dimensionUniqueName="[Range 1]" displayFolder="" count="2" memberValueDatatype="130" unbalanced="0">
      <fieldsUsage count="2">
        <fieldUsage x="-1"/>
        <fieldUsage x="2"/>
      </fieldsUsage>
    </cacheHierarchy>
    <cacheHierarchy uniqueName="[Range 1].[Gender]" caption="Gender" attribute="1" defaultMemberUniqueName="[Range 1].[Gender].[All]" allUniqueName="[Range 1].[Gender].[All]" dimensionUniqueName="[Range 1]" displayFolder="" count="2" memberValueDatatype="130" unbalanced="0">
      <fieldsUsage count="2">
        <fieldUsage x="-1"/>
        <fieldUsage x="0"/>
      </fieldsUsage>
    </cacheHierarchy>
    <cacheHierarchy uniqueName="[Range 1].[Attrition]" caption="Attrition" attribute="1" defaultMemberUniqueName="[Range 1].[Attrition].[All]" allUniqueName="[Range 1].[Attrition].[All]" dimensionUniqueName="[Range 1]" displayFolder="" count="0" memberValueDatatype="130" unbalanced="0"/>
    <cacheHierarchy uniqueName="[Range 1].[Over18]" caption="Over18" attribute="1" defaultMemberUniqueName="[Range 1].[Over18].[All]" allUniqueName="[Range 1].[Over18].[All]" dimensionUniqueName="[Range 1]" displayFolder="" count="0" memberValueDatatype="130" unbalanced="0"/>
    <cacheHierarchy uniqueName="[Range 2].[Department]" caption="Department" attribute="1" defaultMemberUniqueName="[Range 2].[Department].[All]" allUniqueName="[Range 2].[Department].[All]" dimensionUniqueName="[Range 2]" displayFolder="" count="0" memberValueDatatype="130" unbalanced="0"/>
    <cacheHierarchy uniqueName="[Range 2].[EducationField]" caption="EducationField" attribute="1" defaultMemberUniqueName="[Range 2].[EducationField].[All]" allUniqueName="[Range 2].[EducationField].[All]" dimensionUniqueName="[Range 2]" displayFolder="" count="0" memberValueDatatype="130" unbalanced="0"/>
    <cacheHierarchy uniqueName="[Range 3].[JobRole]" caption="JobRole" attribute="1" defaultMemberUniqueName="[Range 3].[JobRole].[All]" allUniqueName="[Range 3].[JobRole].[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DistanceFromHome]" caption="DistanceFromHome" attribute="1" defaultMemberUniqueName="[Range 4].[DistanceFromHome].[All]" allUniqueName="[Range 4].[DistanceFromHome].[All]" dimensionUniqueName="[Range 4]" displayFolder="" count="0" memberValueDatatype="20" unbalanced="0"/>
    <cacheHierarchy uniqueName="[Range 4].[Education]" caption="Education" attribute="1" defaultMemberUniqueName="[Range 4].[Education].[All]" allUniqueName="[Range 4].[Education].[All]" dimensionUniqueName="[Range 4]" displayFolder="" count="0" memberValueDatatype="20" unbalanced="0"/>
    <cacheHierarchy uniqueName="[Range 4].[EmployeeCount]" caption="EmployeeCount" attribute="1" defaultMemberUniqueName="[Range 4].[EmployeeCount].[All]" allUniqueName="[Range 4].[EmployeeCount].[All]" dimensionUniqueName="[Range 4]" displayFolder="" count="0" memberValueDatatype="20" unbalanced="0"/>
    <cacheHierarchy uniqueName="[Range 4].[EmployeeID]" caption="EmployeeID" attribute="1" defaultMemberUniqueName="[Range 4].[EmployeeID].[All]" allUniqueName="[Range 4].[EmployeeID].[All]" dimensionUniqueName="[Range 4]" displayFolder="" count="0" memberValueDatatype="20" unbalanced="0"/>
    <cacheHierarchy uniqueName="[Range 4].[JobLevel]" caption="JobLevel" attribute="1" defaultMemberUniqueName="[Range 4].[JobLevel].[All]" allUniqueName="[Range 4].[JobLevel].[All]" dimensionUniqueName="[Range 4]" displayFolder="" count="0" memberValueDatatype="20" unbalanced="0"/>
    <cacheHierarchy uniqueName="[Range 4].[MonthlyIncome]" caption="MonthlyIncome" attribute="1" defaultMemberUniqueName="[Range 4].[MonthlyIncome].[All]" allUniqueName="[Range 4].[MonthlyIncome].[All]" dimensionUniqueName="[Range 4]" displayFolder="" count="0" memberValueDatatype="20" unbalanced="0"/>
    <cacheHierarchy uniqueName="[Range 4].[PercentSalaryHike]" caption="PercentSalaryHike" attribute="1" defaultMemberUniqueName="[Range 4].[PercentSalaryHike].[All]" allUniqueName="[Range 4].[PercentSalaryHike].[All]" dimensionUniqueName="[Range 4]" displayFolder="" count="0" memberValueDatatype="20" unbalanced="0"/>
    <cacheHierarchy uniqueName="[Range 4].[StandardHours]" caption="StandardHours" attribute="1" defaultMemberUniqueName="[Range 4].[StandardHours].[All]" allUniqueName="[Range 4].[StandardHours].[All]" dimensionUniqueName="[Range 4]" displayFolder="" count="0" memberValueDatatype="20" unbalanced="0"/>
    <cacheHierarchy uniqueName="[Range 4].[StockOptionLevel]" caption="StockOptionLevel" attribute="1" defaultMemberUniqueName="[Range 4].[StockOptionLevel].[All]" allUniqueName="[Range 4].[StockOptionLevel].[All]" dimensionUniqueName="[Range 4]" displayFolder="" count="0" memberValueDatatype="20" unbalanced="0"/>
    <cacheHierarchy uniqueName="[Range 4].[TotalWorkingYears]" caption="TotalWorkingYears" attribute="1" defaultMemberUniqueName="[Range 4].[TotalWorkingYears].[All]" allUniqueName="[Range 4].[TotalWorkingYears].[All]" dimensionUniqueName="[Range 4]" displayFolder="" count="0" memberValueDatatype="20" unbalanced="0"/>
    <cacheHierarchy uniqueName="[Range 4].[TrainingTimesLastYear]" caption="TrainingTimesLastYear" attribute="1" defaultMemberUniqueName="[Range 4].[TrainingTimesLastYear].[All]" allUniqueName="[Range 4].[TrainingTimesLastYear].[All]" dimensionUniqueName="[Range 4]" displayFolder="" count="0" memberValueDatatype="20" unbalanced="0"/>
    <cacheHierarchy uniqueName="[Range 4].[YearsAtCompany]" caption="YearsAtCompany" attribute="1" defaultMemberUniqueName="[Range 4].[YearsAtCompany].[All]" allUniqueName="[Range 4].[YearsAtCompany].[All]" dimensionUniqueName="[Range 4]" displayFolder="" count="0" memberValueDatatype="20" unbalanced="0"/>
    <cacheHierarchy uniqueName="[Range 4].[YearsSinceLastPromotion]" caption="YearsSinceLastPromotion" attribute="1" defaultMemberUniqueName="[Range 4].[YearsSinceLastPromotion].[All]" allUniqueName="[Range 4].[YearsSinceLastPromotion].[All]" dimensionUniqueName="[Range 4]" displayFolder="" count="0" memberValueDatatype="20" unbalanced="0"/>
    <cacheHierarchy uniqueName="[Range 4].[YearsWithCurrManager]" caption="YearsWithCurrManager" attribute="1" defaultMemberUniqueName="[Range 4].[YearsWithCurrManager].[All]" allUniqueName="[Range 4].[YearsWithCurrManager].[All]" dimensionUniqueName="[Range 4]" displayFolder="" count="0" memberValueDatatype="20" unbalanced="0"/>
    <cacheHierarchy uniqueName="[Range 4].[BusinessTravel]" caption="BusinessTravel" attribute="1" defaultMemberUniqueName="[Range 4].[BusinessTravel].[All]" allUniqueName="[Range 4].[BusinessTravel].[All]" dimensionUniqueName="[Range 4]" displayFolder="" count="0" memberValueDatatype="130" unbalanced="0"/>
    <cacheHierarchy uniqueName="[Range 4].[Department]" caption="Department" attribute="1" defaultMemberUniqueName="[Range 4].[Department].[All]" allUniqueName="[Range 4].[Department].[All]" dimensionUniqueName="[Range 4]" displayFolder="" count="0" memberValueDatatype="130" unbalanced="0"/>
    <cacheHierarchy uniqueName="[Range 4].[EducationField]" caption="EducationField" attribute="1" defaultMemberUniqueName="[Range 4].[EducationField].[All]" allUniqueName="[Range 4].[EducationField].[All]" dimensionUniqueName="[Range 4]" displayFolder="" count="0" memberValueDatatype="130" unbalanced="0"/>
    <cacheHierarchy uniqueName="[Range 4].[MaritalStatus]" caption="MaritalStatus" attribute="1" defaultMemberUniqueName="[Range 4].[MaritalStatus].[All]" allUniqueName="[Range 4].[MaritalStatus].[All]" dimensionUniqueName="[Range 4]" displayFolder="" count="0" memberValueDatatype="130" unbalanced="0"/>
    <cacheHierarchy uniqueName="[Range 4].[JobRole]" caption="JobRole" attribute="1" defaultMemberUniqueName="[Range 4].[JobRole].[All]" allUniqueName="[Range 4].[JobRole].[All]" dimensionUniqueName="[Range 4]" displayFolder="" count="0" memberValueDatatype="130" unbalanced="0"/>
    <cacheHierarchy uniqueName="[Range 4].[Gender]" caption="Gender" attribute="1" defaultMemberUniqueName="[Range 4].[Gender].[All]" allUniqueName="[Range 4].[Gender].[All]" dimensionUniqueName="[Range 4]" displayFolder="" count="0" memberValueDatatype="130" unbalanced="0"/>
    <cacheHierarchy uniqueName="[Range 4].[Attrition]" caption="Attrition" attribute="1" defaultMemberUniqueName="[Range 4].[Attrition].[All]" allUniqueName="[Range 4].[Attrition].[All]" dimensionUniqueName="[Range 4]" displayFolder="" count="0" memberValueDatatype="130" unbalanced="0"/>
    <cacheHierarchy uniqueName="[Range 4].[Over18]" caption="Over18" attribute="1" defaultMemberUniqueName="[Range 4].[Over18].[All]" allUniqueName="[Range 4].[Over18].[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JobRole]" caption="Count of JobRole" measure="1" displayFolder="" measureGroup="Range" count="0" hidden="1">
      <extLst>
        <ext xmlns:x15="http://schemas.microsoft.com/office/spreadsheetml/2010/11/main" uri="{B97F6D7D-B522-45F9-BDA1-12C45D357490}">
          <x15:cacheHierarchy aggregatedColumn="4"/>
        </ext>
      </extLst>
    </cacheHierarchy>
    <cacheHierarchy uniqueName="[Measures].[Sum of MonthlyIncome]" caption="Sum of MonthlyIncome" measure="1" displayFolder="" measureGroup="Range 1" count="0" hidden="1">
      <extLst>
        <ext xmlns:x15="http://schemas.microsoft.com/office/spreadsheetml/2010/11/main" uri="{B97F6D7D-B522-45F9-BDA1-12C45D357490}">
          <x15:cacheHierarchy aggregatedColumn="14"/>
        </ext>
      </extLst>
    </cacheHierarchy>
    <cacheHierarchy uniqueName="[Measures].[Sum of StandardHours]" caption="Sum of StandardHours" measure="1" displayFolder="" measureGroup="Range 1" count="0" hidden="1">
      <extLst>
        <ext xmlns:x15="http://schemas.microsoft.com/office/spreadsheetml/2010/11/main" uri="{B97F6D7D-B522-45F9-BDA1-12C45D357490}">
          <x15:cacheHierarchy aggregatedColumn="16"/>
        </ext>
      </extLst>
    </cacheHierarchy>
    <cacheHierarchy uniqueName="[Measures].[Sum of StockOptionLevel]" caption="Sum of StockOptionLevel" measure="1" displayFolder="" measureGroup="Range 1"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TrainingTimesLastYear]" caption="Sum of TrainingTimesLastYear" measure="1" displayFolder="" measureGroup="Range 1" count="0" hidden="1">
      <extLst>
        <ext xmlns:x15="http://schemas.microsoft.com/office/spreadsheetml/2010/11/main" uri="{B97F6D7D-B522-45F9-BDA1-12C45D357490}">
          <x15:cacheHierarchy aggregatedColumn="19"/>
        </ext>
      </extLst>
    </cacheHierarchy>
    <cacheHierarchy uniqueName="[Measures].[Count of JobRole 2]" caption="Count of JobRole 2" measure="1" displayFolder="" measureGroup="Range 1" count="0" hidden="1">
      <extLst>
        <ext xmlns:x15="http://schemas.microsoft.com/office/spreadsheetml/2010/11/main" uri="{B97F6D7D-B522-45F9-BDA1-12C45D357490}">
          <x15:cacheHierarchy aggregatedColumn="27"/>
        </ext>
      </extLst>
    </cacheHierarchy>
    <cacheHierarchy uniqueName="[Measures].[Count of MaritalStatus]" caption="Count of MaritalStatus" measure="1" displayFolder="" measureGroup="Range 1" count="0" hidden="1">
      <extLst>
        <ext xmlns:x15="http://schemas.microsoft.com/office/spreadsheetml/2010/11/main" uri="{B97F6D7D-B522-45F9-BDA1-12C45D357490}">
          <x15:cacheHierarchy aggregatedColumn="26"/>
        </ext>
      </extLst>
    </cacheHierarchy>
    <cacheHierarchy uniqueName="[Measures].[Sum of EmployeeID]" caption="Sum of EmployeeID" measure="1" displayFolder="" measureGroup="Range 1" count="0" hidden="1">
      <extLst>
        <ext xmlns:x15="http://schemas.microsoft.com/office/spreadsheetml/2010/11/main" uri="{B97F6D7D-B522-45F9-BDA1-12C45D357490}">
          <x15:cacheHierarchy aggregatedColumn="12"/>
        </ext>
      </extLst>
    </cacheHierarchy>
    <cacheHierarchy uniqueName="[Measures].[Sum of YearsSinceLastPromotion]" caption="Sum of YearsSinceLastPromotion" measure="1" displayFolder="" measureGroup="Range 1"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Range 1" count="0" hidden="1">
      <extLst>
        <ext xmlns:x15="http://schemas.microsoft.com/office/spreadsheetml/2010/11/main" uri="{B97F6D7D-B522-45F9-BDA1-12C45D357490}">
          <x15:cacheHierarchy aggregatedColumn="20"/>
        </ext>
      </extLst>
    </cacheHierarchy>
    <cacheHierarchy uniqueName="[Measures].[Sum of PercentSalaryHike]" caption="Sum of PercentSalaryHike" measure="1" displayFolder="" measureGroup="Range 1" count="0" hidden="1">
      <extLst>
        <ext xmlns:x15="http://schemas.microsoft.com/office/spreadsheetml/2010/11/main" uri="{B97F6D7D-B522-45F9-BDA1-12C45D357490}">
          <x15:cacheHierarchy aggregatedColumn="15"/>
        </ext>
      </extLst>
    </cacheHierarchy>
    <cacheHierarchy uniqueName="[Measures].[Sum of YearsWithCurrManager]" caption="Sum of YearsWithCurrManager" measure="1" displayFolder="" measureGroup="Range 1" count="0" hidden="1">
      <extLst>
        <ext xmlns:x15="http://schemas.microsoft.com/office/spreadsheetml/2010/11/main" uri="{B97F6D7D-B522-45F9-BDA1-12C45D357490}">
          <x15:cacheHierarchy aggregatedColumn="22"/>
        </ext>
      </extLst>
    </cacheHierarchy>
    <cacheHierarchy uniqueName="[Measures].[Sum of TotalWorkingYears]" caption="Sum of TotalWorkingYears" measure="1" displayFolder="" measureGroup="Range 1" count="0" hidden="1">
      <extLst>
        <ext xmlns:x15="http://schemas.microsoft.com/office/spreadsheetml/2010/11/main" uri="{B97F6D7D-B522-45F9-BDA1-12C45D357490}">
          <x15:cacheHierarchy aggregatedColumn="18"/>
        </ext>
      </extLst>
    </cacheHierarchy>
    <cacheHierarchy uniqueName="[Measures].[Sum of Education]" caption="Sum of Education" measure="1" displayFolder="" measureGroup="Range 1" count="0" hidden="1">
      <extLst>
        <ext xmlns:x15="http://schemas.microsoft.com/office/spreadsheetml/2010/11/main" uri="{B97F6D7D-B522-45F9-BDA1-12C45D357490}">
          <x15:cacheHierarchy aggregatedColumn="10"/>
        </ext>
      </extLst>
    </cacheHierarchy>
    <cacheHierarchy uniqueName="[Measures].[Count of EducationField]" caption="Count of EducationField" measure="1" displayFolder="" measureGroup="Range 2" count="0" hidden="1">
      <extLst>
        <ext xmlns:x15="http://schemas.microsoft.com/office/spreadsheetml/2010/11/main" uri="{B97F6D7D-B522-45F9-BDA1-12C45D357490}">
          <x15:cacheHierarchy aggregatedColumn="32"/>
        </ext>
      </extLst>
    </cacheHierarchy>
    <cacheHierarchy uniqueName="[Measures].[Count of EducationField 2]" caption="Count of EducationField 2" measure="1" displayFolder="" measureGroup="Range 1" count="0" hidden="1">
      <extLst>
        <ext xmlns:x15="http://schemas.microsoft.com/office/spreadsheetml/2010/11/main" uri="{B97F6D7D-B522-45F9-BDA1-12C45D357490}">
          <x15:cacheHierarchy aggregatedColumn="25"/>
        </ext>
      </extLst>
    </cacheHierarchy>
    <cacheHierarchy uniqueName="[Measures].[Count of JobRole 3]" caption="Count of JobRole 3" measure="1" displayFolder="" measureGroup="Range 3" count="0" hidden="1">
      <extLst>
        <ext xmlns:x15="http://schemas.microsoft.com/office/spreadsheetml/2010/11/main" uri="{B97F6D7D-B522-45F9-BDA1-12C45D357490}">
          <x15:cacheHierarchy aggregatedColumn="33"/>
        </ext>
      </extLst>
    </cacheHierarchy>
    <cacheHierarchy uniqueName="[Measures].[Count of Department]" caption="Count of Department" measure="1" displayFolder="" measureGroup="Range 1" count="0" hidden="1">
      <extLst>
        <ext xmlns:x15="http://schemas.microsoft.com/office/spreadsheetml/2010/11/main" uri="{B97F6D7D-B522-45F9-BDA1-12C45D357490}">
          <x15:cacheHierarchy aggregatedColumn="2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hal Haider" refreshedDate="44614.706090277781" backgroundQuery="1" createdVersion="7" refreshedVersion="7" minRefreshableVersion="3" recordCount="0" supportSubquery="1" supportAdvancedDrill="1" xr:uid="{252FCDAE-6DF8-40D6-8431-49EB164F1E8D}">
  <cacheSource type="external" connectionId="1"/>
  <cacheFields count="5">
    <cacheField name="[Range 1].[JobLevel].[JobLevel]" caption="JobLevel" numFmtId="0" hierarchy="13"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Range 1].[JobLevel].&amp;[1]"/>
            <x15:cachedUniqueName index="1" name="[Range 1].[JobLevel].&amp;[2]"/>
            <x15:cachedUniqueName index="2" name="[Range 1].[JobLevel].&amp;[3]"/>
            <x15:cachedUniqueName index="3" name="[Range 1].[JobLevel].&amp;[4]"/>
            <x15:cachedUniqueName index="4" name="[Range 1].[JobLevel].&amp;[5]"/>
          </x15:cachedUniqueNames>
        </ext>
      </extLst>
    </cacheField>
    <cacheField name="[Range 1].[JobRole].[JobRole]" caption="JobRole" numFmtId="0" hierarchy="27" level="1">
      <sharedItems count="9">
        <s v="Healthcare Representative"/>
        <s v="Human Resources"/>
        <s v="Laboratory Technician"/>
        <s v="Manager"/>
        <s v="Manufacturing Director"/>
        <s v="Research Director"/>
        <s v="Research Scientist"/>
        <s v="Sales Executive"/>
        <s v="Sales Representative"/>
      </sharedItems>
    </cacheField>
    <cacheField name="[Measures].[Sum of MonthlyIncome]" caption="Sum of MonthlyIncome" numFmtId="0" hierarchy="65" level="32767"/>
    <cacheField name="[Range 1].[Gender].[Gender]" caption="Gender" numFmtId="0" hierarchy="28" level="1">
      <sharedItems count="2">
        <s v="Female"/>
        <s v="Male"/>
      </sharedItems>
    </cacheField>
    <cacheField name="[Range].[JobRole].[JobRole]" caption="JobRole" numFmtId="0" hierarchy="4" level="1">
      <sharedItems containsSemiMixedTypes="0" containsNonDate="0" containsString="0"/>
    </cacheField>
  </cacheFields>
  <cacheHierarchies count="82">
    <cacheHierarchy uniqueName="[Range].[BusinessTravel]" caption="BusinessTravel" attribute="1" defaultMemberUniqueName="[Range].[BusinessTravel].[All]" allUniqueName="[Range].[BusinessTravel].[All]" dimensionUniqueName="[Range]" displayFolder="" count="0" memberValueDatatype="130" unbalanced="0"/>
    <cacheHierarchy uniqueName="[Range].[Department]" caption="Department" attribute="1" defaultMemberUniqueName="[Range].[Department].[All]" allUniqueName="[Range].[Department].[All]" dimensionUniqueName="[Range]" displayFolder="" count="2" memberValueDatatype="130" unbalanced="0"/>
    <cacheHierarchy uniqueName="[Range].[EducationField]" caption="EducationField" attribute="1" defaultMemberUniqueName="[Range].[EducationField].[All]" allUniqueName="[Range].[EducationField].[All]" dimensionUniqueName="[Range]" displayFolder="" count="2" memberValueDatatype="130" unbalanced="0"/>
    <cacheHierarchy uniqueName="[Range].[MaritalStatus]" caption="MaritalStatus" attribute="1" defaultMemberUniqueName="[Range].[MaritalStatus].[All]" allUniqueName="[Range].[MaritalStatus].[All]" dimensionUniqueName="[Range]" displayFolder="" count="2" memberValueDatatype="130" unbalanced="0"/>
    <cacheHierarchy uniqueName="[Range].[JobRole]" caption="JobRole" attribute="1" defaultMemberUniqueName="[Range].[JobRole].[All]" allUniqueName="[Range].[JobRole].[All]" dimensionUniqueName="[Range]" displayFolder="" count="2" memberValueDatatype="130" unbalanced="0">
      <fieldsUsage count="2">
        <fieldUsage x="-1"/>
        <fieldUsage x="4"/>
      </fieldsUsage>
    </cacheHierarchy>
    <cacheHierarchy uniqueName="[Range].[Gender]" caption="Gender" attribute="1" defaultMemberUniqueName="[Range].[Gender].[All]" allUniqueName="[Range].[Gender].[All]" dimensionUniqueName="[Range]" displayFolder="" count="2" memberValueDatatype="130" unbalanced="0"/>
    <cacheHierarchy uniqueName="[Range].[Attrition]" caption="Attrition" attribute="1" defaultMemberUniqueName="[Range].[Attrition].[All]" allUniqueName="[Range].[Attrition].[All]" dimensionUniqueName="[Range]" displayFolder="" count="2" memberValueDatatype="130" unbalanced="0"/>
    <cacheHierarchy uniqueName="[Range].[Over18]" caption="Over18" attribute="1" defaultMemberUniqueName="[Range].[Over18].[All]" allUniqueName="[Range].[Over18].[All]" dimensionUniqueName="[Range]"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DistanceFromHome]" caption="DistanceFromHome" attribute="1" defaultMemberUniqueName="[Range 1].[DistanceFromHome].[All]" allUniqueName="[Range 1].[DistanceFromHome].[All]" dimensionUniqueName="[Range 1]" displayFolder="" count="0" memberValueDatatype="20" unbalanced="0"/>
    <cacheHierarchy uniqueName="[Range 1].[Education]" caption="Education" attribute="1" defaultMemberUniqueName="[Range 1].[Education].[All]" allUniqueName="[Range 1].[Education].[All]" dimensionUniqueName="[Range 1]" displayFolder="" count="0" memberValueDatatype="20" unbalanced="0"/>
    <cacheHierarchy uniqueName="[Range 1].[EmployeeCount]" caption="EmployeeCount" attribute="1" defaultMemberUniqueName="[Range 1].[EmployeeCount].[All]" allUniqueName="[Range 1].[EmployeeCount].[All]" dimensionUniqueName="[Range 1]" displayFolder="" count="0" memberValueDatatype="20" unbalanced="0"/>
    <cacheHierarchy uniqueName="[Range 1].[EmployeeID]" caption="EmployeeID" attribute="1" defaultMemberUniqueName="[Range 1].[EmployeeID].[All]" allUniqueName="[Range 1].[EmployeeID].[All]" dimensionUniqueName="[Range 1]" displayFolder="" count="0" memberValueDatatype="20" unbalanced="0"/>
    <cacheHierarchy uniqueName="[Range 1].[JobLevel]" caption="JobLevel" attribute="1" defaultMemberUniqueName="[Range 1].[JobLevel].[All]" allUniqueName="[Range 1].[JobLevel].[All]" dimensionUniqueName="[Range 1]" displayFolder="" count="2" memberValueDatatype="20" unbalanced="0">
      <fieldsUsage count="2">
        <fieldUsage x="-1"/>
        <fieldUsage x="0"/>
      </fieldsUsage>
    </cacheHierarchy>
    <cacheHierarchy uniqueName="[Range 1].[MonthlyIncome]" caption="MonthlyIncome" attribute="1" defaultMemberUniqueName="[Range 1].[MonthlyIncome].[All]" allUniqueName="[Range 1].[MonthlyIncome].[All]" dimensionUniqueName="[Range 1]" displayFolder="" count="0" memberValueDatatype="20" unbalanced="0"/>
    <cacheHierarchy uniqueName="[Range 1].[PercentSalaryHike]" caption="PercentSalaryHike" attribute="1" defaultMemberUniqueName="[Range 1].[PercentSalaryHike].[All]" allUniqueName="[Range 1].[PercentSalaryHike].[All]" dimensionUniqueName="[Range 1]" displayFolder="" count="0" memberValueDatatype="20" unbalanced="0"/>
    <cacheHierarchy uniqueName="[Range 1].[StandardHours]" caption="StandardHours" attribute="1" defaultMemberUniqueName="[Range 1].[StandardHours].[All]" allUniqueName="[Range 1].[StandardHours].[All]" dimensionUniqueName="[Range 1]" displayFolder="" count="0" memberValueDatatype="20" unbalanced="0"/>
    <cacheHierarchy uniqueName="[Range 1].[StockOptionLevel]" caption="StockOptionLevel" attribute="1" defaultMemberUniqueName="[Range 1].[StockOptionLevel].[All]" allUniqueName="[Range 1].[StockOptionLevel].[All]" dimensionUniqueName="[Range 1]" displayFolder="" count="0" memberValueDatatype="20" unbalanced="0"/>
    <cacheHierarchy uniqueName="[Range 1].[TotalWorkingYears]" caption="TotalWorkingYears" attribute="1" defaultMemberUniqueName="[Range 1].[TotalWorkingYears].[All]" allUniqueName="[Range 1].[TotalWorkingYears].[All]" dimensionUniqueName="[Range 1]" displayFolder="" count="0" memberValueDatatype="20" unbalanced="0"/>
    <cacheHierarchy uniqueName="[Range 1].[TrainingTimesLastYear]" caption="TrainingTimesLastYear" attribute="1" defaultMemberUniqueName="[Range 1].[TrainingTimesLastYear].[All]" allUniqueName="[Range 1].[TrainingTimesLastYear].[All]" dimensionUniqueName="[Range 1]" displayFolder="" count="0" memberValueDatatype="20" unbalanced="0"/>
    <cacheHierarchy uniqueName="[Range 1].[YearsAtCompany]" caption="YearsAtCompany" attribute="1" defaultMemberUniqueName="[Range 1].[YearsAtCompany].[All]" allUniqueName="[Range 1].[YearsAtCompany].[All]" dimensionUniqueName="[Range 1]" displayFolder="" count="0" memberValueDatatype="20" unbalanced="0"/>
    <cacheHierarchy uniqueName="[Range 1].[YearsSinceLastPromotion]" caption="YearsSinceLastPromotion" attribute="1" defaultMemberUniqueName="[Range 1].[YearsSinceLastPromotion].[All]" allUniqueName="[Range 1].[YearsSinceLastPromotion].[All]" dimensionUniqueName="[Range 1]" displayFolder="" count="0" memberValueDatatype="20" unbalanced="0"/>
    <cacheHierarchy uniqueName="[Range 1].[YearsWithCurrManager]" caption="YearsWithCurrManager" attribute="1" defaultMemberUniqueName="[Range 1].[YearsWithCurrManager].[All]" allUniqueName="[Range 1].[YearsWithCurrManager].[All]" dimensionUniqueName="[Range 1]" displayFolder="" count="0" memberValueDatatype="20" unbalanced="0"/>
    <cacheHierarchy uniqueName="[Range 1].[BusinessTravel]" caption="BusinessTravel" attribute="1" defaultMemberUniqueName="[Range 1].[BusinessTravel].[All]" allUniqueName="[Range 1].[BusinessTravel].[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0" memberValueDatatype="130" unbalanced="0"/>
    <cacheHierarchy uniqueName="[Range 1].[EducationField]" caption="EducationField" attribute="1" defaultMemberUniqueName="[Range 1].[EducationField].[All]" allUniqueName="[Range 1].[EducationField].[All]" dimensionUniqueName="[Range 1]" displayFolder="" count="0" memberValueDatatype="130" unbalanced="0"/>
    <cacheHierarchy uniqueName="[Range 1].[MaritalStatus]" caption="MaritalStatus" attribute="1" defaultMemberUniqueName="[Range 1].[MaritalStatus].[All]" allUniqueName="[Range 1].[MaritalStatus].[All]" dimensionUniqueName="[Range 1]" displayFolder="" count="0" memberValueDatatype="130" unbalanced="0"/>
    <cacheHierarchy uniqueName="[Range 1].[JobRole]" caption="JobRole" attribute="1" defaultMemberUniqueName="[Range 1].[JobRole].[All]" allUniqueName="[Range 1].[JobRole].[All]" dimensionUniqueName="[Range 1]" displayFolder="" count="2" memberValueDatatype="130" unbalanced="0">
      <fieldsUsage count="2">
        <fieldUsage x="-1"/>
        <fieldUsage x="1"/>
      </fieldsUsage>
    </cacheHierarchy>
    <cacheHierarchy uniqueName="[Range 1].[Gender]" caption="Gender" attribute="1" defaultMemberUniqueName="[Range 1].[Gender].[All]" allUniqueName="[Range 1].[Gender].[All]" dimensionUniqueName="[Range 1]" displayFolder="" count="2" memberValueDatatype="130" unbalanced="0">
      <fieldsUsage count="2">
        <fieldUsage x="-1"/>
        <fieldUsage x="3"/>
      </fieldsUsage>
    </cacheHierarchy>
    <cacheHierarchy uniqueName="[Range 1].[Attrition]" caption="Attrition" attribute="1" defaultMemberUniqueName="[Range 1].[Attrition].[All]" allUniqueName="[Range 1].[Attrition].[All]" dimensionUniqueName="[Range 1]" displayFolder="" count="0" memberValueDatatype="130" unbalanced="0"/>
    <cacheHierarchy uniqueName="[Range 1].[Over18]" caption="Over18" attribute="1" defaultMemberUniqueName="[Range 1].[Over18].[All]" allUniqueName="[Range 1].[Over18].[All]" dimensionUniqueName="[Range 1]" displayFolder="" count="0" memberValueDatatype="130" unbalanced="0"/>
    <cacheHierarchy uniqueName="[Range 2].[Department]" caption="Department" attribute="1" defaultMemberUniqueName="[Range 2].[Department].[All]" allUniqueName="[Range 2].[Department].[All]" dimensionUniqueName="[Range 2]" displayFolder="" count="0" memberValueDatatype="130" unbalanced="0"/>
    <cacheHierarchy uniqueName="[Range 2].[EducationField]" caption="EducationField" attribute="1" defaultMemberUniqueName="[Range 2].[EducationField].[All]" allUniqueName="[Range 2].[EducationField].[All]" dimensionUniqueName="[Range 2]" displayFolder="" count="0" memberValueDatatype="130" unbalanced="0"/>
    <cacheHierarchy uniqueName="[Range 3].[JobRole]" caption="JobRole" attribute="1" defaultMemberUniqueName="[Range 3].[JobRole].[All]" allUniqueName="[Range 3].[JobRole].[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DistanceFromHome]" caption="DistanceFromHome" attribute="1" defaultMemberUniqueName="[Range 4].[DistanceFromHome].[All]" allUniqueName="[Range 4].[DistanceFromHome].[All]" dimensionUniqueName="[Range 4]" displayFolder="" count="0" memberValueDatatype="20" unbalanced="0"/>
    <cacheHierarchy uniqueName="[Range 4].[Education]" caption="Education" attribute="1" defaultMemberUniqueName="[Range 4].[Education].[All]" allUniqueName="[Range 4].[Education].[All]" dimensionUniqueName="[Range 4]" displayFolder="" count="0" memberValueDatatype="20" unbalanced="0"/>
    <cacheHierarchy uniqueName="[Range 4].[EmployeeCount]" caption="EmployeeCount" attribute="1" defaultMemberUniqueName="[Range 4].[EmployeeCount].[All]" allUniqueName="[Range 4].[EmployeeCount].[All]" dimensionUniqueName="[Range 4]" displayFolder="" count="0" memberValueDatatype="20" unbalanced="0"/>
    <cacheHierarchy uniqueName="[Range 4].[EmployeeID]" caption="EmployeeID" attribute="1" defaultMemberUniqueName="[Range 4].[EmployeeID].[All]" allUniqueName="[Range 4].[EmployeeID].[All]" dimensionUniqueName="[Range 4]" displayFolder="" count="0" memberValueDatatype="20" unbalanced="0"/>
    <cacheHierarchy uniqueName="[Range 4].[JobLevel]" caption="JobLevel" attribute="1" defaultMemberUniqueName="[Range 4].[JobLevel].[All]" allUniqueName="[Range 4].[JobLevel].[All]" dimensionUniqueName="[Range 4]" displayFolder="" count="0" memberValueDatatype="20" unbalanced="0"/>
    <cacheHierarchy uniqueName="[Range 4].[MonthlyIncome]" caption="MonthlyIncome" attribute="1" defaultMemberUniqueName="[Range 4].[MonthlyIncome].[All]" allUniqueName="[Range 4].[MonthlyIncome].[All]" dimensionUniqueName="[Range 4]" displayFolder="" count="0" memberValueDatatype="20" unbalanced="0"/>
    <cacheHierarchy uniqueName="[Range 4].[PercentSalaryHike]" caption="PercentSalaryHike" attribute="1" defaultMemberUniqueName="[Range 4].[PercentSalaryHike].[All]" allUniqueName="[Range 4].[PercentSalaryHike].[All]" dimensionUniqueName="[Range 4]" displayFolder="" count="0" memberValueDatatype="20" unbalanced="0"/>
    <cacheHierarchy uniqueName="[Range 4].[StandardHours]" caption="StandardHours" attribute="1" defaultMemberUniqueName="[Range 4].[StandardHours].[All]" allUniqueName="[Range 4].[StandardHours].[All]" dimensionUniqueName="[Range 4]" displayFolder="" count="0" memberValueDatatype="20" unbalanced="0"/>
    <cacheHierarchy uniqueName="[Range 4].[StockOptionLevel]" caption="StockOptionLevel" attribute="1" defaultMemberUniqueName="[Range 4].[StockOptionLevel].[All]" allUniqueName="[Range 4].[StockOptionLevel].[All]" dimensionUniqueName="[Range 4]" displayFolder="" count="0" memberValueDatatype="20" unbalanced="0"/>
    <cacheHierarchy uniqueName="[Range 4].[TotalWorkingYears]" caption="TotalWorkingYears" attribute="1" defaultMemberUniqueName="[Range 4].[TotalWorkingYears].[All]" allUniqueName="[Range 4].[TotalWorkingYears].[All]" dimensionUniqueName="[Range 4]" displayFolder="" count="0" memberValueDatatype="20" unbalanced="0"/>
    <cacheHierarchy uniqueName="[Range 4].[TrainingTimesLastYear]" caption="TrainingTimesLastYear" attribute="1" defaultMemberUniqueName="[Range 4].[TrainingTimesLastYear].[All]" allUniqueName="[Range 4].[TrainingTimesLastYear].[All]" dimensionUniqueName="[Range 4]" displayFolder="" count="0" memberValueDatatype="20" unbalanced="0"/>
    <cacheHierarchy uniqueName="[Range 4].[YearsAtCompany]" caption="YearsAtCompany" attribute="1" defaultMemberUniqueName="[Range 4].[YearsAtCompany].[All]" allUniqueName="[Range 4].[YearsAtCompany].[All]" dimensionUniqueName="[Range 4]" displayFolder="" count="0" memberValueDatatype="20" unbalanced="0"/>
    <cacheHierarchy uniqueName="[Range 4].[YearsSinceLastPromotion]" caption="YearsSinceLastPromotion" attribute="1" defaultMemberUniqueName="[Range 4].[YearsSinceLastPromotion].[All]" allUniqueName="[Range 4].[YearsSinceLastPromotion].[All]" dimensionUniqueName="[Range 4]" displayFolder="" count="0" memberValueDatatype="20" unbalanced="0"/>
    <cacheHierarchy uniqueName="[Range 4].[YearsWithCurrManager]" caption="YearsWithCurrManager" attribute="1" defaultMemberUniqueName="[Range 4].[YearsWithCurrManager].[All]" allUniqueName="[Range 4].[YearsWithCurrManager].[All]" dimensionUniqueName="[Range 4]" displayFolder="" count="0" memberValueDatatype="20" unbalanced="0"/>
    <cacheHierarchy uniqueName="[Range 4].[BusinessTravel]" caption="BusinessTravel" attribute="1" defaultMemberUniqueName="[Range 4].[BusinessTravel].[All]" allUniqueName="[Range 4].[BusinessTravel].[All]" dimensionUniqueName="[Range 4]" displayFolder="" count="0" memberValueDatatype="130" unbalanced="0"/>
    <cacheHierarchy uniqueName="[Range 4].[Department]" caption="Department" attribute="1" defaultMemberUniqueName="[Range 4].[Department].[All]" allUniqueName="[Range 4].[Department].[All]" dimensionUniqueName="[Range 4]" displayFolder="" count="0" memberValueDatatype="130" unbalanced="0"/>
    <cacheHierarchy uniqueName="[Range 4].[EducationField]" caption="EducationField" attribute="1" defaultMemberUniqueName="[Range 4].[EducationField].[All]" allUniqueName="[Range 4].[EducationField].[All]" dimensionUniqueName="[Range 4]" displayFolder="" count="0" memberValueDatatype="130" unbalanced="0"/>
    <cacheHierarchy uniqueName="[Range 4].[MaritalStatus]" caption="MaritalStatus" attribute="1" defaultMemberUniqueName="[Range 4].[MaritalStatus].[All]" allUniqueName="[Range 4].[MaritalStatus].[All]" dimensionUniqueName="[Range 4]" displayFolder="" count="0" memberValueDatatype="130" unbalanced="0"/>
    <cacheHierarchy uniqueName="[Range 4].[JobRole]" caption="JobRole" attribute="1" defaultMemberUniqueName="[Range 4].[JobRole].[All]" allUniqueName="[Range 4].[JobRole].[All]" dimensionUniqueName="[Range 4]" displayFolder="" count="0" memberValueDatatype="130" unbalanced="0"/>
    <cacheHierarchy uniqueName="[Range 4].[Gender]" caption="Gender" attribute="1" defaultMemberUniqueName="[Range 4].[Gender].[All]" allUniqueName="[Range 4].[Gender].[All]" dimensionUniqueName="[Range 4]" displayFolder="" count="0" memberValueDatatype="130" unbalanced="0"/>
    <cacheHierarchy uniqueName="[Range 4].[Attrition]" caption="Attrition" attribute="1" defaultMemberUniqueName="[Range 4].[Attrition].[All]" allUniqueName="[Range 4].[Attrition].[All]" dimensionUniqueName="[Range 4]" displayFolder="" count="0" memberValueDatatype="130" unbalanced="0"/>
    <cacheHierarchy uniqueName="[Range 4].[Over18]" caption="Over18" attribute="1" defaultMemberUniqueName="[Range 4].[Over18].[All]" allUniqueName="[Range 4].[Over18].[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JobRole]" caption="Count of JobRole" measure="1" displayFolder="" measureGroup="Range" count="0" hidden="1">
      <extLst>
        <ext xmlns:x15="http://schemas.microsoft.com/office/spreadsheetml/2010/11/main" uri="{B97F6D7D-B522-45F9-BDA1-12C45D357490}">
          <x15:cacheHierarchy aggregatedColumn="4"/>
        </ext>
      </extLst>
    </cacheHierarchy>
    <cacheHierarchy uniqueName="[Measures].[Sum of MonthlyIncome]" caption="Sum of MonthlyIncome" measure="1" displayFolder="" measureGroup="Range 1"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StandardHours]" caption="Sum of StandardHours" measure="1" displayFolder="" measureGroup="Range 1" count="0" hidden="1">
      <extLst>
        <ext xmlns:x15="http://schemas.microsoft.com/office/spreadsheetml/2010/11/main" uri="{B97F6D7D-B522-45F9-BDA1-12C45D357490}">
          <x15:cacheHierarchy aggregatedColumn="16"/>
        </ext>
      </extLst>
    </cacheHierarchy>
    <cacheHierarchy uniqueName="[Measures].[Sum of StockOptionLevel]" caption="Sum of StockOptionLevel" measure="1" displayFolder="" measureGroup="Range 1" count="0" hidden="1">
      <extLst>
        <ext xmlns:x15="http://schemas.microsoft.com/office/spreadsheetml/2010/11/main" uri="{B97F6D7D-B522-45F9-BDA1-12C45D357490}">
          <x15:cacheHierarchy aggregatedColumn="17"/>
        </ext>
      </extLst>
    </cacheHierarchy>
    <cacheHierarchy uniqueName="[Measures].[Sum of TrainingTimesLastYear]" caption="Sum of TrainingTimesLastYear" measure="1" displayFolder="" measureGroup="Range 1" count="0" hidden="1">
      <extLst>
        <ext xmlns:x15="http://schemas.microsoft.com/office/spreadsheetml/2010/11/main" uri="{B97F6D7D-B522-45F9-BDA1-12C45D357490}">
          <x15:cacheHierarchy aggregatedColumn="19"/>
        </ext>
      </extLst>
    </cacheHierarchy>
    <cacheHierarchy uniqueName="[Measures].[Count of JobRole 2]" caption="Count of JobRole 2" measure="1" displayFolder="" measureGroup="Range 1" count="0" hidden="1">
      <extLst>
        <ext xmlns:x15="http://schemas.microsoft.com/office/spreadsheetml/2010/11/main" uri="{B97F6D7D-B522-45F9-BDA1-12C45D357490}">
          <x15:cacheHierarchy aggregatedColumn="27"/>
        </ext>
      </extLst>
    </cacheHierarchy>
    <cacheHierarchy uniqueName="[Measures].[Count of MaritalStatus]" caption="Count of MaritalStatus" measure="1" displayFolder="" measureGroup="Range 1" count="0" hidden="1">
      <extLst>
        <ext xmlns:x15="http://schemas.microsoft.com/office/spreadsheetml/2010/11/main" uri="{B97F6D7D-B522-45F9-BDA1-12C45D357490}">
          <x15:cacheHierarchy aggregatedColumn="26"/>
        </ext>
      </extLst>
    </cacheHierarchy>
    <cacheHierarchy uniqueName="[Measures].[Sum of EmployeeID]" caption="Sum of EmployeeID" measure="1" displayFolder="" measureGroup="Range 1" count="0" hidden="1">
      <extLst>
        <ext xmlns:x15="http://schemas.microsoft.com/office/spreadsheetml/2010/11/main" uri="{B97F6D7D-B522-45F9-BDA1-12C45D357490}">
          <x15:cacheHierarchy aggregatedColumn="12"/>
        </ext>
      </extLst>
    </cacheHierarchy>
    <cacheHierarchy uniqueName="[Measures].[Sum of YearsSinceLastPromotion]" caption="Sum of YearsSinceLastPromotion" measure="1" displayFolder="" measureGroup="Range 1"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Range 1" count="0" hidden="1">
      <extLst>
        <ext xmlns:x15="http://schemas.microsoft.com/office/spreadsheetml/2010/11/main" uri="{B97F6D7D-B522-45F9-BDA1-12C45D357490}">
          <x15:cacheHierarchy aggregatedColumn="20"/>
        </ext>
      </extLst>
    </cacheHierarchy>
    <cacheHierarchy uniqueName="[Measures].[Sum of PercentSalaryHike]" caption="Sum of PercentSalaryHike" measure="1" displayFolder="" measureGroup="Range 1" count="0" hidden="1">
      <extLst>
        <ext xmlns:x15="http://schemas.microsoft.com/office/spreadsheetml/2010/11/main" uri="{B97F6D7D-B522-45F9-BDA1-12C45D357490}">
          <x15:cacheHierarchy aggregatedColumn="15"/>
        </ext>
      </extLst>
    </cacheHierarchy>
    <cacheHierarchy uniqueName="[Measures].[Sum of YearsWithCurrManager]" caption="Sum of YearsWithCurrManager" measure="1" displayFolder="" measureGroup="Range 1" count="0" hidden="1">
      <extLst>
        <ext xmlns:x15="http://schemas.microsoft.com/office/spreadsheetml/2010/11/main" uri="{B97F6D7D-B522-45F9-BDA1-12C45D357490}">
          <x15:cacheHierarchy aggregatedColumn="22"/>
        </ext>
      </extLst>
    </cacheHierarchy>
    <cacheHierarchy uniqueName="[Measures].[Sum of TotalWorkingYears]" caption="Sum of TotalWorkingYears" measure="1" displayFolder="" measureGroup="Range 1" count="0" hidden="1">
      <extLst>
        <ext xmlns:x15="http://schemas.microsoft.com/office/spreadsheetml/2010/11/main" uri="{B97F6D7D-B522-45F9-BDA1-12C45D357490}">
          <x15:cacheHierarchy aggregatedColumn="18"/>
        </ext>
      </extLst>
    </cacheHierarchy>
    <cacheHierarchy uniqueName="[Measures].[Sum of Education]" caption="Sum of Education" measure="1" displayFolder="" measureGroup="Range 1" count="0" hidden="1">
      <extLst>
        <ext xmlns:x15="http://schemas.microsoft.com/office/spreadsheetml/2010/11/main" uri="{B97F6D7D-B522-45F9-BDA1-12C45D357490}">
          <x15:cacheHierarchy aggregatedColumn="10"/>
        </ext>
      </extLst>
    </cacheHierarchy>
    <cacheHierarchy uniqueName="[Measures].[Count of EducationField]" caption="Count of EducationField" measure="1" displayFolder="" measureGroup="Range 2" count="0" hidden="1">
      <extLst>
        <ext xmlns:x15="http://schemas.microsoft.com/office/spreadsheetml/2010/11/main" uri="{B97F6D7D-B522-45F9-BDA1-12C45D357490}">
          <x15:cacheHierarchy aggregatedColumn="32"/>
        </ext>
      </extLst>
    </cacheHierarchy>
    <cacheHierarchy uniqueName="[Measures].[Count of EducationField 2]" caption="Count of EducationField 2" measure="1" displayFolder="" measureGroup="Range 1" count="0" hidden="1">
      <extLst>
        <ext xmlns:x15="http://schemas.microsoft.com/office/spreadsheetml/2010/11/main" uri="{B97F6D7D-B522-45F9-BDA1-12C45D357490}">
          <x15:cacheHierarchy aggregatedColumn="25"/>
        </ext>
      </extLst>
    </cacheHierarchy>
    <cacheHierarchy uniqueName="[Measures].[Count of JobRole 3]" caption="Count of JobRole 3" measure="1" displayFolder="" measureGroup="Range 3" count="0" hidden="1">
      <extLst>
        <ext xmlns:x15="http://schemas.microsoft.com/office/spreadsheetml/2010/11/main" uri="{B97F6D7D-B522-45F9-BDA1-12C45D357490}">
          <x15:cacheHierarchy aggregatedColumn="33"/>
        </ext>
      </extLst>
    </cacheHierarchy>
    <cacheHierarchy uniqueName="[Measures].[Count of Department]" caption="Count of Department" measure="1" displayFolder="" measureGroup="Range 1" count="0" hidden="1">
      <extLst>
        <ext xmlns:x15="http://schemas.microsoft.com/office/spreadsheetml/2010/11/main" uri="{B97F6D7D-B522-45F9-BDA1-12C45D357490}">
          <x15:cacheHierarchy aggregatedColumn="2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hal Haider" refreshedDate="44614.706090277781" backgroundQuery="1" createdVersion="7" refreshedVersion="7" minRefreshableVersion="3" recordCount="0" supportSubquery="1" supportAdvancedDrill="1" xr:uid="{207E2B6E-032C-488E-B9C8-E159FF5BE87B}">
  <cacheSource type="external" connectionId="1"/>
  <cacheFields count="1">
    <cacheField name="[Range].[JobRole].[JobRole]" caption="JobRole" numFmtId="0" hierarchy="4" level="1">
      <sharedItems containsSemiMixedTypes="0" containsNonDate="0" containsString="0"/>
    </cacheField>
  </cacheFields>
  <cacheHierarchies count="82">
    <cacheHierarchy uniqueName="[Range].[BusinessTravel]" caption="BusinessTravel" attribute="1" defaultMemberUniqueName="[Range].[BusinessTravel].[All]" allUniqueName="[Range].[BusinessTravel].[All]" dimensionUniqueName="[Range]" displayFolder="" count="0" memberValueDatatype="130" unbalanced="0"/>
    <cacheHierarchy uniqueName="[Range].[Department]" caption="Department" attribute="1" defaultMemberUniqueName="[Range].[Department].[All]" allUniqueName="[Range].[Department].[All]" dimensionUniqueName="[Range]" displayFolder="" count="2" memberValueDatatype="130" unbalanced="0"/>
    <cacheHierarchy uniqueName="[Range].[EducationField]" caption="EducationField" attribute="1" defaultMemberUniqueName="[Range].[EducationField].[All]" allUniqueName="[Range].[EducationField].[All]" dimensionUniqueName="[Range]" displayFolder="" count="2" memberValueDatatype="130" unbalanced="0"/>
    <cacheHierarchy uniqueName="[Range].[MaritalStatus]" caption="MaritalStatus" attribute="1" defaultMemberUniqueName="[Range].[MaritalStatus].[All]" allUniqueName="[Range].[MaritalStatus].[All]" dimensionUniqueName="[Range]" displayFolder="" count="2" memberValueDatatype="130" unbalanced="0"/>
    <cacheHierarchy uniqueName="[Range].[JobRole]" caption="JobRole" attribute="1" defaultMemberUniqueName="[Range].[JobRole].[All]" allUniqueName="[Range].[JobRole].[All]" dimensionUniqueName="[Range]" displayFolder="" count="2" memberValueDatatype="130" unbalanced="0">
      <fieldsUsage count="2">
        <fieldUsage x="-1"/>
        <fieldUsage x="0"/>
      </fieldsUsage>
    </cacheHierarchy>
    <cacheHierarchy uniqueName="[Range].[Gender]" caption="Gender" attribute="1" defaultMemberUniqueName="[Range].[Gender].[All]" allUniqueName="[Range].[Gender].[All]" dimensionUniqueName="[Range]" displayFolder="" count="2" memberValueDatatype="130" unbalanced="0"/>
    <cacheHierarchy uniqueName="[Range].[Attrition]" caption="Attrition" attribute="1" defaultMemberUniqueName="[Range].[Attrition].[All]" allUniqueName="[Range].[Attrition].[All]" dimensionUniqueName="[Range]" displayFolder="" count="2" memberValueDatatype="130" unbalanced="0"/>
    <cacheHierarchy uniqueName="[Range].[Over18]" caption="Over18" attribute="1" defaultMemberUniqueName="[Range].[Over18].[All]" allUniqueName="[Range].[Over18].[All]" dimensionUniqueName="[Range]"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DistanceFromHome]" caption="DistanceFromHome" attribute="1" defaultMemberUniqueName="[Range 1].[DistanceFromHome].[All]" allUniqueName="[Range 1].[DistanceFromHome].[All]" dimensionUniqueName="[Range 1]" displayFolder="" count="0" memberValueDatatype="20" unbalanced="0"/>
    <cacheHierarchy uniqueName="[Range 1].[Education]" caption="Education" attribute="1" defaultMemberUniqueName="[Range 1].[Education].[All]" allUniqueName="[Range 1].[Education].[All]" dimensionUniqueName="[Range 1]" displayFolder="" count="0" memberValueDatatype="20" unbalanced="0"/>
    <cacheHierarchy uniqueName="[Range 1].[EmployeeCount]" caption="EmployeeCount" attribute="1" defaultMemberUniqueName="[Range 1].[EmployeeCount].[All]" allUniqueName="[Range 1].[EmployeeCount].[All]" dimensionUniqueName="[Range 1]" displayFolder="" count="0" memberValueDatatype="20" unbalanced="0"/>
    <cacheHierarchy uniqueName="[Range 1].[EmployeeID]" caption="EmployeeID" attribute="1" defaultMemberUniqueName="[Range 1].[EmployeeID].[All]" allUniqueName="[Range 1].[EmployeeID].[All]" dimensionUniqueName="[Range 1]" displayFolder="" count="0" memberValueDatatype="20" unbalanced="0"/>
    <cacheHierarchy uniqueName="[Range 1].[JobLevel]" caption="JobLevel" attribute="1" defaultMemberUniqueName="[Range 1].[JobLevel].[All]" allUniqueName="[Range 1].[JobLevel].[All]" dimensionUniqueName="[Range 1]" displayFolder="" count="0" memberValueDatatype="20" unbalanced="0"/>
    <cacheHierarchy uniqueName="[Range 1].[MonthlyIncome]" caption="MonthlyIncome" attribute="1" defaultMemberUniqueName="[Range 1].[MonthlyIncome].[All]" allUniqueName="[Range 1].[MonthlyIncome].[All]" dimensionUniqueName="[Range 1]" displayFolder="" count="0" memberValueDatatype="20" unbalanced="0"/>
    <cacheHierarchy uniqueName="[Range 1].[PercentSalaryHike]" caption="PercentSalaryHike" attribute="1" defaultMemberUniqueName="[Range 1].[PercentSalaryHike].[All]" allUniqueName="[Range 1].[PercentSalaryHike].[All]" dimensionUniqueName="[Range 1]" displayFolder="" count="0" memberValueDatatype="20" unbalanced="0"/>
    <cacheHierarchy uniqueName="[Range 1].[StandardHours]" caption="StandardHours" attribute="1" defaultMemberUniqueName="[Range 1].[StandardHours].[All]" allUniqueName="[Range 1].[StandardHours].[All]" dimensionUniqueName="[Range 1]" displayFolder="" count="0" memberValueDatatype="20" unbalanced="0"/>
    <cacheHierarchy uniqueName="[Range 1].[StockOptionLevel]" caption="StockOptionLevel" attribute="1" defaultMemberUniqueName="[Range 1].[StockOptionLevel].[All]" allUniqueName="[Range 1].[StockOptionLevel].[All]" dimensionUniqueName="[Range 1]" displayFolder="" count="0" memberValueDatatype="20" unbalanced="0"/>
    <cacheHierarchy uniqueName="[Range 1].[TotalWorkingYears]" caption="TotalWorkingYears" attribute="1" defaultMemberUniqueName="[Range 1].[TotalWorkingYears].[All]" allUniqueName="[Range 1].[TotalWorkingYears].[All]" dimensionUniqueName="[Range 1]" displayFolder="" count="0" memberValueDatatype="20" unbalanced="0"/>
    <cacheHierarchy uniqueName="[Range 1].[TrainingTimesLastYear]" caption="TrainingTimesLastYear" attribute="1" defaultMemberUniqueName="[Range 1].[TrainingTimesLastYear].[All]" allUniqueName="[Range 1].[TrainingTimesLastYear].[All]" dimensionUniqueName="[Range 1]" displayFolder="" count="0" memberValueDatatype="20" unbalanced="0"/>
    <cacheHierarchy uniqueName="[Range 1].[YearsAtCompany]" caption="YearsAtCompany" attribute="1" defaultMemberUniqueName="[Range 1].[YearsAtCompany].[All]" allUniqueName="[Range 1].[YearsAtCompany].[All]" dimensionUniqueName="[Range 1]" displayFolder="" count="0" memberValueDatatype="20" unbalanced="0"/>
    <cacheHierarchy uniqueName="[Range 1].[YearsSinceLastPromotion]" caption="YearsSinceLastPromotion" attribute="1" defaultMemberUniqueName="[Range 1].[YearsSinceLastPromotion].[All]" allUniqueName="[Range 1].[YearsSinceLastPromotion].[All]" dimensionUniqueName="[Range 1]" displayFolder="" count="0" memberValueDatatype="20" unbalanced="0"/>
    <cacheHierarchy uniqueName="[Range 1].[YearsWithCurrManager]" caption="YearsWithCurrManager" attribute="1" defaultMemberUniqueName="[Range 1].[YearsWithCurrManager].[All]" allUniqueName="[Range 1].[YearsWithCurrManager].[All]" dimensionUniqueName="[Range 1]" displayFolder="" count="0" memberValueDatatype="20" unbalanced="0"/>
    <cacheHierarchy uniqueName="[Range 1].[BusinessTravel]" caption="BusinessTravel" attribute="1" defaultMemberUniqueName="[Range 1].[BusinessTravel].[All]" allUniqueName="[Range 1].[BusinessTravel].[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0" memberValueDatatype="130" unbalanced="0"/>
    <cacheHierarchy uniqueName="[Range 1].[EducationField]" caption="EducationField" attribute="1" defaultMemberUniqueName="[Range 1].[EducationField].[All]" allUniqueName="[Range 1].[EducationField].[All]" dimensionUniqueName="[Range 1]" displayFolder="" count="0" memberValueDatatype="130" unbalanced="0"/>
    <cacheHierarchy uniqueName="[Range 1].[MaritalStatus]" caption="MaritalStatus" attribute="1" defaultMemberUniqueName="[Range 1].[MaritalStatus].[All]" allUniqueName="[Range 1].[MaritalStatus].[All]" dimensionUniqueName="[Range 1]" displayFolder="" count="0" memberValueDatatype="130" unbalanced="0"/>
    <cacheHierarchy uniqueName="[Range 1].[JobRole]" caption="JobRole" attribute="1" defaultMemberUniqueName="[Range 1].[JobRole].[All]" allUniqueName="[Range 1].[JobRol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ttrition]" caption="Attrition" attribute="1" defaultMemberUniqueName="[Range 1].[Attrition].[All]" allUniqueName="[Range 1].[Attrition].[All]" dimensionUniqueName="[Range 1]" displayFolder="" count="0" memberValueDatatype="130" unbalanced="0"/>
    <cacheHierarchy uniqueName="[Range 1].[Over18]" caption="Over18" attribute="1" defaultMemberUniqueName="[Range 1].[Over18].[All]" allUniqueName="[Range 1].[Over18].[All]" dimensionUniqueName="[Range 1]" displayFolder="" count="0" memberValueDatatype="130" unbalanced="0"/>
    <cacheHierarchy uniqueName="[Range 2].[Department]" caption="Department" attribute="1" defaultMemberUniqueName="[Range 2].[Department].[All]" allUniqueName="[Range 2].[Department].[All]" dimensionUniqueName="[Range 2]" displayFolder="" count="0" memberValueDatatype="130" unbalanced="0"/>
    <cacheHierarchy uniqueName="[Range 2].[EducationField]" caption="EducationField" attribute="1" defaultMemberUniqueName="[Range 2].[EducationField].[All]" allUniqueName="[Range 2].[EducationField].[All]" dimensionUniqueName="[Range 2]" displayFolder="" count="0" memberValueDatatype="130" unbalanced="0"/>
    <cacheHierarchy uniqueName="[Range 3].[JobRole]" caption="JobRole" attribute="1" defaultMemberUniqueName="[Range 3].[JobRole].[All]" allUniqueName="[Range 3].[JobRole].[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DistanceFromHome]" caption="DistanceFromHome" attribute="1" defaultMemberUniqueName="[Range 4].[DistanceFromHome].[All]" allUniqueName="[Range 4].[DistanceFromHome].[All]" dimensionUniqueName="[Range 4]" displayFolder="" count="0" memberValueDatatype="20" unbalanced="0"/>
    <cacheHierarchy uniqueName="[Range 4].[Education]" caption="Education" attribute="1" defaultMemberUniqueName="[Range 4].[Education].[All]" allUniqueName="[Range 4].[Education].[All]" dimensionUniqueName="[Range 4]" displayFolder="" count="0" memberValueDatatype="20" unbalanced="0"/>
    <cacheHierarchy uniqueName="[Range 4].[EmployeeCount]" caption="EmployeeCount" attribute="1" defaultMemberUniqueName="[Range 4].[EmployeeCount].[All]" allUniqueName="[Range 4].[EmployeeCount].[All]" dimensionUniqueName="[Range 4]" displayFolder="" count="0" memberValueDatatype="20" unbalanced="0"/>
    <cacheHierarchy uniqueName="[Range 4].[EmployeeID]" caption="EmployeeID" attribute="1" defaultMemberUniqueName="[Range 4].[EmployeeID].[All]" allUniqueName="[Range 4].[EmployeeID].[All]" dimensionUniqueName="[Range 4]" displayFolder="" count="0" memberValueDatatype="20" unbalanced="0"/>
    <cacheHierarchy uniqueName="[Range 4].[JobLevel]" caption="JobLevel" attribute="1" defaultMemberUniqueName="[Range 4].[JobLevel].[All]" allUniqueName="[Range 4].[JobLevel].[All]" dimensionUniqueName="[Range 4]" displayFolder="" count="0" memberValueDatatype="20" unbalanced="0"/>
    <cacheHierarchy uniqueName="[Range 4].[MonthlyIncome]" caption="MonthlyIncome" attribute="1" defaultMemberUniqueName="[Range 4].[MonthlyIncome].[All]" allUniqueName="[Range 4].[MonthlyIncome].[All]" dimensionUniqueName="[Range 4]" displayFolder="" count="0" memberValueDatatype="20" unbalanced="0"/>
    <cacheHierarchy uniqueName="[Range 4].[PercentSalaryHike]" caption="PercentSalaryHike" attribute="1" defaultMemberUniqueName="[Range 4].[PercentSalaryHike].[All]" allUniqueName="[Range 4].[PercentSalaryHike].[All]" dimensionUniqueName="[Range 4]" displayFolder="" count="0" memberValueDatatype="20" unbalanced="0"/>
    <cacheHierarchy uniqueName="[Range 4].[StandardHours]" caption="StandardHours" attribute="1" defaultMemberUniqueName="[Range 4].[StandardHours].[All]" allUniqueName="[Range 4].[StandardHours].[All]" dimensionUniqueName="[Range 4]" displayFolder="" count="0" memberValueDatatype="20" unbalanced="0"/>
    <cacheHierarchy uniqueName="[Range 4].[StockOptionLevel]" caption="StockOptionLevel" attribute="1" defaultMemberUniqueName="[Range 4].[StockOptionLevel].[All]" allUniqueName="[Range 4].[StockOptionLevel].[All]" dimensionUniqueName="[Range 4]" displayFolder="" count="0" memberValueDatatype="20" unbalanced="0"/>
    <cacheHierarchy uniqueName="[Range 4].[TotalWorkingYears]" caption="TotalWorkingYears" attribute="1" defaultMemberUniqueName="[Range 4].[TotalWorkingYears].[All]" allUniqueName="[Range 4].[TotalWorkingYears].[All]" dimensionUniqueName="[Range 4]" displayFolder="" count="0" memberValueDatatype="20" unbalanced="0"/>
    <cacheHierarchy uniqueName="[Range 4].[TrainingTimesLastYear]" caption="TrainingTimesLastYear" attribute="1" defaultMemberUniqueName="[Range 4].[TrainingTimesLastYear].[All]" allUniqueName="[Range 4].[TrainingTimesLastYear].[All]" dimensionUniqueName="[Range 4]" displayFolder="" count="0" memberValueDatatype="20" unbalanced="0"/>
    <cacheHierarchy uniqueName="[Range 4].[YearsAtCompany]" caption="YearsAtCompany" attribute="1" defaultMemberUniqueName="[Range 4].[YearsAtCompany].[All]" allUniqueName="[Range 4].[YearsAtCompany].[All]" dimensionUniqueName="[Range 4]" displayFolder="" count="0" memberValueDatatype="20" unbalanced="0"/>
    <cacheHierarchy uniqueName="[Range 4].[YearsSinceLastPromotion]" caption="YearsSinceLastPromotion" attribute="1" defaultMemberUniqueName="[Range 4].[YearsSinceLastPromotion].[All]" allUniqueName="[Range 4].[YearsSinceLastPromotion].[All]" dimensionUniqueName="[Range 4]" displayFolder="" count="0" memberValueDatatype="20" unbalanced="0"/>
    <cacheHierarchy uniqueName="[Range 4].[YearsWithCurrManager]" caption="YearsWithCurrManager" attribute="1" defaultMemberUniqueName="[Range 4].[YearsWithCurrManager].[All]" allUniqueName="[Range 4].[YearsWithCurrManager].[All]" dimensionUniqueName="[Range 4]" displayFolder="" count="0" memberValueDatatype="20" unbalanced="0"/>
    <cacheHierarchy uniqueName="[Range 4].[BusinessTravel]" caption="BusinessTravel" attribute="1" defaultMemberUniqueName="[Range 4].[BusinessTravel].[All]" allUniqueName="[Range 4].[BusinessTravel].[All]" dimensionUniqueName="[Range 4]" displayFolder="" count="0" memberValueDatatype="130" unbalanced="0"/>
    <cacheHierarchy uniqueName="[Range 4].[Department]" caption="Department" attribute="1" defaultMemberUniqueName="[Range 4].[Department].[All]" allUniqueName="[Range 4].[Department].[All]" dimensionUniqueName="[Range 4]" displayFolder="" count="0" memberValueDatatype="130" unbalanced="0"/>
    <cacheHierarchy uniqueName="[Range 4].[EducationField]" caption="EducationField" attribute="1" defaultMemberUniqueName="[Range 4].[EducationField].[All]" allUniqueName="[Range 4].[EducationField].[All]" dimensionUniqueName="[Range 4]" displayFolder="" count="0" memberValueDatatype="130" unbalanced="0"/>
    <cacheHierarchy uniqueName="[Range 4].[MaritalStatus]" caption="MaritalStatus" attribute="1" defaultMemberUniqueName="[Range 4].[MaritalStatus].[All]" allUniqueName="[Range 4].[MaritalStatus].[All]" dimensionUniqueName="[Range 4]" displayFolder="" count="0" memberValueDatatype="130" unbalanced="0"/>
    <cacheHierarchy uniqueName="[Range 4].[JobRole]" caption="JobRole" attribute="1" defaultMemberUniqueName="[Range 4].[JobRole].[All]" allUniqueName="[Range 4].[JobRole].[All]" dimensionUniqueName="[Range 4]" displayFolder="" count="0" memberValueDatatype="130" unbalanced="0"/>
    <cacheHierarchy uniqueName="[Range 4].[Gender]" caption="Gender" attribute="1" defaultMemberUniqueName="[Range 4].[Gender].[All]" allUniqueName="[Range 4].[Gender].[All]" dimensionUniqueName="[Range 4]" displayFolder="" count="0" memberValueDatatype="130" unbalanced="0"/>
    <cacheHierarchy uniqueName="[Range 4].[Attrition]" caption="Attrition" attribute="1" defaultMemberUniqueName="[Range 4].[Attrition].[All]" allUniqueName="[Range 4].[Attrition].[All]" dimensionUniqueName="[Range 4]" displayFolder="" count="0" memberValueDatatype="130" unbalanced="0"/>
    <cacheHierarchy uniqueName="[Range 4].[Over18]" caption="Over18" attribute="1" defaultMemberUniqueName="[Range 4].[Over18].[All]" allUniqueName="[Range 4].[Over18].[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JobRole]" caption="Count of JobRole" measure="1" displayFolder="" measureGroup="Range" count="0" hidden="1">
      <extLst>
        <ext xmlns:x15="http://schemas.microsoft.com/office/spreadsheetml/2010/11/main" uri="{B97F6D7D-B522-45F9-BDA1-12C45D357490}">
          <x15:cacheHierarchy aggregatedColumn="4"/>
        </ext>
      </extLst>
    </cacheHierarchy>
    <cacheHierarchy uniqueName="[Measures].[Sum of MonthlyIncome]" caption="Sum of MonthlyIncome" measure="1" displayFolder="" measureGroup="Range 1" count="0" hidden="1">
      <extLst>
        <ext xmlns:x15="http://schemas.microsoft.com/office/spreadsheetml/2010/11/main" uri="{B97F6D7D-B522-45F9-BDA1-12C45D357490}">
          <x15:cacheHierarchy aggregatedColumn="14"/>
        </ext>
      </extLst>
    </cacheHierarchy>
    <cacheHierarchy uniqueName="[Measures].[Sum of StandardHours]" caption="Sum of StandardHours" measure="1" displayFolder="" measureGroup="Range 1" count="0" hidden="1">
      <extLst>
        <ext xmlns:x15="http://schemas.microsoft.com/office/spreadsheetml/2010/11/main" uri="{B97F6D7D-B522-45F9-BDA1-12C45D357490}">
          <x15:cacheHierarchy aggregatedColumn="16"/>
        </ext>
      </extLst>
    </cacheHierarchy>
    <cacheHierarchy uniqueName="[Measures].[Sum of StockOptionLevel]" caption="Sum of StockOptionLevel" measure="1" displayFolder="" measureGroup="Range 1" count="0" hidden="1">
      <extLst>
        <ext xmlns:x15="http://schemas.microsoft.com/office/spreadsheetml/2010/11/main" uri="{B97F6D7D-B522-45F9-BDA1-12C45D357490}">
          <x15:cacheHierarchy aggregatedColumn="17"/>
        </ext>
      </extLst>
    </cacheHierarchy>
    <cacheHierarchy uniqueName="[Measures].[Sum of TrainingTimesLastYear]" caption="Sum of TrainingTimesLastYear" measure="1" displayFolder="" measureGroup="Range 1" count="0" hidden="1">
      <extLst>
        <ext xmlns:x15="http://schemas.microsoft.com/office/spreadsheetml/2010/11/main" uri="{B97F6D7D-B522-45F9-BDA1-12C45D357490}">
          <x15:cacheHierarchy aggregatedColumn="19"/>
        </ext>
      </extLst>
    </cacheHierarchy>
    <cacheHierarchy uniqueName="[Measures].[Count of JobRole 2]" caption="Count of JobRole 2" measure="1" displayFolder="" measureGroup="Range 1" count="0" hidden="1">
      <extLst>
        <ext xmlns:x15="http://schemas.microsoft.com/office/spreadsheetml/2010/11/main" uri="{B97F6D7D-B522-45F9-BDA1-12C45D357490}">
          <x15:cacheHierarchy aggregatedColumn="27"/>
        </ext>
      </extLst>
    </cacheHierarchy>
    <cacheHierarchy uniqueName="[Measures].[Count of MaritalStatus]" caption="Count of MaritalStatus" measure="1" displayFolder="" measureGroup="Range 1" count="0" hidden="1">
      <extLst>
        <ext xmlns:x15="http://schemas.microsoft.com/office/spreadsheetml/2010/11/main" uri="{B97F6D7D-B522-45F9-BDA1-12C45D357490}">
          <x15:cacheHierarchy aggregatedColumn="26"/>
        </ext>
      </extLst>
    </cacheHierarchy>
    <cacheHierarchy uniqueName="[Measures].[Sum of EmployeeID]" caption="Sum of EmployeeID" measure="1" displayFolder="" measureGroup="Range 1" count="0" hidden="1">
      <extLst>
        <ext xmlns:x15="http://schemas.microsoft.com/office/spreadsheetml/2010/11/main" uri="{B97F6D7D-B522-45F9-BDA1-12C45D357490}">
          <x15:cacheHierarchy aggregatedColumn="12"/>
        </ext>
      </extLst>
    </cacheHierarchy>
    <cacheHierarchy uniqueName="[Measures].[Sum of YearsSinceLastPromotion]" caption="Sum of YearsSinceLastPromotion" measure="1" displayFolder="" measureGroup="Range 1"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Range 1" count="0" hidden="1">
      <extLst>
        <ext xmlns:x15="http://schemas.microsoft.com/office/spreadsheetml/2010/11/main" uri="{B97F6D7D-B522-45F9-BDA1-12C45D357490}">
          <x15:cacheHierarchy aggregatedColumn="20"/>
        </ext>
      </extLst>
    </cacheHierarchy>
    <cacheHierarchy uniqueName="[Measures].[Sum of PercentSalaryHike]" caption="Sum of PercentSalaryHike" measure="1" displayFolder="" measureGroup="Range 1" count="0" hidden="1">
      <extLst>
        <ext xmlns:x15="http://schemas.microsoft.com/office/spreadsheetml/2010/11/main" uri="{B97F6D7D-B522-45F9-BDA1-12C45D357490}">
          <x15:cacheHierarchy aggregatedColumn="15"/>
        </ext>
      </extLst>
    </cacheHierarchy>
    <cacheHierarchy uniqueName="[Measures].[Sum of YearsWithCurrManager]" caption="Sum of YearsWithCurrManager" measure="1" displayFolder="" measureGroup="Range 1" count="0" hidden="1">
      <extLst>
        <ext xmlns:x15="http://schemas.microsoft.com/office/spreadsheetml/2010/11/main" uri="{B97F6D7D-B522-45F9-BDA1-12C45D357490}">
          <x15:cacheHierarchy aggregatedColumn="22"/>
        </ext>
      </extLst>
    </cacheHierarchy>
    <cacheHierarchy uniqueName="[Measures].[Sum of TotalWorkingYears]" caption="Sum of TotalWorkingYears" measure="1" displayFolder="" measureGroup="Range 1" count="0" hidden="1">
      <extLst>
        <ext xmlns:x15="http://schemas.microsoft.com/office/spreadsheetml/2010/11/main" uri="{B97F6D7D-B522-45F9-BDA1-12C45D357490}">
          <x15:cacheHierarchy aggregatedColumn="18"/>
        </ext>
      </extLst>
    </cacheHierarchy>
    <cacheHierarchy uniqueName="[Measures].[Sum of Education]" caption="Sum of Education" measure="1" displayFolder="" measureGroup="Range 1" count="0" hidden="1">
      <extLst>
        <ext xmlns:x15="http://schemas.microsoft.com/office/spreadsheetml/2010/11/main" uri="{B97F6D7D-B522-45F9-BDA1-12C45D357490}">
          <x15:cacheHierarchy aggregatedColumn="10"/>
        </ext>
      </extLst>
    </cacheHierarchy>
    <cacheHierarchy uniqueName="[Measures].[Count of EducationField]" caption="Count of EducationField" measure="1" displayFolder="" measureGroup="Range 2" count="0" hidden="1">
      <extLst>
        <ext xmlns:x15="http://schemas.microsoft.com/office/spreadsheetml/2010/11/main" uri="{B97F6D7D-B522-45F9-BDA1-12C45D357490}">
          <x15:cacheHierarchy aggregatedColumn="32"/>
        </ext>
      </extLst>
    </cacheHierarchy>
    <cacheHierarchy uniqueName="[Measures].[Count of EducationField 2]" caption="Count of EducationField 2" measure="1" displayFolder="" measureGroup="Range 1" count="0" hidden="1">
      <extLst>
        <ext xmlns:x15="http://schemas.microsoft.com/office/spreadsheetml/2010/11/main" uri="{B97F6D7D-B522-45F9-BDA1-12C45D357490}">
          <x15:cacheHierarchy aggregatedColumn="25"/>
        </ext>
      </extLst>
    </cacheHierarchy>
    <cacheHierarchy uniqueName="[Measures].[Count of JobRole 3]" caption="Count of JobRole 3" measure="1" displayFolder="" measureGroup="Range 3" count="0" hidden="1">
      <extLst>
        <ext xmlns:x15="http://schemas.microsoft.com/office/spreadsheetml/2010/11/main" uri="{B97F6D7D-B522-45F9-BDA1-12C45D357490}">
          <x15:cacheHierarchy aggregatedColumn="33"/>
        </ext>
      </extLst>
    </cacheHierarchy>
    <cacheHierarchy uniqueName="[Measures].[Count of Department]" caption="Count of Department" measure="1" displayFolder="" measureGroup="Range 1" count="0" hidden="1">
      <extLst>
        <ext xmlns:x15="http://schemas.microsoft.com/office/spreadsheetml/2010/11/main" uri="{B97F6D7D-B522-45F9-BDA1-12C45D357490}">
          <x15:cacheHierarchy aggregatedColumn="24"/>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s>
  <measureGroups count="5">
    <measureGroup name="Range" caption="Range"/>
    <measureGroup name="Range 1" caption="Range 1"/>
    <measureGroup name="Range 2" caption="Range 2"/>
    <measureGroup name="Range 3" caption="Range 3"/>
    <measureGroup name="Range 4" caption="Range 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hal Haider" refreshedDate="44611.811665277775" backgroundQuery="1" createdVersion="3" refreshedVersion="7" minRefreshableVersion="3" recordCount="0" supportSubquery="1" supportAdvancedDrill="1" xr:uid="{0FF0B433-6D74-4E17-B803-980D92400936}">
  <cacheSource type="external" connectionId="1">
    <extLst>
      <ext xmlns:x14="http://schemas.microsoft.com/office/spreadsheetml/2009/9/main" uri="{F057638F-6D5F-4e77-A914-E7F072B9BCA8}">
        <x14:sourceConnection name="ThisWorkbookDataModel"/>
      </ext>
    </extLst>
  </cacheSource>
  <cacheFields count="0"/>
  <cacheHierarchies count="82">
    <cacheHierarchy uniqueName="[Range].[BusinessTravel]" caption="BusinessTravel" attribute="1" defaultMemberUniqueName="[Range].[BusinessTravel].[All]" allUniqueName="[Range].[BusinessTravel].[All]" dimensionUniqueName="[Range]" displayFolder="" count="2" memberValueDatatype="130" unbalanced="0"/>
    <cacheHierarchy uniqueName="[Range].[Department]" caption="Department" attribute="1" defaultMemberUniqueName="[Range].[Department].[All]" allUniqueName="[Range].[Department].[All]" dimensionUniqueName="[Range]" displayFolder="" count="2" memberValueDatatype="130" unbalanced="0"/>
    <cacheHierarchy uniqueName="[Range].[EducationField]" caption="EducationField" attribute="1" defaultMemberUniqueName="[Range].[EducationField].[All]" allUniqueName="[Range].[EducationField].[All]" dimensionUniqueName="[Range]" displayFolder="" count="2" memberValueDatatype="130" unbalanced="0"/>
    <cacheHierarchy uniqueName="[Range].[MaritalStatus]" caption="MaritalStatus" attribute="1" defaultMemberUniqueName="[Range].[MaritalStatus].[All]" allUniqueName="[Range].[MaritalStatus].[All]" dimensionUniqueName="[Range]" displayFolder="" count="2" memberValueDatatype="130" unbalanced="0"/>
    <cacheHierarchy uniqueName="[Range].[JobRole]" caption="JobRole" attribute="1" defaultMemberUniqueName="[Range].[JobRole].[All]" allUniqueName="[Range].[JobRole].[All]" dimensionUniqueName="[Range]" displayFolder="" count="2" memberValueDatatype="130" unbalanced="0"/>
    <cacheHierarchy uniqueName="[Range].[Gender]" caption="Gender" attribute="1" defaultMemberUniqueName="[Range].[Gender].[All]" allUniqueName="[Range].[Gender].[All]" dimensionUniqueName="[Range]" displayFolder="" count="2" memberValueDatatype="130" unbalanced="0"/>
    <cacheHierarchy uniqueName="[Range].[Attrition]" caption="Attrition" attribute="1" defaultMemberUniqueName="[Range].[Attrition].[All]" allUniqueName="[Range].[Attrition].[All]" dimensionUniqueName="[Range]" displayFolder="" count="2" memberValueDatatype="130" unbalanced="0"/>
    <cacheHierarchy uniqueName="[Range].[Over18]" caption="Over18" attribute="1" defaultMemberUniqueName="[Range].[Over18].[All]" allUniqueName="[Range].[Over18].[All]" dimensionUniqueName="[Range]"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DistanceFromHome]" caption="DistanceFromHome" attribute="1" defaultMemberUniqueName="[Range 1].[DistanceFromHome].[All]" allUniqueName="[Range 1].[DistanceFromHome].[All]" dimensionUniqueName="[Range 1]" displayFolder="" count="0" memberValueDatatype="20" unbalanced="0"/>
    <cacheHierarchy uniqueName="[Range 1].[Education]" caption="Education" attribute="1" defaultMemberUniqueName="[Range 1].[Education].[All]" allUniqueName="[Range 1].[Education].[All]" dimensionUniqueName="[Range 1]" displayFolder="" count="0" memberValueDatatype="20" unbalanced="0"/>
    <cacheHierarchy uniqueName="[Range 1].[EmployeeCount]" caption="EmployeeCount" attribute="1" defaultMemberUniqueName="[Range 1].[EmployeeCount].[All]" allUniqueName="[Range 1].[EmployeeCount].[All]" dimensionUniqueName="[Range 1]" displayFolder="" count="0" memberValueDatatype="20" unbalanced="0"/>
    <cacheHierarchy uniqueName="[Range 1].[EmployeeID]" caption="EmployeeID" attribute="1" defaultMemberUniqueName="[Range 1].[EmployeeID].[All]" allUniqueName="[Range 1].[EmployeeID].[All]" dimensionUniqueName="[Range 1]" displayFolder="" count="0" memberValueDatatype="20" unbalanced="0"/>
    <cacheHierarchy uniqueName="[Range 1].[JobLevel]" caption="JobLevel" attribute="1" defaultMemberUniqueName="[Range 1].[JobLevel].[All]" allUniqueName="[Range 1].[JobLevel].[All]" dimensionUniqueName="[Range 1]" displayFolder="" count="0" memberValueDatatype="20" unbalanced="0"/>
    <cacheHierarchy uniqueName="[Range 1].[MonthlyIncome]" caption="MonthlyIncome" attribute="1" defaultMemberUniqueName="[Range 1].[MonthlyIncome].[All]" allUniqueName="[Range 1].[MonthlyIncome].[All]" dimensionUniqueName="[Range 1]" displayFolder="" count="0" memberValueDatatype="20" unbalanced="0"/>
    <cacheHierarchy uniqueName="[Range 1].[PercentSalaryHike]" caption="PercentSalaryHike" attribute="1" defaultMemberUniqueName="[Range 1].[PercentSalaryHike].[All]" allUniqueName="[Range 1].[PercentSalaryHike].[All]" dimensionUniqueName="[Range 1]" displayFolder="" count="0" memberValueDatatype="20" unbalanced="0"/>
    <cacheHierarchy uniqueName="[Range 1].[StandardHours]" caption="StandardHours" attribute="1" defaultMemberUniqueName="[Range 1].[StandardHours].[All]" allUniqueName="[Range 1].[StandardHours].[All]" dimensionUniqueName="[Range 1]" displayFolder="" count="0" memberValueDatatype="20" unbalanced="0"/>
    <cacheHierarchy uniqueName="[Range 1].[StockOptionLevel]" caption="StockOptionLevel" attribute="1" defaultMemberUniqueName="[Range 1].[StockOptionLevel].[All]" allUniqueName="[Range 1].[StockOptionLevel].[All]" dimensionUniqueName="[Range 1]" displayFolder="" count="0" memberValueDatatype="20" unbalanced="0"/>
    <cacheHierarchy uniqueName="[Range 1].[TotalWorkingYears]" caption="TotalWorkingYears" attribute="1" defaultMemberUniqueName="[Range 1].[TotalWorkingYears].[All]" allUniqueName="[Range 1].[TotalWorkingYears].[All]" dimensionUniqueName="[Range 1]" displayFolder="" count="0" memberValueDatatype="20" unbalanced="0"/>
    <cacheHierarchy uniqueName="[Range 1].[TrainingTimesLastYear]" caption="TrainingTimesLastYear" attribute="1" defaultMemberUniqueName="[Range 1].[TrainingTimesLastYear].[All]" allUniqueName="[Range 1].[TrainingTimesLastYear].[All]" dimensionUniqueName="[Range 1]" displayFolder="" count="0" memberValueDatatype="20" unbalanced="0"/>
    <cacheHierarchy uniqueName="[Range 1].[YearsAtCompany]" caption="YearsAtCompany" attribute="1" defaultMemberUniqueName="[Range 1].[YearsAtCompany].[All]" allUniqueName="[Range 1].[YearsAtCompany].[All]" dimensionUniqueName="[Range 1]" displayFolder="" count="0" memberValueDatatype="20" unbalanced="0"/>
    <cacheHierarchy uniqueName="[Range 1].[YearsSinceLastPromotion]" caption="YearsSinceLastPromotion" attribute="1" defaultMemberUniqueName="[Range 1].[YearsSinceLastPromotion].[All]" allUniqueName="[Range 1].[YearsSinceLastPromotion].[All]" dimensionUniqueName="[Range 1]" displayFolder="" count="0" memberValueDatatype="20" unbalanced="0"/>
    <cacheHierarchy uniqueName="[Range 1].[YearsWithCurrManager]" caption="YearsWithCurrManager" attribute="1" defaultMemberUniqueName="[Range 1].[YearsWithCurrManager].[All]" allUniqueName="[Range 1].[YearsWithCurrManager].[All]" dimensionUniqueName="[Range 1]" displayFolder="" count="0" memberValueDatatype="20" unbalanced="0"/>
    <cacheHierarchy uniqueName="[Range 1].[BusinessTravel]" caption="BusinessTravel" attribute="1" defaultMemberUniqueName="[Range 1].[BusinessTravel].[All]" allUniqueName="[Range 1].[BusinessTravel].[All]" dimensionUniqueName="[Range 1]" displayFolder="" count="0" memberValueDatatype="130" unbalanced="0"/>
    <cacheHierarchy uniqueName="[Range 1].[Department]" caption="Department" attribute="1" defaultMemberUniqueName="[Range 1].[Department].[All]" allUniqueName="[Range 1].[Department].[All]" dimensionUniqueName="[Range 1]" displayFolder="" count="0" memberValueDatatype="130" unbalanced="0"/>
    <cacheHierarchy uniqueName="[Range 1].[EducationField]" caption="EducationField" attribute="1" defaultMemberUniqueName="[Range 1].[EducationField].[All]" allUniqueName="[Range 1].[EducationField].[All]" dimensionUniqueName="[Range 1]" displayFolder="" count="0" memberValueDatatype="130" unbalanced="0"/>
    <cacheHierarchy uniqueName="[Range 1].[MaritalStatus]" caption="MaritalStatus" attribute="1" defaultMemberUniqueName="[Range 1].[MaritalStatus].[All]" allUniqueName="[Range 1].[MaritalStatus].[All]" dimensionUniqueName="[Range 1]" displayFolder="" count="0" memberValueDatatype="130" unbalanced="0"/>
    <cacheHierarchy uniqueName="[Range 1].[JobRole]" caption="JobRole" attribute="1" defaultMemberUniqueName="[Range 1].[JobRole].[All]" allUniqueName="[Range 1].[JobRole].[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ttrition]" caption="Attrition" attribute="1" defaultMemberUniqueName="[Range 1].[Attrition].[All]" allUniqueName="[Range 1].[Attrition].[All]" dimensionUniqueName="[Range 1]" displayFolder="" count="0" memberValueDatatype="130" unbalanced="0"/>
    <cacheHierarchy uniqueName="[Range 1].[Over18]" caption="Over18" attribute="1" defaultMemberUniqueName="[Range 1].[Over18].[All]" allUniqueName="[Range 1].[Over18].[All]" dimensionUniqueName="[Range 1]" displayFolder="" count="0" memberValueDatatype="130" unbalanced="0"/>
    <cacheHierarchy uniqueName="[Range 2].[Department]" caption="Department" attribute="1" defaultMemberUniqueName="[Range 2].[Department].[All]" allUniqueName="[Range 2].[Department].[All]" dimensionUniqueName="[Range 2]" displayFolder="" count="0" memberValueDatatype="130" unbalanced="0"/>
    <cacheHierarchy uniqueName="[Range 2].[EducationField]" caption="EducationField" attribute="1" defaultMemberUniqueName="[Range 2].[EducationField].[All]" allUniqueName="[Range 2].[EducationField].[All]" dimensionUniqueName="[Range 2]" displayFolder="" count="0" memberValueDatatype="130" unbalanced="0"/>
    <cacheHierarchy uniqueName="[Range 3].[JobRole]" caption="JobRole" attribute="1" defaultMemberUniqueName="[Range 3].[JobRole].[All]" allUniqueName="[Range 3].[JobRole].[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4].[Age]" caption="Age" attribute="1" defaultMemberUniqueName="[Range 4].[Age].[All]" allUniqueName="[Range 4].[Age].[All]" dimensionUniqueName="[Range 4]" displayFolder="" count="0" memberValueDatatype="20" unbalanced="0"/>
    <cacheHierarchy uniqueName="[Range 4].[DistanceFromHome]" caption="DistanceFromHome" attribute="1" defaultMemberUniqueName="[Range 4].[DistanceFromHome].[All]" allUniqueName="[Range 4].[DistanceFromHome].[All]" dimensionUniqueName="[Range 4]" displayFolder="" count="0" memberValueDatatype="20" unbalanced="0"/>
    <cacheHierarchy uniqueName="[Range 4].[Education]" caption="Education" attribute="1" defaultMemberUniqueName="[Range 4].[Education].[All]" allUniqueName="[Range 4].[Education].[All]" dimensionUniqueName="[Range 4]" displayFolder="" count="0" memberValueDatatype="20" unbalanced="0"/>
    <cacheHierarchy uniqueName="[Range 4].[EmployeeCount]" caption="EmployeeCount" attribute="1" defaultMemberUniqueName="[Range 4].[EmployeeCount].[All]" allUniqueName="[Range 4].[EmployeeCount].[All]" dimensionUniqueName="[Range 4]" displayFolder="" count="0" memberValueDatatype="20" unbalanced="0"/>
    <cacheHierarchy uniqueName="[Range 4].[EmployeeID]" caption="EmployeeID" attribute="1" defaultMemberUniqueName="[Range 4].[EmployeeID].[All]" allUniqueName="[Range 4].[EmployeeID].[All]" dimensionUniqueName="[Range 4]" displayFolder="" count="0" memberValueDatatype="20" unbalanced="0"/>
    <cacheHierarchy uniqueName="[Range 4].[JobLevel]" caption="JobLevel" attribute="1" defaultMemberUniqueName="[Range 4].[JobLevel].[All]" allUniqueName="[Range 4].[JobLevel].[All]" dimensionUniqueName="[Range 4]" displayFolder="" count="0" memberValueDatatype="20" unbalanced="0"/>
    <cacheHierarchy uniqueName="[Range 4].[MonthlyIncome]" caption="MonthlyIncome" attribute="1" defaultMemberUniqueName="[Range 4].[MonthlyIncome].[All]" allUniqueName="[Range 4].[MonthlyIncome].[All]" dimensionUniqueName="[Range 4]" displayFolder="" count="0" memberValueDatatype="20" unbalanced="0"/>
    <cacheHierarchy uniqueName="[Range 4].[PercentSalaryHike]" caption="PercentSalaryHike" attribute="1" defaultMemberUniqueName="[Range 4].[PercentSalaryHike].[All]" allUniqueName="[Range 4].[PercentSalaryHike].[All]" dimensionUniqueName="[Range 4]" displayFolder="" count="0" memberValueDatatype="20" unbalanced="0"/>
    <cacheHierarchy uniqueName="[Range 4].[StandardHours]" caption="StandardHours" attribute="1" defaultMemberUniqueName="[Range 4].[StandardHours].[All]" allUniqueName="[Range 4].[StandardHours].[All]" dimensionUniqueName="[Range 4]" displayFolder="" count="0" memberValueDatatype="20" unbalanced="0"/>
    <cacheHierarchy uniqueName="[Range 4].[StockOptionLevel]" caption="StockOptionLevel" attribute="1" defaultMemberUniqueName="[Range 4].[StockOptionLevel].[All]" allUniqueName="[Range 4].[StockOptionLevel].[All]" dimensionUniqueName="[Range 4]" displayFolder="" count="0" memberValueDatatype="20" unbalanced="0"/>
    <cacheHierarchy uniqueName="[Range 4].[TotalWorkingYears]" caption="TotalWorkingYears" attribute="1" defaultMemberUniqueName="[Range 4].[TotalWorkingYears].[All]" allUniqueName="[Range 4].[TotalWorkingYears].[All]" dimensionUniqueName="[Range 4]" displayFolder="" count="0" memberValueDatatype="20" unbalanced="0"/>
    <cacheHierarchy uniqueName="[Range 4].[TrainingTimesLastYear]" caption="TrainingTimesLastYear" attribute="1" defaultMemberUniqueName="[Range 4].[TrainingTimesLastYear].[All]" allUniqueName="[Range 4].[TrainingTimesLastYear].[All]" dimensionUniqueName="[Range 4]" displayFolder="" count="0" memberValueDatatype="20" unbalanced="0"/>
    <cacheHierarchy uniqueName="[Range 4].[YearsAtCompany]" caption="YearsAtCompany" attribute="1" defaultMemberUniqueName="[Range 4].[YearsAtCompany].[All]" allUniqueName="[Range 4].[YearsAtCompany].[All]" dimensionUniqueName="[Range 4]" displayFolder="" count="0" memberValueDatatype="20" unbalanced="0"/>
    <cacheHierarchy uniqueName="[Range 4].[YearsSinceLastPromotion]" caption="YearsSinceLastPromotion" attribute="1" defaultMemberUniqueName="[Range 4].[YearsSinceLastPromotion].[All]" allUniqueName="[Range 4].[YearsSinceLastPromotion].[All]" dimensionUniqueName="[Range 4]" displayFolder="" count="0" memberValueDatatype="20" unbalanced="0"/>
    <cacheHierarchy uniqueName="[Range 4].[YearsWithCurrManager]" caption="YearsWithCurrManager" attribute="1" defaultMemberUniqueName="[Range 4].[YearsWithCurrManager].[All]" allUniqueName="[Range 4].[YearsWithCurrManager].[All]" dimensionUniqueName="[Range 4]" displayFolder="" count="0" memberValueDatatype="20" unbalanced="0"/>
    <cacheHierarchy uniqueName="[Range 4].[BusinessTravel]" caption="BusinessTravel" attribute="1" defaultMemberUniqueName="[Range 4].[BusinessTravel].[All]" allUniqueName="[Range 4].[BusinessTravel].[All]" dimensionUniqueName="[Range 4]" displayFolder="" count="0" memberValueDatatype="130" unbalanced="0"/>
    <cacheHierarchy uniqueName="[Range 4].[Department]" caption="Department" attribute="1" defaultMemberUniqueName="[Range 4].[Department].[All]" allUniqueName="[Range 4].[Department].[All]" dimensionUniqueName="[Range 4]" displayFolder="" count="0" memberValueDatatype="130" unbalanced="0"/>
    <cacheHierarchy uniqueName="[Range 4].[EducationField]" caption="EducationField" attribute="1" defaultMemberUniqueName="[Range 4].[EducationField].[All]" allUniqueName="[Range 4].[EducationField].[All]" dimensionUniqueName="[Range 4]" displayFolder="" count="0" memberValueDatatype="130" unbalanced="0"/>
    <cacheHierarchy uniqueName="[Range 4].[MaritalStatus]" caption="MaritalStatus" attribute="1" defaultMemberUniqueName="[Range 4].[MaritalStatus].[All]" allUniqueName="[Range 4].[MaritalStatus].[All]" dimensionUniqueName="[Range 4]" displayFolder="" count="0" memberValueDatatype="130" unbalanced="0"/>
    <cacheHierarchy uniqueName="[Range 4].[JobRole]" caption="JobRole" attribute="1" defaultMemberUniqueName="[Range 4].[JobRole].[All]" allUniqueName="[Range 4].[JobRole].[All]" dimensionUniqueName="[Range 4]" displayFolder="" count="0" memberValueDatatype="130" unbalanced="0"/>
    <cacheHierarchy uniqueName="[Range 4].[Gender]" caption="Gender" attribute="1" defaultMemberUniqueName="[Range 4].[Gender].[All]" allUniqueName="[Range 4].[Gender].[All]" dimensionUniqueName="[Range 4]" displayFolder="" count="0" memberValueDatatype="130" unbalanced="0"/>
    <cacheHierarchy uniqueName="[Range 4].[Attrition]" caption="Attrition" attribute="1" defaultMemberUniqueName="[Range 4].[Attrition].[All]" allUniqueName="[Range 4].[Attrition].[All]" dimensionUniqueName="[Range 4]" displayFolder="" count="0" memberValueDatatype="130" unbalanced="0"/>
    <cacheHierarchy uniqueName="[Range 4].[Over18]" caption="Over18" attribute="1" defaultMemberUniqueName="[Range 4].[Over18].[All]" allUniqueName="[Range 4].[Over18].[All]" dimensionUniqueName="[Range 4]"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Count of JobRole]" caption="Count of JobRole" measure="1" displayFolder="" measureGroup="Range" count="0" hidden="1">
      <extLst>
        <ext xmlns:x15="http://schemas.microsoft.com/office/spreadsheetml/2010/11/main" uri="{B97F6D7D-B522-45F9-BDA1-12C45D357490}">
          <x15:cacheHierarchy aggregatedColumn="4"/>
        </ext>
      </extLst>
    </cacheHierarchy>
    <cacheHierarchy uniqueName="[Measures].[Sum of MonthlyIncome]" caption="Sum of MonthlyIncome" measure="1" displayFolder="" measureGroup="Range 1" count="0" hidden="1">
      <extLst>
        <ext xmlns:x15="http://schemas.microsoft.com/office/spreadsheetml/2010/11/main" uri="{B97F6D7D-B522-45F9-BDA1-12C45D357490}">
          <x15:cacheHierarchy aggregatedColumn="14"/>
        </ext>
      </extLst>
    </cacheHierarchy>
    <cacheHierarchy uniqueName="[Measures].[Sum of StandardHours]" caption="Sum of StandardHours" measure="1" displayFolder="" measureGroup="Range 1" count="0" hidden="1">
      <extLst>
        <ext xmlns:x15="http://schemas.microsoft.com/office/spreadsheetml/2010/11/main" uri="{B97F6D7D-B522-45F9-BDA1-12C45D357490}">
          <x15:cacheHierarchy aggregatedColumn="16"/>
        </ext>
      </extLst>
    </cacheHierarchy>
    <cacheHierarchy uniqueName="[Measures].[Sum of StockOptionLevel]" caption="Sum of StockOptionLevel" measure="1" displayFolder="" measureGroup="Range 1" count="0" hidden="1">
      <extLst>
        <ext xmlns:x15="http://schemas.microsoft.com/office/spreadsheetml/2010/11/main" uri="{B97F6D7D-B522-45F9-BDA1-12C45D357490}">
          <x15:cacheHierarchy aggregatedColumn="17"/>
        </ext>
      </extLst>
    </cacheHierarchy>
    <cacheHierarchy uniqueName="[Measures].[Sum of TrainingTimesLastYear]" caption="Sum of TrainingTimesLastYear" measure="1" displayFolder="" measureGroup="Range 1" count="0" hidden="1">
      <extLst>
        <ext xmlns:x15="http://schemas.microsoft.com/office/spreadsheetml/2010/11/main" uri="{B97F6D7D-B522-45F9-BDA1-12C45D357490}">
          <x15:cacheHierarchy aggregatedColumn="19"/>
        </ext>
      </extLst>
    </cacheHierarchy>
    <cacheHierarchy uniqueName="[Measures].[Count of JobRole 2]" caption="Count of JobRole 2" measure="1" displayFolder="" measureGroup="Range 1" count="0" hidden="1">
      <extLst>
        <ext xmlns:x15="http://schemas.microsoft.com/office/spreadsheetml/2010/11/main" uri="{B97F6D7D-B522-45F9-BDA1-12C45D357490}">
          <x15:cacheHierarchy aggregatedColumn="27"/>
        </ext>
      </extLst>
    </cacheHierarchy>
    <cacheHierarchy uniqueName="[Measures].[Count of MaritalStatus]" caption="Count of MaritalStatus" measure="1" displayFolder="" measureGroup="Range 1" count="0" hidden="1">
      <extLst>
        <ext xmlns:x15="http://schemas.microsoft.com/office/spreadsheetml/2010/11/main" uri="{B97F6D7D-B522-45F9-BDA1-12C45D357490}">
          <x15:cacheHierarchy aggregatedColumn="26"/>
        </ext>
      </extLst>
    </cacheHierarchy>
    <cacheHierarchy uniqueName="[Measures].[Sum of EmployeeID]" caption="Sum of EmployeeID" measure="1" displayFolder="" measureGroup="Range 1" count="0" hidden="1">
      <extLst>
        <ext xmlns:x15="http://schemas.microsoft.com/office/spreadsheetml/2010/11/main" uri="{B97F6D7D-B522-45F9-BDA1-12C45D357490}">
          <x15:cacheHierarchy aggregatedColumn="12"/>
        </ext>
      </extLst>
    </cacheHierarchy>
    <cacheHierarchy uniqueName="[Measures].[Sum of YearsSinceLastPromotion]" caption="Sum of YearsSinceLastPromotion" measure="1" displayFolder="" measureGroup="Range 1" count="0" hidden="1">
      <extLst>
        <ext xmlns:x15="http://schemas.microsoft.com/office/spreadsheetml/2010/11/main" uri="{B97F6D7D-B522-45F9-BDA1-12C45D357490}">
          <x15:cacheHierarchy aggregatedColumn="21"/>
        </ext>
      </extLst>
    </cacheHierarchy>
    <cacheHierarchy uniqueName="[Measures].[Sum of YearsAtCompany]" caption="Sum of YearsAtCompany" measure="1" displayFolder="" measureGroup="Range 1" count="0" hidden="1">
      <extLst>
        <ext xmlns:x15="http://schemas.microsoft.com/office/spreadsheetml/2010/11/main" uri="{B97F6D7D-B522-45F9-BDA1-12C45D357490}">
          <x15:cacheHierarchy aggregatedColumn="20"/>
        </ext>
      </extLst>
    </cacheHierarchy>
    <cacheHierarchy uniqueName="[Measures].[Sum of PercentSalaryHike]" caption="Sum of PercentSalaryHike" measure="1" displayFolder="" measureGroup="Range 1" count="0" hidden="1">
      <extLst>
        <ext xmlns:x15="http://schemas.microsoft.com/office/spreadsheetml/2010/11/main" uri="{B97F6D7D-B522-45F9-BDA1-12C45D357490}">
          <x15:cacheHierarchy aggregatedColumn="15"/>
        </ext>
      </extLst>
    </cacheHierarchy>
    <cacheHierarchy uniqueName="[Measures].[Sum of YearsWithCurrManager]" caption="Sum of YearsWithCurrManager" measure="1" displayFolder="" measureGroup="Range 1" count="0" hidden="1">
      <extLst>
        <ext xmlns:x15="http://schemas.microsoft.com/office/spreadsheetml/2010/11/main" uri="{B97F6D7D-B522-45F9-BDA1-12C45D357490}">
          <x15:cacheHierarchy aggregatedColumn="22"/>
        </ext>
      </extLst>
    </cacheHierarchy>
    <cacheHierarchy uniqueName="[Measures].[Sum of TotalWorkingYears]" caption="Sum of TotalWorkingYears" measure="1" displayFolder="" measureGroup="Range 1" count="0" hidden="1">
      <extLst>
        <ext xmlns:x15="http://schemas.microsoft.com/office/spreadsheetml/2010/11/main" uri="{B97F6D7D-B522-45F9-BDA1-12C45D357490}">
          <x15:cacheHierarchy aggregatedColumn="18"/>
        </ext>
      </extLst>
    </cacheHierarchy>
    <cacheHierarchy uniqueName="[Measures].[Sum of Education]" caption="Sum of Education" measure="1" displayFolder="" measureGroup="Range 1" count="0" hidden="1">
      <extLst>
        <ext xmlns:x15="http://schemas.microsoft.com/office/spreadsheetml/2010/11/main" uri="{B97F6D7D-B522-45F9-BDA1-12C45D357490}">
          <x15:cacheHierarchy aggregatedColumn="10"/>
        </ext>
      </extLst>
    </cacheHierarchy>
    <cacheHierarchy uniqueName="[Measures].[Count of EducationField]" caption="Count of EducationField" measure="1" displayFolder="" measureGroup="Range 2" count="0" hidden="1">
      <extLst>
        <ext xmlns:x15="http://schemas.microsoft.com/office/spreadsheetml/2010/11/main" uri="{B97F6D7D-B522-45F9-BDA1-12C45D357490}">
          <x15:cacheHierarchy aggregatedColumn="32"/>
        </ext>
      </extLst>
    </cacheHierarchy>
    <cacheHierarchy uniqueName="[Measures].[Count of EducationField 2]" caption="Count of EducationField 2" measure="1" displayFolder="" measureGroup="Range 1" count="0" hidden="1">
      <extLst>
        <ext xmlns:x15="http://schemas.microsoft.com/office/spreadsheetml/2010/11/main" uri="{B97F6D7D-B522-45F9-BDA1-12C45D357490}">
          <x15:cacheHierarchy aggregatedColumn="25"/>
        </ext>
      </extLst>
    </cacheHierarchy>
    <cacheHierarchy uniqueName="[Measures].[Count of JobRole 3]" caption="Count of JobRole 3" measure="1" displayFolder="" measureGroup="Range 3" count="0" hidden="1">
      <extLst>
        <ext xmlns:x15="http://schemas.microsoft.com/office/spreadsheetml/2010/11/main" uri="{B97F6D7D-B522-45F9-BDA1-12C45D357490}">
          <x15:cacheHierarchy aggregatedColumn="33"/>
        </ext>
      </extLst>
    </cacheHierarchy>
    <cacheHierarchy uniqueName="[Measures].[Count of Department]" caption="Count of Department" measure="1" displayFolder="" measureGroup="Range 1"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76122118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10">
  <r>
    <n v="51"/>
    <n v="6"/>
    <n v="2"/>
    <n v="1"/>
    <n v="1"/>
    <n v="1"/>
    <n v="131160"/>
    <n v="11"/>
    <n v="8"/>
    <n v="0"/>
    <n v="1"/>
    <n v="6"/>
    <n v="1"/>
    <n v="0"/>
    <n v="0"/>
    <s v="Travel_Rarely"/>
    <x v="0"/>
    <s v="Life Sciences"/>
    <x v="0"/>
    <s v="Healthcare Representative"/>
    <x v="0"/>
    <s v="No"/>
    <s v="Y"/>
  </r>
  <r>
    <n v="31"/>
    <n v="10"/>
    <n v="1"/>
    <n v="1"/>
    <n v="2"/>
    <n v="1"/>
    <n v="41890"/>
    <n v="23"/>
    <n v="8"/>
    <n v="1"/>
    <n v="6"/>
    <n v="3"/>
    <n v="5"/>
    <n v="1"/>
    <n v="4"/>
    <s v="Travel_Frequently"/>
    <x v="1"/>
    <s v="Life Sciences"/>
    <x v="1"/>
    <s v="Research Scientist"/>
    <x v="0"/>
    <s v="Yes"/>
    <s v="Y"/>
  </r>
  <r>
    <n v="32"/>
    <n v="17"/>
    <n v="4"/>
    <n v="1"/>
    <n v="3"/>
    <n v="4"/>
    <n v="193280"/>
    <n v="15"/>
    <n v="8"/>
    <n v="3"/>
    <n v="5"/>
    <n v="2"/>
    <n v="5"/>
    <n v="0"/>
    <n v="3"/>
    <s v="Travel_Frequently"/>
    <x v="1"/>
    <s v="Other"/>
    <x v="0"/>
    <s v="Sales Executive"/>
    <x v="1"/>
    <s v="No"/>
    <s v="Y"/>
  </r>
  <r>
    <n v="38"/>
    <n v="2"/>
    <n v="5"/>
    <n v="1"/>
    <n v="4"/>
    <n v="3"/>
    <n v="83210"/>
    <n v="11"/>
    <n v="8"/>
    <n v="3"/>
    <n v="13"/>
    <n v="5"/>
    <n v="8"/>
    <n v="7"/>
    <n v="5"/>
    <s v="Non-Travel"/>
    <x v="1"/>
    <s v="Life Sciences"/>
    <x v="0"/>
    <s v="Human Resources"/>
    <x v="1"/>
    <s v="No"/>
    <s v="Y"/>
  </r>
  <r>
    <n v="32"/>
    <n v="10"/>
    <n v="1"/>
    <n v="1"/>
    <n v="5"/>
    <n v="1"/>
    <n v="23420"/>
    <n v="12"/>
    <n v="8"/>
    <n v="2"/>
    <n v="9"/>
    <n v="2"/>
    <n v="6"/>
    <n v="0"/>
    <n v="4"/>
    <s v="Travel_Rarely"/>
    <x v="1"/>
    <s v="Medical"/>
    <x v="1"/>
    <s v="Sales Executive"/>
    <x v="1"/>
    <s v="No"/>
    <s v="Y"/>
  </r>
  <r>
    <n v="46"/>
    <n v="8"/>
    <n v="3"/>
    <n v="1"/>
    <n v="6"/>
    <n v="4"/>
    <n v="40710"/>
    <n v="13"/>
    <n v="8"/>
    <n v="0"/>
    <n v="28"/>
    <n v="5"/>
    <n v="7"/>
    <n v="7"/>
    <n v="7"/>
    <s v="Travel_Rarely"/>
    <x v="1"/>
    <s v="Life Sciences"/>
    <x v="0"/>
    <s v="Research Director"/>
    <x v="0"/>
    <s v="No"/>
    <s v="Y"/>
  </r>
  <r>
    <n v="28"/>
    <n v="11"/>
    <n v="2"/>
    <n v="1"/>
    <n v="7"/>
    <n v="2"/>
    <n v="58130"/>
    <n v="20"/>
    <n v="8"/>
    <n v="1"/>
    <n v="5"/>
    <n v="2"/>
    <n v="0"/>
    <n v="0"/>
    <n v="0"/>
    <s v="Travel_Rarely"/>
    <x v="1"/>
    <s v="Medical"/>
    <x v="1"/>
    <s v="Sales Executive"/>
    <x v="1"/>
    <s v="Yes"/>
    <s v="Y"/>
  </r>
  <r>
    <n v="29"/>
    <n v="18"/>
    <n v="3"/>
    <n v="1"/>
    <n v="8"/>
    <n v="2"/>
    <n v="31430"/>
    <n v="22"/>
    <n v="8"/>
    <n v="3"/>
    <n v="10"/>
    <n v="2"/>
    <n v="0"/>
    <n v="0"/>
    <n v="0"/>
    <s v="Travel_Rarely"/>
    <x v="1"/>
    <s v="Life Sciences"/>
    <x v="0"/>
    <s v="Sales Executive"/>
    <x v="1"/>
    <s v="No"/>
    <s v="Y"/>
  </r>
  <r>
    <n v="31"/>
    <n v="1"/>
    <n v="3"/>
    <n v="1"/>
    <n v="9"/>
    <n v="3"/>
    <n v="20440"/>
    <n v="21"/>
    <n v="8"/>
    <n v="0"/>
    <n v="10"/>
    <n v="2"/>
    <n v="9"/>
    <n v="7"/>
    <n v="8"/>
    <s v="Travel_Rarely"/>
    <x v="1"/>
    <s v="Life Sciences"/>
    <x v="0"/>
    <s v="Laboratory Technician"/>
    <x v="1"/>
    <s v="No"/>
    <s v="Y"/>
  </r>
  <r>
    <n v="25"/>
    <n v="7"/>
    <n v="4"/>
    <n v="1"/>
    <n v="10"/>
    <n v="4"/>
    <n v="134640"/>
    <n v="13"/>
    <n v="8"/>
    <n v="1"/>
    <n v="6"/>
    <n v="2"/>
    <n v="6"/>
    <n v="1"/>
    <n v="5"/>
    <s v="Non-Travel"/>
    <x v="1"/>
    <s v="Medical"/>
    <x v="2"/>
    <s v="Laboratory Technician"/>
    <x v="0"/>
    <s v="No"/>
    <s v="Y"/>
  </r>
  <r>
    <n v="45"/>
    <n v="17"/>
    <n v="2"/>
    <n v="1"/>
    <n v="11"/>
    <n v="2"/>
    <n v="79910"/>
    <n v="13"/>
    <n v="8"/>
    <n v="2"/>
    <n v="21"/>
    <n v="2"/>
    <n v="20"/>
    <n v="4"/>
    <n v="10"/>
    <s v="Travel_Rarely"/>
    <x v="1"/>
    <s v="Medical"/>
    <x v="0"/>
    <s v="Laboratory Technician"/>
    <x v="1"/>
    <s v="No"/>
    <s v="Y"/>
  </r>
  <r>
    <n v="36"/>
    <n v="28"/>
    <n v="1"/>
    <n v="1"/>
    <n v="12"/>
    <n v="1"/>
    <n v="33770"/>
    <n v="12"/>
    <n v="8"/>
    <n v="2"/>
    <n v="16"/>
    <n v="2"/>
    <n v="15"/>
    <n v="10"/>
    <n v="11"/>
    <s v="Travel_Rarely"/>
    <x v="1"/>
    <s v="Life Sciences"/>
    <x v="0"/>
    <s v="Laboratory Technician"/>
    <x v="1"/>
    <s v="No"/>
    <s v="Y"/>
  </r>
  <r>
    <n v="55"/>
    <n v="14"/>
    <n v="4"/>
    <n v="1"/>
    <n v="13"/>
    <n v="1"/>
    <n v="55380"/>
    <n v="17"/>
    <n v="8"/>
    <n v="0"/>
    <n v="37"/>
    <n v="2"/>
    <n v="36"/>
    <n v="4"/>
    <n v="13"/>
    <s v="Travel_Rarely"/>
    <x v="1"/>
    <s v="Life Sciences"/>
    <x v="1"/>
    <s v="Sales Executive"/>
    <x v="0"/>
    <s v="No"/>
    <s v="Y"/>
  </r>
  <r>
    <n v="47"/>
    <n v="1"/>
    <n v="1"/>
    <n v="1"/>
    <n v="14"/>
    <n v="1"/>
    <n v="57620"/>
    <n v="11"/>
    <n v="8"/>
    <n v="2"/>
    <n v="10"/>
    <n v="4"/>
    <n v="10"/>
    <n v="9"/>
    <n v="9"/>
    <s v="Non-Travel"/>
    <x v="1"/>
    <s v="Medical"/>
    <x v="0"/>
    <s v="Research Scientist"/>
    <x v="1"/>
    <s v="Yes"/>
    <s v="Y"/>
  </r>
  <r>
    <n v="28"/>
    <n v="1"/>
    <n v="3"/>
    <n v="1"/>
    <n v="15"/>
    <n v="1"/>
    <n v="25920"/>
    <n v="14"/>
    <n v="8"/>
    <n v="0"/>
    <n v="5"/>
    <n v="2"/>
    <n v="5"/>
    <n v="0"/>
    <n v="4"/>
    <s v="Travel_Rarely"/>
    <x v="1"/>
    <s v="Life Sciences"/>
    <x v="0"/>
    <s v="Manufacturing Director"/>
    <x v="1"/>
    <s v="No"/>
    <s v="Y"/>
  </r>
  <r>
    <n v="37"/>
    <n v="1"/>
    <n v="3"/>
    <n v="1"/>
    <n v="16"/>
    <n v="2"/>
    <n v="53460"/>
    <n v="11"/>
    <n v="8"/>
    <n v="0"/>
    <n v="7"/>
    <n v="2"/>
    <n v="5"/>
    <n v="0"/>
    <n v="1"/>
    <s v="Travel_Rarely"/>
    <x v="1"/>
    <s v="Life Sciences"/>
    <x v="0"/>
    <s v="Healthcare Representative"/>
    <x v="1"/>
    <s v="No"/>
    <s v="Y"/>
  </r>
  <r>
    <n v="21"/>
    <n v="3"/>
    <n v="2"/>
    <n v="1"/>
    <n v="17"/>
    <n v="1"/>
    <n v="42130"/>
    <n v="12"/>
    <n v="8"/>
    <n v="3"/>
    <n v="3"/>
    <n v="3"/>
    <n v="3"/>
    <n v="1"/>
    <n v="0"/>
    <s v="Travel_Rarely"/>
    <x v="1"/>
    <s v="Life Sciences"/>
    <x v="1"/>
    <s v="Laboratory Technician"/>
    <x v="1"/>
    <s v="No"/>
    <s v="Y"/>
  </r>
  <r>
    <n v="37"/>
    <n v="1"/>
    <n v="3"/>
    <n v="1"/>
    <n v="18"/>
    <n v="2"/>
    <n v="41270"/>
    <n v="13"/>
    <n v="8"/>
    <n v="1"/>
    <n v="15"/>
    <n v="2"/>
    <n v="5"/>
    <n v="0"/>
    <n v="2"/>
    <s v="Non-Travel"/>
    <x v="1"/>
    <s v="Medical"/>
    <x v="2"/>
    <s v="Sales Executive"/>
    <x v="1"/>
    <s v="No"/>
    <s v="Y"/>
  </r>
  <r>
    <n v="35"/>
    <n v="7"/>
    <n v="4"/>
    <n v="1"/>
    <n v="19"/>
    <n v="1"/>
    <n v="24380"/>
    <n v="16"/>
    <n v="8"/>
    <n v="0"/>
    <n v="10"/>
    <n v="5"/>
    <n v="7"/>
    <n v="6"/>
    <n v="2"/>
    <s v="Travel_Rarely"/>
    <x v="0"/>
    <s v="Life Sciences"/>
    <x v="2"/>
    <s v="Sales Representative"/>
    <x v="1"/>
    <s v="No"/>
    <s v="Y"/>
  </r>
  <r>
    <n v="38"/>
    <n v="8"/>
    <n v="3"/>
    <n v="1"/>
    <n v="20"/>
    <n v="1"/>
    <n v="68700"/>
    <n v="11"/>
    <n v="8"/>
    <n v="1"/>
    <n v="8"/>
    <n v="5"/>
    <n v="8"/>
    <n v="7"/>
    <n v="7"/>
    <s v="Travel_Rarely"/>
    <x v="1"/>
    <s v="Life Sciences"/>
    <x v="2"/>
    <s v="Manager"/>
    <x v="0"/>
    <s v="No"/>
    <s v="Y"/>
  </r>
  <r>
    <n v="26"/>
    <n v="1"/>
    <n v="4"/>
    <n v="1"/>
    <n v="21"/>
    <n v="2"/>
    <n v="104470"/>
    <n v="18"/>
    <n v="8"/>
    <n v="0"/>
    <n v="6"/>
    <n v="3"/>
    <n v="6"/>
    <n v="1"/>
    <n v="4"/>
    <s v="Travel_Frequently"/>
    <x v="1"/>
    <s v="Other"/>
    <x v="2"/>
    <s v="Laboratory Technician"/>
    <x v="1"/>
    <s v="No"/>
    <s v="Y"/>
  </r>
  <r>
    <n v="50"/>
    <n v="8"/>
    <n v="4"/>
    <n v="1"/>
    <n v="22"/>
    <n v="1"/>
    <n v="96670"/>
    <n v="23"/>
    <n v="8"/>
    <n v="0"/>
    <n v="28"/>
    <n v="2"/>
    <n v="10"/>
    <n v="1"/>
    <n v="6"/>
    <s v="Travel_Rarely"/>
    <x v="0"/>
    <s v="Life Sciences"/>
    <x v="2"/>
    <s v="Research Scientist"/>
    <x v="1"/>
    <s v="No"/>
    <s v="Y"/>
  </r>
  <r>
    <n v="53"/>
    <n v="11"/>
    <n v="4"/>
    <n v="1"/>
    <n v="23"/>
    <n v="2"/>
    <n v="21480"/>
    <n v="11"/>
    <n v="8"/>
    <n v="0"/>
    <n v="21"/>
    <n v="2"/>
    <n v="5"/>
    <n v="1"/>
    <n v="3"/>
    <s v="Travel_Rarely"/>
    <x v="1"/>
    <s v="Life Sciences"/>
    <x v="0"/>
    <s v="Research Scientist"/>
    <x v="0"/>
    <s v="No"/>
    <s v="Y"/>
  </r>
  <r>
    <n v="42"/>
    <n v="4"/>
    <n v="4"/>
    <n v="1"/>
    <n v="24"/>
    <n v="1"/>
    <n v="89260"/>
    <n v="14"/>
    <n v="8"/>
    <n v="0"/>
    <n v="10"/>
    <n v="4"/>
    <n v="20"/>
    <n v="11"/>
    <n v="6"/>
    <s v="Travel_Rarely"/>
    <x v="1"/>
    <s v="Life Sciences"/>
    <x v="0"/>
    <s v="Manufacturing Director"/>
    <x v="1"/>
    <s v="No"/>
    <s v="Y"/>
  </r>
  <r>
    <n v="29"/>
    <n v="16"/>
    <n v="4"/>
    <n v="1"/>
    <n v="25"/>
    <n v="1"/>
    <n v="65130"/>
    <n v="11"/>
    <n v="8"/>
    <n v="1"/>
    <n v="10"/>
    <n v="2"/>
    <n v="10"/>
    <n v="0"/>
    <n v="9"/>
    <s v="Travel_Frequently"/>
    <x v="1"/>
    <s v="Medical"/>
    <x v="1"/>
    <s v="Laboratory Technician"/>
    <x v="1"/>
    <s v="No"/>
    <s v="Y"/>
  </r>
  <r>
    <n v="55"/>
    <n v="1"/>
    <n v="4"/>
    <n v="1"/>
    <n v="26"/>
    <n v="1"/>
    <n v="67990"/>
    <n v="11"/>
    <n v="8"/>
    <n v="0"/>
    <n v="12"/>
    <n v="2"/>
    <n v="10"/>
    <n v="0"/>
    <n v="8"/>
    <s v="Travel_Rarely"/>
    <x v="1"/>
    <s v="Other"/>
    <x v="0"/>
    <s v="Research Scientist"/>
    <x v="0"/>
    <s v="No"/>
    <s v="Y"/>
  </r>
  <r>
    <n v="26"/>
    <n v="9"/>
    <n v="3"/>
    <n v="1"/>
    <n v="27"/>
    <n v="1"/>
    <n v="162910"/>
    <n v="22"/>
    <n v="8"/>
    <n v="0"/>
    <n v="5"/>
    <n v="3"/>
    <n v="5"/>
    <n v="3"/>
    <n v="3"/>
    <s v="Travel_Frequently"/>
    <x v="1"/>
    <s v="Life Sciences"/>
    <x v="0"/>
    <s v="Manager"/>
    <x v="0"/>
    <s v="No"/>
    <s v="Y"/>
  </r>
  <r>
    <n v="37"/>
    <n v="5"/>
    <n v="1"/>
    <n v="1"/>
    <n v="28"/>
    <n v="1"/>
    <n v="27050"/>
    <n v="11"/>
    <n v="8"/>
    <n v="0"/>
    <n v="17"/>
    <n v="2"/>
    <n v="17"/>
    <n v="5"/>
    <n v="7"/>
    <s v="Travel_Rarely"/>
    <x v="0"/>
    <s v="Marketing"/>
    <x v="1"/>
    <s v="Research Scientist"/>
    <x v="1"/>
    <s v="No"/>
    <s v="Y"/>
  </r>
  <r>
    <n v="44"/>
    <n v="1"/>
    <n v="2"/>
    <n v="1"/>
    <n v="29"/>
    <n v="2"/>
    <n v="103330"/>
    <n v="14"/>
    <n v="8"/>
    <n v="1"/>
    <n v="19"/>
    <n v="2"/>
    <n v="1"/>
    <n v="0"/>
    <n v="0"/>
    <s v="Travel_Frequently"/>
    <x v="1"/>
    <s v="Medical"/>
    <x v="2"/>
    <s v="Research Scientist"/>
    <x v="1"/>
    <s v="Yes"/>
    <s v="Y"/>
  </r>
  <r>
    <n v="38"/>
    <n v="2"/>
    <n v="3"/>
    <n v="1"/>
    <n v="30"/>
    <n v="1"/>
    <n v="44480"/>
    <n v="12"/>
    <n v="8"/>
    <n v="0"/>
    <n v="10"/>
    <n v="3"/>
    <n v="2"/>
    <n v="1"/>
    <n v="2"/>
    <s v="Travel_Rarely"/>
    <x v="0"/>
    <s v="Marketing"/>
    <x v="2"/>
    <s v="Manager"/>
    <x v="0"/>
    <s v="No"/>
    <s v="Y"/>
  </r>
  <r>
    <n v="26"/>
    <n v="4"/>
    <n v="3"/>
    <n v="1"/>
    <n v="31"/>
    <n v="3"/>
    <n v="68540"/>
    <n v="11"/>
    <n v="8"/>
    <n v="0"/>
    <n v="5"/>
    <n v="5"/>
    <n v="3"/>
    <n v="0"/>
    <n v="2"/>
    <s v="Travel_Rarely"/>
    <x v="1"/>
    <s v="Medical"/>
    <x v="2"/>
    <s v="Research Scientist"/>
    <x v="1"/>
    <s v="Yes"/>
    <s v="Y"/>
  </r>
  <r>
    <n v="28"/>
    <n v="7"/>
    <n v="3"/>
    <n v="1"/>
    <n v="32"/>
    <n v="1"/>
    <n v="96370"/>
    <n v="13"/>
    <n v="8"/>
    <n v="0"/>
    <n v="5"/>
    <n v="6"/>
    <n v="5"/>
    <n v="0"/>
    <n v="2"/>
    <s v="Travel_Rarely"/>
    <x v="1"/>
    <s v="Other"/>
    <x v="1"/>
    <s v="Human Resources"/>
    <x v="1"/>
    <s v="No"/>
    <s v="Y"/>
  </r>
  <r>
    <n v="49"/>
    <n v="1"/>
    <n v="1"/>
    <n v="1"/>
    <n v="33"/>
    <n v="2"/>
    <n v="35910"/>
    <n v="13"/>
    <n v="8"/>
    <n v="0"/>
    <n v="22"/>
    <n v="2"/>
    <n v="3"/>
    <n v="1"/>
    <n v="2"/>
    <s v="Travel_Frequently"/>
    <x v="1"/>
    <s v="Medical"/>
    <x v="1"/>
    <s v="Research Scientist"/>
    <x v="0"/>
    <s v="No"/>
    <s v="Y"/>
  </r>
  <r>
    <n v="36"/>
    <n v="5"/>
    <n v="3"/>
    <n v="1"/>
    <n v="34"/>
    <n v="3"/>
    <n v="54050"/>
    <n v="14"/>
    <n v="8"/>
    <n v="0"/>
    <n v="10"/>
    <n v="2"/>
    <n v="8"/>
    <n v="7"/>
    <n v="7"/>
    <s v="Travel_Rarely"/>
    <x v="0"/>
    <s v="Technical Degree"/>
    <x v="1"/>
    <s v="Sales Executive"/>
    <x v="1"/>
    <s v="No"/>
    <s v="Y"/>
  </r>
  <r>
    <n v="31"/>
    <n v="9"/>
    <n v="4"/>
    <n v="1"/>
    <n v="35"/>
    <n v="1"/>
    <n v="46840"/>
    <n v="16"/>
    <n v="8"/>
    <n v="1"/>
    <n v="2"/>
    <n v="4"/>
    <n v="2"/>
    <n v="2"/>
    <n v="2"/>
    <s v="Travel_Frequently"/>
    <x v="1"/>
    <s v="Medical"/>
    <x v="2"/>
    <s v="Sales Executive"/>
    <x v="1"/>
    <s v="No"/>
    <s v="Y"/>
  </r>
  <r>
    <n v="26"/>
    <n v="8"/>
    <n v="3"/>
    <n v="1"/>
    <n v="36"/>
    <n v="2"/>
    <n v="157870"/>
    <n v="12"/>
    <n v="8"/>
    <n v="2"/>
    <n v="8"/>
    <n v="5"/>
    <n v="8"/>
    <n v="7"/>
    <n v="4"/>
    <s v="Travel_Rarely"/>
    <x v="1"/>
    <s v="Medical"/>
    <x v="1"/>
    <s v="Manager"/>
    <x v="1"/>
    <s v="Yes"/>
    <s v="Y"/>
  </r>
  <r>
    <n v="37"/>
    <n v="9"/>
    <n v="1"/>
    <n v="1"/>
    <n v="37"/>
    <n v="1"/>
    <n v="15140"/>
    <n v="14"/>
    <n v="8"/>
    <n v="0"/>
    <n v="4"/>
    <n v="3"/>
    <n v="4"/>
    <n v="1"/>
    <n v="2"/>
    <s v="Travel_Frequently"/>
    <x v="0"/>
    <s v="Marketing"/>
    <x v="0"/>
    <s v="Laboratory Technician"/>
    <x v="1"/>
    <s v="No"/>
    <s v="Y"/>
  </r>
  <r>
    <n v="42"/>
    <n v="2"/>
    <n v="2"/>
    <n v="1"/>
    <n v="38"/>
    <n v="3"/>
    <n v="29560"/>
    <n v="13"/>
    <n v="8"/>
    <n v="0"/>
    <n v="23"/>
    <n v="2"/>
    <n v="20"/>
    <n v="4"/>
    <n v="8"/>
    <s v="Travel_Frequently"/>
    <x v="0"/>
    <s v="Marketing"/>
    <x v="0"/>
    <s v="Research Director"/>
    <x v="1"/>
    <s v="No"/>
    <s v="Y"/>
  </r>
  <r>
    <n v="18"/>
    <n v="1"/>
    <n v="4"/>
    <n v="1"/>
    <n v="39"/>
    <n v="1"/>
    <n v="23350"/>
    <n v="14"/>
    <n v="8"/>
    <n v="2"/>
    <n v="0"/>
    <n v="3"/>
    <n v="0"/>
    <n v="0"/>
    <n v="0"/>
    <s v="Travel_Rarely"/>
    <x v="1"/>
    <s v="Life Sciences"/>
    <x v="1"/>
    <s v="Sales Executive"/>
    <x v="1"/>
    <s v="Yes"/>
    <s v="Y"/>
  </r>
  <r>
    <n v="35"/>
    <n v="20"/>
    <n v="2"/>
    <n v="1"/>
    <n v="40"/>
    <n v="1"/>
    <n v="51540"/>
    <n v="19"/>
    <n v="8"/>
    <n v="0"/>
    <n v="12"/>
    <n v="2"/>
    <n v="11"/>
    <n v="6"/>
    <n v="9"/>
    <s v="Travel_Rarely"/>
    <x v="0"/>
    <s v="Life Sciences"/>
    <x v="0"/>
    <s v="Laboratory Technician"/>
    <x v="1"/>
    <s v="No"/>
    <s v="Y"/>
  </r>
  <r>
    <n v="36"/>
    <n v="8"/>
    <n v="3"/>
    <n v="1"/>
    <n v="41"/>
    <n v="3"/>
    <n v="69620"/>
    <n v="12"/>
    <n v="8"/>
    <n v="2"/>
    <n v="4"/>
    <n v="2"/>
    <n v="1"/>
    <n v="0"/>
    <n v="0"/>
    <s v="Travel_Frequently"/>
    <x v="1"/>
    <s v="Other"/>
    <x v="0"/>
    <s v="Sales Executive"/>
    <x v="0"/>
    <s v="No"/>
    <s v="Y"/>
  </r>
  <r>
    <n v="51"/>
    <n v="2"/>
    <n v="3"/>
    <n v="1"/>
    <n v="42"/>
    <n v="2"/>
    <n v="56750"/>
    <n v="13"/>
    <n v="8"/>
    <n v="0"/>
    <n v="13"/>
    <n v="2"/>
    <n v="4"/>
    <n v="1"/>
    <n v="2"/>
    <s v="Travel_Rarely"/>
    <x v="1"/>
    <s v="Life Sciences"/>
    <x v="2"/>
    <s v="Laboratory Technician"/>
    <x v="1"/>
    <s v="No"/>
    <s v="Y"/>
  </r>
  <r>
    <n v="41"/>
    <n v="29"/>
    <n v="1"/>
    <n v="1"/>
    <n v="43"/>
    <n v="1"/>
    <n v="23790"/>
    <n v="12"/>
    <n v="8"/>
    <n v="0"/>
    <n v="22"/>
    <n v="6"/>
    <n v="22"/>
    <n v="0"/>
    <n v="4"/>
    <s v="Travel_Rarely"/>
    <x v="1"/>
    <s v="Life Sciences"/>
    <x v="1"/>
    <s v="Laboratory Technician"/>
    <x v="1"/>
    <s v="No"/>
    <s v="Y"/>
  </r>
  <r>
    <n v="18"/>
    <n v="7"/>
    <n v="3"/>
    <n v="1"/>
    <n v="44"/>
    <n v="1"/>
    <n v="38120"/>
    <n v="15"/>
    <n v="8"/>
    <n v="0"/>
    <n v="0"/>
    <n v="3"/>
    <n v="0"/>
    <n v="0"/>
    <n v="0"/>
    <s v="Travel_Rarely"/>
    <x v="0"/>
    <s v="Life Sciences"/>
    <x v="1"/>
    <s v="Research Scientist"/>
    <x v="1"/>
    <s v="No"/>
    <s v="Y"/>
  </r>
  <r>
    <n v="28"/>
    <n v="9"/>
    <n v="3"/>
    <n v="1"/>
    <n v="45"/>
    <n v="1"/>
    <n v="46480"/>
    <n v="23"/>
    <n v="8"/>
    <n v="2"/>
    <n v="9"/>
    <n v="2"/>
    <n v="8"/>
    <n v="0"/>
    <n v="7"/>
    <s v="Travel_Rarely"/>
    <x v="1"/>
    <s v="Medical"/>
    <x v="1"/>
    <s v="Sales Representative"/>
    <x v="1"/>
    <s v="No"/>
    <s v="Y"/>
  </r>
  <r>
    <n v="31"/>
    <n v="8"/>
    <n v="1"/>
    <n v="1"/>
    <n v="46"/>
    <n v="1"/>
    <n v="29360"/>
    <n v="12"/>
    <n v="8"/>
    <n v="1"/>
    <n v="10"/>
    <n v="2"/>
    <n v="8"/>
    <n v="7"/>
    <n v="7"/>
    <s v="Travel_Rarely"/>
    <x v="1"/>
    <s v="Technical Degree"/>
    <x v="0"/>
    <s v="Manufacturing Director"/>
    <x v="1"/>
    <s v="No"/>
    <s v="Y"/>
  </r>
  <r>
    <n v="39"/>
    <n v="5"/>
    <n v="4"/>
    <n v="1"/>
    <n v="47"/>
    <n v="2"/>
    <n v="21050"/>
    <n v="20"/>
    <n v="8"/>
    <n v="0"/>
    <n v="19"/>
    <n v="3"/>
    <n v="18"/>
    <n v="3"/>
    <n v="7"/>
    <s v="Travel_Rarely"/>
    <x v="0"/>
    <s v="Marketing"/>
    <x v="2"/>
    <s v="Human Resources"/>
    <x v="0"/>
    <s v="No"/>
    <s v="Y"/>
  </r>
  <r>
    <n v="36"/>
    <n v="5"/>
    <n v="4"/>
    <n v="1"/>
    <n v="48"/>
    <n v="1"/>
    <n v="85780"/>
    <n v="21"/>
    <n v="8"/>
    <n v="0"/>
    <n v="11"/>
    <n v="4"/>
    <n v="9"/>
    <n v="0"/>
    <n v="8"/>
    <s v="Non-Travel"/>
    <x v="1"/>
    <s v="Life Sciences"/>
    <x v="0"/>
    <s v="Sales Executive"/>
    <x v="1"/>
    <s v="No"/>
    <s v="Y"/>
  </r>
  <r>
    <n v="32"/>
    <n v="2"/>
    <n v="3"/>
    <n v="1"/>
    <n v="49"/>
    <n v="2"/>
    <n v="27060"/>
    <n v="21"/>
    <n v="8"/>
    <n v="1"/>
    <n v="13"/>
    <n v="4"/>
    <n v="13"/>
    <n v="4"/>
    <n v="8"/>
    <s v="Travel_Rarely"/>
    <x v="0"/>
    <s v="Marketing"/>
    <x v="0"/>
    <s v="Laboratory Technician"/>
    <x v="1"/>
    <s v="No"/>
    <s v="Y"/>
  </r>
  <r>
    <n v="38"/>
    <n v="5"/>
    <n v="2"/>
    <n v="1"/>
    <n v="50"/>
    <n v="3"/>
    <n v="63840"/>
    <n v="19"/>
    <n v="8"/>
    <n v="2"/>
    <n v="19"/>
    <n v="4"/>
    <n v="10"/>
    <n v="0"/>
    <n v="1"/>
    <s v="Travel_Rarely"/>
    <x v="1"/>
    <s v="Life Sciences"/>
    <x v="0"/>
    <s v="Research Scientist"/>
    <x v="0"/>
    <s v="No"/>
    <s v="Y"/>
  </r>
  <r>
    <n v="58"/>
    <n v="2"/>
    <n v="3"/>
    <n v="1"/>
    <n v="51"/>
    <n v="2"/>
    <n v="39680"/>
    <n v="13"/>
    <n v="8"/>
    <n v="2"/>
    <n v="12"/>
    <n v="3"/>
    <n v="5"/>
    <n v="1"/>
    <n v="2"/>
    <s v="Non-Travel"/>
    <x v="1"/>
    <s v="Life Sciences"/>
    <x v="2"/>
    <s v="Manufacturing Director"/>
    <x v="1"/>
    <s v="No"/>
    <s v="Y"/>
  </r>
  <r>
    <n v="31"/>
    <n v="20"/>
    <n v="1"/>
    <n v="1"/>
    <n v="52"/>
    <n v="3"/>
    <n v="99070"/>
    <n v="13"/>
    <n v="8"/>
    <n v="1"/>
    <n v="6"/>
    <n v="3"/>
    <n v="5"/>
    <n v="0"/>
    <n v="3"/>
    <s v="Travel_Rarely"/>
    <x v="1"/>
    <s v="Technical Degree"/>
    <x v="0"/>
    <s v="Research Scientist"/>
    <x v="0"/>
    <s v="No"/>
    <s v="Y"/>
  </r>
  <r>
    <n v="31"/>
    <n v="7"/>
    <n v="4"/>
    <n v="1"/>
    <n v="53"/>
    <n v="2"/>
    <n v="132250"/>
    <n v="21"/>
    <n v="8"/>
    <n v="1"/>
    <n v="9"/>
    <n v="2"/>
    <n v="2"/>
    <n v="1"/>
    <n v="0"/>
    <s v="Travel_Rarely"/>
    <x v="0"/>
    <s v="Marketing"/>
    <x v="0"/>
    <s v="Sales Executive"/>
    <x v="1"/>
    <s v="No"/>
    <s v="Y"/>
  </r>
  <r>
    <n v="45"/>
    <n v="3"/>
    <n v="1"/>
    <n v="1"/>
    <n v="54"/>
    <n v="1"/>
    <n v="35400"/>
    <n v="13"/>
    <n v="8"/>
    <n v="0"/>
    <n v="24"/>
    <n v="6"/>
    <n v="24"/>
    <n v="9"/>
    <n v="11"/>
    <s v="Travel_Frequently"/>
    <x v="1"/>
    <s v="Medical"/>
    <x v="2"/>
    <s v="Sales Executive"/>
    <x v="0"/>
    <s v="No"/>
    <s v="Y"/>
  </r>
  <r>
    <n v="31"/>
    <n v="16"/>
    <n v="4"/>
    <n v="1"/>
    <n v="55"/>
    <n v="2"/>
    <n v="28040"/>
    <n v="19"/>
    <n v="8"/>
    <n v="2"/>
    <n v="3"/>
    <n v="0"/>
    <n v="2"/>
    <n v="2"/>
    <n v="2"/>
    <s v="Travel_Rarely"/>
    <x v="0"/>
    <s v="Marketing"/>
    <x v="2"/>
    <s v="Research Scientist"/>
    <x v="0"/>
    <s v="No"/>
    <s v="Y"/>
  </r>
  <r>
    <n v="33"/>
    <n v="9"/>
    <n v="3"/>
    <n v="1"/>
    <n v="56"/>
    <n v="4"/>
    <n v="193920"/>
    <n v="12"/>
    <n v="8"/>
    <n v="1"/>
    <n v="12"/>
    <n v="3"/>
    <n v="10"/>
    <n v="8"/>
    <n v="8"/>
    <s v="Travel_Frequently"/>
    <x v="1"/>
    <s v="Life Sciences"/>
    <x v="0"/>
    <s v="Research Director"/>
    <x v="1"/>
    <s v="No"/>
    <s v="Y"/>
  </r>
  <r>
    <n v="39"/>
    <n v="1"/>
    <n v="4"/>
    <n v="1"/>
    <n v="57"/>
    <n v="1"/>
    <n v="196650"/>
    <n v="22"/>
    <n v="8"/>
    <n v="1"/>
    <n v="21"/>
    <n v="6"/>
    <n v="21"/>
    <n v="11"/>
    <n v="10"/>
    <s v="Travel_Rarely"/>
    <x v="0"/>
    <s v="Life Sciences"/>
    <x v="0"/>
    <s v="Sales Executive"/>
    <x v="1"/>
    <s v="No"/>
    <s v="Y"/>
  </r>
  <r>
    <n v="43"/>
    <n v="7"/>
    <n v="4"/>
    <n v="1"/>
    <n v="58"/>
    <n v="4"/>
    <n v="24390"/>
    <n v="15"/>
    <n v="8"/>
    <n v="0"/>
    <n v="9"/>
    <n v="2"/>
    <n v="8"/>
    <n v="1"/>
    <n v="7"/>
    <s v="Travel_Frequently"/>
    <x v="1"/>
    <s v="Medical"/>
    <x v="1"/>
    <s v="Research Scientist"/>
    <x v="1"/>
    <s v="No"/>
    <s v="Y"/>
  </r>
  <r>
    <n v="49"/>
    <n v="1"/>
    <n v="3"/>
    <n v="1"/>
    <n v="59"/>
    <n v="3"/>
    <n v="73140"/>
    <n v="22"/>
    <n v="8"/>
    <n v="0"/>
    <n v="25"/>
    <n v="2"/>
    <n v="7"/>
    <n v="0"/>
    <n v="7"/>
    <s v="Travel_Rarely"/>
    <x v="1"/>
    <s v="Life Sciences"/>
    <x v="1"/>
    <s v="Manufacturing Director"/>
    <x v="1"/>
    <s v="No"/>
    <s v="Y"/>
  </r>
  <r>
    <n v="52"/>
    <n v="7"/>
    <n v="1"/>
    <n v="1"/>
    <n v="60"/>
    <n v="2"/>
    <n v="47740"/>
    <n v="18"/>
    <n v="8"/>
    <n v="1"/>
    <n v="11"/>
    <n v="2"/>
    <n v="8"/>
    <n v="7"/>
    <n v="7"/>
    <s v="Travel_Rarely"/>
    <x v="1"/>
    <s v="Life Sciences"/>
    <x v="0"/>
    <s v="Research Scientist"/>
    <x v="0"/>
    <s v="Yes"/>
    <s v="Y"/>
  </r>
  <r>
    <n v="27"/>
    <n v="15"/>
    <n v="4"/>
    <n v="1"/>
    <n v="61"/>
    <n v="3"/>
    <n v="39020"/>
    <n v="22"/>
    <n v="8"/>
    <n v="0"/>
    <n v="4"/>
    <n v="2"/>
    <n v="4"/>
    <n v="1"/>
    <n v="2"/>
    <s v="Travel_Rarely"/>
    <x v="1"/>
    <s v="Medical"/>
    <x v="1"/>
    <s v="Research Scientist"/>
    <x v="1"/>
    <s v="No"/>
    <s v="Y"/>
  </r>
  <r>
    <n v="32"/>
    <n v="1"/>
    <n v="3"/>
    <n v="1"/>
    <n v="62"/>
    <n v="3"/>
    <n v="26620"/>
    <n v="11"/>
    <n v="8"/>
    <n v="1"/>
    <n v="13"/>
    <n v="6"/>
    <n v="13"/>
    <n v="11"/>
    <n v="9"/>
    <s v="Travel_Rarely"/>
    <x v="1"/>
    <s v="Life Sciences"/>
    <x v="0"/>
    <s v="Research Scientist"/>
    <x v="1"/>
    <s v="No"/>
    <s v="Y"/>
  </r>
  <r>
    <n v="27"/>
    <n v="13"/>
    <n v="2"/>
    <n v="1"/>
    <n v="63"/>
    <n v="4"/>
    <n v="28560"/>
    <n v="12"/>
    <n v="8"/>
    <n v="2"/>
    <n v="5"/>
    <n v="5"/>
    <n v="5"/>
    <n v="0"/>
    <n v="4"/>
    <s v="Travel_Rarely"/>
    <x v="1"/>
    <s v="Medical"/>
    <x v="1"/>
    <s v="Research Director"/>
    <x v="0"/>
    <s v="No"/>
    <s v="Y"/>
  </r>
  <r>
    <n v="31"/>
    <n v="24"/>
    <n v="3"/>
    <n v="1"/>
    <n v="64"/>
    <n v="2"/>
    <n v="10810"/>
    <n v="11"/>
    <n v="8"/>
    <n v="3"/>
    <n v="13"/>
    <n v="4"/>
    <n v="7"/>
    <n v="1"/>
    <n v="7"/>
    <s v="Travel_Rarely"/>
    <x v="0"/>
    <s v="Life Sciences"/>
    <x v="2"/>
    <s v="Healthcare Representative"/>
    <x v="1"/>
    <s v="No"/>
    <s v="Y"/>
  </r>
  <r>
    <n v="32"/>
    <n v="7"/>
    <n v="3"/>
    <n v="1"/>
    <n v="65"/>
    <n v="2"/>
    <n v="24720"/>
    <n v="13"/>
    <n v="8"/>
    <n v="0"/>
    <n v="10"/>
    <n v="2"/>
    <n v="7"/>
    <n v="0"/>
    <n v="7"/>
    <s v="Travel_Rarely"/>
    <x v="1"/>
    <s v="Technical Degree"/>
    <x v="1"/>
    <s v="Healthcare Representative"/>
    <x v="1"/>
    <s v="No"/>
    <s v="Y"/>
  </r>
  <r>
    <n v="28"/>
    <n v="9"/>
    <n v="4"/>
    <n v="1"/>
    <n v="66"/>
    <n v="1"/>
    <n v="56730"/>
    <n v="14"/>
    <n v="8"/>
    <n v="1"/>
    <n v="5"/>
    <n v="4"/>
    <n v="3"/>
    <n v="2"/>
    <n v="2"/>
    <s v="Travel_Rarely"/>
    <x v="1"/>
    <s v="Medical"/>
    <x v="0"/>
    <s v="Sales Executive"/>
    <x v="1"/>
    <s v="Yes"/>
    <s v="Y"/>
  </r>
  <r>
    <n v="30"/>
    <n v="13"/>
    <n v="3"/>
    <n v="1"/>
    <n v="67"/>
    <n v="4"/>
    <n v="41970"/>
    <n v="13"/>
    <n v="8"/>
    <n v="0"/>
    <n v="11"/>
    <n v="3"/>
    <n v="10"/>
    <n v="1"/>
    <n v="9"/>
    <s v="Travel_Rarely"/>
    <x v="1"/>
    <s v="Life Sciences"/>
    <x v="0"/>
    <s v="Research Director"/>
    <x v="0"/>
    <s v="No"/>
    <s v="Y"/>
  </r>
  <r>
    <n v="31"/>
    <n v="2"/>
    <n v="1"/>
    <n v="1"/>
    <n v="68"/>
    <n v="1"/>
    <n v="97130"/>
    <n v="17"/>
    <n v="8"/>
    <n v="0"/>
    <n v="10"/>
    <n v="5"/>
    <n v="10"/>
    <n v="8"/>
    <n v="9"/>
    <s v="Travel_Frequently"/>
    <x v="1"/>
    <s v="Life Sciences"/>
    <x v="0"/>
    <s v="Manager"/>
    <x v="0"/>
    <s v="No"/>
    <s v="Y"/>
  </r>
  <r>
    <n v="39"/>
    <n v="19"/>
    <n v="4"/>
    <n v="1"/>
    <n v="69"/>
    <n v="1"/>
    <n v="20620"/>
    <n v="13"/>
    <n v="8"/>
    <n v="0"/>
    <n v="21"/>
    <n v="4"/>
    <n v="21"/>
    <n v="13"/>
    <n v="3"/>
    <s v="Travel_Frequently"/>
    <x v="1"/>
    <s v="Medical"/>
    <x v="0"/>
    <s v="Research Scientist"/>
    <x v="0"/>
    <s v="No"/>
    <s v="Y"/>
  </r>
  <r>
    <n v="39"/>
    <n v="1"/>
    <n v="1"/>
    <n v="1"/>
    <n v="70"/>
    <n v="1"/>
    <n v="42840"/>
    <n v="17"/>
    <n v="8"/>
    <n v="1"/>
    <n v="12"/>
    <n v="0"/>
    <n v="1"/>
    <n v="0"/>
    <n v="0"/>
    <s v="Travel_Rarely"/>
    <x v="1"/>
    <s v="Medical"/>
    <x v="0"/>
    <s v="Laboratory Technician"/>
    <x v="0"/>
    <s v="Yes"/>
    <s v="Y"/>
  </r>
  <r>
    <n v="33"/>
    <n v="4"/>
    <n v="2"/>
    <n v="1"/>
    <n v="71"/>
    <n v="4"/>
    <n v="47880"/>
    <n v="11"/>
    <n v="8"/>
    <n v="1"/>
    <n v="9"/>
    <n v="0"/>
    <n v="7"/>
    <n v="0"/>
    <n v="1"/>
    <s v="Travel_Frequently"/>
    <x v="0"/>
    <s v="Life Sciences"/>
    <x v="1"/>
    <s v="Research Scientist"/>
    <x v="1"/>
    <s v="No"/>
    <s v="Y"/>
  </r>
  <r>
    <n v="47"/>
    <n v="4"/>
    <n v="3"/>
    <n v="1"/>
    <n v="72"/>
    <n v="2"/>
    <n v="59060"/>
    <n v="23"/>
    <n v="8"/>
    <n v="0"/>
    <n v="21"/>
    <n v="4"/>
    <n v="3"/>
    <n v="1"/>
    <n v="1"/>
    <s v="Travel_Rarely"/>
    <x v="1"/>
    <s v="Life Sciences"/>
    <x v="0"/>
    <s v="Healthcare Representative"/>
    <x v="0"/>
    <s v="No"/>
    <s v="Y"/>
  </r>
  <r>
    <n v="43"/>
    <n v="14"/>
    <n v="3"/>
    <n v="1"/>
    <n v="73"/>
    <n v="5"/>
    <n v="38860"/>
    <n v="17"/>
    <n v="8"/>
    <n v="2"/>
    <n v="9"/>
    <n v="2"/>
    <n v="9"/>
    <n v="0"/>
    <n v="0"/>
    <s v="Travel_Frequently"/>
    <x v="1"/>
    <s v="Medical"/>
    <x v="2"/>
    <s v="Research Director"/>
    <x v="0"/>
    <s v="No"/>
    <s v="Y"/>
  </r>
  <r>
    <n v="27"/>
    <n v="2"/>
    <n v="3"/>
    <n v="1"/>
    <n v="74"/>
    <n v="1"/>
    <n v="168230"/>
    <n v="17"/>
    <n v="8"/>
    <n v="0"/>
    <n v="6"/>
    <n v="3"/>
    <n v="5"/>
    <n v="1"/>
    <n v="4"/>
    <s v="Non-Travel"/>
    <x v="1"/>
    <s v="Life Sciences"/>
    <x v="0"/>
    <s v="Research Director"/>
    <x v="1"/>
    <s v="No"/>
    <s v="Y"/>
  </r>
  <r>
    <n v="54"/>
    <n v="1"/>
    <n v="4"/>
    <n v="1"/>
    <n v="75"/>
    <n v="2"/>
    <n v="29330"/>
    <n v="12"/>
    <n v="8"/>
    <n v="2"/>
    <n v="20"/>
    <n v="2"/>
    <n v="4"/>
    <n v="0"/>
    <n v="3"/>
    <s v="Travel_Frequently"/>
    <x v="1"/>
    <s v="Life Sciences"/>
    <x v="1"/>
    <s v="Research Scientist"/>
    <x v="1"/>
    <s v="No"/>
    <s v="Y"/>
  </r>
  <r>
    <n v="43"/>
    <n v="7"/>
    <n v="2"/>
    <n v="1"/>
    <n v="76"/>
    <n v="2"/>
    <n v="65000"/>
    <n v="23"/>
    <n v="8"/>
    <n v="0"/>
    <n v="10"/>
    <n v="3"/>
    <n v="1"/>
    <n v="0"/>
    <n v="0"/>
    <s v="Travel_Rarely"/>
    <x v="1"/>
    <s v="Life Sciences"/>
    <x v="0"/>
    <s v="Manager"/>
    <x v="0"/>
    <s v="No"/>
    <s v="Y"/>
  </r>
  <r>
    <n v="45"/>
    <n v="3"/>
    <n v="1"/>
    <n v="1"/>
    <n v="77"/>
    <n v="1"/>
    <n v="171740"/>
    <n v="14"/>
    <n v="8"/>
    <n v="1"/>
    <n v="12"/>
    <n v="6"/>
    <n v="10"/>
    <n v="9"/>
    <n v="8"/>
    <s v="Travel_Rarely"/>
    <x v="0"/>
    <s v="Marketing"/>
    <x v="0"/>
    <s v="Sales Executive"/>
    <x v="0"/>
    <s v="No"/>
    <s v="Y"/>
  </r>
  <r>
    <n v="40"/>
    <n v="2"/>
    <n v="4"/>
    <n v="1"/>
    <n v="78"/>
    <n v="4"/>
    <n v="50330"/>
    <n v="14"/>
    <n v="8"/>
    <n v="2"/>
    <n v="6"/>
    <n v="6"/>
    <n v="4"/>
    <n v="0"/>
    <n v="2"/>
    <s v="Travel_Rarely"/>
    <x v="1"/>
    <s v="Other"/>
    <x v="0"/>
    <s v="Research Scientist"/>
    <x v="1"/>
    <s v="No"/>
    <s v="Y"/>
  </r>
  <r>
    <n v="29"/>
    <n v="29"/>
    <n v="3"/>
    <n v="1"/>
    <n v="79"/>
    <n v="1"/>
    <n v="23070"/>
    <n v="13"/>
    <n v="8"/>
    <n v="1"/>
    <n v="7"/>
    <n v="0"/>
    <n v="7"/>
    <n v="0"/>
    <n v="7"/>
    <s v="Travel_Rarely"/>
    <x v="1"/>
    <s v="Medical"/>
    <x v="0"/>
    <s v="Research Scientist"/>
    <x v="0"/>
    <s v="Yes"/>
    <s v="Y"/>
  </r>
  <r>
    <n v="29"/>
    <n v="8"/>
    <n v="3"/>
    <n v="1"/>
    <n v="80"/>
    <n v="3"/>
    <n v="25870"/>
    <n v="22"/>
    <n v="8"/>
    <n v="2"/>
    <n v="4"/>
    <n v="3"/>
    <n v="3"/>
    <n v="2"/>
    <n v="2"/>
    <s v="Travel_Rarely"/>
    <x v="2"/>
    <s v="Medical"/>
    <x v="1"/>
    <s v="Sales Representative"/>
    <x v="1"/>
    <s v="No"/>
    <s v="Y"/>
  </r>
  <r>
    <n v="30"/>
    <n v="10"/>
    <n v="3"/>
    <n v="1"/>
    <n v="81"/>
    <n v="2"/>
    <n v="55070"/>
    <n v="12"/>
    <n v="8"/>
    <n v="2"/>
    <n v="10"/>
    <n v="2"/>
    <n v="10"/>
    <n v="1"/>
    <n v="2"/>
    <s v="Travel_Rarely"/>
    <x v="1"/>
    <s v="Life Sciences"/>
    <x v="2"/>
    <s v="Research Scientist"/>
    <x v="1"/>
    <s v="No"/>
    <s v="Y"/>
  </r>
  <r>
    <n v="27"/>
    <n v="11"/>
    <n v="2"/>
    <n v="1"/>
    <n v="82"/>
    <n v="1"/>
    <n v="43930"/>
    <n v="18"/>
    <n v="8"/>
    <n v="1"/>
    <n v="8"/>
    <n v="2"/>
    <n v="8"/>
    <n v="0"/>
    <n v="7"/>
    <s v="Travel_Rarely"/>
    <x v="1"/>
    <s v="Medical"/>
    <x v="0"/>
    <s v="Manager"/>
    <x v="1"/>
    <s v="No"/>
    <s v="Y"/>
  </r>
  <r>
    <n v="37"/>
    <n v="1"/>
    <n v="4"/>
    <n v="1"/>
    <n v="83"/>
    <n v="2"/>
    <n v="133480"/>
    <n v="14"/>
    <n v="8"/>
    <n v="0"/>
    <n v="8"/>
    <n v="4"/>
    <n v="6"/>
    <n v="0"/>
    <n v="4"/>
    <s v="Travel_Rarely"/>
    <x v="0"/>
    <s v="Life Sciences"/>
    <x v="2"/>
    <s v="Healthcare Representative"/>
    <x v="1"/>
    <s v="No"/>
    <s v="Y"/>
  </r>
  <r>
    <n v="38"/>
    <n v="28"/>
    <n v="4"/>
    <n v="1"/>
    <n v="84"/>
    <n v="1"/>
    <n v="65830"/>
    <n v="12"/>
    <n v="8"/>
    <n v="0"/>
    <n v="12"/>
    <n v="1"/>
    <n v="11"/>
    <n v="2"/>
    <n v="9"/>
    <s v="Travel_Rarely"/>
    <x v="1"/>
    <s v="Medical"/>
    <x v="2"/>
    <s v="Laboratory Technician"/>
    <x v="1"/>
    <s v="No"/>
    <s v="Y"/>
  </r>
  <r>
    <n v="31"/>
    <n v="6"/>
    <n v="3"/>
    <n v="1"/>
    <n v="85"/>
    <n v="3"/>
    <n v="81030"/>
    <n v="15"/>
    <n v="8"/>
    <n v="1"/>
    <n v="11"/>
    <n v="5"/>
    <n v="11"/>
    <n v="4"/>
    <n v="10"/>
    <s v="Travel_Rarely"/>
    <x v="1"/>
    <s v="Medical"/>
    <x v="1"/>
    <s v="Manager"/>
    <x v="0"/>
    <s v="No"/>
    <s v="Y"/>
  </r>
  <r>
    <n v="29"/>
    <n v="3"/>
    <n v="4"/>
    <n v="1"/>
    <n v="86"/>
    <n v="3"/>
    <n v="39780"/>
    <n v="11"/>
    <n v="8"/>
    <n v="0"/>
    <n v="7"/>
    <n v="0"/>
    <n v="7"/>
    <n v="1"/>
    <n v="7"/>
    <s v="Travel_Rarely"/>
    <x v="1"/>
    <s v="Life Sciences"/>
    <x v="2"/>
    <s v="Sales Executive"/>
    <x v="1"/>
    <s v="No"/>
    <s v="Y"/>
  </r>
  <r>
    <n v="35"/>
    <n v="16"/>
    <n v="2"/>
    <n v="1"/>
    <n v="87"/>
    <n v="3"/>
    <n v="25440"/>
    <n v="13"/>
    <n v="8"/>
    <n v="1"/>
    <n v="17"/>
    <n v="3"/>
    <n v="16"/>
    <n v="0"/>
    <n v="13"/>
    <s v="Travel_Rarely"/>
    <x v="0"/>
    <s v="Technical Degree"/>
    <x v="1"/>
    <s v="Manager"/>
    <x v="1"/>
    <s v="No"/>
    <s v="Y"/>
  </r>
  <r>
    <n v="23"/>
    <n v="20"/>
    <n v="4"/>
    <n v="1"/>
    <n v="88"/>
    <n v="1"/>
    <n v="53990"/>
    <n v="23"/>
    <n v="8"/>
    <n v="0"/>
    <n v="4"/>
    <n v="2"/>
    <n v="4"/>
    <n v="0"/>
    <n v="2"/>
    <s v="Travel_Rarely"/>
    <x v="1"/>
    <s v="Life Sciences"/>
    <x v="2"/>
    <s v="Manufacturing Director"/>
    <x v="1"/>
    <s v="No"/>
    <s v="Y"/>
  </r>
  <r>
    <n v="41"/>
    <n v="9"/>
    <n v="2"/>
    <n v="1"/>
    <n v="89"/>
    <n v="1"/>
    <n v="54870"/>
    <n v="19"/>
    <n v="8"/>
    <n v="2"/>
    <n v="8"/>
    <n v="0"/>
    <n v="5"/>
    <n v="1"/>
    <n v="2"/>
    <s v="Travel_Rarely"/>
    <x v="1"/>
    <s v="Life Sciences"/>
    <x v="1"/>
    <s v="Laboratory Technician"/>
    <x v="0"/>
    <s v="No"/>
    <s v="Y"/>
  </r>
  <r>
    <n v="47"/>
    <n v="1"/>
    <n v="3"/>
    <n v="1"/>
    <n v="90"/>
    <n v="2"/>
    <n v="68340"/>
    <n v="16"/>
    <n v="8"/>
    <n v="1"/>
    <n v="5"/>
    <n v="2"/>
    <n v="0"/>
    <n v="0"/>
    <n v="0"/>
    <s v="Travel_Frequently"/>
    <x v="0"/>
    <s v="Medical"/>
    <x v="1"/>
    <s v="Laboratory Technician"/>
    <x v="0"/>
    <s v="No"/>
    <s v="Y"/>
  </r>
  <r>
    <n v="42"/>
    <n v="3"/>
    <n v="4"/>
    <n v="1"/>
    <n v="91"/>
    <n v="1"/>
    <n v="10910"/>
    <n v="22"/>
    <n v="8"/>
    <n v="0"/>
    <n v="16"/>
    <n v="0"/>
    <n v="1"/>
    <n v="0"/>
    <n v="0"/>
    <s v="Travel_Rarely"/>
    <x v="1"/>
    <s v="Life Sciences"/>
    <x v="1"/>
    <s v="Manager"/>
    <x v="1"/>
    <s v="No"/>
    <s v="Y"/>
  </r>
  <r>
    <n v="29"/>
    <n v="22"/>
    <n v="4"/>
    <n v="1"/>
    <n v="92"/>
    <n v="2"/>
    <n v="57360"/>
    <n v="22"/>
    <n v="8"/>
    <n v="0"/>
    <n v="4"/>
    <n v="1"/>
    <n v="4"/>
    <n v="0"/>
    <n v="2"/>
    <s v="Non-Travel"/>
    <x v="0"/>
    <s v="Marketing"/>
    <x v="0"/>
    <s v="Human Resources"/>
    <x v="1"/>
    <s v="No"/>
    <s v="Y"/>
  </r>
  <r>
    <n v="42"/>
    <n v="7"/>
    <n v="4"/>
    <n v="1"/>
    <n v="93"/>
    <n v="3"/>
    <n v="22260"/>
    <n v="12"/>
    <n v="8"/>
    <n v="1"/>
    <n v="4"/>
    <n v="3"/>
    <n v="3"/>
    <n v="1"/>
    <n v="0"/>
    <s v="Travel_Rarely"/>
    <x v="0"/>
    <s v="Medical"/>
    <x v="2"/>
    <s v="Research Scientist"/>
    <x v="1"/>
    <s v="No"/>
    <s v="Y"/>
  </r>
  <r>
    <n v="32"/>
    <n v="2"/>
    <n v="3"/>
    <n v="1"/>
    <n v="94"/>
    <n v="2"/>
    <n v="57470"/>
    <n v="13"/>
    <n v="8"/>
    <n v="0"/>
    <n v="8"/>
    <n v="0"/>
    <n v="8"/>
    <n v="0"/>
    <n v="7"/>
    <s v="Travel_Rarely"/>
    <x v="1"/>
    <s v="Medical"/>
    <x v="0"/>
    <s v="Research Scientist"/>
    <x v="1"/>
    <s v="No"/>
    <s v="Y"/>
  </r>
  <r>
    <n v="48"/>
    <n v="13"/>
    <n v="4"/>
    <n v="1"/>
    <n v="95"/>
    <n v="4"/>
    <n v="98540"/>
    <n v="16"/>
    <n v="8"/>
    <n v="1"/>
    <n v="15"/>
    <n v="2"/>
    <n v="0"/>
    <n v="0"/>
    <n v="0"/>
    <s v="Travel_Rarely"/>
    <x v="0"/>
    <s v="Medical"/>
    <x v="0"/>
    <s v="Sales Executive"/>
    <x v="1"/>
    <s v="No"/>
    <s v="Y"/>
  </r>
  <r>
    <n v="37"/>
    <n v="8"/>
    <n v="5"/>
    <n v="1"/>
    <n v="96"/>
    <n v="2"/>
    <n v="54670"/>
    <n v="12"/>
    <n v="8"/>
    <n v="0"/>
    <n v="13"/>
    <n v="2"/>
    <n v="7"/>
    <n v="6"/>
    <n v="7"/>
    <s v="Travel_Rarely"/>
    <x v="1"/>
    <s v="Technical Degree"/>
    <x v="2"/>
    <s v="Manufacturing Director"/>
    <x v="1"/>
    <s v="No"/>
    <s v="Y"/>
  </r>
  <r>
    <n v="30"/>
    <n v="25"/>
    <n v="4"/>
    <n v="1"/>
    <n v="97"/>
    <n v="1"/>
    <n v="53800"/>
    <n v="21"/>
    <n v="8"/>
    <n v="1"/>
    <n v="4"/>
    <n v="0"/>
    <n v="2"/>
    <n v="2"/>
    <n v="2"/>
    <s v="Non-Travel"/>
    <x v="0"/>
    <s v="Other"/>
    <x v="0"/>
    <s v="Healthcare Representative"/>
    <x v="1"/>
    <s v="No"/>
    <s v="Y"/>
  </r>
  <r>
    <n v="26"/>
    <n v="28"/>
    <n v="3"/>
    <n v="1"/>
    <n v="98"/>
    <n v="5"/>
    <n v="51510"/>
    <n v="15"/>
    <n v="8"/>
    <n v="3"/>
    <n v="8"/>
    <n v="3"/>
    <n v="8"/>
    <n v="7"/>
    <n v="7"/>
    <s v="Travel_Rarely"/>
    <x v="0"/>
    <s v="Medical"/>
    <x v="0"/>
    <s v="Laboratory Technician"/>
    <x v="0"/>
    <s v="No"/>
    <s v="Y"/>
  </r>
  <r>
    <n v="42"/>
    <n v="2"/>
    <n v="2"/>
    <n v="1"/>
    <n v="99"/>
    <n v="1"/>
    <n v="21330"/>
    <n v="13"/>
    <n v="8"/>
    <n v="2"/>
    <n v="14"/>
    <n v="2"/>
    <n v="1"/>
    <n v="0"/>
    <n v="0"/>
    <s v="Travel_Rarely"/>
    <x v="0"/>
    <s v="Medical"/>
    <x v="1"/>
    <s v="Laboratory Technician"/>
    <x v="0"/>
    <s v="No"/>
    <s v="Y"/>
  </r>
  <r>
    <n v="21"/>
    <n v="9"/>
    <n v="3"/>
    <n v="1"/>
    <n v="100"/>
    <n v="4"/>
    <n v="178750"/>
    <n v="12"/>
    <n v="8"/>
    <n v="0"/>
    <n v="3"/>
    <n v="5"/>
    <n v="3"/>
    <n v="1"/>
    <n v="2"/>
    <s v="Travel_Frequently"/>
    <x v="1"/>
    <s v="Medical"/>
    <x v="1"/>
    <s v="Manufacturing Director"/>
    <x v="0"/>
    <s v="Yes"/>
    <s v="Y"/>
  </r>
  <r>
    <n v="36"/>
    <n v="28"/>
    <n v="3"/>
    <n v="1"/>
    <n v="101"/>
    <n v="2"/>
    <n v="24320"/>
    <n v="22"/>
    <n v="8"/>
    <n v="0"/>
    <n v="7"/>
    <n v="4"/>
    <n v="1"/>
    <n v="0"/>
    <n v="0"/>
    <s v="Non-Travel"/>
    <x v="2"/>
    <s v="Human Resources"/>
    <x v="1"/>
    <s v="Laboratory Technician"/>
    <x v="1"/>
    <s v="No"/>
    <s v="Y"/>
  </r>
  <r>
    <n v="36"/>
    <n v="6"/>
    <n v="3"/>
    <n v="1"/>
    <n v="102"/>
    <n v="2"/>
    <n v="47710"/>
    <n v="13"/>
    <n v="8"/>
    <n v="1"/>
    <n v="16"/>
    <n v="2"/>
    <n v="13"/>
    <n v="1"/>
    <n v="12"/>
    <s v="Travel_Frequently"/>
    <x v="1"/>
    <s v="Life Sciences"/>
    <x v="0"/>
    <s v="Research Scientist"/>
    <x v="0"/>
    <s v="No"/>
    <s v="Y"/>
  </r>
  <r>
    <n v="57"/>
    <n v="21"/>
    <n v="4"/>
    <n v="1"/>
    <n v="103"/>
    <n v="5"/>
    <n v="191610"/>
    <n v="18"/>
    <n v="8"/>
    <n v="0"/>
    <n v="15"/>
    <n v="2"/>
    <n v="3"/>
    <n v="1"/>
    <n v="2"/>
    <s v="Travel_Rarely"/>
    <x v="1"/>
    <s v="Life Sciences"/>
    <x v="0"/>
    <s v="Research Scientist"/>
    <x v="1"/>
    <s v="No"/>
    <s v="Y"/>
  </r>
  <r>
    <n v="40"/>
    <n v="8"/>
    <n v="3"/>
    <n v="1"/>
    <n v="104"/>
    <n v="2"/>
    <n v="50870"/>
    <n v="14"/>
    <n v="8"/>
    <n v="1"/>
    <n v="10"/>
    <n v="3"/>
    <n v="7"/>
    <n v="1"/>
    <n v="7"/>
    <s v="Travel_Rarely"/>
    <x v="1"/>
    <s v="Other"/>
    <x v="0"/>
    <s v="Sales Executive"/>
    <x v="1"/>
    <s v="No"/>
    <s v="Y"/>
  </r>
  <r>
    <n v="21"/>
    <n v="1"/>
    <n v="5"/>
    <n v="1"/>
    <n v="105"/>
    <n v="2"/>
    <n v="28630"/>
    <n v="14"/>
    <n v="8"/>
    <n v="0"/>
    <n v="3"/>
    <n v="2"/>
    <n v="3"/>
    <n v="2"/>
    <n v="2"/>
    <s v="Non-Travel"/>
    <x v="1"/>
    <s v="Life Sciences"/>
    <x v="1"/>
    <s v="Manager"/>
    <x v="0"/>
    <s v="No"/>
    <s v="Y"/>
  </r>
  <r>
    <n v="33"/>
    <n v="28"/>
    <n v="2"/>
    <n v="1"/>
    <n v="106"/>
    <n v="5"/>
    <n v="55610"/>
    <n v="21"/>
    <n v="8"/>
    <n v="1"/>
    <n v="1"/>
    <n v="3"/>
    <n v="1"/>
    <n v="0"/>
    <n v="0"/>
    <s v="Travel_Rarely"/>
    <x v="2"/>
    <s v="Human Resources"/>
    <x v="1"/>
    <s v="Manager"/>
    <x v="0"/>
    <s v="Yes"/>
    <s v="Y"/>
  </r>
  <r>
    <n v="37"/>
    <n v="5"/>
    <n v="3"/>
    <n v="1"/>
    <n v="107"/>
    <n v="4"/>
    <n v="21440"/>
    <n v="19"/>
    <n v="8"/>
    <n v="0"/>
    <n v="17"/>
    <n v="3"/>
    <n v="5"/>
    <n v="0"/>
    <n v="3"/>
    <s v="Travel_Rarely"/>
    <x v="1"/>
    <s v="Life Sciences"/>
    <x v="0"/>
    <s v="Research Scientist"/>
    <x v="1"/>
    <s v="No"/>
    <s v="Y"/>
  </r>
  <r>
    <n v="46"/>
    <n v="2"/>
    <n v="4"/>
    <n v="1"/>
    <n v="108"/>
    <n v="2"/>
    <n v="30650"/>
    <n v="11"/>
    <n v="8"/>
    <n v="0"/>
    <n v="7"/>
    <n v="3"/>
    <n v="1"/>
    <n v="0"/>
    <n v="0"/>
    <s v="Non-Travel"/>
    <x v="0"/>
    <s v="Marketing"/>
    <x v="0"/>
    <s v="Laboratory Technician"/>
    <x v="0"/>
    <s v="No"/>
    <s v="Y"/>
  </r>
  <r>
    <n v="41"/>
    <n v="16"/>
    <n v="1"/>
    <n v="1"/>
    <n v="109"/>
    <n v="1"/>
    <n v="28100"/>
    <n v="11"/>
    <n v="8"/>
    <n v="0"/>
    <n v="8"/>
    <n v="3"/>
    <n v="8"/>
    <n v="7"/>
    <n v="7"/>
    <s v="Travel_Frequently"/>
    <x v="1"/>
    <s v="Medical"/>
    <x v="1"/>
    <s v="Research Scientist"/>
    <x v="0"/>
    <s v="Yes"/>
    <s v="Y"/>
  </r>
  <r>
    <n v="50"/>
    <n v="9"/>
    <n v="3"/>
    <n v="1"/>
    <n v="110"/>
    <n v="3"/>
    <n v="98880"/>
    <n v="15"/>
    <n v="8"/>
    <n v="0"/>
    <n v="20"/>
    <n v="2"/>
    <n v="4"/>
    <n v="1"/>
    <n v="3"/>
    <s v="Travel_Rarely"/>
    <x v="1"/>
    <s v="Medical"/>
    <x v="1"/>
    <s v="Laboratory Technician"/>
    <x v="0"/>
    <s v="No"/>
    <s v="Y"/>
  </r>
  <r>
    <n v="40"/>
    <n v="8"/>
    <n v="3"/>
    <n v="1"/>
    <n v="111"/>
    <n v="1"/>
    <n v="86280"/>
    <n v="20"/>
    <n v="8"/>
    <n v="0"/>
    <n v="8"/>
    <n v="2"/>
    <n v="6"/>
    <n v="1"/>
    <n v="0"/>
    <s v="Travel_Rarely"/>
    <x v="1"/>
    <s v="Medical"/>
    <x v="0"/>
    <s v="Healthcare Representative"/>
    <x v="0"/>
    <s v="Yes"/>
    <s v="Y"/>
  </r>
  <r>
    <n v="31"/>
    <n v="1"/>
    <n v="3"/>
    <n v="1"/>
    <n v="112"/>
    <n v="4"/>
    <n v="28670"/>
    <n v="24"/>
    <n v="8"/>
    <n v="0"/>
    <n v="3"/>
    <n v="5"/>
    <n v="2"/>
    <n v="2"/>
    <n v="2"/>
    <s v="Travel_Rarely"/>
    <x v="1"/>
    <s v="Life Sciences"/>
    <x v="1"/>
    <s v="Human Resources"/>
    <x v="1"/>
    <s v="No"/>
    <s v="Y"/>
  </r>
  <r>
    <n v="21"/>
    <n v="10"/>
    <n v="2"/>
    <n v="1"/>
    <n v="113"/>
    <n v="1"/>
    <n v="53730"/>
    <n v="12"/>
    <n v="8"/>
    <n v="1"/>
    <n v="1"/>
    <n v="2"/>
    <n v="1"/>
    <n v="0"/>
    <n v="0"/>
    <s v="Travel_Rarely"/>
    <x v="2"/>
    <s v="Human Resources"/>
    <x v="1"/>
    <s v="Laboratory Technician"/>
    <x v="1"/>
    <s v="Yes"/>
    <s v="Y"/>
  </r>
  <r>
    <n v="29"/>
    <n v="1"/>
    <n v="3"/>
    <n v="1"/>
    <n v="114"/>
    <n v="2"/>
    <n v="66670"/>
    <n v="12"/>
    <n v="8"/>
    <n v="1"/>
    <n v="6"/>
    <n v="6"/>
    <n v="3"/>
    <n v="1"/>
    <n v="2"/>
    <s v="Travel_Rarely"/>
    <x v="1"/>
    <s v="Life Sciences"/>
    <x v="1"/>
    <s v="Research Director"/>
    <x v="0"/>
    <s v="No"/>
    <s v="Y"/>
  </r>
  <r>
    <n v="35"/>
    <n v="29"/>
    <n v="3"/>
    <n v="1"/>
    <n v="115"/>
    <n v="3"/>
    <n v="50030"/>
    <n v="15"/>
    <n v="8"/>
    <n v="0"/>
    <n v="10"/>
    <n v="2"/>
    <n v="1"/>
    <n v="0"/>
    <n v="0"/>
    <s v="Travel_Rarely"/>
    <x v="1"/>
    <s v="Life Sciences"/>
    <x v="1"/>
    <s v="Sales Executive"/>
    <x v="0"/>
    <s v="No"/>
    <s v="Y"/>
  </r>
  <r>
    <n v="27"/>
    <n v="2"/>
    <n v="3"/>
    <n v="1"/>
    <n v="116"/>
    <n v="1"/>
    <n v="23670"/>
    <n v="12"/>
    <n v="8"/>
    <n v="1"/>
    <n v="5"/>
    <n v="2"/>
    <n v="5"/>
    <n v="0"/>
    <n v="4"/>
    <s v="Travel_Rarely"/>
    <x v="0"/>
    <s v="Life Sciences"/>
    <x v="2"/>
    <s v="Sales Executive"/>
    <x v="1"/>
    <s v="No"/>
    <s v="Y"/>
  </r>
  <r>
    <n v="28"/>
    <n v="2"/>
    <n v="2"/>
    <n v="1"/>
    <n v="117"/>
    <n v="3"/>
    <n v="28580"/>
    <n v="12"/>
    <n v="8"/>
    <n v="0"/>
    <n v="7"/>
    <n v="2"/>
    <n v="7"/>
    <n v="0"/>
    <n v="7"/>
    <s v="Travel_Rarely"/>
    <x v="1"/>
    <s v="Medical"/>
    <x v="1"/>
    <s v="Manager"/>
    <x v="1"/>
    <s v="No"/>
    <s v="Y"/>
  </r>
  <r>
    <n v="49"/>
    <n v="2"/>
    <n v="3"/>
    <n v="1"/>
    <n v="118"/>
    <n v="2"/>
    <n v="52040"/>
    <n v="14"/>
    <n v="8"/>
    <n v="1"/>
    <n v="26"/>
    <n v="3"/>
    <n v="5"/>
    <n v="0"/>
    <n v="0"/>
    <s v="Travel_Rarely"/>
    <x v="0"/>
    <s v="Technical Degree"/>
    <x v="1"/>
    <s v="Manufacturing Director"/>
    <x v="1"/>
    <s v="No"/>
    <s v="Y"/>
  </r>
  <r>
    <n v="51"/>
    <n v="1"/>
    <n v="2"/>
    <n v="1"/>
    <n v="119"/>
    <n v="1"/>
    <n v="41050"/>
    <n v="22"/>
    <n v="8"/>
    <n v="1"/>
    <n v="18"/>
    <n v="2"/>
    <n v="7"/>
    <n v="0"/>
    <n v="7"/>
    <s v="Travel_Rarely"/>
    <x v="1"/>
    <s v="Life Sciences"/>
    <x v="0"/>
    <s v="Sales Executive"/>
    <x v="1"/>
    <s v="No"/>
    <s v="Y"/>
  </r>
  <r>
    <n v="36"/>
    <n v="15"/>
    <n v="2"/>
    <n v="1"/>
    <n v="120"/>
    <n v="1"/>
    <n v="96790"/>
    <n v="12"/>
    <n v="8"/>
    <n v="0"/>
    <n v="6"/>
    <n v="1"/>
    <n v="2"/>
    <n v="2"/>
    <n v="2"/>
    <s v="Travel_Rarely"/>
    <x v="0"/>
    <s v="Life Sciences"/>
    <x v="0"/>
    <s v="Sales Executive"/>
    <x v="1"/>
    <s v="No"/>
    <s v="Y"/>
  </r>
  <r>
    <n v="34"/>
    <n v="7"/>
    <n v="3"/>
    <n v="1"/>
    <n v="121"/>
    <n v="1"/>
    <n v="56170"/>
    <n v="25"/>
    <n v="8"/>
    <n v="1"/>
    <n v="9"/>
    <n v="3"/>
    <n v="5"/>
    <n v="0"/>
    <n v="4"/>
    <s v="Non-Travel"/>
    <x v="1"/>
    <s v="Life Sciences"/>
    <x v="1"/>
    <s v="Sales Representative"/>
    <x v="1"/>
    <s v="Yes"/>
    <s v="Y"/>
  </r>
  <r>
    <n v="55"/>
    <n v="26"/>
    <n v="3"/>
    <n v="1"/>
    <n v="122"/>
    <n v="1"/>
    <n v="104480"/>
    <n v="13"/>
    <n v="8"/>
    <n v="0"/>
    <n v="30"/>
    <n v="3"/>
    <n v="5"/>
    <n v="1"/>
    <n v="2"/>
    <s v="Travel_Rarely"/>
    <x v="0"/>
    <s v="Marketing"/>
    <x v="1"/>
    <s v="Laboratory Technician"/>
    <x v="1"/>
    <s v="No"/>
    <s v="Y"/>
  </r>
  <r>
    <n v="24"/>
    <n v="1"/>
    <n v="3"/>
    <n v="1"/>
    <n v="123"/>
    <n v="5"/>
    <n v="28970"/>
    <n v="18"/>
    <n v="8"/>
    <n v="3"/>
    <n v="5"/>
    <n v="4"/>
    <n v="5"/>
    <n v="0"/>
    <n v="3"/>
    <s v="Travel_Rarely"/>
    <x v="1"/>
    <s v="Life Sciences"/>
    <x v="2"/>
    <s v="Manager"/>
    <x v="0"/>
    <s v="No"/>
    <s v="Y"/>
  </r>
  <r>
    <n v="30"/>
    <n v="3"/>
    <n v="3"/>
    <n v="1"/>
    <n v="124"/>
    <n v="2"/>
    <n v="59680"/>
    <n v="13"/>
    <n v="8"/>
    <n v="0"/>
    <n v="1"/>
    <n v="3"/>
    <n v="1"/>
    <n v="0"/>
    <n v="0"/>
    <s v="Travel_Rarely"/>
    <x v="1"/>
    <s v="Life Sciences"/>
    <x v="0"/>
    <s v="Manager"/>
    <x v="0"/>
    <s v="No"/>
    <s v="Y"/>
  </r>
  <r>
    <n v="26"/>
    <n v="14"/>
    <n v="3"/>
    <n v="1"/>
    <n v="125"/>
    <n v="2"/>
    <n v="75100"/>
    <n v="18"/>
    <n v="8"/>
    <n v="3"/>
    <n v="7"/>
    <n v="3"/>
    <n v="6"/>
    <n v="0"/>
    <n v="4"/>
    <s v="Travel_Frequently"/>
    <x v="0"/>
    <s v="Life Sciences"/>
    <x v="1"/>
    <s v="Manager"/>
    <x v="1"/>
    <s v="Yes"/>
    <s v="Y"/>
  </r>
  <r>
    <n v="22"/>
    <n v="16"/>
    <n v="5"/>
    <n v="1"/>
    <n v="126"/>
    <n v="1"/>
    <n v="29910"/>
    <n v="19"/>
    <n v="8"/>
    <n v="2"/>
    <n v="2"/>
    <n v="3"/>
    <n v="2"/>
    <n v="1"/>
    <n v="2"/>
    <s v="Travel_Rarely"/>
    <x v="1"/>
    <s v="Other"/>
    <x v="0"/>
    <s v="Research Scientist"/>
    <x v="1"/>
    <s v="No"/>
    <s v="Y"/>
  </r>
  <r>
    <n v="36"/>
    <n v="1"/>
    <n v="3"/>
    <n v="1"/>
    <n v="127"/>
    <n v="5"/>
    <n v="196360"/>
    <n v="12"/>
    <n v="8"/>
    <n v="1"/>
    <n v="10"/>
    <n v="3"/>
    <n v="10"/>
    <n v="9"/>
    <n v="0"/>
    <s v="Travel_Rarely"/>
    <x v="1"/>
    <s v="Medical"/>
    <x v="0"/>
    <s v="Healthcare Representative"/>
    <x v="0"/>
    <s v="No"/>
    <s v="Y"/>
  </r>
  <r>
    <n v="30"/>
    <n v="3"/>
    <n v="2"/>
    <n v="1"/>
    <n v="128"/>
    <n v="3"/>
    <n v="11290"/>
    <n v="19"/>
    <n v="8"/>
    <n v="0"/>
    <n v="3"/>
    <n v="2"/>
    <n v="1"/>
    <n v="0"/>
    <n v="0"/>
    <s v="Travel_Frequently"/>
    <x v="0"/>
    <s v="Marketing"/>
    <x v="1"/>
    <s v="Research Scientist"/>
    <x v="1"/>
    <s v="Yes"/>
    <s v="Y"/>
  </r>
  <r>
    <n v="37"/>
    <n v="10"/>
    <n v="1"/>
    <n v="1"/>
    <n v="129"/>
    <n v="1"/>
    <n v="133410"/>
    <n v="14"/>
    <n v="8"/>
    <n v="1"/>
    <n v="18"/>
    <n v="3"/>
    <n v="18"/>
    <n v="12"/>
    <n v="17"/>
    <s v="Travel_Rarely"/>
    <x v="1"/>
    <s v="Technical Degree"/>
    <x v="2"/>
    <s v="Sales Executive"/>
    <x v="1"/>
    <s v="No"/>
    <s v="Y"/>
  </r>
  <r>
    <n v="40"/>
    <n v="6"/>
    <n v="2"/>
    <n v="1"/>
    <n v="130"/>
    <n v="3"/>
    <n v="43320"/>
    <n v="14"/>
    <n v="8"/>
    <n v="2"/>
    <n v="8"/>
    <n v="3"/>
    <n v="5"/>
    <n v="1"/>
    <n v="3"/>
    <s v="Travel_Rarely"/>
    <x v="1"/>
    <s v="Medical"/>
    <x v="2"/>
    <s v="Research Scientist"/>
    <x v="1"/>
    <s v="No"/>
    <s v="Y"/>
  </r>
  <r>
    <n v="42"/>
    <n v="2"/>
    <n v="3"/>
    <n v="1"/>
    <n v="131"/>
    <n v="4"/>
    <n v="110310"/>
    <n v="12"/>
    <n v="8"/>
    <n v="1"/>
    <n v="8"/>
    <n v="2"/>
    <n v="5"/>
    <n v="1"/>
    <n v="2"/>
    <s v="Travel_Rarely"/>
    <x v="1"/>
    <s v="Medical"/>
    <x v="2"/>
    <s v="Manager"/>
    <x v="0"/>
    <s v="No"/>
    <s v="Y"/>
  </r>
  <r>
    <n v="37"/>
    <n v="9"/>
    <n v="1"/>
    <n v="1"/>
    <n v="132"/>
    <n v="3"/>
    <n v="44400"/>
    <n v="11"/>
    <n v="8"/>
    <n v="1"/>
    <n v="18"/>
    <n v="3"/>
    <n v="1"/>
    <n v="0"/>
    <n v="1"/>
    <s v="Travel_Rarely"/>
    <x v="0"/>
    <s v="Marketing"/>
    <x v="1"/>
    <s v="Sales Executive"/>
    <x v="1"/>
    <s v="No"/>
    <s v="Y"/>
  </r>
  <r>
    <n v="43"/>
    <n v="10"/>
    <n v="2"/>
    <n v="1"/>
    <n v="133"/>
    <n v="1"/>
    <n v="46170"/>
    <n v="11"/>
    <n v="8"/>
    <n v="0"/>
    <n v="25"/>
    <n v="2"/>
    <n v="25"/>
    <n v="3"/>
    <n v="9"/>
    <s v="Travel_Rarely"/>
    <x v="0"/>
    <s v="Life Sciences"/>
    <x v="2"/>
    <s v="Sales Executive"/>
    <x v="0"/>
    <s v="No"/>
    <s v="Y"/>
  </r>
  <r>
    <n v="40"/>
    <n v="6"/>
    <n v="2"/>
    <n v="1"/>
    <n v="134"/>
    <n v="1"/>
    <n v="26470"/>
    <n v="13"/>
    <n v="8"/>
    <n v="0"/>
    <n v="20"/>
    <n v="2"/>
    <n v="1"/>
    <n v="0"/>
    <n v="0"/>
    <s v="Travel_Rarely"/>
    <x v="0"/>
    <s v="Life Sciences"/>
    <x v="0"/>
    <s v="Laboratory Technician"/>
    <x v="0"/>
    <s v="No"/>
    <s v="Y"/>
  </r>
  <r>
    <n v="54"/>
    <n v="9"/>
    <n v="3"/>
    <n v="1"/>
    <n v="135"/>
    <n v="2"/>
    <n v="63230"/>
    <n v="23"/>
    <n v="8"/>
    <n v="1"/>
    <n v="24"/>
    <n v="2"/>
    <n v="4"/>
    <n v="1"/>
    <n v="2"/>
    <s v="Travel_Rarely"/>
    <x v="2"/>
    <s v="Life Sciences"/>
    <x v="0"/>
    <s v="Manufacturing Director"/>
    <x v="0"/>
    <s v="No"/>
    <s v="Y"/>
  </r>
  <r>
    <n v="34"/>
    <n v="28"/>
    <n v="3"/>
    <n v="1"/>
    <n v="136"/>
    <n v="1"/>
    <n v="56770"/>
    <n v="20"/>
    <n v="8"/>
    <n v="1"/>
    <n v="6"/>
    <n v="3"/>
    <n v="3"/>
    <n v="1"/>
    <n v="2"/>
    <s v="Non-Travel"/>
    <x v="1"/>
    <s v="Medical"/>
    <x v="0"/>
    <s v="Laboratory Technician"/>
    <x v="1"/>
    <s v="No"/>
    <s v="Y"/>
  </r>
  <r>
    <n v="31"/>
    <n v="10"/>
    <n v="4"/>
    <n v="1"/>
    <n v="137"/>
    <n v="3"/>
    <n v="21870"/>
    <n v="15"/>
    <n v="8"/>
    <n v="1"/>
    <n v="13"/>
    <n v="2"/>
    <n v="13"/>
    <n v="3"/>
    <n v="12"/>
    <s v="Travel_Rarely"/>
    <x v="1"/>
    <s v="Life Sciences"/>
    <x v="0"/>
    <s v="Sales Executive"/>
    <x v="1"/>
    <s v="No"/>
    <s v="Y"/>
  </r>
  <r>
    <n v="43"/>
    <n v="14"/>
    <n v="3"/>
    <n v="1"/>
    <n v="138"/>
    <n v="1"/>
    <n v="37480"/>
    <n v="14"/>
    <n v="8"/>
    <n v="2"/>
    <n v="10"/>
    <n v="3"/>
    <n v="3"/>
    <n v="1"/>
    <n v="2"/>
    <s v="Travel_Frequently"/>
    <x v="0"/>
    <s v="Life Sciences"/>
    <x v="0"/>
    <s v="Manufacturing Director"/>
    <x v="0"/>
    <s v="No"/>
    <s v="Y"/>
  </r>
  <r>
    <n v="43"/>
    <n v="27"/>
    <n v="4"/>
    <n v="1"/>
    <n v="139"/>
    <n v="2"/>
    <n v="39770"/>
    <n v="18"/>
    <n v="8"/>
    <n v="1"/>
    <n v="8"/>
    <n v="3"/>
    <n v="5"/>
    <n v="0"/>
    <n v="2"/>
    <s v="Travel_Rarely"/>
    <x v="0"/>
    <s v="Life Sciences"/>
    <x v="2"/>
    <s v="Sales Representative"/>
    <x v="1"/>
    <s v="No"/>
    <s v="Y"/>
  </r>
  <r>
    <n v="25"/>
    <n v="7"/>
    <n v="2"/>
    <n v="1"/>
    <n v="140"/>
    <n v="1"/>
    <n v="86330"/>
    <n v="19"/>
    <n v="8"/>
    <n v="1"/>
    <n v="5"/>
    <n v="2"/>
    <n v="5"/>
    <n v="1"/>
    <n v="3"/>
    <s v="Travel_Rarely"/>
    <x v="2"/>
    <s v="Human Resources"/>
    <x v="1"/>
    <s v="Manufacturing Director"/>
    <x v="1"/>
    <s v="No"/>
    <s v="Y"/>
  </r>
  <r>
    <n v="37"/>
    <n v="1"/>
    <n v="3"/>
    <n v="1"/>
    <n v="141"/>
    <n v="3"/>
    <n v="20080"/>
    <n v="22"/>
    <n v="8"/>
    <n v="0"/>
    <n v="15"/>
    <n v="5"/>
    <n v="13"/>
    <n v="10"/>
    <n v="7"/>
    <s v="Non-Travel"/>
    <x v="1"/>
    <s v="Medical"/>
    <x v="0"/>
    <s v="Laboratory Technician"/>
    <x v="1"/>
    <s v="No"/>
    <s v="Y"/>
  </r>
  <r>
    <n v="31"/>
    <n v="24"/>
    <n v="1"/>
    <n v="1"/>
    <n v="142"/>
    <n v="3"/>
    <n v="44400"/>
    <n v="13"/>
    <n v="8"/>
    <n v="1"/>
    <n v="4"/>
    <n v="2"/>
    <n v="4"/>
    <n v="3"/>
    <n v="2"/>
    <s v="Travel_Rarely"/>
    <x v="1"/>
    <s v="Medical"/>
    <x v="0"/>
    <s v="Laboratory Technician"/>
    <x v="1"/>
    <s v="No"/>
    <s v="Y"/>
  </r>
  <r>
    <n v="39"/>
    <n v="26"/>
    <n v="4"/>
    <n v="1"/>
    <n v="143"/>
    <n v="1"/>
    <n v="30670"/>
    <n v="20"/>
    <n v="8"/>
    <n v="1"/>
    <n v="21"/>
    <n v="5"/>
    <n v="21"/>
    <n v="1"/>
    <n v="6"/>
    <s v="Travel_Frequently"/>
    <x v="1"/>
    <s v="Technical Degree"/>
    <x v="2"/>
    <s v="Sales Executive"/>
    <x v="0"/>
    <s v="No"/>
    <s v="Y"/>
  </r>
  <r>
    <n v="56"/>
    <n v="20"/>
    <n v="4"/>
    <n v="1"/>
    <n v="144"/>
    <n v="3"/>
    <n v="53210"/>
    <n v="14"/>
    <n v="8"/>
    <n v="0"/>
    <n v="36"/>
    <n v="1"/>
    <n v="7"/>
    <n v="7"/>
    <n v="7"/>
    <s v="Travel_Frequently"/>
    <x v="1"/>
    <s v="Life Sciences"/>
    <x v="0"/>
    <s v="Sales Executive"/>
    <x v="0"/>
    <s v="No"/>
    <s v="Y"/>
  </r>
  <r>
    <n v="30"/>
    <n v="5"/>
    <n v="4"/>
    <n v="1"/>
    <n v="145"/>
    <n v="2"/>
    <n v="54100"/>
    <n v="17"/>
    <n v="8"/>
    <n v="1"/>
    <n v="6"/>
    <n v="2"/>
    <n v="5"/>
    <n v="4"/>
    <n v="4"/>
    <s v="Travel_Rarely"/>
    <x v="0"/>
    <s v="Medical"/>
    <x v="1"/>
    <s v="Manufacturing Director"/>
    <x v="0"/>
    <s v="No"/>
    <s v="Y"/>
  </r>
  <r>
    <n v="41"/>
    <n v="7"/>
    <n v="3"/>
    <n v="1"/>
    <n v="146"/>
    <n v="3"/>
    <n v="27820"/>
    <n v="14"/>
    <n v="8"/>
    <n v="0"/>
    <n v="10"/>
    <n v="2"/>
    <n v="10"/>
    <n v="0"/>
    <n v="7"/>
    <s v="Travel_Rarely"/>
    <x v="1"/>
    <s v="Technical Degree"/>
    <x v="0"/>
    <s v="Research Scientist"/>
    <x v="0"/>
    <s v="No"/>
    <s v="Y"/>
  </r>
  <r>
    <n v="28"/>
    <n v="7"/>
    <n v="3"/>
    <n v="1"/>
    <n v="147"/>
    <n v="3"/>
    <n v="119570"/>
    <n v="13"/>
    <n v="8"/>
    <n v="0"/>
    <n v="10"/>
    <n v="2"/>
    <n v="10"/>
    <n v="1"/>
    <n v="8"/>
    <s v="Travel_Rarely"/>
    <x v="1"/>
    <s v="Medical"/>
    <x v="2"/>
    <s v="Healthcare Representative"/>
    <x v="1"/>
    <s v="No"/>
    <s v="Y"/>
  </r>
  <r>
    <n v="25"/>
    <n v="5"/>
    <n v="2"/>
    <n v="1"/>
    <n v="148"/>
    <n v="3"/>
    <n v="26600"/>
    <n v="13"/>
    <n v="8"/>
    <n v="0"/>
    <n v="6"/>
    <n v="3"/>
    <n v="2"/>
    <n v="0"/>
    <n v="2"/>
    <s v="Travel_Rarely"/>
    <x v="1"/>
    <s v="Life Sciences"/>
    <x v="0"/>
    <s v="Laboratory Technician"/>
    <x v="0"/>
    <s v="Yes"/>
    <s v="Y"/>
  </r>
  <r>
    <n v="52"/>
    <n v="26"/>
    <n v="2"/>
    <n v="1"/>
    <n v="149"/>
    <n v="2"/>
    <n v="33750"/>
    <n v="21"/>
    <n v="8"/>
    <n v="0"/>
    <n v="28"/>
    <n v="2"/>
    <n v="5"/>
    <n v="0"/>
    <n v="4"/>
    <s v="Travel_Rarely"/>
    <x v="1"/>
    <s v="Life Sciences"/>
    <x v="0"/>
    <s v="Sales Representative"/>
    <x v="0"/>
    <s v="No"/>
    <s v="Y"/>
  </r>
  <r>
    <n v="45"/>
    <n v="2"/>
    <n v="3"/>
    <n v="1"/>
    <n v="150"/>
    <n v="1"/>
    <n v="50980"/>
    <n v="14"/>
    <n v="8"/>
    <n v="1"/>
    <n v="8"/>
    <n v="4"/>
    <n v="2"/>
    <n v="0"/>
    <n v="2"/>
    <s v="Travel_Rarely"/>
    <x v="1"/>
    <s v="Medical"/>
    <x v="0"/>
    <s v="Sales Executive"/>
    <x v="0"/>
    <s v="No"/>
    <s v="Y"/>
  </r>
  <r>
    <n v="52"/>
    <n v="12"/>
    <n v="3"/>
    <n v="1"/>
    <n v="151"/>
    <n v="2"/>
    <n v="48780"/>
    <n v="11"/>
    <n v="8"/>
    <n v="1"/>
    <n v="31"/>
    <n v="3"/>
    <n v="5"/>
    <n v="1"/>
    <n v="4"/>
    <s v="Travel_Rarely"/>
    <x v="1"/>
    <s v="Medical"/>
    <x v="0"/>
    <s v="Research Scientist"/>
    <x v="1"/>
    <s v="No"/>
    <s v="Y"/>
  </r>
  <r>
    <n v="42"/>
    <n v="10"/>
    <n v="3"/>
    <n v="1"/>
    <n v="152"/>
    <n v="2"/>
    <n v="28370"/>
    <n v="13"/>
    <n v="8"/>
    <n v="1"/>
    <n v="19"/>
    <n v="0"/>
    <n v="5"/>
    <n v="0"/>
    <n v="2"/>
    <s v="Travel_Frequently"/>
    <x v="0"/>
    <s v="Marketing"/>
    <x v="2"/>
    <s v="Healthcare Representative"/>
    <x v="0"/>
    <s v="No"/>
    <s v="Y"/>
  </r>
  <r>
    <n v="30"/>
    <n v="25"/>
    <n v="3"/>
    <n v="1"/>
    <n v="153"/>
    <n v="1"/>
    <n v="24060"/>
    <n v="20"/>
    <n v="8"/>
    <n v="1"/>
    <n v="11"/>
    <n v="5"/>
    <n v="5"/>
    <n v="0"/>
    <n v="2"/>
    <s v="Travel_Rarely"/>
    <x v="0"/>
    <s v="Marketing"/>
    <x v="1"/>
    <s v="Sales Executive"/>
    <x v="1"/>
    <s v="No"/>
    <s v="Y"/>
  </r>
  <r>
    <n v="60"/>
    <n v="10"/>
    <n v="3"/>
    <n v="1"/>
    <n v="154"/>
    <n v="1"/>
    <n v="22690"/>
    <n v="18"/>
    <n v="8"/>
    <n v="1"/>
    <n v="33"/>
    <n v="4"/>
    <n v="29"/>
    <n v="11"/>
    <n v="10"/>
    <s v="Travel_Rarely"/>
    <x v="1"/>
    <s v="Life Sciences"/>
    <x v="0"/>
    <s v="Manufacturing Director"/>
    <x v="0"/>
    <s v="No"/>
    <s v="Y"/>
  </r>
  <r>
    <n v="46"/>
    <n v="19"/>
    <n v="4"/>
    <n v="1"/>
    <n v="155"/>
    <n v="1"/>
    <n v="41080"/>
    <n v="14"/>
    <n v="8"/>
    <n v="0"/>
    <n v="19"/>
    <n v="5"/>
    <n v="10"/>
    <n v="0"/>
    <n v="8"/>
    <s v="Travel_Rarely"/>
    <x v="0"/>
    <s v="Marketing"/>
    <x v="2"/>
    <s v="Sales Executive"/>
    <x v="0"/>
    <s v="No"/>
    <s v="Y"/>
  </r>
  <r>
    <n v="42"/>
    <n v="18"/>
    <n v="4"/>
    <n v="1"/>
    <n v="156"/>
    <n v="4"/>
    <n v="132060"/>
    <n v="13"/>
    <n v="8"/>
    <n v="2"/>
    <n v="7"/>
    <n v="2"/>
    <n v="6"/>
    <n v="0"/>
    <n v="4"/>
    <s v="Travel_Frequently"/>
    <x v="1"/>
    <s v="Technical Degree"/>
    <x v="0"/>
    <s v="Sales Executive"/>
    <x v="1"/>
    <s v="No"/>
    <s v="Y"/>
  </r>
  <r>
    <n v="24"/>
    <n v="27"/>
    <n v="2"/>
    <n v="1"/>
    <n v="157"/>
    <n v="1"/>
    <n v="104220"/>
    <n v="17"/>
    <n v="8"/>
    <n v="1"/>
    <n v="6"/>
    <n v="0"/>
    <n v="5"/>
    <n v="1"/>
    <n v="4"/>
    <s v="Travel_Rarely"/>
    <x v="1"/>
    <s v="Medical"/>
    <x v="1"/>
    <s v="Research Scientist"/>
    <x v="1"/>
    <s v="Yes"/>
    <s v="Y"/>
  </r>
  <r>
    <n v="34"/>
    <n v="5"/>
    <n v="3"/>
    <n v="1"/>
    <n v="158"/>
    <n v="2"/>
    <n v="137440"/>
    <n v="20"/>
    <n v="8"/>
    <n v="1"/>
    <n v="3"/>
    <n v="3"/>
    <n v="2"/>
    <n v="1"/>
    <n v="0"/>
    <s v="Travel_Frequently"/>
    <x v="1"/>
    <s v="Medical"/>
    <x v="2"/>
    <s v="Research Scientist"/>
    <x v="1"/>
    <s v="Yes"/>
    <s v="Y"/>
  </r>
  <r>
    <n v="38"/>
    <n v="3"/>
    <n v="3"/>
    <n v="1"/>
    <n v="159"/>
    <n v="2"/>
    <n v="49070"/>
    <n v="11"/>
    <n v="8"/>
    <n v="1"/>
    <n v="1"/>
    <n v="3"/>
    <n v="1"/>
    <n v="0"/>
    <n v="0"/>
    <s v="Travel_Frequently"/>
    <x v="0"/>
    <s v="Marketing"/>
    <x v="0"/>
    <s v="Sales Executive"/>
    <x v="0"/>
    <s v="No"/>
    <s v="Y"/>
  </r>
  <r>
    <n v="40"/>
    <n v="26"/>
    <n v="4"/>
    <n v="1"/>
    <n v="160"/>
    <n v="1"/>
    <n v="34820"/>
    <n v="18"/>
    <n v="8"/>
    <n v="1"/>
    <n v="21"/>
    <n v="2"/>
    <n v="20"/>
    <n v="1"/>
    <n v="12"/>
    <s v="Travel_Rarely"/>
    <x v="0"/>
    <s v="Marketing"/>
    <x v="0"/>
    <s v="Sales Executive"/>
    <x v="0"/>
    <s v="No"/>
    <s v="Y"/>
  </r>
  <r>
    <n v="26"/>
    <n v="3"/>
    <n v="2"/>
    <n v="1"/>
    <n v="161"/>
    <n v="4"/>
    <n v="24360"/>
    <n v="24"/>
    <n v="8"/>
    <n v="0"/>
    <n v="3"/>
    <n v="2"/>
    <n v="3"/>
    <n v="0"/>
    <n v="2"/>
    <s v="Travel_Rarely"/>
    <x v="1"/>
    <s v="Medical"/>
    <x v="2"/>
    <s v="Healthcare Representative"/>
    <x v="0"/>
    <s v="No"/>
    <s v="Y"/>
  </r>
  <r>
    <n v="30"/>
    <n v="15"/>
    <n v="3"/>
    <n v="1"/>
    <n v="162"/>
    <n v="2"/>
    <n v="23800"/>
    <n v="18"/>
    <n v="8"/>
    <n v="3"/>
    <n v="9"/>
    <n v="2"/>
    <n v="5"/>
    <n v="1"/>
    <n v="4"/>
    <s v="Non-Travel"/>
    <x v="1"/>
    <s v="Medical"/>
    <x v="0"/>
    <s v="Sales Executive"/>
    <x v="0"/>
    <s v="No"/>
    <s v="Y"/>
  </r>
  <r>
    <n v="29"/>
    <n v="8"/>
    <n v="3"/>
    <n v="1"/>
    <n v="163"/>
    <n v="3"/>
    <n v="194310"/>
    <n v="11"/>
    <n v="8"/>
    <n v="0"/>
    <n v="10"/>
    <n v="3"/>
    <n v="10"/>
    <n v="0"/>
    <n v="7"/>
    <s v="Travel_Rarely"/>
    <x v="1"/>
    <s v="Medical"/>
    <x v="0"/>
    <s v="Manufacturing Director"/>
    <x v="0"/>
    <s v="No"/>
    <s v="Y"/>
  </r>
  <r>
    <n v="29"/>
    <n v="19"/>
    <n v="4"/>
    <n v="1"/>
    <n v="164"/>
    <n v="3"/>
    <n v="17900"/>
    <n v="16"/>
    <n v="8"/>
    <n v="1"/>
    <n v="6"/>
    <n v="4"/>
    <n v="2"/>
    <n v="1"/>
    <n v="1"/>
    <s v="Travel_Rarely"/>
    <x v="1"/>
    <s v="Life Sciences"/>
    <x v="0"/>
    <s v="Research Scientist"/>
    <x v="1"/>
    <s v="Yes"/>
    <s v="Y"/>
  </r>
  <r>
    <n v="19"/>
    <n v="4"/>
    <n v="3"/>
    <n v="1"/>
    <n v="165"/>
    <n v="1"/>
    <n v="76440"/>
    <n v="15"/>
    <n v="8"/>
    <n v="2"/>
    <n v="1"/>
    <n v="2"/>
    <n v="1"/>
    <n v="0"/>
    <n v="0"/>
    <s v="Travel_Rarely"/>
    <x v="1"/>
    <s v="Medical"/>
    <x v="1"/>
    <s v="Sales Executive"/>
    <x v="1"/>
    <s v="Yes"/>
    <s v="Y"/>
  </r>
  <r>
    <n v="30"/>
    <n v="2"/>
    <n v="4"/>
    <n v="1"/>
    <n v="166"/>
    <n v="3"/>
    <n v="51310"/>
    <n v="15"/>
    <n v="8"/>
    <n v="1"/>
    <n v="10"/>
    <n v="2"/>
    <n v="9"/>
    <n v="7"/>
    <n v="8"/>
    <s v="Non-Travel"/>
    <x v="1"/>
    <s v="Life Sciences"/>
    <x v="0"/>
    <s v="Research Scientist"/>
    <x v="0"/>
    <s v="No"/>
    <s v="Y"/>
  </r>
  <r>
    <n v="57"/>
    <n v="2"/>
    <n v="2"/>
    <n v="1"/>
    <n v="167"/>
    <n v="4"/>
    <n v="63060"/>
    <n v="12"/>
    <n v="8"/>
    <n v="1"/>
    <n v="32"/>
    <n v="3"/>
    <n v="1"/>
    <n v="0"/>
    <n v="0"/>
    <s v="Travel_Rarely"/>
    <x v="1"/>
    <s v="Life Sciences"/>
    <x v="2"/>
    <s v="Research Scientist"/>
    <x v="1"/>
    <s v="No"/>
    <s v="Y"/>
  </r>
  <r>
    <n v="50"/>
    <n v="10"/>
    <n v="4"/>
    <n v="1"/>
    <n v="168"/>
    <n v="3"/>
    <n v="47870"/>
    <n v="12"/>
    <n v="8"/>
    <n v="0"/>
    <n v="28"/>
    <n v="3"/>
    <n v="27"/>
    <n v="15"/>
    <n v="7"/>
    <s v="Travel_Rarely"/>
    <x v="0"/>
    <s v="Life Sciences"/>
    <x v="0"/>
    <s v="Manager"/>
    <x v="0"/>
    <s v="No"/>
    <s v="Y"/>
  </r>
  <r>
    <n v="30"/>
    <n v="10"/>
    <n v="2"/>
    <n v="1"/>
    <n v="169"/>
    <n v="3"/>
    <n v="188800"/>
    <n v="22"/>
    <n v="8"/>
    <n v="1"/>
    <n v="12"/>
    <n v="3"/>
    <n v="11"/>
    <n v="6"/>
    <n v="7"/>
    <s v="Non-Travel"/>
    <x v="0"/>
    <s v="Life Sciences"/>
    <x v="1"/>
    <s v="Laboratory Technician"/>
    <x v="1"/>
    <s v="No"/>
    <s v="Y"/>
  </r>
  <r>
    <n v="60"/>
    <n v="16"/>
    <n v="3"/>
    <n v="1"/>
    <n v="170"/>
    <n v="4"/>
    <n v="23390"/>
    <n v="20"/>
    <n v="8"/>
    <n v="0"/>
    <n v="22"/>
    <n v="4"/>
    <n v="18"/>
    <n v="13"/>
    <n v="11"/>
    <s v="Travel_Frequently"/>
    <x v="1"/>
    <s v="Life Sciences"/>
    <x v="0"/>
    <s v="Laboratory Technician"/>
    <x v="0"/>
    <s v="No"/>
    <s v="Y"/>
  </r>
  <r>
    <n v="47"/>
    <n v="1"/>
    <n v="3"/>
    <n v="1"/>
    <n v="171"/>
    <n v="5"/>
    <n v="135700"/>
    <n v="16"/>
    <n v="8"/>
    <n v="2"/>
    <n v="20"/>
    <n v="2"/>
    <n v="5"/>
    <n v="0"/>
    <n v="4"/>
    <s v="Travel_Rarely"/>
    <x v="1"/>
    <s v="Technical Degree"/>
    <x v="2"/>
    <s v="Manufacturing Director"/>
    <x v="1"/>
    <s v="No"/>
    <s v="Y"/>
  </r>
  <r>
    <n v="46"/>
    <n v="4"/>
    <n v="1"/>
    <n v="1"/>
    <n v="172"/>
    <n v="1"/>
    <n v="67120"/>
    <n v="21"/>
    <n v="8"/>
    <n v="1"/>
    <n v="26"/>
    <n v="3"/>
    <n v="3"/>
    <n v="0"/>
    <n v="1"/>
    <s v="Travel_Rarely"/>
    <x v="0"/>
    <s v="Technical Degree"/>
    <x v="0"/>
    <s v="Laboratory Technician"/>
    <x v="1"/>
    <s v="No"/>
    <s v="Y"/>
  </r>
  <r>
    <n v="35"/>
    <n v="15"/>
    <n v="2"/>
    <n v="1"/>
    <n v="173"/>
    <n v="2"/>
    <n v="54060"/>
    <n v="12"/>
    <n v="8"/>
    <n v="1"/>
    <n v="6"/>
    <n v="2"/>
    <n v="5"/>
    <n v="4"/>
    <n v="3"/>
    <s v="Travel_Rarely"/>
    <x v="1"/>
    <s v="Medical"/>
    <x v="1"/>
    <s v="Laboratory Technician"/>
    <x v="0"/>
    <s v="No"/>
    <s v="Y"/>
  </r>
  <r>
    <n v="54"/>
    <n v="2"/>
    <n v="4"/>
    <n v="1"/>
    <n v="174"/>
    <n v="2"/>
    <n v="89380"/>
    <n v="11"/>
    <n v="8"/>
    <n v="3"/>
    <n v="19"/>
    <n v="2"/>
    <n v="1"/>
    <n v="0"/>
    <n v="0"/>
    <s v="Travel_Rarely"/>
    <x v="1"/>
    <s v="Medical"/>
    <x v="1"/>
    <s v="Human Resources"/>
    <x v="1"/>
    <s v="No"/>
    <s v="Y"/>
  </r>
  <r>
    <n v="34"/>
    <n v="8"/>
    <n v="2"/>
    <n v="1"/>
    <n v="175"/>
    <n v="1"/>
    <n v="24390"/>
    <n v="11"/>
    <n v="8"/>
    <n v="2"/>
    <n v="14"/>
    <n v="2"/>
    <n v="7"/>
    <n v="5"/>
    <n v="7"/>
    <s v="Travel_Rarely"/>
    <x v="0"/>
    <s v="Life Sciences"/>
    <x v="2"/>
    <s v="Laboratory Technician"/>
    <x v="1"/>
    <s v="No"/>
    <s v="Y"/>
  </r>
  <r>
    <n v="46"/>
    <n v="2"/>
    <n v="3"/>
    <n v="1"/>
    <n v="176"/>
    <n v="1"/>
    <n v="88370"/>
    <n v="18"/>
    <n v="8"/>
    <n v="0"/>
    <n v="15"/>
    <n v="3"/>
    <n v="3"/>
    <n v="1"/>
    <n v="2"/>
    <s v="Travel_Rarely"/>
    <x v="1"/>
    <s v="Life Sciences"/>
    <x v="0"/>
    <s v="Healthcare Representative"/>
    <x v="1"/>
    <s v="No"/>
    <s v="Y"/>
  </r>
  <r>
    <n v="31"/>
    <n v="7"/>
    <n v="3"/>
    <n v="1"/>
    <n v="177"/>
    <n v="2"/>
    <n v="53430"/>
    <n v="14"/>
    <n v="8"/>
    <n v="1"/>
    <n v="13"/>
    <n v="3"/>
    <n v="13"/>
    <n v="0"/>
    <n v="8"/>
    <s v="Travel_Rarely"/>
    <x v="1"/>
    <s v="Life Sciences"/>
    <x v="2"/>
    <s v="Research Director"/>
    <x v="1"/>
    <s v="No"/>
    <s v="Y"/>
  </r>
  <r>
    <n v="33"/>
    <n v="10"/>
    <n v="3"/>
    <n v="1"/>
    <n v="178"/>
    <n v="4"/>
    <n v="67280"/>
    <n v="22"/>
    <n v="8"/>
    <n v="0"/>
    <n v="15"/>
    <n v="2"/>
    <n v="7"/>
    <n v="7"/>
    <n v="7"/>
    <s v="Travel_Rarely"/>
    <x v="1"/>
    <s v="Life Sciences"/>
    <x v="0"/>
    <s v="Research Director"/>
    <x v="0"/>
    <s v="Yes"/>
    <s v="Y"/>
  </r>
  <r>
    <n v="33"/>
    <n v="5"/>
    <n v="4"/>
    <n v="1"/>
    <n v="179"/>
    <n v="2"/>
    <n v="66520"/>
    <n v="25"/>
    <n v="8"/>
    <n v="0"/>
    <n v="8"/>
    <n v="5"/>
    <n v="4"/>
    <n v="1"/>
    <n v="3"/>
    <s v="Travel_Rarely"/>
    <x v="0"/>
    <s v="Marketing"/>
    <x v="2"/>
    <s v="Research Director"/>
    <x v="1"/>
    <s v="Yes"/>
    <s v="Y"/>
  </r>
  <r>
    <n v="30"/>
    <n v="2"/>
    <n v="3"/>
    <n v="1"/>
    <n v="180"/>
    <n v="1"/>
    <n v="48500"/>
    <n v="12"/>
    <n v="8"/>
    <n v="1"/>
    <n v="4"/>
    <n v="4"/>
    <n v="3"/>
    <n v="1"/>
    <n v="2"/>
    <s v="Travel_Rarely"/>
    <x v="1"/>
    <s v="Life Sciences"/>
    <x v="1"/>
    <s v="Sales Executive"/>
    <x v="1"/>
    <s v="No"/>
    <s v="Y"/>
  </r>
  <r>
    <n v="35"/>
    <n v="12"/>
    <n v="2"/>
    <n v="1"/>
    <n v="181"/>
    <n v="2"/>
    <n v="28090"/>
    <n v="23"/>
    <n v="8"/>
    <n v="1"/>
    <n v="10"/>
    <n v="2"/>
    <n v="8"/>
    <n v="0"/>
    <n v="0"/>
    <s v="Travel_Rarely"/>
    <x v="1"/>
    <s v="Medical"/>
    <x v="0"/>
    <s v="Sales Representative"/>
    <x v="0"/>
    <s v="No"/>
    <s v="Y"/>
  </r>
  <r>
    <n v="31"/>
    <n v="22"/>
    <n v="2"/>
    <n v="1"/>
    <n v="182"/>
    <n v="2"/>
    <n v="56890"/>
    <n v="15"/>
    <n v="8"/>
    <n v="2"/>
    <n v="12"/>
    <n v="2"/>
    <n v="1"/>
    <n v="0"/>
    <n v="0"/>
    <s v="Travel_Frequently"/>
    <x v="1"/>
    <s v="Medical"/>
    <x v="0"/>
    <s v="Sales Executive"/>
    <x v="0"/>
    <s v="Yes"/>
    <s v="Y"/>
  </r>
  <r>
    <n v="34"/>
    <n v="17"/>
    <n v="1"/>
    <n v="1"/>
    <n v="183"/>
    <n v="1"/>
    <n v="20010"/>
    <n v="22"/>
    <n v="8"/>
    <n v="1"/>
    <n v="11"/>
    <n v="5"/>
    <n v="3"/>
    <n v="0"/>
    <n v="2"/>
    <s v="Travel_Frequently"/>
    <x v="0"/>
    <s v="Marketing"/>
    <x v="2"/>
    <s v="Research Director"/>
    <x v="1"/>
    <s v="Yes"/>
    <s v="Y"/>
  </r>
  <r>
    <n v="42"/>
    <n v="2"/>
    <n v="4"/>
    <n v="1"/>
    <n v="184"/>
    <n v="1"/>
    <n v="29770"/>
    <n v="15"/>
    <n v="8"/>
    <n v="3"/>
    <n v="8"/>
    <n v="3"/>
    <n v="2"/>
    <n v="2"/>
    <n v="0"/>
    <s v="Travel_Frequently"/>
    <x v="1"/>
    <s v="Medical"/>
    <x v="0"/>
    <s v="Research Scientist"/>
    <x v="0"/>
    <s v="No"/>
    <s v="Y"/>
  </r>
  <r>
    <n v="36"/>
    <n v="3"/>
    <n v="4"/>
    <n v="1"/>
    <n v="185"/>
    <n v="1"/>
    <n v="40250"/>
    <n v="11"/>
    <n v="8"/>
    <n v="0"/>
    <n v="10"/>
    <n v="3"/>
    <n v="10"/>
    <n v="9"/>
    <n v="7"/>
    <s v="Non-Travel"/>
    <x v="1"/>
    <s v="Medical"/>
    <x v="1"/>
    <s v="Research Scientist"/>
    <x v="1"/>
    <s v="No"/>
    <s v="Y"/>
  </r>
  <r>
    <n v="22"/>
    <n v="7"/>
    <n v="3"/>
    <n v="1"/>
    <n v="186"/>
    <n v="2"/>
    <n v="37850"/>
    <n v="13"/>
    <n v="8"/>
    <n v="2"/>
    <n v="4"/>
    <n v="2"/>
    <n v="2"/>
    <n v="1"/>
    <n v="2"/>
    <s v="Travel_Frequently"/>
    <x v="1"/>
    <s v="Medical"/>
    <x v="1"/>
    <s v="Laboratory Technician"/>
    <x v="0"/>
    <s v="Yes"/>
    <s v="Y"/>
  </r>
  <r>
    <n v="48"/>
    <n v="6"/>
    <n v="3"/>
    <n v="1"/>
    <n v="187"/>
    <n v="1"/>
    <n v="108540"/>
    <n v="14"/>
    <n v="8"/>
    <n v="1"/>
    <n v="14"/>
    <n v="6"/>
    <n v="9"/>
    <n v="6"/>
    <n v="7"/>
    <s v="Travel_Rarely"/>
    <x v="1"/>
    <s v="Medical"/>
    <x v="0"/>
    <s v="Laboratory Technician"/>
    <x v="1"/>
    <s v="No"/>
    <s v="Y"/>
  </r>
  <r>
    <n v="55"/>
    <n v="1"/>
    <n v="3"/>
    <n v="1"/>
    <n v="188"/>
    <n v="1"/>
    <n v="120310"/>
    <n v="11"/>
    <n v="8"/>
    <n v="0"/>
    <n v="37"/>
    <n v="5"/>
    <n v="10"/>
    <n v="7"/>
    <n v="7"/>
    <s v="Travel_Rarely"/>
    <x v="1"/>
    <s v="Medical"/>
    <x v="1"/>
    <s v="Sales Executive"/>
    <x v="0"/>
    <s v="No"/>
    <s v="Y"/>
  </r>
  <r>
    <n v="41"/>
    <n v="3"/>
    <n v="2"/>
    <n v="1"/>
    <n v="189"/>
    <n v="2"/>
    <n v="99360"/>
    <n v="17"/>
    <n v="8"/>
    <n v="1"/>
    <n v="16"/>
    <n v="2"/>
    <n v="14"/>
    <n v="1"/>
    <n v="10"/>
    <s v="Non-Travel"/>
    <x v="1"/>
    <s v="Life Sciences"/>
    <x v="1"/>
    <s v="Research Scientist"/>
    <x v="0"/>
    <s v="No"/>
    <s v="Y"/>
  </r>
  <r>
    <n v="35"/>
    <n v="22"/>
    <n v="3"/>
    <n v="1"/>
    <n v="190"/>
    <n v="1"/>
    <n v="29660"/>
    <n v="18"/>
    <n v="8"/>
    <n v="0"/>
    <n v="15"/>
    <n v="2"/>
    <n v="11"/>
    <n v="6"/>
    <n v="9"/>
    <s v="Travel_Rarely"/>
    <x v="1"/>
    <s v="Medical"/>
    <x v="0"/>
    <s v="Sales Representative"/>
    <x v="0"/>
    <s v="No"/>
    <s v="Y"/>
  </r>
  <r>
    <n v="40"/>
    <n v="15"/>
    <n v="3"/>
    <n v="1"/>
    <n v="191"/>
    <n v="2"/>
    <n v="25710"/>
    <n v="14"/>
    <n v="8"/>
    <n v="0"/>
    <n v="22"/>
    <n v="1"/>
    <n v="20"/>
    <n v="5"/>
    <n v="13"/>
    <s v="Travel_Rarely"/>
    <x v="1"/>
    <s v="Life Sciences"/>
    <x v="1"/>
    <s v="Laboratory Technician"/>
    <x v="0"/>
    <s v="No"/>
    <s v="Y"/>
  </r>
  <r>
    <n v="39"/>
    <n v="12"/>
    <n v="1"/>
    <n v="1"/>
    <n v="192"/>
    <n v="1"/>
    <n v="99910"/>
    <n v="16"/>
    <n v="8"/>
    <n v="1"/>
    <n v="8"/>
    <n v="3"/>
    <n v="8"/>
    <n v="0"/>
    <n v="7"/>
    <s v="Travel_Frequently"/>
    <x v="1"/>
    <s v="Medical"/>
    <x v="0"/>
    <s v="Research Scientist"/>
    <x v="1"/>
    <s v="No"/>
    <s v="Y"/>
  </r>
  <r>
    <n v="31"/>
    <n v="1"/>
    <n v="4"/>
    <n v="1"/>
    <n v="193"/>
    <n v="3"/>
    <n v="61420"/>
    <n v="13"/>
    <n v="8"/>
    <n v="2"/>
    <n v="10"/>
    <n v="2"/>
    <n v="6"/>
    <n v="0"/>
    <n v="5"/>
    <s v="Travel_Rarely"/>
    <x v="1"/>
    <s v="Life Sciences"/>
    <x v="1"/>
    <s v="Research Director"/>
    <x v="1"/>
    <s v="No"/>
    <s v="Y"/>
  </r>
  <r>
    <n v="42"/>
    <n v="5"/>
    <n v="3"/>
    <n v="1"/>
    <n v="194"/>
    <n v="3"/>
    <n v="53900"/>
    <n v="14"/>
    <n v="8"/>
    <n v="0"/>
    <n v="10"/>
    <n v="3"/>
    <n v="10"/>
    <n v="5"/>
    <n v="8"/>
    <s v="Travel_Rarely"/>
    <x v="1"/>
    <s v="Medical"/>
    <x v="0"/>
    <s v="Sales Executive"/>
    <x v="1"/>
    <s v="No"/>
    <s v="Y"/>
  </r>
  <r>
    <n v="45"/>
    <n v="2"/>
    <n v="1"/>
    <n v="1"/>
    <n v="195"/>
    <n v="4"/>
    <n v="44040"/>
    <n v="23"/>
    <n v="8"/>
    <n v="0"/>
    <n v="9"/>
    <n v="2"/>
    <n v="8"/>
    <n v="3"/>
    <n v="7"/>
    <s v="Travel_Rarely"/>
    <x v="1"/>
    <s v="Medical"/>
    <x v="0"/>
    <s v="Sales Executive"/>
    <x v="0"/>
    <s v="No"/>
    <s v="Y"/>
  </r>
  <r>
    <n v="26"/>
    <n v="2"/>
    <n v="1"/>
    <n v="1"/>
    <n v="196"/>
    <n v="2"/>
    <n v="59930"/>
    <n v="12"/>
    <n v="8"/>
    <n v="0"/>
    <n v="8"/>
    <n v="3"/>
    <n v="7"/>
    <n v="1"/>
    <n v="0"/>
    <s v="Travel_Frequently"/>
    <x v="1"/>
    <s v="Life Sciences"/>
    <x v="2"/>
    <s v="Laboratory Technician"/>
    <x v="0"/>
    <s v="Yes"/>
    <s v="Y"/>
  </r>
  <r>
    <n v="29"/>
    <n v="5"/>
    <n v="3"/>
    <n v="1"/>
    <n v="197"/>
    <n v="1"/>
    <n v="51300"/>
    <n v="11"/>
    <n v="8"/>
    <n v="0"/>
    <n v="8"/>
    <n v="3"/>
    <n v="3"/>
    <n v="1"/>
    <n v="2"/>
    <s v="Travel_Rarely"/>
    <x v="1"/>
    <s v="Medical"/>
    <x v="2"/>
    <s v="Research Scientist"/>
    <x v="1"/>
    <s v="No"/>
    <s v="Y"/>
  </r>
  <r>
    <n v="33"/>
    <n v="16"/>
    <n v="3"/>
    <n v="1"/>
    <n v="198"/>
    <n v="1"/>
    <n v="20900"/>
    <n v="16"/>
    <n v="8"/>
    <n v="0"/>
    <n v="10"/>
    <n v="2"/>
    <n v="6"/>
    <n v="0"/>
    <n v="5"/>
    <s v="Travel_Rarely"/>
    <x v="1"/>
    <s v="Medical"/>
    <x v="2"/>
    <s v="Laboratory Technician"/>
    <x v="0"/>
    <s v="No"/>
    <s v="Y"/>
  </r>
  <r>
    <n v="31"/>
    <n v="2"/>
    <n v="4"/>
    <n v="1"/>
    <n v="199"/>
    <n v="1"/>
    <n v="29090"/>
    <n v="14"/>
    <n v="8"/>
    <n v="2"/>
    <n v="10"/>
    <n v="2"/>
    <n v="5"/>
    <n v="0"/>
    <n v="1"/>
    <s v="Travel_Rarely"/>
    <x v="1"/>
    <s v="Life Sciences"/>
    <x v="2"/>
    <s v="Sales Executive"/>
    <x v="0"/>
    <s v="No"/>
    <s v="Y"/>
  </r>
  <r>
    <n v="18"/>
    <n v="2"/>
    <n v="3"/>
    <n v="1"/>
    <n v="200"/>
    <n v="1"/>
    <n v="34680"/>
    <n v="18"/>
    <n v="8"/>
    <n v="2"/>
    <n v="0"/>
    <n v="4"/>
    <n v="0"/>
    <n v="0"/>
    <n v="0"/>
    <s v="Travel_Frequently"/>
    <x v="1"/>
    <s v="Technical Degree"/>
    <x v="1"/>
    <s v="Sales Executive"/>
    <x v="1"/>
    <s v="Yes"/>
    <s v="Y"/>
  </r>
  <r>
    <n v="40"/>
    <n v="1"/>
    <n v="4"/>
    <n v="1"/>
    <n v="201"/>
    <n v="2"/>
    <n v="30680"/>
    <n v="19"/>
    <n v="8"/>
    <n v="0"/>
    <n v="20"/>
    <n v="3"/>
    <n v="1"/>
    <n v="0"/>
    <n v="1"/>
    <s v="Non-Travel"/>
    <x v="1"/>
    <s v="Technical Degree"/>
    <x v="2"/>
    <s v="Laboratory Technician"/>
    <x v="0"/>
    <s v="No"/>
    <s v="Y"/>
  </r>
  <r>
    <n v="41"/>
    <n v="23"/>
    <n v="3"/>
    <n v="1"/>
    <n v="202"/>
    <n v="2"/>
    <n v="26700"/>
    <n v="15"/>
    <n v="8"/>
    <n v="2"/>
    <n v="10"/>
    <n v="2"/>
    <n v="8"/>
    <n v="0"/>
    <n v="7"/>
    <s v="Non-Travel"/>
    <x v="1"/>
    <s v="Life Sciences"/>
    <x v="1"/>
    <s v="Manufacturing Director"/>
    <x v="1"/>
    <s v="No"/>
    <s v="Y"/>
  </r>
  <r>
    <n v="26"/>
    <n v="9"/>
    <n v="4"/>
    <n v="1"/>
    <n v="203"/>
    <n v="3"/>
    <n v="26930"/>
    <n v="17"/>
    <n v="8"/>
    <n v="3"/>
    <n v="8"/>
    <n v="3"/>
    <n v="0"/>
    <n v="0"/>
    <n v="0"/>
    <s v="Travel_Rarely"/>
    <x v="1"/>
    <s v="Medical"/>
    <x v="2"/>
    <s v="Healthcare Representative"/>
    <x v="1"/>
    <s v="No"/>
    <s v="Y"/>
  </r>
  <r>
    <n v="35"/>
    <n v="16"/>
    <n v="4"/>
    <n v="1"/>
    <n v="204"/>
    <n v="2"/>
    <n v="95260"/>
    <n v="15"/>
    <n v="8"/>
    <n v="0"/>
    <n v="5"/>
    <n v="2"/>
    <n v="5"/>
    <n v="0"/>
    <n v="3"/>
    <s v="Travel_Rarely"/>
    <x v="1"/>
    <s v="Medical"/>
    <x v="1"/>
    <s v="Human Resources"/>
    <x v="1"/>
    <s v="No"/>
    <s v="Y"/>
  </r>
  <r>
    <n v="34"/>
    <n v="26"/>
    <n v="3"/>
    <n v="1"/>
    <n v="205"/>
    <n v="1"/>
    <n v="52370"/>
    <n v="19"/>
    <n v="8"/>
    <n v="1"/>
    <n v="10"/>
    <n v="3"/>
    <n v="10"/>
    <n v="5"/>
    <n v="7"/>
    <s v="Travel_Rarely"/>
    <x v="1"/>
    <s v="Medical"/>
    <x v="1"/>
    <s v="Laboratory Technician"/>
    <x v="1"/>
    <s v="No"/>
    <s v="Y"/>
  </r>
  <r>
    <n v="26"/>
    <n v="1"/>
    <n v="3"/>
    <n v="1"/>
    <n v="206"/>
    <n v="2"/>
    <n v="24260"/>
    <n v="22"/>
    <n v="8"/>
    <n v="0"/>
    <n v="1"/>
    <n v="3"/>
    <n v="1"/>
    <n v="0"/>
    <n v="0"/>
    <s v="Travel_Rarely"/>
    <x v="0"/>
    <s v="Marketing"/>
    <x v="1"/>
    <s v="Manufacturing Director"/>
    <x v="0"/>
    <s v="Yes"/>
    <s v="Y"/>
  </r>
  <r>
    <n v="37"/>
    <n v="8"/>
    <n v="1"/>
    <n v="1"/>
    <n v="207"/>
    <n v="1"/>
    <n v="41930"/>
    <n v="16"/>
    <n v="8"/>
    <n v="1"/>
    <n v="12"/>
    <n v="5"/>
    <n v="6"/>
    <n v="1"/>
    <n v="2"/>
    <s v="Travel_Rarely"/>
    <x v="1"/>
    <s v="Life Sciences"/>
    <x v="1"/>
    <s v="Sales Executive"/>
    <x v="1"/>
    <s v="No"/>
    <s v="Y"/>
  </r>
  <r>
    <n v="46"/>
    <n v="4"/>
    <n v="1"/>
    <n v="1"/>
    <n v="208"/>
    <n v="5"/>
    <n v="29110"/>
    <n v="13"/>
    <n v="8"/>
    <n v="0"/>
    <n v="28"/>
    <n v="3"/>
    <n v="2"/>
    <n v="1"/>
    <n v="2"/>
    <s v="Travel_Frequently"/>
    <x v="1"/>
    <s v="Medical"/>
    <x v="0"/>
    <s v="Human Resources"/>
    <x v="1"/>
    <s v="No"/>
    <s v="Y"/>
  </r>
  <r>
    <n v="41"/>
    <n v="24"/>
    <n v="1"/>
    <n v="1"/>
    <n v="209"/>
    <n v="1"/>
    <n v="26610"/>
    <n v="14"/>
    <n v="8"/>
    <n v="1"/>
    <n v="22"/>
    <n v="2"/>
    <n v="18"/>
    <n v="11"/>
    <n v="8"/>
    <s v="Travel_Rarely"/>
    <x v="1"/>
    <s v="Life Sciences"/>
    <x v="0"/>
    <s v="Research Director"/>
    <x v="1"/>
    <s v="No"/>
    <s v="Y"/>
  </r>
  <r>
    <n v="37"/>
    <n v="7"/>
    <n v="2"/>
    <n v="1"/>
    <n v="210"/>
    <n v="1"/>
    <n v="20280"/>
    <n v="16"/>
    <n v="8"/>
    <n v="1"/>
    <n v="9"/>
    <n v="3"/>
    <n v="9"/>
    <n v="7"/>
    <n v="7"/>
    <s v="Non-Travel"/>
    <x v="1"/>
    <s v="Medical"/>
    <x v="2"/>
    <s v="Sales Executive"/>
    <x v="1"/>
    <s v="No"/>
    <s v="Y"/>
  </r>
  <r>
    <n v="52"/>
    <n v="2"/>
    <n v="1"/>
    <n v="1"/>
    <n v="211"/>
    <n v="1"/>
    <n v="99800"/>
    <n v="11"/>
    <n v="8"/>
    <n v="1"/>
    <n v="18"/>
    <n v="2"/>
    <n v="10"/>
    <n v="6"/>
    <n v="9"/>
    <s v="Travel_Rarely"/>
    <x v="0"/>
    <s v="Medical"/>
    <x v="2"/>
    <s v="Laboratory Technician"/>
    <x v="1"/>
    <s v="No"/>
    <s v="Y"/>
  </r>
  <r>
    <n v="32"/>
    <n v="7"/>
    <n v="2"/>
    <n v="1"/>
    <n v="212"/>
    <n v="2"/>
    <n v="32980"/>
    <n v="22"/>
    <n v="8"/>
    <n v="0"/>
    <n v="6"/>
    <n v="4"/>
    <n v="4"/>
    <n v="1"/>
    <n v="2"/>
    <s v="Non-Travel"/>
    <x v="1"/>
    <s v="Life Sciences"/>
    <x v="0"/>
    <s v="Research Director"/>
    <x v="0"/>
    <s v="Yes"/>
    <s v="Y"/>
  </r>
  <r>
    <n v="24"/>
    <n v="22"/>
    <n v="3"/>
    <n v="1"/>
    <n v="213"/>
    <n v="1"/>
    <n v="29350"/>
    <n v="14"/>
    <n v="8"/>
    <n v="2"/>
    <n v="3"/>
    <n v="5"/>
    <n v="2"/>
    <n v="2"/>
    <n v="1"/>
    <s v="Travel_Frequently"/>
    <x v="0"/>
    <s v="Life Sciences"/>
    <x v="0"/>
    <s v="Healthcare Representative"/>
    <x v="0"/>
    <s v="No"/>
    <s v="Y"/>
  </r>
  <r>
    <n v="38"/>
    <n v="5"/>
    <n v="3"/>
    <n v="1"/>
    <n v="214"/>
    <n v="1"/>
    <n v="154270"/>
    <n v="16"/>
    <n v="8"/>
    <n v="1"/>
    <n v="18"/>
    <n v="2"/>
    <n v="1"/>
    <n v="0"/>
    <n v="0"/>
    <s v="Travel_Rarely"/>
    <x v="1"/>
    <s v="Life Sciences"/>
    <x v="0"/>
    <s v="Research Scientist"/>
    <x v="0"/>
    <s v="No"/>
    <s v="Y"/>
  </r>
  <r>
    <n v="37"/>
    <n v="1"/>
    <n v="4"/>
    <n v="1"/>
    <n v="215"/>
    <n v="5"/>
    <n v="39440"/>
    <n v="11"/>
    <n v="8"/>
    <n v="2"/>
    <n v="8"/>
    <n v="3"/>
    <n v="6"/>
    <n v="4"/>
    <n v="3"/>
    <s v="Travel_Rarely"/>
    <x v="1"/>
    <s v="Technical Degree"/>
    <x v="0"/>
    <s v="Research Scientist"/>
    <x v="0"/>
    <s v="No"/>
    <s v="Y"/>
  </r>
  <r>
    <n v="49"/>
    <n v="21"/>
    <n v="1"/>
    <n v="1"/>
    <n v="216"/>
    <n v="1"/>
    <n v="40110"/>
    <n v="18"/>
    <n v="8"/>
    <n v="2"/>
    <n v="31"/>
    <n v="2"/>
    <n v="31"/>
    <n v="0"/>
    <n v="9"/>
    <s v="Travel_Rarely"/>
    <x v="0"/>
    <s v="Life Sciences"/>
    <x v="2"/>
    <s v="Sales Executive"/>
    <x v="1"/>
    <s v="No"/>
    <s v="Y"/>
  </r>
  <r>
    <n v="24"/>
    <n v="1"/>
    <n v="3"/>
    <n v="1"/>
    <n v="217"/>
    <n v="1"/>
    <n v="34070"/>
    <n v="15"/>
    <n v="8"/>
    <n v="2"/>
    <n v="6"/>
    <n v="2"/>
    <n v="6"/>
    <n v="1"/>
    <n v="4"/>
    <s v="Travel_Rarely"/>
    <x v="0"/>
    <s v="Marketing"/>
    <x v="0"/>
    <s v="Sales Executive"/>
    <x v="0"/>
    <s v="No"/>
    <s v="Y"/>
  </r>
  <r>
    <n v="26"/>
    <n v="19"/>
    <n v="4"/>
    <n v="1"/>
    <n v="218"/>
    <n v="4"/>
    <n v="119940"/>
    <n v="14"/>
    <n v="8"/>
    <n v="1"/>
    <n v="6"/>
    <n v="6"/>
    <n v="5"/>
    <n v="1"/>
    <n v="4"/>
    <s v="Travel_Rarely"/>
    <x v="1"/>
    <s v="Technical Degree"/>
    <x v="0"/>
    <s v="Sales Executive"/>
    <x v="0"/>
    <s v="No"/>
    <s v="Y"/>
  </r>
  <r>
    <n v="24"/>
    <n v="7"/>
    <n v="3"/>
    <n v="1"/>
    <n v="219"/>
    <n v="1"/>
    <n v="12320"/>
    <n v="12"/>
    <n v="8"/>
    <n v="0"/>
    <n v="1"/>
    <n v="4"/>
    <n v="1"/>
    <n v="0"/>
    <n v="0"/>
    <s v="Travel_Rarely"/>
    <x v="0"/>
    <s v="Medical"/>
    <x v="0"/>
    <s v="Laboratory Technician"/>
    <x v="0"/>
    <s v="No"/>
    <s v="Y"/>
  </r>
  <r>
    <n v="50"/>
    <n v="2"/>
    <n v="2"/>
    <n v="1"/>
    <n v="220"/>
    <n v="1"/>
    <n v="29600"/>
    <n v="14"/>
    <n v="8"/>
    <n v="3"/>
    <n v="32"/>
    <n v="2"/>
    <n v="32"/>
    <n v="10"/>
    <n v="7"/>
    <s v="Travel_Frequently"/>
    <x v="0"/>
    <s v="Marketing"/>
    <x v="0"/>
    <s v="Sales Executive"/>
    <x v="1"/>
    <s v="No"/>
    <s v="Y"/>
  </r>
  <r>
    <n v="25"/>
    <n v="2"/>
    <n v="3"/>
    <n v="1"/>
    <n v="221"/>
    <n v="1"/>
    <n v="190940"/>
    <n v="16"/>
    <n v="8"/>
    <n v="0"/>
    <n v="7"/>
    <n v="3"/>
    <n v="7"/>
    <n v="0"/>
    <n v="6"/>
    <s v="Travel_Rarely"/>
    <x v="1"/>
    <s v="Life Sciences"/>
    <x v="0"/>
    <s v="Research Scientist"/>
    <x v="1"/>
    <s v="No"/>
    <s v="Y"/>
  </r>
  <r>
    <n v="24"/>
    <n v="2"/>
    <n v="3"/>
    <n v="1"/>
    <n v="222"/>
    <n v="2"/>
    <n v="39190"/>
    <n v="21"/>
    <n v="8"/>
    <n v="0"/>
    <n v="6"/>
    <n v="3"/>
    <n v="6"/>
    <n v="1"/>
    <n v="2"/>
    <s v="Travel_Frequently"/>
    <x v="1"/>
    <s v="Medical"/>
    <x v="0"/>
    <s v="Research Scientist"/>
    <x v="1"/>
    <s v="Yes"/>
    <s v="Y"/>
  </r>
  <r>
    <n v="30"/>
    <n v="9"/>
    <n v="3"/>
    <n v="1"/>
    <n v="223"/>
    <n v="2"/>
    <n v="68250"/>
    <n v="14"/>
    <n v="8"/>
    <n v="0"/>
    <n v="1"/>
    <n v="2"/>
    <n v="1"/>
    <n v="0"/>
    <n v="0"/>
    <s v="Travel_Frequently"/>
    <x v="1"/>
    <s v="Other"/>
    <x v="0"/>
    <s v="Healthcare Representative"/>
    <x v="1"/>
    <s v="Yes"/>
    <s v="Y"/>
  </r>
  <r>
    <n v="34"/>
    <n v="6"/>
    <n v="2"/>
    <n v="1"/>
    <n v="224"/>
    <n v="4"/>
    <n v="102480"/>
    <n v="12"/>
    <n v="8"/>
    <n v="1"/>
    <n v="6"/>
    <n v="4"/>
    <n v="6"/>
    <n v="1"/>
    <n v="3"/>
    <s v="Travel_Rarely"/>
    <x v="0"/>
    <s v="Life Sciences"/>
    <x v="0"/>
    <s v="Research Director"/>
    <x v="1"/>
    <s v="No"/>
    <s v="Y"/>
  </r>
  <r>
    <n v="31"/>
    <n v="9"/>
    <n v="1"/>
    <n v="1"/>
    <n v="225"/>
    <n v="1"/>
    <n v="189470"/>
    <n v="12"/>
    <n v="8"/>
    <n v="2"/>
    <n v="9"/>
    <n v="2"/>
    <n v="3"/>
    <n v="1"/>
    <n v="2"/>
    <s v="Travel_Rarely"/>
    <x v="1"/>
    <s v="Medical"/>
    <x v="2"/>
    <s v="Sales Representative"/>
    <x v="0"/>
    <s v="Yes"/>
    <s v="Y"/>
  </r>
  <r>
    <n v="35"/>
    <n v="2"/>
    <n v="3"/>
    <n v="1"/>
    <n v="226"/>
    <n v="5"/>
    <n v="24960"/>
    <n v="17"/>
    <n v="8"/>
    <n v="3"/>
    <n v="9"/>
    <n v="3"/>
    <n v="3"/>
    <n v="0"/>
    <n v="2"/>
    <s v="Travel_Rarely"/>
    <x v="1"/>
    <s v="Life Sciences"/>
    <x v="1"/>
    <s v="Sales Executive"/>
    <x v="0"/>
    <s v="No"/>
    <s v="Y"/>
  </r>
  <r>
    <n v="31"/>
    <n v="1"/>
    <n v="3"/>
    <n v="1"/>
    <n v="227"/>
    <n v="2"/>
    <n v="64650"/>
    <n v="17"/>
    <n v="8"/>
    <n v="0"/>
    <n v="13"/>
    <n v="3"/>
    <n v="7"/>
    <n v="5"/>
    <n v="7"/>
    <s v="Travel_Rarely"/>
    <x v="0"/>
    <s v="Marketing"/>
    <x v="2"/>
    <s v="Sales Executive"/>
    <x v="0"/>
    <s v="No"/>
    <s v="Y"/>
  </r>
  <r>
    <n v="27"/>
    <n v="22"/>
    <n v="4"/>
    <n v="1"/>
    <n v="228"/>
    <n v="1"/>
    <n v="22060"/>
    <n v="14"/>
    <n v="8"/>
    <n v="1"/>
    <n v="6"/>
    <n v="4"/>
    <n v="5"/>
    <n v="0"/>
    <n v="3"/>
    <s v="Travel_Rarely"/>
    <x v="0"/>
    <s v="Medical"/>
    <x v="2"/>
    <s v="Sales Representative"/>
    <x v="1"/>
    <s v="No"/>
    <s v="Y"/>
  </r>
  <r>
    <n v="37"/>
    <n v="9"/>
    <n v="4"/>
    <n v="1"/>
    <n v="229"/>
    <n v="2"/>
    <n v="20860"/>
    <n v="14"/>
    <n v="8"/>
    <n v="0"/>
    <n v="17"/>
    <n v="3"/>
    <n v="3"/>
    <n v="1"/>
    <n v="0"/>
    <s v="Travel_Rarely"/>
    <x v="0"/>
    <s v="Marketing"/>
    <x v="0"/>
    <s v="Laboratory Technician"/>
    <x v="0"/>
    <s v="No"/>
    <s v="Y"/>
  </r>
  <r>
    <n v="20"/>
    <n v="17"/>
    <n v="4"/>
    <n v="1"/>
    <n v="230"/>
    <n v="1"/>
    <n v="22930"/>
    <n v="13"/>
    <n v="8"/>
    <n v="2"/>
    <n v="1"/>
    <n v="3"/>
    <n v="1"/>
    <n v="0"/>
    <n v="0"/>
    <s v="Travel_Rarely"/>
    <x v="1"/>
    <s v="Medical"/>
    <x v="1"/>
    <s v="Sales Representative"/>
    <x v="0"/>
    <s v="No"/>
    <s v="Y"/>
  </r>
  <r>
    <n v="42"/>
    <n v="28"/>
    <n v="4"/>
    <n v="1"/>
    <n v="231"/>
    <n v="2"/>
    <n v="26450"/>
    <n v="15"/>
    <n v="8"/>
    <n v="0"/>
    <n v="10"/>
    <n v="5"/>
    <n v="10"/>
    <n v="2"/>
    <n v="2"/>
    <s v="Travel_Rarely"/>
    <x v="1"/>
    <s v="Life Sciences"/>
    <x v="0"/>
    <s v="Manufacturing Director"/>
    <x v="0"/>
    <s v="No"/>
    <s v="Y"/>
  </r>
  <r>
    <n v="43"/>
    <n v="10"/>
    <n v="5"/>
    <n v="1"/>
    <n v="232"/>
    <n v="2"/>
    <n v="26830"/>
    <n v="11"/>
    <n v="8"/>
    <n v="0"/>
    <n v="21"/>
    <n v="3"/>
    <n v="1"/>
    <n v="0"/>
    <n v="0"/>
    <s v="Travel_Rarely"/>
    <x v="1"/>
    <s v="Technical Degree"/>
    <x v="2"/>
    <s v="Sales Executive"/>
    <x v="0"/>
    <s v="No"/>
    <s v="Y"/>
  </r>
  <r>
    <n v="38"/>
    <n v="2"/>
    <n v="4"/>
    <n v="1"/>
    <n v="233"/>
    <n v="1"/>
    <n v="20140"/>
    <n v="17"/>
    <n v="8"/>
    <n v="1"/>
    <n v="8"/>
    <n v="5"/>
    <n v="0"/>
    <n v="0"/>
    <n v="0"/>
    <s v="Travel_Rarely"/>
    <x v="2"/>
    <s v="Medical"/>
    <x v="1"/>
    <s v="Human Resources"/>
    <x v="1"/>
    <s v="No"/>
    <s v="Y"/>
  </r>
  <r>
    <n v="43"/>
    <n v="4"/>
    <n v="3"/>
    <n v="1"/>
    <n v="234"/>
    <n v="2"/>
    <n v="34190"/>
    <n v="11"/>
    <n v="8"/>
    <n v="1"/>
    <n v="10"/>
    <n v="5"/>
    <n v="8"/>
    <n v="4"/>
    <n v="7"/>
    <s v="Travel_Frequently"/>
    <x v="0"/>
    <s v="Medical"/>
    <x v="2"/>
    <s v="Healthcare Representative"/>
    <x v="0"/>
    <s v="No"/>
    <s v="Y"/>
  </r>
  <r>
    <n v="48"/>
    <n v="8"/>
    <n v="1"/>
    <n v="1"/>
    <n v="235"/>
    <n v="2"/>
    <n v="53760"/>
    <n v="13"/>
    <n v="8"/>
    <n v="1"/>
    <n v="21"/>
    <n v="3"/>
    <n v="3"/>
    <n v="0"/>
    <n v="2"/>
    <s v="Travel_Rarely"/>
    <x v="1"/>
    <s v="Medical"/>
    <x v="0"/>
    <s v="Laboratory Technician"/>
    <x v="1"/>
    <s v="No"/>
    <s v="Y"/>
  </r>
  <r>
    <n v="44"/>
    <n v="29"/>
    <n v="4"/>
    <n v="1"/>
    <n v="236"/>
    <n v="2"/>
    <n v="19510"/>
    <n v="22"/>
    <n v="8"/>
    <n v="3"/>
    <n v="10"/>
    <n v="4"/>
    <n v="2"/>
    <n v="0"/>
    <n v="2"/>
    <s v="Travel_Rarely"/>
    <x v="0"/>
    <s v="Marketing"/>
    <x v="1"/>
    <s v="Sales Executive"/>
    <x v="1"/>
    <s v="No"/>
    <s v="Y"/>
  </r>
  <r>
    <n v="34"/>
    <n v="13"/>
    <n v="4"/>
    <n v="1"/>
    <n v="237"/>
    <n v="1"/>
    <n v="23410"/>
    <n v="20"/>
    <n v="8"/>
    <n v="2"/>
    <n v="8"/>
    <n v="3"/>
    <n v="8"/>
    <n v="0"/>
    <n v="6"/>
    <s v="Travel_Rarely"/>
    <x v="1"/>
    <s v="Life Sciences"/>
    <x v="2"/>
    <s v="Laboratory Technician"/>
    <x v="0"/>
    <s v="No"/>
    <s v="Y"/>
  </r>
  <r>
    <n v="27"/>
    <n v="27"/>
    <n v="3"/>
    <n v="1"/>
    <n v="238"/>
    <n v="2"/>
    <n v="22930"/>
    <n v="18"/>
    <n v="8"/>
    <n v="0"/>
    <n v="5"/>
    <n v="0"/>
    <n v="4"/>
    <n v="0"/>
    <n v="2"/>
    <s v="Travel_Rarely"/>
    <x v="0"/>
    <s v="Life Sciences"/>
    <x v="2"/>
    <s v="Research Scientist"/>
    <x v="1"/>
    <s v="Yes"/>
    <s v="Y"/>
  </r>
  <r>
    <n v="21"/>
    <n v="16"/>
    <n v="2"/>
    <n v="1"/>
    <n v="239"/>
    <n v="3"/>
    <n v="87260"/>
    <n v="11"/>
    <n v="8"/>
    <n v="1"/>
    <n v="3"/>
    <n v="2"/>
    <n v="3"/>
    <n v="1"/>
    <n v="2"/>
    <s v="Travel_Rarely"/>
    <x v="0"/>
    <s v="Life Sciences"/>
    <x v="1"/>
    <s v="Sales Executive"/>
    <x v="1"/>
    <s v="No"/>
    <s v="Y"/>
  </r>
  <r>
    <n v="44"/>
    <n v="2"/>
    <n v="2"/>
    <n v="1"/>
    <n v="240"/>
    <n v="1"/>
    <n v="40110"/>
    <n v="14"/>
    <n v="8"/>
    <n v="1"/>
    <n v="26"/>
    <n v="2"/>
    <n v="2"/>
    <n v="0"/>
    <n v="1"/>
    <s v="Travel_Rarely"/>
    <x v="1"/>
    <s v="Life Sciences"/>
    <x v="0"/>
    <s v="Laboratory Technician"/>
    <x v="1"/>
    <s v="No"/>
    <s v="Y"/>
  </r>
  <r>
    <n v="22"/>
    <n v="2"/>
    <n v="2"/>
    <n v="1"/>
    <n v="241"/>
    <n v="2"/>
    <n v="195450"/>
    <n v="14"/>
    <n v="8"/>
    <n v="0"/>
    <n v="3"/>
    <n v="3"/>
    <n v="2"/>
    <n v="2"/>
    <n v="2"/>
    <s v="Travel_Rarely"/>
    <x v="1"/>
    <s v="Medical"/>
    <x v="0"/>
    <s v="Laboratory Technician"/>
    <x v="0"/>
    <s v="No"/>
    <s v="Y"/>
  </r>
  <r>
    <n v="33"/>
    <n v="13"/>
    <n v="4"/>
    <n v="1"/>
    <n v="242"/>
    <n v="2"/>
    <n v="45680"/>
    <n v="18"/>
    <n v="8"/>
    <n v="1"/>
    <n v="6"/>
    <n v="2"/>
    <n v="5"/>
    <n v="1"/>
    <n v="2"/>
    <s v="Travel_Rarely"/>
    <x v="0"/>
    <s v="Marketing"/>
    <x v="2"/>
    <s v="Manufacturing Director"/>
    <x v="0"/>
    <s v="No"/>
    <s v="Y"/>
  </r>
  <r>
    <n v="32"/>
    <n v="1"/>
    <n v="1"/>
    <n v="1"/>
    <n v="243"/>
    <n v="1"/>
    <n v="30220"/>
    <n v="16"/>
    <n v="8"/>
    <n v="1"/>
    <n v="6"/>
    <n v="3"/>
    <n v="6"/>
    <n v="0"/>
    <n v="5"/>
    <s v="Travel_Rarely"/>
    <x v="1"/>
    <s v="Life Sciences"/>
    <x v="0"/>
    <s v="Healthcare Representative"/>
    <x v="0"/>
    <s v="No"/>
    <s v="Y"/>
  </r>
  <r>
    <n v="30"/>
    <n v="4"/>
    <n v="5"/>
    <n v="1"/>
    <n v="244"/>
    <n v="3"/>
    <n v="57720"/>
    <n v="17"/>
    <n v="8"/>
    <n v="0"/>
    <n v="1"/>
    <n v="3"/>
    <n v="1"/>
    <n v="0"/>
    <n v="0"/>
    <s v="Travel_Frequently"/>
    <x v="1"/>
    <s v="Technical Degree"/>
    <x v="2"/>
    <s v="Manager"/>
    <x v="1"/>
    <s v="No"/>
    <s v="Y"/>
  </r>
  <r>
    <n v="53"/>
    <n v="24"/>
    <n v="3"/>
    <n v="1"/>
    <n v="245"/>
    <n v="3"/>
    <n v="22690"/>
    <n v="11"/>
    <n v="8"/>
    <n v="1"/>
    <n v="18"/>
    <n v="2"/>
    <n v="14"/>
    <n v="8"/>
    <n v="10"/>
    <s v="Travel_Rarely"/>
    <x v="1"/>
    <s v="Other"/>
    <x v="1"/>
    <s v="Manager"/>
    <x v="0"/>
    <s v="No"/>
    <s v="Y"/>
  </r>
  <r>
    <n v="34"/>
    <n v="1"/>
    <n v="5"/>
    <n v="1"/>
    <n v="246"/>
    <n v="1"/>
    <n v="53810"/>
    <n v="12"/>
    <n v="8"/>
    <n v="0"/>
    <n v="10"/>
    <n v="0"/>
    <n v="10"/>
    <n v="8"/>
    <n v="8"/>
    <s v="Travel_Rarely"/>
    <x v="1"/>
    <s v="Medical"/>
    <x v="0"/>
    <s v="Research Scientist"/>
    <x v="1"/>
    <s v="No"/>
    <s v="Y"/>
  </r>
  <r>
    <n v="45"/>
    <n v="19"/>
    <n v="4"/>
    <n v="1"/>
    <n v="247"/>
    <n v="3"/>
    <n v="34410"/>
    <n v="13"/>
    <n v="8"/>
    <n v="1"/>
    <n v="5"/>
    <n v="5"/>
    <n v="1"/>
    <n v="0"/>
    <n v="0"/>
    <s v="Travel_Frequently"/>
    <x v="1"/>
    <s v="Life Sciences"/>
    <x v="0"/>
    <s v="Research Director"/>
    <x v="1"/>
    <s v="Yes"/>
    <s v="Y"/>
  </r>
  <r>
    <n v="26"/>
    <n v="7"/>
    <n v="2"/>
    <n v="1"/>
    <n v="248"/>
    <n v="1"/>
    <n v="54540"/>
    <n v="13"/>
    <n v="8"/>
    <n v="1"/>
    <n v="3"/>
    <n v="5"/>
    <n v="3"/>
    <n v="0"/>
    <n v="2"/>
    <s v="Travel_Rarely"/>
    <x v="1"/>
    <s v="Life Sciences"/>
    <x v="0"/>
    <s v="Manufacturing Director"/>
    <x v="1"/>
    <s v="No"/>
    <s v="Y"/>
  </r>
  <r>
    <n v="37"/>
    <n v="4"/>
    <n v="3"/>
    <n v="1"/>
    <n v="249"/>
    <n v="1"/>
    <n v="98840"/>
    <n v="14"/>
    <n v="8"/>
    <n v="0"/>
    <n v="10"/>
    <n v="3"/>
    <n v="10"/>
    <n v="7"/>
    <n v="8"/>
    <s v="Travel_Rarely"/>
    <x v="1"/>
    <s v="Medical"/>
    <x v="0"/>
    <s v="Manager"/>
    <x v="1"/>
    <s v="No"/>
    <s v="Y"/>
  </r>
  <r>
    <n v="29"/>
    <n v="2"/>
    <n v="3"/>
    <n v="1"/>
    <n v="250"/>
    <n v="1"/>
    <n v="41570"/>
    <n v="17"/>
    <n v="8"/>
    <n v="3"/>
    <n v="6"/>
    <n v="2"/>
    <n v="6"/>
    <n v="1"/>
    <n v="2"/>
    <s v="Travel_Rarely"/>
    <x v="1"/>
    <s v="Life Sciences"/>
    <x v="0"/>
    <s v="Healthcare Representative"/>
    <x v="0"/>
    <s v="No"/>
    <s v="Y"/>
  </r>
  <r>
    <n v="35"/>
    <n v="10"/>
    <n v="5"/>
    <n v="1"/>
    <n v="251"/>
    <n v="4"/>
    <n v="134580"/>
    <n v="11"/>
    <n v="8"/>
    <n v="0"/>
    <n v="17"/>
    <n v="3"/>
    <n v="17"/>
    <n v="11"/>
    <n v="8"/>
    <s v="Travel_Rarely"/>
    <x v="1"/>
    <s v="Medical"/>
    <x v="1"/>
    <s v="Laboratory Technician"/>
    <x v="0"/>
    <s v="No"/>
    <s v="Y"/>
  </r>
  <r>
    <n v="33"/>
    <n v="8"/>
    <n v="3"/>
    <n v="1"/>
    <n v="252"/>
    <n v="2"/>
    <n v="90690"/>
    <n v="25"/>
    <n v="8"/>
    <n v="1"/>
    <n v="15"/>
    <n v="3"/>
    <n v="13"/>
    <n v="4"/>
    <n v="7"/>
    <s v="Travel_Frequently"/>
    <x v="1"/>
    <s v="Technical Degree"/>
    <x v="2"/>
    <s v="Laboratory Technician"/>
    <x v="1"/>
    <s v="No"/>
    <s v="Y"/>
  </r>
  <r>
    <n v="54"/>
    <n v="5"/>
    <n v="2"/>
    <n v="1"/>
    <n v="253"/>
    <n v="2"/>
    <n v="40140"/>
    <n v="19"/>
    <n v="8"/>
    <n v="1"/>
    <n v="16"/>
    <n v="4"/>
    <n v="9"/>
    <n v="7"/>
    <n v="1"/>
    <s v="Travel_Rarely"/>
    <x v="1"/>
    <s v="Life Sciences"/>
    <x v="0"/>
    <s v="Sales Executive"/>
    <x v="0"/>
    <s v="No"/>
    <s v="Y"/>
  </r>
  <r>
    <n v="36"/>
    <n v="8"/>
    <n v="3"/>
    <n v="1"/>
    <n v="254"/>
    <n v="2"/>
    <n v="59150"/>
    <n v="13"/>
    <n v="8"/>
    <n v="1"/>
    <n v="13"/>
    <n v="3"/>
    <n v="3"/>
    <n v="0"/>
    <n v="2"/>
    <s v="Travel_Rarely"/>
    <x v="1"/>
    <s v="Life Sciences"/>
    <x v="2"/>
    <s v="Research Scientist"/>
    <x v="1"/>
    <s v="No"/>
    <s v="Y"/>
  </r>
  <r>
    <n v="27"/>
    <n v="9"/>
    <n v="3"/>
    <n v="1"/>
    <n v="255"/>
    <n v="5"/>
    <n v="59930"/>
    <n v="14"/>
    <n v="8"/>
    <n v="1"/>
    <n v="5"/>
    <n v="3"/>
    <n v="4"/>
    <n v="1"/>
    <n v="1"/>
    <s v="Travel_Rarely"/>
    <x v="0"/>
    <s v="Marketing"/>
    <x v="1"/>
    <s v="Research Director"/>
    <x v="1"/>
    <s v="No"/>
    <s v="Y"/>
  </r>
  <r>
    <n v="20"/>
    <n v="1"/>
    <n v="3"/>
    <n v="1"/>
    <n v="256"/>
    <n v="5"/>
    <n v="61620"/>
    <n v="12"/>
    <n v="8"/>
    <n v="3"/>
    <n v="1"/>
    <n v="2"/>
    <n v="1"/>
    <n v="1"/>
    <n v="1"/>
    <s v="Travel_Rarely"/>
    <x v="1"/>
    <s v="Life Sciences"/>
    <x v="1"/>
    <s v="Sales Representative"/>
    <x v="1"/>
    <s v="Yes"/>
    <s v="Y"/>
  </r>
  <r>
    <n v="33"/>
    <n v="15"/>
    <n v="4"/>
    <n v="1"/>
    <n v="257"/>
    <n v="1"/>
    <n v="24060"/>
    <n v="11"/>
    <n v="8"/>
    <n v="0"/>
    <n v="10"/>
    <n v="3"/>
    <n v="10"/>
    <n v="9"/>
    <n v="7"/>
    <s v="Travel_Frequently"/>
    <x v="1"/>
    <s v="Medical"/>
    <x v="1"/>
    <s v="Laboratory Technician"/>
    <x v="0"/>
    <s v="Yes"/>
    <s v="Y"/>
  </r>
  <r>
    <n v="35"/>
    <n v="2"/>
    <n v="1"/>
    <n v="1"/>
    <n v="258"/>
    <n v="1"/>
    <n v="187400"/>
    <n v="19"/>
    <n v="8"/>
    <n v="1"/>
    <n v="1"/>
    <n v="2"/>
    <n v="1"/>
    <n v="0"/>
    <n v="0"/>
    <s v="Non-Travel"/>
    <x v="1"/>
    <s v="Medical"/>
    <x v="0"/>
    <s v="Research Scientist"/>
    <x v="1"/>
    <s v="No"/>
    <s v="Y"/>
  </r>
  <r>
    <n v="23"/>
    <n v="2"/>
    <n v="3"/>
    <n v="1"/>
    <n v="259"/>
    <n v="1"/>
    <n v="76370"/>
    <n v="11"/>
    <n v="8"/>
    <n v="1"/>
    <n v="5"/>
    <n v="3"/>
    <n v="3"/>
    <n v="0"/>
    <n v="2"/>
    <s v="Travel_Rarely"/>
    <x v="1"/>
    <s v="Life Sciences"/>
    <x v="0"/>
    <s v="Healthcare Representative"/>
    <x v="1"/>
    <s v="No"/>
    <s v="Y"/>
  </r>
  <r>
    <n v="25"/>
    <n v="11"/>
    <n v="3"/>
    <n v="1"/>
    <n v="260"/>
    <n v="2"/>
    <n v="100960"/>
    <n v="11"/>
    <n v="8"/>
    <n v="1"/>
    <n v="4"/>
    <n v="3"/>
    <n v="3"/>
    <n v="1"/>
    <n v="2"/>
    <s v="Travel_Rarely"/>
    <x v="1"/>
    <s v="Medical"/>
    <x v="0"/>
    <s v="Manufacturing Director"/>
    <x v="1"/>
    <s v="No"/>
    <s v="Y"/>
  </r>
  <r>
    <n v="38"/>
    <n v="16"/>
    <n v="3"/>
    <n v="1"/>
    <n v="261"/>
    <n v="5"/>
    <n v="147560"/>
    <n v="20"/>
    <n v="8"/>
    <n v="1"/>
    <n v="8"/>
    <n v="3"/>
    <n v="7"/>
    <n v="0"/>
    <n v="5"/>
    <s v="Travel_Rarely"/>
    <x v="1"/>
    <s v="Life Sciences"/>
    <x v="1"/>
    <s v="Research Scientist"/>
    <x v="1"/>
    <s v="No"/>
    <s v="Y"/>
  </r>
  <r>
    <n v="29"/>
    <n v="2"/>
    <n v="4"/>
    <n v="1"/>
    <n v="262"/>
    <n v="4"/>
    <n v="64990"/>
    <n v="18"/>
    <n v="8"/>
    <n v="3"/>
    <n v="10"/>
    <n v="3"/>
    <n v="10"/>
    <n v="2"/>
    <n v="8"/>
    <s v="Travel_Frequently"/>
    <x v="0"/>
    <s v="Life Sciences"/>
    <x v="2"/>
    <s v="Healthcare Representative"/>
    <x v="1"/>
    <s v="No"/>
    <s v="Y"/>
  </r>
  <r>
    <n v="48"/>
    <n v="16"/>
    <n v="3"/>
    <n v="1"/>
    <n v="263"/>
    <n v="1"/>
    <n v="97240"/>
    <n v="13"/>
    <n v="8"/>
    <n v="0"/>
    <n v="12"/>
    <n v="2"/>
    <n v="2"/>
    <n v="2"/>
    <n v="2"/>
    <s v="Travel_Rarely"/>
    <x v="1"/>
    <s v="Technical Degree"/>
    <x v="0"/>
    <s v="Sales Executive"/>
    <x v="1"/>
    <s v="No"/>
    <s v="Y"/>
  </r>
  <r>
    <n v="27"/>
    <n v="4"/>
    <n v="3"/>
    <n v="1"/>
    <n v="264"/>
    <n v="5"/>
    <n v="21940"/>
    <n v="12"/>
    <n v="8"/>
    <n v="0"/>
    <n v="6"/>
    <n v="5"/>
    <n v="6"/>
    <n v="0"/>
    <n v="4"/>
    <s v="Travel_Frequently"/>
    <x v="0"/>
    <s v="Technical Degree"/>
    <x v="2"/>
    <s v="Laboratory Technician"/>
    <x v="1"/>
    <s v="No"/>
    <s v="Y"/>
  </r>
  <r>
    <n v="37"/>
    <n v="16"/>
    <n v="3"/>
    <n v="1"/>
    <n v="265"/>
    <n v="3"/>
    <n v="33880"/>
    <n v="11"/>
    <n v="8"/>
    <n v="0"/>
    <n v="4"/>
    <n v="2"/>
    <n v="1"/>
    <n v="0"/>
    <n v="0"/>
    <s v="Travel_Rarely"/>
    <x v="1"/>
    <s v="Life Sciences"/>
    <x v="1"/>
    <s v="Manager"/>
    <x v="1"/>
    <s v="No"/>
    <s v="Y"/>
  </r>
  <r>
    <n v="50"/>
    <n v="5"/>
    <n v="3"/>
    <n v="1"/>
    <n v="266"/>
    <n v="1"/>
    <n v="54730"/>
    <n v="19"/>
    <n v="8"/>
    <n v="1"/>
    <n v="20"/>
    <n v="2"/>
    <n v="20"/>
    <n v="3"/>
    <n v="8"/>
    <s v="Travel_Rarely"/>
    <x v="0"/>
    <s v="Medical"/>
    <x v="0"/>
    <s v="Laboratory Technician"/>
    <x v="1"/>
    <s v="No"/>
    <s v="Y"/>
  </r>
  <r>
    <n v="34"/>
    <n v="18"/>
    <n v="1"/>
    <n v="1"/>
    <n v="267"/>
    <n v="1"/>
    <n v="27030"/>
    <n v="21"/>
    <n v="8"/>
    <n v="1"/>
    <n v="9"/>
    <n v="2"/>
    <n v="8"/>
    <n v="7"/>
    <n v="7"/>
    <s v="Travel_Rarely"/>
    <x v="1"/>
    <s v="Medical"/>
    <x v="1"/>
    <s v="Healthcare Representative"/>
    <x v="1"/>
    <s v="No"/>
    <s v="Y"/>
  </r>
  <r>
    <n v="24"/>
    <n v="17"/>
    <n v="2"/>
    <n v="1"/>
    <n v="268"/>
    <n v="1"/>
    <n v="25010"/>
    <n v="12"/>
    <n v="8"/>
    <n v="0"/>
    <n v="4"/>
    <n v="3"/>
    <n v="2"/>
    <n v="2"/>
    <n v="0"/>
    <s v="Travel_Rarely"/>
    <x v="1"/>
    <s v="Life Sciences"/>
    <x v="1"/>
    <s v="Healthcare Representative"/>
    <x v="0"/>
    <s v="Yes"/>
    <s v="Y"/>
  </r>
  <r>
    <n v="39"/>
    <n v="12"/>
    <n v="5"/>
    <n v="1"/>
    <n v="269"/>
    <n v="1"/>
    <n v="62200"/>
    <n v="14"/>
    <n v="8"/>
    <n v="2"/>
    <n v="20"/>
    <n v="2"/>
    <n v="20"/>
    <n v="11"/>
    <n v="10"/>
    <s v="Travel_Rarely"/>
    <x v="1"/>
    <s v="Medical"/>
    <x v="1"/>
    <s v="Sales Representative"/>
    <x v="0"/>
    <s v="No"/>
    <s v="Y"/>
  </r>
  <r>
    <n v="32"/>
    <n v="2"/>
    <n v="3"/>
    <n v="1"/>
    <n v="270"/>
    <n v="5"/>
    <n v="30380"/>
    <n v="11"/>
    <n v="8"/>
    <n v="0"/>
    <n v="10"/>
    <n v="5"/>
    <n v="10"/>
    <n v="0"/>
    <n v="8"/>
    <s v="Travel_Rarely"/>
    <x v="1"/>
    <s v="Life Sciences"/>
    <x v="1"/>
    <s v="Research Scientist"/>
    <x v="1"/>
    <s v="No"/>
    <s v="Y"/>
  </r>
  <r>
    <n v="50"/>
    <n v="4"/>
    <n v="2"/>
    <n v="1"/>
    <n v="271"/>
    <n v="4"/>
    <n v="44240"/>
    <n v="14"/>
    <n v="8"/>
    <n v="1"/>
    <n v="18"/>
    <n v="2"/>
    <n v="4"/>
    <n v="1"/>
    <n v="3"/>
    <s v="Travel_Frequently"/>
    <x v="1"/>
    <s v="Medical"/>
    <x v="0"/>
    <s v="Sales Representative"/>
    <x v="1"/>
    <s v="Yes"/>
    <s v="Y"/>
  </r>
  <r>
    <n v="38"/>
    <n v="9"/>
    <n v="4"/>
    <n v="1"/>
    <n v="272"/>
    <n v="1"/>
    <n v="43120"/>
    <n v="12"/>
    <n v="8"/>
    <n v="1"/>
    <n v="10"/>
    <n v="2"/>
    <n v="9"/>
    <n v="1"/>
    <n v="8"/>
    <s v="Travel_Rarely"/>
    <x v="1"/>
    <s v="Life Sciences"/>
    <x v="1"/>
    <s v="Sales Executive"/>
    <x v="1"/>
    <s v="No"/>
    <s v="Y"/>
  </r>
  <r>
    <n v="27"/>
    <n v="10"/>
    <n v="3"/>
    <n v="1"/>
    <n v="273"/>
    <n v="5"/>
    <n v="132450"/>
    <n v="23"/>
    <n v="8"/>
    <n v="1"/>
    <n v="9"/>
    <n v="3"/>
    <n v="9"/>
    <n v="0"/>
    <n v="7"/>
    <s v="Travel_Rarely"/>
    <x v="1"/>
    <s v="Medical"/>
    <x v="0"/>
    <s v="Research Scientist"/>
    <x v="1"/>
    <s v="No"/>
    <s v="Y"/>
  </r>
  <r>
    <n v="32"/>
    <n v="1"/>
    <n v="3"/>
    <n v="1"/>
    <n v="274"/>
    <n v="2"/>
    <n v="136640"/>
    <n v="14"/>
    <n v="8"/>
    <n v="0"/>
    <n v="10"/>
    <n v="6"/>
    <n v="7"/>
    <n v="7"/>
    <n v="7"/>
    <s v="Travel_Rarely"/>
    <x v="0"/>
    <s v="Medical"/>
    <x v="1"/>
    <s v="Sales Executive"/>
    <x v="1"/>
    <s v="No"/>
    <s v="Y"/>
  </r>
  <r>
    <n v="47"/>
    <n v="2"/>
    <n v="3"/>
    <n v="1"/>
    <n v="275"/>
    <n v="5"/>
    <n v="50210"/>
    <n v="17"/>
    <n v="8"/>
    <n v="0"/>
    <n v="20"/>
    <n v="3"/>
    <n v="7"/>
    <n v="1"/>
    <n v="7"/>
    <s v="Travel_Rarely"/>
    <x v="1"/>
    <s v="Medical"/>
    <x v="1"/>
    <s v="Sales Executive"/>
    <x v="0"/>
    <s v="No"/>
    <s v="Y"/>
  </r>
  <r>
    <n v="40"/>
    <n v="3"/>
    <n v="4"/>
    <n v="1"/>
    <n v="276"/>
    <n v="3"/>
    <n v="51260"/>
    <n v="18"/>
    <n v="8"/>
    <n v="0"/>
    <n v="20"/>
    <n v="2"/>
    <n v="18"/>
    <n v="1"/>
    <n v="12"/>
    <s v="Travel_Frequently"/>
    <x v="1"/>
    <s v="Medical"/>
    <x v="0"/>
    <s v="Human Resources"/>
    <x v="0"/>
    <s v="No"/>
    <s v="Y"/>
  </r>
  <r>
    <n v="53"/>
    <n v="7"/>
    <n v="1"/>
    <n v="1"/>
    <n v="277"/>
    <n v="2"/>
    <n v="28590"/>
    <n v="18"/>
    <n v="8"/>
    <n v="1"/>
    <n v="32"/>
    <n v="2"/>
    <n v="5"/>
    <n v="1"/>
    <n v="3"/>
    <s v="Travel_Rarely"/>
    <x v="1"/>
    <s v="Life Sciences"/>
    <x v="0"/>
    <s v="Laboratory Technician"/>
    <x v="1"/>
    <s v="No"/>
    <s v="Y"/>
  </r>
  <r>
    <n v="41"/>
    <n v="6"/>
    <n v="3"/>
    <n v="1"/>
    <n v="278"/>
    <n v="1"/>
    <n v="102390"/>
    <n v="24"/>
    <n v="8"/>
    <n v="3"/>
    <n v="23"/>
    <n v="3"/>
    <n v="21"/>
    <n v="12"/>
    <n v="6"/>
    <s v="Travel_Rarely"/>
    <x v="0"/>
    <s v="Medical"/>
    <x v="2"/>
    <s v="Sales Executive"/>
    <x v="1"/>
    <s v="No"/>
    <s v="Y"/>
  </r>
  <r>
    <n v="60"/>
    <n v="8"/>
    <n v="2"/>
    <n v="1"/>
    <n v="279"/>
    <n v="5"/>
    <n v="53290"/>
    <n v="20"/>
    <n v="8"/>
    <n v="0"/>
    <n v="10"/>
    <n v="3"/>
    <n v="2"/>
    <n v="2"/>
    <n v="2"/>
    <s v="Travel_Rarely"/>
    <x v="1"/>
    <s v="Life Sciences"/>
    <x v="1"/>
    <s v="Laboratory Technician"/>
    <x v="0"/>
    <s v="No"/>
    <s v="Y"/>
  </r>
  <r>
    <n v="27"/>
    <n v="29"/>
    <n v="1"/>
    <n v="1"/>
    <n v="280"/>
    <n v="2"/>
    <n v="43250"/>
    <n v="14"/>
    <n v="8"/>
    <n v="0"/>
    <n v="9"/>
    <n v="2"/>
    <n v="9"/>
    <n v="1"/>
    <n v="7"/>
    <s v="Travel_Frequently"/>
    <x v="1"/>
    <s v="Life Sciences"/>
    <x v="2"/>
    <s v="Manufacturing Director"/>
    <x v="1"/>
    <s v="No"/>
    <s v="Y"/>
  </r>
  <r>
    <n v="41"/>
    <n v="3"/>
    <n v="3"/>
    <n v="1"/>
    <n v="281"/>
    <n v="1"/>
    <n v="72600"/>
    <n v="16"/>
    <n v="8"/>
    <n v="0"/>
    <n v="22"/>
    <n v="2"/>
    <n v="22"/>
    <n v="2"/>
    <n v="10"/>
    <s v="Travel_Rarely"/>
    <x v="1"/>
    <s v="Medical"/>
    <x v="0"/>
    <s v="Manufacturing Director"/>
    <x v="1"/>
    <s v="No"/>
    <s v="Y"/>
  </r>
  <r>
    <n v="50"/>
    <n v="9"/>
    <n v="3"/>
    <n v="1"/>
    <n v="282"/>
    <n v="2"/>
    <n v="23220"/>
    <n v="25"/>
    <n v="8"/>
    <n v="1"/>
    <n v="4"/>
    <n v="0"/>
    <n v="2"/>
    <n v="2"/>
    <n v="2"/>
    <s v="Travel_Rarely"/>
    <x v="0"/>
    <s v="Life Sciences"/>
    <x v="0"/>
    <s v="Research Scientist"/>
    <x v="1"/>
    <s v="No"/>
    <s v="Y"/>
  </r>
  <r>
    <n v="28"/>
    <n v="2"/>
    <n v="4"/>
    <n v="1"/>
    <n v="283"/>
    <n v="3"/>
    <n v="20750"/>
    <n v="18"/>
    <n v="8"/>
    <n v="3"/>
    <n v="10"/>
    <n v="0"/>
    <n v="7"/>
    <n v="3"/>
    <n v="7"/>
    <s v="Travel_Rarely"/>
    <x v="0"/>
    <s v="Life Sciences"/>
    <x v="1"/>
    <s v="Research Scientist"/>
    <x v="1"/>
    <s v="Yes"/>
    <s v="Y"/>
  </r>
  <r>
    <n v="36"/>
    <n v="10"/>
    <n v="4"/>
    <n v="1"/>
    <n v="284"/>
    <n v="2"/>
    <n v="41520"/>
    <n v="19"/>
    <n v="8"/>
    <n v="1"/>
    <n v="10"/>
    <n v="3"/>
    <n v="8"/>
    <n v="0"/>
    <n v="5"/>
    <s v="Non-Travel"/>
    <x v="1"/>
    <s v="Technical Degree"/>
    <x v="0"/>
    <s v="Research Scientist"/>
    <x v="0"/>
    <s v="No"/>
    <s v="Y"/>
  </r>
  <r>
    <n v="38"/>
    <n v="1"/>
    <n v="3"/>
    <n v="1"/>
    <n v="285"/>
    <n v="3"/>
    <n v="96190"/>
    <n v="13"/>
    <n v="8"/>
    <n v="1"/>
    <n v="10"/>
    <n v="2"/>
    <n v="1"/>
    <n v="0"/>
    <n v="0"/>
    <s v="Travel_Rarely"/>
    <x v="1"/>
    <s v="Medical"/>
    <x v="1"/>
    <s v="Manager"/>
    <x v="0"/>
    <s v="No"/>
    <s v="Y"/>
  </r>
  <r>
    <n v="44"/>
    <n v="8"/>
    <n v="2"/>
    <n v="1"/>
    <n v="286"/>
    <n v="1"/>
    <n v="135030"/>
    <n v="12"/>
    <n v="8"/>
    <n v="0"/>
    <n v="9"/>
    <n v="6"/>
    <n v="5"/>
    <n v="1"/>
    <n v="4"/>
    <s v="Non-Travel"/>
    <x v="1"/>
    <s v="Life Sciences"/>
    <x v="1"/>
    <s v="Research Scientist"/>
    <x v="1"/>
    <s v="No"/>
    <s v="Y"/>
  </r>
  <r>
    <n v="47"/>
    <n v="27"/>
    <n v="3"/>
    <n v="1"/>
    <n v="287"/>
    <n v="1"/>
    <n v="54410"/>
    <n v="22"/>
    <n v="8"/>
    <n v="1"/>
    <n v="28"/>
    <n v="6"/>
    <n v="22"/>
    <n v="11"/>
    <n v="13"/>
    <s v="Travel_Frequently"/>
    <x v="1"/>
    <s v="Life Sciences"/>
    <x v="2"/>
    <s v="Research Scientist"/>
    <x v="1"/>
    <s v="No"/>
    <s v="Y"/>
  </r>
  <r>
    <n v="30"/>
    <n v="8"/>
    <n v="3"/>
    <n v="1"/>
    <n v="288"/>
    <n v="2"/>
    <n v="52090"/>
    <n v="14"/>
    <n v="8"/>
    <n v="1"/>
    <n v="10"/>
    <n v="3"/>
    <n v="8"/>
    <n v="7"/>
    <n v="7"/>
    <s v="Travel_Rarely"/>
    <x v="1"/>
    <s v="Life Sciences"/>
    <x v="2"/>
    <s v="Sales Executive"/>
    <x v="1"/>
    <s v="No"/>
    <s v="Y"/>
  </r>
  <r>
    <n v="29"/>
    <n v="1"/>
    <n v="2"/>
    <n v="1"/>
    <n v="289"/>
    <n v="1"/>
    <n v="106730"/>
    <n v="13"/>
    <n v="8"/>
    <n v="3"/>
    <n v="1"/>
    <n v="2"/>
    <n v="1"/>
    <n v="0"/>
    <n v="0"/>
    <s v="Travel_Rarely"/>
    <x v="1"/>
    <s v="Medical"/>
    <x v="1"/>
    <s v="Sales Executive"/>
    <x v="0"/>
    <s v="No"/>
    <s v="Y"/>
  </r>
  <r>
    <n v="42"/>
    <n v="10"/>
    <n v="1"/>
    <n v="1"/>
    <n v="290"/>
    <n v="1"/>
    <n v="50100"/>
    <n v="21"/>
    <n v="8"/>
    <n v="3"/>
    <n v="7"/>
    <n v="3"/>
    <n v="2"/>
    <n v="2"/>
    <n v="2"/>
    <s v="Travel_Frequently"/>
    <x v="1"/>
    <s v="Life Sciences"/>
    <x v="2"/>
    <s v="Sales Executive"/>
    <x v="0"/>
    <s v="Yes"/>
    <s v="Y"/>
  </r>
  <r>
    <n v="43"/>
    <n v="26"/>
    <n v="1"/>
    <n v="1"/>
    <n v="291"/>
    <n v="1"/>
    <n v="135490"/>
    <n v="11"/>
    <n v="8"/>
    <n v="2"/>
    <n v="7"/>
    <n v="3"/>
    <n v="2"/>
    <n v="2"/>
    <n v="2"/>
    <s v="Travel_Frequently"/>
    <x v="1"/>
    <s v="Life Sciences"/>
    <x v="0"/>
    <s v="Laboratory Technician"/>
    <x v="1"/>
    <s v="No"/>
    <s v="Y"/>
  </r>
  <r>
    <n v="34"/>
    <n v="2"/>
    <n v="5"/>
    <n v="1"/>
    <n v="292"/>
    <n v="2"/>
    <n v="49990"/>
    <n v="12"/>
    <n v="8"/>
    <n v="2"/>
    <n v="10"/>
    <n v="2"/>
    <n v="5"/>
    <n v="4"/>
    <n v="3"/>
    <s v="Travel_Rarely"/>
    <x v="1"/>
    <s v="Technical Degree"/>
    <x v="1"/>
    <s v="Healthcare Representative"/>
    <x v="1"/>
    <s v="No"/>
    <s v="Y"/>
  </r>
  <r>
    <n v="23"/>
    <n v="13"/>
    <n v="3"/>
    <n v="1"/>
    <n v="293"/>
    <n v="5"/>
    <n v="42210"/>
    <n v="11"/>
    <n v="8"/>
    <n v="1"/>
    <n v="5"/>
    <n v="4"/>
    <n v="4"/>
    <n v="0"/>
    <n v="2"/>
    <s v="Travel_Rarely"/>
    <x v="0"/>
    <s v="Marketing"/>
    <x v="0"/>
    <s v="Sales Executive"/>
    <x v="1"/>
    <s v="No"/>
    <s v="Y"/>
  </r>
  <r>
    <n v="39"/>
    <n v="2"/>
    <n v="4"/>
    <n v="1"/>
    <n v="294"/>
    <n v="4"/>
    <n v="138720"/>
    <n v="12"/>
    <n v="8"/>
    <n v="3"/>
    <n v="12"/>
    <n v="3"/>
    <n v="8"/>
    <n v="3"/>
    <n v="6"/>
    <s v="Travel_Rarely"/>
    <x v="0"/>
    <s v="Marketing"/>
    <x v="0"/>
    <s v="Healthcare Representative"/>
    <x v="0"/>
    <s v="No"/>
    <s v="Y"/>
  </r>
  <r>
    <n v="56"/>
    <n v="2"/>
    <n v="4"/>
    <n v="1"/>
    <n v="295"/>
    <n v="1"/>
    <n v="20420"/>
    <n v="12"/>
    <n v="8"/>
    <n v="0"/>
    <n v="30"/>
    <n v="6"/>
    <n v="10"/>
    <n v="1"/>
    <n v="1"/>
    <s v="Travel_Rarely"/>
    <x v="1"/>
    <s v="Medical"/>
    <x v="0"/>
    <s v="Manager"/>
    <x v="1"/>
    <s v="No"/>
    <s v="Y"/>
  </r>
  <r>
    <n v="40"/>
    <n v="9"/>
    <n v="3"/>
    <n v="1"/>
    <n v="296"/>
    <n v="2"/>
    <n v="20730"/>
    <n v="14"/>
    <n v="8"/>
    <n v="0"/>
    <n v="5"/>
    <n v="3"/>
    <n v="4"/>
    <n v="2"/>
    <n v="3"/>
    <s v="Travel_Rarely"/>
    <x v="0"/>
    <s v="Marketing"/>
    <x v="1"/>
    <s v="Research Scientist"/>
    <x v="1"/>
    <s v="No"/>
    <s v="Y"/>
  </r>
  <r>
    <n v="27"/>
    <n v="10"/>
    <n v="3"/>
    <n v="1"/>
    <n v="297"/>
    <n v="1"/>
    <n v="29560"/>
    <n v="13"/>
    <n v="8"/>
    <n v="0"/>
    <n v="9"/>
    <n v="6"/>
    <n v="7"/>
    <n v="0"/>
    <n v="7"/>
    <s v="Travel_Rarely"/>
    <x v="1"/>
    <s v="Life Sciences"/>
    <x v="1"/>
    <s v="Laboratory Technician"/>
    <x v="0"/>
    <s v="No"/>
    <s v="Y"/>
  </r>
  <r>
    <n v="29"/>
    <n v="20"/>
    <n v="3"/>
    <n v="1"/>
    <n v="298"/>
    <n v="2"/>
    <n v="29260"/>
    <n v="15"/>
    <n v="8"/>
    <n v="1"/>
    <n v="2"/>
    <n v="3"/>
    <n v="2"/>
    <n v="2"/>
    <n v="2"/>
    <s v="Travel_Rarely"/>
    <x v="0"/>
    <s v="Marketing"/>
    <x v="2"/>
    <s v="Manager"/>
    <x v="0"/>
    <s v="No"/>
    <s v="Y"/>
  </r>
  <r>
    <n v="53"/>
    <n v="9"/>
    <n v="3"/>
    <n v="1"/>
    <n v="299"/>
    <n v="3"/>
    <n v="48090"/>
    <n v="18"/>
    <n v="8"/>
    <n v="0"/>
    <n v="19"/>
    <n v="2"/>
    <n v="2"/>
    <n v="2"/>
    <n v="2"/>
    <s v="Travel_Rarely"/>
    <x v="1"/>
    <s v="Life Sciences"/>
    <x v="1"/>
    <s v="Laboratory Technician"/>
    <x v="0"/>
    <s v="No"/>
    <s v="Y"/>
  </r>
  <r>
    <n v="35"/>
    <n v="5"/>
    <n v="1"/>
    <n v="1"/>
    <n v="300"/>
    <n v="1"/>
    <n v="51630"/>
    <n v="18"/>
    <n v="8"/>
    <n v="2"/>
    <n v="16"/>
    <n v="4"/>
    <n v="1"/>
    <n v="0"/>
    <n v="0"/>
    <s v="Non-Travel"/>
    <x v="1"/>
    <s v="Medical"/>
    <x v="2"/>
    <s v="Healthcare Representative"/>
    <x v="1"/>
    <s v="No"/>
    <s v="Y"/>
  </r>
  <r>
    <n v="32"/>
    <n v="4"/>
    <n v="4"/>
    <n v="1"/>
    <n v="301"/>
    <n v="2"/>
    <n v="188440"/>
    <n v="19"/>
    <n v="8"/>
    <n v="0"/>
    <n v="10"/>
    <n v="3"/>
    <n v="10"/>
    <n v="4"/>
    <n v="7"/>
    <s v="Travel_Frequently"/>
    <x v="0"/>
    <s v="Life Sciences"/>
    <x v="0"/>
    <s v="Sales Executive"/>
    <x v="1"/>
    <s v="No"/>
    <s v="Y"/>
  </r>
  <r>
    <n v="38"/>
    <n v="10"/>
    <n v="3"/>
    <n v="1"/>
    <n v="302"/>
    <n v="4"/>
    <n v="181720"/>
    <n v="12"/>
    <n v="8"/>
    <n v="2"/>
    <n v="6"/>
    <n v="5"/>
    <n v="1"/>
    <n v="0"/>
    <n v="1"/>
    <s v="Travel_Rarely"/>
    <x v="0"/>
    <s v="Medical"/>
    <x v="0"/>
    <s v="Laboratory Technician"/>
    <x v="1"/>
    <s v="No"/>
    <s v="Y"/>
  </r>
  <r>
    <n v="34"/>
    <n v="20"/>
    <n v="3"/>
    <n v="1"/>
    <n v="303"/>
    <n v="3"/>
    <n v="57440"/>
    <n v="19"/>
    <n v="8"/>
    <n v="1"/>
    <n v="7"/>
    <n v="4"/>
    <n v="0"/>
    <n v="0"/>
    <n v="0"/>
    <s v="Travel_Rarely"/>
    <x v="1"/>
    <s v="Medical"/>
    <x v="2"/>
    <s v="Laboratory Technician"/>
    <x v="0"/>
    <s v="No"/>
    <s v="Y"/>
  </r>
  <r>
    <n v="52"/>
    <n v="21"/>
    <n v="5"/>
    <n v="1"/>
    <n v="304"/>
    <n v="3"/>
    <n v="28890"/>
    <n v="11"/>
    <n v="8"/>
    <n v="1"/>
    <n v="34"/>
    <n v="2"/>
    <n v="34"/>
    <n v="1"/>
    <n v="16"/>
    <s v="Travel_Rarely"/>
    <x v="0"/>
    <s v="Technical Degree"/>
    <x v="0"/>
    <s v="Manager"/>
    <x v="1"/>
    <s v="No"/>
    <s v="Y"/>
  </r>
  <r>
    <n v="33"/>
    <n v="1"/>
    <n v="2"/>
    <n v="1"/>
    <n v="305"/>
    <n v="3"/>
    <n v="28710"/>
    <n v="17"/>
    <n v="8"/>
    <n v="3"/>
    <n v="10"/>
    <n v="2"/>
    <n v="10"/>
    <n v="7"/>
    <n v="8"/>
    <s v="Travel_Rarely"/>
    <x v="1"/>
    <s v="Medical"/>
    <x v="1"/>
    <s v="Laboratory Technician"/>
    <x v="1"/>
    <s v="Yes"/>
    <s v="Y"/>
  </r>
  <r>
    <n v="25"/>
    <n v="8"/>
    <n v="3"/>
    <n v="1"/>
    <n v="306"/>
    <n v="2"/>
    <n v="74840"/>
    <n v="15"/>
    <n v="8"/>
    <n v="0"/>
    <n v="6"/>
    <n v="3"/>
    <n v="6"/>
    <n v="1"/>
    <n v="4"/>
    <s v="Travel_Rarely"/>
    <x v="1"/>
    <s v="Life Sciences"/>
    <x v="1"/>
    <s v="Research Scientist"/>
    <x v="1"/>
    <s v="No"/>
    <s v="Y"/>
  </r>
  <r>
    <n v="45"/>
    <n v="2"/>
    <n v="3"/>
    <n v="1"/>
    <n v="307"/>
    <n v="3"/>
    <n v="60740"/>
    <n v="14"/>
    <n v="8"/>
    <n v="0"/>
    <n v="9"/>
    <n v="2"/>
    <n v="8"/>
    <n v="3"/>
    <n v="1"/>
    <s v="Travel_Rarely"/>
    <x v="0"/>
    <s v="Life Sciences"/>
    <x v="1"/>
    <s v="Healthcare Representative"/>
    <x v="1"/>
    <s v="No"/>
    <s v="Y"/>
  </r>
  <r>
    <n v="23"/>
    <n v="23"/>
    <n v="1"/>
    <n v="1"/>
    <n v="308"/>
    <n v="2"/>
    <n v="173280"/>
    <n v="17"/>
    <n v="8"/>
    <n v="1"/>
    <n v="2"/>
    <n v="2"/>
    <n v="2"/>
    <n v="0"/>
    <n v="2"/>
    <s v="Travel_Rarely"/>
    <x v="1"/>
    <s v="Life Sciences"/>
    <x v="1"/>
    <s v="Research Scientist"/>
    <x v="0"/>
    <s v="No"/>
    <s v="Y"/>
  </r>
  <r>
    <n v="47"/>
    <n v="4"/>
    <n v="3"/>
    <n v="1"/>
    <n v="309"/>
    <n v="1"/>
    <n v="27740"/>
    <n v="13"/>
    <n v="8"/>
    <n v="1"/>
    <n v="10"/>
    <n v="2"/>
    <n v="5"/>
    <n v="1"/>
    <n v="3"/>
    <s v="Travel_Frequently"/>
    <x v="1"/>
    <s v="Life Sciences"/>
    <x v="1"/>
    <s v="Research Director"/>
    <x v="1"/>
    <s v="Yes"/>
    <s v="Y"/>
  </r>
  <r>
    <n v="34"/>
    <n v="12"/>
    <n v="3"/>
    <n v="1"/>
    <n v="310"/>
    <n v="1"/>
    <n v="45050"/>
    <n v="12"/>
    <n v="8"/>
    <n v="0"/>
    <n v="6"/>
    <n v="3"/>
    <n v="6"/>
    <n v="1"/>
    <n v="4"/>
    <s v="Travel_Rarely"/>
    <x v="1"/>
    <s v="Technical Degree"/>
    <x v="1"/>
    <s v="Research Scientist"/>
    <x v="1"/>
    <s v="No"/>
    <s v="Y"/>
  </r>
  <r>
    <n v="55"/>
    <n v="7"/>
    <n v="3"/>
    <n v="1"/>
    <n v="311"/>
    <n v="4"/>
    <n v="74280"/>
    <n v="12"/>
    <n v="8"/>
    <n v="0"/>
    <n v="24"/>
    <n v="2"/>
    <n v="5"/>
    <n v="1"/>
    <n v="4"/>
    <s v="Travel_Rarely"/>
    <x v="2"/>
    <s v="Human Resources"/>
    <x v="0"/>
    <s v="Laboratory Technician"/>
    <x v="1"/>
    <s v="Yes"/>
    <s v="Y"/>
  </r>
  <r>
    <n v="36"/>
    <n v="7"/>
    <n v="2"/>
    <n v="1"/>
    <n v="312"/>
    <n v="5"/>
    <n v="116310"/>
    <n v="18"/>
    <n v="8"/>
    <n v="1"/>
    <n v="10"/>
    <n v="2"/>
    <n v="10"/>
    <n v="0"/>
    <n v="9"/>
    <s v="Non-Travel"/>
    <x v="1"/>
    <s v="Life Sciences"/>
    <x v="1"/>
    <s v="Sales Executive"/>
    <x v="1"/>
    <s v="No"/>
    <s v="Y"/>
  </r>
  <r>
    <n v="52"/>
    <n v="1"/>
    <n v="4"/>
    <n v="1"/>
    <n v="313"/>
    <n v="5"/>
    <n v="97380"/>
    <n v="18"/>
    <n v="8"/>
    <n v="2"/>
    <n v="5"/>
    <n v="2"/>
    <n v="4"/>
    <n v="1"/>
    <n v="2"/>
    <s v="Non-Travel"/>
    <x v="1"/>
    <s v="Life Sciences"/>
    <x v="0"/>
    <s v="Sales Executive"/>
    <x v="1"/>
    <s v="No"/>
    <s v="Y"/>
  </r>
  <r>
    <n v="26"/>
    <n v="2"/>
    <n v="2"/>
    <n v="1"/>
    <n v="314"/>
    <n v="1"/>
    <n v="28350"/>
    <n v="11"/>
    <n v="8"/>
    <n v="1"/>
    <n v="5"/>
    <n v="2"/>
    <n v="2"/>
    <n v="2"/>
    <n v="0"/>
    <s v="Travel_Frequently"/>
    <x v="1"/>
    <s v="Life Sciences"/>
    <x v="2"/>
    <s v="Manufacturing Director"/>
    <x v="1"/>
    <s v="No"/>
    <s v="Y"/>
  </r>
  <r>
    <n v="29"/>
    <n v="10"/>
    <n v="2"/>
    <n v="1"/>
    <n v="315"/>
    <n v="3"/>
    <n v="169590"/>
    <n v="14"/>
    <n v="8"/>
    <n v="3"/>
    <n v="11"/>
    <n v="5"/>
    <n v="8"/>
    <n v="1"/>
    <n v="1"/>
    <s v="Travel_Rarely"/>
    <x v="1"/>
    <s v="Medical"/>
    <x v="0"/>
    <s v="Manufacturing Director"/>
    <x v="1"/>
    <s v="No"/>
    <s v="Y"/>
  </r>
  <r>
    <n v="26"/>
    <n v="15"/>
    <n v="2"/>
    <n v="1"/>
    <n v="316"/>
    <n v="2"/>
    <n v="26130"/>
    <n v="19"/>
    <n v="8"/>
    <n v="1"/>
    <n v="6"/>
    <n v="2"/>
    <n v="4"/>
    <n v="1"/>
    <n v="2"/>
    <s v="Travel_Rarely"/>
    <x v="1"/>
    <s v="Life Sciences"/>
    <x v="1"/>
    <s v="Laboratory Technician"/>
    <x v="1"/>
    <s v="Yes"/>
    <s v="Y"/>
  </r>
  <r>
    <n v="34"/>
    <n v="14"/>
    <n v="4"/>
    <n v="1"/>
    <n v="317"/>
    <n v="2"/>
    <n v="61460"/>
    <n v="12"/>
    <n v="8"/>
    <n v="0"/>
    <n v="10"/>
    <n v="3"/>
    <n v="4"/>
    <n v="1"/>
    <n v="3"/>
    <s v="Travel_Rarely"/>
    <x v="1"/>
    <s v="Technical Degree"/>
    <x v="1"/>
    <s v="Manufacturing Director"/>
    <x v="1"/>
    <s v="No"/>
    <s v="Y"/>
  </r>
  <r>
    <n v="54"/>
    <n v="18"/>
    <n v="4"/>
    <n v="1"/>
    <n v="318"/>
    <n v="2"/>
    <n v="49630"/>
    <n v="15"/>
    <n v="8"/>
    <n v="1"/>
    <n v="9"/>
    <n v="2"/>
    <n v="5"/>
    <n v="1"/>
    <n v="4"/>
    <s v="Travel_Rarely"/>
    <x v="1"/>
    <s v="Medical"/>
    <x v="2"/>
    <s v="Laboratory Technician"/>
    <x v="0"/>
    <s v="No"/>
    <s v="Y"/>
  </r>
  <r>
    <n v="27"/>
    <n v="13"/>
    <n v="2"/>
    <n v="1"/>
    <n v="319"/>
    <n v="4"/>
    <n v="195370"/>
    <n v="12"/>
    <n v="8"/>
    <n v="0"/>
    <n v="5"/>
    <n v="5"/>
    <n v="4"/>
    <n v="1"/>
    <n v="1"/>
    <s v="Travel_Frequently"/>
    <x v="1"/>
    <s v="Life Sciences"/>
    <x v="0"/>
    <s v="Research Scientist"/>
    <x v="0"/>
    <s v="No"/>
    <s v="Y"/>
  </r>
  <r>
    <n v="37"/>
    <n v="2"/>
    <n v="4"/>
    <n v="1"/>
    <n v="320"/>
    <n v="2"/>
    <n v="61720"/>
    <n v="11"/>
    <n v="8"/>
    <n v="0"/>
    <n v="6"/>
    <n v="1"/>
    <n v="5"/>
    <n v="4"/>
    <n v="3"/>
    <s v="Travel_Rarely"/>
    <x v="0"/>
    <s v="Technical Degree"/>
    <x v="2"/>
    <s v="Manufacturing Director"/>
    <x v="1"/>
    <s v="No"/>
    <s v="Y"/>
  </r>
  <r>
    <n v="38"/>
    <n v="2"/>
    <n v="4"/>
    <n v="1"/>
    <n v="321"/>
    <n v="2"/>
    <n v="23680"/>
    <n v="11"/>
    <n v="8"/>
    <n v="1"/>
    <n v="17"/>
    <n v="3"/>
    <n v="15"/>
    <n v="4"/>
    <n v="12"/>
    <s v="Travel_Frequently"/>
    <x v="0"/>
    <s v="Life Sciences"/>
    <x v="1"/>
    <s v="Research Scientist"/>
    <x v="0"/>
    <s v="No"/>
    <s v="Y"/>
  </r>
  <r>
    <n v="34"/>
    <n v="2"/>
    <n v="3"/>
    <n v="1"/>
    <n v="322"/>
    <n v="1"/>
    <n v="103120"/>
    <n v="12"/>
    <n v="8"/>
    <n v="0"/>
    <n v="6"/>
    <n v="2"/>
    <n v="6"/>
    <n v="1"/>
    <n v="3"/>
    <s v="Travel_Rarely"/>
    <x v="0"/>
    <s v="Marketing"/>
    <x v="1"/>
    <s v="Sales Representative"/>
    <x v="1"/>
    <s v="No"/>
    <s v="Y"/>
  </r>
  <r>
    <n v="35"/>
    <n v="5"/>
    <n v="4"/>
    <n v="1"/>
    <n v="323"/>
    <n v="3"/>
    <n v="16750"/>
    <n v="16"/>
    <n v="8"/>
    <n v="0"/>
    <n v="3"/>
    <n v="6"/>
    <n v="3"/>
    <n v="0"/>
    <n v="2"/>
    <s v="Travel_Rarely"/>
    <x v="1"/>
    <s v="Medical"/>
    <x v="0"/>
    <s v="Manager"/>
    <x v="1"/>
    <s v="No"/>
    <s v="Y"/>
  </r>
  <r>
    <n v="30"/>
    <n v="20"/>
    <n v="3"/>
    <n v="1"/>
    <n v="324"/>
    <n v="1"/>
    <n v="25230"/>
    <n v="13"/>
    <n v="8"/>
    <n v="1"/>
    <n v="7"/>
    <n v="2"/>
    <n v="2"/>
    <n v="0"/>
    <n v="2"/>
    <s v="Travel_Rarely"/>
    <x v="1"/>
    <s v="Medical"/>
    <x v="0"/>
    <s v="Laboratory Technician"/>
    <x v="1"/>
    <s v="No"/>
    <s v="Y"/>
  </r>
  <r>
    <n v="40"/>
    <n v="10"/>
    <n v="4"/>
    <n v="1"/>
    <n v="325"/>
    <n v="2"/>
    <n v="65670"/>
    <n v="13"/>
    <n v="8"/>
    <n v="1"/>
    <n v="8"/>
    <n v="3"/>
    <n v="8"/>
    <n v="3"/>
    <n v="7"/>
    <s v="Travel_Frequently"/>
    <x v="1"/>
    <s v="Medical"/>
    <x v="0"/>
    <s v="Manufacturing Director"/>
    <x v="1"/>
    <s v="No"/>
    <s v="Y"/>
  </r>
  <r>
    <n v="34"/>
    <n v="10"/>
    <n v="3"/>
    <n v="1"/>
    <n v="326"/>
    <n v="3"/>
    <n v="47390"/>
    <n v="24"/>
    <n v="8"/>
    <n v="2"/>
    <n v="6"/>
    <n v="2"/>
    <n v="3"/>
    <n v="1"/>
    <n v="2"/>
    <s v="Travel_Rarely"/>
    <x v="1"/>
    <s v="Life Sciences"/>
    <x v="0"/>
    <s v="Healthcare Representative"/>
    <x v="1"/>
    <s v="No"/>
    <s v="Y"/>
  </r>
  <r>
    <n v="42"/>
    <n v="9"/>
    <n v="4"/>
    <n v="1"/>
    <n v="327"/>
    <n v="1"/>
    <n v="92080"/>
    <n v="15"/>
    <n v="8"/>
    <n v="1"/>
    <n v="24"/>
    <n v="2"/>
    <n v="24"/>
    <n v="14"/>
    <n v="9"/>
    <s v="Travel_Frequently"/>
    <x v="1"/>
    <s v="Medical"/>
    <x v="2"/>
    <s v="Manufacturing Director"/>
    <x v="1"/>
    <s v="No"/>
    <s v="Y"/>
  </r>
  <r>
    <n v="23"/>
    <n v="2"/>
    <n v="3"/>
    <n v="1"/>
    <n v="328"/>
    <n v="4"/>
    <n v="45590"/>
    <n v="18"/>
    <n v="8"/>
    <n v="1"/>
    <n v="1"/>
    <n v="2"/>
    <n v="0"/>
    <n v="0"/>
    <n v="0"/>
    <s v="Travel_Rarely"/>
    <x v="0"/>
    <s v="Medical"/>
    <x v="0"/>
    <s v="Manufacturing Director"/>
    <x v="0"/>
    <s v="Yes"/>
    <s v="Y"/>
  </r>
  <r>
    <n v="24"/>
    <n v="1"/>
    <n v="5"/>
    <n v="1"/>
    <n v="329"/>
    <n v="1"/>
    <n v="81890"/>
    <n v="14"/>
    <n v="8"/>
    <n v="1"/>
    <n v="1"/>
    <n v="3"/>
    <n v="1"/>
    <n v="0"/>
    <n v="0"/>
    <s v="Non-Travel"/>
    <x v="0"/>
    <s v="Marketing"/>
    <x v="2"/>
    <s v="Manufacturing Director"/>
    <x v="0"/>
    <s v="No"/>
    <s v="Y"/>
  </r>
  <r>
    <n v="52"/>
    <n v="29"/>
    <n v="3"/>
    <n v="1"/>
    <n v="330"/>
    <n v="2"/>
    <n v="29420"/>
    <n v="11"/>
    <n v="8"/>
    <n v="1"/>
    <n v="9"/>
    <n v="1"/>
    <n v="5"/>
    <n v="1"/>
    <n v="4"/>
    <s v="Travel_Rarely"/>
    <x v="1"/>
    <s v="Life Sciences"/>
    <x v="0"/>
    <s v="Manufacturing Director"/>
    <x v="1"/>
    <s v="No"/>
    <s v="Y"/>
  </r>
  <r>
    <n v="50"/>
    <n v="8"/>
    <n v="4"/>
    <n v="1"/>
    <n v="331"/>
    <n v="2"/>
    <n v="49410"/>
    <n v="11"/>
    <n v="8"/>
    <n v="1"/>
    <n v="30"/>
    <n v="3"/>
    <n v="4"/>
    <n v="0"/>
    <n v="3"/>
    <s v="Travel_Rarely"/>
    <x v="1"/>
    <s v="Life Sciences"/>
    <x v="0"/>
    <s v="Sales Executive"/>
    <x v="1"/>
    <s v="No"/>
    <s v="Y"/>
  </r>
  <r>
    <n v="29"/>
    <n v="2"/>
    <n v="4"/>
    <n v="1"/>
    <n v="332"/>
    <n v="4"/>
    <n v="106500"/>
    <n v="13"/>
    <n v="8"/>
    <n v="2"/>
    <n v="1"/>
    <n v="2"/>
    <n v="1"/>
    <n v="0"/>
    <n v="0"/>
    <s v="Travel_Rarely"/>
    <x v="0"/>
    <s v="Marketing"/>
    <x v="0"/>
    <s v="Research Scientist"/>
    <x v="0"/>
    <s v="Yes"/>
    <s v="Y"/>
  </r>
  <r>
    <n v="33"/>
    <n v="3"/>
    <n v="4"/>
    <n v="1"/>
    <n v="333"/>
    <n v="4"/>
    <n v="59020"/>
    <n v="12"/>
    <n v="8"/>
    <n v="1"/>
    <n v="14"/>
    <n v="2"/>
    <n v="13"/>
    <n v="3"/>
    <n v="7"/>
    <s v="Travel_Rarely"/>
    <x v="1"/>
    <s v="Life Sciences"/>
    <x v="0"/>
    <s v="Manufacturing Director"/>
    <x v="1"/>
    <s v="No"/>
    <s v="Y"/>
  </r>
  <r>
    <n v="33"/>
    <n v="23"/>
    <n v="5"/>
    <n v="1"/>
    <n v="334"/>
    <n v="1"/>
    <n v="86390"/>
    <n v="16"/>
    <n v="8"/>
    <n v="2"/>
    <n v="6"/>
    <n v="3"/>
    <n v="3"/>
    <n v="0"/>
    <n v="2"/>
    <s v="Travel_Rarely"/>
    <x v="1"/>
    <s v="Life Sciences"/>
    <x v="1"/>
    <s v="Human Resources"/>
    <x v="1"/>
    <s v="Yes"/>
    <s v="Y"/>
  </r>
  <r>
    <n v="47"/>
    <n v="6"/>
    <n v="4"/>
    <n v="1"/>
    <n v="335"/>
    <n v="2"/>
    <n v="63470"/>
    <n v="14"/>
    <n v="8"/>
    <n v="0"/>
    <n v="26"/>
    <n v="2"/>
    <n v="26"/>
    <n v="3"/>
    <n v="0"/>
    <s v="Travel_Rarely"/>
    <x v="1"/>
    <s v="Other"/>
    <x v="0"/>
    <s v="Manager"/>
    <x v="1"/>
    <s v="No"/>
    <s v="Y"/>
  </r>
  <r>
    <n v="36"/>
    <n v="6"/>
    <n v="3"/>
    <n v="1"/>
    <n v="336"/>
    <n v="2"/>
    <n v="42000"/>
    <n v="22"/>
    <n v="8"/>
    <n v="0"/>
    <n v="10"/>
    <n v="3"/>
    <n v="9"/>
    <n v="0"/>
    <n v="5"/>
    <s v="Travel_Rarely"/>
    <x v="0"/>
    <s v="Medical"/>
    <x v="0"/>
    <s v="Sales Executive"/>
    <x v="0"/>
    <s v="No"/>
    <s v="Y"/>
  </r>
  <r>
    <n v="29"/>
    <n v="10"/>
    <n v="3"/>
    <n v="1"/>
    <n v="337"/>
    <n v="1"/>
    <n v="34520"/>
    <n v="11"/>
    <n v="8"/>
    <n v="0"/>
    <n v="10"/>
    <n v="3"/>
    <n v="10"/>
    <n v="0"/>
    <n v="7"/>
    <s v="Travel_Rarely"/>
    <x v="1"/>
    <s v="Other"/>
    <x v="0"/>
    <s v="Research Scientist"/>
    <x v="1"/>
    <s v="No"/>
    <s v="Y"/>
  </r>
  <r>
    <n v="58"/>
    <n v="24"/>
    <n v="3"/>
    <n v="1"/>
    <n v="338"/>
    <n v="2"/>
    <n v="43170"/>
    <n v="17"/>
    <n v="8"/>
    <n v="0"/>
    <n v="40"/>
    <n v="2"/>
    <n v="31"/>
    <n v="13"/>
    <n v="8"/>
    <s v="Travel_Rarely"/>
    <x v="1"/>
    <s v="Other"/>
    <x v="1"/>
    <s v="Research Scientist"/>
    <x v="0"/>
    <s v="Yes"/>
    <s v="Y"/>
  </r>
  <r>
    <n v="35"/>
    <n v="10"/>
    <n v="4"/>
    <n v="1"/>
    <n v="339"/>
    <n v="1"/>
    <n v="26320"/>
    <n v="13"/>
    <n v="8"/>
    <n v="3"/>
    <n v="7"/>
    <n v="3"/>
    <n v="2"/>
    <n v="2"/>
    <n v="2"/>
    <s v="Travel_Rarely"/>
    <x v="0"/>
    <s v="Marketing"/>
    <x v="1"/>
    <s v="Research Scientist"/>
    <x v="0"/>
    <s v="No"/>
    <s v="Y"/>
  </r>
  <r>
    <n v="42"/>
    <n v="15"/>
    <n v="1"/>
    <n v="1"/>
    <n v="340"/>
    <n v="2"/>
    <n v="46680"/>
    <n v="18"/>
    <n v="8"/>
    <n v="2"/>
    <n v="8"/>
    <n v="2"/>
    <n v="4"/>
    <n v="0"/>
    <n v="2"/>
    <s v="Travel_Rarely"/>
    <x v="0"/>
    <s v="Marketing"/>
    <x v="0"/>
    <s v="Laboratory Technician"/>
    <x v="1"/>
    <s v="No"/>
    <s v="Y"/>
  </r>
  <r>
    <n v="28"/>
    <n v="19"/>
    <n v="4"/>
    <n v="1"/>
    <n v="341"/>
    <n v="2"/>
    <n v="32040"/>
    <n v="16"/>
    <n v="8"/>
    <n v="1"/>
    <n v="5"/>
    <n v="4"/>
    <n v="2"/>
    <n v="2"/>
    <n v="1"/>
    <s v="Travel_Rarely"/>
    <x v="1"/>
    <s v="Medical"/>
    <x v="1"/>
    <s v="Sales Executive"/>
    <x v="0"/>
    <s v="Yes"/>
    <s v="Y"/>
  </r>
  <r>
    <n v="36"/>
    <n v="2"/>
    <n v="3"/>
    <n v="1"/>
    <n v="342"/>
    <n v="2"/>
    <n v="27200"/>
    <n v="14"/>
    <n v="8"/>
    <n v="1"/>
    <n v="8"/>
    <n v="3"/>
    <n v="5"/>
    <n v="0"/>
    <n v="4"/>
    <s v="Travel_Rarely"/>
    <x v="1"/>
    <s v="Life Sciences"/>
    <x v="0"/>
    <s v="Healthcare Representative"/>
    <x v="1"/>
    <s v="No"/>
    <s v="Y"/>
  </r>
  <r>
    <n v="32"/>
    <n v="3"/>
    <n v="1"/>
    <n v="1"/>
    <n v="343"/>
    <n v="2"/>
    <n v="171810"/>
    <n v="14"/>
    <n v="8"/>
    <n v="0"/>
    <n v="14"/>
    <n v="2"/>
    <n v="14"/>
    <n v="6"/>
    <n v="8"/>
    <s v="Travel_Rarely"/>
    <x v="1"/>
    <s v="Medical"/>
    <x v="0"/>
    <s v="Manufacturing Director"/>
    <x v="1"/>
    <s v="No"/>
    <s v="Y"/>
  </r>
  <r>
    <n v="40"/>
    <n v="9"/>
    <n v="3"/>
    <n v="1"/>
    <n v="344"/>
    <n v="3"/>
    <n v="22380"/>
    <n v="14"/>
    <n v="8"/>
    <n v="0"/>
    <n v="10"/>
    <n v="3"/>
    <n v="1"/>
    <n v="0"/>
    <n v="0"/>
    <s v="Travel_Frequently"/>
    <x v="0"/>
    <s v="Marketing"/>
    <x v="1"/>
    <s v="Manufacturing Director"/>
    <x v="1"/>
    <s v="No"/>
    <s v="Y"/>
  </r>
  <r>
    <n v="30"/>
    <n v="7"/>
    <n v="3"/>
    <n v="1"/>
    <n v="345"/>
    <n v="2"/>
    <n v="14830"/>
    <n v="13"/>
    <n v="8"/>
    <n v="0"/>
    <n v="12"/>
    <n v="3"/>
    <n v="0"/>
    <n v="0"/>
    <n v="0"/>
    <s v="Travel_Rarely"/>
    <x v="1"/>
    <s v="Technical Degree"/>
    <x v="1"/>
    <s v="Research Director"/>
    <x v="1"/>
    <s v="No"/>
    <s v="Y"/>
  </r>
  <r>
    <n v="45"/>
    <n v="10"/>
    <n v="4"/>
    <n v="1"/>
    <n v="346"/>
    <n v="1"/>
    <n v="56050"/>
    <n v="12"/>
    <n v="8"/>
    <n v="2"/>
    <n v="1"/>
    <n v="2"/>
    <n v="1"/>
    <n v="0"/>
    <n v="0"/>
    <s v="Travel_Rarely"/>
    <x v="1"/>
    <s v="Life Sciences"/>
    <x v="1"/>
    <s v="Research Director"/>
    <x v="1"/>
    <s v="No"/>
    <s v="Y"/>
  </r>
  <r>
    <n v="42"/>
    <n v="20"/>
    <n v="2"/>
    <n v="1"/>
    <n v="347"/>
    <n v="2"/>
    <n v="72950"/>
    <n v="15"/>
    <n v="8"/>
    <n v="0"/>
    <n v="10"/>
    <n v="3"/>
    <n v="9"/>
    <n v="7"/>
    <n v="8"/>
    <s v="Travel_Rarely"/>
    <x v="1"/>
    <s v="Medical"/>
    <x v="0"/>
    <s v="Sales Representative"/>
    <x v="1"/>
    <s v="No"/>
    <s v="Y"/>
  </r>
  <r>
    <n v="38"/>
    <n v="4"/>
    <n v="3"/>
    <n v="1"/>
    <n v="348"/>
    <n v="2"/>
    <n v="23060"/>
    <n v="19"/>
    <n v="8"/>
    <n v="1"/>
    <n v="13"/>
    <n v="5"/>
    <n v="4"/>
    <n v="1"/>
    <n v="2"/>
    <s v="Travel_Frequently"/>
    <x v="0"/>
    <s v="Medical"/>
    <x v="2"/>
    <s v="Research Scientist"/>
    <x v="1"/>
    <s v="No"/>
    <s v="Y"/>
  </r>
  <r>
    <n v="34"/>
    <n v="7"/>
    <n v="4"/>
    <n v="1"/>
    <n v="349"/>
    <n v="3"/>
    <n v="23480"/>
    <n v="14"/>
    <n v="8"/>
    <n v="1"/>
    <n v="6"/>
    <n v="3"/>
    <n v="5"/>
    <n v="1"/>
    <n v="3"/>
    <s v="Travel_Frequently"/>
    <x v="1"/>
    <s v="Life Sciences"/>
    <x v="1"/>
    <s v="Laboratory Technician"/>
    <x v="1"/>
    <s v="No"/>
    <s v="Y"/>
  </r>
  <r>
    <n v="49"/>
    <n v="7"/>
    <n v="2"/>
    <n v="1"/>
    <n v="350"/>
    <n v="2"/>
    <n v="89980"/>
    <n v="14"/>
    <n v="8"/>
    <n v="2"/>
    <n v="9"/>
    <n v="2"/>
    <n v="9"/>
    <n v="7"/>
    <n v="7"/>
    <s v="Travel_Rarely"/>
    <x v="0"/>
    <s v="Life Sciences"/>
    <x v="0"/>
    <s v="Healthcare Representative"/>
    <x v="0"/>
    <s v="Yes"/>
    <s v="Y"/>
  </r>
  <r>
    <n v="55"/>
    <n v="16"/>
    <n v="3"/>
    <n v="1"/>
    <n v="351"/>
    <n v="4"/>
    <n v="43190"/>
    <n v="11"/>
    <n v="8"/>
    <n v="0"/>
    <n v="12"/>
    <n v="3"/>
    <n v="9"/>
    <n v="7"/>
    <n v="3"/>
    <s v="Travel_Rarely"/>
    <x v="2"/>
    <s v="Technical Degree"/>
    <x v="1"/>
    <s v="Manufacturing Director"/>
    <x v="1"/>
    <s v="Yes"/>
    <s v="Y"/>
  </r>
  <r>
    <n v="43"/>
    <n v="25"/>
    <n v="2"/>
    <n v="1"/>
    <n v="352"/>
    <n v="2"/>
    <n v="61320"/>
    <n v="13"/>
    <n v="8"/>
    <n v="0"/>
    <n v="22"/>
    <n v="3"/>
    <n v="4"/>
    <n v="1"/>
    <n v="0"/>
    <s v="Travel_Rarely"/>
    <x v="1"/>
    <s v="Medical"/>
    <x v="0"/>
    <s v="Healthcare Representative"/>
    <x v="1"/>
    <s v="No"/>
    <s v="Y"/>
  </r>
  <r>
    <n v="27"/>
    <n v="2"/>
    <n v="4"/>
    <n v="1"/>
    <n v="353"/>
    <n v="2"/>
    <n v="33460"/>
    <n v="21"/>
    <n v="8"/>
    <n v="1"/>
    <n v="9"/>
    <n v="2"/>
    <n v="9"/>
    <n v="0"/>
    <n v="8"/>
    <s v="Travel_Rarely"/>
    <x v="0"/>
    <s v="Medical"/>
    <x v="2"/>
    <s v="Manager"/>
    <x v="1"/>
    <s v="No"/>
    <s v="Y"/>
  </r>
  <r>
    <n v="35"/>
    <n v="1"/>
    <n v="3"/>
    <n v="1"/>
    <n v="354"/>
    <n v="1"/>
    <n v="108550"/>
    <n v="13"/>
    <n v="8"/>
    <n v="1"/>
    <n v="17"/>
    <n v="2"/>
    <n v="8"/>
    <n v="1"/>
    <n v="6"/>
    <s v="Travel_Rarely"/>
    <x v="1"/>
    <s v="Medical"/>
    <x v="1"/>
    <s v="Research Director"/>
    <x v="1"/>
    <s v="No"/>
    <s v="Y"/>
  </r>
  <r>
    <n v="28"/>
    <n v="1"/>
    <n v="2"/>
    <n v="1"/>
    <n v="355"/>
    <n v="1"/>
    <n v="22310"/>
    <n v="12"/>
    <n v="8"/>
    <n v="0"/>
    <n v="8"/>
    <n v="3"/>
    <n v="8"/>
    <n v="7"/>
    <n v="5"/>
    <s v="Travel_Rarely"/>
    <x v="0"/>
    <s v="Technical Degree"/>
    <x v="0"/>
    <s v="Sales Executive"/>
    <x v="0"/>
    <s v="No"/>
    <s v="Y"/>
  </r>
  <r>
    <n v="34"/>
    <n v="2"/>
    <n v="5"/>
    <n v="1"/>
    <n v="356"/>
    <n v="4"/>
    <n v="23230"/>
    <n v="17"/>
    <n v="8"/>
    <n v="0"/>
    <n v="4"/>
    <n v="2"/>
    <n v="3"/>
    <n v="0"/>
    <n v="2"/>
    <s v="Travel_Rarely"/>
    <x v="0"/>
    <s v="Life Sciences"/>
    <x v="0"/>
    <s v="Research Scientist"/>
    <x v="1"/>
    <s v="No"/>
    <s v="Y"/>
  </r>
  <r>
    <n v="26"/>
    <n v="22"/>
    <n v="4"/>
    <n v="1"/>
    <n v="357"/>
    <n v="1"/>
    <n v="20240"/>
    <n v="23"/>
    <n v="8"/>
    <n v="0"/>
    <n v="8"/>
    <n v="2"/>
    <n v="8"/>
    <n v="1"/>
    <n v="7"/>
    <s v="Travel_Frequently"/>
    <x v="1"/>
    <s v="Other"/>
    <x v="0"/>
    <s v="Sales Executive"/>
    <x v="0"/>
    <s v="Yes"/>
    <s v="Y"/>
  </r>
  <r>
    <n v="27"/>
    <n v="1"/>
    <n v="3"/>
    <n v="1"/>
    <n v="358"/>
    <n v="1"/>
    <n v="27130"/>
    <n v="11"/>
    <n v="8"/>
    <n v="0"/>
    <n v="0"/>
    <n v="2"/>
    <n v="0"/>
    <n v="0"/>
    <n v="0"/>
    <s v="Non-Travel"/>
    <x v="0"/>
    <s v="Technical Degree"/>
    <x v="0"/>
    <s v="Sales Executive"/>
    <x v="0"/>
    <s v="No"/>
    <s v="Y"/>
  </r>
  <r>
    <n v="51"/>
    <n v="16"/>
    <n v="3"/>
    <n v="1"/>
    <n v="359"/>
    <n v="3"/>
    <n v="94390"/>
    <n v="15"/>
    <n v="8"/>
    <n v="3"/>
    <n v="29"/>
    <n v="0"/>
    <n v="20"/>
    <n v="4"/>
    <n v="17"/>
    <s v="Travel_Rarely"/>
    <x v="0"/>
    <s v="Medical"/>
    <x v="0"/>
    <s v="Research Scientist"/>
    <x v="1"/>
    <s v="No"/>
    <s v="Y"/>
  </r>
  <r>
    <n v="44"/>
    <n v="24"/>
    <n v="5"/>
    <n v="1"/>
    <n v="360"/>
    <n v="1"/>
    <n v="25660"/>
    <n v="11"/>
    <n v="8"/>
    <n v="1"/>
    <n v="10"/>
    <n v="3"/>
    <n v="5"/>
    <n v="2"/>
    <n v="3"/>
    <s v="Travel_Rarely"/>
    <x v="0"/>
    <s v="Medical"/>
    <x v="1"/>
    <s v="Sales Executive"/>
    <x v="0"/>
    <s v="No"/>
    <s v="Y"/>
  </r>
  <r>
    <n v="25"/>
    <n v="17"/>
    <n v="3"/>
    <n v="1"/>
    <n v="361"/>
    <n v="1"/>
    <n v="199260"/>
    <n v="11"/>
    <n v="8"/>
    <n v="3"/>
    <n v="6"/>
    <n v="5"/>
    <n v="4"/>
    <n v="0"/>
    <n v="1"/>
    <s v="Travel_Rarely"/>
    <x v="1"/>
    <s v="Medical"/>
    <x v="1"/>
    <s v="Laboratory Technician"/>
    <x v="1"/>
    <s v="No"/>
    <s v="Y"/>
  </r>
  <r>
    <n v="33"/>
    <n v="8"/>
    <n v="4"/>
    <n v="1"/>
    <n v="362"/>
    <n v="3"/>
    <n v="24510"/>
    <n v="13"/>
    <n v="8"/>
    <n v="1"/>
    <n v="9"/>
    <n v="3"/>
    <n v="9"/>
    <n v="0"/>
    <n v="8"/>
    <s v="Travel_Rarely"/>
    <x v="1"/>
    <s v="Life Sciences"/>
    <x v="2"/>
    <s v="Laboratory Technician"/>
    <x v="1"/>
    <s v="No"/>
    <s v="Y"/>
  </r>
  <r>
    <n v="35"/>
    <n v="6"/>
    <n v="4"/>
    <n v="1"/>
    <n v="363"/>
    <n v="2"/>
    <n v="94190"/>
    <n v="24"/>
    <n v="8"/>
    <n v="1"/>
    <n v="6"/>
    <n v="5"/>
    <n v="6"/>
    <n v="1"/>
    <n v="1"/>
    <s v="Travel_Rarely"/>
    <x v="0"/>
    <s v="Medical"/>
    <x v="1"/>
    <s v="Manager"/>
    <x v="0"/>
    <s v="No"/>
    <s v="Y"/>
  </r>
  <r>
    <n v="36"/>
    <n v="10"/>
    <n v="4"/>
    <n v="1"/>
    <n v="364"/>
    <n v="3"/>
    <n v="86860"/>
    <n v="13"/>
    <n v="8"/>
    <n v="0"/>
    <n v="18"/>
    <n v="2"/>
    <n v="18"/>
    <n v="4"/>
    <n v="11"/>
    <s v="Travel_Rarely"/>
    <x v="0"/>
    <s v="Marketing"/>
    <x v="0"/>
    <s v="Manager"/>
    <x v="1"/>
    <s v="No"/>
    <s v="Y"/>
  </r>
  <r>
    <n v="32"/>
    <n v="3"/>
    <n v="4"/>
    <n v="1"/>
    <n v="365"/>
    <n v="4"/>
    <n v="30380"/>
    <n v="20"/>
    <n v="8"/>
    <n v="0"/>
    <n v="8"/>
    <n v="3"/>
    <n v="5"/>
    <n v="0"/>
    <n v="3"/>
    <s v="Travel_Rarely"/>
    <x v="1"/>
    <s v="Medical"/>
    <x v="2"/>
    <s v="Sales Executive"/>
    <x v="0"/>
    <s v="No"/>
    <s v="Y"/>
  </r>
  <r>
    <n v="30"/>
    <n v="4"/>
    <n v="5"/>
    <n v="1"/>
    <n v="366"/>
    <n v="5"/>
    <n v="30580"/>
    <n v="14"/>
    <n v="8"/>
    <n v="1"/>
    <n v="10"/>
    <n v="2"/>
    <n v="5"/>
    <n v="0"/>
    <n v="3"/>
    <s v="Travel_Frequently"/>
    <x v="1"/>
    <s v="Medical"/>
    <x v="2"/>
    <s v="Sales Representative"/>
    <x v="1"/>
    <s v="No"/>
    <s v="Y"/>
  </r>
  <r>
    <n v="53"/>
    <n v="6"/>
    <n v="3"/>
    <n v="1"/>
    <n v="367"/>
    <n v="4"/>
    <n v="23250"/>
    <n v="18"/>
    <n v="8"/>
    <n v="1"/>
    <n v="35"/>
    <n v="1"/>
    <n v="5"/>
    <n v="0"/>
    <n v="4"/>
    <s v="Travel_Rarely"/>
    <x v="0"/>
    <s v="Marketing"/>
    <x v="0"/>
    <s v="Sales Executive"/>
    <x v="1"/>
    <s v="No"/>
    <s v="Y"/>
  </r>
  <r>
    <n v="45"/>
    <n v="1"/>
    <n v="5"/>
    <n v="1"/>
    <n v="368"/>
    <n v="2"/>
    <n v="20880"/>
    <n v="15"/>
    <n v="8"/>
    <n v="3"/>
    <n v="18"/>
    <n v="2"/>
    <n v="5"/>
    <n v="0"/>
    <n v="2"/>
    <s v="Travel_Rarely"/>
    <x v="1"/>
    <s v="Technical Degree"/>
    <x v="2"/>
    <s v="Healthcare Representative"/>
    <x v="1"/>
    <s v="No"/>
    <s v="Y"/>
  </r>
  <r>
    <n v="32"/>
    <n v="10"/>
    <n v="3"/>
    <n v="1"/>
    <n v="369"/>
    <n v="1"/>
    <n v="30720"/>
    <n v="12"/>
    <n v="8"/>
    <n v="0"/>
    <n v="9"/>
    <n v="4"/>
    <n v="5"/>
    <n v="1"/>
    <n v="3"/>
    <s v="Travel_Rarely"/>
    <x v="0"/>
    <s v="Marketing"/>
    <x v="0"/>
    <s v="Human Resources"/>
    <x v="0"/>
    <s v="No"/>
    <s v="Y"/>
  </r>
  <r>
    <n v="52"/>
    <n v="1"/>
    <n v="1"/>
    <n v="1"/>
    <n v="370"/>
    <n v="2"/>
    <n v="50060"/>
    <n v="16"/>
    <n v="8"/>
    <n v="1"/>
    <n v="31"/>
    <n v="2"/>
    <n v="9"/>
    <n v="0"/>
    <n v="0"/>
    <s v="Travel_Frequently"/>
    <x v="1"/>
    <s v="Life Sciences"/>
    <x v="0"/>
    <s v="Laboratory Technician"/>
    <x v="1"/>
    <s v="No"/>
    <s v="Y"/>
  </r>
  <r>
    <n v="37"/>
    <n v="24"/>
    <n v="2"/>
    <n v="1"/>
    <n v="371"/>
    <n v="4"/>
    <n v="42570"/>
    <n v="15"/>
    <n v="8"/>
    <n v="0"/>
    <n v="9"/>
    <n v="2"/>
    <n v="1"/>
    <n v="0"/>
    <n v="0"/>
    <s v="Travel_Rarely"/>
    <x v="0"/>
    <s v="Life Sciences"/>
    <x v="2"/>
    <s v="Laboratory Technician"/>
    <x v="0"/>
    <s v="No"/>
    <s v="Y"/>
  </r>
  <r>
    <n v="28"/>
    <n v="21"/>
    <n v="4"/>
    <n v="1"/>
    <n v="372"/>
    <n v="1"/>
    <n v="25000"/>
    <n v="16"/>
    <n v="8"/>
    <n v="2"/>
    <n v="6"/>
    <n v="3"/>
    <n v="5"/>
    <n v="0"/>
    <n v="4"/>
    <s v="Travel_Rarely"/>
    <x v="1"/>
    <s v="Life Sciences"/>
    <x v="2"/>
    <s v="Healthcare Representative"/>
    <x v="0"/>
    <s v="No"/>
    <s v="Y"/>
  </r>
  <r>
    <n v="22"/>
    <n v="2"/>
    <n v="2"/>
    <n v="1"/>
    <n v="373"/>
    <n v="1"/>
    <n v="11020"/>
    <n v="19"/>
    <n v="8"/>
    <n v="0"/>
    <n v="4"/>
    <n v="3"/>
    <n v="2"/>
    <n v="2"/>
    <n v="2"/>
    <s v="Travel_Rarely"/>
    <x v="1"/>
    <s v="Life Sciences"/>
    <x v="0"/>
    <s v="Sales Representative"/>
    <x v="1"/>
    <s v="No"/>
    <s v="Y"/>
  </r>
  <r>
    <n v="44"/>
    <n v="22"/>
    <n v="3"/>
    <n v="1"/>
    <n v="374"/>
    <n v="1"/>
    <n v="104530"/>
    <n v="11"/>
    <n v="8"/>
    <n v="1"/>
    <n v="10"/>
    <n v="2"/>
    <n v="3"/>
    <n v="0"/>
    <n v="2"/>
    <s v="Travel_Rarely"/>
    <x v="1"/>
    <s v="Medical"/>
    <x v="0"/>
    <s v="Laboratory Technician"/>
    <x v="0"/>
    <s v="No"/>
    <s v="Y"/>
  </r>
  <r>
    <n v="42"/>
    <n v="13"/>
    <n v="4"/>
    <n v="1"/>
    <n v="375"/>
    <n v="2"/>
    <n v="22880"/>
    <n v="16"/>
    <n v="8"/>
    <n v="1"/>
    <n v="8"/>
    <n v="4"/>
    <n v="2"/>
    <n v="2"/>
    <n v="2"/>
    <s v="Travel_Frequently"/>
    <x v="0"/>
    <s v="Life Sciences"/>
    <x v="1"/>
    <s v="Laboratory Technician"/>
    <x v="0"/>
    <s v="No"/>
    <s v="Y"/>
  </r>
  <r>
    <n v="36"/>
    <n v="14"/>
    <n v="3"/>
    <n v="1"/>
    <n v="376"/>
    <n v="2"/>
    <n v="39290"/>
    <n v="24"/>
    <n v="8"/>
    <n v="0"/>
    <n v="6"/>
    <n v="6"/>
    <n v="5"/>
    <n v="0"/>
    <n v="3"/>
    <s v="Travel_Rarely"/>
    <x v="1"/>
    <s v="Other"/>
    <x v="0"/>
    <s v="Research Scientist"/>
    <x v="1"/>
    <s v="No"/>
    <s v="Y"/>
  </r>
  <r>
    <n v="25"/>
    <n v="11"/>
    <n v="3"/>
    <n v="1"/>
    <n v="377"/>
    <n v="1"/>
    <n v="23110"/>
    <n v="11"/>
    <n v="8"/>
    <n v="1"/>
    <n v="5"/>
    <n v="2"/>
    <n v="5"/>
    <n v="0"/>
    <n v="3"/>
    <s v="Travel_Rarely"/>
    <x v="0"/>
    <s v="Life Sciences"/>
    <x v="0"/>
    <s v="Laboratory Technician"/>
    <x v="0"/>
    <s v="No"/>
    <s v="Y"/>
  </r>
  <r>
    <n v="35"/>
    <n v="9"/>
    <n v="2"/>
    <n v="1"/>
    <n v="378"/>
    <n v="1"/>
    <n v="31400"/>
    <n v="13"/>
    <n v="8"/>
    <n v="1"/>
    <n v="17"/>
    <n v="2"/>
    <n v="17"/>
    <n v="5"/>
    <n v="15"/>
    <s v="Travel_Rarely"/>
    <x v="1"/>
    <s v="Life Sciences"/>
    <x v="0"/>
    <s v="Healthcare Representative"/>
    <x v="0"/>
    <s v="No"/>
    <s v="Y"/>
  </r>
  <r>
    <n v="35"/>
    <n v="8"/>
    <n v="2"/>
    <n v="1"/>
    <n v="379"/>
    <n v="1"/>
    <n v="36900"/>
    <n v="13"/>
    <n v="8"/>
    <n v="1"/>
    <n v="10"/>
    <n v="2"/>
    <n v="10"/>
    <n v="7"/>
    <n v="8"/>
    <s v="Travel_Frequently"/>
    <x v="0"/>
    <s v="Marketing"/>
    <x v="2"/>
    <s v="Laboratory Technician"/>
    <x v="0"/>
    <s v="Yes"/>
    <s v="Y"/>
  </r>
  <r>
    <n v="32"/>
    <n v="21"/>
    <n v="3"/>
    <n v="1"/>
    <n v="380"/>
    <n v="1"/>
    <n v="44500"/>
    <n v="13"/>
    <n v="8"/>
    <n v="0"/>
    <n v="4"/>
    <n v="3"/>
    <n v="3"/>
    <n v="0"/>
    <n v="2"/>
    <s v="Non-Travel"/>
    <x v="1"/>
    <s v="Life Sciences"/>
    <x v="2"/>
    <s v="Sales Executive"/>
    <x v="1"/>
    <s v="No"/>
    <s v="Y"/>
  </r>
  <r>
    <n v="25"/>
    <n v="5"/>
    <n v="3"/>
    <n v="1"/>
    <n v="381"/>
    <n v="4"/>
    <n v="27560"/>
    <n v="12"/>
    <n v="8"/>
    <n v="2"/>
    <n v="5"/>
    <n v="2"/>
    <n v="5"/>
    <n v="0"/>
    <n v="3"/>
    <s v="Travel_Rarely"/>
    <x v="0"/>
    <s v="Marketing"/>
    <x v="0"/>
    <s v="Research Scientist"/>
    <x v="0"/>
    <s v="No"/>
    <s v="Y"/>
  </r>
  <r>
    <n v="49"/>
    <n v="9"/>
    <n v="3"/>
    <n v="1"/>
    <n v="382"/>
    <n v="2"/>
    <n v="190330"/>
    <n v="18"/>
    <n v="8"/>
    <n v="1"/>
    <n v="7"/>
    <n v="5"/>
    <n v="4"/>
    <n v="0"/>
    <n v="2"/>
    <s v="Travel_Rarely"/>
    <x v="0"/>
    <s v="Technical Degree"/>
    <x v="0"/>
    <s v="Sales Representative"/>
    <x v="0"/>
    <s v="No"/>
    <s v="Y"/>
  </r>
  <r>
    <n v="24"/>
    <n v="2"/>
    <n v="5"/>
    <n v="1"/>
    <n v="383"/>
    <n v="2"/>
    <n v="187220"/>
    <n v="22"/>
    <n v="8"/>
    <n v="1"/>
    <n v="6"/>
    <n v="3"/>
    <n v="5"/>
    <n v="3"/>
    <n v="4"/>
    <s v="Non-Travel"/>
    <x v="1"/>
    <s v="Technical Degree"/>
    <x v="0"/>
    <s v="Healthcare Representative"/>
    <x v="1"/>
    <s v="No"/>
    <s v="Y"/>
  </r>
  <r>
    <n v="32"/>
    <n v="12"/>
    <n v="5"/>
    <n v="1"/>
    <n v="384"/>
    <n v="1"/>
    <n v="95470"/>
    <n v="13"/>
    <n v="8"/>
    <n v="1"/>
    <n v="10"/>
    <n v="3"/>
    <n v="10"/>
    <n v="5"/>
    <n v="3"/>
    <s v="Travel_Frequently"/>
    <x v="1"/>
    <s v="Medical"/>
    <x v="0"/>
    <s v="Research Scientist"/>
    <x v="1"/>
    <s v="No"/>
    <s v="Y"/>
  </r>
  <r>
    <n v="38"/>
    <n v="22"/>
    <n v="2"/>
    <n v="1"/>
    <n v="385"/>
    <n v="1"/>
    <n v="137340"/>
    <n v="13"/>
    <n v="8"/>
    <n v="0"/>
    <n v="3"/>
    <n v="3"/>
    <n v="2"/>
    <n v="1"/>
    <n v="2"/>
    <s v="Travel_Rarely"/>
    <x v="0"/>
    <s v="Medical"/>
    <x v="0"/>
    <s v="Sales Executive"/>
    <x v="1"/>
    <s v="No"/>
    <s v="Y"/>
  </r>
  <r>
    <n v="42"/>
    <n v="18"/>
    <n v="1"/>
    <n v="1"/>
    <n v="386"/>
    <n v="2"/>
    <n v="199990"/>
    <n v="23"/>
    <n v="8"/>
    <n v="1"/>
    <n v="17"/>
    <n v="6"/>
    <n v="5"/>
    <n v="1"/>
    <n v="3"/>
    <s v="Travel_Rarely"/>
    <x v="1"/>
    <s v="Technical Degree"/>
    <x v="0"/>
    <s v="Research Scientist"/>
    <x v="0"/>
    <s v="No"/>
    <s v="Y"/>
  </r>
  <r>
    <n v="31"/>
    <n v="16"/>
    <n v="3"/>
    <n v="1"/>
    <n v="387"/>
    <n v="3"/>
    <n v="22790"/>
    <n v="12"/>
    <n v="8"/>
    <n v="1"/>
    <n v="8"/>
    <n v="3"/>
    <n v="6"/>
    <n v="0"/>
    <n v="2"/>
    <s v="Travel_Rarely"/>
    <x v="1"/>
    <s v="Life Sciences"/>
    <x v="0"/>
    <s v="Sales Executive"/>
    <x v="0"/>
    <s v="No"/>
    <s v="Y"/>
  </r>
  <r>
    <n v="29"/>
    <n v="3"/>
    <n v="3"/>
    <n v="1"/>
    <n v="388"/>
    <n v="3"/>
    <n v="59160"/>
    <n v="12"/>
    <n v="8"/>
    <n v="0"/>
    <n v="5"/>
    <n v="2"/>
    <n v="3"/>
    <n v="0"/>
    <n v="2"/>
    <s v="Travel_Rarely"/>
    <x v="0"/>
    <s v="Marketing"/>
    <x v="2"/>
    <s v="Laboratory Technician"/>
    <x v="1"/>
    <s v="Yes"/>
    <s v="Y"/>
  </r>
  <r>
    <n v="53"/>
    <n v="9"/>
    <n v="3"/>
    <n v="1"/>
    <n v="389"/>
    <n v="1"/>
    <n v="20890"/>
    <n v="16"/>
    <n v="8"/>
    <n v="0"/>
    <n v="28"/>
    <n v="2"/>
    <n v="2"/>
    <n v="2"/>
    <n v="2"/>
    <s v="Travel_Rarely"/>
    <x v="1"/>
    <s v="Life Sciences"/>
    <x v="0"/>
    <s v="Sales Representative"/>
    <x v="1"/>
    <s v="No"/>
    <s v="Y"/>
  </r>
  <r>
    <n v="35"/>
    <n v="1"/>
    <n v="3"/>
    <n v="1"/>
    <n v="390"/>
    <n v="3"/>
    <n v="167920"/>
    <n v="12"/>
    <n v="8"/>
    <n v="1"/>
    <n v="16"/>
    <n v="3"/>
    <n v="13"/>
    <n v="4"/>
    <n v="8"/>
    <s v="Travel_Rarely"/>
    <x v="1"/>
    <s v="Life Sciences"/>
    <x v="0"/>
    <s v="Healthcare Representative"/>
    <x v="1"/>
    <s v="No"/>
    <s v="Y"/>
  </r>
  <r>
    <n v="37"/>
    <n v="13"/>
    <n v="4"/>
    <n v="1"/>
    <n v="391"/>
    <n v="3"/>
    <n v="35640"/>
    <n v="11"/>
    <n v="8"/>
    <n v="0"/>
    <n v="10"/>
    <n v="1"/>
    <n v="5"/>
    <n v="0"/>
    <n v="0"/>
    <s v="Travel_Frequently"/>
    <x v="1"/>
    <s v="Life Sciences"/>
    <x v="0"/>
    <s v="Human Resources"/>
    <x v="0"/>
    <s v="No"/>
    <s v="Y"/>
  </r>
  <r>
    <n v="53"/>
    <n v="1"/>
    <n v="1"/>
    <n v="1"/>
    <n v="392"/>
    <n v="1"/>
    <n v="44250"/>
    <n v="22"/>
    <n v="8"/>
    <n v="1"/>
    <n v="33"/>
    <n v="2"/>
    <n v="12"/>
    <n v="3"/>
    <n v="8"/>
    <s v="Travel_Rarely"/>
    <x v="1"/>
    <s v="Medical"/>
    <x v="1"/>
    <s v="Sales Executive"/>
    <x v="1"/>
    <s v="No"/>
    <s v="Y"/>
  </r>
  <r>
    <n v="43"/>
    <n v="1"/>
    <n v="3"/>
    <n v="1"/>
    <n v="393"/>
    <n v="1"/>
    <n v="52650"/>
    <n v="11"/>
    <n v="8"/>
    <n v="1"/>
    <n v="12"/>
    <n v="4"/>
    <n v="5"/>
    <n v="2"/>
    <n v="2"/>
    <s v="Travel_Frequently"/>
    <x v="1"/>
    <s v="Medical"/>
    <x v="0"/>
    <s v="Laboratory Technician"/>
    <x v="1"/>
    <s v="No"/>
    <s v="Y"/>
  </r>
  <r>
    <n v="47"/>
    <n v="15"/>
    <n v="4"/>
    <n v="1"/>
    <n v="394"/>
    <n v="3"/>
    <n v="65530"/>
    <n v="15"/>
    <n v="8"/>
    <n v="0"/>
    <n v="8"/>
    <n v="2"/>
    <n v="7"/>
    <n v="7"/>
    <n v="7"/>
    <s v="Travel_Rarely"/>
    <x v="0"/>
    <s v="Marketing"/>
    <x v="0"/>
    <s v="Research Director"/>
    <x v="0"/>
    <s v="No"/>
    <s v="Y"/>
  </r>
  <r>
    <n v="37"/>
    <n v="1"/>
    <n v="5"/>
    <n v="1"/>
    <n v="395"/>
    <n v="2"/>
    <n v="62610"/>
    <n v="12"/>
    <n v="8"/>
    <n v="0"/>
    <n v="10"/>
    <n v="1"/>
    <n v="10"/>
    <n v="0"/>
    <n v="9"/>
    <s v="Non-Travel"/>
    <x v="1"/>
    <s v="Medical"/>
    <x v="1"/>
    <s v="Research Scientist"/>
    <x v="0"/>
    <s v="No"/>
    <s v="Y"/>
  </r>
  <r>
    <n v="50"/>
    <n v="17"/>
    <n v="3"/>
    <n v="1"/>
    <n v="396"/>
    <n v="1"/>
    <n v="42980"/>
    <n v="20"/>
    <n v="8"/>
    <n v="1"/>
    <n v="31"/>
    <n v="6"/>
    <n v="31"/>
    <n v="14"/>
    <n v="7"/>
    <s v="Non-Travel"/>
    <x v="1"/>
    <s v="Medical"/>
    <x v="2"/>
    <s v="Laboratory Technician"/>
    <x v="0"/>
    <s v="No"/>
    <s v="Y"/>
  </r>
  <r>
    <n v="39"/>
    <n v="1"/>
    <n v="3"/>
    <n v="1"/>
    <n v="397"/>
    <n v="3"/>
    <n v="68040"/>
    <n v="14"/>
    <n v="8"/>
    <n v="1"/>
    <n v="13"/>
    <n v="3"/>
    <n v="5"/>
    <n v="0"/>
    <n v="4"/>
    <s v="Travel_Rarely"/>
    <x v="1"/>
    <s v="Other"/>
    <x v="0"/>
    <s v="Human Resources"/>
    <x v="0"/>
    <s v="No"/>
    <s v="Y"/>
  </r>
  <r>
    <n v="33"/>
    <n v="7"/>
    <n v="3"/>
    <n v="1"/>
    <n v="398"/>
    <n v="2"/>
    <n v="38150"/>
    <n v="11"/>
    <n v="8"/>
    <n v="1"/>
    <n v="7"/>
    <n v="3"/>
    <n v="4"/>
    <n v="0"/>
    <n v="3"/>
    <s v="Travel_Rarely"/>
    <x v="0"/>
    <s v="Life Sciences"/>
    <x v="2"/>
    <s v="Manufacturing Director"/>
    <x v="1"/>
    <s v="No"/>
    <s v="Y"/>
  </r>
  <r>
    <n v="32"/>
    <n v="9"/>
    <n v="1"/>
    <n v="1"/>
    <n v="399"/>
    <n v="1"/>
    <n v="27410"/>
    <n v="15"/>
    <n v="8"/>
    <n v="1"/>
    <n v="1"/>
    <n v="5"/>
    <n v="1"/>
    <n v="0"/>
    <n v="1"/>
    <s v="Travel_Rarely"/>
    <x v="1"/>
    <s v="Medical"/>
    <x v="1"/>
    <s v="Laboratory Technician"/>
    <x v="0"/>
    <s v="Yes"/>
    <s v="Y"/>
  </r>
  <r>
    <n v="29"/>
    <n v="5"/>
    <n v="4"/>
    <n v="1"/>
    <n v="400"/>
    <n v="4"/>
    <n v="66730"/>
    <n v="12"/>
    <n v="8"/>
    <n v="1"/>
    <n v="8"/>
    <n v="2"/>
    <n v="4"/>
    <n v="0"/>
    <n v="3"/>
    <s v="Travel_Rarely"/>
    <x v="1"/>
    <s v="Life Sciences"/>
    <x v="2"/>
    <s v="Healthcare Representative"/>
    <x v="0"/>
    <s v="No"/>
    <s v="Y"/>
  </r>
  <r>
    <n v="44"/>
    <n v="26"/>
    <n v="2"/>
    <n v="1"/>
    <n v="401"/>
    <n v="2"/>
    <n v="76390"/>
    <n v="14"/>
    <n v="8"/>
    <n v="0"/>
    <n v="8"/>
    <n v="6"/>
    <n v="8"/>
    <n v="7"/>
    <n v="1"/>
    <s v="Travel_Rarely"/>
    <x v="1"/>
    <s v="Life Sciences"/>
    <x v="0"/>
    <s v="Manufacturing Director"/>
    <x v="1"/>
    <s v="No"/>
    <s v="Y"/>
  </r>
  <r>
    <n v="28"/>
    <n v="24"/>
    <n v="5"/>
    <n v="1"/>
    <n v="402"/>
    <n v="1"/>
    <n v="23280"/>
    <n v="11"/>
    <n v="8"/>
    <n v="2"/>
    <n v="4"/>
    <n v="3"/>
    <n v="4"/>
    <n v="0"/>
    <n v="2"/>
    <s v="Travel_Rarely"/>
    <x v="0"/>
    <s v="Life Sciences"/>
    <x v="1"/>
    <s v="Research Scientist"/>
    <x v="0"/>
    <s v="No"/>
    <s v="Y"/>
  </r>
  <r>
    <n v="58"/>
    <n v="9"/>
    <n v="2"/>
    <n v="1"/>
    <n v="403"/>
    <n v="1"/>
    <n v="21530"/>
    <n v="11"/>
    <n v="8"/>
    <n v="0"/>
    <n v="3"/>
    <n v="3"/>
    <n v="1"/>
    <n v="0"/>
    <n v="0"/>
    <s v="Travel_Frequently"/>
    <x v="0"/>
    <s v="Technical Degree"/>
    <x v="2"/>
    <s v="Sales Executive"/>
    <x v="1"/>
    <s v="Yes"/>
    <s v="Y"/>
  </r>
  <r>
    <n v="43"/>
    <n v="7"/>
    <n v="4"/>
    <n v="1"/>
    <n v="404"/>
    <n v="2"/>
    <n v="48760"/>
    <n v="16"/>
    <n v="8"/>
    <n v="2"/>
    <n v="4"/>
    <n v="4"/>
    <n v="1"/>
    <n v="0"/>
    <n v="0"/>
    <s v="Travel_Rarely"/>
    <x v="0"/>
    <s v="Marketing"/>
    <x v="2"/>
    <s v="Sales Executive"/>
    <x v="1"/>
    <s v="No"/>
    <s v="Y"/>
  </r>
  <r>
    <n v="20"/>
    <n v="11"/>
    <n v="3"/>
    <n v="1"/>
    <n v="405"/>
    <n v="2"/>
    <n v="93960"/>
    <n v="12"/>
    <n v="8"/>
    <n v="0"/>
    <n v="2"/>
    <n v="6"/>
    <n v="2"/>
    <n v="0"/>
    <n v="2"/>
    <s v="Travel_Rarely"/>
    <x v="1"/>
    <s v="Medical"/>
    <x v="1"/>
    <s v="Sales Executive"/>
    <x v="1"/>
    <s v="Yes"/>
    <s v="Y"/>
  </r>
  <r>
    <n v="21"/>
    <n v="1"/>
    <n v="3"/>
    <n v="1"/>
    <n v="406"/>
    <n v="2"/>
    <n v="104000"/>
    <n v="13"/>
    <n v="8"/>
    <n v="1"/>
    <n v="1"/>
    <n v="2"/>
    <n v="1"/>
    <n v="0"/>
    <n v="0"/>
    <s v="Travel_Rarely"/>
    <x v="1"/>
    <s v="Medical"/>
    <x v="1"/>
    <s v="Sales Executive"/>
    <x v="1"/>
    <s v="Yes"/>
    <s v="Y"/>
  </r>
  <r>
    <n v="36"/>
    <n v="26"/>
    <n v="4"/>
    <n v="1"/>
    <n v="407"/>
    <n v="1"/>
    <n v="84740"/>
    <n v="14"/>
    <n v="8"/>
    <n v="0"/>
    <n v="17"/>
    <n v="3"/>
    <n v="16"/>
    <n v="4"/>
    <n v="11"/>
    <s v="Travel_Rarely"/>
    <x v="1"/>
    <s v="Medical"/>
    <x v="0"/>
    <s v="Laboratory Technician"/>
    <x v="1"/>
    <s v="No"/>
    <s v="Y"/>
  </r>
  <r>
    <n v="47"/>
    <n v="2"/>
    <n v="3"/>
    <n v="1"/>
    <n v="408"/>
    <n v="2"/>
    <n v="99810"/>
    <n v="21"/>
    <n v="8"/>
    <n v="1"/>
    <n v="3"/>
    <n v="3"/>
    <n v="3"/>
    <n v="1"/>
    <n v="2"/>
    <s v="Travel_Rarely"/>
    <x v="1"/>
    <s v="Life Sciences"/>
    <x v="1"/>
    <s v="Manufacturing Director"/>
    <x v="1"/>
    <s v="No"/>
    <s v="Y"/>
  </r>
  <r>
    <n v="22"/>
    <n v="15"/>
    <n v="4"/>
    <n v="1"/>
    <n v="409"/>
    <n v="1"/>
    <n v="124900"/>
    <n v="13"/>
    <n v="8"/>
    <n v="0"/>
    <n v="4"/>
    <n v="3"/>
    <n v="3"/>
    <n v="0"/>
    <n v="2"/>
    <s v="Travel_Rarely"/>
    <x v="1"/>
    <s v="Life Sciences"/>
    <x v="0"/>
    <s v="Laboratory Technician"/>
    <x v="0"/>
    <s v="Yes"/>
    <s v="Y"/>
  </r>
  <r>
    <n v="41"/>
    <n v="23"/>
    <n v="3"/>
    <n v="1"/>
    <n v="410"/>
    <n v="2"/>
    <n v="26570"/>
    <n v="11"/>
    <n v="8"/>
    <n v="0"/>
    <n v="10"/>
    <n v="3"/>
    <n v="7"/>
    <n v="1"/>
    <n v="0"/>
    <s v="Travel_Rarely"/>
    <x v="1"/>
    <s v="Life Sciences"/>
    <x v="2"/>
    <s v="Sales Executive"/>
    <x v="0"/>
    <s v="Yes"/>
    <s v="Y"/>
  </r>
  <r>
    <n v="28"/>
    <n v="10"/>
    <n v="3"/>
    <n v="1"/>
    <n v="411"/>
    <n v="3"/>
    <n v="135910"/>
    <n v="20"/>
    <n v="8"/>
    <n v="1"/>
    <n v="6"/>
    <n v="2"/>
    <n v="2"/>
    <n v="2"/>
    <n v="2"/>
    <s v="Travel_Rarely"/>
    <x v="1"/>
    <s v="Life Sciences"/>
    <x v="2"/>
    <s v="Manager"/>
    <x v="0"/>
    <s v="No"/>
    <s v="Y"/>
  </r>
  <r>
    <n v="39"/>
    <n v="10"/>
    <n v="4"/>
    <n v="1"/>
    <n v="412"/>
    <n v="4"/>
    <n v="66960"/>
    <n v="11"/>
    <n v="8"/>
    <n v="0"/>
    <n v="8"/>
    <n v="3"/>
    <n v="2"/>
    <n v="2"/>
    <n v="2"/>
    <s v="Travel_Rarely"/>
    <x v="1"/>
    <s v="Life Sciences"/>
    <x v="0"/>
    <s v="Human Resources"/>
    <x v="0"/>
    <s v="Yes"/>
    <s v="Y"/>
  </r>
  <r>
    <n v="27"/>
    <n v="1"/>
    <n v="3"/>
    <n v="1"/>
    <n v="413"/>
    <n v="1"/>
    <n v="20580"/>
    <n v="14"/>
    <n v="8"/>
    <n v="1"/>
    <n v="1"/>
    <n v="5"/>
    <n v="1"/>
    <n v="0"/>
    <n v="0"/>
    <s v="Travel_Rarely"/>
    <x v="1"/>
    <s v="Medical"/>
    <x v="1"/>
    <s v="Research Scientist"/>
    <x v="1"/>
    <s v="No"/>
    <s v="Y"/>
  </r>
  <r>
    <n v="34"/>
    <n v="12"/>
    <n v="2"/>
    <n v="1"/>
    <n v="414"/>
    <n v="2"/>
    <n v="88650"/>
    <n v="11"/>
    <n v="8"/>
    <n v="1"/>
    <n v="1"/>
    <n v="0"/>
    <n v="1"/>
    <n v="1"/>
    <n v="0"/>
    <s v="Travel_Rarely"/>
    <x v="1"/>
    <s v="Technical Degree"/>
    <x v="2"/>
    <s v="Human Resources"/>
    <x v="1"/>
    <s v="No"/>
    <s v="Y"/>
  </r>
  <r>
    <n v="42"/>
    <n v="11"/>
    <n v="1"/>
    <n v="1"/>
    <n v="415"/>
    <n v="2"/>
    <n v="59400"/>
    <n v="16"/>
    <n v="8"/>
    <n v="0"/>
    <n v="10"/>
    <n v="2"/>
    <n v="5"/>
    <n v="0"/>
    <n v="3"/>
    <s v="Travel_Rarely"/>
    <x v="0"/>
    <s v="Technical Degree"/>
    <x v="1"/>
    <s v="Human Resources"/>
    <x v="1"/>
    <s v="No"/>
    <s v="Y"/>
  </r>
  <r>
    <n v="33"/>
    <n v="2"/>
    <n v="3"/>
    <n v="1"/>
    <n v="416"/>
    <n v="1"/>
    <n v="59140"/>
    <n v="16"/>
    <n v="8"/>
    <n v="1"/>
    <n v="6"/>
    <n v="4"/>
    <n v="3"/>
    <n v="0"/>
    <n v="2"/>
    <s v="Travel_Rarely"/>
    <x v="0"/>
    <s v="Marketing"/>
    <x v="1"/>
    <s v="Sales Executive"/>
    <x v="0"/>
    <s v="No"/>
    <s v="Y"/>
  </r>
  <r>
    <n v="58"/>
    <n v="2"/>
    <n v="4"/>
    <n v="1"/>
    <n v="417"/>
    <n v="1"/>
    <n v="26220"/>
    <n v="23"/>
    <n v="8"/>
    <n v="0"/>
    <n v="24"/>
    <n v="3"/>
    <n v="6"/>
    <n v="0"/>
    <n v="4"/>
    <s v="Travel_Rarely"/>
    <x v="1"/>
    <s v="Life Sciences"/>
    <x v="2"/>
    <s v="Research Scientist"/>
    <x v="1"/>
    <s v="No"/>
    <s v="Y"/>
  </r>
  <r>
    <n v="31"/>
    <n v="1"/>
    <n v="3"/>
    <n v="1"/>
    <n v="418"/>
    <n v="1"/>
    <n v="121850"/>
    <n v="14"/>
    <n v="8"/>
    <n v="0"/>
    <n v="13"/>
    <n v="2"/>
    <n v="7"/>
    <n v="5"/>
    <n v="2"/>
    <s v="Travel_Rarely"/>
    <x v="0"/>
    <s v="Life Sciences"/>
    <x v="0"/>
    <s v="Sales Representative"/>
    <x v="0"/>
    <s v="No"/>
    <s v="Y"/>
  </r>
  <r>
    <n v="35"/>
    <n v="2"/>
    <n v="1"/>
    <n v="1"/>
    <n v="419"/>
    <n v="3"/>
    <n v="106090"/>
    <n v="22"/>
    <n v="8"/>
    <n v="0"/>
    <n v="10"/>
    <n v="3"/>
    <n v="10"/>
    <n v="0"/>
    <n v="7"/>
    <s v="Travel_Rarely"/>
    <x v="1"/>
    <s v="Life Sciences"/>
    <x v="0"/>
    <s v="Healthcare Representative"/>
    <x v="1"/>
    <s v="No"/>
    <s v="Y"/>
  </r>
  <r>
    <n v="49"/>
    <n v="25"/>
    <n v="2"/>
    <n v="1"/>
    <n v="420"/>
    <n v="2"/>
    <n v="43450"/>
    <n v="15"/>
    <n v="8"/>
    <n v="0"/>
    <n v="29"/>
    <n v="3"/>
    <n v="26"/>
    <n v="1"/>
    <n v="7"/>
    <s v="Travel_Rarely"/>
    <x v="1"/>
    <s v="Life Sciences"/>
    <x v="0"/>
    <s v="Sales Executive"/>
    <x v="0"/>
    <s v="No"/>
    <s v="Y"/>
  </r>
  <r>
    <n v="48"/>
    <n v="1"/>
    <n v="4"/>
    <n v="1"/>
    <n v="421"/>
    <n v="1"/>
    <n v="21770"/>
    <n v="18"/>
    <n v="8"/>
    <n v="0"/>
    <n v="13"/>
    <n v="4"/>
    <n v="0"/>
    <n v="0"/>
    <n v="0"/>
    <s v="Travel_Rarely"/>
    <x v="1"/>
    <s v="Medical"/>
    <x v="0"/>
    <s v="Research Scientist"/>
    <x v="1"/>
    <s v="No"/>
    <s v="Y"/>
  </r>
  <r>
    <n v="31"/>
    <n v="1"/>
    <n v="2"/>
    <n v="1"/>
    <n v="422"/>
    <n v="2"/>
    <n v="27930"/>
    <n v="16"/>
    <n v="8"/>
    <n v="0"/>
    <n v="9"/>
    <n v="4"/>
    <n v="9"/>
    <n v="0"/>
    <n v="0"/>
    <s v="Non-Travel"/>
    <x v="1"/>
    <s v="Technical Degree"/>
    <x v="0"/>
    <s v="Sales Executive"/>
    <x v="0"/>
    <s v="No"/>
    <s v="Y"/>
  </r>
  <r>
    <n v="36"/>
    <n v="2"/>
    <n v="4"/>
    <n v="1"/>
    <n v="423"/>
    <n v="1"/>
    <n v="79180"/>
    <n v="12"/>
    <n v="8"/>
    <n v="2"/>
    <n v="8"/>
    <n v="3"/>
    <n v="6"/>
    <n v="0"/>
    <n v="1"/>
    <s v="Travel_Rarely"/>
    <x v="2"/>
    <s v="Technical Degree"/>
    <x v="1"/>
    <s v="Sales Executive"/>
    <x v="1"/>
    <s v="No"/>
    <s v="Y"/>
  </r>
  <r>
    <n v="38"/>
    <n v="6"/>
    <n v="3"/>
    <n v="1"/>
    <n v="424"/>
    <n v="2"/>
    <n v="87890"/>
    <n v="11"/>
    <n v="8"/>
    <n v="3"/>
    <n v="15"/>
    <n v="4"/>
    <n v="15"/>
    <n v="5"/>
    <n v="11"/>
    <s v="Travel_Rarely"/>
    <x v="0"/>
    <s v="Other"/>
    <x v="0"/>
    <s v="Sales Executive"/>
    <x v="1"/>
    <s v="No"/>
    <s v="Y"/>
  </r>
  <r>
    <n v="32"/>
    <n v="18"/>
    <n v="3"/>
    <n v="1"/>
    <n v="425"/>
    <n v="1"/>
    <n v="23890"/>
    <n v="12"/>
    <n v="8"/>
    <n v="1"/>
    <n v="5"/>
    <n v="4"/>
    <n v="3"/>
    <n v="0"/>
    <n v="2"/>
    <s v="Non-Travel"/>
    <x v="0"/>
    <s v="Marketing"/>
    <x v="0"/>
    <s v="Laboratory Technician"/>
    <x v="1"/>
    <s v="No"/>
    <s v="Y"/>
  </r>
  <r>
    <n v="25"/>
    <n v="1"/>
    <n v="2"/>
    <n v="1"/>
    <n v="426"/>
    <n v="1"/>
    <n v="32120"/>
    <n v="15"/>
    <n v="8"/>
    <n v="1"/>
    <n v="1"/>
    <n v="3"/>
    <n v="1"/>
    <n v="0"/>
    <n v="0"/>
    <s v="Travel_Rarely"/>
    <x v="1"/>
    <s v="Life Sciences"/>
    <x v="0"/>
    <s v="Sales Executive"/>
    <x v="1"/>
    <s v="Yes"/>
    <s v="Y"/>
  </r>
  <r>
    <n v="40"/>
    <n v="1"/>
    <n v="4"/>
    <n v="1"/>
    <n v="427"/>
    <n v="2"/>
    <n v="192320"/>
    <n v="14"/>
    <n v="8"/>
    <n v="1"/>
    <n v="11"/>
    <n v="3"/>
    <n v="1"/>
    <n v="0"/>
    <n v="0"/>
    <s v="Travel_Rarely"/>
    <x v="1"/>
    <s v="Medical"/>
    <x v="2"/>
    <s v="Research Scientist"/>
    <x v="1"/>
    <s v="No"/>
    <s v="Y"/>
  </r>
  <r>
    <n v="26"/>
    <n v="11"/>
    <n v="3"/>
    <n v="1"/>
    <n v="428"/>
    <n v="2"/>
    <n v="22670"/>
    <n v="19"/>
    <n v="8"/>
    <n v="3"/>
    <n v="7"/>
    <n v="2"/>
    <n v="7"/>
    <n v="0"/>
    <n v="7"/>
    <s v="Travel_Frequently"/>
    <x v="0"/>
    <s v="Marketing"/>
    <x v="1"/>
    <s v="Healthcare Representative"/>
    <x v="1"/>
    <s v="No"/>
    <s v="Y"/>
  </r>
  <r>
    <n v="41"/>
    <n v="1"/>
    <n v="4"/>
    <n v="1"/>
    <n v="429"/>
    <n v="1"/>
    <n v="195170"/>
    <n v="13"/>
    <n v="8"/>
    <n v="0"/>
    <n v="20"/>
    <n v="5"/>
    <n v="18"/>
    <n v="2"/>
    <n v="17"/>
    <s v="Travel_Rarely"/>
    <x v="1"/>
    <s v="Medical"/>
    <x v="1"/>
    <s v="Research Scientist"/>
    <x v="1"/>
    <s v="No"/>
    <s v="Y"/>
  </r>
  <r>
    <n v="36"/>
    <n v="9"/>
    <n v="3"/>
    <n v="1"/>
    <n v="430"/>
    <n v="2"/>
    <n v="24360"/>
    <n v="13"/>
    <n v="8"/>
    <n v="0"/>
    <n v="16"/>
    <n v="3"/>
    <n v="11"/>
    <n v="3"/>
    <n v="9"/>
    <s v="Travel_Rarely"/>
    <x v="1"/>
    <s v="Life Sciences"/>
    <x v="1"/>
    <s v="Healthcare Representative"/>
    <x v="0"/>
    <s v="No"/>
    <s v="Y"/>
  </r>
  <r>
    <n v="19"/>
    <n v="15"/>
    <n v="3"/>
    <n v="1"/>
    <n v="431"/>
    <n v="2"/>
    <n v="160640"/>
    <n v="15"/>
    <n v="8"/>
    <n v="1"/>
    <n v="1"/>
    <n v="3"/>
    <n v="1"/>
    <n v="0"/>
    <n v="0"/>
    <s v="Travel_Rarely"/>
    <x v="1"/>
    <s v="Life Sciences"/>
    <x v="1"/>
    <s v="Research Scientist"/>
    <x v="1"/>
    <s v="Yes"/>
    <s v="Y"/>
  </r>
  <r>
    <n v="20"/>
    <n v="29"/>
    <n v="3"/>
    <n v="1"/>
    <n v="432"/>
    <n v="3"/>
    <n v="27070"/>
    <n v="11"/>
    <n v="8"/>
    <n v="0"/>
    <n v="1"/>
    <n v="2"/>
    <n v="1"/>
    <n v="0"/>
    <n v="0"/>
    <s v="Travel_Rarely"/>
    <x v="1"/>
    <s v="Life Sciences"/>
    <x v="1"/>
    <s v="Laboratory Technician"/>
    <x v="0"/>
    <s v="Yes"/>
    <s v="Y"/>
  </r>
  <r>
    <n v="31"/>
    <n v="1"/>
    <n v="4"/>
    <n v="1"/>
    <n v="433"/>
    <n v="4"/>
    <n v="190680"/>
    <n v="12"/>
    <n v="8"/>
    <n v="0"/>
    <n v="10"/>
    <n v="1"/>
    <n v="9"/>
    <n v="8"/>
    <n v="5"/>
    <s v="Travel_Rarely"/>
    <x v="1"/>
    <s v="Life Sciences"/>
    <x v="0"/>
    <s v="Research Director"/>
    <x v="1"/>
    <s v="No"/>
    <s v="Y"/>
  </r>
  <r>
    <n v="40"/>
    <n v="1"/>
    <n v="3"/>
    <n v="1"/>
    <n v="434"/>
    <n v="1"/>
    <n v="39310"/>
    <n v="19"/>
    <n v="8"/>
    <n v="0"/>
    <n v="3"/>
    <n v="2"/>
    <n v="1"/>
    <n v="0"/>
    <n v="0"/>
    <s v="Travel_Frequently"/>
    <x v="0"/>
    <s v="Marketing"/>
    <x v="2"/>
    <s v="Research Scientist"/>
    <x v="1"/>
    <s v="No"/>
    <s v="Y"/>
  </r>
  <r>
    <n v="32"/>
    <n v="24"/>
    <n v="3"/>
    <n v="1"/>
    <n v="435"/>
    <n v="4"/>
    <n v="37300"/>
    <n v="25"/>
    <n v="8"/>
    <n v="1"/>
    <n v="8"/>
    <n v="4"/>
    <n v="8"/>
    <n v="6"/>
    <n v="3"/>
    <s v="Travel_Rarely"/>
    <x v="1"/>
    <s v="Life Sciences"/>
    <x v="0"/>
    <s v="Laboratory Technician"/>
    <x v="1"/>
    <s v="No"/>
    <s v="Y"/>
  </r>
  <r>
    <n v="36"/>
    <n v="10"/>
    <n v="3"/>
    <n v="1"/>
    <n v="436"/>
    <n v="3"/>
    <n v="22320"/>
    <n v="12"/>
    <n v="8"/>
    <n v="1"/>
    <n v="16"/>
    <n v="2"/>
    <n v="16"/>
    <n v="3"/>
    <n v="7"/>
    <s v="Travel_Rarely"/>
    <x v="1"/>
    <s v="Medical"/>
    <x v="0"/>
    <s v="Sales Executive"/>
    <x v="1"/>
    <s v="Yes"/>
    <s v="Y"/>
  </r>
  <r>
    <n v="33"/>
    <n v="1"/>
    <n v="4"/>
    <n v="1"/>
    <n v="437"/>
    <n v="4"/>
    <n v="44650"/>
    <n v="13"/>
    <n v="8"/>
    <n v="0"/>
    <n v="6"/>
    <n v="3"/>
    <n v="5"/>
    <n v="1"/>
    <n v="4"/>
    <s v="Travel_Rarely"/>
    <x v="1"/>
    <s v="Medical"/>
    <x v="1"/>
    <s v="Manufacturing Director"/>
    <x v="0"/>
    <s v="No"/>
    <s v="Y"/>
  </r>
  <r>
    <n v="37"/>
    <n v="10"/>
    <n v="4"/>
    <n v="1"/>
    <n v="438"/>
    <n v="3"/>
    <n v="30720"/>
    <n v="14"/>
    <n v="8"/>
    <n v="0"/>
    <n v="17"/>
    <n v="3"/>
    <n v="14"/>
    <n v="11"/>
    <n v="7"/>
    <s v="Travel_Rarely"/>
    <x v="0"/>
    <s v="Marketing"/>
    <x v="0"/>
    <s v="Human Resources"/>
    <x v="0"/>
    <s v="Yes"/>
    <s v="Y"/>
  </r>
  <r>
    <n v="45"/>
    <n v="8"/>
    <n v="1"/>
    <n v="1"/>
    <n v="439"/>
    <n v="2"/>
    <n v="33190"/>
    <n v="12"/>
    <n v="8"/>
    <n v="1"/>
    <n v="9"/>
    <n v="3"/>
    <n v="9"/>
    <n v="0"/>
    <n v="8"/>
    <s v="Non-Travel"/>
    <x v="1"/>
    <s v="Life Sciences"/>
    <x v="0"/>
    <s v="Sales Executive"/>
    <x v="1"/>
    <s v="No"/>
    <s v="Y"/>
  </r>
  <r>
    <n v="29"/>
    <n v="29"/>
    <n v="1"/>
    <n v="1"/>
    <n v="440"/>
    <n v="1"/>
    <n v="192020"/>
    <n v="12"/>
    <n v="8"/>
    <n v="0"/>
    <n v="3"/>
    <n v="5"/>
    <n v="3"/>
    <n v="0"/>
    <n v="2"/>
    <s v="Travel_Frequently"/>
    <x v="1"/>
    <s v="Life Sciences"/>
    <x v="0"/>
    <s v="Sales Representative"/>
    <x v="1"/>
    <s v="No"/>
    <s v="Y"/>
  </r>
  <r>
    <n v="35"/>
    <n v="1"/>
    <n v="3"/>
    <n v="1"/>
    <n v="441"/>
    <n v="3"/>
    <n v="136750"/>
    <n v="15"/>
    <n v="8"/>
    <n v="3"/>
    <n v="5"/>
    <n v="5"/>
    <n v="5"/>
    <n v="1"/>
    <n v="0"/>
    <s v="Travel_Rarely"/>
    <x v="2"/>
    <s v="Human Resources"/>
    <x v="0"/>
    <s v="Laboratory Technician"/>
    <x v="1"/>
    <s v="No"/>
    <s v="Y"/>
  </r>
  <r>
    <n v="52"/>
    <n v="5"/>
    <n v="4"/>
    <n v="1"/>
    <n v="442"/>
    <n v="1"/>
    <n v="29110"/>
    <n v="17"/>
    <n v="8"/>
    <n v="2"/>
    <n v="26"/>
    <n v="3"/>
    <n v="9"/>
    <n v="7"/>
    <n v="8"/>
    <s v="Travel_Rarely"/>
    <x v="1"/>
    <s v="Other"/>
    <x v="0"/>
    <s v="Laboratory Technician"/>
    <x v="1"/>
    <s v="No"/>
    <s v="Y"/>
  </r>
  <r>
    <n v="58"/>
    <n v="9"/>
    <n v="2"/>
    <n v="1"/>
    <n v="443"/>
    <n v="4"/>
    <n v="59570"/>
    <n v="14"/>
    <n v="8"/>
    <n v="1"/>
    <n v="7"/>
    <n v="2"/>
    <n v="1"/>
    <n v="0"/>
    <n v="0"/>
    <s v="Travel_Rarely"/>
    <x v="0"/>
    <s v="Medical"/>
    <x v="1"/>
    <s v="Sales Executive"/>
    <x v="0"/>
    <s v="Yes"/>
    <s v="Y"/>
  </r>
  <r>
    <n v="53"/>
    <n v="9"/>
    <n v="3"/>
    <n v="1"/>
    <n v="444"/>
    <n v="1"/>
    <n v="39200"/>
    <n v="16"/>
    <n v="8"/>
    <n v="1"/>
    <n v="22"/>
    <n v="3"/>
    <n v="17"/>
    <n v="15"/>
    <n v="2"/>
    <s v="Travel_Rarely"/>
    <x v="1"/>
    <s v="Technical Degree"/>
    <x v="2"/>
    <s v="Manager"/>
    <x v="1"/>
    <s v="No"/>
    <s v="Y"/>
  </r>
  <r>
    <n v="30"/>
    <n v="3"/>
    <n v="4"/>
    <n v="1"/>
    <n v="445"/>
    <n v="1"/>
    <n v="64340"/>
    <n v="14"/>
    <n v="8"/>
    <n v="1"/>
    <n v="10"/>
    <n v="3"/>
    <n v="8"/>
    <n v="7"/>
    <n v="7"/>
    <s v="Travel_Rarely"/>
    <x v="0"/>
    <s v="Marketing"/>
    <x v="2"/>
    <s v="Sales Executive"/>
    <x v="1"/>
    <s v="No"/>
    <s v="Y"/>
  </r>
  <r>
    <n v="38"/>
    <n v="4"/>
    <n v="3"/>
    <n v="1"/>
    <n v="446"/>
    <n v="2"/>
    <n v="100480"/>
    <n v="23"/>
    <n v="8"/>
    <n v="1"/>
    <n v="6"/>
    <n v="2"/>
    <n v="5"/>
    <n v="1"/>
    <n v="3"/>
    <s v="Non-Travel"/>
    <x v="0"/>
    <s v="Life Sciences"/>
    <x v="1"/>
    <s v="Research Director"/>
    <x v="1"/>
    <s v="No"/>
    <s v="Y"/>
  </r>
  <r>
    <n v="35"/>
    <n v="1"/>
    <n v="2"/>
    <n v="1"/>
    <n v="447"/>
    <n v="2"/>
    <n v="109380"/>
    <n v="14"/>
    <n v="8"/>
    <n v="2"/>
    <n v="12"/>
    <n v="2"/>
    <n v="10"/>
    <n v="0"/>
    <n v="8"/>
    <s v="Travel_Rarely"/>
    <x v="0"/>
    <s v="Life Sciences"/>
    <x v="2"/>
    <s v="Healthcare Representative"/>
    <x v="0"/>
    <s v="No"/>
    <s v="Y"/>
  </r>
  <r>
    <n v="39"/>
    <n v="1"/>
    <n v="1"/>
    <n v="1"/>
    <n v="448"/>
    <n v="2"/>
    <n v="23400"/>
    <n v="11"/>
    <n v="8"/>
    <n v="1"/>
    <n v="9"/>
    <n v="2"/>
    <n v="8"/>
    <n v="0"/>
    <n v="7"/>
    <s v="Travel_Rarely"/>
    <x v="0"/>
    <s v="Marketing"/>
    <x v="1"/>
    <s v="Research Scientist"/>
    <x v="1"/>
    <s v="No"/>
    <s v="Y"/>
  </r>
  <r>
    <n v="40"/>
    <n v="2"/>
    <n v="4"/>
    <n v="1"/>
    <n v="449"/>
    <n v="1"/>
    <n v="65450"/>
    <n v="15"/>
    <n v="8"/>
    <n v="0"/>
    <n v="22"/>
    <n v="2"/>
    <n v="1"/>
    <n v="0"/>
    <n v="0"/>
    <s v="Non-Travel"/>
    <x v="1"/>
    <s v="Life Sciences"/>
    <x v="1"/>
    <s v="Human Resources"/>
    <x v="1"/>
    <s v="Yes"/>
    <s v="Y"/>
  </r>
  <r>
    <n v="47"/>
    <n v="7"/>
    <n v="4"/>
    <n v="1"/>
    <n v="450"/>
    <n v="3"/>
    <n v="69310"/>
    <n v="11"/>
    <n v="8"/>
    <n v="0"/>
    <n v="20"/>
    <n v="3"/>
    <n v="19"/>
    <n v="2"/>
    <n v="7"/>
    <s v="Travel_Frequently"/>
    <x v="1"/>
    <s v="Life Sciences"/>
    <x v="2"/>
    <s v="Sales Executive"/>
    <x v="1"/>
    <s v="No"/>
    <s v="Y"/>
  </r>
  <r>
    <n v="36"/>
    <n v="28"/>
    <n v="1"/>
    <n v="1"/>
    <n v="451"/>
    <n v="2"/>
    <n v="48980"/>
    <n v="13"/>
    <n v="8"/>
    <n v="1"/>
    <n v="12"/>
    <n v="3"/>
    <n v="7"/>
    <n v="0"/>
    <n v="7"/>
    <s v="Non-Travel"/>
    <x v="0"/>
    <s v="Life Sciences"/>
    <x v="2"/>
    <s v="Research Scientist"/>
    <x v="1"/>
    <s v="No"/>
    <s v="Y"/>
  </r>
  <r>
    <n v="31"/>
    <n v="28"/>
    <n v="4"/>
    <n v="1"/>
    <n v="452"/>
    <n v="2"/>
    <n v="25930"/>
    <n v="21"/>
    <n v="8"/>
    <n v="0"/>
    <n v="4"/>
    <n v="2"/>
    <n v="3"/>
    <n v="1"/>
    <n v="2"/>
    <s v="Non-Travel"/>
    <x v="1"/>
    <s v="Medical"/>
    <x v="1"/>
    <s v="Research Scientist"/>
    <x v="1"/>
    <s v="Yes"/>
    <s v="Y"/>
  </r>
  <r>
    <n v="33"/>
    <n v="15"/>
    <n v="3"/>
    <n v="1"/>
    <n v="453"/>
    <n v="4"/>
    <n v="194360"/>
    <n v="19"/>
    <n v="8"/>
    <n v="2"/>
    <n v="10"/>
    <n v="4"/>
    <n v="10"/>
    <n v="6"/>
    <n v="0"/>
    <s v="Non-Travel"/>
    <x v="0"/>
    <s v="Other"/>
    <x v="1"/>
    <s v="Research Director"/>
    <x v="1"/>
    <s v="No"/>
    <s v="Y"/>
  </r>
  <r>
    <n v="29"/>
    <n v="3"/>
    <n v="5"/>
    <n v="1"/>
    <n v="454"/>
    <n v="1"/>
    <n v="27230"/>
    <n v="11"/>
    <n v="8"/>
    <n v="1"/>
    <n v="3"/>
    <n v="2"/>
    <n v="0"/>
    <n v="0"/>
    <n v="0"/>
    <s v="Travel_Rarely"/>
    <x v="2"/>
    <s v="Life Sciences"/>
    <x v="1"/>
    <s v="Sales Executive"/>
    <x v="1"/>
    <s v="Yes"/>
    <s v="Y"/>
  </r>
  <r>
    <n v="33"/>
    <n v="2"/>
    <n v="2"/>
    <n v="1"/>
    <n v="455"/>
    <n v="2"/>
    <n v="34790"/>
    <n v="12"/>
    <n v="8"/>
    <n v="0"/>
    <n v="5"/>
    <n v="3"/>
    <n v="3"/>
    <n v="0"/>
    <n v="2"/>
    <s v="Travel_Rarely"/>
    <x v="1"/>
    <s v="Technical Degree"/>
    <x v="1"/>
    <s v="Laboratory Technician"/>
    <x v="1"/>
    <s v="No"/>
    <s v="Y"/>
  </r>
  <r>
    <n v="45"/>
    <n v="26"/>
    <n v="1"/>
    <n v="1"/>
    <n v="456"/>
    <n v="3"/>
    <n v="27940"/>
    <n v="19"/>
    <n v="8"/>
    <n v="1"/>
    <n v="8"/>
    <n v="2"/>
    <n v="5"/>
    <n v="0"/>
    <n v="2"/>
    <s v="Travel_Rarely"/>
    <x v="1"/>
    <s v="Medical"/>
    <x v="2"/>
    <s v="Healthcare Representative"/>
    <x v="0"/>
    <s v="No"/>
    <s v="Y"/>
  </r>
  <r>
    <n v="50"/>
    <n v="10"/>
    <n v="1"/>
    <n v="1"/>
    <n v="457"/>
    <n v="1"/>
    <n v="52490"/>
    <n v="21"/>
    <n v="8"/>
    <n v="2"/>
    <n v="32"/>
    <n v="2"/>
    <n v="5"/>
    <n v="1"/>
    <n v="3"/>
    <s v="Travel_Rarely"/>
    <x v="0"/>
    <s v="Life Sciences"/>
    <x v="2"/>
    <s v="Manufacturing Director"/>
    <x v="0"/>
    <s v="No"/>
    <s v="Y"/>
  </r>
  <r>
    <n v="33"/>
    <n v="1"/>
    <n v="3"/>
    <n v="1"/>
    <n v="458"/>
    <n v="2"/>
    <n v="21760"/>
    <n v="14"/>
    <n v="8"/>
    <n v="1"/>
    <n v="6"/>
    <n v="2"/>
    <n v="6"/>
    <n v="1"/>
    <n v="2"/>
    <s v="Travel_Frequently"/>
    <x v="0"/>
    <s v="Marketing"/>
    <x v="0"/>
    <s v="Human Resources"/>
    <x v="1"/>
    <s v="No"/>
    <s v="Y"/>
  </r>
  <r>
    <n v="41"/>
    <n v="11"/>
    <n v="3"/>
    <n v="1"/>
    <n v="459"/>
    <n v="1"/>
    <n v="168720"/>
    <n v="15"/>
    <n v="8"/>
    <n v="1"/>
    <n v="21"/>
    <n v="2"/>
    <n v="18"/>
    <n v="0"/>
    <n v="11"/>
    <s v="Travel_Frequently"/>
    <x v="0"/>
    <s v="Other"/>
    <x v="2"/>
    <s v="Laboratory Technician"/>
    <x v="1"/>
    <s v="No"/>
    <s v="Y"/>
  </r>
  <r>
    <n v="27"/>
    <n v="20"/>
    <n v="4"/>
    <n v="1"/>
    <n v="460"/>
    <n v="2"/>
    <n v="34850"/>
    <n v="17"/>
    <n v="8"/>
    <n v="2"/>
    <n v="4"/>
    <n v="2"/>
    <n v="2"/>
    <n v="2"/>
    <n v="2"/>
    <s v="Travel_Rarely"/>
    <x v="1"/>
    <s v="Other"/>
    <x v="0"/>
    <s v="Manufacturing Director"/>
    <x v="1"/>
    <s v="No"/>
    <s v="Y"/>
  </r>
  <r>
    <n v="45"/>
    <n v="2"/>
    <n v="3"/>
    <n v="1"/>
    <n v="461"/>
    <n v="1"/>
    <n v="66440"/>
    <n v="12"/>
    <n v="8"/>
    <n v="0"/>
    <n v="9"/>
    <n v="3"/>
    <n v="9"/>
    <n v="0"/>
    <n v="8"/>
    <s v="Non-Travel"/>
    <x v="0"/>
    <s v="Medical"/>
    <x v="0"/>
    <s v="Sales Executive"/>
    <x v="0"/>
    <s v="No"/>
    <s v="Y"/>
  </r>
  <r>
    <n v="47"/>
    <n v="18"/>
    <n v="4"/>
    <n v="1"/>
    <n v="462"/>
    <n v="2"/>
    <n v="55820"/>
    <n v="16"/>
    <n v="8"/>
    <n v="0"/>
    <n v="9"/>
    <n v="3"/>
    <n v="9"/>
    <n v="0"/>
    <n v="7"/>
    <s v="Travel_Rarely"/>
    <x v="0"/>
    <s v="Medical"/>
    <x v="1"/>
    <s v="Research Scientist"/>
    <x v="0"/>
    <s v="No"/>
    <s v="Y"/>
  </r>
  <r>
    <n v="30"/>
    <n v="2"/>
    <n v="3"/>
    <n v="1"/>
    <n v="463"/>
    <n v="2"/>
    <n v="40000"/>
    <n v="12"/>
    <n v="8"/>
    <n v="0"/>
    <n v="7"/>
    <n v="5"/>
    <n v="5"/>
    <n v="0"/>
    <n v="1"/>
    <s v="Travel_Rarely"/>
    <x v="0"/>
    <s v="Life Sciences"/>
    <x v="0"/>
    <s v="Healthcare Representative"/>
    <x v="1"/>
    <s v="Yes"/>
    <s v="Y"/>
  </r>
  <r>
    <n v="50"/>
    <n v="1"/>
    <n v="3"/>
    <n v="1"/>
    <n v="464"/>
    <n v="2"/>
    <n v="134960"/>
    <n v="18"/>
    <n v="8"/>
    <n v="1"/>
    <n v="22"/>
    <n v="3"/>
    <n v="12"/>
    <n v="1"/>
    <n v="5"/>
    <s v="Travel_Rarely"/>
    <x v="1"/>
    <s v="Technical Degree"/>
    <x v="0"/>
    <s v="Sales Executive"/>
    <x v="0"/>
    <s v="No"/>
    <s v="Y"/>
  </r>
  <r>
    <n v="38"/>
    <n v="13"/>
    <n v="3"/>
    <n v="1"/>
    <n v="465"/>
    <n v="1"/>
    <n v="32100"/>
    <n v="17"/>
    <n v="8"/>
    <n v="2"/>
    <n v="3"/>
    <n v="5"/>
    <n v="2"/>
    <n v="0"/>
    <n v="2"/>
    <s v="Travel_Frequently"/>
    <x v="1"/>
    <s v="Technical Degree"/>
    <x v="0"/>
    <s v="Manufacturing Director"/>
    <x v="1"/>
    <s v="No"/>
    <s v="Y"/>
  </r>
  <r>
    <n v="46"/>
    <n v="28"/>
    <n v="3"/>
    <n v="1"/>
    <n v="466"/>
    <n v="3"/>
    <n v="190450"/>
    <n v="11"/>
    <n v="8"/>
    <n v="3"/>
    <n v="13"/>
    <n v="2"/>
    <n v="8"/>
    <n v="0"/>
    <n v="7"/>
    <s v="Travel_Rarely"/>
    <x v="1"/>
    <s v="Medical"/>
    <x v="2"/>
    <s v="Human Resources"/>
    <x v="0"/>
    <s v="No"/>
    <s v="Y"/>
  </r>
  <r>
    <n v="24"/>
    <n v="28"/>
    <n v="3"/>
    <n v="1"/>
    <n v="467"/>
    <n v="1"/>
    <n v="118490"/>
    <n v="16"/>
    <n v="8"/>
    <n v="1"/>
    <n v="5"/>
    <n v="3"/>
    <n v="4"/>
    <n v="3"/>
    <n v="2"/>
    <s v="Travel_Rarely"/>
    <x v="0"/>
    <s v="Life Sciences"/>
    <x v="2"/>
    <s v="Healthcare Representative"/>
    <x v="0"/>
    <s v="No"/>
    <s v="Y"/>
  </r>
  <r>
    <n v="35"/>
    <n v="24"/>
    <n v="3"/>
    <n v="1"/>
    <n v="468"/>
    <n v="3"/>
    <n v="20700"/>
    <n v="13"/>
    <n v="8"/>
    <n v="3"/>
    <n v="5"/>
    <n v="1"/>
    <n v="4"/>
    <n v="0"/>
    <n v="2"/>
    <s v="Travel_Rarely"/>
    <x v="0"/>
    <s v="Medical"/>
    <x v="2"/>
    <s v="Healthcare Representative"/>
    <x v="1"/>
    <s v="Yes"/>
    <s v="Y"/>
  </r>
  <r>
    <n v="31"/>
    <n v="5"/>
    <n v="2"/>
    <n v="1"/>
    <n v="469"/>
    <n v="2"/>
    <n v="65020"/>
    <n v="12"/>
    <n v="8"/>
    <n v="0"/>
    <n v="4"/>
    <n v="3"/>
    <n v="4"/>
    <n v="0"/>
    <n v="3"/>
    <s v="Travel_Frequently"/>
    <x v="1"/>
    <s v="Technical Degree"/>
    <x v="0"/>
    <s v="Sales Executive"/>
    <x v="1"/>
    <s v="No"/>
    <s v="Y"/>
  </r>
  <r>
    <n v="18"/>
    <n v="5"/>
    <n v="4"/>
    <n v="1"/>
    <n v="470"/>
    <n v="2"/>
    <n v="32300"/>
    <n v="12"/>
    <n v="8"/>
    <n v="1"/>
    <n v="0"/>
    <n v="3"/>
    <n v="0"/>
    <n v="0"/>
    <n v="0"/>
    <s v="Non-Travel"/>
    <x v="0"/>
    <s v="Other"/>
    <x v="1"/>
    <s v="Manager"/>
    <x v="1"/>
    <s v="No"/>
    <s v="Y"/>
  </r>
  <r>
    <n v="54"/>
    <n v="23"/>
    <n v="3"/>
    <n v="1"/>
    <n v="471"/>
    <n v="1"/>
    <n v="136030"/>
    <n v="13"/>
    <n v="8"/>
    <n v="1"/>
    <n v="22"/>
    <n v="2"/>
    <n v="10"/>
    <n v="0"/>
    <n v="8"/>
    <s v="Travel_Rarely"/>
    <x v="0"/>
    <s v="Medical"/>
    <x v="0"/>
    <s v="Laboratory Technician"/>
    <x v="0"/>
    <s v="No"/>
    <s v="Y"/>
  </r>
  <r>
    <n v="35"/>
    <n v="6"/>
    <n v="4"/>
    <n v="1"/>
    <n v="472"/>
    <n v="1"/>
    <n v="119960"/>
    <n v="19"/>
    <n v="8"/>
    <n v="2"/>
    <n v="16"/>
    <n v="3"/>
    <n v="16"/>
    <n v="10"/>
    <n v="1"/>
    <s v="Travel_Rarely"/>
    <x v="1"/>
    <s v="Medical"/>
    <x v="2"/>
    <s v="Manufacturing Director"/>
    <x v="0"/>
    <s v="No"/>
    <s v="Y"/>
  </r>
  <r>
    <n v="30"/>
    <n v="4"/>
    <n v="3"/>
    <n v="1"/>
    <n v="473"/>
    <n v="5"/>
    <n v="56050"/>
    <n v="12"/>
    <n v="8"/>
    <n v="1"/>
    <n v="9"/>
    <n v="0"/>
    <n v="8"/>
    <n v="1"/>
    <n v="7"/>
    <s v="Travel_Rarely"/>
    <x v="1"/>
    <s v="Life Sciences"/>
    <x v="0"/>
    <s v="Healthcare Representative"/>
    <x v="0"/>
    <s v="No"/>
    <s v="Y"/>
  </r>
  <r>
    <n v="20"/>
    <n v="2"/>
    <n v="2"/>
    <n v="1"/>
    <n v="474"/>
    <n v="2"/>
    <n v="63970"/>
    <n v="17"/>
    <n v="8"/>
    <n v="1"/>
    <n v="1"/>
    <n v="3"/>
    <n v="1"/>
    <n v="0"/>
    <n v="0"/>
    <s v="Travel_Rarely"/>
    <x v="1"/>
    <s v="Life Sciences"/>
    <x v="1"/>
    <s v="Research Scientist"/>
    <x v="0"/>
    <s v="Yes"/>
    <s v="Y"/>
  </r>
  <r>
    <n v="30"/>
    <n v="8"/>
    <n v="4"/>
    <n v="1"/>
    <n v="475"/>
    <n v="1"/>
    <n v="191440"/>
    <n v="11"/>
    <n v="8"/>
    <n v="0"/>
    <n v="4"/>
    <n v="3"/>
    <n v="3"/>
    <n v="1"/>
    <n v="2"/>
    <s v="Travel_Frequently"/>
    <x v="1"/>
    <s v="Medical"/>
    <x v="1"/>
    <s v="Sales Executive"/>
    <x v="1"/>
    <s v="Yes"/>
    <s v="Y"/>
  </r>
  <r>
    <n v="26"/>
    <n v="1"/>
    <n v="3"/>
    <n v="1"/>
    <n v="476"/>
    <n v="2"/>
    <n v="175840"/>
    <n v="20"/>
    <n v="8"/>
    <n v="0"/>
    <n v="8"/>
    <n v="2"/>
    <n v="8"/>
    <n v="1"/>
    <n v="3"/>
    <s v="Travel_Rarely"/>
    <x v="0"/>
    <s v="Marketing"/>
    <x v="0"/>
    <s v="Research Scientist"/>
    <x v="0"/>
    <s v="No"/>
    <s v="Y"/>
  </r>
  <r>
    <n v="22"/>
    <n v="8"/>
    <n v="3"/>
    <n v="1"/>
    <n v="477"/>
    <n v="2"/>
    <n v="49070"/>
    <n v="21"/>
    <n v="8"/>
    <n v="1"/>
    <n v="4"/>
    <n v="2"/>
    <n v="4"/>
    <n v="1"/>
    <n v="1"/>
    <s v="Travel_Rarely"/>
    <x v="1"/>
    <s v="Other"/>
    <x v="0"/>
    <s v="Sales Representative"/>
    <x v="1"/>
    <s v="No"/>
    <s v="Y"/>
  </r>
  <r>
    <n v="48"/>
    <n v="2"/>
    <n v="4"/>
    <n v="1"/>
    <n v="478"/>
    <n v="2"/>
    <n v="45540"/>
    <n v="11"/>
    <n v="8"/>
    <n v="2"/>
    <n v="19"/>
    <n v="3"/>
    <n v="2"/>
    <n v="2"/>
    <n v="2"/>
    <s v="Travel_Rarely"/>
    <x v="2"/>
    <s v="Medical"/>
    <x v="1"/>
    <s v="Sales Executive"/>
    <x v="1"/>
    <s v="No"/>
    <s v="Y"/>
  </r>
  <r>
    <n v="48"/>
    <n v="3"/>
    <n v="3"/>
    <n v="1"/>
    <n v="479"/>
    <n v="1"/>
    <n v="54150"/>
    <n v="11"/>
    <n v="8"/>
    <n v="1"/>
    <n v="27"/>
    <n v="1"/>
    <n v="15"/>
    <n v="4"/>
    <n v="8"/>
    <s v="Travel_Rarely"/>
    <x v="0"/>
    <s v="Medical"/>
    <x v="1"/>
    <s v="Research Director"/>
    <x v="1"/>
    <s v="No"/>
    <s v="Y"/>
  </r>
  <r>
    <n v="41"/>
    <n v="2"/>
    <n v="3"/>
    <n v="1"/>
    <n v="480"/>
    <n v="2"/>
    <n v="47410"/>
    <n v="16"/>
    <n v="8"/>
    <n v="0"/>
    <n v="8"/>
    <n v="3"/>
    <n v="2"/>
    <n v="2"/>
    <n v="1"/>
    <s v="Travel_Rarely"/>
    <x v="1"/>
    <s v="Life Sciences"/>
    <x v="1"/>
    <s v="Research Scientist"/>
    <x v="1"/>
    <s v="No"/>
    <s v="Y"/>
  </r>
  <r>
    <n v="39"/>
    <n v="2"/>
    <n v="3"/>
    <n v="1"/>
    <n v="481"/>
    <n v="3"/>
    <n v="21150"/>
    <n v="18"/>
    <n v="8"/>
    <n v="0"/>
    <n v="21"/>
    <n v="3"/>
    <n v="21"/>
    <n v="11"/>
    <n v="8"/>
    <s v="Travel_Rarely"/>
    <x v="0"/>
    <s v="Life Sciences"/>
    <x v="0"/>
    <s v="Human Resources"/>
    <x v="1"/>
    <s v="No"/>
    <s v="Y"/>
  </r>
  <r>
    <n v="27"/>
    <n v="3"/>
    <n v="3"/>
    <n v="1"/>
    <n v="482"/>
    <n v="2"/>
    <n v="31610"/>
    <n v="13"/>
    <n v="8"/>
    <n v="2"/>
    <n v="4"/>
    <n v="0"/>
    <n v="3"/>
    <n v="2"/>
    <n v="2"/>
    <s v="Travel_Rarely"/>
    <x v="1"/>
    <s v="Life Sciences"/>
    <x v="0"/>
    <s v="Human Resources"/>
    <x v="1"/>
    <s v="No"/>
    <s v="Y"/>
  </r>
  <r>
    <n v="35"/>
    <n v="24"/>
    <n v="3"/>
    <n v="1"/>
    <n v="483"/>
    <n v="5"/>
    <n v="57450"/>
    <n v="17"/>
    <n v="8"/>
    <n v="3"/>
    <n v="3"/>
    <n v="4"/>
    <n v="3"/>
    <n v="1"/>
    <n v="2"/>
    <s v="Travel_Rarely"/>
    <x v="0"/>
    <s v="Medical"/>
    <x v="2"/>
    <s v="Sales Executive"/>
    <x v="1"/>
    <s v="No"/>
    <s v="Y"/>
  </r>
  <r>
    <n v="42"/>
    <n v="23"/>
    <n v="4"/>
    <n v="1"/>
    <n v="484"/>
    <n v="1"/>
    <n v="23730"/>
    <n v="14"/>
    <n v="8"/>
    <n v="1"/>
    <n v="21"/>
    <n v="3"/>
    <n v="1"/>
    <n v="0"/>
    <n v="0"/>
    <s v="Travel_Rarely"/>
    <x v="1"/>
    <s v="Other"/>
    <x v="0"/>
    <s v="Research Scientist"/>
    <x v="1"/>
    <s v="No"/>
    <s v="Y"/>
  </r>
  <r>
    <n v="50"/>
    <n v="27"/>
    <n v="3"/>
    <n v="1"/>
    <n v="485"/>
    <n v="2"/>
    <n v="33100"/>
    <n v="22"/>
    <n v="8"/>
    <n v="1"/>
    <n v="8"/>
    <n v="3"/>
    <n v="1"/>
    <n v="0"/>
    <n v="0"/>
    <s v="Travel_Rarely"/>
    <x v="0"/>
    <s v="Medical"/>
    <x v="0"/>
    <s v="Sales Executive"/>
    <x v="1"/>
    <s v="No"/>
    <s v="Y"/>
  </r>
  <r>
    <n v="59"/>
    <n v="16"/>
    <n v="4"/>
    <n v="1"/>
    <n v="486"/>
    <n v="5"/>
    <n v="186650"/>
    <n v="12"/>
    <n v="8"/>
    <n v="0"/>
    <n v="30"/>
    <n v="3"/>
    <n v="5"/>
    <n v="4"/>
    <n v="3"/>
    <s v="Travel_Rarely"/>
    <x v="1"/>
    <s v="Medical"/>
    <x v="1"/>
    <s v="Laboratory Technician"/>
    <x v="0"/>
    <s v="No"/>
    <s v="Y"/>
  </r>
  <r>
    <n v="37"/>
    <n v="15"/>
    <n v="3"/>
    <n v="1"/>
    <n v="487"/>
    <n v="2"/>
    <n v="44850"/>
    <n v="11"/>
    <n v="8"/>
    <n v="1"/>
    <n v="15"/>
    <n v="2"/>
    <n v="1"/>
    <n v="0"/>
    <n v="0"/>
    <s v="Travel_Rarely"/>
    <x v="0"/>
    <s v="Marketing"/>
    <x v="0"/>
    <s v="Laboratory Technician"/>
    <x v="1"/>
    <s v="Yes"/>
    <s v="Y"/>
  </r>
  <r>
    <n v="55"/>
    <n v="26"/>
    <n v="2"/>
    <n v="1"/>
    <n v="488"/>
    <n v="2"/>
    <n v="27890"/>
    <n v="13"/>
    <n v="8"/>
    <n v="1"/>
    <n v="17"/>
    <n v="2"/>
    <n v="8"/>
    <n v="6"/>
    <n v="7"/>
    <s v="Travel_Frequently"/>
    <x v="1"/>
    <s v="Life Sciences"/>
    <x v="0"/>
    <s v="Sales Executive"/>
    <x v="0"/>
    <s v="No"/>
    <s v="Y"/>
  </r>
  <r>
    <n v="41"/>
    <n v="19"/>
    <n v="1"/>
    <n v="1"/>
    <n v="489"/>
    <n v="2"/>
    <n v="58280"/>
    <n v="13"/>
    <n v="8"/>
    <n v="0"/>
    <n v="21"/>
    <n v="0"/>
    <n v="21"/>
    <n v="5"/>
    <n v="10"/>
    <s v="Non-Travel"/>
    <x v="1"/>
    <s v="Life Sciences"/>
    <x v="2"/>
    <s v="Research Scientist"/>
    <x v="1"/>
    <s v="No"/>
    <s v="Y"/>
  </r>
  <r>
    <n v="38"/>
    <n v="24"/>
    <n v="2"/>
    <n v="1"/>
    <n v="490"/>
    <n v="1"/>
    <n v="23260"/>
    <n v="14"/>
    <n v="8"/>
    <n v="0"/>
    <n v="19"/>
    <n v="3"/>
    <n v="1"/>
    <n v="0"/>
    <n v="0"/>
    <s v="Travel_Rarely"/>
    <x v="1"/>
    <s v="Other"/>
    <x v="1"/>
    <s v="Laboratory Technician"/>
    <x v="0"/>
    <s v="No"/>
    <s v="Y"/>
  </r>
  <r>
    <n v="26"/>
    <n v="21"/>
    <n v="1"/>
    <n v="1"/>
    <n v="491"/>
    <n v="1"/>
    <n v="135250"/>
    <n v="17"/>
    <n v="8"/>
    <n v="1"/>
    <n v="7"/>
    <n v="4"/>
    <n v="2"/>
    <n v="2"/>
    <n v="2"/>
    <s v="Non-Travel"/>
    <x v="1"/>
    <s v="Life Sciences"/>
    <x v="1"/>
    <s v="Manufacturing Director"/>
    <x v="0"/>
    <s v="Yes"/>
    <s v="Y"/>
  </r>
  <r>
    <n v="52"/>
    <n v="5"/>
    <n v="4"/>
    <n v="1"/>
    <n v="492"/>
    <n v="4"/>
    <n v="14200"/>
    <n v="13"/>
    <n v="8"/>
    <n v="1"/>
    <n v="33"/>
    <n v="2"/>
    <n v="32"/>
    <n v="6"/>
    <n v="9"/>
    <s v="Travel_Rarely"/>
    <x v="1"/>
    <s v="Medical"/>
    <x v="0"/>
    <s v="Human Resources"/>
    <x v="0"/>
    <s v="Yes"/>
    <s v="Y"/>
  </r>
  <r>
    <n v="44"/>
    <n v="16"/>
    <n v="3"/>
    <n v="1"/>
    <n v="493"/>
    <n v="1"/>
    <n v="80200"/>
    <n v="11"/>
    <n v="8"/>
    <n v="1"/>
    <n v="23"/>
    <n v="2"/>
    <n v="12"/>
    <n v="11"/>
    <n v="11"/>
    <s v="Travel_Rarely"/>
    <x v="1"/>
    <s v="Life Sciences"/>
    <x v="0"/>
    <s v="Healthcare Representative"/>
    <x v="0"/>
    <s v="No"/>
    <s v="Y"/>
  </r>
  <r>
    <n v="50"/>
    <n v="2"/>
    <n v="2"/>
    <n v="1"/>
    <n v="494"/>
    <n v="1"/>
    <n v="36880"/>
    <n v="11"/>
    <n v="8"/>
    <n v="0"/>
    <n v="19"/>
    <n v="3"/>
    <n v="18"/>
    <n v="0"/>
    <n v="13"/>
    <s v="Non-Travel"/>
    <x v="2"/>
    <s v="Life Sciences"/>
    <x v="0"/>
    <s v="Laboratory Technician"/>
    <x v="1"/>
    <s v="No"/>
    <s v="Y"/>
  </r>
  <r>
    <n v="36"/>
    <n v="2"/>
    <n v="4"/>
    <n v="1"/>
    <n v="495"/>
    <n v="4"/>
    <n v="54820"/>
    <n v="18"/>
    <n v="8"/>
    <n v="0"/>
    <n v="18"/>
    <n v="3"/>
    <n v="17"/>
    <n v="15"/>
    <n v="14"/>
    <s v="Travel_Rarely"/>
    <x v="0"/>
    <s v="Technical Degree"/>
    <x v="1"/>
    <s v="Sales Executive"/>
    <x v="1"/>
    <s v="Yes"/>
    <s v="Y"/>
  </r>
  <r>
    <n v="39"/>
    <n v="11"/>
    <n v="3"/>
    <n v="1"/>
    <n v="496"/>
    <n v="1"/>
    <n v="160150"/>
    <n v="11"/>
    <n v="8"/>
    <n v="0"/>
    <n v="21"/>
    <n v="3"/>
    <n v="21"/>
    <n v="2"/>
    <n v="8"/>
    <s v="Travel_Frequently"/>
    <x v="0"/>
    <s v="Marketing"/>
    <x v="1"/>
    <s v="Sales Executive"/>
    <x v="1"/>
    <s v="No"/>
    <s v="Y"/>
  </r>
  <r>
    <n v="33"/>
    <n v="9"/>
    <n v="2"/>
    <n v="1"/>
    <n v="497"/>
    <n v="5"/>
    <n v="12000"/>
    <n v="11"/>
    <n v="8"/>
    <n v="1"/>
    <n v="3"/>
    <n v="3"/>
    <n v="2"/>
    <n v="2"/>
    <n v="2"/>
    <s v="Non-Travel"/>
    <x v="0"/>
    <s v="Technical Degree"/>
    <x v="1"/>
    <s v="Sales Representative"/>
    <x v="1"/>
    <s v="No"/>
    <s v="Y"/>
  </r>
  <r>
    <n v="45"/>
    <n v="7"/>
    <n v="2"/>
    <n v="1"/>
    <n v="498"/>
    <n v="1"/>
    <n v="56610"/>
    <n v="12"/>
    <n v="8"/>
    <n v="0"/>
    <n v="26"/>
    <n v="2"/>
    <n v="9"/>
    <n v="1"/>
    <n v="1"/>
    <s v="Travel_Rarely"/>
    <x v="1"/>
    <s v="Other"/>
    <x v="0"/>
    <s v="Human Resources"/>
    <x v="1"/>
    <s v="No"/>
    <s v="Y"/>
  </r>
  <r>
    <n v="32"/>
    <n v="15"/>
    <n v="3"/>
    <n v="1"/>
    <n v="499"/>
    <n v="2"/>
    <n v="69290"/>
    <n v="20"/>
    <n v="8"/>
    <n v="0"/>
    <n v="10"/>
    <n v="6"/>
    <n v="8"/>
    <n v="7"/>
    <n v="7"/>
    <s v="Non-Travel"/>
    <x v="1"/>
    <s v="Medical"/>
    <x v="1"/>
    <s v="Manager"/>
    <x v="1"/>
    <s v="No"/>
    <s v="Y"/>
  </r>
  <r>
    <n v="34"/>
    <n v="6"/>
    <n v="4"/>
    <n v="1"/>
    <n v="500"/>
    <n v="2"/>
    <n v="96130"/>
    <n v="12"/>
    <n v="8"/>
    <n v="1"/>
    <n v="16"/>
    <n v="5"/>
    <n v="15"/>
    <n v="0"/>
    <n v="9"/>
    <s v="Travel_Rarely"/>
    <x v="0"/>
    <s v="Marketing"/>
    <x v="2"/>
    <s v="Research Director"/>
    <x v="1"/>
    <s v="No"/>
    <s v="Y"/>
  </r>
  <r>
    <n v="59"/>
    <n v="5"/>
    <n v="3"/>
    <n v="1"/>
    <n v="501"/>
    <n v="2"/>
    <n v="56740"/>
    <n v="12"/>
    <n v="8"/>
    <n v="0"/>
    <n v="14"/>
    <n v="6"/>
    <n v="6"/>
    <n v="0"/>
    <n v="4"/>
    <s v="Travel_Rarely"/>
    <x v="1"/>
    <s v="Life Sciences"/>
    <x v="0"/>
    <s v="Research Scientist"/>
    <x v="1"/>
    <s v="No"/>
    <s v="Y"/>
  </r>
  <r>
    <n v="45"/>
    <n v="16"/>
    <n v="1"/>
    <n v="1"/>
    <n v="502"/>
    <n v="2"/>
    <n v="54840"/>
    <n v="20"/>
    <n v="8"/>
    <n v="3"/>
    <n v="6"/>
    <n v="6"/>
    <n v="6"/>
    <n v="0"/>
    <n v="4"/>
    <s v="Travel_Rarely"/>
    <x v="1"/>
    <s v="Medical"/>
    <x v="1"/>
    <s v="Sales Executive"/>
    <x v="1"/>
    <s v="No"/>
    <s v="Y"/>
  </r>
  <r>
    <n v="53"/>
    <n v="8"/>
    <n v="2"/>
    <n v="1"/>
    <n v="503"/>
    <n v="2"/>
    <n v="120610"/>
    <n v="20"/>
    <n v="8"/>
    <n v="1"/>
    <n v="30"/>
    <n v="2"/>
    <n v="15"/>
    <n v="6"/>
    <n v="12"/>
    <s v="Travel_Frequently"/>
    <x v="0"/>
    <s v="Medical"/>
    <x v="0"/>
    <s v="Research Scientist"/>
    <x v="1"/>
    <s v="No"/>
    <s v="Y"/>
  </r>
  <r>
    <n v="36"/>
    <n v="7"/>
    <n v="2"/>
    <n v="1"/>
    <n v="504"/>
    <n v="1"/>
    <n v="56600"/>
    <n v="12"/>
    <n v="8"/>
    <n v="0"/>
    <n v="9"/>
    <n v="3"/>
    <n v="1"/>
    <n v="0"/>
    <n v="0"/>
    <s v="Travel_Rarely"/>
    <x v="1"/>
    <s v="Life Sciences"/>
    <x v="2"/>
    <s v="Research Scientist"/>
    <x v="0"/>
    <s v="Yes"/>
    <s v="Y"/>
  </r>
  <r>
    <n v="26"/>
    <n v="2"/>
    <n v="3"/>
    <n v="1"/>
    <n v="505"/>
    <n v="2"/>
    <n v="48210"/>
    <n v="14"/>
    <n v="8"/>
    <n v="2"/>
    <n v="6"/>
    <n v="2"/>
    <n v="3"/>
    <n v="1"/>
    <n v="2"/>
    <s v="Travel_Frequently"/>
    <x v="0"/>
    <s v="Life Sciences"/>
    <x v="0"/>
    <s v="Research Scientist"/>
    <x v="1"/>
    <s v="Yes"/>
    <s v="Y"/>
  </r>
  <r>
    <n v="34"/>
    <n v="2"/>
    <n v="2"/>
    <n v="1"/>
    <n v="506"/>
    <n v="1"/>
    <n v="64100"/>
    <n v="13"/>
    <n v="8"/>
    <n v="1"/>
    <n v="1"/>
    <n v="5"/>
    <n v="1"/>
    <n v="0"/>
    <n v="0"/>
    <s v="Travel_Rarely"/>
    <x v="1"/>
    <s v="Life Sciences"/>
    <x v="0"/>
    <s v="Sales Representative"/>
    <x v="1"/>
    <s v="No"/>
    <s v="Y"/>
  </r>
  <r>
    <n v="28"/>
    <n v="10"/>
    <n v="3"/>
    <n v="1"/>
    <n v="507"/>
    <n v="2"/>
    <n v="52100"/>
    <n v="15"/>
    <n v="8"/>
    <n v="0"/>
    <n v="1"/>
    <n v="1"/>
    <n v="1"/>
    <n v="0"/>
    <n v="0"/>
    <s v="Travel_Rarely"/>
    <x v="1"/>
    <s v="Other"/>
    <x v="0"/>
    <s v="Sales Representative"/>
    <x v="1"/>
    <s v="No"/>
    <s v="Y"/>
  </r>
  <r>
    <n v="38"/>
    <n v="9"/>
    <n v="4"/>
    <n v="1"/>
    <n v="508"/>
    <n v="2"/>
    <n v="26950"/>
    <n v="14"/>
    <n v="8"/>
    <n v="1"/>
    <n v="8"/>
    <n v="4"/>
    <n v="2"/>
    <n v="2"/>
    <n v="2"/>
    <s v="Travel_Frequently"/>
    <x v="0"/>
    <s v="Medical"/>
    <x v="0"/>
    <s v="Research Scientist"/>
    <x v="1"/>
    <s v="No"/>
    <s v="Y"/>
  </r>
  <r>
    <n v="50"/>
    <n v="5"/>
    <n v="4"/>
    <n v="1"/>
    <n v="509"/>
    <n v="1"/>
    <n v="118780"/>
    <n v="13"/>
    <n v="8"/>
    <n v="1"/>
    <n v="29"/>
    <n v="2"/>
    <n v="8"/>
    <n v="7"/>
    <n v="7"/>
    <s v="Travel_Rarely"/>
    <x v="1"/>
    <s v="Life Sciences"/>
    <x v="0"/>
    <s v="Sales Executive"/>
    <x v="1"/>
    <s v="No"/>
    <s v="Y"/>
  </r>
  <r>
    <n v="37"/>
    <n v="1"/>
    <n v="3"/>
    <n v="1"/>
    <n v="510"/>
    <n v="1"/>
    <n v="170680"/>
    <n v="23"/>
    <n v="8"/>
    <n v="0"/>
    <n v="8"/>
    <n v="6"/>
    <n v="4"/>
    <n v="0"/>
    <n v="1"/>
    <s v="Travel_Rarely"/>
    <x v="1"/>
    <s v="Life Sciences"/>
    <x v="1"/>
    <s v="Laboratory Technician"/>
    <x v="1"/>
    <s v="No"/>
    <s v="Y"/>
  </r>
  <r>
    <n v="40"/>
    <n v="2"/>
    <n v="3"/>
    <n v="1"/>
    <n v="511"/>
    <n v="5"/>
    <n v="24550"/>
    <n v="15"/>
    <n v="8"/>
    <n v="1"/>
    <n v="8"/>
    <n v="2"/>
    <n v="7"/>
    <n v="7"/>
    <n v="5"/>
    <s v="Travel_Rarely"/>
    <x v="2"/>
    <s v="Medical"/>
    <x v="0"/>
    <s v="Sales Executive"/>
    <x v="1"/>
    <s v="No"/>
    <s v="Y"/>
  </r>
  <r>
    <n v="26"/>
    <n v="3"/>
    <n v="3"/>
    <n v="1"/>
    <n v="512"/>
    <n v="2"/>
    <n v="139640"/>
    <n v="11"/>
    <n v="8"/>
    <n v="2"/>
    <n v="5"/>
    <n v="1"/>
    <n v="5"/>
    <n v="1"/>
    <n v="3"/>
    <s v="Travel_Frequently"/>
    <x v="1"/>
    <s v="Medical"/>
    <x v="2"/>
    <s v="Laboratory Technician"/>
    <x v="1"/>
    <s v="No"/>
    <s v="Y"/>
  </r>
  <r>
    <n v="46"/>
    <n v="2"/>
    <n v="1"/>
    <n v="1"/>
    <n v="513"/>
    <n v="3"/>
    <n v="49410"/>
    <n v="13"/>
    <n v="8"/>
    <n v="2"/>
    <n v="23"/>
    <n v="2"/>
    <n v="2"/>
    <n v="2"/>
    <n v="2"/>
    <s v="Travel_Rarely"/>
    <x v="1"/>
    <s v="Medical"/>
    <x v="2"/>
    <s v="Research Scientist"/>
    <x v="0"/>
    <s v="No"/>
    <s v="Y"/>
  </r>
  <r>
    <n v="54"/>
    <n v="5"/>
    <n v="3"/>
    <n v="1"/>
    <n v="514"/>
    <n v="2"/>
    <n v="24780"/>
    <n v="11"/>
    <n v="8"/>
    <n v="0"/>
    <n v="13"/>
    <n v="0"/>
    <n v="9"/>
    <n v="7"/>
    <n v="0"/>
    <s v="Travel_Rarely"/>
    <x v="1"/>
    <s v="Medical"/>
    <x v="0"/>
    <s v="Manufacturing Director"/>
    <x v="0"/>
    <s v="No"/>
    <s v="Y"/>
  </r>
  <r>
    <n v="56"/>
    <n v="1"/>
    <n v="2"/>
    <n v="1"/>
    <n v="515"/>
    <n v="2"/>
    <n v="52280"/>
    <n v="11"/>
    <n v="8"/>
    <n v="0"/>
    <n v="18"/>
    <n v="4"/>
    <n v="5"/>
    <n v="0"/>
    <n v="3"/>
    <s v="Travel_Frequently"/>
    <x v="1"/>
    <s v="Life Sciences"/>
    <x v="0"/>
    <s v="Manufacturing Director"/>
    <x v="0"/>
    <s v="No"/>
    <s v="Y"/>
  </r>
  <r>
    <n v="36"/>
    <n v="4"/>
    <n v="2"/>
    <n v="1"/>
    <n v="516"/>
    <n v="2"/>
    <n v="44780"/>
    <n v="18"/>
    <n v="8"/>
    <n v="1"/>
    <n v="15"/>
    <n v="3"/>
    <n v="14"/>
    <n v="7"/>
    <n v="8"/>
    <s v="Travel_Rarely"/>
    <x v="1"/>
    <s v="Life Sciences"/>
    <x v="1"/>
    <s v="Human Resources"/>
    <x v="0"/>
    <s v="No"/>
    <s v="Y"/>
  </r>
  <r>
    <n v="55"/>
    <n v="2"/>
    <n v="3"/>
    <n v="1"/>
    <n v="517"/>
    <n v="2"/>
    <n v="75470"/>
    <n v="16"/>
    <n v="8"/>
    <n v="0"/>
    <n v="31"/>
    <n v="2"/>
    <n v="9"/>
    <n v="6"/>
    <n v="2"/>
    <s v="Non-Travel"/>
    <x v="1"/>
    <s v="Medical"/>
    <x v="1"/>
    <s v="Manager"/>
    <x v="0"/>
    <s v="No"/>
    <s v="Y"/>
  </r>
  <r>
    <n v="43"/>
    <n v="25"/>
    <n v="2"/>
    <n v="1"/>
    <n v="518"/>
    <n v="3"/>
    <n v="50550"/>
    <n v="22"/>
    <n v="8"/>
    <n v="0"/>
    <n v="18"/>
    <n v="2"/>
    <n v="1"/>
    <n v="0"/>
    <n v="0"/>
    <s v="Travel_Rarely"/>
    <x v="0"/>
    <s v="Life Sciences"/>
    <x v="2"/>
    <s v="Research Scientist"/>
    <x v="1"/>
    <s v="No"/>
    <s v="Y"/>
  </r>
  <r>
    <n v="20"/>
    <n v="8"/>
    <n v="3"/>
    <n v="1"/>
    <n v="519"/>
    <n v="3"/>
    <n v="34640"/>
    <n v="20"/>
    <n v="8"/>
    <n v="0"/>
    <n v="2"/>
    <n v="3"/>
    <n v="2"/>
    <n v="0"/>
    <n v="2"/>
    <s v="Travel_Frequently"/>
    <x v="0"/>
    <s v="Marketing"/>
    <x v="1"/>
    <s v="Sales Executive"/>
    <x v="1"/>
    <s v="Yes"/>
    <s v="Y"/>
  </r>
  <r>
    <n v="21"/>
    <n v="1"/>
    <n v="4"/>
    <n v="1"/>
    <n v="520"/>
    <n v="1"/>
    <n v="57750"/>
    <n v="18"/>
    <n v="8"/>
    <n v="0"/>
    <n v="1"/>
    <n v="2"/>
    <n v="1"/>
    <n v="1"/>
    <n v="0"/>
    <s v="Travel_Rarely"/>
    <x v="1"/>
    <s v="Life Sciences"/>
    <x v="1"/>
    <s v="Manager"/>
    <x v="1"/>
    <s v="Yes"/>
    <s v="Y"/>
  </r>
  <r>
    <n v="46"/>
    <n v="12"/>
    <n v="3"/>
    <n v="1"/>
    <n v="521"/>
    <n v="3"/>
    <n v="89430"/>
    <n v="12"/>
    <n v="8"/>
    <n v="1"/>
    <n v="19"/>
    <n v="6"/>
    <n v="16"/>
    <n v="1"/>
    <n v="7"/>
    <s v="Travel_Rarely"/>
    <x v="0"/>
    <s v="Marketing"/>
    <x v="2"/>
    <s v="Healthcare Representative"/>
    <x v="0"/>
    <s v="No"/>
    <s v="Y"/>
  </r>
  <r>
    <n v="51"/>
    <n v="23"/>
    <n v="3"/>
    <n v="1"/>
    <n v="522"/>
    <n v="2"/>
    <n v="192720"/>
    <n v="20"/>
    <n v="8"/>
    <n v="0"/>
    <n v="18"/>
    <n v="2"/>
    <n v="10"/>
    <n v="2"/>
    <n v="7"/>
    <s v="Travel_Rarely"/>
    <x v="0"/>
    <s v="Medical"/>
    <x v="0"/>
    <s v="Research Scientist"/>
    <x v="0"/>
    <s v="Yes"/>
    <s v="Y"/>
  </r>
  <r>
    <n v="28"/>
    <n v="19"/>
    <n v="4"/>
    <n v="1"/>
    <n v="523"/>
    <n v="4"/>
    <n v="52380"/>
    <n v="17"/>
    <n v="8"/>
    <n v="1"/>
    <n v="10"/>
    <n v="4"/>
    <n v="10"/>
    <n v="1"/>
    <n v="9"/>
    <s v="Non-Travel"/>
    <x v="1"/>
    <s v="Life Sciences"/>
    <x v="1"/>
    <s v="Laboratory Technician"/>
    <x v="0"/>
    <s v="Yes"/>
    <s v="Y"/>
  </r>
  <r>
    <n v="26"/>
    <n v="5"/>
    <n v="4"/>
    <n v="1"/>
    <n v="524"/>
    <n v="2"/>
    <n v="46820"/>
    <n v="11"/>
    <n v="8"/>
    <n v="1"/>
    <n v="6"/>
    <n v="3"/>
    <n v="5"/>
    <n v="1"/>
    <n v="3"/>
    <s v="Travel_Rarely"/>
    <x v="1"/>
    <s v="Medical"/>
    <x v="0"/>
    <s v="Sales Executive"/>
    <x v="0"/>
    <s v="No"/>
    <s v="Y"/>
  </r>
  <r>
    <n v="30"/>
    <n v="8"/>
    <n v="3"/>
    <n v="1"/>
    <n v="525"/>
    <n v="1"/>
    <n v="183000"/>
    <n v="14"/>
    <n v="8"/>
    <n v="0"/>
    <n v="7"/>
    <n v="6"/>
    <n v="6"/>
    <n v="0"/>
    <n v="2"/>
    <s v="Travel_Rarely"/>
    <x v="1"/>
    <s v="Medical"/>
    <x v="0"/>
    <s v="Sales Executive"/>
    <x v="0"/>
    <s v="No"/>
    <s v="Y"/>
  </r>
  <r>
    <n v="41"/>
    <n v="1"/>
    <n v="4"/>
    <n v="1"/>
    <n v="526"/>
    <n v="1"/>
    <n v="52570"/>
    <n v="14"/>
    <n v="8"/>
    <n v="0"/>
    <n v="10"/>
    <n v="2"/>
    <n v="10"/>
    <n v="0"/>
    <n v="8"/>
    <s v="Travel_Rarely"/>
    <x v="0"/>
    <s v="Life Sciences"/>
    <x v="0"/>
    <s v="Research Director"/>
    <x v="0"/>
    <s v="No"/>
    <s v="Y"/>
  </r>
  <r>
    <n v="38"/>
    <n v="5"/>
    <n v="3"/>
    <n v="1"/>
    <n v="527"/>
    <n v="1"/>
    <n v="63490"/>
    <n v="11"/>
    <n v="8"/>
    <n v="0"/>
    <n v="20"/>
    <n v="3"/>
    <n v="19"/>
    <n v="1"/>
    <n v="9"/>
    <s v="Travel_Rarely"/>
    <x v="1"/>
    <s v="Technical Degree"/>
    <x v="0"/>
    <s v="Sales Executive"/>
    <x v="1"/>
    <s v="No"/>
    <s v="Y"/>
  </r>
  <r>
    <n v="40"/>
    <n v="1"/>
    <n v="4"/>
    <n v="1"/>
    <n v="528"/>
    <n v="1"/>
    <n v="48690"/>
    <n v="12"/>
    <n v="8"/>
    <n v="0"/>
    <n v="14"/>
    <n v="2"/>
    <n v="11"/>
    <n v="11"/>
    <n v="1"/>
    <s v="Travel_Rarely"/>
    <x v="0"/>
    <s v="Marketing"/>
    <x v="0"/>
    <s v="Sales Executive"/>
    <x v="1"/>
    <s v="No"/>
    <s v="Y"/>
  </r>
  <r>
    <n v="27"/>
    <n v="11"/>
    <n v="3"/>
    <n v="1"/>
    <n v="529"/>
    <n v="2"/>
    <n v="99850"/>
    <n v="14"/>
    <n v="8"/>
    <n v="1"/>
    <n v="3"/>
    <n v="3"/>
    <n v="3"/>
    <n v="1"/>
    <n v="2"/>
    <s v="Non-Travel"/>
    <x v="0"/>
    <s v="Technical Degree"/>
    <x v="0"/>
    <s v="Laboratory Technician"/>
    <x v="0"/>
    <s v="No"/>
    <s v="Y"/>
  </r>
  <r>
    <n v="55"/>
    <n v="23"/>
    <n v="5"/>
    <n v="1"/>
    <n v="530"/>
    <n v="3"/>
    <n v="36970"/>
    <n v="13"/>
    <n v="8"/>
    <n v="1"/>
    <n v="23"/>
    <n v="1"/>
    <n v="3"/>
    <n v="1"/>
    <n v="2"/>
    <s v="Travel_Frequently"/>
    <x v="1"/>
    <s v="Life Sciences"/>
    <x v="0"/>
    <s v="Laboratory Technician"/>
    <x v="1"/>
    <s v="No"/>
    <s v="Y"/>
  </r>
  <r>
    <n v="28"/>
    <n v="1"/>
    <n v="3"/>
    <n v="1"/>
    <n v="531"/>
    <n v="2"/>
    <n v="74570"/>
    <n v="11"/>
    <n v="8"/>
    <n v="2"/>
    <n v="10"/>
    <n v="1"/>
    <n v="8"/>
    <n v="1"/>
    <n v="7"/>
    <s v="Travel_Rarely"/>
    <x v="1"/>
    <s v="Life Sciences"/>
    <x v="1"/>
    <s v="Healthcare Representative"/>
    <x v="1"/>
    <s v="No"/>
    <s v="Y"/>
  </r>
  <r>
    <n v="44"/>
    <n v="18"/>
    <n v="4"/>
    <n v="1"/>
    <n v="532"/>
    <n v="2"/>
    <n v="21190"/>
    <n v="15"/>
    <n v="8"/>
    <n v="0"/>
    <n v="24"/>
    <n v="3"/>
    <n v="20"/>
    <n v="3"/>
    <n v="6"/>
    <s v="Travel_Rarely"/>
    <x v="1"/>
    <s v="Life Sciences"/>
    <x v="0"/>
    <s v="Sales Executive"/>
    <x v="0"/>
    <s v="Yes"/>
    <s v="Y"/>
  </r>
  <r>
    <n v="33"/>
    <n v="23"/>
    <n v="4"/>
    <n v="1"/>
    <n v="533"/>
    <n v="4"/>
    <n v="39830"/>
    <n v="12"/>
    <n v="8"/>
    <n v="0"/>
    <n v="9"/>
    <n v="3"/>
    <n v="3"/>
    <n v="1"/>
    <n v="2"/>
    <s v="Travel_Rarely"/>
    <x v="0"/>
    <s v="Marketing"/>
    <x v="2"/>
    <s v="Sales Executive"/>
    <x v="0"/>
    <s v="No"/>
    <s v="Y"/>
  </r>
  <r>
    <n v="35"/>
    <n v="7"/>
    <n v="4"/>
    <n v="1"/>
    <n v="534"/>
    <n v="3"/>
    <n v="61180"/>
    <n v="21"/>
    <n v="8"/>
    <n v="1"/>
    <n v="9"/>
    <n v="3"/>
    <n v="8"/>
    <n v="4"/>
    <n v="7"/>
    <s v="Travel_Rarely"/>
    <x v="0"/>
    <s v="Life Sciences"/>
    <x v="1"/>
    <s v="Sales Representative"/>
    <x v="1"/>
    <s v="Yes"/>
    <s v="Y"/>
  </r>
  <r>
    <n v="33"/>
    <n v="1"/>
    <n v="2"/>
    <n v="1"/>
    <n v="535"/>
    <n v="1"/>
    <n v="62140"/>
    <n v="19"/>
    <n v="8"/>
    <n v="2"/>
    <n v="14"/>
    <n v="3"/>
    <n v="13"/>
    <n v="3"/>
    <n v="8"/>
    <s v="Travel_Frequently"/>
    <x v="1"/>
    <s v="Life Sciences"/>
    <x v="1"/>
    <s v="Sales Executive"/>
    <x v="0"/>
    <s v="Yes"/>
    <s v="Y"/>
  </r>
  <r>
    <n v="28"/>
    <n v="1"/>
    <n v="1"/>
    <n v="1"/>
    <n v="536"/>
    <n v="2"/>
    <n v="63470"/>
    <n v="15"/>
    <n v="8"/>
    <n v="1"/>
    <n v="4"/>
    <n v="2"/>
    <n v="4"/>
    <n v="2"/>
    <n v="2"/>
    <s v="Travel_Rarely"/>
    <x v="2"/>
    <s v="Human Resources"/>
    <x v="2"/>
    <s v="Research Scientist"/>
    <x v="1"/>
    <s v="No"/>
    <s v="Y"/>
  </r>
  <r>
    <n v="34"/>
    <n v="29"/>
    <n v="4"/>
    <n v="1"/>
    <n v="537"/>
    <n v="1"/>
    <n v="115100"/>
    <n v="14"/>
    <n v="8"/>
    <n v="1"/>
    <n v="7"/>
    <n v="5"/>
    <n v="6"/>
    <n v="0"/>
    <n v="4"/>
    <s v="Travel_Frequently"/>
    <x v="0"/>
    <s v="Marketing"/>
    <x v="1"/>
    <s v="Research Scientist"/>
    <x v="1"/>
    <s v="No"/>
    <s v="Y"/>
  </r>
  <r>
    <n v="37"/>
    <n v="7"/>
    <n v="4"/>
    <n v="1"/>
    <n v="538"/>
    <n v="4"/>
    <n v="71430"/>
    <n v="21"/>
    <n v="8"/>
    <n v="0"/>
    <n v="8"/>
    <n v="6"/>
    <n v="1"/>
    <n v="0"/>
    <n v="0"/>
    <s v="Travel_Rarely"/>
    <x v="1"/>
    <s v="Life Sciences"/>
    <x v="2"/>
    <s v="Sales Executive"/>
    <x v="1"/>
    <s v="No"/>
    <s v="Y"/>
  </r>
  <r>
    <n v="25"/>
    <n v="25"/>
    <n v="4"/>
    <n v="1"/>
    <n v="539"/>
    <n v="2"/>
    <n v="82680"/>
    <n v="12"/>
    <n v="8"/>
    <n v="0"/>
    <n v="7"/>
    <n v="3"/>
    <n v="7"/>
    <n v="5"/>
    <n v="6"/>
    <s v="Travel_Rarely"/>
    <x v="2"/>
    <s v="Human Resources"/>
    <x v="0"/>
    <s v="Research Scientist"/>
    <x v="0"/>
    <s v="Yes"/>
    <s v="Y"/>
  </r>
  <r>
    <n v="26"/>
    <n v="8"/>
    <n v="2"/>
    <n v="1"/>
    <n v="540"/>
    <n v="2"/>
    <n v="80950"/>
    <n v="15"/>
    <n v="8"/>
    <n v="0"/>
    <n v="1"/>
    <n v="3"/>
    <n v="1"/>
    <n v="0"/>
    <n v="0"/>
    <s v="Travel_Rarely"/>
    <x v="0"/>
    <s v="Marketing"/>
    <x v="2"/>
    <s v="Sales Executive"/>
    <x v="1"/>
    <s v="Yes"/>
    <s v="Y"/>
  </r>
  <r>
    <n v="33"/>
    <n v="8"/>
    <n v="2"/>
    <n v="1"/>
    <n v="541"/>
    <n v="4"/>
    <n v="29040"/>
    <n v="13"/>
    <n v="8"/>
    <n v="0"/>
    <n v="5"/>
    <n v="2"/>
    <n v="2"/>
    <n v="2"/>
    <n v="2"/>
    <s v="Travel_Rarely"/>
    <x v="1"/>
    <s v="Life Sciences"/>
    <x v="1"/>
    <s v="Manufacturing Director"/>
    <x v="1"/>
    <s v="Yes"/>
    <s v="Y"/>
  </r>
  <r>
    <n v="42"/>
    <n v="11"/>
    <n v="1"/>
    <n v="1"/>
    <n v="542"/>
    <n v="4"/>
    <n v="60320"/>
    <n v="14"/>
    <n v="8"/>
    <n v="0"/>
    <n v="23"/>
    <n v="2"/>
    <n v="22"/>
    <n v="13"/>
    <n v="7"/>
    <s v="Travel_Rarely"/>
    <x v="1"/>
    <s v="Life Sciences"/>
    <x v="0"/>
    <s v="Research Scientist"/>
    <x v="1"/>
    <s v="No"/>
    <s v="Y"/>
  </r>
  <r>
    <n v="28"/>
    <n v="7"/>
    <n v="3"/>
    <n v="1"/>
    <n v="543"/>
    <n v="2"/>
    <n v="29760"/>
    <n v="14"/>
    <n v="8"/>
    <n v="0"/>
    <n v="1"/>
    <n v="3"/>
    <n v="1"/>
    <n v="0"/>
    <n v="0"/>
    <s v="Travel_Frequently"/>
    <x v="1"/>
    <s v="Life Sciences"/>
    <x v="2"/>
    <s v="Manager"/>
    <x v="1"/>
    <s v="Yes"/>
    <s v="Y"/>
  </r>
  <r>
    <n v="50"/>
    <n v="1"/>
    <n v="4"/>
    <n v="1"/>
    <n v="544"/>
    <n v="2"/>
    <n v="159920"/>
    <n v="14"/>
    <n v="8"/>
    <n v="0"/>
    <n v="5"/>
    <n v="3"/>
    <n v="0"/>
    <n v="0"/>
    <n v="0"/>
    <s v="Travel_Frequently"/>
    <x v="1"/>
    <s v="Medical"/>
    <x v="1"/>
    <s v="Research Scientist"/>
    <x v="1"/>
    <s v="Yes"/>
    <s v="Y"/>
  </r>
  <r>
    <n v="33"/>
    <n v="9"/>
    <n v="3"/>
    <n v="1"/>
    <n v="545"/>
    <n v="2"/>
    <n v="46490"/>
    <n v="12"/>
    <n v="8"/>
    <n v="0"/>
    <n v="4"/>
    <n v="2"/>
    <n v="3"/>
    <n v="0"/>
    <n v="2"/>
    <s v="Travel_Frequently"/>
    <x v="0"/>
    <s v="Medical"/>
    <x v="0"/>
    <s v="Research Scientist"/>
    <x v="0"/>
    <s v="No"/>
    <s v="Y"/>
  </r>
  <r>
    <n v="34"/>
    <n v="1"/>
    <n v="1"/>
    <n v="1"/>
    <n v="546"/>
    <n v="2"/>
    <n v="26960"/>
    <n v="23"/>
    <n v="8"/>
    <n v="0"/>
    <n v="6"/>
    <n v="3"/>
    <n v="0"/>
    <n v="0"/>
    <n v="0"/>
    <s v="Non-Travel"/>
    <x v="0"/>
    <s v="Marketing"/>
    <x v="0"/>
    <s v="Research Director"/>
    <x v="0"/>
    <s v="No"/>
    <s v="Y"/>
  </r>
  <r>
    <n v="48"/>
    <n v="2"/>
    <n v="1"/>
    <n v="1"/>
    <n v="547"/>
    <n v="2"/>
    <n v="23700"/>
    <n v="11"/>
    <n v="8"/>
    <n v="0"/>
    <n v="27"/>
    <n v="3"/>
    <n v="5"/>
    <n v="2"/>
    <n v="1"/>
    <s v="Non-Travel"/>
    <x v="0"/>
    <s v="Life Sciences"/>
    <x v="1"/>
    <s v="Sales Executive"/>
    <x v="1"/>
    <s v="No"/>
    <s v="Y"/>
  </r>
  <r>
    <n v="45"/>
    <n v="1"/>
    <n v="3"/>
    <n v="1"/>
    <n v="548"/>
    <n v="2"/>
    <n v="125040"/>
    <n v="12"/>
    <n v="8"/>
    <n v="1"/>
    <n v="15"/>
    <n v="2"/>
    <n v="15"/>
    <n v="4"/>
    <n v="12"/>
    <s v="Non-Travel"/>
    <x v="1"/>
    <s v="Medical"/>
    <x v="0"/>
    <s v="Human Resources"/>
    <x v="0"/>
    <s v="No"/>
    <s v="Y"/>
  </r>
  <r>
    <n v="52"/>
    <n v="1"/>
    <n v="3"/>
    <n v="1"/>
    <n v="549"/>
    <n v="1"/>
    <n v="59740"/>
    <n v="18"/>
    <n v="8"/>
    <n v="1"/>
    <n v="18"/>
    <n v="6"/>
    <n v="8"/>
    <n v="4"/>
    <n v="0"/>
    <s v="Travel_Rarely"/>
    <x v="0"/>
    <s v="Life Sciences"/>
    <x v="1"/>
    <s v="Sales Executive"/>
    <x v="1"/>
    <s v="No"/>
    <s v="Y"/>
  </r>
  <r>
    <n v="38"/>
    <n v="6"/>
    <n v="2"/>
    <n v="1"/>
    <n v="550"/>
    <n v="1"/>
    <n v="47360"/>
    <n v="11"/>
    <n v="8"/>
    <n v="1"/>
    <n v="9"/>
    <n v="3"/>
    <n v="8"/>
    <n v="2"/>
    <n v="7"/>
    <s v="Travel_Rarely"/>
    <x v="1"/>
    <s v="Medical"/>
    <x v="2"/>
    <s v="Research Scientist"/>
    <x v="1"/>
    <s v="No"/>
    <s v="Y"/>
  </r>
  <r>
    <n v="29"/>
    <n v="8"/>
    <n v="3"/>
    <n v="1"/>
    <n v="551"/>
    <n v="4"/>
    <n v="52960"/>
    <n v="14"/>
    <n v="8"/>
    <n v="0"/>
    <n v="11"/>
    <n v="3"/>
    <n v="7"/>
    <n v="1"/>
    <n v="7"/>
    <s v="Travel_Rarely"/>
    <x v="1"/>
    <s v="Medical"/>
    <x v="2"/>
    <s v="Research Scientist"/>
    <x v="0"/>
    <s v="No"/>
    <s v="Y"/>
  </r>
  <r>
    <n v="28"/>
    <n v="1"/>
    <n v="3"/>
    <n v="1"/>
    <n v="552"/>
    <n v="4"/>
    <n v="67810"/>
    <n v="15"/>
    <n v="8"/>
    <n v="1"/>
    <n v="10"/>
    <n v="2"/>
    <n v="9"/>
    <n v="1"/>
    <n v="7"/>
    <s v="Travel_Rarely"/>
    <x v="2"/>
    <s v="Human Resources"/>
    <x v="2"/>
    <s v="Laboratory Technician"/>
    <x v="0"/>
    <s v="No"/>
    <s v="Y"/>
  </r>
  <r>
    <n v="46"/>
    <n v="6"/>
    <n v="4"/>
    <n v="1"/>
    <n v="553"/>
    <n v="3"/>
    <n v="21740"/>
    <n v="11"/>
    <n v="8"/>
    <n v="1"/>
    <n v="23"/>
    <n v="3"/>
    <n v="12"/>
    <n v="4"/>
    <n v="9"/>
    <s v="Travel_Rarely"/>
    <x v="1"/>
    <s v="Medical"/>
    <x v="0"/>
    <s v="Sales Executive"/>
    <x v="1"/>
    <s v="No"/>
    <s v="Y"/>
  </r>
  <r>
    <n v="38"/>
    <n v="7"/>
    <n v="4"/>
    <n v="1"/>
    <n v="554"/>
    <n v="1"/>
    <n v="66530"/>
    <n v="20"/>
    <n v="8"/>
    <n v="1"/>
    <n v="10"/>
    <n v="2"/>
    <n v="1"/>
    <n v="0"/>
    <n v="0"/>
    <s v="Travel_Rarely"/>
    <x v="1"/>
    <s v="Medical"/>
    <x v="1"/>
    <s v="Sales Executive"/>
    <x v="1"/>
    <s v="No"/>
    <s v="Y"/>
  </r>
  <r>
    <n v="43"/>
    <n v="5"/>
    <n v="3"/>
    <n v="1"/>
    <n v="555"/>
    <n v="2"/>
    <n v="96990"/>
    <n v="19"/>
    <n v="8"/>
    <n v="1"/>
    <n v="18"/>
    <n v="3"/>
    <n v="8"/>
    <n v="0"/>
    <n v="1"/>
    <s v="Travel_Frequently"/>
    <x v="1"/>
    <s v="Medical"/>
    <x v="0"/>
    <s v="Laboratory Technician"/>
    <x v="0"/>
    <s v="No"/>
    <s v="Y"/>
  </r>
  <r>
    <n v="39"/>
    <n v="1"/>
    <n v="3"/>
    <n v="1"/>
    <n v="556"/>
    <n v="2"/>
    <n v="67550"/>
    <n v="14"/>
    <n v="8"/>
    <n v="1"/>
    <n v="21"/>
    <n v="2"/>
    <n v="18"/>
    <n v="11"/>
    <n v="5"/>
    <s v="Travel_Frequently"/>
    <x v="0"/>
    <s v="Marketing"/>
    <x v="2"/>
    <s v="Healthcare Representative"/>
    <x v="1"/>
    <s v="Yes"/>
    <s v="Y"/>
  </r>
  <r>
    <n v="40"/>
    <n v="1"/>
    <n v="1"/>
    <n v="1"/>
    <n v="557"/>
    <n v="1"/>
    <n v="22130"/>
    <n v="17"/>
    <n v="8"/>
    <n v="0"/>
    <n v="21"/>
    <n v="4"/>
    <n v="20"/>
    <n v="4"/>
    <n v="9"/>
    <s v="Travel_Rarely"/>
    <x v="1"/>
    <s v="Life Sciences"/>
    <x v="1"/>
    <s v="Healthcare Representative"/>
    <x v="1"/>
    <s v="No"/>
    <s v="Y"/>
  </r>
  <r>
    <n v="21"/>
    <n v="1"/>
    <n v="4"/>
    <n v="1"/>
    <n v="558"/>
    <n v="1"/>
    <n v="26100"/>
    <n v="11"/>
    <n v="8"/>
    <n v="1"/>
    <n v="2"/>
    <n v="3"/>
    <n v="2"/>
    <n v="2"/>
    <n v="2"/>
    <s v="Travel_Rarely"/>
    <x v="1"/>
    <s v="Life Sciences"/>
    <x v="1"/>
    <s v="Research Scientist"/>
    <x v="0"/>
    <s v="No"/>
    <s v="Y"/>
  </r>
  <r>
    <n v="39"/>
    <n v="6"/>
    <n v="3"/>
    <n v="1"/>
    <n v="559"/>
    <n v="1"/>
    <n v="28510"/>
    <n v="15"/>
    <n v="8"/>
    <n v="0"/>
    <n v="9"/>
    <n v="2"/>
    <n v="5"/>
    <n v="0"/>
    <n v="3"/>
    <s v="Non-Travel"/>
    <x v="1"/>
    <s v="Life Sciences"/>
    <x v="1"/>
    <s v="Laboratory Technician"/>
    <x v="1"/>
    <s v="No"/>
    <s v="Y"/>
  </r>
  <r>
    <n v="36"/>
    <n v="1"/>
    <n v="3"/>
    <n v="1"/>
    <n v="560"/>
    <n v="3"/>
    <n v="34520"/>
    <n v="13"/>
    <n v="8"/>
    <n v="3"/>
    <n v="18"/>
    <n v="4"/>
    <n v="11"/>
    <n v="0"/>
    <n v="9"/>
    <s v="Non-Travel"/>
    <x v="1"/>
    <s v="Medical"/>
    <x v="1"/>
    <s v="Sales Representative"/>
    <x v="1"/>
    <s v="No"/>
    <s v="Y"/>
  </r>
  <r>
    <n v="31"/>
    <n v="7"/>
    <n v="3"/>
    <n v="1"/>
    <n v="561"/>
    <n v="1"/>
    <n v="52580"/>
    <n v="14"/>
    <n v="8"/>
    <n v="3"/>
    <n v="3"/>
    <n v="5"/>
    <n v="2"/>
    <n v="2"/>
    <n v="2"/>
    <s v="Travel_Frequently"/>
    <x v="1"/>
    <s v="Life Sciences"/>
    <x v="0"/>
    <s v="Sales Executive"/>
    <x v="1"/>
    <s v="No"/>
    <s v="Y"/>
  </r>
  <r>
    <n v="28"/>
    <n v="2"/>
    <n v="4"/>
    <n v="1"/>
    <n v="562"/>
    <n v="1"/>
    <n v="93550"/>
    <n v="11"/>
    <n v="8"/>
    <n v="0"/>
    <n v="6"/>
    <n v="4"/>
    <n v="5"/>
    <n v="0"/>
    <n v="4"/>
    <s v="Travel_Rarely"/>
    <x v="0"/>
    <s v="Marketing"/>
    <x v="0"/>
    <s v="Sales Executive"/>
    <x v="1"/>
    <s v="No"/>
    <s v="Y"/>
  </r>
  <r>
    <n v="35"/>
    <n v="9"/>
    <n v="2"/>
    <n v="1"/>
    <n v="563"/>
    <n v="1"/>
    <n v="104960"/>
    <n v="13"/>
    <n v="8"/>
    <n v="1"/>
    <n v="5"/>
    <n v="2"/>
    <n v="5"/>
    <n v="0"/>
    <n v="2"/>
    <s v="Travel_Frequently"/>
    <x v="1"/>
    <s v="Other"/>
    <x v="2"/>
    <s v="Manufacturing Director"/>
    <x v="0"/>
    <s v="No"/>
    <s v="Y"/>
  </r>
  <r>
    <n v="49"/>
    <n v="2"/>
    <n v="2"/>
    <n v="1"/>
    <n v="564"/>
    <n v="1"/>
    <n v="63800"/>
    <n v="23"/>
    <n v="8"/>
    <n v="1"/>
    <n v="22"/>
    <n v="1"/>
    <n v="9"/>
    <n v="2"/>
    <n v="3"/>
    <s v="Travel_Rarely"/>
    <x v="0"/>
    <s v="Medical"/>
    <x v="0"/>
    <s v="Sales Executive"/>
    <x v="0"/>
    <s v="No"/>
    <s v="Y"/>
  </r>
  <r>
    <n v="34"/>
    <n v="9"/>
    <n v="1"/>
    <n v="1"/>
    <n v="565"/>
    <n v="2"/>
    <n v="26570"/>
    <n v="13"/>
    <n v="8"/>
    <n v="1"/>
    <n v="5"/>
    <n v="3"/>
    <n v="3"/>
    <n v="0"/>
    <n v="2"/>
    <s v="Travel_Frequently"/>
    <x v="0"/>
    <s v="Technical Degree"/>
    <x v="1"/>
    <s v="Sales Executive"/>
    <x v="1"/>
    <s v="No"/>
    <s v="Y"/>
  </r>
  <r>
    <n v="29"/>
    <n v="1"/>
    <n v="4"/>
    <n v="1"/>
    <n v="566"/>
    <n v="3"/>
    <n v="27160"/>
    <n v="18"/>
    <n v="8"/>
    <n v="0"/>
    <n v="8"/>
    <n v="2"/>
    <n v="7"/>
    <n v="1"/>
    <n v="1"/>
    <s v="Travel_Frequently"/>
    <x v="1"/>
    <s v="Medical"/>
    <x v="2"/>
    <s v="Research Scientist"/>
    <x v="1"/>
    <s v="No"/>
    <s v="Y"/>
  </r>
  <r>
    <n v="42"/>
    <n v="21"/>
    <n v="2"/>
    <n v="1"/>
    <n v="567"/>
    <n v="1"/>
    <n v="22010"/>
    <n v="12"/>
    <n v="8"/>
    <n v="1"/>
    <n v="16"/>
    <n v="3"/>
    <n v="1"/>
    <n v="0"/>
    <n v="0"/>
    <s v="Travel_Rarely"/>
    <x v="0"/>
    <s v="Life Sciences"/>
    <x v="1"/>
    <s v="Healthcare Representative"/>
    <x v="0"/>
    <s v="No"/>
    <s v="Y"/>
  </r>
  <r>
    <n v="29"/>
    <n v="4"/>
    <n v="2"/>
    <n v="1"/>
    <n v="568"/>
    <n v="2"/>
    <n v="65400"/>
    <n v="22"/>
    <n v="8"/>
    <n v="0"/>
    <n v="10"/>
    <n v="2"/>
    <n v="10"/>
    <n v="1"/>
    <n v="2"/>
    <s v="Travel_Rarely"/>
    <x v="0"/>
    <s v="Other"/>
    <x v="0"/>
    <s v="Healthcare Representative"/>
    <x v="0"/>
    <s v="No"/>
    <s v="Y"/>
  </r>
  <r>
    <n v="38"/>
    <n v="1"/>
    <n v="3"/>
    <n v="1"/>
    <n v="569"/>
    <n v="1"/>
    <n v="38160"/>
    <n v="13"/>
    <n v="8"/>
    <n v="2"/>
    <n v="7"/>
    <n v="2"/>
    <n v="7"/>
    <n v="5"/>
    <n v="0"/>
    <s v="Travel_Rarely"/>
    <x v="1"/>
    <s v="Medical"/>
    <x v="0"/>
    <s v="Human Resources"/>
    <x v="0"/>
    <s v="No"/>
    <s v="Y"/>
  </r>
  <r>
    <n v="28"/>
    <n v="6"/>
    <n v="4"/>
    <n v="1"/>
    <n v="570"/>
    <n v="1"/>
    <n v="52530"/>
    <n v="15"/>
    <n v="8"/>
    <n v="0"/>
    <n v="3"/>
    <n v="2"/>
    <n v="3"/>
    <n v="0"/>
    <n v="2"/>
    <s v="Travel_Frequently"/>
    <x v="0"/>
    <s v="Life Sciences"/>
    <x v="2"/>
    <s v="Manager"/>
    <x v="1"/>
    <s v="No"/>
    <s v="Y"/>
  </r>
  <r>
    <n v="18"/>
    <n v="2"/>
    <n v="4"/>
    <n v="1"/>
    <n v="571"/>
    <n v="3"/>
    <n v="109650"/>
    <n v="18"/>
    <n v="8"/>
    <n v="0"/>
    <n v="0"/>
    <n v="5"/>
    <n v="0"/>
    <n v="0"/>
    <n v="0"/>
    <s v="Non-Travel"/>
    <x v="1"/>
    <s v="Medical"/>
    <x v="1"/>
    <s v="Laboratory Technician"/>
    <x v="1"/>
    <s v="Yes"/>
    <s v="Y"/>
  </r>
  <r>
    <n v="33"/>
    <n v="3"/>
    <n v="2"/>
    <n v="1"/>
    <n v="572"/>
    <n v="1"/>
    <n v="49360"/>
    <n v="14"/>
    <n v="8"/>
    <n v="0"/>
    <n v="6"/>
    <n v="2"/>
    <n v="5"/>
    <n v="0"/>
    <n v="3"/>
    <s v="Travel_Rarely"/>
    <x v="1"/>
    <s v="Life Sciences"/>
    <x v="1"/>
    <s v="Sales Executive"/>
    <x v="1"/>
    <s v="Yes"/>
    <s v="Y"/>
  </r>
  <r>
    <n v="41"/>
    <n v="4"/>
    <n v="2"/>
    <n v="1"/>
    <n v="573"/>
    <n v="2"/>
    <n v="25430"/>
    <n v="12"/>
    <n v="8"/>
    <n v="0"/>
    <n v="6"/>
    <n v="3"/>
    <n v="1"/>
    <n v="0"/>
    <n v="0"/>
    <s v="Travel_Rarely"/>
    <x v="1"/>
    <s v="Medical"/>
    <x v="0"/>
    <s v="Research Scientist"/>
    <x v="1"/>
    <s v="No"/>
    <s v="Y"/>
  </r>
  <r>
    <n v="31"/>
    <n v="10"/>
    <n v="3"/>
    <n v="1"/>
    <n v="574"/>
    <n v="1"/>
    <n v="53040"/>
    <n v="17"/>
    <n v="8"/>
    <n v="0"/>
    <n v="2"/>
    <n v="3"/>
    <n v="2"/>
    <n v="2"/>
    <n v="2"/>
    <s v="Travel_Frequently"/>
    <x v="0"/>
    <s v="Technical Degree"/>
    <x v="0"/>
    <s v="Research Director"/>
    <x v="0"/>
    <s v="Yes"/>
    <s v="Y"/>
  </r>
  <r>
    <n v="37"/>
    <n v="23"/>
    <n v="3"/>
    <n v="1"/>
    <n v="575"/>
    <n v="3"/>
    <n v="166590"/>
    <n v="16"/>
    <n v="8"/>
    <n v="1"/>
    <n v="10"/>
    <n v="2"/>
    <n v="6"/>
    <n v="1"/>
    <n v="3"/>
    <s v="Travel_Rarely"/>
    <x v="1"/>
    <s v="Life Sciences"/>
    <x v="2"/>
    <s v="Manufacturing Director"/>
    <x v="1"/>
    <s v="No"/>
    <s v="Y"/>
  </r>
  <r>
    <n v="27"/>
    <n v="6"/>
    <n v="2"/>
    <n v="1"/>
    <n v="576"/>
    <n v="1"/>
    <n v="42600"/>
    <n v="11"/>
    <n v="8"/>
    <n v="2"/>
    <n v="4"/>
    <n v="2"/>
    <n v="4"/>
    <n v="2"/>
    <n v="2"/>
    <s v="Travel_Rarely"/>
    <x v="1"/>
    <s v="Medical"/>
    <x v="0"/>
    <s v="Healthcare Representative"/>
    <x v="0"/>
    <s v="No"/>
    <s v="Y"/>
  </r>
  <r>
    <n v="34"/>
    <n v="1"/>
    <n v="1"/>
    <n v="1"/>
    <n v="577"/>
    <n v="2"/>
    <n v="24760"/>
    <n v="19"/>
    <n v="8"/>
    <n v="0"/>
    <n v="6"/>
    <n v="2"/>
    <n v="6"/>
    <n v="1"/>
    <n v="3"/>
    <s v="Travel_Rarely"/>
    <x v="0"/>
    <s v="Marketing"/>
    <x v="0"/>
    <s v="Laboratory Technician"/>
    <x v="0"/>
    <s v="No"/>
    <s v="Y"/>
  </r>
  <r>
    <n v="35"/>
    <n v="6"/>
    <n v="3"/>
    <n v="1"/>
    <n v="578"/>
    <n v="3"/>
    <n v="31020"/>
    <n v="13"/>
    <n v="8"/>
    <n v="1"/>
    <n v="6"/>
    <n v="3"/>
    <n v="5"/>
    <n v="1"/>
    <n v="4"/>
    <s v="Travel_Rarely"/>
    <x v="1"/>
    <s v="Life Sciences"/>
    <x v="1"/>
    <s v="Laboratory Technician"/>
    <x v="0"/>
    <s v="No"/>
    <s v="Y"/>
  </r>
  <r>
    <n v="29"/>
    <n v="6"/>
    <n v="3"/>
    <n v="1"/>
    <n v="579"/>
    <n v="1"/>
    <n v="22440"/>
    <n v="12"/>
    <n v="8"/>
    <n v="3"/>
    <n v="11"/>
    <n v="5"/>
    <n v="11"/>
    <n v="3"/>
    <n v="10"/>
    <s v="Travel_Rarely"/>
    <x v="1"/>
    <s v="Life Sciences"/>
    <x v="0"/>
    <s v="Sales Executive"/>
    <x v="1"/>
    <s v="Yes"/>
    <s v="Y"/>
  </r>
  <r>
    <n v="40"/>
    <n v="2"/>
    <n v="4"/>
    <n v="1"/>
    <n v="580"/>
    <n v="4"/>
    <n v="75960"/>
    <n v="11"/>
    <n v="8"/>
    <n v="0"/>
    <n v="20"/>
    <n v="0"/>
    <n v="18"/>
    <n v="2"/>
    <n v="13"/>
    <s v="Travel_Frequently"/>
    <x v="1"/>
    <s v="Medical"/>
    <x v="1"/>
    <s v="Human Resources"/>
    <x v="1"/>
    <s v="No"/>
    <s v="Y"/>
  </r>
  <r>
    <n v="42"/>
    <n v="2"/>
    <n v="4"/>
    <n v="1"/>
    <n v="581"/>
    <n v="1"/>
    <n v="22850"/>
    <n v="16"/>
    <n v="8"/>
    <n v="0"/>
    <n v="22"/>
    <n v="3"/>
    <n v="21"/>
    <n v="13"/>
    <n v="14"/>
    <s v="Travel_Frequently"/>
    <x v="0"/>
    <s v="Life Sciences"/>
    <x v="1"/>
    <s v="Laboratory Technician"/>
    <x v="1"/>
    <s v="Yes"/>
    <s v="Y"/>
  </r>
  <r>
    <n v="42"/>
    <n v="1"/>
    <n v="2"/>
    <n v="1"/>
    <n v="582"/>
    <n v="4"/>
    <n v="30340"/>
    <n v="21"/>
    <n v="8"/>
    <n v="1"/>
    <n v="9"/>
    <n v="3"/>
    <n v="6"/>
    <n v="1"/>
    <n v="5"/>
    <s v="Travel_Rarely"/>
    <x v="1"/>
    <s v="Life Sciences"/>
    <x v="1"/>
    <s v="Laboratory Technician"/>
    <x v="1"/>
    <s v="No"/>
    <s v="Y"/>
  </r>
  <r>
    <n v="35"/>
    <n v="5"/>
    <n v="3"/>
    <n v="1"/>
    <n v="583"/>
    <n v="1"/>
    <n v="57150"/>
    <n v="24"/>
    <n v="8"/>
    <n v="2"/>
    <n v="10"/>
    <n v="0"/>
    <n v="8"/>
    <n v="1"/>
    <n v="7"/>
    <s v="Travel_Rarely"/>
    <x v="1"/>
    <s v="Medical"/>
    <x v="0"/>
    <s v="Healthcare Representative"/>
    <x v="1"/>
    <s v="No"/>
    <s v="Y"/>
  </r>
  <r>
    <n v="24"/>
    <n v="7"/>
    <n v="4"/>
    <n v="1"/>
    <n v="584"/>
    <n v="1"/>
    <n v="25760"/>
    <n v="17"/>
    <n v="8"/>
    <n v="3"/>
    <n v="6"/>
    <n v="3"/>
    <n v="4"/>
    <n v="1"/>
    <n v="2"/>
    <s v="Travel_Rarely"/>
    <x v="0"/>
    <s v="Life Sciences"/>
    <x v="1"/>
    <s v="Laboratory Technician"/>
    <x v="0"/>
    <s v="No"/>
    <s v="Y"/>
  </r>
  <r>
    <n v="28"/>
    <n v="15"/>
    <n v="4"/>
    <n v="1"/>
    <n v="585"/>
    <n v="2"/>
    <n v="41970"/>
    <n v="13"/>
    <n v="8"/>
    <n v="0"/>
    <n v="1"/>
    <n v="3"/>
    <n v="1"/>
    <n v="0"/>
    <n v="0"/>
    <s v="Travel_Rarely"/>
    <x v="1"/>
    <s v="Life Sciences"/>
    <x v="0"/>
    <s v="Sales Executive"/>
    <x v="1"/>
    <s v="Yes"/>
    <s v="Y"/>
  </r>
  <r>
    <n v="26"/>
    <n v="1"/>
    <n v="4"/>
    <n v="1"/>
    <n v="586"/>
    <n v="2"/>
    <n v="143360"/>
    <n v="21"/>
    <n v="8"/>
    <n v="1"/>
    <n v="8"/>
    <n v="3"/>
    <n v="8"/>
    <n v="0"/>
    <n v="7"/>
    <s v="Travel_Rarely"/>
    <x v="1"/>
    <s v="Life Sciences"/>
    <x v="0"/>
    <s v="Sales Representative"/>
    <x v="1"/>
    <s v="No"/>
    <s v="Y"/>
  </r>
  <r>
    <n v="30"/>
    <n v="7"/>
    <n v="2"/>
    <n v="1"/>
    <n v="587"/>
    <n v="1"/>
    <n v="34480"/>
    <n v="11"/>
    <n v="8"/>
    <n v="0"/>
    <n v="10"/>
    <n v="3"/>
    <n v="10"/>
    <n v="1"/>
    <n v="4"/>
    <s v="Travel_Rarely"/>
    <x v="1"/>
    <s v="Life Sciences"/>
    <x v="0"/>
    <s v="Manufacturing Director"/>
    <x v="0"/>
    <s v="No"/>
    <s v="Y"/>
  </r>
  <r>
    <n v="40"/>
    <n v="26"/>
    <n v="4"/>
    <n v="1"/>
    <n v="588"/>
    <n v="2"/>
    <n v="194060"/>
    <n v="20"/>
    <n v="8"/>
    <n v="3"/>
    <n v="16"/>
    <n v="2"/>
    <n v="1"/>
    <n v="0"/>
    <n v="0"/>
    <s v="Travel_Frequently"/>
    <x v="1"/>
    <s v="Life Sciences"/>
    <x v="0"/>
    <s v="Research Scientist"/>
    <x v="1"/>
    <s v="No"/>
    <s v="Y"/>
  </r>
  <r>
    <n v="35"/>
    <n v="18"/>
    <n v="5"/>
    <n v="1"/>
    <n v="589"/>
    <n v="2"/>
    <n v="65380"/>
    <n v="16"/>
    <n v="8"/>
    <n v="1"/>
    <n v="15"/>
    <n v="3"/>
    <n v="7"/>
    <n v="6"/>
    <n v="4"/>
    <s v="Travel_Rarely"/>
    <x v="1"/>
    <s v="Medical"/>
    <x v="2"/>
    <s v="Research Scientist"/>
    <x v="0"/>
    <s v="No"/>
    <s v="Y"/>
  </r>
  <r>
    <n v="34"/>
    <n v="6"/>
    <n v="2"/>
    <n v="1"/>
    <n v="590"/>
    <n v="1"/>
    <n v="43060"/>
    <n v="11"/>
    <n v="8"/>
    <n v="0"/>
    <n v="14"/>
    <n v="2"/>
    <n v="13"/>
    <n v="4"/>
    <n v="9"/>
    <s v="Travel_Frequently"/>
    <x v="1"/>
    <s v="Life Sciences"/>
    <x v="1"/>
    <s v="Research Director"/>
    <x v="1"/>
    <s v="No"/>
    <s v="Y"/>
  </r>
  <r>
    <n v="35"/>
    <n v="3"/>
    <n v="3"/>
    <n v="1"/>
    <n v="591"/>
    <n v="2"/>
    <n v="22580"/>
    <n v="11"/>
    <n v="8"/>
    <n v="1"/>
    <n v="2"/>
    <n v="2"/>
    <n v="2"/>
    <n v="2"/>
    <n v="2"/>
    <s v="Travel_Frequently"/>
    <x v="1"/>
    <s v="Medical"/>
    <x v="0"/>
    <s v="Laboratory Technician"/>
    <x v="0"/>
    <s v="No"/>
    <s v="Y"/>
  </r>
  <r>
    <n v="43"/>
    <n v="5"/>
    <n v="3"/>
    <n v="1"/>
    <n v="592"/>
    <n v="3"/>
    <n v="45220"/>
    <n v="15"/>
    <n v="8"/>
    <n v="1"/>
    <n v="7"/>
    <n v="3"/>
    <n v="4"/>
    <n v="1"/>
    <n v="3"/>
    <s v="Travel_Rarely"/>
    <x v="0"/>
    <s v="Marketing"/>
    <x v="1"/>
    <s v="Research Scientist"/>
    <x v="0"/>
    <s v="Yes"/>
    <s v="Y"/>
  </r>
  <r>
    <n v="32"/>
    <n v="11"/>
    <n v="2"/>
    <n v="1"/>
    <n v="593"/>
    <n v="2"/>
    <n v="44870"/>
    <n v="11"/>
    <n v="8"/>
    <n v="0"/>
    <n v="1"/>
    <n v="5"/>
    <n v="1"/>
    <n v="0"/>
    <n v="0"/>
    <s v="Non-Travel"/>
    <x v="1"/>
    <s v="Other"/>
    <x v="2"/>
    <s v="Research Scientist"/>
    <x v="0"/>
    <s v="No"/>
    <s v="Y"/>
  </r>
  <r>
    <n v="56"/>
    <n v="3"/>
    <n v="2"/>
    <n v="1"/>
    <n v="594"/>
    <n v="2"/>
    <n v="44490"/>
    <n v="15"/>
    <n v="8"/>
    <n v="0"/>
    <n v="28"/>
    <n v="3"/>
    <n v="5"/>
    <n v="4"/>
    <n v="2"/>
    <s v="Travel_Rarely"/>
    <x v="1"/>
    <s v="Other"/>
    <x v="2"/>
    <s v="Healthcare Representative"/>
    <x v="1"/>
    <s v="No"/>
    <s v="Y"/>
  </r>
  <r>
    <n v="29"/>
    <n v="26"/>
    <n v="1"/>
    <n v="1"/>
    <n v="595"/>
    <n v="1"/>
    <n v="22180"/>
    <n v="24"/>
    <n v="8"/>
    <n v="1"/>
    <n v="10"/>
    <n v="1"/>
    <n v="10"/>
    <n v="0"/>
    <n v="8"/>
    <s v="Travel_Rarely"/>
    <x v="1"/>
    <s v="Life Sciences"/>
    <x v="0"/>
    <s v="Laboratory Technician"/>
    <x v="1"/>
    <s v="No"/>
    <s v="Y"/>
  </r>
  <r>
    <n v="19"/>
    <n v="23"/>
    <n v="4"/>
    <n v="1"/>
    <n v="596"/>
    <n v="2"/>
    <n v="191970"/>
    <n v="12"/>
    <n v="8"/>
    <n v="0"/>
    <n v="1"/>
    <n v="2"/>
    <n v="1"/>
    <n v="0"/>
    <n v="0"/>
    <s v="Travel_Rarely"/>
    <x v="1"/>
    <s v="Life Sciences"/>
    <x v="1"/>
    <s v="Laboratory Technician"/>
    <x v="1"/>
    <s v="No"/>
    <s v="Y"/>
  </r>
  <r>
    <n v="45"/>
    <n v="22"/>
    <n v="3"/>
    <n v="1"/>
    <n v="597"/>
    <n v="2"/>
    <n v="132120"/>
    <n v="13"/>
    <n v="8"/>
    <n v="0"/>
    <n v="7"/>
    <n v="4"/>
    <n v="3"/>
    <n v="0"/>
    <n v="2"/>
    <s v="Travel_Rarely"/>
    <x v="1"/>
    <s v="Life Sciences"/>
    <x v="0"/>
    <s v="Sales Representative"/>
    <x v="0"/>
    <s v="No"/>
    <s v="Y"/>
  </r>
  <r>
    <n v="37"/>
    <n v="14"/>
    <n v="4"/>
    <n v="1"/>
    <n v="598"/>
    <n v="3"/>
    <n v="65770"/>
    <n v="13"/>
    <n v="8"/>
    <n v="0"/>
    <n v="14"/>
    <n v="1"/>
    <n v="14"/>
    <n v="3"/>
    <n v="11"/>
    <s v="Travel_Rarely"/>
    <x v="1"/>
    <s v="Life Sciences"/>
    <x v="0"/>
    <s v="Research Scientist"/>
    <x v="1"/>
    <s v="No"/>
    <s v="Y"/>
  </r>
  <r>
    <n v="20"/>
    <n v="6"/>
    <n v="3"/>
    <n v="1"/>
    <n v="599"/>
    <n v="5"/>
    <n v="83920"/>
    <n v="17"/>
    <n v="8"/>
    <n v="0"/>
    <n v="2"/>
    <n v="5"/>
    <n v="2"/>
    <n v="1"/>
    <n v="2"/>
    <s v="Travel_Rarely"/>
    <x v="1"/>
    <s v="Medical"/>
    <x v="1"/>
    <s v="Research Director"/>
    <x v="1"/>
    <s v="No"/>
    <s v="Y"/>
  </r>
  <r>
    <n v="44"/>
    <n v="6"/>
    <n v="2"/>
    <n v="1"/>
    <n v="600"/>
    <n v="3"/>
    <n v="45580"/>
    <n v="13"/>
    <n v="8"/>
    <n v="1"/>
    <n v="6"/>
    <n v="2"/>
    <n v="6"/>
    <n v="0"/>
    <n v="2"/>
    <s v="Travel_Rarely"/>
    <x v="2"/>
    <s v="Human Resources"/>
    <x v="1"/>
    <s v="Sales Executive"/>
    <x v="1"/>
    <s v="Yes"/>
    <s v="Y"/>
  </r>
  <r>
    <n v="53"/>
    <n v="6"/>
    <n v="4"/>
    <n v="1"/>
    <n v="601"/>
    <n v="1"/>
    <n v="40310"/>
    <n v="12"/>
    <n v="8"/>
    <n v="1"/>
    <n v="26"/>
    <n v="3"/>
    <n v="7"/>
    <n v="4"/>
    <n v="7"/>
    <s v="Travel_Rarely"/>
    <x v="1"/>
    <s v="Life Sciences"/>
    <x v="2"/>
    <s v="Research Director"/>
    <x v="1"/>
    <s v="No"/>
    <s v="Y"/>
  </r>
  <r>
    <n v="29"/>
    <n v="23"/>
    <n v="3"/>
    <n v="1"/>
    <n v="602"/>
    <n v="1"/>
    <n v="79690"/>
    <n v="14"/>
    <n v="8"/>
    <n v="0"/>
    <n v="6"/>
    <n v="3"/>
    <n v="5"/>
    <n v="1"/>
    <n v="3"/>
    <s v="Travel_Rarely"/>
    <x v="1"/>
    <s v="Medical"/>
    <x v="0"/>
    <s v="Sales Executive"/>
    <x v="1"/>
    <s v="No"/>
    <s v="Y"/>
  </r>
  <r>
    <n v="22"/>
    <n v="22"/>
    <n v="4"/>
    <n v="1"/>
    <n v="603"/>
    <n v="1"/>
    <n v="26540"/>
    <n v="24"/>
    <n v="8"/>
    <n v="0"/>
    <n v="1"/>
    <n v="5"/>
    <n v="0"/>
    <n v="0"/>
    <n v="0"/>
    <s v="Travel_Frequently"/>
    <x v="1"/>
    <s v="Medical"/>
    <x v="0"/>
    <s v="Sales Representative"/>
    <x v="1"/>
    <s v="Yes"/>
    <s v="Y"/>
  </r>
  <r>
    <n v="46"/>
    <n v="2"/>
    <n v="3"/>
    <n v="1"/>
    <n v="604"/>
    <n v="2"/>
    <n v="165550"/>
    <n v="14"/>
    <n v="8"/>
    <n v="2"/>
    <n v="28"/>
    <n v="4"/>
    <n v="26"/>
    <n v="15"/>
    <n v="9"/>
    <s v="Travel_Rarely"/>
    <x v="1"/>
    <s v="Life Sciences"/>
    <x v="0"/>
    <s v="Research Scientist"/>
    <x v="1"/>
    <s v="No"/>
    <s v="Y"/>
  </r>
  <r>
    <n v="44"/>
    <n v="20"/>
    <n v="3"/>
    <n v="1"/>
    <n v="605"/>
    <n v="1"/>
    <n v="45560"/>
    <n v="13"/>
    <n v="8"/>
    <n v="0"/>
    <n v="6"/>
    <n v="4"/>
    <n v="0"/>
    <n v="0"/>
    <n v="0"/>
    <s v="Non-Travel"/>
    <x v="1"/>
    <s v="Life Sciences"/>
    <x v="1"/>
    <s v="Sales Representative"/>
    <x v="1"/>
    <s v="No"/>
    <s v="Y"/>
  </r>
  <r>
    <n v="33"/>
    <n v="28"/>
    <n v="4"/>
    <n v="1"/>
    <n v="606"/>
    <n v="1"/>
    <n v="60910"/>
    <n v="15"/>
    <n v="8"/>
    <n v="0"/>
    <n v="5"/>
    <n v="6"/>
    <n v="5"/>
    <n v="1"/>
    <n v="4"/>
    <s v="Travel_Rarely"/>
    <x v="1"/>
    <s v="Life Sciences"/>
    <x v="0"/>
    <s v="Manager"/>
    <x v="0"/>
    <s v="No"/>
    <s v="Y"/>
  </r>
  <r>
    <n v="41"/>
    <n v="12"/>
    <n v="3"/>
    <n v="1"/>
    <n v="607"/>
    <n v="2"/>
    <n v="195660"/>
    <n v="16"/>
    <n v="8"/>
    <n v="0"/>
    <n v="5"/>
    <n v="2"/>
    <n v="1"/>
    <n v="0"/>
    <n v="0"/>
    <s v="Non-Travel"/>
    <x v="1"/>
    <s v="Life Sciences"/>
    <x v="2"/>
    <s v="Sales Representative"/>
    <x v="1"/>
    <s v="Yes"/>
    <s v="Y"/>
  </r>
  <r>
    <n v="30"/>
    <n v="20"/>
    <n v="3"/>
    <n v="1"/>
    <n v="608"/>
    <n v="3"/>
    <n v="48100"/>
    <n v="18"/>
    <n v="8"/>
    <n v="0"/>
    <n v="8"/>
    <n v="3"/>
    <n v="4"/>
    <n v="0"/>
    <n v="3"/>
    <s v="Travel_Rarely"/>
    <x v="0"/>
    <s v="Marketing"/>
    <x v="2"/>
    <s v="Sales Executive"/>
    <x v="1"/>
    <s v="No"/>
    <s v="Y"/>
  </r>
  <r>
    <n v="40"/>
    <n v="9"/>
    <n v="3"/>
    <n v="1"/>
    <n v="609"/>
    <n v="1"/>
    <n v="45230"/>
    <n v="16"/>
    <n v="8"/>
    <n v="1"/>
    <n v="5"/>
    <n v="5"/>
    <n v="0"/>
    <n v="0"/>
    <n v="0"/>
    <s v="Travel_Frequently"/>
    <x v="0"/>
    <s v="Medical"/>
    <x v="0"/>
    <s v="Manufacturing Director"/>
    <x v="1"/>
    <s v="No"/>
    <s v="Y"/>
  </r>
  <r>
    <n v="50"/>
    <n v="25"/>
    <n v="4"/>
    <n v="1"/>
    <n v="610"/>
    <n v="2"/>
    <n v="32020"/>
    <n v="24"/>
    <n v="8"/>
    <n v="1"/>
    <n v="32"/>
    <n v="2"/>
    <n v="2"/>
    <n v="2"/>
    <n v="2"/>
    <s v="Travel_Frequently"/>
    <x v="1"/>
    <s v="Life Sciences"/>
    <x v="0"/>
    <s v="Healthcare Representative"/>
    <x v="0"/>
    <s v="No"/>
    <s v="Y"/>
  </r>
  <r>
    <n v="28"/>
    <n v="6"/>
    <n v="3"/>
    <n v="1"/>
    <n v="611"/>
    <n v="2"/>
    <n v="23510"/>
    <n v="16"/>
    <n v="8"/>
    <n v="0"/>
    <n v="6"/>
    <n v="4"/>
    <n v="6"/>
    <n v="3"/>
    <n v="3"/>
    <s v="Travel_Rarely"/>
    <x v="1"/>
    <s v="Technical Degree"/>
    <x v="0"/>
    <s v="Research Scientist"/>
    <x v="1"/>
    <s v="No"/>
    <s v="Y"/>
  </r>
  <r>
    <n v="46"/>
    <n v="8"/>
    <n v="4"/>
    <n v="1"/>
    <n v="612"/>
    <n v="3"/>
    <n v="17020"/>
    <n v="21"/>
    <n v="8"/>
    <n v="0"/>
    <n v="25"/>
    <n v="2"/>
    <n v="4"/>
    <n v="0"/>
    <n v="3"/>
    <s v="Travel_Rarely"/>
    <x v="1"/>
    <s v="Other"/>
    <x v="0"/>
    <s v="Manager"/>
    <x v="1"/>
    <s v="No"/>
    <s v="Y"/>
  </r>
  <r>
    <n v="35"/>
    <n v="4"/>
    <n v="4"/>
    <n v="1"/>
    <n v="613"/>
    <n v="1"/>
    <n v="180410"/>
    <n v="20"/>
    <n v="8"/>
    <n v="1"/>
    <n v="15"/>
    <n v="3"/>
    <n v="7"/>
    <n v="1"/>
    <n v="7"/>
    <s v="Travel_Rarely"/>
    <x v="0"/>
    <s v="Marketing"/>
    <x v="0"/>
    <s v="Laboratory Technician"/>
    <x v="1"/>
    <s v="No"/>
    <s v="Y"/>
  </r>
  <r>
    <n v="24"/>
    <n v="28"/>
    <n v="4"/>
    <n v="1"/>
    <n v="614"/>
    <n v="3"/>
    <n v="28860"/>
    <n v="19"/>
    <n v="8"/>
    <n v="1"/>
    <n v="1"/>
    <n v="5"/>
    <n v="1"/>
    <n v="0"/>
    <n v="0"/>
    <s v="Travel_Rarely"/>
    <x v="2"/>
    <s v="Human Resources"/>
    <x v="0"/>
    <s v="Manufacturing Director"/>
    <x v="1"/>
    <s v="Yes"/>
    <s v="Y"/>
  </r>
  <r>
    <n v="33"/>
    <n v="9"/>
    <n v="2"/>
    <n v="1"/>
    <n v="615"/>
    <n v="1"/>
    <n v="20970"/>
    <n v="14"/>
    <n v="8"/>
    <n v="2"/>
    <n v="10"/>
    <n v="5"/>
    <n v="10"/>
    <n v="0"/>
    <n v="1"/>
    <s v="Travel_Frequently"/>
    <x v="1"/>
    <s v="Medical"/>
    <x v="0"/>
    <s v="Sales Executive"/>
    <x v="0"/>
    <s v="No"/>
    <s v="Y"/>
  </r>
  <r>
    <n v="36"/>
    <n v="9"/>
    <n v="2"/>
    <n v="1"/>
    <n v="616"/>
    <n v="2"/>
    <n v="119350"/>
    <n v="11"/>
    <n v="8"/>
    <n v="3"/>
    <n v="7"/>
    <n v="6"/>
    <n v="7"/>
    <n v="1"/>
    <n v="7"/>
    <s v="Travel_Rarely"/>
    <x v="1"/>
    <s v="Medical"/>
    <x v="2"/>
    <s v="Sales Executive"/>
    <x v="1"/>
    <s v="No"/>
    <s v="Y"/>
  </r>
  <r>
    <n v="30"/>
    <n v="29"/>
    <n v="3"/>
    <n v="1"/>
    <n v="617"/>
    <n v="1"/>
    <n v="25460"/>
    <n v="14"/>
    <n v="8"/>
    <n v="1"/>
    <n v="10"/>
    <n v="2"/>
    <n v="10"/>
    <n v="8"/>
    <n v="9"/>
    <s v="Travel_Rarely"/>
    <x v="0"/>
    <s v="Marketing"/>
    <x v="2"/>
    <s v="Sales Executive"/>
    <x v="1"/>
    <s v="No"/>
    <s v="Y"/>
  </r>
  <r>
    <n v="44"/>
    <n v="3"/>
    <n v="4"/>
    <n v="1"/>
    <n v="618"/>
    <n v="2"/>
    <n v="25640"/>
    <n v="12"/>
    <n v="8"/>
    <n v="3"/>
    <n v="20"/>
    <n v="3"/>
    <n v="20"/>
    <n v="13"/>
    <n v="17"/>
    <s v="Travel_Rarely"/>
    <x v="1"/>
    <s v="Medical"/>
    <x v="1"/>
    <s v="Research Scientist"/>
    <x v="1"/>
    <s v="No"/>
    <s v="Y"/>
  </r>
  <r>
    <n v="20"/>
    <n v="18"/>
    <n v="4"/>
    <n v="1"/>
    <n v="619"/>
    <n v="1"/>
    <n v="84120"/>
    <n v="13"/>
    <n v="8"/>
    <n v="0"/>
    <n v="2"/>
    <n v="2"/>
    <n v="2"/>
    <n v="2"/>
    <n v="2"/>
    <s v="Travel_Rarely"/>
    <x v="1"/>
    <s v="Medical"/>
    <x v="1"/>
    <s v="Human Resources"/>
    <x v="1"/>
    <s v="No"/>
    <s v="Y"/>
  </r>
  <r>
    <n v="46"/>
    <n v="9"/>
    <n v="1"/>
    <n v="1"/>
    <n v="620"/>
    <n v="1"/>
    <n v="141180"/>
    <n v="22"/>
    <n v="8"/>
    <n v="0"/>
    <n v="12"/>
    <n v="3"/>
    <n v="6"/>
    <n v="1"/>
    <n v="4"/>
    <s v="Travel_Rarely"/>
    <x v="0"/>
    <s v="Medical"/>
    <x v="2"/>
    <s v="Sales Executive"/>
    <x v="0"/>
    <s v="No"/>
    <s v="Y"/>
  </r>
  <r>
    <n v="42"/>
    <n v="5"/>
    <n v="4"/>
    <n v="1"/>
    <n v="621"/>
    <n v="5"/>
    <n v="170460"/>
    <n v="11"/>
    <n v="8"/>
    <n v="0"/>
    <n v="10"/>
    <n v="3"/>
    <n v="4"/>
    <n v="0"/>
    <n v="3"/>
    <s v="Non-Travel"/>
    <x v="1"/>
    <s v="Medical"/>
    <x v="0"/>
    <s v="Sales Executive"/>
    <x v="1"/>
    <s v="No"/>
    <s v="Y"/>
  </r>
  <r>
    <n v="60"/>
    <n v="2"/>
    <n v="2"/>
    <n v="1"/>
    <n v="622"/>
    <n v="2"/>
    <n v="25640"/>
    <n v="14"/>
    <n v="8"/>
    <n v="1"/>
    <n v="12"/>
    <n v="3"/>
    <n v="11"/>
    <n v="1"/>
    <n v="9"/>
    <s v="Travel_Rarely"/>
    <x v="0"/>
    <s v="Life Sciences"/>
    <x v="2"/>
    <s v="Sales Executive"/>
    <x v="1"/>
    <s v="No"/>
    <s v="Y"/>
  </r>
  <r>
    <n v="32"/>
    <n v="10"/>
    <n v="3"/>
    <n v="1"/>
    <n v="623"/>
    <n v="1"/>
    <n v="102660"/>
    <n v="11"/>
    <n v="8"/>
    <n v="0"/>
    <n v="2"/>
    <n v="3"/>
    <n v="2"/>
    <n v="2"/>
    <n v="2"/>
    <s v="Travel_Frequently"/>
    <x v="0"/>
    <s v="Life Sciences"/>
    <x v="0"/>
    <s v="Sales Executive"/>
    <x v="0"/>
    <s v="No"/>
    <s v="Y"/>
  </r>
  <r>
    <n v="32"/>
    <n v="9"/>
    <n v="3"/>
    <n v="1"/>
    <n v="624"/>
    <n v="2"/>
    <n v="50700"/>
    <n v="12"/>
    <n v="8"/>
    <n v="1"/>
    <n v="10"/>
    <n v="6"/>
    <n v="8"/>
    <n v="0"/>
    <n v="7"/>
    <s v="Travel_Frequently"/>
    <x v="1"/>
    <s v="Life Sciences"/>
    <x v="1"/>
    <s v="Research Scientist"/>
    <x v="0"/>
    <s v="No"/>
    <s v="Y"/>
  </r>
  <r>
    <n v="36"/>
    <n v="3"/>
    <n v="2"/>
    <n v="1"/>
    <n v="625"/>
    <n v="4"/>
    <n v="178610"/>
    <n v="18"/>
    <n v="8"/>
    <n v="0"/>
    <n v="17"/>
    <n v="2"/>
    <n v="7"/>
    <n v="7"/>
    <n v="7"/>
    <s v="Travel_Rarely"/>
    <x v="0"/>
    <s v="Marketing"/>
    <x v="2"/>
    <s v="Healthcare Representative"/>
    <x v="1"/>
    <s v="No"/>
    <s v="Y"/>
  </r>
  <r>
    <n v="33"/>
    <n v="26"/>
    <n v="2"/>
    <n v="1"/>
    <n v="626"/>
    <n v="1"/>
    <n v="42300"/>
    <n v="12"/>
    <n v="8"/>
    <n v="0"/>
    <n v="15"/>
    <n v="0"/>
    <n v="14"/>
    <n v="4"/>
    <n v="10"/>
    <s v="Travel_Rarely"/>
    <x v="0"/>
    <s v="Marketing"/>
    <x v="0"/>
    <s v="Research Scientist"/>
    <x v="1"/>
    <s v="No"/>
    <s v="Y"/>
  </r>
  <r>
    <n v="40"/>
    <n v="1"/>
    <n v="3"/>
    <n v="1"/>
    <n v="627"/>
    <n v="2"/>
    <n v="37800"/>
    <n v="12"/>
    <n v="8"/>
    <n v="0"/>
    <n v="7"/>
    <n v="2"/>
    <n v="5"/>
    <n v="1"/>
    <n v="3"/>
    <s v="Travel_Rarely"/>
    <x v="1"/>
    <s v="Medical"/>
    <x v="2"/>
    <s v="Research Scientist"/>
    <x v="0"/>
    <s v="No"/>
    <s v="Y"/>
  </r>
  <r>
    <n v="25"/>
    <n v="6"/>
    <n v="2"/>
    <n v="1"/>
    <n v="628"/>
    <n v="1"/>
    <n v="27680"/>
    <n v="22"/>
    <n v="8"/>
    <n v="1"/>
    <n v="5"/>
    <n v="0"/>
    <n v="4"/>
    <n v="1"/>
    <n v="1"/>
    <s v="Travel_Rarely"/>
    <x v="1"/>
    <s v="Medical"/>
    <x v="1"/>
    <s v="Laboratory Technician"/>
    <x v="0"/>
    <s v="No"/>
    <s v="Y"/>
  </r>
  <r>
    <n v="30"/>
    <n v="9"/>
    <n v="3"/>
    <n v="1"/>
    <n v="629"/>
    <n v="1"/>
    <n v="90710"/>
    <n v="19"/>
    <n v="8"/>
    <n v="1"/>
    <n v="12"/>
    <n v="2"/>
    <n v="11"/>
    <n v="5"/>
    <n v="7"/>
    <s v="Travel_Rarely"/>
    <x v="0"/>
    <s v="Marketing"/>
    <x v="0"/>
    <s v="Research Scientist"/>
    <x v="0"/>
    <s v="No"/>
    <s v="Y"/>
  </r>
  <r>
    <n v="42"/>
    <n v="8"/>
    <n v="2"/>
    <n v="1"/>
    <n v="630"/>
    <n v="1"/>
    <n v="106480"/>
    <n v="13"/>
    <n v="8"/>
    <n v="1"/>
    <n v="20"/>
    <n v="1"/>
    <n v="1"/>
    <n v="0"/>
    <n v="0"/>
    <s v="Travel_Frequently"/>
    <x v="2"/>
    <s v="Medical"/>
    <x v="0"/>
    <s v="Sales Executive"/>
    <x v="1"/>
    <s v="No"/>
    <s v="Y"/>
  </r>
  <r>
    <n v="35"/>
    <n v="1"/>
    <n v="1"/>
    <n v="1"/>
    <n v="631"/>
    <n v="2"/>
    <n v="136100"/>
    <n v="22"/>
    <n v="8"/>
    <n v="2"/>
    <n v="16"/>
    <n v="4"/>
    <n v="13"/>
    <n v="4"/>
    <n v="12"/>
    <s v="Non-Travel"/>
    <x v="1"/>
    <s v="Life Sciences"/>
    <x v="0"/>
    <s v="Sales Executive"/>
    <x v="1"/>
    <s v="No"/>
    <s v="Y"/>
  </r>
  <r>
    <n v="27"/>
    <n v="7"/>
    <n v="3"/>
    <n v="1"/>
    <n v="632"/>
    <n v="3"/>
    <n v="34080"/>
    <n v="24"/>
    <n v="8"/>
    <n v="0"/>
    <n v="9"/>
    <n v="2"/>
    <n v="9"/>
    <n v="6"/>
    <n v="8"/>
    <s v="Travel_Rarely"/>
    <x v="1"/>
    <s v="Life Sciences"/>
    <x v="0"/>
    <s v="Manufacturing Director"/>
    <x v="1"/>
    <s v="No"/>
    <s v="Y"/>
  </r>
  <r>
    <n v="54"/>
    <n v="9"/>
    <n v="2"/>
    <n v="1"/>
    <n v="633"/>
    <n v="2"/>
    <n v="29830"/>
    <n v="14"/>
    <n v="8"/>
    <n v="1"/>
    <n v="33"/>
    <n v="2"/>
    <n v="5"/>
    <n v="1"/>
    <n v="4"/>
    <s v="Travel_Frequently"/>
    <x v="1"/>
    <s v="Medical"/>
    <x v="2"/>
    <s v="Sales Representative"/>
    <x v="1"/>
    <s v="No"/>
    <s v="Y"/>
  </r>
  <r>
    <n v="44"/>
    <n v="4"/>
    <n v="4"/>
    <n v="1"/>
    <n v="634"/>
    <n v="5"/>
    <n v="76320"/>
    <n v="21"/>
    <n v="8"/>
    <n v="0"/>
    <n v="10"/>
    <n v="3"/>
    <n v="10"/>
    <n v="7"/>
    <n v="7"/>
    <s v="Travel_Rarely"/>
    <x v="2"/>
    <s v="Life Sciences"/>
    <x v="0"/>
    <s v="Laboratory Technician"/>
    <x v="1"/>
    <s v="No"/>
    <s v="Y"/>
  </r>
  <r>
    <n v="19"/>
    <n v="2"/>
    <n v="2"/>
    <n v="1"/>
    <n v="635"/>
    <n v="3"/>
    <n v="98240"/>
    <n v="18"/>
    <n v="8"/>
    <n v="0"/>
    <n v="1"/>
    <n v="2"/>
    <n v="1"/>
    <n v="0"/>
    <n v="0"/>
    <s v="Non-Travel"/>
    <x v="0"/>
    <s v="Other"/>
    <x v="1"/>
    <s v="Healthcare Representative"/>
    <x v="1"/>
    <s v="Yes"/>
    <s v="Y"/>
  </r>
  <r>
    <n v="29"/>
    <n v="19"/>
    <n v="4"/>
    <n v="1"/>
    <n v="636"/>
    <n v="1"/>
    <n v="99500"/>
    <n v="20"/>
    <n v="8"/>
    <n v="0"/>
    <n v="3"/>
    <n v="3"/>
    <n v="3"/>
    <n v="1"/>
    <n v="2"/>
    <s v="Travel_Rarely"/>
    <x v="1"/>
    <s v="Life Sciences"/>
    <x v="2"/>
    <s v="Manufacturing Director"/>
    <x v="1"/>
    <s v="No"/>
    <s v="Y"/>
  </r>
  <r>
    <n v="54"/>
    <n v="9"/>
    <n v="4"/>
    <n v="1"/>
    <n v="637"/>
    <n v="2"/>
    <n v="20930"/>
    <n v="19"/>
    <n v="8"/>
    <n v="0"/>
    <n v="36"/>
    <n v="2"/>
    <n v="10"/>
    <n v="0"/>
    <n v="9"/>
    <s v="Travel_Rarely"/>
    <x v="1"/>
    <s v="Life Sciences"/>
    <x v="0"/>
    <s v="Sales Executive"/>
    <x v="1"/>
    <s v="No"/>
    <s v="Y"/>
  </r>
  <r>
    <n v="31"/>
    <n v="21"/>
    <n v="3"/>
    <n v="1"/>
    <n v="638"/>
    <n v="2"/>
    <n v="99800"/>
    <n v="12"/>
    <n v="8"/>
    <n v="0"/>
    <n v="6"/>
    <n v="1"/>
    <n v="6"/>
    <n v="0"/>
    <n v="1"/>
    <s v="Travel_Rarely"/>
    <x v="1"/>
    <s v="Life Sciences"/>
    <x v="0"/>
    <s v="Laboratory Technician"/>
    <x v="1"/>
    <s v="No"/>
    <s v="Y"/>
  </r>
  <r>
    <n v="31"/>
    <n v="24"/>
    <n v="1"/>
    <n v="1"/>
    <n v="639"/>
    <n v="1"/>
    <n v="38940"/>
    <n v="12"/>
    <n v="8"/>
    <n v="0"/>
    <n v="10"/>
    <n v="3"/>
    <n v="10"/>
    <n v="1"/>
    <n v="8"/>
    <s v="Travel_Rarely"/>
    <x v="0"/>
    <s v="Marketing"/>
    <x v="1"/>
    <s v="Sales Executive"/>
    <x v="0"/>
    <s v="No"/>
    <s v="Y"/>
  </r>
  <r>
    <n v="59"/>
    <n v="3"/>
    <n v="4"/>
    <n v="1"/>
    <n v="640"/>
    <n v="1"/>
    <n v="40510"/>
    <n v="16"/>
    <n v="8"/>
    <n v="3"/>
    <n v="13"/>
    <n v="3"/>
    <n v="6"/>
    <n v="0"/>
    <n v="5"/>
    <s v="Travel_Rarely"/>
    <x v="1"/>
    <s v="Technical Degree"/>
    <x v="1"/>
    <s v="Research Scientist"/>
    <x v="1"/>
    <s v="No"/>
    <s v="Y"/>
  </r>
  <r>
    <n v="43"/>
    <n v="11"/>
    <n v="2"/>
    <n v="1"/>
    <n v="641"/>
    <n v="3"/>
    <n v="168350"/>
    <n v="17"/>
    <n v="8"/>
    <n v="1"/>
    <n v="25"/>
    <n v="3"/>
    <n v="8"/>
    <n v="0"/>
    <n v="7"/>
    <s v="Travel_Rarely"/>
    <x v="1"/>
    <s v="Life Sciences"/>
    <x v="0"/>
    <s v="Laboratory Technician"/>
    <x v="1"/>
    <s v="No"/>
    <s v="Y"/>
  </r>
  <r>
    <n v="49"/>
    <n v="14"/>
    <n v="4"/>
    <n v="1"/>
    <n v="642"/>
    <n v="2"/>
    <n v="62300"/>
    <n v="14"/>
    <n v="8"/>
    <n v="0"/>
    <n v="23"/>
    <n v="2"/>
    <n v="1"/>
    <n v="0"/>
    <n v="0"/>
    <s v="Travel_Rarely"/>
    <x v="0"/>
    <s v="Life Sciences"/>
    <x v="0"/>
    <s v="Research Scientist"/>
    <x v="1"/>
    <s v="No"/>
    <s v="Y"/>
  </r>
  <r>
    <n v="36"/>
    <n v="5"/>
    <n v="2"/>
    <n v="1"/>
    <n v="643"/>
    <n v="1"/>
    <n v="47170"/>
    <n v="19"/>
    <n v="8"/>
    <n v="1"/>
    <n v="12"/>
    <n v="3"/>
    <n v="11"/>
    <n v="0"/>
    <n v="7"/>
    <s v="Travel_Frequently"/>
    <x v="0"/>
    <s v="Marketing"/>
    <x v="0"/>
    <s v="Laboratory Technician"/>
    <x v="0"/>
    <s v="No"/>
    <s v="Y"/>
  </r>
  <r>
    <n v="48"/>
    <n v="1"/>
    <n v="4"/>
    <n v="1"/>
    <n v="644"/>
    <n v="2"/>
    <n v="132370"/>
    <n v="13"/>
    <n v="8"/>
    <n v="1"/>
    <n v="7"/>
    <n v="2"/>
    <n v="1"/>
    <n v="0"/>
    <n v="0"/>
    <s v="Travel_Rarely"/>
    <x v="1"/>
    <s v="Life Sciences"/>
    <x v="1"/>
    <s v="Laboratory Technician"/>
    <x v="0"/>
    <s v="No"/>
    <s v="Y"/>
  </r>
  <r>
    <n v="27"/>
    <n v="6"/>
    <n v="4"/>
    <n v="1"/>
    <n v="645"/>
    <n v="2"/>
    <n v="37550"/>
    <n v="19"/>
    <n v="8"/>
    <n v="0"/>
    <n v="5"/>
    <n v="2"/>
    <n v="5"/>
    <n v="0"/>
    <n v="3"/>
    <s v="Travel_Rarely"/>
    <x v="1"/>
    <s v="Life Sciences"/>
    <x v="2"/>
    <s v="Laboratory Technician"/>
    <x v="1"/>
    <s v="No"/>
    <s v="Y"/>
  </r>
  <r>
    <n v="29"/>
    <n v="17"/>
    <n v="4"/>
    <n v="1"/>
    <n v="646"/>
    <n v="1"/>
    <n v="65820"/>
    <n v="19"/>
    <n v="8"/>
    <n v="1"/>
    <n v="6"/>
    <n v="3"/>
    <n v="6"/>
    <n v="1"/>
    <n v="0"/>
    <s v="Travel_Rarely"/>
    <x v="0"/>
    <s v="Medical"/>
    <x v="2"/>
    <s v="Laboratory Technician"/>
    <x v="1"/>
    <s v="No"/>
    <s v="Y"/>
  </r>
  <r>
    <n v="48"/>
    <n v="1"/>
    <n v="1"/>
    <n v="1"/>
    <n v="647"/>
    <n v="2"/>
    <n v="74060"/>
    <n v="14"/>
    <n v="8"/>
    <n v="2"/>
    <n v="25"/>
    <n v="2"/>
    <n v="1"/>
    <n v="0"/>
    <n v="0"/>
    <s v="Travel_Rarely"/>
    <x v="0"/>
    <s v="Marketing"/>
    <x v="1"/>
    <s v="Manufacturing Director"/>
    <x v="1"/>
    <s v="No"/>
    <s v="Y"/>
  </r>
  <r>
    <n v="29"/>
    <n v="3"/>
    <n v="3"/>
    <n v="1"/>
    <n v="648"/>
    <n v="2"/>
    <n v="48050"/>
    <n v="16"/>
    <n v="8"/>
    <n v="1"/>
    <n v="9"/>
    <n v="2"/>
    <n v="7"/>
    <n v="1"/>
    <n v="7"/>
    <s v="Travel_Rarely"/>
    <x v="1"/>
    <s v="Technical Degree"/>
    <x v="2"/>
    <s v="Healthcare Representative"/>
    <x v="0"/>
    <s v="No"/>
    <s v="Y"/>
  </r>
  <r>
    <n v="34"/>
    <n v="9"/>
    <n v="4"/>
    <n v="1"/>
    <n v="649"/>
    <n v="2"/>
    <n v="27410"/>
    <n v="15"/>
    <n v="8"/>
    <n v="1"/>
    <n v="2"/>
    <n v="3"/>
    <n v="1"/>
    <n v="0"/>
    <n v="0"/>
    <s v="Travel_Rarely"/>
    <x v="0"/>
    <s v="Medical"/>
    <x v="0"/>
    <s v="Laboratory Technician"/>
    <x v="0"/>
    <s v="No"/>
    <s v="Y"/>
  </r>
  <r>
    <n v="44"/>
    <n v="4"/>
    <n v="3"/>
    <n v="1"/>
    <n v="650"/>
    <n v="1"/>
    <n v="42620"/>
    <n v="18"/>
    <n v="8"/>
    <n v="0"/>
    <n v="26"/>
    <n v="2"/>
    <n v="22"/>
    <n v="3"/>
    <n v="10"/>
    <s v="Travel_Rarely"/>
    <x v="1"/>
    <s v="Life Sciences"/>
    <x v="0"/>
    <s v="Laboratory Technician"/>
    <x v="0"/>
    <s v="No"/>
    <s v="Y"/>
  </r>
  <r>
    <n v="33"/>
    <n v="8"/>
    <n v="2"/>
    <n v="1"/>
    <n v="651"/>
    <n v="2"/>
    <n v="161840"/>
    <n v="13"/>
    <n v="8"/>
    <n v="1"/>
    <n v="10"/>
    <n v="2"/>
    <n v="9"/>
    <n v="0"/>
    <n v="8"/>
    <s v="Travel_Rarely"/>
    <x v="1"/>
    <s v="Life Sciences"/>
    <x v="2"/>
    <s v="Research Scientist"/>
    <x v="0"/>
    <s v="No"/>
    <s v="Y"/>
  </r>
  <r>
    <n v="19"/>
    <n v="2"/>
    <n v="4"/>
    <n v="1"/>
    <n v="652"/>
    <n v="3"/>
    <n v="115570"/>
    <n v="22"/>
    <n v="8"/>
    <n v="0"/>
    <n v="1"/>
    <n v="0"/>
    <n v="1"/>
    <n v="0"/>
    <n v="1"/>
    <s v="Travel_Rarely"/>
    <x v="0"/>
    <s v="Marketing"/>
    <x v="1"/>
    <s v="Laboratory Technician"/>
    <x v="1"/>
    <s v="No"/>
    <s v="Y"/>
  </r>
  <r>
    <n v="23"/>
    <n v="2"/>
    <n v="3"/>
    <n v="1"/>
    <n v="653"/>
    <n v="3"/>
    <n v="18780"/>
    <n v="13"/>
    <n v="8"/>
    <n v="1"/>
    <n v="1"/>
    <n v="2"/>
    <n v="1"/>
    <n v="0"/>
    <n v="1"/>
    <s v="Travel_Rarely"/>
    <x v="0"/>
    <s v="Medical"/>
    <x v="0"/>
    <s v="Laboratory Technician"/>
    <x v="1"/>
    <s v="No"/>
    <s v="Y"/>
  </r>
  <r>
    <n v="25"/>
    <n v="1"/>
    <n v="1"/>
    <n v="1"/>
    <n v="654"/>
    <n v="1"/>
    <n v="109320"/>
    <n v="11"/>
    <n v="8"/>
    <n v="1"/>
    <n v="1"/>
    <n v="3"/>
    <n v="1"/>
    <n v="1"/>
    <n v="0"/>
    <s v="Travel_Frequently"/>
    <x v="1"/>
    <s v="Life Sciences"/>
    <x v="1"/>
    <s v="Manufacturing Director"/>
    <x v="1"/>
    <s v="Yes"/>
    <s v="Y"/>
  </r>
  <r>
    <n v="26"/>
    <n v="9"/>
    <n v="3"/>
    <n v="1"/>
    <n v="655"/>
    <n v="2"/>
    <n v="68110"/>
    <n v="11"/>
    <n v="8"/>
    <n v="1"/>
    <n v="8"/>
    <n v="4"/>
    <n v="8"/>
    <n v="2"/>
    <n v="2"/>
    <s v="Travel_Rarely"/>
    <x v="2"/>
    <s v="Life Sciences"/>
    <x v="1"/>
    <s v="Research Scientist"/>
    <x v="1"/>
    <s v="No"/>
    <s v="Y"/>
  </r>
  <r>
    <n v="45"/>
    <n v="12"/>
    <n v="3"/>
    <n v="1"/>
    <n v="656"/>
    <n v="2"/>
    <n v="43060"/>
    <n v="11"/>
    <n v="8"/>
    <n v="2"/>
    <n v="26"/>
    <n v="3"/>
    <n v="24"/>
    <n v="1"/>
    <n v="11"/>
    <s v="Travel_Rarely"/>
    <x v="2"/>
    <s v="Human Resources"/>
    <x v="1"/>
    <s v="Laboratory Technician"/>
    <x v="1"/>
    <s v="Yes"/>
    <s v="Y"/>
  </r>
  <r>
    <n v="55"/>
    <n v="27"/>
    <n v="3"/>
    <n v="1"/>
    <n v="657"/>
    <n v="2"/>
    <n v="48590"/>
    <n v="24"/>
    <n v="8"/>
    <n v="1"/>
    <n v="34"/>
    <n v="3"/>
    <n v="33"/>
    <n v="15"/>
    <n v="0"/>
    <s v="Non-Travel"/>
    <x v="1"/>
    <s v="Life Sciences"/>
    <x v="2"/>
    <s v="Manager"/>
    <x v="0"/>
    <s v="No"/>
    <s v="Y"/>
  </r>
  <r>
    <n v="21"/>
    <n v="20"/>
    <n v="2"/>
    <n v="1"/>
    <n v="658"/>
    <n v="4"/>
    <n v="53370"/>
    <n v="14"/>
    <n v="8"/>
    <n v="1"/>
    <n v="2"/>
    <n v="2"/>
    <n v="2"/>
    <n v="2"/>
    <n v="2"/>
    <s v="Travel_Frequently"/>
    <x v="1"/>
    <s v="Medical"/>
    <x v="1"/>
    <s v="Research Scientist"/>
    <x v="0"/>
    <s v="Yes"/>
    <s v="Y"/>
  </r>
  <r>
    <n v="46"/>
    <n v="1"/>
    <n v="4"/>
    <n v="1"/>
    <n v="659"/>
    <n v="1"/>
    <n v="23400"/>
    <n v="13"/>
    <n v="8"/>
    <n v="1"/>
    <n v="26"/>
    <n v="2"/>
    <n v="11"/>
    <n v="0"/>
    <n v="8"/>
    <s v="Travel_Rarely"/>
    <x v="1"/>
    <s v="Life Sciences"/>
    <x v="0"/>
    <s v="Manufacturing Director"/>
    <x v="1"/>
    <s v="No"/>
    <s v="Y"/>
  </r>
  <r>
    <n v="34"/>
    <n v="13"/>
    <n v="4"/>
    <n v="1"/>
    <n v="660"/>
    <n v="3"/>
    <n v="74910"/>
    <n v="14"/>
    <n v="8"/>
    <n v="1"/>
    <n v="4"/>
    <n v="3"/>
    <n v="3"/>
    <n v="0"/>
    <n v="2"/>
    <s v="Travel_Rarely"/>
    <x v="0"/>
    <s v="Medical"/>
    <x v="1"/>
    <s v="Sales Representative"/>
    <x v="1"/>
    <s v="No"/>
    <s v="Y"/>
  </r>
  <r>
    <n v="51"/>
    <n v="14"/>
    <n v="3"/>
    <n v="1"/>
    <n v="661"/>
    <n v="2"/>
    <n v="105270"/>
    <n v="14"/>
    <n v="8"/>
    <n v="0"/>
    <n v="31"/>
    <n v="3"/>
    <n v="29"/>
    <n v="11"/>
    <n v="10"/>
    <s v="Travel_Frequently"/>
    <x v="1"/>
    <s v="Life Sciences"/>
    <x v="2"/>
    <s v="Research Director"/>
    <x v="1"/>
    <s v="No"/>
    <s v="Y"/>
  </r>
  <r>
    <n v="59"/>
    <n v="4"/>
    <n v="2"/>
    <n v="1"/>
    <n v="662"/>
    <n v="2"/>
    <n v="165950"/>
    <n v="21"/>
    <n v="8"/>
    <n v="1"/>
    <n v="25"/>
    <n v="2"/>
    <n v="9"/>
    <n v="5"/>
    <n v="4"/>
    <s v="Travel_Rarely"/>
    <x v="1"/>
    <s v="Life Sciences"/>
    <x v="1"/>
    <s v="Research Scientist"/>
    <x v="1"/>
    <s v="No"/>
    <s v="Y"/>
  </r>
  <r>
    <n v="34"/>
    <n v="14"/>
    <n v="4"/>
    <n v="1"/>
    <n v="663"/>
    <n v="3"/>
    <n v="88340"/>
    <n v="13"/>
    <n v="8"/>
    <n v="1"/>
    <n v="15"/>
    <n v="1"/>
    <n v="11"/>
    <n v="5"/>
    <n v="10"/>
    <s v="Travel_Frequently"/>
    <x v="0"/>
    <s v="Medical"/>
    <x v="2"/>
    <s v="Research Scientist"/>
    <x v="0"/>
    <s v="No"/>
    <s v="Y"/>
  </r>
  <r>
    <n v="28"/>
    <n v="2"/>
    <n v="3"/>
    <n v="1"/>
    <n v="664"/>
    <n v="1"/>
    <n v="55770"/>
    <n v="19"/>
    <n v="8"/>
    <n v="0"/>
    <n v="5"/>
    <n v="3"/>
    <n v="4"/>
    <n v="0"/>
    <n v="2"/>
    <s v="Travel_Frequently"/>
    <x v="1"/>
    <s v="Other"/>
    <x v="1"/>
    <s v="Manager"/>
    <x v="0"/>
    <s v="No"/>
    <s v="Y"/>
  </r>
  <r>
    <n v="44"/>
    <n v="3"/>
    <n v="4"/>
    <n v="1"/>
    <n v="665"/>
    <n v="2"/>
    <n v="47070"/>
    <n v="17"/>
    <n v="8"/>
    <n v="0"/>
    <n v="26"/>
    <n v="4"/>
    <n v="25"/>
    <n v="14"/>
    <n v="13"/>
    <s v="Travel_Rarely"/>
    <x v="1"/>
    <s v="Life Sciences"/>
    <x v="2"/>
    <s v="Research Scientist"/>
    <x v="1"/>
    <s v="No"/>
    <s v="Y"/>
  </r>
  <r>
    <n v="34"/>
    <n v="1"/>
    <n v="3"/>
    <n v="1"/>
    <n v="666"/>
    <n v="2"/>
    <n v="24000"/>
    <n v="18"/>
    <n v="8"/>
    <n v="1"/>
    <n v="14"/>
    <n v="3"/>
    <n v="10"/>
    <n v="1"/>
    <n v="8"/>
    <s v="Travel_Frequently"/>
    <x v="0"/>
    <s v="Life Sciences"/>
    <x v="0"/>
    <s v="Sales Executive"/>
    <x v="1"/>
    <s v="No"/>
    <s v="Y"/>
  </r>
  <r>
    <n v="35"/>
    <n v="9"/>
    <n v="3"/>
    <n v="1"/>
    <n v="667"/>
    <n v="4"/>
    <n v="98240"/>
    <n v="19"/>
    <n v="8"/>
    <n v="0"/>
    <n v="4"/>
    <n v="2"/>
    <n v="3"/>
    <n v="2"/>
    <n v="2"/>
    <s v="Travel_Rarely"/>
    <x v="1"/>
    <s v="Life Sciences"/>
    <x v="0"/>
    <s v="Healthcare Representative"/>
    <x v="1"/>
    <s v="No"/>
    <s v="Y"/>
  </r>
  <r>
    <n v="42"/>
    <n v="23"/>
    <n v="4"/>
    <n v="1"/>
    <n v="668"/>
    <n v="1"/>
    <n v="64470"/>
    <n v="13"/>
    <n v="8"/>
    <n v="0"/>
    <n v="18"/>
    <n v="3"/>
    <n v="1"/>
    <n v="0"/>
    <n v="0"/>
    <s v="Travel_Rarely"/>
    <x v="1"/>
    <s v="Life Sciences"/>
    <x v="0"/>
    <s v="Manager"/>
    <x v="0"/>
    <s v="No"/>
    <s v="Y"/>
  </r>
  <r>
    <n v="43"/>
    <n v="7"/>
    <n v="2"/>
    <n v="1"/>
    <n v="669"/>
    <n v="1"/>
    <n v="195020"/>
    <n v="18"/>
    <n v="8"/>
    <n v="2"/>
    <n v="23"/>
    <n v="3"/>
    <n v="21"/>
    <n v="15"/>
    <n v="17"/>
    <s v="Travel_Rarely"/>
    <x v="1"/>
    <s v="Medical"/>
    <x v="1"/>
    <s v="Laboratory Technician"/>
    <x v="0"/>
    <s v="No"/>
    <s v="Y"/>
  </r>
  <r>
    <n v="36"/>
    <n v="2"/>
    <n v="4"/>
    <n v="1"/>
    <n v="670"/>
    <n v="1"/>
    <n v="27250"/>
    <n v="21"/>
    <n v="8"/>
    <n v="1"/>
    <n v="18"/>
    <n v="4"/>
    <n v="16"/>
    <n v="5"/>
    <n v="12"/>
    <s v="Travel_Rarely"/>
    <x v="1"/>
    <s v="Medical"/>
    <x v="1"/>
    <s v="Healthcare Representative"/>
    <x v="1"/>
    <s v="No"/>
    <s v="Y"/>
  </r>
  <r>
    <n v="44"/>
    <n v="21"/>
    <n v="4"/>
    <n v="1"/>
    <n v="671"/>
    <n v="2"/>
    <n v="62720"/>
    <n v="19"/>
    <n v="8"/>
    <n v="1"/>
    <n v="10"/>
    <n v="3"/>
    <n v="10"/>
    <n v="0"/>
    <n v="5"/>
    <s v="Travel_Rarely"/>
    <x v="1"/>
    <s v="Life Sciences"/>
    <x v="0"/>
    <s v="Laboratory Technician"/>
    <x v="0"/>
    <s v="Yes"/>
    <s v="Y"/>
  </r>
  <r>
    <n v="28"/>
    <n v="2"/>
    <n v="3"/>
    <n v="1"/>
    <n v="672"/>
    <n v="2"/>
    <n v="21270"/>
    <n v="14"/>
    <n v="8"/>
    <n v="0"/>
    <n v="2"/>
    <n v="3"/>
    <n v="2"/>
    <n v="2"/>
    <n v="2"/>
    <s v="Travel_Frequently"/>
    <x v="1"/>
    <s v="Life Sciences"/>
    <x v="0"/>
    <s v="Sales Representative"/>
    <x v="0"/>
    <s v="No"/>
    <s v="Y"/>
  </r>
  <r>
    <n v="51"/>
    <n v="21"/>
    <n v="4"/>
    <n v="1"/>
    <n v="673"/>
    <n v="2"/>
    <n v="182000"/>
    <n v="17"/>
    <n v="8"/>
    <n v="0"/>
    <n v="8"/>
    <n v="3"/>
    <n v="7"/>
    <n v="7"/>
    <n v="7"/>
    <s v="Travel_Frequently"/>
    <x v="0"/>
    <s v="Medical"/>
    <x v="1"/>
    <s v="Research Scientist"/>
    <x v="1"/>
    <s v="No"/>
    <s v="Y"/>
  </r>
  <r>
    <n v="30"/>
    <n v="2"/>
    <n v="4"/>
    <n v="1"/>
    <n v="674"/>
    <n v="1"/>
    <n v="20960"/>
    <n v="11"/>
    <n v="8"/>
    <n v="3"/>
    <n v="10"/>
    <n v="2"/>
    <n v="8"/>
    <n v="1"/>
    <n v="7"/>
    <s v="Non-Travel"/>
    <x v="1"/>
    <s v="Other"/>
    <x v="1"/>
    <s v="Research Scientist"/>
    <x v="1"/>
    <s v="No"/>
    <s v="Y"/>
  </r>
  <r>
    <n v="29"/>
    <n v="29"/>
    <n v="4"/>
    <n v="1"/>
    <n v="675"/>
    <n v="1"/>
    <n v="28860"/>
    <n v="13"/>
    <n v="8"/>
    <n v="0"/>
    <n v="10"/>
    <n v="4"/>
    <n v="7"/>
    <n v="7"/>
    <n v="7"/>
    <s v="Travel_Rarely"/>
    <x v="1"/>
    <s v="Technical Degree"/>
    <x v="2"/>
    <s v="Sales Representative"/>
    <x v="0"/>
    <s v="Yes"/>
    <s v="Y"/>
  </r>
  <r>
    <n v="28"/>
    <n v="1"/>
    <n v="4"/>
    <n v="1"/>
    <n v="676"/>
    <n v="2"/>
    <n v="20330"/>
    <n v="15"/>
    <n v="8"/>
    <n v="1"/>
    <n v="5"/>
    <n v="5"/>
    <n v="3"/>
    <n v="1"/>
    <n v="2"/>
    <s v="Travel_Rarely"/>
    <x v="0"/>
    <s v="Life Sciences"/>
    <x v="1"/>
    <s v="Sales Representative"/>
    <x v="0"/>
    <s v="No"/>
    <s v="Y"/>
  </r>
  <r>
    <n v="25"/>
    <n v="18"/>
    <n v="2"/>
    <n v="1"/>
    <n v="677"/>
    <n v="1"/>
    <n v="36220"/>
    <n v="25"/>
    <n v="8"/>
    <n v="0"/>
    <n v="2"/>
    <n v="0"/>
    <n v="2"/>
    <n v="2"/>
    <n v="1"/>
    <s v="Travel_Rarely"/>
    <x v="1"/>
    <s v="Life Sciences"/>
    <x v="1"/>
    <s v="Research Scientist"/>
    <x v="1"/>
    <s v="No"/>
    <s v="Y"/>
  </r>
  <r>
    <n v="32"/>
    <n v="10"/>
    <n v="4"/>
    <n v="1"/>
    <n v="678"/>
    <n v="1"/>
    <n v="42330"/>
    <n v="11"/>
    <n v="8"/>
    <n v="0"/>
    <n v="10"/>
    <n v="5"/>
    <n v="10"/>
    <n v="0"/>
    <n v="8"/>
    <s v="Travel_Rarely"/>
    <x v="1"/>
    <s v="Other"/>
    <x v="0"/>
    <s v="Sales Executive"/>
    <x v="0"/>
    <s v="No"/>
    <s v="Y"/>
  </r>
  <r>
    <n v="45"/>
    <n v="19"/>
    <n v="3"/>
    <n v="1"/>
    <n v="679"/>
    <n v="3"/>
    <n v="36810"/>
    <n v="17"/>
    <n v="8"/>
    <n v="1"/>
    <n v="22"/>
    <n v="2"/>
    <n v="0"/>
    <n v="0"/>
    <n v="0"/>
    <s v="Travel_Frequently"/>
    <x v="1"/>
    <s v="Medical"/>
    <x v="1"/>
    <s v="Laboratory Technician"/>
    <x v="1"/>
    <s v="No"/>
    <s v="Y"/>
  </r>
  <r>
    <n v="39"/>
    <n v="29"/>
    <n v="1"/>
    <n v="1"/>
    <n v="680"/>
    <n v="1"/>
    <n v="54600"/>
    <n v="13"/>
    <n v="8"/>
    <n v="2"/>
    <n v="21"/>
    <n v="3"/>
    <n v="19"/>
    <n v="15"/>
    <n v="2"/>
    <s v="Travel_Rarely"/>
    <x v="0"/>
    <s v="Marketing"/>
    <x v="2"/>
    <s v="Laboratory Technician"/>
    <x v="0"/>
    <s v="No"/>
    <s v="Y"/>
  </r>
  <r>
    <n v="58"/>
    <n v="27"/>
    <n v="3"/>
    <n v="1"/>
    <n v="681"/>
    <n v="2"/>
    <n v="21870"/>
    <n v="18"/>
    <n v="8"/>
    <n v="1"/>
    <n v="2"/>
    <n v="1"/>
    <n v="2"/>
    <n v="2"/>
    <n v="2"/>
    <s v="Travel_Rarely"/>
    <x v="1"/>
    <s v="Other"/>
    <x v="2"/>
    <s v="Laboratory Technician"/>
    <x v="1"/>
    <s v="No"/>
    <s v="Y"/>
  </r>
  <r>
    <n v="32"/>
    <n v="5"/>
    <n v="3"/>
    <n v="1"/>
    <n v="682"/>
    <n v="1"/>
    <n v="96020"/>
    <n v="13"/>
    <n v="8"/>
    <n v="1"/>
    <n v="10"/>
    <n v="3"/>
    <n v="10"/>
    <n v="1"/>
    <n v="1"/>
    <s v="Travel_Rarely"/>
    <x v="1"/>
    <s v="Technical Degree"/>
    <x v="0"/>
    <s v="Sales Executive"/>
    <x v="0"/>
    <s v="Yes"/>
    <s v="Y"/>
  </r>
  <r>
    <n v="39"/>
    <n v="18"/>
    <n v="2"/>
    <n v="1"/>
    <n v="683"/>
    <n v="2"/>
    <n v="28360"/>
    <n v="20"/>
    <n v="8"/>
    <n v="0"/>
    <n v="6"/>
    <n v="3"/>
    <n v="5"/>
    <n v="0"/>
    <n v="3"/>
    <s v="Travel_Rarely"/>
    <x v="1"/>
    <s v="Life Sciences"/>
    <x v="1"/>
    <s v="Laboratory Technician"/>
    <x v="1"/>
    <s v="Yes"/>
    <s v="Y"/>
  </r>
  <r>
    <n v="30"/>
    <n v="9"/>
    <n v="1"/>
    <n v="1"/>
    <n v="684"/>
    <n v="4"/>
    <n v="40890"/>
    <n v="18"/>
    <n v="8"/>
    <n v="0"/>
    <n v="10"/>
    <n v="2"/>
    <n v="9"/>
    <n v="6"/>
    <n v="7"/>
    <s v="Travel_Rarely"/>
    <x v="0"/>
    <s v="Marketing"/>
    <x v="0"/>
    <s v="Research Director"/>
    <x v="1"/>
    <s v="No"/>
    <s v="Y"/>
  </r>
  <r>
    <n v="36"/>
    <n v="1"/>
    <n v="3"/>
    <n v="1"/>
    <n v="685"/>
    <n v="2"/>
    <n v="166270"/>
    <n v="12"/>
    <n v="8"/>
    <n v="0"/>
    <n v="10"/>
    <n v="5"/>
    <n v="7"/>
    <n v="1"/>
    <n v="7"/>
    <s v="Travel_Rarely"/>
    <x v="0"/>
    <s v="Marketing"/>
    <x v="0"/>
    <s v="Sales Executive"/>
    <x v="1"/>
    <s v="No"/>
    <s v="Y"/>
  </r>
  <r>
    <n v="46"/>
    <n v="4"/>
    <n v="3"/>
    <n v="1"/>
    <n v="686"/>
    <n v="1"/>
    <n v="26190"/>
    <n v="12"/>
    <n v="8"/>
    <n v="1"/>
    <n v="10"/>
    <n v="3"/>
    <n v="7"/>
    <n v="5"/>
    <n v="7"/>
    <s v="Travel_Rarely"/>
    <x v="0"/>
    <s v="Medical"/>
    <x v="1"/>
    <s v="Research Scientist"/>
    <x v="1"/>
    <s v="No"/>
    <s v="Y"/>
  </r>
  <r>
    <n v="28"/>
    <n v="1"/>
    <n v="3"/>
    <n v="1"/>
    <n v="687"/>
    <n v="5"/>
    <n v="56790"/>
    <n v="13"/>
    <n v="8"/>
    <n v="0"/>
    <n v="10"/>
    <n v="2"/>
    <n v="9"/>
    <n v="7"/>
    <n v="5"/>
    <s v="Non-Travel"/>
    <x v="1"/>
    <s v="Medical"/>
    <x v="0"/>
    <s v="Sales Executive"/>
    <x v="1"/>
    <s v="No"/>
    <s v="Y"/>
  </r>
  <r>
    <n v="50"/>
    <n v="20"/>
    <n v="2"/>
    <n v="1"/>
    <n v="688"/>
    <n v="5"/>
    <n v="154020"/>
    <n v="21"/>
    <n v="8"/>
    <n v="0"/>
    <n v="25"/>
    <n v="3"/>
    <n v="3"/>
    <n v="1"/>
    <n v="2"/>
    <s v="Travel_Rarely"/>
    <x v="1"/>
    <s v="Medical"/>
    <x v="0"/>
    <s v="Laboratory Technician"/>
    <x v="0"/>
    <s v="No"/>
    <s v="Y"/>
  </r>
  <r>
    <n v="40"/>
    <n v="8"/>
    <n v="1"/>
    <n v="1"/>
    <n v="689"/>
    <n v="1"/>
    <n v="59850"/>
    <n v="13"/>
    <n v="8"/>
    <n v="3"/>
    <n v="9"/>
    <n v="1"/>
    <n v="5"/>
    <n v="1"/>
    <n v="0"/>
    <s v="Travel_Rarely"/>
    <x v="0"/>
    <s v="Other"/>
    <x v="1"/>
    <s v="Laboratory Technician"/>
    <x v="1"/>
    <s v="Yes"/>
    <s v="Y"/>
  </r>
  <r>
    <n v="52"/>
    <n v="3"/>
    <n v="2"/>
    <n v="1"/>
    <n v="690"/>
    <n v="3"/>
    <n v="25790"/>
    <n v="19"/>
    <n v="8"/>
    <n v="1"/>
    <n v="10"/>
    <n v="1"/>
    <n v="8"/>
    <n v="7"/>
    <n v="7"/>
    <s v="Travel_Rarely"/>
    <x v="1"/>
    <s v="Technical Degree"/>
    <x v="1"/>
    <s v="Laboratory Technician"/>
    <x v="1"/>
    <s v="Yes"/>
    <s v="Y"/>
  </r>
  <r>
    <n v="30"/>
    <n v="6"/>
    <n v="4"/>
    <n v="1"/>
    <n v="691"/>
    <n v="1"/>
    <n v="30410"/>
    <n v="11"/>
    <n v="8"/>
    <n v="1"/>
    <n v="9"/>
    <n v="2"/>
    <n v="9"/>
    <n v="0"/>
    <n v="8"/>
    <s v="Travel_Rarely"/>
    <x v="1"/>
    <s v="Medical"/>
    <x v="0"/>
    <s v="Sales Executive"/>
    <x v="0"/>
    <s v="No"/>
    <s v="Y"/>
  </r>
  <r>
    <n v="39"/>
    <n v="26"/>
    <n v="1"/>
    <n v="1"/>
    <n v="692"/>
    <n v="2"/>
    <n v="34470"/>
    <n v="14"/>
    <n v="8"/>
    <n v="0"/>
    <n v="9"/>
    <n v="5"/>
    <n v="8"/>
    <n v="1"/>
    <n v="7"/>
    <s v="Travel_Rarely"/>
    <x v="1"/>
    <s v="Medical"/>
    <x v="1"/>
    <s v="Healthcare Representative"/>
    <x v="1"/>
    <s v="No"/>
    <s v="Y"/>
  </r>
  <r>
    <n v="31"/>
    <n v="1"/>
    <n v="2"/>
    <n v="1"/>
    <n v="693"/>
    <n v="1"/>
    <n v="195130"/>
    <n v="12"/>
    <n v="8"/>
    <n v="1"/>
    <n v="10"/>
    <n v="1"/>
    <n v="10"/>
    <n v="9"/>
    <n v="6"/>
    <s v="Non-Travel"/>
    <x v="1"/>
    <s v="Medical"/>
    <x v="2"/>
    <s v="Sales Executive"/>
    <x v="1"/>
    <s v="No"/>
    <s v="Y"/>
  </r>
  <r>
    <n v="41"/>
    <n v="6"/>
    <n v="3"/>
    <n v="1"/>
    <n v="694"/>
    <n v="1"/>
    <n v="27730"/>
    <n v="11"/>
    <n v="8"/>
    <n v="0"/>
    <n v="19"/>
    <n v="3"/>
    <n v="19"/>
    <n v="11"/>
    <n v="9"/>
    <s v="Non-Travel"/>
    <x v="0"/>
    <s v="Life Sciences"/>
    <x v="1"/>
    <s v="Research Director"/>
    <x v="0"/>
    <s v="No"/>
    <s v="Y"/>
  </r>
  <r>
    <n v="31"/>
    <n v="3"/>
    <n v="1"/>
    <n v="1"/>
    <n v="695"/>
    <n v="1"/>
    <n v="71040"/>
    <n v="14"/>
    <n v="8"/>
    <n v="1"/>
    <n v="3"/>
    <n v="3"/>
    <n v="3"/>
    <n v="2"/>
    <n v="2"/>
    <s v="Travel_Frequently"/>
    <x v="1"/>
    <s v="Life Sciences"/>
    <x v="1"/>
    <s v="Sales Executive"/>
    <x v="1"/>
    <s v="Yes"/>
    <s v="Y"/>
  </r>
  <r>
    <n v="44"/>
    <n v="5"/>
    <n v="3"/>
    <n v="1"/>
    <n v="696"/>
    <n v="1"/>
    <n v="63220"/>
    <n v="11"/>
    <n v="8"/>
    <n v="1"/>
    <n v="10"/>
    <n v="2"/>
    <n v="3"/>
    <n v="1"/>
    <n v="2"/>
    <s v="Travel_Rarely"/>
    <x v="0"/>
    <s v="Life Sciences"/>
    <x v="0"/>
    <s v="Laboratory Technician"/>
    <x v="1"/>
    <s v="Yes"/>
    <s v="Y"/>
  </r>
  <r>
    <n v="42"/>
    <n v="4"/>
    <n v="3"/>
    <n v="1"/>
    <n v="697"/>
    <n v="2"/>
    <n v="20830"/>
    <n v="12"/>
    <n v="8"/>
    <n v="2"/>
    <n v="21"/>
    <n v="3"/>
    <n v="20"/>
    <n v="2"/>
    <n v="10"/>
    <s v="Non-Travel"/>
    <x v="1"/>
    <s v="Life Sciences"/>
    <x v="0"/>
    <s v="Laboratory Technician"/>
    <x v="1"/>
    <s v="No"/>
    <s v="Y"/>
  </r>
  <r>
    <n v="55"/>
    <n v="11"/>
    <n v="3"/>
    <n v="1"/>
    <n v="698"/>
    <n v="2"/>
    <n v="83810"/>
    <n v="15"/>
    <n v="8"/>
    <n v="1"/>
    <n v="23"/>
    <n v="3"/>
    <n v="19"/>
    <n v="9"/>
    <n v="11"/>
    <s v="Travel_Rarely"/>
    <x v="0"/>
    <s v="Technical Degree"/>
    <x v="0"/>
    <s v="Manufacturing Director"/>
    <x v="1"/>
    <s v="No"/>
    <s v="Y"/>
  </r>
  <r>
    <n v="56"/>
    <n v="3"/>
    <n v="2"/>
    <n v="1"/>
    <n v="699"/>
    <n v="3"/>
    <n v="26910"/>
    <n v="16"/>
    <n v="8"/>
    <n v="1"/>
    <n v="36"/>
    <n v="6"/>
    <n v="7"/>
    <n v="7"/>
    <n v="7"/>
    <s v="Travel_Rarely"/>
    <x v="0"/>
    <s v="Medical"/>
    <x v="1"/>
    <s v="Manufacturing Director"/>
    <x v="0"/>
    <s v="No"/>
    <s v="Y"/>
  </r>
  <r>
    <n v="40"/>
    <n v="1"/>
    <n v="1"/>
    <n v="1"/>
    <n v="700"/>
    <n v="1"/>
    <n v="42860"/>
    <n v="15"/>
    <n v="8"/>
    <n v="0"/>
    <n v="6"/>
    <n v="6"/>
    <n v="4"/>
    <n v="0"/>
    <n v="0"/>
    <s v="Non-Travel"/>
    <x v="1"/>
    <s v="Life Sciences"/>
    <x v="2"/>
    <s v="Laboratory Technician"/>
    <x v="1"/>
    <s v="No"/>
    <s v="Y"/>
  </r>
  <r>
    <n v="34"/>
    <n v="3"/>
    <n v="2"/>
    <n v="1"/>
    <n v="701"/>
    <n v="2"/>
    <n v="26590"/>
    <n v="24"/>
    <n v="8"/>
    <n v="3"/>
    <n v="10"/>
    <n v="2"/>
    <n v="9"/>
    <n v="1"/>
    <n v="6"/>
    <s v="Travel_Rarely"/>
    <x v="1"/>
    <s v="Technical Degree"/>
    <x v="2"/>
    <s v="Research Director"/>
    <x v="1"/>
    <s v="No"/>
    <s v="Y"/>
  </r>
  <r>
    <n v="40"/>
    <n v="4"/>
    <n v="3"/>
    <n v="1"/>
    <n v="702"/>
    <n v="2"/>
    <n v="94340"/>
    <n v="13"/>
    <n v="8"/>
    <n v="1"/>
    <n v="9"/>
    <n v="3"/>
    <n v="9"/>
    <n v="8"/>
    <n v="8"/>
    <s v="Travel_Rarely"/>
    <x v="0"/>
    <s v="Medical"/>
    <x v="1"/>
    <s v="Sales Executive"/>
    <x v="1"/>
    <s v="No"/>
    <s v="Y"/>
  </r>
  <r>
    <n v="41"/>
    <n v="1"/>
    <n v="4"/>
    <n v="1"/>
    <n v="703"/>
    <n v="2"/>
    <n v="55610"/>
    <n v="11"/>
    <n v="8"/>
    <n v="0"/>
    <n v="10"/>
    <n v="2"/>
    <n v="9"/>
    <n v="1"/>
    <n v="7"/>
    <s v="Travel_Frequently"/>
    <x v="0"/>
    <s v="Other"/>
    <x v="2"/>
    <s v="Healthcare Representative"/>
    <x v="0"/>
    <s v="No"/>
    <s v="Y"/>
  </r>
  <r>
    <n v="35"/>
    <n v="1"/>
    <n v="2"/>
    <n v="1"/>
    <n v="704"/>
    <n v="2"/>
    <n v="66460"/>
    <n v="13"/>
    <n v="8"/>
    <n v="1"/>
    <n v="9"/>
    <n v="2"/>
    <n v="9"/>
    <n v="1"/>
    <n v="1"/>
    <s v="Travel_Frequently"/>
    <x v="0"/>
    <s v="Technical Degree"/>
    <x v="1"/>
    <s v="Manager"/>
    <x v="1"/>
    <s v="No"/>
    <s v="Y"/>
  </r>
  <r>
    <n v="51"/>
    <n v="18"/>
    <n v="2"/>
    <n v="1"/>
    <n v="705"/>
    <n v="4"/>
    <n v="77250"/>
    <n v="13"/>
    <n v="8"/>
    <n v="1"/>
    <n v="33"/>
    <n v="2"/>
    <n v="33"/>
    <n v="0"/>
    <n v="10"/>
    <s v="Travel_Rarely"/>
    <x v="0"/>
    <s v="Life Sciences"/>
    <x v="2"/>
    <s v="Manufacturing Director"/>
    <x v="1"/>
    <s v="No"/>
    <s v="Y"/>
  </r>
  <r>
    <n v="38"/>
    <n v="2"/>
    <n v="4"/>
    <n v="1"/>
    <n v="706"/>
    <n v="1"/>
    <n v="107250"/>
    <n v="18"/>
    <n v="8"/>
    <n v="0"/>
    <n v="11"/>
    <n v="5"/>
    <n v="7"/>
    <n v="1"/>
    <n v="7"/>
    <s v="Travel_Rarely"/>
    <x v="0"/>
    <s v="Life Sciences"/>
    <x v="2"/>
    <s v="Research Scientist"/>
    <x v="0"/>
    <s v="No"/>
    <s v="Y"/>
  </r>
  <r>
    <n v="34"/>
    <n v="4"/>
    <n v="3"/>
    <n v="1"/>
    <n v="707"/>
    <n v="2"/>
    <n v="88470"/>
    <n v="16"/>
    <n v="8"/>
    <n v="0"/>
    <n v="10"/>
    <n v="3"/>
    <n v="10"/>
    <n v="9"/>
    <n v="6"/>
    <s v="Travel_Rarely"/>
    <x v="0"/>
    <s v="Life Sciences"/>
    <x v="1"/>
    <s v="Research Scientist"/>
    <x v="1"/>
    <s v="No"/>
    <s v="Y"/>
  </r>
  <r>
    <n v="25"/>
    <n v="6"/>
    <n v="2"/>
    <n v="1"/>
    <n v="708"/>
    <n v="4"/>
    <n v="20450"/>
    <n v="19"/>
    <n v="8"/>
    <n v="0"/>
    <n v="7"/>
    <n v="3"/>
    <n v="3"/>
    <n v="1"/>
    <n v="2"/>
    <s v="Travel_Rarely"/>
    <x v="1"/>
    <s v="Medical"/>
    <x v="0"/>
    <s v="Research Scientist"/>
    <x v="0"/>
    <s v="No"/>
    <s v="Y"/>
  </r>
  <r>
    <n v="58"/>
    <n v="1"/>
    <n v="4"/>
    <n v="1"/>
    <n v="709"/>
    <n v="2"/>
    <n v="10090"/>
    <n v="13"/>
    <n v="8"/>
    <n v="2"/>
    <n v="31"/>
    <n v="3"/>
    <n v="10"/>
    <n v="5"/>
    <n v="9"/>
    <s v="Travel_Rarely"/>
    <x v="0"/>
    <s v="Technical Degree"/>
    <x v="0"/>
    <s v="Sales Executive"/>
    <x v="1"/>
    <s v="Yes"/>
    <s v="Y"/>
  </r>
  <r>
    <n v="40"/>
    <n v="14"/>
    <n v="4"/>
    <n v="1"/>
    <n v="710"/>
    <n v="1"/>
    <n v="33480"/>
    <n v="22"/>
    <n v="8"/>
    <n v="0"/>
    <n v="7"/>
    <n v="2"/>
    <n v="4"/>
    <n v="0"/>
    <n v="3"/>
    <s v="Travel_Rarely"/>
    <x v="1"/>
    <s v="Medical"/>
    <x v="0"/>
    <s v="Research Scientist"/>
    <x v="0"/>
    <s v="No"/>
    <s v="Y"/>
  </r>
  <r>
    <n v="36"/>
    <n v="16"/>
    <n v="2"/>
    <n v="1"/>
    <n v="711"/>
    <n v="1"/>
    <n v="12810"/>
    <n v="11"/>
    <n v="8"/>
    <n v="0"/>
    <n v="17"/>
    <n v="2"/>
    <n v="15"/>
    <n v="6"/>
    <n v="13"/>
    <s v="Travel_Frequently"/>
    <x v="0"/>
    <s v="Life Sciences"/>
    <x v="0"/>
    <s v="Research Scientist"/>
    <x v="1"/>
    <s v="No"/>
    <s v="Y"/>
  </r>
  <r>
    <n v="48"/>
    <n v="2"/>
    <n v="1"/>
    <n v="1"/>
    <n v="712"/>
    <n v="2"/>
    <n v="28190"/>
    <n v="20"/>
    <n v="8"/>
    <n v="0"/>
    <n v="11"/>
    <n v="2"/>
    <n v="10"/>
    <n v="0"/>
    <n v="8"/>
    <s v="Travel_Rarely"/>
    <x v="1"/>
    <s v="Life Sciences"/>
    <x v="1"/>
    <s v="Research Scientist"/>
    <x v="1"/>
    <s v="No"/>
    <s v="Y"/>
  </r>
  <r>
    <n v="27"/>
    <n v="2"/>
    <n v="3"/>
    <n v="1"/>
    <n v="713"/>
    <n v="2"/>
    <n v="48510"/>
    <n v="18"/>
    <n v="8"/>
    <n v="0"/>
    <n v="5"/>
    <n v="2"/>
    <n v="1"/>
    <n v="0"/>
    <n v="0"/>
    <s v="Travel_Rarely"/>
    <x v="1"/>
    <s v="Life Sciences"/>
    <x v="0"/>
    <s v="Laboratory Technician"/>
    <x v="0"/>
    <s v="No"/>
    <s v="Y"/>
  </r>
  <r>
    <n v="51"/>
    <n v="4"/>
    <n v="1"/>
    <n v="1"/>
    <n v="714"/>
    <n v="3"/>
    <n v="40280"/>
    <n v="14"/>
    <n v="8"/>
    <n v="0"/>
    <n v="29"/>
    <n v="3"/>
    <n v="5"/>
    <n v="0"/>
    <n v="3"/>
    <s v="Travel_Rarely"/>
    <x v="1"/>
    <s v="Medical"/>
    <x v="1"/>
    <s v="Manufacturing Director"/>
    <x v="0"/>
    <s v="No"/>
    <s v="Y"/>
  </r>
  <r>
    <n v="18"/>
    <n v="1"/>
    <n v="4"/>
    <n v="1"/>
    <n v="715"/>
    <n v="2"/>
    <n v="27200"/>
    <n v="22"/>
    <n v="8"/>
    <n v="1"/>
    <n v="0"/>
    <n v="2"/>
    <n v="0"/>
    <n v="0"/>
    <n v="0"/>
    <s v="Non-Travel"/>
    <x v="1"/>
    <s v="Medical"/>
    <x v="1"/>
    <s v="Sales Executive"/>
    <x v="1"/>
    <s v="No"/>
    <s v="Y"/>
  </r>
  <r>
    <n v="35"/>
    <n v="1"/>
    <n v="4"/>
    <n v="1"/>
    <n v="716"/>
    <n v="2"/>
    <n v="81200"/>
    <n v="13"/>
    <n v="8"/>
    <n v="0"/>
    <n v="10"/>
    <n v="2"/>
    <n v="9"/>
    <n v="0"/>
    <n v="0"/>
    <s v="Travel_Rarely"/>
    <x v="1"/>
    <s v="Other"/>
    <x v="0"/>
    <s v="Research Director"/>
    <x v="0"/>
    <s v="No"/>
    <s v="Y"/>
  </r>
  <r>
    <n v="27"/>
    <n v="26"/>
    <n v="4"/>
    <n v="1"/>
    <n v="717"/>
    <n v="1"/>
    <n v="46470"/>
    <n v="17"/>
    <n v="8"/>
    <n v="0"/>
    <n v="8"/>
    <n v="3"/>
    <n v="6"/>
    <n v="0"/>
    <n v="0"/>
    <s v="Travel_Frequently"/>
    <x v="1"/>
    <s v="Medical"/>
    <x v="1"/>
    <s v="Research Director"/>
    <x v="0"/>
    <s v="No"/>
    <s v="Y"/>
  </r>
  <r>
    <n v="55"/>
    <n v="19"/>
    <n v="3"/>
    <n v="1"/>
    <n v="718"/>
    <n v="1"/>
    <n v="46800"/>
    <n v="14"/>
    <n v="8"/>
    <n v="3"/>
    <n v="24"/>
    <n v="0"/>
    <n v="19"/>
    <n v="3"/>
    <n v="8"/>
    <s v="Travel_Rarely"/>
    <x v="1"/>
    <s v="Technical Degree"/>
    <x v="1"/>
    <s v="Human Resources"/>
    <x v="1"/>
    <s v="Yes"/>
    <s v="Y"/>
  </r>
  <r>
    <n v="56"/>
    <n v="24"/>
    <n v="4"/>
    <n v="1"/>
    <n v="719"/>
    <n v="2"/>
    <n v="32210"/>
    <n v="15"/>
    <n v="8"/>
    <n v="2"/>
    <n v="33"/>
    <n v="2"/>
    <n v="19"/>
    <n v="15"/>
    <n v="9"/>
    <s v="Travel_Rarely"/>
    <x v="1"/>
    <s v="Life Sciences"/>
    <x v="0"/>
    <s v="Laboratory Technician"/>
    <x v="1"/>
    <s v="No"/>
    <s v="Y"/>
  </r>
  <r>
    <n v="34"/>
    <n v="1"/>
    <n v="2"/>
    <n v="1"/>
    <n v="720"/>
    <n v="2"/>
    <n v="86210"/>
    <n v="17"/>
    <n v="8"/>
    <n v="1"/>
    <n v="5"/>
    <n v="1"/>
    <n v="5"/>
    <n v="0"/>
    <n v="0"/>
    <s v="Non-Travel"/>
    <x v="0"/>
    <s v="Life Sciences"/>
    <x v="2"/>
    <s v="Research Scientist"/>
    <x v="1"/>
    <s v="No"/>
    <s v="Y"/>
  </r>
  <r>
    <n v="40"/>
    <n v="3"/>
    <n v="3"/>
    <n v="1"/>
    <n v="721"/>
    <n v="2"/>
    <n v="45770"/>
    <n v="11"/>
    <n v="8"/>
    <n v="1"/>
    <n v="15"/>
    <n v="3"/>
    <n v="12"/>
    <n v="11"/>
    <n v="8"/>
    <s v="Travel_Rarely"/>
    <x v="1"/>
    <s v="Life Sciences"/>
    <x v="2"/>
    <s v="Sales Executive"/>
    <x v="1"/>
    <s v="No"/>
    <s v="Y"/>
  </r>
  <r>
    <n v="34"/>
    <n v="5"/>
    <n v="3"/>
    <n v="1"/>
    <n v="722"/>
    <n v="1"/>
    <n v="45530"/>
    <n v="18"/>
    <n v="8"/>
    <n v="1"/>
    <n v="10"/>
    <n v="2"/>
    <n v="8"/>
    <n v="7"/>
    <n v="7"/>
    <s v="Travel_Rarely"/>
    <x v="1"/>
    <s v="Life Sciences"/>
    <x v="0"/>
    <s v="Research Scientist"/>
    <x v="1"/>
    <s v="No"/>
    <s v="Y"/>
  </r>
  <r>
    <n v="31"/>
    <n v="2"/>
    <n v="2"/>
    <n v="1"/>
    <n v="723"/>
    <n v="2"/>
    <n v="53960"/>
    <n v="17"/>
    <n v="8"/>
    <n v="1"/>
    <n v="3"/>
    <n v="2"/>
    <n v="1"/>
    <n v="0"/>
    <n v="0"/>
    <s v="Travel_Frequently"/>
    <x v="1"/>
    <s v="Medical"/>
    <x v="1"/>
    <s v="Manufacturing Director"/>
    <x v="0"/>
    <s v="Yes"/>
    <s v="Y"/>
  </r>
  <r>
    <n v="35"/>
    <n v="1"/>
    <n v="2"/>
    <n v="1"/>
    <n v="724"/>
    <n v="1"/>
    <n v="67960"/>
    <n v="13"/>
    <n v="8"/>
    <n v="0"/>
    <n v="5"/>
    <n v="2"/>
    <n v="4"/>
    <n v="3"/>
    <n v="2"/>
    <s v="Travel_Frequently"/>
    <x v="1"/>
    <s v="Medical"/>
    <x v="0"/>
    <s v="Manufacturing Director"/>
    <x v="1"/>
    <s v="Yes"/>
    <s v="Y"/>
  </r>
  <r>
    <n v="38"/>
    <n v="7"/>
    <n v="3"/>
    <n v="1"/>
    <n v="725"/>
    <n v="2"/>
    <n v="76250"/>
    <n v="15"/>
    <n v="8"/>
    <n v="0"/>
    <n v="4"/>
    <n v="2"/>
    <n v="4"/>
    <n v="0"/>
    <n v="3"/>
    <s v="Travel_Frequently"/>
    <x v="1"/>
    <s v="Medical"/>
    <x v="2"/>
    <s v="Sales Representative"/>
    <x v="0"/>
    <s v="No"/>
    <s v="Y"/>
  </r>
  <r>
    <n v="34"/>
    <n v="10"/>
    <n v="4"/>
    <n v="1"/>
    <n v="726"/>
    <n v="2"/>
    <n v="74120"/>
    <n v="24"/>
    <n v="8"/>
    <n v="0"/>
    <n v="14"/>
    <n v="4"/>
    <n v="14"/>
    <n v="4"/>
    <n v="11"/>
    <s v="Travel_Rarely"/>
    <x v="1"/>
    <s v="Other"/>
    <x v="1"/>
    <s v="Laboratory Technician"/>
    <x v="0"/>
    <s v="No"/>
    <s v="Y"/>
  </r>
  <r>
    <n v="28"/>
    <n v="2"/>
    <n v="3"/>
    <n v="1"/>
    <n v="727"/>
    <n v="2"/>
    <n v="111590"/>
    <n v="12"/>
    <n v="8"/>
    <n v="0"/>
    <n v="5"/>
    <n v="2"/>
    <n v="5"/>
    <n v="0"/>
    <n v="4"/>
    <s v="Travel_Rarely"/>
    <x v="1"/>
    <s v="Life Sciences"/>
    <x v="0"/>
    <s v="Healthcare Representative"/>
    <x v="0"/>
    <s v="No"/>
    <s v="Y"/>
  </r>
  <r>
    <n v="31"/>
    <n v="15"/>
    <n v="2"/>
    <n v="1"/>
    <n v="728"/>
    <n v="2"/>
    <n v="49600"/>
    <n v="15"/>
    <n v="8"/>
    <n v="0"/>
    <n v="10"/>
    <n v="3"/>
    <n v="10"/>
    <n v="6"/>
    <n v="7"/>
    <s v="Travel_Rarely"/>
    <x v="1"/>
    <s v="Life Sciences"/>
    <x v="0"/>
    <s v="Sales Executive"/>
    <x v="1"/>
    <s v="Yes"/>
    <s v="Y"/>
  </r>
  <r>
    <n v="39"/>
    <n v="17"/>
    <n v="4"/>
    <n v="1"/>
    <n v="729"/>
    <n v="2"/>
    <n v="104750"/>
    <n v="11"/>
    <n v="8"/>
    <n v="1"/>
    <n v="8"/>
    <n v="3"/>
    <n v="5"/>
    <n v="1"/>
    <n v="4"/>
    <s v="Travel_Rarely"/>
    <x v="1"/>
    <s v="Technical Degree"/>
    <x v="0"/>
    <s v="Healthcare Representative"/>
    <x v="0"/>
    <s v="No"/>
    <s v="Y"/>
  </r>
  <r>
    <n v="51"/>
    <n v="20"/>
    <n v="3"/>
    <n v="1"/>
    <n v="730"/>
    <n v="2"/>
    <n v="148140"/>
    <n v="11"/>
    <n v="8"/>
    <n v="1"/>
    <n v="14"/>
    <n v="2"/>
    <n v="4"/>
    <n v="3"/>
    <n v="2"/>
    <s v="Travel_Frequently"/>
    <x v="1"/>
    <s v="Medical"/>
    <x v="0"/>
    <s v="Sales Executive"/>
    <x v="1"/>
    <s v="No"/>
    <s v="Y"/>
  </r>
  <r>
    <n v="41"/>
    <n v="1"/>
    <n v="3"/>
    <n v="1"/>
    <n v="731"/>
    <n v="4"/>
    <n v="191410"/>
    <n v="12"/>
    <n v="8"/>
    <n v="1"/>
    <n v="12"/>
    <n v="2"/>
    <n v="6"/>
    <n v="3"/>
    <n v="3"/>
    <s v="Travel_Frequently"/>
    <x v="1"/>
    <s v="Life Sciences"/>
    <x v="2"/>
    <s v="Sales Executive"/>
    <x v="1"/>
    <s v="No"/>
    <s v="Y"/>
  </r>
  <r>
    <n v="37"/>
    <n v="2"/>
    <n v="2"/>
    <n v="1"/>
    <n v="732"/>
    <n v="1"/>
    <n v="54050"/>
    <n v="15"/>
    <n v="8"/>
    <n v="0"/>
    <n v="8"/>
    <n v="3"/>
    <n v="6"/>
    <n v="1"/>
    <n v="3"/>
    <s v="Travel_Rarely"/>
    <x v="1"/>
    <s v="Medical"/>
    <x v="0"/>
    <s v="Healthcare Representative"/>
    <x v="0"/>
    <s v="No"/>
    <s v="Y"/>
  </r>
  <r>
    <n v="33"/>
    <n v="2"/>
    <n v="3"/>
    <n v="1"/>
    <n v="733"/>
    <n v="1"/>
    <n v="87930"/>
    <n v="17"/>
    <n v="8"/>
    <n v="0"/>
    <n v="8"/>
    <n v="2"/>
    <n v="5"/>
    <n v="1"/>
    <n v="2"/>
    <s v="Travel_Frequently"/>
    <x v="1"/>
    <s v="Medical"/>
    <x v="0"/>
    <s v="Sales Executive"/>
    <x v="0"/>
    <s v="No"/>
    <s v="Y"/>
  </r>
  <r>
    <n v="32"/>
    <n v="1"/>
    <n v="4"/>
    <n v="1"/>
    <n v="734"/>
    <n v="5"/>
    <n v="191890"/>
    <n v="12"/>
    <n v="8"/>
    <n v="1"/>
    <n v="4"/>
    <n v="3"/>
    <n v="3"/>
    <n v="1"/>
    <n v="2"/>
    <s v="Travel_Rarely"/>
    <x v="1"/>
    <s v="Medical"/>
    <x v="0"/>
    <s v="Research Director"/>
    <x v="1"/>
    <s v="No"/>
    <s v="Y"/>
  </r>
  <r>
    <n v="39"/>
    <n v="29"/>
    <n v="2"/>
    <n v="1"/>
    <n v="735"/>
    <n v="2"/>
    <n v="38750"/>
    <n v="15"/>
    <n v="8"/>
    <n v="0"/>
    <n v="13"/>
    <n v="3"/>
    <n v="6"/>
    <n v="0"/>
    <n v="5"/>
    <s v="Non-Travel"/>
    <x v="1"/>
    <s v="Life Sciences"/>
    <x v="0"/>
    <s v="Sales Executive"/>
    <x v="1"/>
    <s v="No"/>
    <s v="Y"/>
  </r>
  <r>
    <n v="25"/>
    <n v="7"/>
    <n v="4"/>
    <n v="1"/>
    <n v="736"/>
    <n v="1"/>
    <n v="22160"/>
    <n v="13"/>
    <n v="8"/>
    <n v="3"/>
    <n v="6"/>
    <n v="2"/>
    <n v="3"/>
    <n v="1"/>
    <n v="2"/>
    <s v="Travel_Rarely"/>
    <x v="1"/>
    <s v="Life Sciences"/>
    <x v="0"/>
    <s v="Sales Executive"/>
    <x v="1"/>
    <s v="No"/>
    <s v="Y"/>
  </r>
  <r>
    <n v="52"/>
    <n v="2"/>
    <n v="1"/>
    <n v="1"/>
    <n v="737"/>
    <n v="2"/>
    <n v="117130"/>
    <n v="14"/>
    <n v="8"/>
    <n v="0"/>
    <n v="24"/>
    <n v="2"/>
    <n v="5"/>
    <n v="0"/>
    <n v="2"/>
    <s v="Travel_Frequently"/>
    <x v="1"/>
    <s v="Life Sciences"/>
    <x v="0"/>
    <s v="Sales Executive"/>
    <x v="1"/>
    <s v="No"/>
    <s v="Y"/>
  </r>
  <r>
    <n v="43"/>
    <n v="2"/>
    <n v="2"/>
    <n v="1"/>
    <n v="738"/>
    <n v="1"/>
    <n v="78610"/>
    <n v="14"/>
    <n v="8"/>
    <n v="2"/>
    <n v="20"/>
    <n v="1"/>
    <n v="20"/>
    <n v="1"/>
    <n v="8"/>
    <s v="Travel_Rarely"/>
    <x v="1"/>
    <s v="Medical"/>
    <x v="1"/>
    <s v="Laboratory Technician"/>
    <x v="1"/>
    <s v="No"/>
    <s v="Y"/>
  </r>
  <r>
    <n v="27"/>
    <n v="2"/>
    <n v="4"/>
    <n v="1"/>
    <n v="739"/>
    <n v="1"/>
    <n v="37080"/>
    <n v="16"/>
    <n v="8"/>
    <n v="2"/>
    <n v="6"/>
    <n v="2"/>
    <n v="6"/>
    <n v="4"/>
    <n v="4"/>
    <s v="Travel_Rarely"/>
    <x v="1"/>
    <s v="Life Sciences"/>
    <x v="0"/>
    <s v="Human Resources"/>
    <x v="1"/>
    <s v="No"/>
    <s v="Y"/>
  </r>
  <r>
    <n v="27"/>
    <n v="2"/>
    <n v="5"/>
    <n v="1"/>
    <n v="740"/>
    <n v="1"/>
    <n v="137700"/>
    <n v="18"/>
    <n v="8"/>
    <n v="1"/>
    <n v="8"/>
    <n v="3"/>
    <n v="8"/>
    <n v="7"/>
    <n v="7"/>
    <s v="Travel_Rarely"/>
    <x v="1"/>
    <s v="Life Sciences"/>
    <x v="1"/>
    <s v="Research Scientist"/>
    <x v="0"/>
    <s v="Yes"/>
    <s v="Y"/>
  </r>
  <r>
    <n v="26"/>
    <n v="2"/>
    <n v="2"/>
    <n v="1"/>
    <n v="741"/>
    <n v="3"/>
    <n v="53040"/>
    <n v="20"/>
    <n v="8"/>
    <n v="1"/>
    <n v="5"/>
    <n v="2"/>
    <n v="4"/>
    <n v="1"/>
    <n v="1"/>
    <s v="Travel_Rarely"/>
    <x v="1"/>
    <s v="Other"/>
    <x v="1"/>
    <s v="Laboratory Technician"/>
    <x v="1"/>
    <s v="No"/>
    <s v="Y"/>
  </r>
  <r>
    <n v="42"/>
    <n v="23"/>
    <n v="3"/>
    <n v="1"/>
    <n v="742"/>
    <n v="3"/>
    <n v="26420"/>
    <n v="13"/>
    <n v="8"/>
    <n v="1"/>
    <n v="21"/>
    <n v="3"/>
    <n v="20"/>
    <n v="0"/>
    <n v="9"/>
    <s v="Travel_Rarely"/>
    <x v="0"/>
    <s v="Marketing"/>
    <x v="0"/>
    <s v="Research Scientist"/>
    <x v="0"/>
    <s v="No"/>
    <s v="Y"/>
  </r>
  <r>
    <n v="52"/>
    <n v="5"/>
    <n v="2"/>
    <n v="1"/>
    <n v="743"/>
    <n v="1"/>
    <n v="27590"/>
    <n v="18"/>
    <n v="8"/>
    <n v="1"/>
    <n v="12"/>
    <n v="6"/>
    <n v="5"/>
    <n v="0"/>
    <n v="4"/>
    <s v="Travel_Rarely"/>
    <x v="1"/>
    <s v="Life Sciences"/>
    <x v="0"/>
    <s v="Healthcare Representative"/>
    <x v="0"/>
    <s v="No"/>
    <s v="Y"/>
  </r>
  <r>
    <n v="37"/>
    <n v="20"/>
    <n v="5"/>
    <n v="1"/>
    <n v="744"/>
    <n v="2"/>
    <n v="68040"/>
    <n v="13"/>
    <n v="8"/>
    <n v="1"/>
    <n v="8"/>
    <n v="1"/>
    <n v="3"/>
    <n v="0"/>
    <n v="2"/>
    <s v="Travel_Rarely"/>
    <x v="1"/>
    <s v="Life Sciences"/>
    <x v="1"/>
    <s v="Manager"/>
    <x v="1"/>
    <s v="No"/>
    <s v="Y"/>
  </r>
  <r>
    <n v="35"/>
    <n v="6"/>
    <n v="4"/>
    <n v="1"/>
    <n v="745"/>
    <n v="2"/>
    <n v="61420"/>
    <n v="15"/>
    <n v="8"/>
    <n v="1"/>
    <n v="10"/>
    <n v="2"/>
    <n v="2"/>
    <n v="2"/>
    <n v="2"/>
    <s v="Travel_Frequently"/>
    <x v="1"/>
    <s v="Medical"/>
    <x v="1"/>
    <s v="Research Director"/>
    <x v="0"/>
    <s v="No"/>
    <s v="Y"/>
  </r>
  <r>
    <n v="25"/>
    <n v="1"/>
    <n v="4"/>
    <n v="1"/>
    <n v="746"/>
    <n v="2"/>
    <n v="25000"/>
    <n v="14"/>
    <n v="8"/>
    <n v="2"/>
    <n v="7"/>
    <n v="2"/>
    <n v="3"/>
    <n v="0"/>
    <n v="2"/>
    <s v="Travel_Rarely"/>
    <x v="1"/>
    <s v="Medical"/>
    <x v="0"/>
    <s v="Sales Executive"/>
    <x v="1"/>
    <s v="No"/>
    <s v="Y"/>
  </r>
  <r>
    <n v="26"/>
    <n v="29"/>
    <n v="4"/>
    <n v="1"/>
    <n v="747"/>
    <n v="1"/>
    <n v="63890"/>
    <n v="22"/>
    <n v="8"/>
    <n v="0"/>
    <n v="8"/>
    <n v="2"/>
    <n v="7"/>
    <n v="0"/>
    <n v="7"/>
    <s v="Travel_Rarely"/>
    <x v="1"/>
    <s v="Life Sciences"/>
    <x v="1"/>
    <s v="Research Scientist"/>
    <x v="1"/>
    <s v="No"/>
    <s v="Y"/>
  </r>
  <r>
    <n v="29"/>
    <n v="9"/>
    <n v="3"/>
    <n v="1"/>
    <n v="748"/>
    <n v="1"/>
    <n v="111030"/>
    <n v="12"/>
    <n v="8"/>
    <n v="0"/>
    <n v="10"/>
    <n v="5"/>
    <n v="10"/>
    <n v="0"/>
    <n v="9"/>
    <s v="Travel_Rarely"/>
    <x v="0"/>
    <s v="Life Sciences"/>
    <x v="1"/>
    <s v="Laboratory Technician"/>
    <x v="1"/>
    <s v="No"/>
    <s v="Y"/>
  </r>
  <r>
    <n v="49"/>
    <n v="6"/>
    <n v="5"/>
    <n v="1"/>
    <n v="749"/>
    <n v="2"/>
    <n v="23420"/>
    <n v="18"/>
    <n v="8"/>
    <n v="0"/>
    <n v="20"/>
    <n v="2"/>
    <n v="4"/>
    <n v="1"/>
    <n v="3"/>
    <s v="Travel_Frequently"/>
    <x v="0"/>
    <s v="Medical"/>
    <x v="1"/>
    <s v="Healthcare Representative"/>
    <x v="0"/>
    <s v="Yes"/>
    <s v="Y"/>
  </r>
  <r>
    <n v="29"/>
    <n v="3"/>
    <n v="2"/>
    <n v="1"/>
    <n v="750"/>
    <n v="2"/>
    <n v="68110"/>
    <n v="15"/>
    <n v="8"/>
    <n v="1"/>
    <n v="9"/>
    <n v="2"/>
    <n v="8"/>
    <n v="7"/>
    <n v="7"/>
    <s v="Travel_Frequently"/>
    <x v="0"/>
    <s v="Marketing"/>
    <x v="1"/>
    <s v="Laboratory Technician"/>
    <x v="0"/>
    <s v="Yes"/>
    <s v="Y"/>
  </r>
  <r>
    <n v="54"/>
    <n v="1"/>
    <n v="3"/>
    <n v="1"/>
    <n v="751"/>
    <n v="2"/>
    <n v="22970"/>
    <n v="18"/>
    <n v="8"/>
    <n v="2"/>
    <n v="29"/>
    <n v="2"/>
    <n v="20"/>
    <n v="12"/>
    <n v="7"/>
    <s v="Travel_Rarely"/>
    <x v="0"/>
    <s v="Medical"/>
    <x v="1"/>
    <s v="Manager"/>
    <x v="0"/>
    <s v="No"/>
    <s v="Y"/>
  </r>
  <r>
    <n v="58"/>
    <n v="22"/>
    <n v="3"/>
    <n v="1"/>
    <n v="752"/>
    <n v="2"/>
    <n v="24500"/>
    <n v="12"/>
    <n v="8"/>
    <n v="1"/>
    <n v="32"/>
    <n v="2"/>
    <n v="9"/>
    <n v="1"/>
    <n v="5"/>
    <s v="Travel_Rarely"/>
    <x v="0"/>
    <s v="Life Sciences"/>
    <x v="0"/>
    <s v="Laboratory Technician"/>
    <x v="0"/>
    <s v="No"/>
    <s v="Y"/>
  </r>
  <r>
    <n v="55"/>
    <n v="7"/>
    <n v="3"/>
    <n v="1"/>
    <n v="753"/>
    <n v="3"/>
    <n v="50930"/>
    <n v="16"/>
    <n v="8"/>
    <n v="1"/>
    <n v="31"/>
    <n v="3"/>
    <n v="7"/>
    <n v="0"/>
    <n v="0"/>
    <s v="Travel_Rarely"/>
    <x v="1"/>
    <s v="Life Sciences"/>
    <x v="2"/>
    <s v="Research Scientist"/>
    <x v="0"/>
    <s v="No"/>
    <s v="Y"/>
  </r>
  <r>
    <n v="36"/>
    <n v="1"/>
    <n v="3"/>
    <n v="1"/>
    <n v="754"/>
    <n v="2"/>
    <n v="53090"/>
    <n v="13"/>
    <n v="8"/>
    <n v="0"/>
    <n v="15"/>
    <n v="5"/>
    <n v="5"/>
    <n v="0"/>
    <n v="1"/>
    <s v="Travel_Rarely"/>
    <x v="1"/>
    <s v="Medical"/>
    <x v="1"/>
    <s v="Sales Executive"/>
    <x v="1"/>
    <s v="No"/>
    <s v="Y"/>
  </r>
  <r>
    <n v="31"/>
    <n v="4"/>
    <n v="3"/>
    <n v="1"/>
    <n v="755"/>
    <n v="2"/>
    <n v="30570"/>
    <n v="19"/>
    <n v="8"/>
    <n v="0"/>
    <n v="1"/>
    <n v="3"/>
    <n v="1"/>
    <n v="0"/>
    <n v="0"/>
    <s v="Travel_Frequently"/>
    <x v="0"/>
    <s v="Life Sciences"/>
    <x v="1"/>
    <s v="Manager"/>
    <x v="1"/>
    <s v="Yes"/>
    <s v="Y"/>
  </r>
  <r>
    <n v="30"/>
    <n v="3"/>
    <n v="3"/>
    <n v="1"/>
    <n v="756"/>
    <n v="3"/>
    <n v="51210"/>
    <n v="13"/>
    <n v="8"/>
    <n v="0"/>
    <n v="8"/>
    <n v="4"/>
    <n v="3"/>
    <n v="0"/>
    <n v="2"/>
    <s v="Travel_Rarely"/>
    <x v="0"/>
    <s v="Life Sciences"/>
    <x v="2"/>
    <s v="Sales Executive"/>
    <x v="1"/>
    <s v="No"/>
    <s v="Y"/>
  </r>
  <r>
    <n v="31"/>
    <n v="1"/>
    <n v="3"/>
    <n v="1"/>
    <n v="757"/>
    <n v="1"/>
    <n v="168560"/>
    <n v="12"/>
    <n v="8"/>
    <n v="1"/>
    <n v="9"/>
    <n v="3"/>
    <n v="3"/>
    <n v="1"/>
    <n v="0"/>
    <s v="Travel_Rarely"/>
    <x v="1"/>
    <s v="Medical"/>
    <x v="1"/>
    <s v="Laboratory Technician"/>
    <x v="1"/>
    <s v="No"/>
    <s v="Y"/>
  </r>
  <r>
    <n v="34"/>
    <n v="2"/>
    <n v="1"/>
    <n v="1"/>
    <n v="758"/>
    <n v="5"/>
    <n v="26860"/>
    <n v="11"/>
    <n v="8"/>
    <n v="0"/>
    <n v="10"/>
    <n v="3"/>
    <n v="4"/>
    <n v="1"/>
    <n v="3"/>
    <s v="Travel_Frequently"/>
    <x v="0"/>
    <s v="Marketing"/>
    <x v="2"/>
    <s v="Manager"/>
    <x v="0"/>
    <s v="No"/>
    <s v="Y"/>
  </r>
  <r>
    <n v="31"/>
    <n v="20"/>
    <n v="3"/>
    <n v="1"/>
    <n v="759"/>
    <n v="1"/>
    <n v="61800"/>
    <n v="14"/>
    <n v="8"/>
    <n v="1"/>
    <n v="1"/>
    <n v="2"/>
    <n v="1"/>
    <n v="0"/>
    <n v="0"/>
    <s v="Travel_Rarely"/>
    <x v="0"/>
    <s v="Technical Degree"/>
    <x v="1"/>
    <s v="Research Scientist"/>
    <x v="1"/>
    <s v="Yes"/>
    <s v="Y"/>
  </r>
  <r>
    <n v="27"/>
    <n v="11"/>
    <n v="4"/>
    <n v="1"/>
    <n v="760"/>
    <n v="4"/>
    <n v="66320"/>
    <n v="16"/>
    <n v="8"/>
    <n v="0"/>
    <n v="6"/>
    <n v="3"/>
    <n v="5"/>
    <n v="1"/>
    <n v="4"/>
    <s v="Travel_Rarely"/>
    <x v="2"/>
    <s v="Medical"/>
    <x v="0"/>
    <s v="Sales Executive"/>
    <x v="1"/>
    <s v="No"/>
    <s v="Y"/>
  </r>
  <r>
    <n v="36"/>
    <n v="1"/>
    <n v="3"/>
    <n v="1"/>
    <n v="761"/>
    <n v="2"/>
    <n v="35050"/>
    <n v="12"/>
    <n v="8"/>
    <n v="2"/>
    <n v="10"/>
    <n v="2"/>
    <n v="10"/>
    <n v="1"/>
    <n v="8"/>
    <s v="Travel_Rarely"/>
    <x v="0"/>
    <s v="Marketing"/>
    <x v="1"/>
    <s v="Research Scientist"/>
    <x v="1"/>
    <s v="No"/>
    <s v="Y"/>
  </r>
  <r>
    <n v="36"/>
    <n v="24"/>
    <n v="3"/>
    <n v="1"/>
    <n v="762"/>
    <n v="3"/>
    <n v="63970"/>
    <n v="14"/>
    <n v="8"/>
    <n v="1"/>
    <n v="11"/>
    <n v="3"/>
    <n v="3"/>
    <n v="0"/>
    <n v="2"/>
    <s v="Travel_Rarely"/>
    <x v="1"/>
    <s v="Other"/>
    <x v="0"/>
    <s v="Research Director"/>
    <x v="0"/>
    <s v="No"/>
    <s v="Y"/>
  </r>
  <r>
    <n v="47"/>
    <n v="23"/>
    <n v="4"/>
    <n v="1"/>
    <n v="763"/>
    <n v="2"/>
    <n v="62740"/>
    <n v="14"/>
    <n v="8"/>
    <n v="2"/>
    <n v="17"/>
    <n v="0"/>
    <n v="6"/>
    <n v="1"/>
    <n v="2"/>
    <s v="Travel_Rarely"/>
    <x v="1"/>
    <s v="Life Sciences"/>
    <x v="0"/>
    <s v="Sales Executive"/>
    <x v="0"/>
    <s v="No"/>
    <s v="Y"/>
  </r>
  <r>
    <n v="25"/>
    <n v="16"/>
    <n v="4"/>
    <n v="1"/>
    <n v="764"/>
    <n v="2"/>
    <n v="198590"/>
    <n v="19"/>
    <n v="8"/>
    <n v="0"/>
    <n v="6"/>
    <n v="3"/>
    <n v="3"/>
    <n v="2"/>
    <n v="2"/>
    <s v="Travel_Rarely"/>
    <x v="0"/>
    <s v="Life Sciences"/>
    <x v="0"/>
    <s v="Research Scientist"/>
    <x v="1"/>
    <s v="Yes"/>
    <s v="Y"/>
  </r>
  <r>
    <n v="37"/>
    <n v="8"/>
    <n v="4"/>
    <n v="1"/>
    <n v="765"/>
    <n v="1"/>
    <n v="75870"/>
    <n v="22"/>
    <n v="8"/>
    <n v="1"/>
    <n v="7"/>
    <n v="5"/>
    <n v="6"/>
    <n v="1"/>
    <n v="3"/>
    <s v="Non-Travel"/>
    <x v="0"/>
    <s v="Medical"/>
    <x v="1"/>
    <s v="Healthcare Representative"/>
    <x v="1"/>
    <s v="No"/>
    <s v="Y"/>
  </r>
  <r>
    <n v="56"/>
    <n v="10"/>
    <n v="4"/>
    <n v="1"/>
    <n v="766"/>
    <n v="2"/>
    <n v="42580"/>
    <n v="16"/>
    <n v="8"/>
    <n v="0"/>
    <n v="5"/>
    <n v="2"/>
    <n v="3"/>
    <n v="1"/>
    <n v="0"/>
    <s v="Travel_Rarely"/>
    <x v="1"/>
    <s v="Other"/>
    <x v="0"/>
    <s v="Sales Representative"/>
    <x v="1"/>
    <s v="No"/>
    <s v="Y"/>
  </r>
  <r>
    <n v="47"/>
    <n v="3"/>
    <n v="2"/>
    <n v="1"/>
    <n v="767"/>
    <n v="2"/>
    <n v="43640"/>
    <n v="11"/>
    <n v="8"/>
    <n v="1"/>
    <n v="26"/>
    <n v="3"/>
    <n v="20"/>
    <n v="5"/>
    <n v="6"/>
    <s v="Travel_Rarely"/>
    <x v="1"/>
    <s v="Medical"/>
    <x v="0"/>
    <s v="Laboratory Technician"/>
    <x v="1"/>
    <s v="No"/>
    <s v="Y"/>
  </r>
  <r>
    <n v="24"/>
    <n v="5"/>
    <n v="1"/>
    <n v="1"/>
    <n v="768"/>
    <n v="1"/>
    <n v="43350"/>
    <n v="15"/>
    <n v="8"/>
    <n v="1"/>
    <n v="5"/>
    <n v="5"/>
    <n v="5"/>
    <n v="0"/>
    <n v="3"/>
    <s v="Travel_Rarely"/>
    <x v="1"/>
    <s v="Other"/>
    <x v="0"/>
    <s v="Manufacturing Director"/>
    <x v="1"/>
    <s v="No"/>
    <s v="Y"/>
  </r>
  <r>
    <n v="32"/>
    <n v="4"/>
    <n v="3"/>
    <n v="1"/>
    <n v="769"/>
    <n v="1"/>
    <n v="53260"/>
    <n v="14"/>
    <n v="8"/>
    <n v="1"/>
    <n v="7"/>
    <n v="2"/>
    <n v="4"/>
    <n v="0"/>
    <n v="3"/>
    <s v="Travel_Rarely"/>
    <x v="0"/>
    <s v="Marketing"/>
    <x v="0"/>
    <s v="Research Scientist"/>
    <x v="1"/>
    <s v="No"/>
    <s v="Y"/>
  </r>
  <r>
    <n v="34"/>
    <n v="9"/>
    <n v="2"/>
    <n v="1"/>
    <n v="770"/>
    <n v="1"/>
    <n v="32800"/>
    <n v="13"/>
    <n v="8"/>
    <n v="0"/>
    <n v="7"/>
    <n v="3"/>
    <n v="5"/>
    <n v="0"/>
    <n v="2"/>
    <s v="Travel_Rarely"/>
    <x v="1"/>
    <s v="Medical"/>
    <x v="0"/>
    <s v="Sales Executive"/>
    <x v="1"/>
    <s v="No"/>
    <s v="Y"/>
  </r>
  <r>
    <n v="41"/>
    <n v="26"/>
    <n v="3"/>
    <n v="1"/>
    <n v="771"/>
    <n v="3"/>
    <n v="54850"/>
    <n v="17"/>
    <n v="8"/>
    <n v="2"/>
    <n v="7"/>
    <n v="2"/>
    <n v="4"/>
    <n v="0"/>
    <n v="3"/>
    <s v="Travel_Rarely"/>
    <x v="1"/>
    <s v="Medical"/>
    <x v="0"/>
    <s v="Sales Executive"/>
    <x v="0"/>
    <s v="No"/>
    <s v="Y"/>
  </r>
  <r>
    <n v="40"/>
    <n v="3"/>
    <n v="2"/>
    <n v="1"/>
    <n v="772"/>
    <n v="1"/>
    <n v="43420"/>
    <n v="11"/>
    <n v="8"/>
    <n v="1"/>
    <n v="11"/>
    <n v="6"/>
    <n v="8"/>
    <n v="0"/>
    <n v="7"/>
    <s v="Non-Travel"/>
    <x v="0"/>
    <s v="Life Sciences"/>
    <x v="2"/>
    <s v="Sales Executive"/>
    <x v="1"/>
    <s v="No"/>
    <s v="Y"/>
  </r>
  <r>
    <n v="31"/>
    <n v="16"/>
    <n v="3"/>
    <n v="1"/>
    <n v="773"/>
    <n v="2"/>
    <n v="27820"/>
    <n v="19"/>
    <n v="8"/>
    <n v="1"/>
    <n v="13"/>
    <n v="5"/>
    <n v="13"/>
    <n v="9"/>
    <n v="9"/>
    <s v="Travel_Rarely"/>
    <x v="1"/>
    <s v="Medical"/>
    <x v="2"/>
    <s v="Human Resources"/>
    <x v="1"/>
    <s v="No"/>
    <s v="Y"/>
  </r>
  <r>
    <n v="46"/>
    <n v="18"/>
    <n v="1"/>
    <n v="1"/>
    <n v="774"/>
    <n v="1"/>
    <n v="59800"/>
    <n v="11"/>
    <n v="8"/>
    <n v="1"/>
    <n v="28"/>
    <n v="2"/>
    <n v="7"/>
    <n v="4"/>
    <n v="3"/>
    <s v="Travel_Rarely"/>
    <x v="1"/>
    <s v="Medical"/>
    <x v="2"/>
    <s v="Manufacturing Director"/>
    <x v="1"/>
    <s v="Yes"/>
    <s v="Y"/>
  </r>
  <r>
    <n v="39"/>
    <n v="2"/>
    <n v="4"/>
    <n v="1"/>
    <n v="775"/>
    <n v="2"/>
    <n v="43810"/>
    <n v="15"/>
    <n v="8"/>
    <n v="2"/>
    <n v="11"/>
    <n v="1"/>
    <n v="1"/>
    <n v="0"/>
    <n v="0"/>
    <s v="Non-Travel"/>
    <x v="1"/>
    <s v="Medical"/>
    <x v="1"/>
    <s v="Manufacturing Director"/>
    <x v="1"/>
    <s v="Yes"/>
    <s v="Y"/>
  </r>
  <r>
    <n v="31"/>
    <n v="2"/>
    <n v="3"/>
    <n v="1"/>
    <n v="776"/>
    <n v="2"/>
    <n v="25720"/>
    <n v="13"/>
    <n v="8"/>
    <n v="3"/>
    <n v="10"/>
    <n v="3"/>
    <n v="10"/>
    <n v="4"/>
    <n v="7"/>
    <s v="Travel_Frequently"/>
    <x v="0"/>
    <s v="Medical"/>
    <x v="1"/>
    <s v="Sales Executive"/>
    <x v="1"/>
    <s v="Yes"/>
    <s v="Y"/>
  </r>
  <r>
    <n v="45"/>
    <n v="10"/>
    <n v="2"/>
    <n v="1"/>
    <n v="777"/>
    <n v="1"/>
    <n v="38330"/>
    <n v="14"/>
    <n v="8"/>
    <n v="0"/>
    <n v="24"/>
    <n v="1"/>
    <n v="7"/>
    <n v="0"/>
    <n v="7"/>
    <s v="Travel_Rarely"/>
    <x v="0"/>
    <s v="Marketing"/>
    <x v="2"/>
    <s v="Sales Executive"/>
    <x v="1"/>
    <s v="No"/>
    <s v="Y"/>
  </r>
  <r>
    <n v="31"/>
    <n v="16"/>
    <n v="4"/>
    <n v="1"/>
    <n v="778"/>
    <n v="3"/>
    <n v="42440"/>
    <n v="13"/>
    <n v="8"/>
    <n v="0"/>
    <n v="8"/>
    <n v="3"/>
    <n v="3"/>
    <n v="0"/>
    <n v="2"/>
    <s v="Travel_Rarely"/>
    <x v="1"/>
    <s v="Life Sciences"/>
    <x v="1"/>
    <s v="Human Resources"/>
    <x v="1"/>
    <s v="No"/>
    <s v="Y"/>
  </r>
  <r>
    <n v="31"/>
    <n v="7"/>
    <n v="4"/>
    <n v="1"/>
    <n v="779"/>
    <n v="1"/>
    <n v="65000"/>
    <n v="23"/>
    <n v="8"/>
    <n v="1"/>
    <n v="7"/>
    <n v="5"/>
    <n v="2"/>
    <n v="2"/>
    <n v="2"/>
    <s v="Travel_Frequently"/>
    <x v="1"/>
    <s v="Life Sciences"/>
    <x v="0"/>
    <s v="Laboratory Technician"/>
    <x v="1"/>
    <s v="Yes"/>
    <s v="Y"/>
  </r>
  <r>
    <n v="45"/>
    <n v="1"/>
    <n v="2"/>
    <n v="1"/>
    <n v="780"/>
    <n v="1"/>
    <n v="184300"/>
    <n v="12"/>
    <n v="8"/>
    <n v="1"/>
    <n v="10"/>
    <n v="5"/>
    <n v="3"/>
    <n v="1"/>
    <n v="2"/>
    <s v="Travel_Rarely"/>
    <x v="1"/>
    <s v="Life Sciences"/>
    <x v="0"/>
    <s v="Research Scientist"/>
    <x v="0"/>
    <s v="No"/>
    <s v="Y"/>
  </r>
  <r>
    <n v="48"/>
    <n v="24"/>
    <n v="3"/>
    <n v="1"/>
    <n v="781"/>
    <n v="2"/>
    <n v="16010"/>
    <n v="12"/>
    <n v="8"/>
    <n v="0"/>
    <n v="15"/>
    <n v="3"/>
    <n v="2"/>
    <n v="2"/>
    <n v="2"/>
    <s v="Travel_Rarely"/>
    <x v="1"/>
    <s v="Technical Degree"/>
    <x v="2"/>
    <s v="Research Scientist"/>
    <x v="1"/>
    <s v="No"/>
    <s v="Y"/>
  </r>
  <r>
    <n v="34"/>
    <n v="7"/>
    <n v="4"/>
    <n v="1"/>
    <n v="782"/>
    <n v="2"/>
    <n v="26940"/>
    <n v="16"/>
    <n v="8"/>
    <n v="1"/>
    <n v="2"/>
    <n v="3"/>
    <n v="2"/>
    <n v="2"/>
    <n v="2"/>
    <s v="Travel_Rarely"/>
    <x v="1"/>
    <s v="Medical"/>
    <x v="0"/>
    <s v="Research Scientist"/>
    <x v="1"/>
    <s v="Yes"/>
    <s v="Y"/>
  </r>
  <r>
    <n v="40"/>
    <n v="25"/>
    <n v="4"/>
    <n v="1"/>
    <n v="783"/>
    <n v="1"/>
    <n v="31490"/>
    <n v="15"/>
    <n v="8"/>
    <n v="1"/>
    <n v="16"/>
    <n v="1"/>
    <n v="9"/>
    <n v="4"/>
    <n v="8"/>
    <s v="Non-Travel"/>
    <x v="1"/>
    <s v="Other"/>
    <x v="2"/>
    <s v="Sales Executive"/>
    <x v="0"/>
    <s v="No"/>
    <s v="Y"/>
  </r>
  <r>
    <n v="28"/>
    <n v="1"/>
    <n v="2"/>
    <n v="1"/>
    <n v="784"/>
    <n v="1"/>
    <n v="176390"/>
    <n v="13"/>
    <n v="8"/>
    <n v="1"/>
    <n v="6"/>
    <n v="0"/>
    <n v="5"/>
    <n v="1"/>
    <n v="3"/>
    <s v="Travel_Rarely"/>
    <x v="1"/>
    <s v="Technical Degree"/>
    <x v="1"/>
    <s v="Research Scientist"/>
    <x v="0"/>
    <s v="No"/>
    <s v="Y"/>
  </r>
  <r>
    <n v="44"/>
    <n v="5"/>
    <n v="3"/>
    <n v="1"/>
    <n v="785"/>
    <n v="1"/>
    <n v="23190"/>
    <n v="18"/>
    <n v="8"/>
    <n v="0"/>
    <n v="7"/>
    <n v="4"/>
    <n v="5"/>
    <n v="0"/>
    <n v="3"/>
    <s v="Non-Travel"/>
    <x v="1"/>
    <s v="Life Sciences"/>
    <x v="1"/>
    <s v="Laboratory Technician"/>
    <x v="1"/>
    <s v="No"/>
    <s v="Y"/>
  </r>
  <r>
    <n v="53"/>
    <n v="2"/>
    <n v="4"/>
    <n v="1"/>
    <n v="786"/>
    <n v="2"/>
    <n v="116910"/>
    <n v="20"/>
    <n v="8"/>
    <n v="0"/>
    <n v="35"/>
    <n v="2"/>
    <n v="9"/>
    <n v="8"/>
    <n v="8"/>
    <s v="Travel_Rarely"/>
    <x v="1"/>
    <s v="Technical Degree"/>
    <x v="1"/>
    <s v="Manager"/>
    <x v="1"/>
    <s v="No"/>
    <s v="Y"/>
  </r>
  <r>
    <n v="49"/>
    <n v="7"/>
    <n v="3"/>
    <n v="1"/>
    <n v="787"/>
    <n v="3"/>
    <n v="53240"/>
    <n v="19"/>
    <n v="8"/>
    <n v="0"/>
    <n v="20"/>
    <n v="2"/>
    <n v="3"/>
    <n v="1"/>
    <n v="2"/>
    <s v="Travel_Rarely"/>
    <x v="1"/>
    <s v="Life Sciences"/>
    <x v="0"/>
    <s v="Laboratory Technician"/>
    <x v="1"/>
    <s v="No"/>
    <s v="Y"/>
  </r>
  <r>
    <n v="40"/>
    <n v="2"/>
    <n v="4"/>
    <n v="1"/>
    <n v="788"/>
    <n v="3"/>
    <n v="167520"/>
    <n v="18"/>
    <n v="8"/>
    <n v="1"/>
    <n v="8"/>
    <n v="3"/>
    <n v="3"/>
    <n v="1"/>
    <n v="2"/>
    <s v="Travel_Rarely"/>
    <x v="1"/>
    <s v="Life Sciences"/>
    <x v="2"/>
    <s v="Laboratory Technician"/>
    <x v="1"/>
    <s v="No"/>
    <s v="Y"/>
  </r>
  <r>
    <n v="44"/>
    <n v="5"/>
    <n v="1"/>
    <n v="1"/>
    <n v="789"/>
    <n v="3"/>
    <n v="52280"/>
    <n v="13"/>
    <n v="8"/>
    <n v="0"/>
    <n v="6"/>
    <n v="2"/>
    <n v="5"/>
    <n v="1"/>
    <n v="3"/>
    <s v="Travel_Rarely"/>
    <x v="1"/>
    <s v="Other"/>
    <x v="1"/>
    <s v="Research Scientist"/>
    <x v="1"/>
    <s v="No"/>
    <s v="Y"/>
  </r>
  <r>
    <n v="33"/>
    <n v="10"/>
    <n v="3"/>
    <n v="1"/>
    <n v="790"/>
    <n v="2"/>
    <n v="27000"/>
    <n v="14"/>
    <n v="8"/>
    <n v="3"/>
    <n v="5"/>
    <n v="2"/>
    <n v="4"/>
    <n v="0"/>
    <n v="3"/>
    <s v="Travel_Frequently"/>
    <x v="2"/>
    <s v="Medical"/>
    <x v="0"/>
    <s v="Sales Executive"/>
    <x v="0"/>
    <s v="No"/>
    <s v="Y"/>
  </r>
  <r>
    <n v="34"/>
    <n v="10"/>
    <n v="4"/>
    <n v="1"/>
    <n v="791"/>
    <n v="1"/>
    <n v="192460"/>
    <n v="15"/>
    <n v="8"/>
    <n v="1"/>
    <n v="15"/>
    <n v="5"/>
    <n v="13"/>
    <n v="3"/>
    <n v="12"/>
    <s v="Travel_Rarely"/>
    <x v="1"/>
    <s v="Life Sciences"/>
    <x v="1"/>
    <s v="Sales Representative"/>
    <x v="0"/>
    <s v="No"/>
    <s v="Y"/>
  </r>
  <r>
    <n v="30"/>
    <n v="1"/>
    <n v="2"/>
    <n v="1"/>
    <n v="792"/>
    <n v="1"/>
    <n v="25060"/>
    <n v="22"/>
    <n v="8"/>
    <n v="0"/>
    <n v="4"/>
    <n v="3"/>
    <n v="2"/>
    <n v="2"/>
    <n v="2"/>
    <s v="Travel_Rarely"/>
    <x v="0"/>
    <s v="Technical Degree"/>
    <x v="0"/>
    <s v="Laboratory Technician"/>
    <x v="1"/>
    <s v="No"/>
    <s v="Y"/>
  </r>
  <r>
    <n v="42"/>
    <n v="8"/>
    <n v="4"/>
    <n v="1"/>
    <n v="793"/>
    <n v="1"/>
    <n v="60620"/>
    <n v="22"/>
    <n v="8"/>
    <n v="2"/>
    <n v="12"/>
    <n v="2"/>
    <n v="12"/>
    <n v="5"/>
    <n v="8"/>
    <s v="Travel_Frequently"/>
    <x v="1"/>
    <s v="Medical"/>
    <x v="1"/>
    <s v="Sales Executive"/>
    <x v="0"/>
    <s v="No"/>
    <s v="Y"/>
  </r>
  <r>
    <n v="44"/>
    <n v="5"/>
    <n v="3"/>
    <n v="1"/>
    <n v="794"/>
    <n v="5"/>
    <n v="43820"/>
    <n v="16"/>
    <n v="8"/>
    <n v="2"/>
    <n v="11"/>
    <n v="2"/>
    <n v="1"/>
    <n v="0"/>
    <n v="0"/>
    <s v="Travel_Frequently"/>
    <x v="1"/>
    <s v="Life Sciences"/>
    <x v="0"/>
    <s v="Manufacturing Director"/>
    <x v="0"/>
    <s v="No"/>
    <s v="Y"/>
  </r>
  <r>
    <n v="30"/>
    <n v="8"/>
    <n v="3"/>
    <n v="1"/>
    <n v="795"/>
    <n v="1"/>
    <n v="21430"/>
    <n v="17"/>
    <n v="8"/>
    <n v="1"/>
    <n v="1"/>
    <n v="2"/>
    <n v="1"/>
    <n v="0"/>
    <n v="0"/>
    <s v="Non-Travel"/>
    <x v="1"/>
    <s v="Life Sciences"/>
    <x v="2"/>
    <s v="Manufacturing Director"/>
    <x v="1"/>
    <s v="No"/>
    <s v="Y"/>
  </r>
  <r>
    <n v="57"/>
    <n v="2"/>
    <n v="1"/>
    <n v="1"/>
    <n v="796"/>
    <n v="3"/>
    <n v="61620"/>
    <n v="14"/>
    <n v="8"/>
    <n v="0"/>
    <n v="13"/>
    <n v="5"/>
    <n v="12"/>
    <n v="2"/>
    <n v="8"/>
    <s v="Travel_Rarely"/>
    <x v="0"/>
    <s v="Life Sciences"/>
    <x v="0"/>
    <s v="Research Scientist"/>
    <x v="1"/>
    <s v="No"/>
    <s v="Y"/>
  </r>
  <r>
    <n v="49"/>
    <n v="7"/>
    <n v="3"/>
    <n v="1"/>
    <n v="797"/>
    <n v="2"/>
    <n v="50940"/>
    <n v="15"/>
    <n v="8"/>
    <n v="0"/>
    <n v="29"/>
    <n v="5"/>
    <n v="8"/>
    <n v="0"/>
    <n v="7"/>
    <s v="Travel_Rarely"/>
    <x v="1"/>
    <s v="Technical Degree"/>
    <x v="2"/>
    <s v="Sales Executive"/>
    <x v="0"/>
    <s v="No"/>
    <s v="Y"/>
  </r>
  <r>
    <n v="34"/>
    <n v="2"/>
    <n v="4"/>
    <n v="1"/>
    <n v="798"/>
    <n v="2"/>
    <n v="68770"/>
    <n v="20"/>
    <n v="8"/>
    <n v="0"/>
    <n v="16"/>
    <n v="3"/>
    <n v="14"/>
    <n v="6"/>
    <n v="9"/>
    <s v="Travel_Frequently"/>
    <x v="1"/>
    <s v="Medical"/>
    <x v="2"/>
    <s v="Sales Representative"/>
    <x v="0"/>
    <s v="No"/>
    <s v="Y"/>
  </r>
  <r>
    <n v="28"/>
    <n v="2"/>
    <n v="3"/>
    <n v="1"/>
    <n v="799"/>
    <n v="1"/>
    <n v="22740"/>
    <n v="20"/>
    <n v="8"/>
    <n v="1"/>
    <n v="5"/>
    <n v="5"/>
    <n v="3"/>
    <n v="1"/>
    <n v="2"/>
    <s v="Travel_Frequently"/>
    <x v="1"/>
    <s v="Medical"/>
    <x v="0"/>
    <s v="Research Scientist"/>
    <x v="1"/>
    <s v="Yes"/>
    <s v="Y"/>
  </r>
  <r>
    <n v="29"/>
    <n v="28"/>
    <n v="3"/>
    <n v="1"/>
    <n v="800"/>
    <n v="5"/>
    <n v="44340"/>
    <n v="17"/>
    <n v="8"/>
    <n v="3"/>
    <n v="7"/>
    <n v="1"/>
    <n v="5"/>
    <n v="0"/>
    <n v="0"/>
    <s v="Travel_Frequently"/>
    <x v="1"/>
    <s v="Medical"/>
    <x v="1"/>
    <s v="Research Scientist"/>
    <x v="0"/>
    <s v="Yes"/>
    <s v="Y"/>
  </r>
  <r>
    <n v="34"/>
    <n v="7"/>
    <n v="1"/>
    <n v="1"/>
    <n v="801"/>
    <n v="1"/>
    <n v="62880"/>
    <n v="15"/>
    <n v="8"/>
    <n v="1"/>
    <n v="16"/>
    <n v="2"/>
    <n v="15"/>
    <n v="10"/>
    <n v="10"/>
    <s v="Travel_Rarely"/>
    <x v="1"/>
    <s v="Medical"/>
    <x v="1"/>
    <s v="Research Scientist"/>
    <x v="1"/>
    <s v="Yes"/>
    <s v="Y"/>
  </r>
  <r>
    <n v="35"/>
    <n v="7"/>
    <n v="4"/>
    <n v="1"/>
    <n v="802"/>
    <n v="4"/>
    <n v="25530"/>
    <n v="14"/>
    <n v="8"/>
    <n v="1"/>
    <n v="1"/>
    <n v="4"/>
    <n v="1"/>
    <n v="0"/>
    <n v="0"/>
    <s v="Travel_Rarely"/>
    <x v="0"/>
    <s v="Other"/>
    <x v="0"/>
    <s v="Healthcare Representative"/>
    <x v="0"/>
    <s v="No"/>
    <s v="Y"/>
  </r>
  <r>
    <n v="24"/>
    <n v="3"/>
    <n v="3"/>
    <n v="1"/>
    <n v="803"/>
    <n v="2"/>
    <n v="76540"/>
    <n v="17"/>
    <n v="8"/>
    <n v="1"/>
    <n v="4"/>
    <n v="3"/>
    <n v="0"/>
    <n v="0"/>
    <n v="0"/>
    <s v="Travel_Frequently"/>
    <x v="0"/>
    <s v="Life Sciences"/>
    <x v="1"/>
    <s v="Research Scientist"/>
    <x v="1"/>
    <s v="Yes"/>
    <s v="Y"/>
  </r>
  <r>
    <n v="24"/>
    <n v="10"/>
    <n v="3"/>
    <n v="1"/>
    <n v="804"/>
    <n v="2"/>
    <n v="51600"/>
    <n v="17"/>
    <n v="8"/>
    <n v="1"/>
    <n v="1"/>
    <n v="3"/>
    <n v="1"/>
    <n v="0"/>
    <n v="0"/>
    <s v="Non-Travel"/>
    <x v="1"/>
    <s v="Life Sciences"/>
    <x v="0"/>
    <s v="Manager"/>
    <x v="0"/>
    <s v="No"/>
    <s v="Y"/>
  </r>
  <r>
    <n v="44"/>
    <n v="5"/>
    <n v="2"/>
    <n v="1"/>
    <n v="805"/>
    <n v="2"/>
    <n v="171590"/>
    <n v="22"/>
    <n v="8"/>
    <n v="1"/>
    <n v="16"/>
    <n v="1"/>
    <n v="2"/>
    <n v="2"/>
    <n v="2"/>
    <s v="Travel_Frequently"/>
    <x v="1"/>
    <s v="Medical"/>
    <x v="1"/>
    <s v="Research Scientist"/>
    <x v="0"/>
    <s v="No"/>
    <s v="Y"/>
  </r>
  <r>
    <n v="29"/>
    <n v="10"/>
    <n v="2"/>
    <n v="1"/>
    <n v="806"/>
    <n v="1"/>
    <n v="128080"/>
    <n v="13"/>
    <n v="8"/>
    <n v="0"/>
    <n v="10"/>
    <n v="6"/>
    <n v="10"/>
    <n v="0"/>
    <n v="4"/>
    <s v="Travel_Rarely"/>
    <x v="0"/>
    <s v="Life Sciences"/>
    <x v="2"/>
    <s v="Sales Executive"/>
    <x v="0"/>
    <s v="No"/>
    <s v="Y"/>
  </r>
  <r>
    <n v="30"/>
    <n v="1"/>
    <n v="2"/>
    <n v="1"/>
    <n v="807"/>
    <n v="3"/>
    <n v="102210"/>
    <n v="19"/>
    <n v="8"/>
    <n v="1"/>
    <n v="6"/>
    <n v="2"/>
    <n v="5"/>
    <n v="1"/>
    <n v="3"/>
    <s v="Travel_Rarely"/>
    <x v="1"/>
    <s v="Life Sciences"/>
    <x v="2"/>
    <s v="Sales Executive"/>
    <x v="1"/>
    <s v="No"/>
    <s v="Y"/>
  </r>
  <r>
    <n v="55"/>
    <n v="20"/>
    <n v="3"/>
    <n v="1"/>
    <n v="808"/>
    <n v="2"/>
    <n v="47790"/>
    <n v="14"/>
    <n v="8"/>
    <n v="1"/>
    <n v="4"/>
    <n v="6"/>
    <n v="3"/>
    <n v="1"/>
    <n v="2"/>
    <s v="Travel_Rarely"/>
    <x v="0"/>
    <s v="Marketing"/>
    <x v="0"/>
    <s v="Research Scientist"/>
    <x v="1"/>
    <s v="No"/>
    <s v="Y"/>
  </r>
  <r>
    <n v="33"/>
    <n v="7"/>
    <n v="2"/>
    <n v="1"/>
    <n v="809"/>
    <n v="2"/>
    <n v="37370"/>
    <n v="22"/>
    <n v="8"/>
    <n v="2"/>
    <n v="8"/>
    <n v="2"/>
    <n v="5"/>
    <n v="0"/>
    <n v="2"/>
    <s v="Travel_Rarely"/>
    <x v="1"/>
    <s v="Life Sciences"/>
    <x v="0"/>
    <s v="Research Scientist"/>
    <x v="1"/>
    <s v="No"/>
    <s v="Y"/>
  </r>
  <r>
    <n v="47"/>
    <n v="8"/>
    <n v="4"/>
    <n v="1"/>
    <n v="810"/>
    <n v="2"/>
    <n v="23660"/>
    <n v="17"/>
    <n v="8"/>
    <n v="0"/>
    <n v="11"/>
    <n v="5"/>
    <n v="5"/>
    <n v="1"/>
    <n v="2"/>
    <s v="Travel_Rarely"/>
    <x v="1"/>
    <s v="Medical"/>
    <x v="0"/>
    <s v="Sales Representative"/>
    <x v="0"/>
    <s v="No"/>
    <s v="Y"/>
  </r>
  <r>
    <n v="28"/>
    <n v="1"/>
    <n v="3"/>
    <n v="1"/>
    <n v="811"/>
    <n v="2"/>
    <n v="17060"/>
    <n v="12"/>
    <n v="8"/>
    <n v="0"/>
    <n v="8"/>
    <n v="3"/>
    <n v="0"/>
    <n v="0"/>
    <n v="0"/>
    <s v="Travel_Frequently"/>
    <x v="0"/>
    <s v="Marketing"/>
    <x v="1"/>
    <s v="Laboratory Technician"/>
    <x v="1"/>
    <s v="Yes"/>
    <s v="Y"/>
  </r>
  <r>
    <n v="28"/>
    <n v="8"/>
    <n v="4"/>
    <n v="1"/>
    <n v="812"/>
    <n v="1"/>
    <n v="163070"/>
    <n v="16"/>
    <n v="8"/>
    <n v="0"/>
    <n v="1"/>
    <n v="3"/>
    <n v="1"/>
    <n v="0"/>
    <n v="0"/>
    <s v="Travel_Rarely"/>
    <x v="0"/>
    <s v="Marketing"/>
    <x v="2"/>
    <s v="Laboratory Technician"/>
    <x v="1"/>
    <s v="No"/>
    <s v="Y"/>
  </r>
  <r>
    <n v="28"/>
    <n v="9"/>
    <n v="3"/>
    <n v="1"/>
    <n v="813"/>
    <n v="2"/>
    <n v="59330"/>
    <n v="11"/>
    <n v="8"/>
    <n v="0"/>
    <n v="5"/>
    <n v="3"/>
    <n v="4"/>
    <n v="1"/>
    <n v="3"/>
    <s v="Travel_Frequently"/>
    <x v="1"/>
    <s v="Life Sciences"/>
    <x v="1"/>
    <s v="Sales Executive"/>
    <x v="0"/>
    <s v="No"/>
    <s v="Y"/>
  </r>
  <r>
    <n v="49"/>
    <n v="5"/>
    <n v="4"/>
    <n v="1"/>
    <n v="814"/>
    <n v="1"/>
    <n v="34240"/>
    <n v="11"/>
    <n v="8"/>
    <n v="0"/>
    <n v="10"/>
    <n v="3"/>
    <n v="3"/>
    <n v="1"/>
    <n v="2"/>
    <s v="Travel_Rarely"/>
    <x v="1"/>
    <s v="Life Sciences"/>
    <x v="0"/>
    <s v="Research Scientist"/>
    <x v="0"/>
    <s v="No"/>
    <s v="Y"/>
  </r>
  <r>
    <n v="29"/>
    <n v="8"/>
    <n v="1"/>
    <n v="1"/>
    <n v="815"/>
    <n v="1"/>
    <n v="40370"/>
    <n v="14"/>
    <n v="8"/>
    <n v="0"/>
    <n v="4"/>
    <n v="2"/>
    <n v="3"/>
    <n v="0"/>
    <n v="2"/>
    <s v="Travel_Frequently"/>
    <x v="1"/>
    <s v="Medical"/>
    <x v="0"/>
    <s v="Research Scientist"/>
    <x v="1"/>
    <s v="No"/>
    <s v="Y"/>
  </r>
  <r>
    <n v="28"/>
    <n v="5"/>
    <n v="1"/>
    <n v="1"/>
    <n v="816"/>
    <n v="2"/>
    <n v="25590"/>
    <n v="11"/>
    <n v="8"/>
    <n v="0"/>
    <n v="8"/>
    <n v="3"/>
    <n v="8"/>
    <n v="1"/>
    <n v="7"/>
    <s v="Travel_Rarely"/>
    <x v="1"/>
    <s v="Technical Degree"/>
    <x v="0"/>
    <s v="Laboratory Technician"/>
    <x v="1"/>
    <s v="No"/>
    <s v="Y"/>
  </r>
  <r>
    <n v="33"/>
    <n v="15"/>
    <n v="4"/>
    <n v="1"/>
    <n v="817"/>
    <n v="1"/>
    <n v="62010"/>
    <n v="15"/>
    <n v="8"/>
    <n v="3"/>
    <n v="14"/>
    <n v="2"/>
    <n v="0"/>
    <n v="0"/>
    <n v="0"/>
    <s v="Travel_Rarely"/>
    <x v="1"/>
    <s v="Life Sciences"/>
    <x v="1"/>
    <s v="Sales Executive"/>
    <x v="0"/>
    <s v="No"/>
    <s v="Y"/>
  </r>
  <r>
    <n v="32"/>
    <n v="7"/>
    <n v="3"/>
    <n v="1"/>
    <n v="818"/>
    <n v="3"/>
    <n v="44030"/>
    <n v="20"/>
    <n v="8"/>
    <n v="0"/>
    <n v="10"/>
    <n v="3"/>
    <n v="5"/>
    <n v="0"/>
    <n v="0"/>
    <s v="Travel_Rarely"/>
    <x v="1"/>
    <s v="Life Sciences"/>
    <x v="1"/>
    <s v="Laboratory Technician"/>
    <x v="0"/>
    <s v="No"/>
    <s v="Y"/>
  </r>
  <r>
    <n v="54"/>
    <n v="10"/>
    <n v="3"/>
    <n v="1"/>
    <n v="819"/>
    <n v="4"/>
    <n v="37610"/>
    <n v="12"/>
    <n v="8"/>
    <n v="0"/>
    <n v="26"/>
    <n v="3"/>
    <n v="14"/>
    <n v="1"/>
    <n v="12"/>
    <s v="Travel_Frequently"/>
    <x v="0"/>
    <s v="Life Sciences"/>
    <x v="2"/>
    <s v="Research Scientist"/>
    <x v="0"/>
    <s v="No"/>
    <s v="Y"/>
  </r>
  <r>
    <n v="29"/>
    <n v="5"/>
    <n v="3"/>
    <n v="1"/>
    <n v="820"/>
    <n v="2"/>
    <n v="109340"/>
    <n v="17"/>
    <n v="8"/>
    <n v="2"/>
    <n v="11"/>
    <n v="2"/>
    <n v="9"/>
    <n v="0"/>
    <n v="7"/>
    <s v="Travel_Rarely"/>
    <x v="1"/>
    <s v="Life Sciences"/>
    <x v="1"/>
    <s v="Research Scientist"/>
    <x v="0"/>
    <s v="Yes"/>
    <s v="Y"/>
  </r>
  <r>
    <n v="44"/>
    <n v="26"/>
    <n v="1"/>
    <n v="1"/>
    <n v="821"/>
    <n v="1"/>
    <n v="107610"/>
    <n v="11"/>
    <n v="8"/>
    <n v="1"/>
    <n v="24"/>
    <n v="5"/>
    <n v="20"/>
    <n v="14"/>
    <n v="17"/>
    <s v="Travel_Rarely"/>
    <x v="0"/>
    <s v="Marketing"/>
    <x v="0"/>
    <s v="Sales Representative"/>
    <x v="1"/>
    <s v="No"/>
    <s v="Y"/>
  </r>
  <r>
    <n v="39"/>
    <n v="6"/>
    <n v="1"/>
    <n v="1"/>
    <n v="822"/>
    <n v="2"/>
    <n v="51750"/>
    <n v="17"/>
    <n v="8"/>
    <n v="1"/>
    <n v="9"/>
    <n v="2"/>
    <n v="2"/>
    <n v="2"/>
    <n v="2"/>
    <s v="Travel_Rarely"/>
    <x v="0"/>
    <s v="Technical Degree"/>
    <x v="1"/>
    <s v="Laboratory Technician"/>
    <x v="0"/>
    <s v="No"/>
    <s v="Y"/>
  </r>
  <r>
    <n v="46"/>
    <n v="4"/>
    <n v="2"/>
    <n v="1"/>
    <n v="823"/>
    <n v="3"/>
    <n v="138260"/>
    <n v="11"/>
    <n v="8"/>
    <n v="0"/>
    <n v="23"/>
    <n v="1"/>
    <n v="13"/>
    <n v="5"/>
    <n v="1"/>
    <s v="Travel_Rarely"/>
    <x v="1"/>
    <s v="Life Sciences"/>
    <x v="0"/>
    <s v="Manufacturing Director"/>
    <x v="1"/>
    <s v="No"/>
    <s v="Y"/>
  </r>
  <r>
    <n v="35"/>
    <n v="23"/>
    <n v="4"/>
    <n v="1"/>
    <n v="824"/>
    <n v="2"/>
    <n v="63340"/>
    <n v="14"/>
    <n v="8"/>
    <n v="0"/>
    <n v="11"/>
    <n v="2"/>
    <n v="11"/>
    <n v="3"/>
    <n v="3"/>
    <s v="Travel_Rarely"/>
    <x v="1"/>
    <s v="Life Sciences"/>
    <x v="1"/>
    <s v="Research Scientist"/>
    <x v="1"/>
    <s v="No"/>
    <s v="Y"/>
  </r>
  <r>
    <n v="23"/>
    <n v="2"/>
    <n v="4"/>
    <n v="1"/>
    <n v="825"/>
    <n v="2"/>
    <n v="49360"/>
    <n v="19"/>
    <n v="8"/>
    <n v="1"/>
    <n v="5"/>
    <n v="2"/>
    <n v="4"/>
    <n v="1"/>
    <n v="2"/>
    <s v="Travel_Rarely"/>
    <x v="1"/>
    <s v="Medical"/>
    <x v="1"/>
    <s v="Manager"/>
    <x v="0"/>
    <s v="No"/>
    <s v="Y"/>
  </r>
  <r>
    <n v="40"/>
    <n v="2"/>
    <n v="3"/>
    <n v="1"/>
    <n v="826"/>
    <n v="2"/>
    <n v="47750"/>
    <n v="15"/>
    <n v="8"/>
    <n v="1"/>
    <n v="15"/>
    <n v="3"/>
    <n v="5"/>
    <n v="1"/>
    <n v="0"/>
    <s v="Travel_Rarely"/>
    <x v="1"/>
    <s v="Medical"/>
    <x v="1"/>
    <s v="Research Director"/>
    <x v="1"/>
    <s v="Yes"/>
    <s v="Y"/>
  </r>
  <r>
    <n v="34"/>
    <n v="2"/>
    <n v="3"/>
    <n v="1"/>
    <n v="827"/>
    <n v="2"/>
    <n v="28180"/>
    <n v="13"/>
    <n v="8"/>
    <n v="1"/>
    <n v="10"/>
    <n v="2"/>
    <n v="10"/>
    <n v="8"/>
    <n v="6"/>
    <s v="Travel_Rarely"/>
    <x v="2"/>
    <s v="Human Resources"/>
    <x v="0"/>
    <s v="Manufacturing Director"/>
    <x v="1"/>
    <s v="No"/>
    <s v="Y"/>
  </r>
  <r>
    <n v="31"/>
    <n v="29"/>
    <n v="3"/>
    <n v="1"/>
    <n v="828"/>
    <n v="2"/>
    <n v="25150"/>
    <n v="14"/>
    <n v="8"/>
    <n v="0"/>
    <n v="7"/>
    <n v="3"/>
    <n v="7"/>
    <n v="7"/>
    <n v="7"/>
    <s v="Travel_Frequently"/>
    <x v="1"/>
    <s v="Life Sciences"/>
    <x v="1"/>
    <s v="Healthcare Representative"/>
    <x v="0"/>
    <s v="Yes"/>
    <s v="Y"/>
  </r>
  <r>
    <n v="50"/>
    <n v="6"/>
    <n v="3"/>
    <n v="1"/>
    <n v="829"/>
    <n v="1"/>
    <n v="23420"/>
    <n v="12"/>
    <n v="8"/>
    <n v="1"/>
    <n v="32"/>
    <n v="2"/>
    <n v="32"/>
    <n v="13"/>
    <n v="9"/>
    <s v="Travel_Frequently"/>
    <x v="1"/>
    <s v="Medical"/>
    <x v="1"/>
    <s v="Manager"/>
    <x v="1"/>
    <s v="No"/>
    <s v="Y"/>
  </r>
  <r>
    <n v="34"/>
    <n v="25"/>
    <n v="5"/>
    <n v="1"/>
    <n v="830"/>
    <n v="1"/>
    <n v="41940"/>
    <n v="17"/>
    <n v="8"/>
    <n v="2"/>
    <n v="12"/>
    <n v="3"/>
    <n v="11"/>
    <n v="5"/>
    <n v="7"/>
    <s v="Travel_Rarely"/>
    <x v="0"/>
    <s v="Marketing"/>
    <x v="0"/>
    <s v="Research Scientist"/>
    <x v="0"/>
    <s v="No"/>
    <s v="Y"/>
  </r>
  <r>
    <n v="42"/>
    <n v="1"/>
    <n v="3"/>
    <n v="1"/>
    <n v="831"/>
    <n v="1"/>
    <n v="106850"/>
    <n v="11"/>
    <n v="8"/>
    <n v="3"/>
    <n v="4"/>
    <n v="2"/>
    <n v="1"/>
    <n v="0"/>
    <n v="0"/>
    <s v="Travel_Rarely"/>
    <x v="1"/>
    <s v="Life Sciences"/>
    <x v="0"/>
    <s v="Manufacturing Director"/>
    <x v="0"/>
    <s v="No"/>
    <s v="Y"/>
  </r>
  <r>
    <n v="37"/>
    <n v="2"/>
    <n v="2"/>
    <n v="1"/>
    <n v="832"/>
    <n v="1"/>
    <n v="20220"/>
    <n v="12"/>
    <n v="8"/>
    <n v="0"/>
    <n v="10"/>
    <n v="1"/>
    <n v="10"/>
    <n v="3"/>
    <n v="7"/>
    <s v="Travel_Rarely"/>
    <x v="1"/>
    <s v="Medical"/>
    <x v="0"/>
    <s v="Research Scientist"/>
    <x v="1"/>
    <s v="No"/>
    <s v="Y"/>
  </r>
  <r>
    <n v="29"/>
    <n v="1"/>
    <n v="3"/>
    <n v="1"/>
    <n v="833"/>
    <n v="1"/>
    <n v="23140"/>
    <n v="13"/>
    <n v="8"/>
    <n v="0"/>
    <n v="9"/>
    <n v="5"/>
    <n v="7"/>
    <n v="0"/>
    <n v="7"/>
    <s v="Travel_Rarely"/>
    <x v="1"/>
    <s v="Medical"/>
    <x v="0"/>
    <s v="Manager"/>
    <x v="0"/>
    <s v="No"/>
    <s v="Y"/>
  </r>
  <r>
    <n v="33"/>
    <n v="1"/>
    <n v="1"/>
    <n v="1"/>
    <n v="834"/>
    <n v="1"/>
    <n v="42560"/>
    <n v="13"/>
    <n v="8"/>
    <n v="3"/>
    <n v="5"/>
    <n v="1"/>
    <n v="5"/>
    <n v="0"/>
    <n v="2"/>
    <s v="Travel_Rarely"/>
    <x v="1"/>
    <s v="Life Sciences"/>
    <x v="1"/>
    <s v="Research Scientist"/>
    <x v="1"/>
    <s v="No"/>
    <s v="Y"/>
  </r>
  <r>
    <n v="45"/>
    <n v="3"/>
    <n v="3"/>
    <n v="1"/>
    <n v="835"/>
    <n v="3"/>
    <n v="35800"/>
    <n v="20"/>
    <n v="8"/>
    <n v="1"/>
    <n v="8"/>
    <n v="1"/>
    <n v="5"/>
    <n v="0"/>
    <n v="3"/>
    <s v="Travel_Rarely"/>
    <x v="0"/>
    <s v="Life Sciences"/>
    <x v="0"/>
    <s v="Laboratory Technician"/>
    <x v="1"/>
    <s v="No"/>
    <s v="Y"/>
  </r>
  <r>
    <n v="42"/>
    <n v="1"/>
    <n v="4"/>
    <n v="1"/>
    <n v="836"/>
    <n v="2"/>
    <n v="31620"/>
    <n v="17"/>
    <n v="8"/>
    <n v="2"/>
    <n v="24"/>
    <n v="1"/>
    <n v="20"/>
    <n v="13"/>
    <n v="9"/>
    <s v="Travel_Frequently"/>
    <x v="2"/>
    <s v="Technical Degree"/>
    <x v="0"/>
    <s v="Manufacturing Director"/>
    <x v="1"/>
    <s v="No"/>
    <s v="Y"/>
  </r>
  <r>
    <n v="40"/>
    <n v="10"/>
    <n v="1"/>
    <n v="1"/>
    <n v="837"/>
    <n v="1"/>
    <n v="65240"/>
    <n v="13"/>
    <n v="8"/>
    <n v="1"/>
    <n v="9"/>
    <n v="2"/>
    <n v="8"/>
    <n v="7"/>
    <n v="1"/>
    <s v="Travel_Rarely"/>
    <x v="0"/>
    <s v="Life Sciences"/>
    <x v="0"/>
    <s v="Manufacturing Director"/>
    <x v="0"/>
    <s v="No"/>
    <s v="Y"/>
  </r>
  <r>
    <n v="33"/>
    <n v="9"/>
    <n v="3"/>
    <n v="1"/>
    <n v="838"/>
    <n v="2"/>
    <n v="28990"/>
    <n v="17"/>
    <n v="8"/>
    <n v="0"/>
    <n v="15"/>
    <n v="3"/>
    <n v="15"/>
    <n v="5"/>
    <n v="7"/>
    <s v="Travel_Rarely"/>
    <x v="1"/>
    <s v="Medical"/>
    <x v="0"/>
    <s v="Manufacturing Director"/>
    <x v="0"/>
    <s v="No"/>
    <s v="Y"/>
  </r>
  <r>
    <n v="40"/>
    <n v="5"/>
    <n v="5"/>
    <n v="1"/>
    <n v="839"/>
    <n v="1"/>
    <n v="52310"/>
    <n v="12"/>
    <n v="8"/>
    <n v="2"/>
    <n v="21"/>
    <n v="4"/>
    <n v="21"/>
    <n v="7"/>
    <n v="7"/>
    <s v="Travel_Rarely"/>
    <x v="0"/>
    <s v="Life Sciences"/>
    <x v="1"/>
    <s v="Manufacturing Director"/>
    <x v="1"/>
    <s v="No"/>
    <s v="Y"/>
  </r>
  <r>
    <n v="24"/>
    <n v="10"/>
    <n v="2"/>
    <n v="1"/>
    <n v="840"/>
    <n v="1"/>
    <n v="23560"/>
    <n v="13"/>
    <n v="8"/>
    <n v="0"/>
    <n v="2"/>
    <n v="5"/>
    <n v="1"/>
    <n v="0"/>
    <n v="0"/>
    <s v="Travel_Rarely"/>
    <x v="0"/>
    <s v="Marketing"/>
    <x v="2"/>
    <s v="Manufacturing Director"/>
    <x v="1"/>
    <s v="No"/>
    <s v="Y"/>
  </r>
  <r>
    <n v="40"/>
    <n v="7"/>
    <n v="3"/>
    <n v="1"/>
    <n v="841"/>
    <n v="1"/>
    <n v="28000"/>
    <n v="12"/>
    <n v="8"/>
    <n v="2"/>
    <n v="8"/>
    <n v="0"/>
    <n v="2"/>
    <n v="2"/>
    <n v="2"/>
    <s v="Non-Travel"/>
    <x v="1"/>
    <s v="Medical"/>
    <x v="2"/>
    <s v="Research Scientist"/>
    <x v="1"/>
    <s v="No"/>
    <s v="Y"/>
  </r>
  <r>
    <n v="45"/>
    <n v="4"/>
    <n v="3"/>
    <n v="1"/>
    <n v="842"/>
    <n v="3"/>
    <n v="118360"/>
    <n v="22"/>
    <n v="8"/>
    <n v="0"/>
    <n v="10"/>
    <n v="2"/>
    <n v="10"/>
    <n v="7"/>
    <n v="7"/>
    <s v="Travel_Rarely"/>
    <x v="1"/>
    <s v="Medical"/>
    <x v="2"/>
    <s v="Laboratory Technician"/>
    <x v="0"/>
    <s v="No"/>
    <s v="Y"/>
  </r>
  <r>
    <n v="35"/>
    <n v="10"/>
    <n v="1"/>
    <n v="1"/>
    <n v="843"/>
    <n v="1"/>
    <n v="109030"/>
    <n v="11"/>
    <n v="8"/>
    <n v="0"/>
    <n v="6"/>
    <n v="3"/>
    <n v="5"/>
    <n v="4"/>
    <n v="2"/>
    <s v="Travel_Rarely"/>
    <x v="1"/>
    <s v="Life Sciences"/>
    <x v="0"/>
    <s v="Healthcare Representative"/>
    <x v="1"/>
    <s v="No"/>
    <s v="Y"/>
  </r>
  <r>
    <n v="32"/>
    <n v="22"/>
    <n v="4"/>
    <n v="1"/>
    <n v="844"/>
    <n v="1"/>
    <n v="29730"/>
    <n v="22"/>
    <n v="8"/>
    <n v="0"/>
    <n v="12"/>
    <n v="0"/>
    <n v="7"/>
    <n v="2"/>
    <n v="5"/>
    <s v="Travel_Rarely"/>
    <x v="1"/>
    <s v="Medical"/>
    <x v="0"/>
    <s v="Sales Executive"/>
    <x v="1"/>
    <s v="No"/>
    <s v="Y"/>
  </r>
  <r>
    <n v="36"/>
    <n v="9"/>
    <n v="3"/>
    <n v="1"/>
    <n v="845"/>
    <n v="4"/>
    <n v="142750"/>
    <n v="18"/>
    <n v="8"/>
    <n v="1"/>
    <n v="7"/>
    <n v="5"/>
    <n v="3"/>
    <n v="1"/>
    <n v="2"/>
    <s v="Travel_Rarely"/>
    <x v="0"/>
    <s v="Marketing"/>
    <x v="1"/>
    <s v="Research Scientist"/>
    <x v="0"/>
    <s v="No"/>
    <s v="Y"/>
  </r>
  <r>
    <n v="48"/>
    <n v="12"/>
    <n v="4"/>
    <n v="1"/>
    <n v="846"/>
    <n v="1"/>
    <n v="55620"/>
    <n v="13"/>
    <n v="8"/>
    <n v="1"/>
    <n v="18"/>
    <n v="2"/>
    <n v="8"/>
    <n v="7"/>
    <n v="7"/>
    <s v="Travel_Rarely"/>
    <x v="1"/>
    <s v="Medical"/>
    <x v="2"/>
    <s v="Laboratory Technician"/>
    <x v="1"/>
    <s v="No"/>
    <s v="Y"/>
  </r>
  <r>
    <n v="29"/>
    <n v="23"/>
    <n v="4"/>
    <n v="1"/>
    <n v="847"/>
    <n v="2"/>
    <n v="45370"/>
    <n v="18"/>
    <n v="8"/>
    <n v="1"/>
    <n v="5"/>
    <n v="5"/>
    <n v="1"/>
    <n v="0"/>
    <n v="0"/>
    <s v="Travel_Rarely"/>
    <x v="1"/>
    <s v="Life Sciences"/>
    <x v="0"/>
    <s v="Healthcare Representative"/>
    <x v="0"/>
    <s v="No"/>
    <s v="Y"/>
  </r>
  <r>
    <n v="33"/>
    <n v="9"/>
    <n v="1"/>
    <n v="1"/>
    <n v="848"/>
    <n v="1"/>
    <n v="76420"/>
    <n v="20"/>
    <n v="8"/>
    <n v="1"/>
    <n v="8"/>
    <n v="2"/>
    <n v="2"/>
    <n v="2"/>
    <n v="2"/>
    <s v="Travel_Rarely"/>
    <x v="1"/>
    <s v="Medical"/>
    <x v="0"/>
    <s v="Healthcare Representative"/>
    <x v="1"/>
    <s v="No"/>
    <s v="Y"/>
  </r>
  <r>
    <n v="30"/>
    <n v="1"/>
    <n v="3"/>
    <n v="1"/>
    <n v="849"/>
    <n v="3"/>
    <n v="179240"/>
    <n v="13"/>
    <n v="8"/>
    <n v="2"/>
    <n v="10"/>
    <n v="2"/>
    <n v="10"/>
    <n v="6"/>
    <n v="7"/>
    <s v="Travel_Rarely"/>
    <x v="1"/>
    <s v="Other"/>
    <x v="0"/>
    <s v="Sales Executive"/>
    <x v="1"/>
    <s v="Yes"/>
    <s v="Y"/>
  </r>
  <r>
    <n v="38"/>
    <n v="9"/>
    <n v="3"/>
    <n v="1"/>
    <n v="850"/>
    <n v="1"/>
    <n v="52040"/>
    <n v="13"/>
    <n v="8"/>
    <n v="1"/>
    <n v="10"/>
    <n v="2"/>
    <n v="6"/>
    <n v="1"/>
    <n v="2"/>
    <s v="Travel_Frequently"/>
    <x v="0"/>
    <s v="Marketing"/>
    <x v="0"/>
    <s v="Manufacturing Director"/>
    <x v="1"/>
    <s v="No"/>
    <s v="Y"/>
  </r>
  <r>
    <n v="35"/>
    <n v="7"/>
    <n v="2"/>
    <n v="1"/>
    <n v="851"/>
    <n v="1"/>
    <n v="22770"/>
    <n v="12"/>
    <n v="8"/>
    <n v="1"/>
    <n v="3"/>
    <n v="2"/>
    <n v="3"/>
    <n v="1"/>
    <n v="2"/>
    <s v="Travel_Rarely"/>
    <x v="0"/>
    <s v="Life Sciences"/>
    <x v="1"/>
    <s v="Sales Executive"/>
    <x v="1"/>
    <s v="No"/>
    <s v="Y"/>
  </r>
  <r>
    <n v="30"/>
    <n v="14"/>
    <n v="3"/>
    <n v="1"/>
    <n v="852"/>
    <n v="5"/>
    <n v="27950"/>
    <n v="13"/>
    <n v="8"/>
    <n v="0"/>
    <n v="9"/>
    <n v="4"/>
    <n v="4"/>
    <n v="1"/>
    <n v="3"/>
    <s v="Travel_Rarely"/>
    <x v="1"/>
    <s v="Technical Degree"/>
    <x v="0"/>
    <s v="Research Director"/>
    <x v="1"/>
    <s v="No"/>
    <s v="Y"/>
  </r>
  <r>
    <n v="35"/>
    <n v="2"/>
    <n v="3"/>
    <n v="1"/>
    <n v="853"/>
    <n v="1"/>
    <n v="25320"/>
    <n v="13"/>
    <n v="8"/>
    <n v="0"/>
    <n v="1"/>
    <n v="2"/>
    <n v="1"/>
    <n v="0"/>
    <n v="0"/>
    <s v="Travel_Rarely"/>
    <x v="1"/>
    <s v="Medical"/>
    <x v="2"/>
    <s v="Research Scientist"/>
    <x v="0"/>
    <s v="Yes"/>
    <s v="Y"/>
  </r>
  <r>
    <n v="53"/>
    <n v="19"/>
    <n v="3"/>
    <n v="1"/>
    <n v="854"/>
    <n v="2"/>
    <n v="25590"/>
    <n v="25"/>
    <n v="8"/>
    <n v="0"/>
    <n v="34"/>
    <n v="2"/>
    <n v="33"/>
    <n v="1"/>
    <n v="9"/>
    <s v="Travel_Rarely"/>
    <x v="1"/>
    <s v="Life Sciences"/>
    <x v="0"/>
    <s v="Manager"/>
    <x v="1"/>
    <s v="Yes"/>
    <s v="Y"/>
  </r>
  <r>
    <n v="38"/>
    <n v="2"/>
    <n v="3"/>
    <n v="1"/>
    <n v="855"/>
    <n v="3"/>
    <n v="49080"/>
    <n v="19"/>
    <n v="8"/>
    <n v="1"/>
    <n v="7"/>
    <n v="3"/>
    <n v="5"/>
    <n v="1"/>
    <n v="4"/>
    <s v="Travel_Rarely"/>
    <x v="1"/>
    <s v="Medical"/>
    <x v="0"/>
    <s v="Sales Executive"/>
    <x v="0"/>
    <s v="Yes"/>
    <s v="Y"/>
  </r>
  <r>
    <n v="32"/>
    <n v="10"/>
    <n v="4"/>
    <n v="1"/>
    <n v="856"/>
    <n v="5"/>
    <n v="23800"/>
    <n v="13"/>
    <n v="8"/>
    <n v="0"/>
    <n v="9"/>
    <n v="5"/>
    <n v="6"/>
    <n v="1"/>
    <n v="2"/>
    <s v="Non-Travel"/>
    <x v="1"/>
    <s v="Life Sciences"/>
    <x v="0"/>
    <s v="Research Scientist"/>
    <x v="0"/>
    <s v="No"/>
    <s v="Y"/>
  </r>
  <r>
    <n v="48"/>
    <n v="2"/>
    <n v="5"/>
    <n v="1"/>
    <n v="857"/>
    <n v="1"/>
    <n v="47650"/>
    <n v="12"/>
    <n v="8"/>
    <n v="1"/>
    <n v="10"/>
    <n v="4"/>
    <n v="8"/>
    <n v="7"/>
    <n v="6"/>
    <s v="Travel_Rarely"/>
    <x v="1"/>
    <s v="Life Sciences"/>
    <x v="0"/>
    <s v="Sales Executive"/>
    <x v="1"/>
    <s v="No"/>
    <s v="Y"/>
  </r>
  <r>
    <n v="34"/>
    <n v="3"/>
    <n v="3"/>
    <n v="1"/>
    <n v="858"/>
    <n v="2"/>
    <n v="20440"/>
    <n v="11"/>
    <n v="8"/>
    <n v="0"/>
    <n v="1"/>
    <n v="2"/>
    <n v="1"/>
    <n v="0"/>
    <n v="0"/>
    <s v="Travel_Rarely"/>
    <x v="1"/>
    <s v="Life Sciences"/>
    <x v="1"/>
    <s v="Sales Executive"/>
    <x v="1"/>
    <s v="No"/>
    <s v="Y"/>
  </r>
  <r>
    <n v="55"/>
    <n v="11"/>
    <n v="1"/>
    <n v="1"/>
    <n v="859"/>
    <n v="1"/>
    <n v="26930"/>
    <n v="18"/>
    <n v="8"/>
    <n v="0"/>
    <n v="36"/>
    <n v="6"/>
    <n v="36"/>
    <n v="2"/>
    <n v="13"/>
    <s v="Travel_Rarely"/>
    <x v="1"/>
    <s v="Medical"/>
    <x v="0"/>
    <s v="Laboratory Technician"/>
    <x v="0"/>
    <s v="No"/>
    <s v="Y"/>
  </r>
  <r>
    <n v="34"/>
    <n v="2"/>
    <n v="2"/>
    <n v="1"/>
    <n v="860"/>
    <n v="2"/>
    <n v="65860"/>
    <n v="18"/>
    <n v="8"/>
    <n v="1"/>
    <n v="9"/>
    <n v="3"/>
    <n v="2"/>
    <n v="2"/>
    <n v="1"/>
    <s v="Travel_Rarely"/>
    <x v="1"/>
    <s v="Life Sciences"/>
    <x v="0"/>
    <s v="Research Scientist"/>
    <x v="1"/>
    <s v="No"/>
    <s v="Y"/>
  </r>
  <r>
    <n v="26"/>
    <n v="4"/>
    <n v="3"/>
    <n v="1"/>
    <n v="861"/>
    <n v="1"/>
    <n v="32940"/>
    <n v="11"/>
    <n v="8"/>
    <n v="0"/>
    <n v="1"/>
    <n v="6"/>
    <n v="1"/>
    <n v="0"/>
    <n v="0"/>
    <s v="Travel_Rarely"/>
    <x v="1"/>
    <s v="Life Sciences"/>
    <x v="0"/>
    <s v="Research Director"/>
    <x v="1"/>
    <s v="No"/>
    <s v="Y"/>
  </r>
  <r>
    <n v="38"/>
    <n v="14"/>
    <n v="2"/>
    <n v="1"/>
    <n v="862"/>
    <n v="1"/>
    <n v="41710"/>
    <n v="23"/>
    <n v="8"/>
    <n v="0"/>
    <n v="10"/>
    <n v="4"/>
    <n v="9"/>
    <n v="7"/>
    <n v="7"/>
    <s v="Travel_Rarely"/>
    <x v="0"/>
    <s v="Marketing"/>
    <x v="0"/>
    <s v="Sales Executive"/>
    <x v="0"/>
    <s v="No"/>
    <s v="Y"/>
  </r>
  <r>
    <n v="38"/>
    <n v="2"/>
    <n v="3"/>
    <n v="1"/>
    <n v="863"/>
    <n v="1"/>
    <n v="27780"/>
    <n v="13"/>
    <n v="8"/>
    <n v="0"/>
    <n v="8"/>
    <n v="5"/>
    <n v="3"/>
    <n v="1"/>
    <n v="2"/>
    <s v="Travel_Rarely"/>
    <x v="1"/>
    <s v="Life Sciences"/>
    <x v="1"/>
    <s v="Manufacturing Director"/>
    <x v="0"/>
    <s v="No"/>
    <s v="Y"/>
  </r>
  <r>
    <n v="36"/>
    <n v="1"/>
    <n v="3"/>
    <n v="1"/>
    <n v="864"/>
    <n v="1"/>
    <n v="23770"/>
    <n v="13"/>
    <n v="8"/>
    <n v="2"/>
    <n v="15"/>
    <n v="3"/>
    <n v="1"/>
    <n v="0"/>
    <n v="0"/>
    <s v="Travel_Rarely"/>
    <x v="2"/>
    <s v="Human Resources"/>
    <x v="1"/>
    <s v="Research Scientist"/>
    <x v="1"/>
    <s v="No"/>
    <s v="Y"/>
  </r>
  <r>
    <n v="29"/>
    <n v="10"/>
    <n v="3"/>
    <n v="1"/>
    <n v="865"/>
    <n v="1"/>
    <n v="24040"/>
    <n v="17"/>
    <n v="8"/>
    <n v="0"/>
    <n v="10"/>
    <n v="3"/>
    <n v="10"/>
    <n v="1"/>
    <n v="5"/>
    <s v="Travel_Rarely"/>
    <x v="1"/>
    <s v="Life Sciences"/>
    <x v="1"/>
    <s v="Sales Representative"/>
    <x v="1"/>
    <s v="No"/>
    <s v="Y"/>
  </r>
  <r>
    <n v="35"/>
    <n v="12"/>
    <n v="2"/>
    <n v="1"/>
    <n v="866"/>
    <n v="2"/>
    <n v="23180"/>
    <n v="19"/>
    <n v="8"/>
    <n v="0"/>
    <n v="10"/>
    <n v="4"/>
    <n v="5"/>
    <n v="0"/>
    <n v="4"/>
    <s v="Travel_Rarely"/>
    <x v="0"/>
    <s v="Life Sciences"/>
    <x v="1"/>
    <s v="Sales Executive"/>
    <x v="0"/>
    <s v="No"/>
    <s v="Y"/>
  </r>
  <r>
    <n v="39"/>
    <n v="2"/>
    <n v="2"/>
    <n v="1"/>
    <n v="867"/>
    <n v="1"/>
    <n v="20080"/>
    <n v="12"/>
    <n v="8"/>
    <n v="0"/>
    <n v="11"/>
    <n v="3"/>
    <n v="7"/>
    <n v="7"/>
    <n v="6"/>
    <s v="Travel_Rarely"/>
    <x v="0"/>
    <s v="Medical"/>
    <x v="0"/>
    <s v="Sales Executive"/>
    <x v="0"/>
    <s v="No"/>
    <s v="Y"/>
  </r>
  <r>
    <n v="29"/>
    <n v="5"/>
    <n v="1"/>
    <n v="1"/>
    <n v="868"/>
    <n v="1"/>
    <n v="62440"/>
    <n v="22"/>
    <n v="8"/>
    <n v="0"/>
    <n v="6"/>
    <n v="3"/>
    <n v="6"/>
    <n v="1"/>
    <n v="3"/>
    <s v="Travel_Frequently"/>
    <x v="1"/>
    <s v="Medical"/>
    <x v="2"/>
    <s v="Research Scientist"/>
    <x v="0"/>
    <s v="No"/>
    <s v="Y"/>
  </r>
  <r>
    <n v="50"/>
    <n v="4"/>
    <n v="2"/>
    <n v="1"/>
    <n v="869"/>
    <n v="1"/>
    <n v="27990"/>
    <n v="12"/>
    <n v="8"/>
    <n v="1"/>
    <n v="27"/>
    <n v="0"/>
    <n v="1"/>
    <n v="0"/>
    <n v="0"/>
    <s v="Travel_Rarely"/>
    <x v="1"/>
    <s v="Medical"/>
    <x v="0"/>
    <s v="Laboratory Technician"/>
    <x v="0"/>
    <s v="No"/>
    <s v="Y"/>
  </r>
  <r>
    <n v="23"/>
    <n v="7"/>
    <n v="2"/>
    <n v="1"/>
    <n v="870"/>
    <n v="3"/>
    <n v="105520"/>
    <n v="11"/>
    <n v="8"/>
    <n v="0"/>
    <n v="4"/>
    <n v="2"/>
    <n v="2"/>
    <n v="2"/>
    <n v="2"/>
    <s v="Travel_Rarely"/>
    <x v="1"/>
    <s v="Life Sciences"/>
    <x v="0"/>
    <s v="Manager"/>
    <x v="0"/>
    <s v="No"/>
    <s v="Y"/>
  </r>
  <r>
    <n v="36"/>
    <n v="21"/>
    <n v="3"/>
    <n v="1"/>
    <n v="871"/>
    <n v="2"/>
    <n v="23290"/>
    <n v="15"/>
    <n v="8"/>
    <n v="0"/>
    <n v="9"/>
    <n v="2"/>
    <n v="3"/>
    <n v="0"/>
    <n v="2"/>
    <s v="Travel_Frequently"/>
    <x v="0"/>
    <s v="Life Sciences"/>
    <x v="0"/>
    <s v="Human Resources"/>
    <x v="1"/>
    <s v="No"/>
    <s v="Y"/>
  </r>
  <r>
    <n v="42"/>
    <n v="8"/>
    <n v="2"/>
    <n v="1"/>
    <n v="872"/>
    <n v="5"/>
    <n v="40140"/>
    <n v="13"/>
    <n v="8"/>
    <n v="1"/>
    <n v="24"/>
    <n v="3"/>
    <n v="1"/>
    <n v="0"/>
    <n v="1"/>
    <s v="Travel_Rarely"/>
    <x v="1"/>
    <s v="Life Sciences"/>
    <x v="1"/>
    <s v="Manager"/>
    <x v="0"/>
    <s v="No"/>
    <s v="Y"/>
  </r>
  <r>
    <n v="35"/>
    <n v="4"/>
    <n v="3"/>
    <n v="1"/>
    <n v="873"/>
    <n v="2"/>
    <n v="74030"/>
    <n v="12"/>
    <n v="8"/>
    <n v="1"/>
    <n v="10"/>
    <n v="4"/>
    <n v="10"/>
    <n v="6"/>
    <n v="8"/>
    <s v="Travel_Rarely"/>
    <x v="0"/>
    <s v="Medical"/>
    <x v="0"/>
    <s v="Laboratory Technician"/>
    <x v="0"/>
    <s v="No"/>
    <s v="Y"/>
  </r>
  <r>
    <n v="34"/>
    <n v="25"/>
    <n v="1"/>
    <n v="1"/>
    <n v="874"/>
    <n v="1"/>
    <n v="22590"/>
    <n v="14"/>
    <n v="8"/>
    <n v="0"/>
    <n v="8"/>
    <n v="2"/>
    <n v="8"/>
    <n v="7"/>
    <n v="7"/>
    <s v="Travel_Frequently"/>
    <x v="1"/>
    <s v="Life Sciences"/>
    <x v="0"/>
    <s v="Manager"/>
    <x v="0"/>
    <s v="No"/>
    <s v="Y"/>
  </r>
  <r>
    <n v="40"/>
    <n v="1"/>
    <n v="4"/>
    <n v="1"/>
    <n v="875"/>
    <n v="2"/>
    <n v="69320"/>
    <n v="13"/>
    <n v="8"/>
    <n v="0"/>
    <n v="5"/>
    <n v="5"/>
    <n v="5"/>
    <n v="1"/>
    <n v="2"/>
    <s v="Travel_Rarely"/>
    <x v="1"/>
    <s v="Life Sciences"/>
    <x v="0"/>
    <s v="Laboratory Technician"/>
    <x v="1"/>
    <s v="No"/>
    <s v="Y"/>
  </r>
  <r>
    <n v="43"/>
    <n v="1"/>
    <n v="1"/>
    <n v="1"/>
    <n v="876"/>
    <n v="1"/>
    <n v="46780"/>
    <n v="25"/>
    <n v="8"/>
    <n v="1"/>
    <n v="8"/>
    <n v="0"/>
    <n v="6"/>
    <n v="0"/>
    <n v="2"/>
    <s v="Travel_Rarely"/>
    <x v="1"/>
    <s v="Other"/>
    <x v="2"/>
    <s v="Manager"/>
    <x v="1"/>
    <s v="No"/>
    <s v="Y"/>
  </r>
  <r>
    <n v="35"/>
    <n v="6"/>
    <n v="3"/>
    <n v="1"/>
    <n v="877"/>
    <n v="3"/>
    <n v="135820"/>
    <n v="17"/>
    <n v="8"/>
    <n v="1"/>
    <n v="1"/>
    <n v="3"/>
    <n v="1"/>
    <n v="0"/>
    <n v="1"/>
    <s v="Travel_Rarely"/>
    <x v="0"/>
    <s v="Marketing"/>
    <x v="0"/>
    <s v="Sales Representative"/>
    <x v="0"/>
    <s v="No"/>
    <s v="Y"/>
  </r>
  <r>
    <n v="46"/>
    <n v="12"/>
    <n v="4"/>
    <n v="1"/>
    <n v="878"/>
    <n v="1"/>
    <n v="23320"/>
    <n v="11"/>
    <n v="8"/>
    <n v="0"/>
    <n v="27"/>
    <n v="2"/>
    <n v="26"/>
    <n v="0"/>
    <n v="12"/>
    <s v="Travel_Rarely"/>
    <x v="1"/>
    <s v="Technical Degree"/>
    <x v="1"/>
    <s v="Laboratory Technician"/>
    <x v="1"/>
    <s v="No"/>
    <s v="Y"/>
  </r>
  <r>
    <n v="28"/>
    <n v="1"/>
    <n v="3"/>
    <n v="1"/>
    <n v="879"/>
    <n v="2"/>
    <n v="24130"/>
    <n v="16"/>
    <n v="8"/>
    <n v="1"/>
    <n v="1"/>
    <n v="2"/>
    <n v="1"/>
    <n v="0"/>
    <n v="0"/>
    <s v="Travel_Rarely"/>
    <x v="2"/>
    <s v="Medical"/>
    <x v="0"/>
    <s v="Laboratory Technician"/>
    <x v="0"/>
    <s v="Yes"/>
    <s v="Y"/>
  </r>
  <r>
    <n v="22"/>
    <n v="17"/>
    <n v="2"/>
    <n v="1"/>
    <n v="880"/>
    <n v="3"/>
    <n v="97050"/>
    <n v="18"/>
    <n v="8"/>
    <n v="2"/>
    <n v="4"/>
    <n v="3"/>
    <n v="4"/>
    <n v="1"/>
    <n v="3"/>
    <s v="Non-Travel"/>
    <x v="0"/>
    <s v="Marketing"/>
    <x v="0"/>
    <s v="Sales Executive"/>
    <x v="1"/>
    <s v="No"/>
    <s v="Y"/>
  </r>
  <r>
    <n v="50"/>
    <n v="3"/>
    <n v="3"/>
    <n v="1"/>
    <n v="881"/>
    <n v="2"/>
    <n v="42940"/>
    <n v="20"/>
    <n v="8"/>
    <n v="0"/>
    <n v="32"/>
    <n v="2"/>
    <n v="30"/>
    <n v="12"/>
    <n v="13"/>
    <s v="Travel_Frequently"/>
    <x v="1"/>
    <s v="Other"/>
    <x v="0"/>
    <s v="Research Scientist"/>
    <x v="1"/>
    <s v="No"/>
    <s v="Y"/>
  </r>
  <r>
    <n v="32"/>
    <n v="3"/>
    <n v="2"/>
    <n v="1"/>
    <n v="882"/>
    <n v="3"/>
    <n v="47210"/>
    <n v="14"/>
    <n v="8"/>
    <n v="1"/>
    <n v="6"/>
    <n v="3"/>
    <n v="3"/>
    <n v="0"/>
    <n v="2"/>
    <s v="Travel_Rarely"/>
    <x v="1"/>
    <s v="Life Sciences"/>
    <x v="0"/>
    <s v="Research Scientist"/>
    <x v="1"/>
    <s v="No"/>
    <s v="Y"/>
  </r>
  <r>
    <n v="44"/>
    <n v="10"/>
    <n v="3"/>
    <n v="1"/>
    <n v="883"/>
    <n v="3"/>
    <n v="25190"/>
    <n v="21"/>
    <n v="8"/>
    <n v="2"/>
    <n v="23"/>
    <n v="2"/>
    <n v="22"/>
    <n v="1"/>
    <n v="10"/>
    <s v="Travel_Rarely"/>
    <x v="1"/>
    <s v="Technical Degree"/>
    <x v="2"/>
    <s v="Manager"/>
    <x v="1"/>
    <s v="No"/>
    <s v="Y"/>
  </r>
  <r>
    <n v="30"/>
    <n v="4"/>
    <n v="3"/>
    <n v="1"/>
    <n v="884"/>
    <n v="1"/>
    <n v="21210"/>
    <n v="13"/>
    <n v="8"/>
    <n v="1"/>
    <n v="6"/>
    <n v="2"/>
    <n v="6"/>
    <n v="1"/>
    <n v="1"/>
    <s v="Travel_Rarely"/>
    <x v="1"/>
    <s v="Medical"/>
    <x v="0"/>
    <s v="Research Director"/>
    <x v="0"/>
    <s v="No"/>
    <s v="Y"/>
  </r>
  <r>
    <n v="45"/>
    <n v="29"/>
    <n v="2"/>
    <n v="1"/>
    <n v="885"/>
    <n v="2"/>
    <n v="29730"/>
    <n v="12"/>
    <n v="8"/>
    <n v="0"/>
    <n v="10"/>
    <n v="2"/>
    <n v="10"/>
    <n v="1"/>
    <n v="4"/>
    <s v="Travel_Rarely"/>
    <x v="0"/>
    <s v="Technical Degree"/>
    <x v="1"/>
    <s v="Research Scientist"/>
    <x v="0"/>
    <s v="No"/>
    <s v="Y"/>
  </r>
  <r>
    <n v="45"/>
    <n v="2"/>
    <n v="4"/>
    <n v="1"/>
    <n v="886"/>
    <n v="2"/>
    <n v="58550"/>
    <n v="14"/>
    <n v="8"/>
    <n v="1"/>
    <n v="10"/>
    <n v="3"/>
    <n v="10"/>
    <n v="4"/>
    <n v="5"/>
    <s v="Non-Travel"/>
    <x v="0"/>
    <s v="Life Sciences"/>
    <x v="0"/>
    <s v="Manufacturing Director"/>
    <x v="1"/>
    <s v="No"/>
    <s v="Y"/>
  </r>
  <r>
    <n v="31"/>
    <n v="7"/>
    <n v="3"/>
    <n v="1"/>
    <n v="887"/>
    <n v="2"/>
    <n v="36170"/>
    <n v="21"/>
    <n v="8"/>
    <n v="1"/>
    <n v="10"/>
    <n v="5"/>
    <n v="5"/>
    <n v="0"/>
    <n v="3"/>
    <s v="Travel_Frequently"/>
    <x v="1"/>
    <s v="Medical"/>
    <x v="1"/>
    <s v="Research Scientist"/>
    <x v="1"/>
    <s v="No"/>
    <s v="Y"/>
  </r>
  <r>
    <n v="36"/>
    <n v="18"/>
    <n v="1"/>
    <n v="1"/>
    <n v="888"/>
    <n v="2"/>
    <n v="67250"/>
    <n v="17"/>
    <n v="8"/>
    <n v="1"/>
    <n v="7"/>
    <n v="3"/>
    <n v="3"/>
    <n v="1"/>
    <n v="1"/>
    <s v="Travel_Rarely"/>
    <x v="1"/>
    <s v="Medical"/>
    <x v="0"/>
    <s v="Manufacturing Director"/>
    <x v="1"/>
    <s v="No"/>
    <s v="Y"/>
  </r>
  <r>
    <n v="34"/>
    <n v="28"/>
    <n v="4"/>
    <n v="1"/>
    <n v="889"/>
    <n v="5"/>
    <n v="103250"/>
    <n v="11"/>
    <n v="8"/>
    <n v="1"/>
    <n v="9"/>
    <n v="3"/>
    <n v="9"/>
    <n v="7"/>
    <n v="2"/>
    <s v="Travel_Frequently"/>
    <x v="0"/>
    <s v="Marketing"/>
    <x v="2"/>
    <s v="Manufacturing Director"/>
    <x v="1"/>
    <s v="No"/>
    <s v="Y"/>
  </r>
  <r>
    <n v="49"/>
    <n v="1"/>
    <n v="4"/>
    <n v="1"/>
    <n v="890"/>
    <n v="3"/>
    <n v="69490"/>
    <n v="14"/>
    <n v="8"/>
    <n v="1"/>
    <n v="10"/>
    <n v="2"/>
    <n v="9"/>
    <n v="1"/>
    <n v="4"/>
    <s v="Travel_Rarely"/>
    <x v="1"/>
    <s v="Life Sciences"/>
    <x v="0"/>
    <s v="Healthcare Representative"/>
    <x v="1"/>
    <s v="No"/>
    <s v="Y"/>
  </r>
  <r>
    <n v="39"/>
    <n v="6"/>
    <n v="2"/>
    <n v="1"/>
    <n v="891"/>
    <n v="3"/>
    <n v="106090"/>
    <n v="17"/>
    <n v="8"/>
    <n v="1"/>
    <n v="10"/>
    <n v="2"/>
    <n v="7"/>
    <n v="7"/>
    <n v="7"/>
    <s v="Travel_Rarely"/>
    <x v="1"/>
    <s v="Life Sciences"/>
    <x v="0"/>
    <s v="Research Scientist"/>
    <x v="1"/>
    <s v="No"/>
    <s v="Y"/>
  </r>
  <r>
    <n v="27"/>
    <n v="2"/>
    <n v="1"/>
    <n v="1"/>
    <n v="892"/>
    <n v="4"/>
    <n v="44470"/>
    <n v="13"/>
    <n v="8"/>
    <n v="0"/>
    <n v="7"/>
    <n v="4"/>
    <n v="7"/>
    <n v="0"/>
    <n v="7"/>
    <s v="Travel_Rarely"/>
    <x v="1"/>
    <s v="Life Sciences"/>
    <x v="2"/>
    <s v="Research Scientist"/>
    <x v="1"/>
    <s v="No"/>
    <s v="Y"/>
  </r>
  <r>
    <n v="35"/>
    <n v="2"/>
    <n v="3"/>
    <n v="1"/>
    <n v="893"/>
    <n v="2"/>
    <n v="21570"/>
    <n v="25"/>
    <n v="8"/>
    <n v="0"/>
    <n v="16"/>
    <n v="1"/>
    <n v="16"/>
    <n v="1"/>
    <n v="10"/>
    <s v="Travel_Rarely"/>
    <x v="1"/>
    <s v="Medical"/>
    <x v="0"/>
    <s v="Sales Executive"/>
    <x v="0"/>
    <s v="No"/>
    <s v="Y"/>
  </r>
  <r>
    <n v="28"/>
    <n v="23"/>
    <n v="3"/>
    <n v="1"/>
    <n v="894"/>
    <n v="3"/>
    <n v="46010"/>
    <n v="15"/>
    <n v="8"/>
    <n v="2"/>
    <n v="6"/>
    <n v="2"/>
    <n v="5"/>
    <n v="0"/>
    <n v="0"/>
    <s v="Travel_Rarely"/>
    <x v="1"/>
    <s v="Life Sciences"/>
    <x v="2"/>
    <s v="Manufacturing Director"/>
    <x v="1"/>
    <s v="No"/>
    <s v="Y"/>
  </r>
  <r>
    <n v="21"/>
    <n v="3"/>
    <n v="1"/>
    <n v="1"/>
    <n v="895"/>
    <n v="1"/>
    <n v="170990"/>
    <n v="14"/>
    <n v="8"/>
    <n v="1"/>
    <n v="3"/>
    <n v="2"/>
    <n v="2"/>
    <n v="2"/>
    <n v="2"/>
    <s v="Travel_Rarely"/>
    <x v="1"/>
    <s v="Life Sciences"/>
    <x v="1"/>
    <s v="Laboratory Technician"/>
    <x v="0"/>
    <s v="No"/>
    <s v="Y"/>
  </r>
  <r>
    <n v="18"/>
    <n v="3"/>
    <n v="5"/>
    <n v="1"/>
    <n v="896"/>
    <n v="1"/>
    <n v="24790"/>
    <n v="12"/>
    <n v="8"/>
    <n v="1"/>
    <n v="0"/>
    <n v="2"/>
    <n v="0"/>
    <n v="0"/>
    <n v="0"/>
    <s v="Travel_Frequently"/>
    <x v="1"/>
    <s v="Medical"/>
    <x v="1"/>
    <s v="Research Director"/>
    <x v="1"/>
    <s v="Yes"/>
    <s v="Y"/>
  </r>
  <r>
    <n v="47"/>
    <n v="25"/>
    <n v="4"/>
    <n v="1"/>
    <n v="897"/>
    <n v="2"/>
    <n v="148520"/>
    <n v="19"/>
    <n v="8"/>
    <n v="3"/>
    <n v="27"/>
    <n v="3"/>
    <n v="5"/>
    <n v="1"/>
    <n v="0"/>
    <s v="Travel_Rarely"/>
    <x v="1"/>
    <s v="Medical"/>
    <x v="0"/>
    <s v="Research Scientist"/>
    <x v="1"/>
    <s v="No"/>
    <s v="Y"/>
  </r>
  <r>
    <n v="39"/>
    <n v="2"/>
    <n v="4"/>
    <n v="1"/>
    <n v="898"/>
    <n v="1"/>
    <n v="72640"/>
    <n v="17"/>
    <n v="8"/>
    <n v="0"/>
    <n v="11"/>
    <n v="5"/>
    <n v="10"/>
    <n v="0"/>
    <n v="7"/>
    <s v="Travel_Rarely"/>
    <x v="0"/>
    <s v="Life Sciences"/>
    <x v="2"/>
    <s v="Laboratory Technician"/>
    <x v="1"/>
    <s v="No"/>
    <s v="Y"/>
  </r>
  <r>
    <n v="40"/>
    <n v="22"/>
    <n v="1"/>
    <n v="1"/>
    <n v="899"/>
    <n v="1"/>
    <n v="56660"/>
    <n v="14"/>
    <n v="8"/>
    <n v="1"/>
    <n v="18"/>
    <n v="2"/>
    <n v="18"/>
    <n v="14"/>
    <n v="12"/>
    <s v="Travel_Rarely"/>
    <x v="1"/>
    <s v="Life Sciences"/>
    <x v="0"/>
    <s v="Laboratory Technician"/>
    <x v="1"/>
    <s v="No"/>
    <s v="Y"/>
  </r>
  <r>
    <n v="35"/>
    <n v="29"/>
    <n v="3"/>
    <n v="1"/>
    <n v="900"/>
    <n v="2"/>
    <n v="78230"/>
    <n v="13"/>
    <n v="8"/>
    <n v="1"/>
    <n v="15"/>
    <n v="3"/>
    <n v="14"/>
    <n v="2"/>
    <n v="9"/>
    <s v="Non-Travel"/>
    <x v="1"/>
    <s v="Medical"/>
    <x v="0"/>
    <s v="Sales Executive"/>
    <x v="0"/>
    <s v="No"/>
    <s v="Y"/>
  </r>
  <r>
    <n v="37"/>
    <n v="29"/>
    <n v="4"/>
    <n v="1"/>
    <n v="901"/>
    <n v="1"/>
    <n v="78800"/>
    <n v="12"/>
    <n v="8"/>
    <n v="1"/>
    <n v="9"/>
    <n v="2"/>
    <n v="4"/>
    <n v="0"/>
    <n v="2"/>
    <s v="Travel_Rarely"/>
    <x v="1"/>
    <s v="Technical Degree"/>
    <x v="0"/>
    <s v="Laboratory Technician"/>
    <x v="1"/>
    <s v="No"/>
    <s v="Y"/>
  </r>
  <r>
    <n v="39"/>
    <n v="2"/>
    <n v="3"/>
    <n v="1"/>
    <n v="902"/>
    <n v="2"/>
    <n v="131940"/>
    <n v="11"/>
    <n v="8"/>
    <n v="0"/>
    <n v="10"/>
    <n v="2"/>
    <n v="9"/>
    <n v="3"/>
    <n v="8"/>
    <s v="Travel_Frequently"/>
    <x v="1"/>
    <s v="Technical Degree"/>
    <x v="1"/>
    <s v="Manager"/>
    <x v="0"/>
    <s v="No"/>
    <s v="Y"/>
  </r>
  <r>
    <n v="45"/>
    <n v="28"/>
    <n v="3"/>
    <n v="1"/>
    <n v="903"/>
    <n v="2"/>
    <n v="50670"/>
    <n v="11"/>
    <n v="8"/>
    <n v="2"/>
    <n v="10"/>
    <n v="3"/>
    <n v="10"/>
    <n v="3"/>
    <n v="9"/>
    <s v="Travel_Rarely"/>
    <x v="1"/>
    <s v="Life Sciences"/>
    <x v="2"/>
    <s v="Laboratory Technician"/>
    <x v="0"/>
    <s v="No"/>
    <s v="Y"/>
  </r>
  <r>
    <n v="38"/>
    <n v="2"/>
    <n v="4"/>
    <n v="1"/>
    <n v="904"/>
    <n v="3"/>
    <n v="50790"/>
    <n v="11"/>
    <n v="8"/>
    <n v="0"/>
    <n v="10"/>
    <n v="3"/>
    <n v="5"/>
    <n v="0"/>
    <n v="2"/>
    <s v="Travel_Rarely"/>
    <x v="1"/>
    <s v="Life Sciences"/>
    <x v="0"/>
    <s v="Sales Executive"/>
    <x v="0"/>
    <s v="No"/>
    <s v="Y"/>
  </r>
  <r>
    <n v="35"/>
    <n v="2"/>
    <n v="3"/>
    <n v="1"/>
    <n v="905"/>
    <n v="3"/>
    <n v="23210"/>
    <n v="12"/>
    <n v="8"/>
    <n v="1"/>
    <n v="15"/>
    <n v="0"/>
    <n v="13"/>
    <n v="6"/>
    <n v="0"/>
    <s v="Travel_Rarely"/>
    <x v="1"/>
    <s v="Life Sciences"/>
    <x v="0"/>
    <s v="Healthcare Representative"/>
    <x v="1"/>
    <s v="Yes"/>
    <s v="Y"/>
  </r>
  <r>
    <n v="37"/>
    <n v="22"/>
    <n v="3"/>
    <n v="1"/>
    <n v="906"/>
    <n v="2"/>
    <n v="174440"/>
    <n v="14"/>
    <n v="8"/>
    <n v="0"/>
    <n v="8"/>
    <n v="4"/>
    <n v="8"/>
    <n v="7"/>
    <n v="7"/>
    <s v="Travel_Rarely"/>
    <x v="1"/>
    <s v="Life Sciences"/>
    <x v="0"/>
    <s v="Healthcare Representative"/>
    <x v="0"/>
    <s v="No"/>
    <s v="Y"/>
  </r>
  <r>
    <n v="40"/>
    <n v="8"/>
    <n v="3"/>
    <n v="1"/>
    <n v="907"/>
    <n v="2"/>
    <n v="24040"/>
    <n v="17"/>
    <n v="8"/>
    <n v="0"/>
    <n v="18"/>
    <n v="2"/>
    <n v="4"/>
    <n v="3"/>
    <n v="3"/>
    <s v="Travel_Rarely"/>
    <x v="1"/>
    <s v="Technical Degree"/>
    <x v="1"/>
    <s v="Healthcare Representative"/>
    <x v="0"/>
    <s v="No"/>
    <s v="Y"/>
  </r>
  <r>
    <n v="44"/>
    <n v="2"/>
    <n v="2"/>
    <n v="1"/>
    <n v="908"/>
    <n v="1"/>
    <n v="34520"/>
    <n v="11"/>
    <n v="8"/>
    <n v="1"/>
    <n v="14"/>
    <n v="2"/>
    <n v="10"/>
    <n v="0"/>
    <n v="2"/>
    <s v="Travel_Frequently"/>
    <x v="0"/>
    <s v="Marketing"/>
    <x v="0"/>
    <s v="Laboratory Technician"/>
    <x v="1"/>
    <s v="No"/>
    <s v="Y"/>
  </r>
  <r>
    <n v="48"/>
    <n v="10"/>
    <n v="4"/>
    <n v="1"/>
    <n v="909"/>
    <n v="3"/>
    <n v="22700"/>
    <n v="14"/>
    <n v="8"/>
    <n v="3"/>
    <n v="23"/>
    <n v="2"/>
    <n v="2"/>
    <n v="2"/>
    <n v="2"/>
    <s v="Travel_Frequently"/>
    <x v="0"/>
    <s v="Marketing"/>
    <x v="0"/>
    <s v="Manager"/>
    <x v="0"/>
    <s v="No"/>
    <s v="Y"/>
  </r>
  <r>
    <n v="35"/>
    <n v="9"/>
    <n v="3"/>
    <n v="1"/>
    <n v="910"/>
    <n v="2"/>
    <n v="173990"/>
    <n v="12"/>
    <n v="8"/>
    <n v="0"/>
    <n v="7"/>
    <n v="3"/>
    <n v="2"/>
    <n v="2"/>
    <n v="2"/>
    <s v="Travel_Rarely"/>
    <x v="1"/>
    <s v="Life Sciences"/>
    <x v="2"/>
    <s v="Manager"/>
    <x v="1"/>
    <s v="Yes"/>
    <s v="Y"/>
  </r>
  <r>
    <n v="24"/>
    <n v="15"/>
    <n v="3"/>
    <n v="1"/>
    <n v="911"/>
    <n v="2"/>
    <n v="54880"/>
    <n v="22"/>
    <n v="8"/>
    <n v="1"/>
    <n v="6"/>
    <n v="6"/>
    <n v="6"/>
    <n v="1"/>
    <n v="3"/>
    <s v="Travel_Frequently"/>
    <x v="1"/>
    <s v="Life Sciences"/>
    <x v="1"/>
    <s v="Research Scientist"/>
    <x v="1"/>
    <s v="No"/>
    <s v="Y"/>
  </r>
  <r>
    <n v="27"/>
    <n v="10"/>
    <n v="4"/>
    <n v="1"/>
    <n v="912"/>
    <n v="3"/>
    <n v="194190"/>
    <n v="14"/>
    <n v="8"/>
    <n v="1"/>
    <n v="5"/>
    <n v="2"/>
    <n v="3"/>
    <n v="0"/>
    <n v="2"/>
    <s v="Travel_Rarely"/>
    <x v="0"/>
    <s v="Life Sciences"/>
    <x v="0"/>
    <s v="Sales Executive"/>
    <x v="1"/>
    <s v="No"/>
    <s v="Y"/>
  </r>
  <r>
    <n v="27"/>
    <n v="7"/>
    <n v="3"/>
    <n v="1"/>
    <n v="913"/>
    <n v="1"/>
    <n v="28110"/>
    <n v="20"/>
    <n v="8"/>
    <n v="0"/>
    <n v="6"/>
    <n v="3"/>
    <n v="4"/>
    <n v="1"/>
    <n v="2"/>
    <s v="Travel_Frequently"/>
    <x v="1"/>
    <s v="Life Sciences"/>
    <x v="1"/>
    <s v="Research Scientist"/>
    <x v="1"/>
    <s v="No"/>
    <s v="Y"/>
  </r>
  <r>
    <n v="40"/>
    <n v="16"/>
    <n v="4"/>
    <n v="1"/>
    <n v="914"/>
    <n v="1"/>
    <n v="36330"/>
    <n v="16"/>
    <n v="8"/>
    <n v="2"/>
    <n v="10"/>
    <n v="0"/>
    <n v="4"/>
    <n v="0"/>
    <n v="3"/>
    <s v="Travel_Rarely"/>
    <x v="0"/>
    <s v="Marketing"/>
    <x v="1"/>
    <s v="Research Director"/>
    <x v="1"/>
    <s v="Yes"/>
    <s v="Y"/>
  </r>
  <r>
    <n v="29"/>
    <n v="20"/>
    <n v="1"/>
    <n v="1"/>
    <n v="915"/>
    <n v="2"/>
    <n v="41630"/>
    <n v="15"/>
    <n v="8"/>
    <n v="1"/>
    <n v="8"/>
    <n v="4"/>
    <n v="5"/>
    <n v="1"/>
    <n v="4"/>
    <s v="Travel_Rarely"/>
    <x v="1"/>
    <s v="Medical"/>
    <x v="1"/>
    <s v="Manager"/>
    <x v="0"/>
    <s v="No"/>
    <s v="Y"/>
  </r>
  <r>
    <n v="36"/>
    <n v="23"/>
    <n v="3"/>
    <n v="1"/>
    <n v="916"/>
    <n v="3"/>
    <n v="21320"/>
    <n v="20"/>
    <n v="8"/>
    <n v="0"/>
    <n v="9"/>
    <n v="1"/>
    <n v="3"/>
    <n v="0"/>
    <n v="2"/>
    <s v="Travel_Rarely"/>
    <x v="1"/>
    <s v="Life Sciences"/>
    <x v="0"/>
    <s v="Sales Executive"/>
    <x v="0"/>
    <s v="No"/>
    <s v="Y"/>
  </r>
  <r>
    <n v="25"/>
    <n v="5"/>
    <n v="1"/>
    <n v="1"/>
    <n v="917"/>
    <n v="4"/>
    <n v="139730"/>
    <n v="14"/>
    <n v="8"/>
    <n v="0"/>
    <n v="7"/>
    <n v="3"/>
    <n v="7"/>
    <n v="0"/>
    <n v="7"/>
    <s v="Travel_Frequently"/>
    <x v="0"/>
    <s v="Marketing"/>
    <x v="2"/>
    <s v="Manufacturing Director"/>
    <x v="1"/>
    <s v="No"/>
    <s v="Y"/>
  </r>
  <r>
    <n v="39"/>
    <n v="10"/>
    <n v="3"/>
    <n v="1"/>
    <n v="918"/>
    <n v="2"/>
    <n v="26840"/>
    <n v="12"/>
    <n v="8"/>
    <n v="0"/>
    <n v="7"/>
    <n v="2"/>
    <n v="5"/>
    <n v="1"/>
    <n v="0"/>
    <s v="Travel_Rarely"/>
    <x v="0"/>
    <s v="Marketing"/>
    <x v="0"/>
    <s v="Research Director"/>
    <x v="0"/>
    <s v="No"/>
    <s v="Y"/>
  </r>
  <r>
    <n v="49"/>
    <n v="4"/>
    <n v="2"/>
    <n v="1"/>
    <n v="919"/>
    <n v="2"/>
    <n v="108450"/>
    <n v="24"/>
    <n v="8"/>
    <n v="0"/>
    <n v="27"/>
    <n v="4"/>
    <n v="4"/>
    <n v="1"/>
    <n v="2"/>
    <s v="Travel_Rarely"/>
    <x v="0"/>
    <s v="Life Sciences"/>
    <x v="0"/>
    <s v="Research Director"/>
    <x v="1"/>
    <s v="No"/>
    <s v="Y"/>
  </r>
  <r>
    <n v="50"/>
    <n v="2"/>
    <n v="2"/>
    <n v="1"/>
    <n v="920"/>
    <n v="3"/>
    <n v="43770"/>
    <n v="12"/>
    <n v="8"/>
    <n v="1"/>
    <n v="19"/>
    <n v="2"/>
    <n v="14"/>
    <n v="1"/>
    <n v="11"/>
    <s v="Travel_Rarely"/>
    <x v="1"/>
    <s v="Medical"/>
    <x v="2"/>
    <s v="Sales Executive"/>
    <x v="1"/>
    <s v="No"/>
    <s v="Y"/>
  </r>
  <r>
    <n v="20"/>
    <n v="18"/>
    <n v="4"/>
    <n v="1"/>
    <n v="921"/>
    <n v="2"/>
    <n v="37430"/>
    <n v="13"/>
    <n v="8"/>
    <n v="1"/>
    <n v="2"/>
    <n v="2"/>
    <n v="2"/>
    <n v="2"/>
    <n v="2"/>
    <s v="Travel_Rarely"/>
    <x v="1"/>
    <s v="Medical"/>
    <x v="1"/>
    <s v="Sales Executive"/>
    <x v="0"/>
    <s v="No"/>
    <s v="Y"/>
  </r>
  <r>
    <n v="34"/>
    <n v="10"/>
    <n v="3"/>
    <n v="1"/>
    <n v="922"/>
    <n v="3"/>
    <n v="41480"/>
    <n v="11"/>
    <n v="8"/>
    <n v="0"/>
    <n v="11"/>
    <n v="3"/>
    <n v="11"/>
    <n v="7"/>
    <n v="9"/>
    <s v="Travel_Rarely"/>
    <x v="1"/>
    <s v="Medical"/>
    <x v="2"/>
    <s v="Laboratory Technician"/>
    <x v="1"/>
    <s v="No"/>
    <s v="Y"/>
  </r>
  <r>
    <n v="36"/>
    <n v="1"/>
    <n v="3"/>
    <n v="1"/>
    <n v="923"/>
    <n v="2"/>
    <n v="10510"/>
    <n v="14"/>
    <n v="8"/>
    <n v="0"/>
    <n v="15"/>
    <n v="2"/>
    <n v="4"/>
    <n v="1"/>
    <n v="3"/>
    <s v="Travel_Rarely"/>
    <x v="1"/>
    <s v="Life Sciences"/>
    <x v="1"/>
    <s v="Healthcare Representative"/>
    <x v="0"/>
    <s v="No"/>
    <s v="Y"/>
  </r>
  <r>
    <n v="49"/>
    <n v="6"/>
    <n v="2"/>
    <n v="1"/>
    <n v="924"/>
    <n v="2"/>
    <n v="107390"/>
    <n v="11"/>
    <n v="8"/>
    <n v="3"/>
    <n v="30"/>
    <n v="3"/>
    <n v="15"/>
    <n v="2"/>
    <n v="12"/>
    <s v="Travel_Rarely"/>
    <x v="2"/>
    <s v="Life Sciences"/>
    <x v="0"/>
    <s v="Research Scientist"/>
    <x v="0"/>
    <s v="No"/>
    <s v="Y"/>
  </r>
  <r>
    <n v="36"/>
    <n v="8"/>
    <n v="4"/>
    <n v="1"/>
    <n v="925"/>
    <n v="4"/>
    <n v="103880"/>
    <n v="14"/>
    <n v="8"/>
    <n v="0"/>
    <n v="4"/>
    <n v="2"/>
    <n v="3"/>
    <n v="1"/>
    <n v="2"/>
    <s v="Non-Travel"/>
    <x v="1"/>
    <s v="Life Sciences"/>
    <x v="0"/>
    <s v="Laboratory Technician"/>
    <x v="1"/>
    <s v="No"/>
    <s v="Y"/>
  </r>
  <r>
    <n v="36"/>
    <n v="2"/>
    <n v="2"/>
    <n v="1"/>
    <n v="926"/>
    <n v="2"/>
    <n v="114160"/>
    <n v="16"/>
    <n v="8"/>
    <n v="0"/>
    <n v="13"/>
    <n v="2"/>
    <n v="5"/>
    <n v="0"/>
    <n v="4"/>
    <s v="Travel_Rarely"/>
    <x v="1"/>
    <s v="Medical"/>
    <x v="2"/>
    <s v="Healthcare Representative"/>
    <x v="0"/>
    <s v="No"/>
    <s v="Y"/>
  </r>
  <r>
    <n v="54"/>
    <n v="24"/>
    <n v="3"/>
    <n v="1"/>
    <n v="927"/>
    <n v="1"/>
    <n v="26000"/>
    <n v="14"/>
    <n v="8"/>
    <n v="0"/>
    <n v="36"/>
    <n v="5"/>
    <n v="10"/>
    <n v="4"/>
    <n v="7"/>
    <s v="Travel_Rarely"/>
    <x v="0"/>
    <s v="Marketing"/>
    <x v="0"/>
    <s v="Laboratory Technician"/>
    <x v="1"/>
    <s v="No"/>
    <s v="Y"/>
  </r>
  <r>
    <n v="43"/>
    <n v="2"/>
    <n v="4"/>
    <n v="1"/>
    <n v="928"/>
    <n v="1"/>
    <n v="24220"/>
    <n v="11"/>
    <n v="8"/>
    <n v="1"/>
    <n v="14"/>
    <n v="2"/>
    <n v="14"/>
    <n v="6"/>
    <n v="11"/>
    <s v="Travel_Rarely"/>
    <x v="1"/>
    <s v="Life Sciences"/>
    <x v="0"/>
    <s v="Research Scientist"/>
    <x v="0"/>
    <s v="No"/>
    <s v="Y"/>
  </r>
  <r>
    <n v="35"/>
    <n v="17"/>
    <n v="4"/>
    <n v="1"/>
    <n v="929"/>
    <n v="1"/>
    <n v="54720"/>
    <n v="11"/>
    <n v="8"/>
    <n v="1"/>
    <n v="13"/>
    <n v="3"/>
    <n v="11"/>
    <n v="6"/>
    <n v="7"/>
    <s v="Travel_Frequently"/>
    <x v="1"/>
    <s v="Medical"/>
    <x v="1"/>
    <s v="Research Director"/>
    <x v="1"/>
    <s v="Yes"/>
    <s v="Y"/>
  </r>
  <r>
    <n v="38"/>
    <n v="19"/>
    <n v="2"/>
    <n v="1"/>
    <n v="930"/>
    <n v="2"/>
    <n v="24510"/>
    <n v="12"/>
    <n v="8"/>
    <n v="1"/>
    <n v="19"/>
    <n v="3"/>
    <n v="13"/>
    <n v="2"/>
    <n v="9"/>
    <s v="Travel_Frequently"/>
    <x v="1"/>
    <s v="Life Sciences"/>
    <x v="0"/>
    <s v="Research Scientist"/>
    <x v="1"/>
    <s v="No"/>
    <s v="Y"/>
  </r>
  <r>
    <n v="29"/>
    <n v="1"/>
    <n v="2"/>
    <n v="1"/>
    <n v="931"/>
    <n v="2"/>
    <n v="42400"/>
    <n v="14"/>
    <n v="8"/>
    <n v="0"/>
    <n v="10"/>
    <n v="2"/>
    <n v="10"/>
    <n v="0"/>
    <n v="9"/>
    <s v="Travel_Rarely"/>
    <x v="1"/>
    <s v="Medical"/>
    <x v="2"/>
    <s v="Sales Representative"/>
    <x v="1"/>
    <s v="No"/>
    <s v="Y"/>
  </r>
  <r>
    <n v="33"/>
    <n v="7"/>
    <n v="3"/>
    <n v="1"/>
    <n v="932"/>
    <n v="5"/>
    <n v="109990"/>
    <n v="18"/>
    <n v="8"/>
    <n v="3"/>
    <n v="6"/>
    <n v="3"/>
    <n v="6"/>
    <n v="0"/>
    <n v="4"/>
    <s v="Travel_Rarely"/>
    <x v="1"/>
    <s v="Medical"/>
    <x v="2"/>
    <s v="Sales Executive"/>
    <x v="1"/>
    <s v="No"/>
    <s v="Y"/>
  </r>
  <r>
    <n v="32"/>
    <n v="5"/>
    <n v="4"/>
    <n v="1"/>
    <n v="933"/>
    <n v="5"/>
    <n v="50030"/>
    <n v="13"/>
    <n v="8"/>
    <n v="0"/>
    <n v="10"/>
    <n v="5"/>
    <n v="9"/>
    <n v="1"/>
    <n v="6"/>
    <s v="Travel_Rarely"/>
    <x v="1"/>
    <s v="Technical Degree"/>
    <x v="2"/>
    <s v="Research Scientist"/>
    <x v="1"/>
    <s v="No"/>
    <s v="Y"/>
  </r>
  <r>
    <n v="31"/>
    <n v="28"/>
    <n v="4"/>
    <n v="1"/>
    <n v="934"/>
    <n v="2"/>
    <n v="127420"/>
    <n v="11"/>
    <n v="8"/>
    <n v="0"/>
    <n v="10"/>
    <n v="4"/>
    <n v="10"/>
    <n v="0"/>
    <n v="2"/>
    <s v="Travel_Rarely"/>
    <x v="1"/>
    <s v="Technical Degree"/>
    <x v="0"/>
    <s v="Sales Executive"/>
    <x v="0"/>
    <s v="No"/>
    <s v="Y"/>
  </r>
  <r>
    <n v="49"/>
    <n v="2"/>
    <n v="4"/>
    <n v="1"/>
    <n v="935"/>
    <n v="1"/>
    <n v="42270"/>
    <n v="18"/>
    <n v="8"/>
    <n v="0"/>
    <n v="17"/>
    <n v="3"/>
    <n v="2"/>
    <n v="2"/>
    <n v="2"/>
    <s v="Travel_Rarely"/>
    <x v="1"/>
    <s v="Medical"/>
    <x v="2"/>
    <s v="Laboratory Technician"/>
    <x v="1"/>
    <s v="No"/>
    <s v="Y"/>
  </r>
  <r>
    <n v="38"/>
    <n v="29"/>
    <n v="2"/>
    <n v="1"/>
    <n v="936"/>
    <n v="1"/>
    <n v="39170"/>
    <n v="15"/>
    <n v="8"/>
    <n v="3"/>
    <n v="4"/>
    <n v="2"/>
    <n v="4"/>
    <n v="3"/>
    <n v="3"/>
    <s v="Travel_Frequently"/>
    <x v="0"/>
    <s v="Medical"/>
    <x v="1"/>
    <s v="Sales Executive"/>
    <x v="0"/>
    <s v="No"/>
    <s v="Y"/>
  </r>
  <r>
    <n v="47"/>
    <n v="1"/>
    <n v="4"/>
    <n v="1"/>
    <n v="937"/>
    <n v="3"/>
    <n v="183030"/>
    <n v="22"/>
    <n v="8"/>
    <n v="1"/>
    <n v="29"/>
    <n v="2"/>
    <n v="3"/>
    <n v="1"/>
    <n v="2"/>
    <s v="Travel_Rarely"/>
    <x v="1"/>
    <s v="Medical"/>
    <x v="2"/>
    <s v="Laboratory Technician"/>
    <x v="1"/>
    <s v="No"/>
    <s v="Y"/>
  </r>
  <r>
    <n v="49"/>
    <n v="21"/>
    <n v="3"/>
    <n v="1"/>
    <n v="938"/>
    <n v="2"/>
    <n v="23800"/>
    <n v="13"/>
    <n v="8"/>
    <n v="0"/>
    <n v="23"/>
    <n v="3"/>
    <n v="8"/>
    <n v="0"/>
    <n v="0"/>
    <s v="Travel_Rarely"/>
    <x v="1"/>
    <s v="Medical"/>
    <x v="1"/>
    <s v="Manufacturing Director"/>
    <x v="1"/>
    <s v="No"/>
    <s v="Y"/>
  </r>
  <r>
    <n v="41"/>
    <n v="24"/>
    <n v="4"/>
    <n v="1"/>
    <n v="939"/>
    <n v="4"/>
    <n v="137260"/>
    <n v="12"/>
    <n v="8"/>
    <n v="0"/>
    <n v="21"/>
    <n v="6"/>
    <n v="2"/>
    <n v="0"/>
    <n v="2"/>
    <s v="Travel_Rarely"/>
    <x v="1"/>
    <s v="Life Sciences"/>
    <x v="1"/>
    <s v="Manager"/>
    <x v="0"/>
    <s v="No"/>
    <s v="Y"/>
  </r>
  <r>
    <n v="20"/>
    <n v="1"/>
    <n v="3"/>
    <n v="1"/>
    <n v="940"/>
    <n v="1"/>
    <n v="47770"/>
    <n v="18"/>
    <n v="8"/>
    <n v="1"/>
    <n v="2"/>
    <n v="3"/>
    <n v="2"/>
    <n v="0"/>
    <n v="2"/>
    <s v="Travel_Rarely"/>
    <x v="1"/>
    <s v="Life Sciences"/>
    <x v="1"/>
    <s v="Sales Representative"/>
    <x v="1"/>
    <s v="No"/>
    <s v="Y"/>
  </r>
  <r>
    <n v="33"/>
    <n v="18"/>
    <n v="2"/>
    <n v="1"/>
    <n v="941"/>
    <n v="2"/>
    <n v="63850"/>
    <n v="13"/>
    <n v="8"/>
    <n v="0"/>
    <n v="7"/>
    <n v="6"/>
    <n v="6"/>
    <n v="1"/>
    <n v="2"/>
    <s v="Non-Travel"/>
    <x v="1"/>
    <s v="Medical"/>
    <x v="2"/>
    <s v="Healthcare Representative"/>
    <x v="0"/>
    <s v="No"/>
    <s v="Y"/>
  </r>
  <r>
    <n v="36"/>
    <n v="2"/>
    <n v="2"/>
    <n v="1"/>
    <n v="942"/>
    <n v="3"/>
    <n v="199730"/>
    <n v="12"/>
    <n v="8"/>
    <n v="0"/>
    <n v="10"/>
    <n v="2"/>
    <n v="3"/>
    <n v="0"/>
    <n v="2"/>
    <s v="Travel_Rarely"/>
    <x v="1"/>
    <s v="Technical Degree"/>
    <x v="0"/>
    <s v="Sales Executive"/>
    <x v="1"/>
    <s v="No"/>
    <s v="Y"/>
  </r>
  <r>
    <n v="44"/>
    <n v="9"/>
    <n v="3"/>
    <n v="1"/>
    <n v="943"/>
    <n v="3"/>
    <n v="68610"/>
    <n v="12"/>
    <n v="8"/>
    <n v="0"/>
    <n v="8"/>
    <n v="2"/>
    <n v="2"/>
    <n v="2"/>
    <n v="2"/>
    <s v="Travel_Rarely"/>
    <x v="1"/>
    <s v="Technical Degree"/>
    <x v="2"/>
    <s v="Healthcare Representative"/>
    <x v="0"/>
    <s v="No"/>
    <s v="Y"/>
  </r>
  <r>
    <n v="23"/>
    <n v="6"/>
    <n v="3"/>
    <n v="1"/>
    <n v="944"/>
    <n v="3"/>
    <n v="49690"/>
    <n v="12"/>
    <n v="8"/>
    <n v="0"/>
    <n v="5"/>
    <n v="3"/>
    <n v="5"/>
    <n v="1"/>
    <n v="2"/>
    <s v="Travel_Rarely"/>
    <x v="2"/>
    <s v="Life Sciences"/>
    <x v="1"/>
    <s v="Laboratory Technician"/>
    <x v="0"/>
    <s v="Yes"/>
    <s v="Y"/>
  </r>
  <r>
    <n v="38"/>
    <n v="11"/>
    <n v="2"/>
    <n v="1"/>
    <n v="945"/>
    <n v="1"/>
    <n v="198450"/>
    <n v="11"/>
    <n v="8"/>
    <n v="1"/>
    <n v="7"/>
    <n v="3"/>
    <n v="0"/>
    <n v="0"/>
    <n v="0"/>
    <s v="Travel_Rarely"/>
    <x v="1"/>
    <s v="Life Sciences"/>
    <x v="0"/>
    <s v="Sales Executive"/>
    <x v="1"/>
    <s v="No"/>
    <s v="Y"/>
  </r>
  <r>
    <n v="53"/>
    <n v="24"/>
    <n v="3"/>
    <n v="1"/>
    <n v="946"/>
    <n v="4"/>
    <n v="133200"/>
    <n v="11"/>
    <n v="8"/>
    <n v="0"/>
    <n v="11"/>
    <n v="2"/>
    <n v="4"/>
    <n v="1"/>
    <n v="2"/>
    <s v="Travel_Rarely"/>
    <x v="1"/>
    <s v="Life Sciences"/>
    <x v="0"/>
    <s v="Research Director"/>
    <x v="1"/>
    <s v="No"/>
    <s v="Y"/>
  </r>
  <r>
    <n v="48"/>
    <n v="10"/>
    <n v="2"/>
    <n v="1"/>
    <n v="947"/>
    <n v="1"/>
    <n v="63470"/>
    <n v="12"/>
    <n v="8"/>
    <n v="1"/>
    <n v="19"/>
    <n v="3"/>
    <n v="9"/>
    <n v="7"/>
    <n v="7"/>
    <s v="Travel_Frequently"/>
    <x v="0"/>
    <s v="Marketing"/>
    <x v="0"/>
    <s v="Healthcare Representative"/>
    <x v="1"/>
    <s v="Yes"/>
    <s v="Y"/>
  </r>
  <r>
    <n v="32"/>
    <n v="1"/>
    <n v="3"/>
    <n v="1"/>
    <n v="948"/>
    <n v="2"/>
    <n v="27430"/>
    <n v="19"/>
    <n v="8"/>
    <n v="1"/>
    <n v="1"/>
    <n v="2"/>
    <n v="1"/>
    <n v="0"/>
    <n v="0"/>
    <s v="Travel_Rarely"/>
    <x v="0"/>
    <s v="Life Sciences"/>
    <x v="1"/>
    <s v="Research Scientist"/>
    <x v="1"/>
    <s v="Yes"/>
    <s v="Y"/>
  </r>
  <r>
    <n v="26"/>
    <n v="18"/>
    <n v="2"/>
    <n v="1"/>
    <n v="949"/>
    <n v="1"/>
    <n v="108800"/>
    <n v="23"/>
    <n v="8"/>
    <n v="1"/>
    <n v="7"/>
    <n v="5"/>
    <n v="7"/>
    <n v="5"/>
    <n v="7"/>
    <s v="Non-Travel"/>
    <x v="1"/>
    <s v="Medical"/>
    <x v="1"/>
    <s v="Human Resources"/>
    <x v="1"/>
    <s v="No"/>
    <s v="Y"/>
  </r>
  <r>
    <n v="55"/>
    <n v="23"/>
    <n v="1"/>
    <n v="1"/>
    <n v="950"/>
    <n v="5"/>
    <n v="23420"/>
    <n v="11"/>
    <n v="8"/>
    <n v="2"/>
    <n v="8"/>
    <n v="2"/>
    <n v="4"/>
    <n v="1"/>
    <n v="2"/>
    <s v="Travel_Rarely"/>
    <x v="1"/>
    <s v="Life Sciences"/>
    <x v="2"/>
    <s v="Laboratory Technician"/>
    <x v="1"/>
    <s v="No"/>
    <s v="Y"/>
  </r>
  <r>
    <n v="34"/>
    <n v="28"/>
    <n v="3"/>
    <n v="1"/>
    <n v="951"/>
    <n v="2"/>
    <n v="176500"/>
    <n v="19"/>
    <n v="8"/>
    <n v="1"/>
    <n v="15"/>
    <n v="6"/>
    <n v="15"/>
    <n v="4"/>
    <n v="13"/>
    <s v="Travel_Rarely"/>
    <x v="0"/>
    <s v="Life Sciences"/>
    <x v="0"/>
    <s v="Research Scientist"/>
    <x v="0"/>
    <s v="No"/>
    <s v="Y"/>
  </r>
  <r>
    <n v="60"/>
    <n v="17"/>
    <n v="4"/>
    <n v="1"/>
    <n v="952"/>
    <n v="1"/>
    <n v="40250"/>
    <n v="13"/>
    <n v="8"/>
    <n v="1"/>
    <n v="19"/>
    <n v="5"/>
    <n v="1"/>
    <n v="0"/>
    <n v="0"/>
    <s v="Travel_Rarely"/>
    <x v="0"/>
    <s v="Medical"/>
    <x v="2"/>
    <s v="Manager"/>
    <x v="1"/>
    <s v="No"/>
    <s v="Y"/>
  </r>
  <r>
    <n v="33"/>
    <n v="3"/>
    <n v="3"/>
    <n v="1"/>
    <n v="953"/>
    <n v="3"/>
    <n v="97250"/>
    <n v="11"/>
    <n v="8"/>
    <n v="0"/>
    <n v="14"/>
    <n v="0"/>
    <n v="14"/>
    <n v="2"/>
    <n v="13"/>
    <s v="Travel_Rarely"/>
    <x v="0"/>
    <s v="Life Sciences"/>
    <x v="0"/>
    <s v="Manager"/>
    <x v="1"/>
    <s v="No"/>
    <s v="Y"/>
  </r>
  <r>
    <n v="37"/>
    <n v="13"/>
    <n v="3"/>
    <n v="1"/>
    <n v="954"/>
    <n v="1"/>
    <n v="119040"/>
    <n v="12"/>
    <n v="8"/>
    <n v="1"/>
    <n v="6"/>
    <n v="4"/>
    <n v="6"/>
    <n v="1"/>
    <n v="3"/>
    <s v="Travel_Frequently"/>
    <x v="1"/>
    <s v="Life Sciences"/>
    <x v="2"/>
    <s v="Laboratory Technician"/>
    <x v="1"/>
    <s v="No"/>
    <s v="Y"/>
  </r>
  <r>
    <n v="34"/>
    <n v="7"/>
    <n v="2"/>
    <n v="1"/>
    <n v="955"/>
    <n v="1"/>
    <n v="21770"/>
    <n v="13"/>
    <n v="8"/>
    <n v="0"/>
    <n v="10"/>
    <n v="5"/>
    <n v="10"/>
    <n v="8"/>
    <n v="7"/>
    <s v="Travel_Rarely"/>
    <x v="1"/>
    <s v="Life Sciences"/>
    <x v="0"/>
    <s v="Healthcare Representative"/>
    <x v="1"/>
    <s v="No"/>
    <s v="Y"/>
  </r>
  <r>
    <n v="23"/>
    <n v="12"/>
    <n v="2"/>
    <n v="1"/>
    <n v="956"/>
    <n v="2"/>
    <n v="75250"/>
    <n v="14"/>
    <n v="8"/>
    <n v="2"/>
    <n v="3"/>
    <n v="2"/>
    <n v="3"/>
    <n v="0"/>
    <n v="2"/>
    <s v="Travel_Rarely"/>
    <x v="1"/>
    <s v="Medical"/>
    <x v="2"/>
    <s v="Research Scientist"/>
    <x v="1"/>
    <s v="Yes"/>
    <s v="Y"/>
  </r>
  <r>
    <n v="44"/>
    <n v="1"/>
    <n v="3"/>
    <n v="1"/>
    <n v="957"/>
    <n v="1"/>
    <n v="48340"/>
    <n v="14"/>
    <n v="8"/>
    <n v="0"/>
    <n v="9"/>
    <n v="1"/>
    <n v="8"/>
    <n v="6"/>
    <n v="7"/>
    <s v="Travel_Rarely"/>
    <x v="2"/>
    <s v="Life Sciences"/>
    <x v="0"/>
    <s v="Research Scientist"/>
    <x v="1"/>
    <s v="No"/>
    <s v="Y"/>
  </r>
  <r>
    <n v="35"/>
    <n v="13"/>
    <n v="3"/>
    <n v="1"/>
    <n v="958"/>
    <n v="3"/>
    <n v="20420"/>
    <n v="16"/>
    <n v="8"/>
    <n v="0"/>
    <n v="6"/>
    <n v="2"/>
    <n v="5"/>
    <n v="1"/>
    <n v="4"/>
    <s v="Travel_Frequently"/>
    <x v="1"/>
    <s v="Life Sciences"/>
    <x v="1"/>
    <s v="Sales Executive"/>
    <x v="1"/>
    <s v="No"/>
    <s v="Y"/>
  </r>
  <r>
    <n v="43"/>
    <n v="25"/>
    <n v="4"/>
    <n v="1"/>
    <n v="959"/>
    <n v="2"/>
    <n v="22200"/>
    <n v="11"/>
    <n v="8"/>
    <n v="0"/>
    <n v="10"/>
    <n v="2"/>
    <n v="10"/>
    <n v="8"/>
    <n v="8"/>
    <s v="Travel_Rarely"/>
    <x v="1"/>
    <s v="Life Sciences"/>
    <x v="0"/>
    <s v="Sales Executive"/>
    <x v="1"/>
    <s v="No"/>
    <s v="Y"/>
  </r>
  <r>
    <n v="24"/>
    <n v="6"/>
    <n v="3"/>
    <n v="1"/>
    <n v="960"/>
    <n v="3"/>
    <n v="10520"/>
    <n v="13"/>
    <n v="8"/>
    <n v="0"/>
    <n v="5"/>
    <n v="3"/>
    <n v="5"/>
    <n v="0"/>
    <n v="4"/>
    <s v="Travel_Rarely"/>
    <x v="1"/>
    <s v="Life Sciences"/>
    <x v="0"/>
    <s v="Sales Executive"/>
    <x v="1"/>
    <s v="No"/>
    <s v="Y"/>
  </r>
  <r>
    <n v="41"/>
    <n v="6"/>
    <n v="4"/>
    <n v="1"/>
    <n v="961"/>
    <n v="1"/>
    <n v="28210"/>
    <n v="17"/>
    <n v="8"/>
    <n v="0"/>
    <n v="10"/>
    <n v="3"/>
    <n v="10"/>
    <n v="8"/>
    <n v="7"/>
    <s v="Travel_Rarely"/>
    <x v="0"/>
    <s v="Marketing"/>
    <x v="1"/>
    <s v="Research Scientist"/>
    <x v="1"/>
    <s v="No"/>
    <s v="Y"/>
  </r>
  <r>
    <n v="29"/>
    <n v="2"/>
    <n v="2"/>
    <n v="1"/>
    <n v="962"/>
    <n v="2"/>
    <n v="192370"/>
    <n v="11"/>
    <n v="8"/>
    <n v="1"/>
    <n v="9"/>
    <n v="2"/>
    <n v="5"/>
    <n v="1"/>
    <n v="2"/>
    <s v="Travel_Rarely"/>
    <x v="1"/>
    <s v="Life Sciences"/>
    <x v="0"/>
    <s v="Research Scientist"/>
    <x v="1"/>
    <s v="No"/>
    <s v="Y"/>
  </r>
  <r>
    <n v="36"/>
    <n v="1"/>
    <n v="4"/>
    <n v="1"/>
    <n v="963"/>
    <n v="3"/>
    <n v="41070"/>
    <n v="11"/>
    <n v="8"/>
    <n v="1"/>
    <n v="17"/>
    <n v="2"/>
    <n v="13"/>
    <n v="6"/>
    <n v="7"/>
    <s v="Travel_Rarely"/>
    <x v="2"/>
    <s v="Life Sciences"/>
    <x v="1"/>
    <s v="Research Scientist"/>
    <x v="0"/>
    <s v="No"/>
    <s v="Y"/>
  </r>
  <r>
    <n v="45"/>
    <n v="2"/>
    <n v="3"/>
    <n v="1"/>
    <n v="964"/>
    <n v="2"/>
    <n v="83960"/>
    <n v="15"/>
    <n v="8"/>
    <n v="2"/>
    <n v="25"/>
    <n v="3"/>
    <n v="23"/>
    <n v="14"/>
    <n v="4"/>
    <s v="Non-Travel"/>
    <x v="0"/>
    <s v="Life Sciences"/>
    <x v="0"/>
    <s v="Manufacturing Director"/>
    <x v="0"/>
    <s v="No"/>
    <s v="Y"/>
  </r>
  <r>
    <n v="24"/>
    <n v="6"/>
    <n v="2"/>
    <n v="1"/>
    <n v="965"/>
    <n v="2"/>
    <n v="20070"/>
    <n v="12"/>
    <n v="8"/>
    <n v="0"/>
    <n v="1"/>
    <n v="2"/>
    <n v="1"/>
    <n v="0"/>
    <n v="0"/>
    <s v="Travel_Rarely"/>
    <x v="0"/>
    <s v="Medical"/>
    <x v="0"/>
    <s v="Manager"/>
    <x v="0"/>
    <s v="Yes"/>
    <s v="Y"/>
  </r>
  <r>
    <n v="47"/>
    <n v="1"/>
    <n v="3"/>
    <n v="1"/>
    <n v="966"/>
    <n v="2"/>
    <n v="196270"/>
    <n v="11"/>
    <n v="8"/>
    <n v="2"/>
    <n v="25"/>
    <n v="1"/>
    <n v="23"/>
    <n v="14"/>
    <n v="10"/>
    <s v="Travel_Frequently"/>
    <x v="1"/>
    <s v="Medical"/>
    <x v="0"/>
    <s v="Sales Executive"/>
    <x v="0"/>
    <s v="Yes"/>
    <s v="Y"/>
  </r>
  <r>
    <n v="26"/>
    <n v="9"/>
    <n v="1"/>
    <n v="1"/>
    <n v="967"/>
    <n v="1"/>
    <n v="106860"/>
    <n v="14"/>
    <n v="8"/>
    <n v="1"/>
    <n v="3"/>
    <n v="2"/>
    <n v="3"/>
    <n v="0"/>
    <n v="2"/>
    <s v="Travel_Rarely"/>
    <x v="1"/>
    <s v="Medical"/>
    <x v="0"/>
    <s v="Sales Executive"/>
    <x v="1"/>
    <s v="No"/>
    <s v="Y"/>
  </r>
  <r>
    <n v="45"/>
    <n v="1"/>
    <n v="4"/>
    <n v="1"/>
    <n v="968"/>
    <n v="1"/>
    <n v="29420"/>
    <n v="22"/>
    <n v="8"/>
    <n v="1"/>
    <n v="21"/>
    <n v="4"/>
    <n v="21"/>
    <n v="8"/>
    <n v="6"/>
    <s v="Travel_Rarely"/>
    <x v="1"/>
    <s v="Life Sciences"/>
    <x v="1"/>
    <s v="Research Director"/>
    <x v="1"/>
    <s v="No"/>
    <s v="Y"/>
  </r>
  <r>
    <n v="32"/>
    <n v="1"/>
    <n v="1"/>
    <n v="1"/>
    <n v="969"/>
    <n v="2"/>
    <n v="88580"/>
    <n v="16"/>
    <n v="8"/>
    <n v="1"/>
    <n v="10"/>
    <n v="2"/>
    <n v="5"/>
    <n v="1"/>
    <n v="3"/>
    <s v="Travel_Frequently"/>
    <x v="0"/>
    <s v="Marketing"/>
    <x v="0"/>
    <s v="Laboratory Technician"/>
    <x v="1"/>
    <s v="No"/>
    <s v="Y"/>
  </r>
  <r>
    <n v="31"/>
    <n v="14"/>
    <n v="2"/>
    <n v="1"/>
    <n v="970"/>
    <n v="1"/>
    <n v="167560"/>
    <n v="11"/>
    <n v="8"/>
    <n v="2"/>
    <n v="6"/>
    <n v="5"/>
    <n v="5"/>
    <n v="0"/>
    <n v="3"/>
    <s v="Travel_Rarely"/>
    <x v="1"/>
    <s v="Life Sciences"/>
    <x v="0"/>
    <s v="Sales Executive"/>
    <x v="1"/>
    <s v="No"/>
    <s v="Y"/>
  </r>
  <r>
    <n v="41"/>
    <n v="2"/>
    <n v="2"/>
    <n v="1"/>
    <n v="971"/>
    <n v="2"/>
    <n v="107980"/>
    <n v="14"/>
    <n v="8"/>
    <n v="2"/>
    <n v="10"/>
    <n v="5"/>
    <n v="3"/>
    <n v="1"/>
    <n v="2"/>
    <s v="Non-Travel"/>
    <x v="0"/>
    <s v="Medical"/>
    <x v="0"/>
    <s v="Research Scientist"/>
    <x v="1"/>
    <s v="No"/>
    <s v="Y"/>
  </r>
  <r>
    <n v="40"/>
    <n v="22"/>
    <n v="2"/>
    <n v="1"/>
    <n v="972"/>
    <n v="1"/>
    <n v="23230"/>
    <n v="16"/>
    <n v="8"/>
    <n v="1"/>
    <n v="18"/>
    <n v="2"/>
    <n v="1"/>
    <n v="0"/>
    <n v="0"/>
    <s v="Travel_Rarely"/>
    <x v="1"/>
    <s v="Technical Degree"/>
    <x v="0"/>
    <s v="Healthcare Representative"/>
    <x v="1"/>
    <s v="No"/>
    <s v="Y"/>
  </r>
  <r>
    <n v="24"/>
    <n v="3"/>
    <n v="3"/>
    <n v="1"/>
    <n v="973"/>
    <n v="1"/>
    <n v="14160"/>
    <n v="15"/>
    <n v="8"/>
    <n v="1"/>
    <n v="6"/>
    <n v="3"/>
    <n v="6"/>
    <n v="1"/>
    <n v="2"/>
    <s v="Travel_Rarely"/>
    <x v="1"/>
    <s v="Life Sciences"/>
    <x v="2"/>
    <s v="Research Scientist"/>
    <x v="0"/>
    <s v="No"/>
    <s v="Y"/>
  </r>
  <r>
    <n v="46"/>
    <n v="6"/>
    <n v="3"/>
    <n v="1"/>
    <n v="974"/>
    <n v="4"/>
    <n v="46150"/>
    <n v="12"/>
    <n v="8"/>
    <n v="0"/>
    <n v="19"/>
    <n v="3"/>
    <n v="10"/>
    <n v="0"/>
    <n v="9"/>
    <s v="Travel_Rarely"/>
    <x v="1"/>
    <s v="Medical"/>
    <x v="1"/>
    <s v="Sales Executive"/>
    <x v="1"/>
    <s v="No"/>
    <s v="Y"/>
  </r>
  <r>
    <n v="35"/>
    <n v="8"/>
    <n v="4"/>
    <n v="1"/>
    <n v="975"/>
    <n v="1"/>
    <n v="24610"/>
    <n v="20"/>
    <n v="8"/>
    <n v="1"/>
    <n v="17"/>
    <n v="4"/>
    <n v="7"/>
    <n v="0"/>
    <n v="7"/>
    <s v="Travel_Rarely"/>
    <x v="0"/>
    <s v="Life Sciences"/>
    <x v="0"/>
    <s v="Laboratory Technician"/>
    <x v="1"/>
    <s v="No"/>
    <s v="Y"/>
  </r>
  <r>
    <n v="30"/>
    <n v="9"/>
    <n v="4"/>
    <n v="1"/>
    <n v="976"/>
    <n v="1"/>
    <n v="87220"/>
    <n v="17"/>
    <n v="8"/>
    <n v="1"/>
    <n v="10"/>
    <n v="3"/>
    <n v="10"/>
    <n v="0"/>
    <n v="8"/>
    <s v="Travel_Rarely"/>
    <x v="0"/>
    <s v="Marketing"/>
    <x v="0"/>
    <s v="Laboratory Technician"/>
    <x v="1"/>
    <s v="No"/>
    <s v="Y"/>
  </r>
  <r>
    <n v="47"/>
    <n v="3"/>
    <n v="2"/>
    <n v="1"/>
    <n v="977"/>
    <n v="2"/>
    <n v="39550"/>
    <n v="12"/>
    <n v="8"/>
    <n v="1"/>
    <n v="4"/>
    <n v="5"/>
    <n v="1"/>
    <n v="0"/>
    <n v="0"/>
    <s v="Non-Travel"/>
    <x v="1"/>
    <s v="Life Sciences"/>
    <x v="0"/>
    <s v="Sales Executive"/>
    <x v="0"/>
    <s v="No"/>
    <s v="Y"/>
  </r>
  <r>
    <n v="46"/>
    <n v="1"/>
    <n v="4"/>
    <n v="1"/>
    <n v="978"/>
    <n v="3"/>
    <n v="99570"/>
    <n v="20"/>
    <n v="8"/>
    <n v="0"/>
    <n v="13"/>
    <n v="1"/>
    <n v="10"/>
    <n v="0"/>
    <n v="3"/>
    <s v="Travel_Rarely"/>
    <x v="1"/>
    <s v="Technical Degree"/>
    <x v="2"/>
    <s v="Sales Executive"/>
    <x v="0"/>
    <s v="No"/>
    <s v="Y"/>
  </r>
  <r>
    <n v="36"/>
    <n v="1"/>
    <n v="3"/>
    <n v="1"/>
    <n v="979"/>
    <n v="2"/>
    <n v="33760"/>
    <n v="20"/>
    <n v="8"/>
    <n v="0"/>
    <n v="16"/>
    <n v="3"/>
    <n v="2"/>
    <n v="2"/>
    <n v="2"/>
    <s v="Travel_Rarely"/>
    <x v="1"/>
    <s v="Medical"/>
    <x v="2"/>
    <s v="Manufacturing Director"/>
    <x v="1"/>
    <s v="Yes"/>
    <s v="Y"/>
  </r>
  <r>
    <n v="32"/>
    <n v="26"/>
    <n v="3"/>
    <n v="1"/>
    <n v="980"/>
    <n v="2"/>
    <n v="88230"/>
    <n v="13"/>
    <n v="8"/>
    <n v="2"/>
    <n v="10"/>
    <n v="3"/>
    <n v="0"/>
    <n v="0"/>
    <n v="0"/>
    <s v="Travel_Rarely"/>
    <x v="1"/>
    <s v="Medical"/>
    <x v="1"/>
    <s v="Research Director"/>
    <x v="0"/>
    <s v="Yes"/>
    <s v="Y"/>
  </r>
  <r>
    <n v="23"/>
    <n v="6"/>
    <n v="4"/>
    <n v="1"/>
    <n v="981"/>
    <n v="3"/>
    <n v="103220"/>
    <n v="14"/>
    <n v="8"/>
    <n v="2"/>
    <n v="3"/>
    <n v="2"/>
    <n v="3"/>
    <n v="1"/>
    <n v="2"/>
    <s v="Travel_Rarely"/>
    <x v="0"/>
    <s v="Life Sciences"/>
    <x v="1"/>
    <s v="Manufacturing Director"/>
    <x v="1"/>
    <s v="No"/>
    <s v="Y"/>
  </r>
  <r>
    <n v="31"/>
    <n v="3"/>
    <n v="3"/>
    <n v="1"/>
    <n v="982"/>
    <n v="2"/>
    <n v="46210"/>
    <n v="18"/>
    <n v="8"/>
    <n v="1"/>
    <n v="9"/>
    <n v="3"/>
    <n v="5"/>
    <n v="1"/>
    <n v="4"/>
    <s v="Travel_Frequently"/>
    <x v="0"/>
    <s v="Marketing"/>
    <x v="1"/>
    <s v="Sales Executive"/>
    <x v="1"/>
    <s v="No"/>
    <s v="Y"/>
  </r>
  <r>
    <n v="39"/>
    <n v="3"/>
    <n v="3"/>
    <n v="1"/>
    <n v="983"/>
    <n v="2"/>
    <n v="109760"/>
    <n v="11"/>
    <n v="8"/>
    <n v="0"/>
    <n v="9"/>
    <n v="3"/>
    <n v="9"/>
    <n v="5"/>
    <n v="8"/>
    <s v="Non-Travel"/>
    <x v="1"/>
    <s v="Life Sciences"/>
    <x v="0"/>
    <s v="Manufacturing Director"/>
    <x v="0"/>
    <s v="No"/>
    <s v="Y"/>
  </r>
  <r>
    <n v="32"/>
    <n v="6"/>
    <n v="3"/>
    <n v="1"/>
    <n v="984"/>
    <n v="1"/>
    <n v="36600"/>
    <n v="11"/>
    <n v="8"/>
    <n v="2"/>
    <n v="10"/>
    <n v="0"/>
    <n v="4"/>
    <n v="0"/>
    <n v="2"/>
    <s v="Travel_Rarely"/>
    <x v="1"/>
    <s v="Technical Degree"/>
    <x v="0"/>
    <s v="Research Scientist"/>
    <x v="1"/>
    <s v="No"/>
    <s v="Y"/>
  </r>
  <r>
    <n v="40"/>
    <n v="6"/>
    <n v="3"/>
    <n v="1"/>
    <n v="985"/>
    <n v="3"/>
    <n v="104820"/>
    <n v="11"/>
    <n v="8"/>
    <n v="1"/>
    <n v="21"/>
    <n v="6"/>
    <n v="21"/>
    <n v="12"/>
    <n v="8"/>
    <s v="Travel_Rarely"/>
    <x v="0"/>
    <s v="Life Sciences"/>
    <x v="1"/>
    <s v="Manufacturing Director"/>
    <x v="1"/>
    <s v="No"/>
    <s v="Y"/>
  </r>
  <r>
    <n v="45"/>
    <n v="19"/>
    <n v="4"/>
    <n v="1"/>
    <n v="986"/>
    <n v="1"/>
    <n v="71190"/>
    <n v="15"/>
    <n v="8"/>
    <n v="0"/>
    <n v="9"/>
    <n v="2"/>
    <n v="5"/>
    <n v="0"/>
    <n v="3"/>
    <s v="Travel_Rarely"/>
    <x v="1"/>
    <s v="Medical"/>
    <x v="0"/>
    <s v="Sales Representative"/>
    <x v="1"/>
    <s v="No"/>
    <s v="Y"/>
  </r>
  <r>
    <n v="30"/>
    <n v="9"/>
    <n v="3"/>
    <n v="1"/>
    <n v="987"/>
    <n v="1"/>
    <n v="95820"/>
    <n v="12"/>
    <n v="8"/>
    <n v="1"/>
    <n v="10"/>
    <n v="2"/>
    <n v="9"/>
    <n v="0"/>
    <n v="7"/>
    <s v="Travel_Frequently"/>
    <x v="0"/>
    <s v="Life Sciences"/>
    <x v="1"/>
    <s v="Research Director"/>
    <x v="1"/>
    <s v="No"/>
    <s v="Y"/>
  </r>
  <r>
    <n v="24"/>
    <n v="3"/>
    <n v="4"/>
    <n v="1"/>
    <n v="988"/>
    <n v="1"/>
    <n v="45080"/>
    <n v="11"/>
    <n v="8"/>
    <n v="1"/>
    <n v="3"/>
    <n v="5"/>
    <n v="2"/>
    <n v="2"/>
    <n v="1"/>
    <s v="Travel_Frequently"/>
    <x v="0"/>
    <s v="Marketing"/>
    <x v="0"/>
    <s v="Sales Executive"/>
    <x v="1"/>
    <s v="No"/>
    <s v="Y"/>
  </r>
  <r>
    <n v="30"/>
    <n v="10"/>
    <n v="3"/>
    <n v="1"/>
    <n v="989"/>
    <n v="1"/>
    <n v="22070"/>
    <n v="14"/>
    <n v="8"/>
    <n v="0"/>
    <n v="6"/>
    <n v="4"/>
    <n v="4"/>
    <n v="1"/>
    <n v="2"/>
    <s v="Travel_Frequently"/>
    <x v="1"/>
    <s v="Life Sciences"/>
    <x v="2"/>
    <s v="Human Resources"/>
    <x v="0"/>
    <s v="Yes"/>
    <s v="Y"/>
  </r>
  <r>
    <n v="31"/>
    <n v="3"/>
    <n v="2"/>
    <n v="1"/>
    <n v="990"/>
    <n v="3"/>
    <n v="77560"/>
    <n v="15"/>
    <n v="8"/>
    <n v="2"/>
    <n v="6"/>
    <n v="3"/>
    <n v="5"/>
    <n v="0"/>
    <n v="2"/>
    <s v="Travel_Rarely"/>
    <x v="1"/>
    <s v="Life Sciences"/>
    <x v="0"/>
    <s v="Laboratory Technician"/>
    <x v="1"/>
    <s v="No"/>
    <s v="Y"/>
  </r>
  <r>
    <n v="27"/>
    <n v="3"/>
    <n v="3"/>
    <n v="1"/>
    <n v="991"/>
    <n v="1"/>
    <n v="66940"/>
    <n v="13"/>
    <n v="8"/>
    <n v="1"/>
    <n v="6"/>
    <n v="2"/>
    <n v="6"/>
    <n v="1"/>
    <n v="4"/>
    <s v="Travel_Rarely"/>
    <x v="0"/>
    <s v="Life Sciences"/>
    <x v="1"/>
    <s v="Manager"/>
    <x v="1"/>
    <s v="No"/>
    <s v="Y"/>
  </r>
  <r>
    <n v="29"/>
    <n v="4"/>
    <n v="3"/>
    <n v="1"/>
    <n v="992"/>
    <n v="5"/>
    <n v="36910"/>
    <n v="13"/>
    <n v="8"/>
    <n v="0"/>
    <n v="2"/>
    <n v="3"/>
    <n v="2"/>
    <n v="2"/>
    <n v="2"/>
    <s v="Travel_Rarely"/>
    <x v="0"/>
    <s v="Marketing"/>
    <x v="1"/>
    <s v="Research Scientist"/>
    <x v="1"/>
    <s v="Yes"/>
    <s v="Y"/>
  </r>
  <r>
    <n v="29"/>
    <n v="8"/>
    <n v="4"/>
    <n v="1"/>
    <n v="993"/>
    <n v="1"/>
    <n v="23770"/>
    <n v="21"/>
    <n v="8"/>
    <n v="1"/>
    <n v="10"/>
    <n v="2"/>
    <n v="3"/>
    <n v="0"/>
    <n v="2"/>
    <s v="Travel_Frequently"/>
    <x v="1"/>
    <s v="Life Sciences"/>
    <x v="1"/>
    <s v="Sales Executive"/>
    <x v="0"/>
    <s v="No"/>
    <s v="Y"/>
  </r>
  <r>
    <n v="30"/>
    <n v="7"/>
    <n v="3"/>
    <n v="1"/>
    <n v="994"/>
    <n v="3"/>
    <n v="23130"/>
    <n v="11"/>
    <n v="8"/>
    <n v="0"/>
    <n v="12"/>
    <n v="5"/>
    <n v="7"/>
    <n v="1"/>
    <n v="7"/>
    <s v="Travel_Rarely"/>
    <x v="0"/>
    <s v="Life Sciences"/>
    <x v="2"/>
    <s v="Sales Executive"/>
    <x v="1"/>
    <s v="No"/>
    <s v="Y"/>
  </r>
  <r>
    <n v="34"/>
    <n v="1"/>
    <n v="2"/>
    <n v="1"/>
    <n v="995"/>
    <n v="2"/>
    <n v="176650"/>
    <n v="11"/>
    <n v="8"/>
    <n v="0"/>
    <n v="6"/>
    <n v="5"/>
    <n v="5"/>
    <n v="1"/>
    <n v="2"/>
    <s v="Travel_Rarely"/>
    <x v="1"/>
    <s v="Medical"/>
    <x v="0"/>
    <s v="Healthcare Representative"/>
    <x v="0"/>
    <s v="No"/>
    <s v="Y"/>
  </r>
  <r>
    <n v="33"/>
    <n v="2"/>
    <n v="4"/>
    <n v="1"/>
    <n v="996"/>
    <n v="1"/>
    <n v="25960"/>
    <n v="14"/>
    <n v="8"/>
    <n v="1"/>
    <n v="13"/>
    <n v="4"/>
    <n v="11"/>
    <n v="1"/>
    <n v="7"/>
    <s v="Non-Travel"/>
    <x v="1"/>
    <s v="Medical"/>
    <x v="1"/>
    <s v="Sales Representative"/>
    <x v="1"/>
    <s v="No"/>
    <s v="Y"/>
  </r>
  <r>
    <n v="49"/>
    <n v="3"/>
    <n v="4"/>
    <n v="1"/>
    <n v="997"/>
    <n v="1"/>
    <n v="47280"/>
    <n v="11"/>
    <n v="8"/>
    <n v="1"/>
    <n v="8"/>
    <n v="4"/>
    <n v="5"/>
    <n v="0"/>
    <n v="4"/>
    <s v="Travel_Rarely"/>
    <x v="0"/>
    <s v="Marketing"/>
    <x v="1"/>
    <s v="Sales Executive"/>
    <x v="1"/>
    <s v="No"/>
    <s v="Y"/>
  </r>
  <r>
    <n v="33"/>
    <n v="10"/>
    <n v="3"/>
    <n v="1"/>
    <n v="998"/>
    <n v="1"/>
    <n v="43020"/>
    <n v="13"/>
    <n v="8"/>
    <n v="0"/>
    <n v="11"/>
    <n v="3"/>
    <n v="0"/>
    <n v="0"/>
    <n v="0"/>
    <s v="Travel_Rarely"/>
    <x v="1"/>
    <s v="Life Sciences"/>
    <x v="1"/>
    <s v="Sales Executive"/>
    <x v="1"/>
    <s v="Yes"/>
    <s v="Y"/>
  </r>
  <r>
    <n v="38"/>
    <n v="28"/>
    <n v="3"/>
    <n v="1"/>
    <n v="999"/>
    <n v="1"/>
    <n v="29790"/>
    <n v="12"/>
    <n v="8"/>
    <n v="1"/>
    <n v="9"/>
    <n v="3"/>
    <n v="6"/>
    <n v="0"/>
    <n v="5"/>
    <s v="Travel_Frequently"/>
    <x v="1"/>
    <s v="Medical"/>
    <x v="0"/>
    <s v="Healthcare Representative"/>
    <x v="1"/>
    <s v="No"/>
    <s v="Y"/>
  </r>
  <r>
    <n v="31"/>
    <n v="9"/>
    <n v="4"/>
    <n v="1"/>
    <n v="1000"/>
    <n v="2"/>
    <n v="168850"/>
    <n v="14"/>
    <n v="8"/>
    <n v="2"/>
    <n v="10"/>
    <n v="2"/>
    <n v="1"/>
    <n v="0"/>
    <n v="0"/>
    <s v="Travel_Rarely"/>
    <x v="2"/>
    <s v="Human Resources"/>
    <x v="0"/>
    <s v="Laboratory Technician"/>
    <x v="1"/>
    <s v="Yes"/>
    <s v="Y"/>
  </r>
  <r>
    <n v="29"/>
    <n v="3"/>
    <n v="4"/>
    <n v="1"/>
    <n v="1001"/>
    <n v="2"/>
    <n v="55930"/>
    <n v="13"/>
    <n v="8"/>
    <n v="1"/>
    <n v="1"/>
    <n v="3"/>
    <n v="1"/>
    <n v="0"/>
    <n v="0"/>
    <s v="Travel_Rarely"/>
    <x v="1"/>
    <s v="Other"/>
    <x v="2"/>
    <s v="Sales Representative"/>
    <x v="0"/>
    <s v="No"/>
    <s v="Y"/>
  </r>
  <r>
    <n v="30"/>
    <n v="2"/>
    <n v="1"/>
    <n v="1"/>
    <n v="1002"/>
    <n v="1"/>
    <n v="104450"/>
    <n v="18"/>
    <n v="8"/>
    <n v="1"/>
    <n v="10"/>
    <n v="3"/>
    <n v="7"/>
    <n v="1"/>
    <n v="7"/>
    <s v="Travel_Rarely"/>
    <x v="1"/>
    <s v="Medical"/>
    <x v="0"/>
    <s v="Sales Representative"/>
    <x v="1"/>
    <s v="No"/>
    <s v="Y"/>
  </r>
  <r>
    <n v="32"/>
    <n v="10"/>
    <n v="4"/>
    <n v="1"/>
    <n v="1003"/>
    <n v="1"/>
    <n v="87400"/>
    <n v="11"/>
    <n v="8"/>
    <n v="1"/>
    <n v="12"/>
    <n v="2"/>
    <n v="7"/>
    <n v="0"/>
    <n v="7"/>
    <s v="Non-Travel"/>
    <x v="1"/>
    <s v="Life Sciences"/>
    <x v="1"/>
    <s v="Laboratory Technician"/>
    <x v="0"/>
    <s v="No"/>
    <s v="Y"/>
  </r>
  <r>
    <n v="38"/>
    <n v="8"/>
    <n v="2"/>
    <n v="1"/>
    <n v="1004"/>
    <n v="1"/>
    <n v="25140"/>
    <n v="11"/>
    <n v="8"/>
    <n v="0"/>
    <n v="15"/>
    <n v="2"/>
    <n v="1"/>
    <n v="1"/>
    <n v="0"/>
    <s v="Travel_Rarely"/>
    <x v="1"/>
    <s v="Technical Degree"/>
    <x v="0"/>
    <s v="Manufacturing Director"/>
    <x v="0"/>
    <s v="No"/>
    <s v="Y"/>
  </r>
  <r>
    <n v="43"/>
    <n v="1"/>
    <n v="4"/>
    <n v="1"/>
    <n v="1005"/>
    <n v="3"/>
    <n v="76550"/>
    <n v="12"/>
    <n v="8"/>
    <n v="1"/>
    <n v="6"/>
    <n v="3"/>
    <n v="1"/>
    <n v="0"/>
    <n v="0"/>
    <s v="Travel_Frequently"/>
    <x v="1"/>
    <s v="Other"/>
    <x v="0"/>
    <s v="Sales Executive"/>
    <x v="1"/>
    <s v="Yes"/>
    <s v="Y"/>
  </r>
  <r>
    <n v="42"/>
    <n v="1"/>
    <n v="3"/>
    <n v="1"/>
    <n v="1006"/>
    <n v="1"/>
    <n v="174650"/>
    <n v="13"/>
    <n v="8"/>
    <n v="1"/>
    <n v="7"/>
    <n v="3"/>
    <n v="5"/>
    <n v="0"/>
    <n v="4"/>
    <s v="Travel_Rarely"/>
    <x v="2"/>
    <s v="Other"/>
    <x v="2"/>
    <s v="Healthcare Representative"/>
    <x v="0"/>
    <s v="No"/>
    <s v="Y"/>
  </r>
  <r>
    <n v="55"/>
    <n v="3"/>
    <n v="2"/>
    <n v="1"/>
    <n v="1007"/>
    <n v="1"/>
    <n v="73510"/>
    <n v="20"/>
    <n v="8"/>
    <n v="1"/>
    <n v="34"/>
    <n v="3"/>
    <n v="1"/>
    <n v="0"/>
    <n v="0"/>
    <s v="Travel_Rarely"/>
    <x v="1"/>
    <s v="Life Sciences"/>
    <x v="0"/>
    <s v="Sales Executive"/>
    <x v="0"/>
    <s v="No"/>
    <s v="Y"/>
  </r>
  <r>
    <n v="33"/>
    <n v="14"/>
    <n v="3"/>
    <n v="1"/>
    <n v="1008"/>
    <n v="1"/>
    <n v="108200"/>
    <n v="12"/>
    <n v="8"/>
    <n v="0"/>
    <n v="11"/>
    <n v="2"/>
    <n v="9"/>
    <n v="1"/>
    <n v="7"/>
    <s v="Non-Travel"/>
    <x v="1"/>
    <s v="Other"/>
    <x v="2"/>
    <s v="Research Scientist"/>
    <x v="1"/>
    <s v="No"/>
    <s v="Y"/>
  </r>
  <r>
    <n v="41"/>
    <n v="5"/>
    <n v="3"/>
    <n v="1"/>
    <n v="1009"/>
    <n v="1"/>
    <n v="121690"/>
    <n v="19"/>
    <n v="8"/>
    <n v="0"/>
    <n v="5"/>
    <n v="2"/>
    <n v="5"/>
    <n v="0"/>
    <n v="4"/>
    <s v="Travel_Rarely"/>
    <x v="1"/>
    <s v="Medical"/>
    <x v="2"/>
    <s v="Sales Representative"/>
    <x v="1"/>
    <s v="No"/>
    <s v="Y"/>
  </r>
  <r>
    <n v="34"/>
    <n v="7"/>
    <n v="4"/>
    <n v="1"/>
    <n v="1010"/>
    <n v="1"/>
    <n v="196260"/>
    <n v="21"/>
    <n v="8"/>
    <n v="0"/>
    <n v="15"/>
    <n v="5"/>
    <n v="15"/>
    <n v="0"/>
    <n v="7"/>
    <s v="Non-Travel"/>
    <x v="1"/>
    <s v="Medical"/>
    <x v="2"/>
    <s v="Research Scientist"/>
    <x v="0"/>
    <s v="No"/>
    <s v="Y"/>
  </r>
  <r>
    <n v="53"/>
    <n v="10"/>
    <n v="4"/>
    <n v="1"/>
    <n v="1011"/>
    <n v="2"/>
    <n v="20700"/>
    <n v="13"/>
    <n v="8"/>
    <n v="2"/>
    <n v="27"/>
    <n v="2"/>
    <n v="3"/>
    <n v="0"/>
    <n v="2"/>
    <s v="Non-Travel"/>
    <x v="1"/>
    <s v="Medical"/>
    <x v="0"/>
    <s v="Healthcare Representative"/>
    <x v="1"/>
    <s v="No"/>
    <s v="Y"/>
  </r>
  <r>
    <n v="43"/>
    <n v="16"/>
    <n v="2"/>
    <n v="1"/>
    <n v="1012"/>
    <n v="1"/>
    <n v="67820"/>
    <n v="16"/>
    <n v="8"/>
    <n v="1"/>
    <n v="10"/>
    <n v="2"/>
    <n v="9"/>
    <n v="1"/>
    <n v="8"/>
    <s v="Travel_Rarely"/>
    <x v="0"/>
    <s v="Marketing"/>
    <x v="1"/>
    <s v="Laboratory Technician"/>
    <x v="0"/>
    <s v="No"/>
    <s v="Y"/>
  </r>
  <r>
    <n v="34"/>
    <n v="10"/>
    <n v="2"/>
    <n v="1"/>
    <n v="1013"/>
    <n v="5"/>
    <n v="77790"/>
    <n v="12"/>
    <n v="8"/>
    <n v="1"/>
    <n v="6"/>
    <n v="2"/>
    <n v="2"/>
    <n v="2"/>
    <n v="2"/>
    <s v="Travel_Rarely"/>
    <x v="0"/>
    <s v="Life Sciences"/>
    <x v="1"/>
    <s v="Sales Executive"/>
    <x v="0"/>
    <s v="No"/>
    <s v="Y"/>
  </r>
  <r>
    <n v="21"/>
    <n v="1"/>
    <n v="2"/>
    <n v="1"/>
    <n v="1014"/>
    <n v="5"/>
    <n v="27910"/>
    <n v="14"/>
    <n v="8"/>
    <n v="0"/>
    <n v="1"/>
    <n v="3"/>
    <n v="1"/>
    <n v="1"/>
    <n v="0"/>
    <s v="Travel_Rarely"/>
    <x v="0"/>
    <s v="Marketing"/>
    <x v="1"/>
    <s v="Healthcare Representative"/>
    <x v="1"/>
    <s v="Yes"/>
    <s v="Y"/>
  </r>
  <r>
    <n v="38"/>
    <n v="8"/>
    <n v="2"/>
    <n v="1"/>
    <n v="1015"/>
    <n v="2"/>
    <n v="32010"/>
    <n v="11"/>
    <n v="8"/>
    <n v="1"/>
    <n v="5"/>
    <n v="3"/>
    <n v="5"/>
    <n v="0"/>
    <n v="4"/>
    <s v="Travel_Rarely"/>
    <x v="1"/>
    <s v="Life Sciences"/>
    <x v="0"/>
    <s v="Sales Executive"/>
    <x v="0"/>
    <s v="No"/>
    <s v="Y"/>
  </r>
  <r>
    <n v="22"/>
    <n v="1"/>
    <n v="3"/>
    <n v="1"/>
    <n v="1016"/>
    <n v="4"/>
    <n v="49680"/>
    <n v="14"/>
    <n v="8"/>
    <n v="0"/>
    <n v="1"/>
    <n v="3"/>
    <n v="1"/>
    <n v="0"/>
    <n v="0"/>
    <s v="Travel_Rarely"/>
    <x v="1"/>
    <s v="Other"/>
    <x v="0"/>
    <s v="Research Scientist"/>
    <x v="1"/>
    <s v="Yes"/>
    <s v="Y"/>
  </r>
  <r>
    <n v="31"/>
    <n v="8"/>
    <n v="5"/>
    <n v="1"/>
    <n v="1017"/>
    <n v="5"/>
    <n v="131200"/>
    <n v="12"/>
    <n v="8"/>
    <n v="2"/>
    <n v="13"/>
    <n v="6"/>
    <n v="12"/>
    <n v="5"/>
    <n v="7"/>
    <s v="Travel_Rarely"/>
    <x v="1"/>
    <s v="Life Sciences"/>
    <x v="0"/>
    <s v="Sales Executive"/>
    <x v="1"/>
    <s v="No"/>
    <s v="Y"/>
  </r>
  <r>
    <n v="51"/>
    <n v="1"/>
    <n v="4"/>
    <n v="1"/>
    <n v="1018"/>
    <n v="1"/>
    <n v="40330"/>
    <n v="14"/>
    <n v="8"/>
    <n v="0"/>
    <n v="15"/>
    <n v="2"/>
    <n v="2"/>
    <n v="2"/>
    <n v="2"/>
    <s v="Travel_Rarely"/>
    <x v="1"/>
    <s v="Life Sciences"/>
    <x v="0"/>
    <s v="Manager"/>
    <x v="0"/>
    <s v="No"/>
    <s v="Y"/>
  </r>
  <r>
    <n v="37"/>
    <n v="24"/>
    <n v="1"/>
    <n v="1"/>
    <n v="1019"/>
    <n v="2"/>
    <n v="32910"/>
    <n v="16"/>
    <n v="8"/>
    <n v="3"/>
    <n v="5"/>
    <n v="2"/>
    <n v="5"/>
    <n v="0"/>
    <n v="3"/>
    <s v="Travel_Rarely"/>
    <x v="1"/>
    <s v="Life Sciences"/>
    <x v="0"/>
    <s v="Sales Executive"/>
    <x v="1"/>
    <s v="No"/>
    <s v="Y"/>
  </r>
  <r>
    <n v="46"/>
    <n v="3"/>
    <n v="4"/>
    <n v="1"/>
    <n v="1020"/>
    <n v="1"/>
    <n v="42720"/>
    <n v="13"/>
    <n v="8"/>
    <n v="0"/>
    <n v="24"/>
    <n v="3"/>
    <n v="2"/>
    <n v="2"/>
    <n v="2"/>
    <s v="Travel_Rarely"/>
    <x v="0"/>
    <s v="Marketing"/>
    <x v="2"/>
    <s v="Sales Representative"/>
    <x v="0"/>
    <s v="No"/>
    <s v="Y"/>
  </r>
  <r>
    <n v="36"/>
    <n v="27"/>
    <n v="3"/>
    <n v="1"/>
    <n v="1021"/>
    <n v="4"/>
    <n v="50560"/>
    <n v="12"/>
    <n v="8"/>
    <n v="0"/>
    <n v="15"/>
    <n v="2"/>
    <n v="12"/>
    <n v="5"/>
    <n v="7"/>
    <s v="Travel_Rarely"/>
    <x v="1"/>
    <s v="Technical Degree"/>
    <x v="0"/>
    <s v="Research Scientist"/>
    <x v="0"/>
    <s v="No"/>
    <s v="Y"/>
  </r>
  <r>
    <n v="44"/>
    <n v="10"/>
    <n v="4"/>
    <n v="1"/>
    <n v="1022"/>
    <n v="1"/>
    <n v="28440"/>
    <n v="12"/>
    <n v="8"/>
    <n v="0"/>
    <n v="6"/>
    <n v="2"/>
    <n v="5"/>
    <n v="2"/>
    <n v="3"/>
    <s v="Travel_Frequently"/>
    <x v="0"/>
    <s v="Life Sciences"/>
    <x v="2"/>
    <s v="Research Scientist"/>
    <x v="1"/>
    <s v="Yes"/>
    <s v="Y"/>
  </r>
  <r>
    <n v="37"/>
    <n v="19"/>
    <n v="2"/>
    <n v="1"/>
    <n v="1023"/>
    <n v="2"/>
    <n v="27030"/>
    <n v="14"/>
    <n v="8"/>
    <n v="0"/>
    <n v="19"/>
    <n v="2"/>
    <n v="10"/>
    <n v="4"/>
    <n v="7"/>
    <s v="Travel_Rarely"/>
    <x v="1"/>
    <s v="Technical Degree"/>
    <x v="2"/>
    <s v="Sales Executive"/>
    <x v="1"/>
    <s v="No"/>
    <s v="Y"/>
  </r>
  <r>
    <n v="35"/>
    <n v="15"/>
    <n v="4"/>
    <n v="1"/>
    <n v="1024"/>
    <n v="2"/>
    <n v="19040"/>
    <n v="22"/>
    <n v="8"/>
    <n v="1"/>
    <n v="10"/>
    <n v="4"/>
    <n v="10"/>
    <n v="7"/>
    <n v="7"/>
    <s v="Travel_Rarely"/>
    <x v="1"/>
    <s v="Life Sciences"/>
    <x v="1"/>
    <s v="Research Scientist"/>
    <x v="1"/>
    <s v="Yes"/>
    <s v="Y"/>
  </r>
  <r>
    <n v="33"/>
    <n v="8"/>
    <n v="5"/>
    <n v="1"/>
    <n v="1025"/>
    <n v="2"/>
    <n v="82240"/>
    <n v="19"/>
    <n v="8"/>
    <n v="0"/>
    <n v="14"/>
    <n v="3"/>
    <n v="10"/>
    <n v="7"/>
    <n v="6"/>
    <s v="Travel_Rarely"/>
    <x v="1"/>
    <s v="Medical"/>
    <x v="0"/>
    <s v="Laboratory Technician"/>
    <x v="1"/>
    <s v="No"/>
    <s v="Y"/>
  </r>
  <r>
    <n v="28"/>
    <n v="9"/>
    <n v="3"/>
    <n v="1"/>
    <n v="1026"/>
    <n v="2"/>
    <n v="47660"/>
    <n v="12"/>
    <n v="8"/>
    <n v="0"/>
    <n v="5"/>
    <n v="3"/>
    <n v="5"/>
    <n v="0"/>
    <n v="3"/>
    <s v="Travel_Rarely"/>
    <x v="0"/>
    <s v="Medical"/>
    <x v="0"/>
    <s v="Sales Executive"/>
    <x v="0"/>
    <s v="No"/>
    <s v="Y"/>
  </r>
  <r>
    <n v="39"/>
    <n v="3"/>
    <n v="4"/>
    <n v="1"/>
    <n v="1027"/>
    <n v="2"/>
    <n v="26100"/>
    <n v="12"/>
    <n v="8"/>
    <n v="0"/>
    <n v="9"/>
    <n v="2"/>
    <n v="4"/>
    <n v="2"/>
    <n v="2"/>
    <s v="Travel_Rarely"/>
    <x v="0"/>
    <s v="Marketing"/>
    <x v="1"/>
    <s v="Laboratory Technician"/>
    <x v="0"/>
    <s v="No"/>
    <s v="Y"/>
  </r>
  <r>
    <n v="46"/>
    <n v="9"/>
    <n v="2"/>
    <n v="1"/>
    <n v="1028"/>
    <n v="2"/>
    <n v="57310"/>
    <n v="17"/>
    <n v="8"/>
    <n v="0"/>
    <n v="6"/>
    <n v="2"/>
    <n v="2"/>
    <n v="2"/>
    <n v="2"/>
    <s v="Non-Travel"/>
    <x v="1"/>
    <s v="Life Sciences"/>
    <x v="1"/>
    <s v="Manufacturing Director"/>
    <x v="1"/>
    <s v="No"/>
    <s v="Y"/>
  </r>
  <r>
    <n v="40"/>
    <n v="2"/>
    <n v="2"/>
    <n v="1"/>
    <n v="1029"/>
    <n v="1"/>
    <n v="25390"/>
    <n v="12"/>
    <n v="8"/>
    <n v="1"/>
    <n v="7"/>
    <n v="3"/>
    <n v="4"/>
    <n v="0"/>
    <n v="2"/>
    <s v="Travel_Rarely"/>
    <x v="1"/>
    <s v="Medical"/>
    <x v="0"/>
    <s v="Research Director"/>
    <x v="1"/>
    <s v="No"/>
    <s v="Y"/>
  </r>
  <r>
    <n v="42"/>
    <n v="7"/>
    <n v="4"/>
    <n v="1"/>
    <n v="1030"/>
    <n v="2"/>
    <n v="57140"/>
    <n v="11"/>
    <n v="8"/>
    <n v="0"/>
    <n v="10"/>
    <n v="2"/>
    <n v="0"/>
    <n v="0"/>
    <n v="0"/>
    <s v="Travel_Rarely"/>
    <x v="1"/>
    <s v="Other"/>
    <x v="0"/>
    <s v="Laboratory Technician"/>
    <x v="0"/>
    <s v="No"/>
    <s v="Y"/>
  </r>
  <r>
    <n v="35"/>
    <n v="10"/>
    <n v="1"/>
    <n v="1"/>
    <n v="1031"/>
    <n v="2"/>
    <n v="43230"/>
    <n v="18"/>
    <n v="8"/>
    <n v="3"/>
    <n v="15"/>
    <n v="3"/>
    <n v="7"/>
    <n v="1"/>
    <n v="7"/>
    <s v="Non-Travel"/>
    <x v="0"/>
    <s v="Life Sciences"/>
    <x v="2"/>
    <s v="Research Director"/>
    <x v="0"/>
    <s v="No"/>
    <s v="Y"/>
  </r>
  <r>
    <n v="38"/>
    <n v="6"/>
    <n v="4"/>
    <n v="1"/>
    <n v="1032"/>
    <n v="3"/>
    <n v="73360"/>
    <n v="11"/>
    <n v="8"/>
    <n v="0"/>
    <n v="13"/>
    <n v="3"/>
    <n v="11"/>
    <n v="3"/>
    <n v="8"/>
    <s v="Non-Travel"/>
    <x v="0"/>
    <s v="Marketing"/>
    <x v="2"/>
    <s v="Sales Executive"/>
    <x v="1"/>
    <s v="No"/>
    <s v="Y"/>
  </r>
  <r>
    <n v="34"/>
    <n v="2"/>
    <n v="1"/>
    <n v="1"/>
    <n v="1033"/>
    <n v="1"/>
    <n v="134990"/>
    <n v="23"/>
    <n v="8"/>
    <n v="2"/>
    <n v="11"/>
    <n v="2"/>
    <n v="7"/>
    <n v="0"/>
    <n v="7"/>
    <s v="Travel_Frequently"/>
    <x v="1"/>
    <s v="Life Sciences"/>
    <x v="0"/>
    <s v="Manufacturing Director"/>
    <x v="1"/>
    <s v="Yes"/>
    <s v="Y"/>
  </r>
  <r>
    <n v="37"/>
    <n v="24"/>
    <n v="3"/>
    <n v="1"/>
    <n v="1034"/>
    <n v="1"/>
    <n v="137580"/>
    <n v="11"/>
    <n v="8"/>
    <n v="1"/>
    <n v="10"/>
    <n v="5"/>
    <n v="10"/>
    <n v="0"/>
    <n v="8"/>
    <s v="Travel_Rarely"/>
    <x v="1"/>
    <s v="Life Sciences"/>
    <x v="1"/>
    <s v="Laboratory Technician"/>
    <x v="1"/>
    <s v="Yes"/>
    <s v="Y"/>
  </r>
  <r>
    <n v="39"/>
    <n v="2"/>
    <n v="1"/>
    <n v="1"/>
    <n v="1035"/>
    <n v="2"/>
    <n v="51550"/>
    <n v="18"/>
    <n v="8"/>
    <n v="1"/>
    <n v="7"/>
    <n v="3"/>
    <n v="2"/>
    <n v="2"/>
    <n v="2"/>
    <s v="Travel_Frequently"/>
    <x v="1"/>
    <s v="Medical"/>
    <x v="2"/>
    <s v="Healthcare Representative"/>
    <x v="1"/>
    <s v="No"/>
    <s v="Y"/>
  </r>
  <r>
    <n v="43"/>
    <n v="8"/>
    <n v="5"/>
    <n v="1"/>
    <n v="1036"/>
    <n v="3"/>
    <n v="22580"/>
    <n v="18"/>
    <n v="8"/>
    <n v="0"/>
    <n v="7"/>
    <n v="2"/>
    <n v="3"/>
    <n v="1"/>
    <n v="2"/>
    <s v="Non-Travel"/>
    <x v="2"/>
    <s v="Medical"/>
    <x v="1"/>
    <s v="Sales Executive"/>
    <x v="0"/>
    <s v="No"/>
    <s v="Y"/>
  </r>
  <r>
    <n v="41"/>
    <n v="3"/>
    <n v="3"/>
    <n v="1"/>
    <n v="1037"/>
    <n v="3"/>
    <n v="35970"/>
    <n v="13"/>
    <n v="8"/>
    <n v="1"/>
    <n v="11"/>
    <n v="2"/>
    <n v="3"/>
    <n v="1"/>
    <n v="2"/>
    <s v="Travel_Rarely"/>
    <x v="1"/>
    <s v="Life Sciences"/>
    <x v="1"/>
    <s v="Research Scientist"/>
    <x v="1"/>
    <s v="No"/>
    <s v="Y"/>
  </r>
  <r>
    <n v="41"/>
    <n v="1"/>
    <n v="1"/>
    <n v="1"/>
    <n v="1038"/>
    <n v="3"/>
    <n v="25150"/>
    <n v="18"/>
    <n v="8"/>
    <n v="0"/>
    <n v="23"/>
    <n v="2"/>
    <n v="22"/>
    <n v="13"/>
    <n v="5"/>
    <s v="Travel_Rarely"/>
    <x v="1"/>
    <s v="Technical Degree"/>
    <x v="2"/>
    <s v="Laboratory Technician"/>
    <x v="1"/>
    <s v="No"/>
    <s v="Y"/>
  </r>
  <r>
    <n v="30"/>
    <n v="26"/>
    <n v="3"/>
    <n v="1"/>
    <n v="1039"/>
    <n v="2"/>
    <n v="44200"/>
    <n v="11"/>
    <n v="8"/>
    <n v="0"/>
    <n v="9"/>
    <n v="3"/>
    <n v="7"/>
    <n v="0"/>
    <n v="2"/>
    <s v="Travel_Rarely"/>
    <x v="0"/>
    <s v="Marketing"/>
    <x v="1"/>
    <s v="Manager"/>
    <x v="0"/>
    <s v="No"/>
    <s v="Y"/>
  </r>
  <r>
    <n v="26"/>
    <n v="2"/>
    <n v="1"/>
    <n v="1"/>
    <n v="1040"/>
    <n v="3"/>
    <n v="65780"/>
    <n v="15"/>
    <n v="8"/>
    <n v="2"/>
    <n v="6"/>
    <n v="3"/>
    <n v="5"/>
    <n v="1"/>
    <n v="4"/>
    <s v="Travel_Rarely"/>
    <x v="2"/>
    <s v="Technical Degree"/>
    <x v="0"/>
    <s v="Sales Executive"/>
    <x v="0"/>
    <s v="Yes"/>
    <s v="Y"/>
  </r>
  <r>
    <n v="46"/>
    <n v="10"/>
    <n v="3"/>
    <n v="1"/>
    <n v="1041"/>
    <n v="1"/>
    <n v="44220"/>
    <n v="11"/>
    <n v="8"/>
    <n v="1"/>
    <n v="13"/>
    <n v="2"/>
    <n v="9"/>
    <n v="3"/>
    <n v="7"/>
    <s v="Travel_Rarely"/>
    <x v="1"/>
    <s v="Medical"/>
    <x v="0"/>
    <s v="Sales Executive"/>
    <x v="1"/>
    <s v="Yes"/>
    <s v="Y"/>
  </r>
  <r>
    <n v="40"/>
    <n v="27"/>
    <n v="2"/>
    <n v="1"/>
    <n v="1042"/>
    <n v="3"/>
    <n v="102740"/>
    <n v="18"/>
    <n v="8"/>
    <n v="0"/>
    <n v="12"/>
    <n v="3"/>
    <n v="5"/>
    <n v="0"/>
    <n v="3"/>
    <s v="Travel_Rarely"/>
    <x v="0"/>
    <s v="Medical"/>
    <x v="2"/>
    <s v="Sales Executive"/>
    <x v="0"/>
    <s v="No"/>
    <s v="Y"/>
  </r>
  <r>
    <n v="34"/>
    <n v="2"/>
    <n v="3"/>
    <n v="1"/>
    <n v="1043"/>
    <n v="2"/>
    <n v="53430"/>
    <n v="14"/>
    <n v="8"/>
    <n v="0"/>
    <n v="10"/>
    <n v="5"/>
    <n v="10"/>
    <n v="4"/>
    <n v="8"/>
    <s v="Travel_Rarely"/>
    <x v="1"/>
    <s v="Life Sciences"/>
    <x v="0"/>
    <s v="Laboratory Technician"/>
    <x v="1"/>
    <s v="No"/>
    <s v="Y"/>
  </r>
  <r>
    <n v="58"/>
    <n v="2"/>
    <n v="4"/>
    <n v="1"/>
    <n v="1044"/>
    <n v="1"/>
    <n v="23760"/>
    <n v="12"/>
    <n v="8"/>
    <n v="1"/>
    <n v="37"/>
    <n v="3"/>
    <n v="16"/>
    <n v="14"/>
    <n v="14"/>
    <s v="Non-Travel"/>
    <x v="1"/>
    <s v="Medical"/>
    <x v="2"/>
    <s v="Laboratory Technician"/>
    <x v="1"/>
    <s v="No"/>
    <s v="Y"/>
  </r>
  <r>
    <n v="35"/>
    <n v="8"/>
    <n v="1"/>
    <n v="1"/>
    <n v="1045"/>
    <n v="3"/>
    <n v="53460"/>
    <n v="14"/>
    <n v="8"/>
    <n v="0"/>
    <n v="6"/>
    <n v="3"/>
    <n v="5"/>
    <n v="0"/>
    <n v="3"/>
    <s v="Travel_Rarely"/>
    <x v="1"/>
    <s v="Technical Degree"/>
    <x v="0"/>
    <s v="Manufacturing Director"/>
    <x v="0"/>
    <s v="No"/>
    <s v="Y"/>
  </r>
  <r>
    <n v="47"/>
    <n v="19"/>
    <n v="5"/>
    <n v="1"/>
    <n v="1046"/>
    <n v="2"/>
    <n v="28270"/>
    <n v="14"/>
    <n v="8"/>
    <n v="1"/>
    <n v="28"/>
    <n v="3"/>
    <n v="22"/>
    <n v="14"/>
    <n v="10"/>
    <s v="Travel_Rarely"/>
    <x v="1"/>
    <s v="Medical"/>
    <x v="2"/>
    <s v="Research Scientist"/>
    <x v="0"/>
    <s v="No"/>
    <s v="Y"/>
  </r>
  <r>
    <n v="40"/>
    <n v="1"/>
    <n v="4"/>
    <n v="1"/>
    <n v="1047"/>
    <n v="2"/>
    <n v="199430"/>
    <n v="13"/>
    <n v="8"/>
    <n v="1"/>
    <n v="15"/>
    <n v="3"/>
    <n v="7"/>
    <n v="7"/>
    <n v="7"/>
    <s v="Travel_Rarely"/>
    <x v="1"/>
    <s v="Life Sciences"/>
    <x v="2"/>
    <s v="Manager"/>
    <x v="1"/>
    <s v="No"/>
    <s v="Y"/>
  </r>
  <r>
    <n v="54"/>
    <n v="27"/>
    <n v="4"/>
    <n v="1"/>
    <n v="1048"/>
    <n v="1"/>
    <n v="31310"/>
    <n v="14"/>
    <n v="8"/>
    <n v="0"/>
    <n v="14"/>
    <n v="3"/>
    <n v="7"/>
    <n v="1"/>
    <n v="7"/>
    <s v="Travel_Rarely"/>
    <x v="0"/>
    <s v="Medical"/>
    <x v="0"/>
    <s v="Research Scientist"/>
    <x v="1"/>
    <s v="No"/>
    <s v="Y"/>
  </r>
  <r>
    <n v="31"/>
    <n v="8"/>
    <n v="4"/>
    <n v="1"/>
    <n v="1049"/>
    <n v="3"/>
    <n v="25520"/>
    <n v="18"/>
    <n v="8"/>
    <n v="0"/>
    <n v="9"/>
    <n v="2"/>
    <n v="3"/>
    <n v="2"/>
    <n v="2"/>
    <s v="Travel_Frequently"/>
    <x v="0"/>
    <s v="Other"/>
    <x v="0"/>
    <s v="Manufacturing Director"/>
    <x v="0"/>
    <s v="No"/>
    <s v="Y"/>
  </r>
  <r>
    <n v="28"/>
    <n v="1"/>
    <n v="2"/>
    <n v="1"/>
    <n v="1050"/>
    <n v="3"/>
    <n v="44770"/>
    <n v="15"/>
    <n v="8"/>
    <n v="0"/>
    <n v="3"/>
    <n v="6"/>
    <n v="3"/>
    <n v="1"/>
    <n v="2"/>
    <s v="Travel_Rarely"/>
    <x v="0"/>
    <s v="Life Sciences"/>
    <x v="0"/>
    <s v="Manager"/>
    <x v="1"/>
    <s v="No"/>
    <s v="Y"/>
  </r>
  <r>
    <n v="38"/>
    <n v="19"/>
    <n v="3"/>
    <n v="1"/>
    <n v="1051"/>
    <n v="2"/>
    <n v="64740"/>
    <n v="13"/>
    <n v="8"/>
    <n v="2"/>
    <n v="20"/>
    <n v="3"/>
    <n v="4"/>
    <n v="0"/>
    <n v="3"/>
    <s v="Travel_Rarely"/>
    <x v="1"/>
    <s v="Medical"/>
    <x v="0"/>
    <s v="Manufacturing Director"/>
    <x v="0"/>
    <s v="No"/>
    <s v="Y"/>
  </r>
  <r>
    <n v="26"/>
    <n v="8"/>
    <n v="3"/>
    <n v="1"/>
    <n v="1052"/>
    <n v="1"/>
    <n v="30330"/>
    <n v="12"/>
    <n v="8"/>
    <n v="0"/>
    <n v="5"/>
    <n v="2"/>
    <n v="5"/>
    <n v="1"/>
    <n v="2"/>
    <s v="Travel_Rarely"/>
    <x v="0"/>
    <s v="Marketing"/>
    <x v="1"/>
    <s v="Healthcare Representative"/>
    <x v="0"/>
    <s v="No"/>
    <s v="Y"/>
  </r>
  <r>
    <n v="58"/>
    <n v="10"/>
    <n v="4"/>
    <n v="1"/>
    <n v="1053"/>
    <n v="1"/>
    <n v="29360"/>
    <n v="13"/>
    <n v="8"/>
    <n v="1"/>
    <n v="23"/>
    <n v="3"/>
    <n v="2"/>
    <n v="2"/>
    <n v="2"/>
    <s v="Travel_Frequently"/>
    <x v="1"/>
    <s v="Technical Degree"/>
    <x v="0"/>
    <s v="Sales Representative"/>
    <x v="0"/>
    <s v="No"/>
    <s v="Y"/>
  </r>
  <r>
    <n v="18"/>
    <n v="2"/>
    <n v="3"/>
    <n v="1"/>
    <n v="1054"/>
    <n v="3"/>
    <n v="186060"/>
    <n v="24"/>
    <n v="8"/>
    <n v="2"/>
    <n v="0"/>
    <n v="4"/>
    <n v="0"/>
    <n v="0"/>
    <n v="0"/>
    <s v="Non-Travel"/>
    <x v="1"/>
    <s v="Life Sciences"/>
    <x v="1"/>
    <s v="Sales Representative"/>
    <x v="1"/>
    <s v="No"/>
    <s v="Y"/>
  </r>
  <r>
    <n v="31"/>
    <n v="2"/>
    <n v="3"/>
    <n v="1"/>
    <n v="1055"/>
    <n v="3"/>
    <n v="21680"/>
    <n v="14"/>
    <n v="8"/>
    <n v="1"/>
    <n v="2"/>
    <n v="2"/>
    <n v="1"/>
    <n v="0"/>
    <n v="0"/>
    <s v="Travel_Rarely"/>
    <x v="1"/>
    <s v="Life Sciences"/>
    <x v="0"/>
    <s v="Laboratory Technician"/>
    <x v="1"/>
    <s v="Yes"/>
    <s v="Y"/>
  </r>
  <r>
    <n v="29"/>
    <n v="8"/>
    <n v="2"/>
    <n v="1"/>
    <n v="1056"/>
    <n v="1"/>
    <n v="28530"/>
    <n v="14"/>
    <n v="8"/>
    <n v="1"/>
    <n v="4"/>
    <n v="5"/>
    <n v="2"/>
    <n v="2"/>
    <n v="0"/>
    <s v="Travel_Rarely"/>
    <x v="1"/>
    <s v="Medical"/>
    <x v="2"/>
    <s v="Manager"/>
    <x v="1"/>
    <s v="Yes"/>
    <s v="Y"/>
  </r>
  <r>
    <n v="45"/>
    <n v="1"/>
    <n v="4"/>
    <n v="1"/>
    <n v="1057"/>
    <n v="1"/>
    <n v="170480"/>
    <n v="15"/>
    <n v="8"/>
    <n v="0"/>
    <n v="10"/>
    <n v="3"/>
    <n v="8"/>
    <n v="5"/>
    <n v="7"/>
    <s v="Non-Travel"/>
    <x v="0"/>
    <s v="Technical Degree"/>
    <x v="0"/>
    <s v="Research Scientist"/>
    <x v="1"/>
    <s v="No"/>
    <s v="Y"/>
  </r>
  <r>
    <n v="36"/>
    <n v="2"/>
    <n v="3"/>
    <n v="1"/>
    <n v="1058"/>
    <n v="5"/>
    <n v="22900"/>
    <n v="11"/>
    <n v="8"/>
    <n v="0"/>
    <n v="15"/>
    <n v="5"/>
    <n v="1"/>
    <n v="0"/>
    <n v="0"/>
    <s v="Travel_Rarely"/>
    <x v="0"/>
    <s v="Technical Degree"/>
    <x v="0"/>
    <s v="Laboratory Technician"/>
    <x v="0"/>
    <s v="No"/>
    <s v="Y"/>
  </r>
  <r>
    <n v="43"/>
    <n v="8"/>
    <n v="3"/>
    <n v="1"/>
    <n v="1059"/>
    <n v="1"/>
    <n v="36000"/>
    <n v="23"/>
    <n v="8"/>
    <n v="0"/>
    <n v="7"/>
    <n v="2"/>
    <n v="7"/>
    <n v="7"/>
    <n v="7"/>
    <s v="Travel_Frequently"/>
    <x v="0"/>
    <s v="Medical"/>
    <x v="0"/>
    <s v="Research Director"/>
    <x v="1"/>
    <s v="No"/>
    <s v="Y"/>
  </r>
  <r>
    <n v="27"/>
    <n v="8"/>
    <n v="4"/>
    <n v="1"/>
    <n v="1060"/>
    <n v="5"/>
    <n v="21070"/>
    <n v="13"/>
    <n v="8"/>
    <n v="0"/>
    <n v="6"/>
    <n v="2"/>
    <n v="5"/>
    <n v="0"/>
    <n v="2"/>
    <s v="Travel_Frequently"/>
    <x v="0"/>
    <s v="Life Sciences"/>
    <x v="1"/>
    <s v="Research Scientist"/>
    <x v="1"/>
    <s v="No"/>
    <s v="Y"/>
  </r>
  <r>
    <n v="29"/>
    <n v="6"/>
    <n v="2"/>
    <n v="1"/>
    <n v="1061"/>
    <n v="1"/>
    <n v="41150"/>
    <n v="11"/>
    <n v="8"/>
    <n v="0"/>
    <n v="11"/>
    <n v="1"/>
    <n v="11"/>
    <n v="3"/>
    <n v="10"/>
    <s v="Travel_Frequently"/>
    <x v="1"/>
    <s v="Medical"/>
    <x v="0"/>
    <s v="Human Resources"/>
    <x v="1"/>
    <s v="No"/>
    <s v="Y"/>
  </r>
  <r>
    <n v="32"/>
    <n v="9"/>
    <n v="4"/>
    <n v="1"/>
    <n v="1062"/>
    <n v="4"/>
    <n v="43270"/>
    <n v="13"/>
    <n v="8"/>
    <n v="0"/>
    <n v="4"/>
    <n v="4"/>
    <n v="0"/>
    <n v="0"/>
    <n v="0"/>
    <s v="Travel_Frequently"/>
    <x v="0"/>
    <s v="Life Sciences"/>
    <x v="1"/>
    <s v="Sales Executive"/>
    <x v="1"/>
    <s v="No"/>
    <s v="Y"/>
  </r>
  <r>
    <n v="42"/>
    <n v="11"/>
    <n v="3"/>
    <n v="1"/>
    <n v="1063"/>
    <n v="1"/>
    <n v="178560"/>
    <n v="18"/>
    <n v="8"/>
    <n v="0"/>
    <n v="10"/>
    <n v="2"/>
    <n v="6"/>
    <n v="3"/>
    <n v="3"/>
    <s v="Non-Travel"/>
    <x v="1"/>
    <s v="Medical"/>
    <x v="0"/>
    <s v="Manager"/>
    <x v="1"/>
    <s v="No"/>
    <s v="Y"/>
  </r>
  <r>
    <n v="47"/>
    <n v="2"/>
    <n v="2"/>
    <n v="1"/>
    <n v="1064"/>
    <n v="5"/>
    <n v="31960"/>
    <n v="14"/>
    <n v="8"/>
    <n v="1"/>
    <n v="7"/>
    <n v="3"/>
    <n v="2"/>
    <n v="2"/>
    <n v="0"/>
    <s v="Travel_Rarely"/>
    <x v="0"/>
    <s v="Life Sciences"/>
    <x v="1"/>
    <s v="Manager"/>
    <x v="0"/>
    <s v="No"/>
    <s v="Y"/>
  </r>
  <r>
    <n v="46"/>
    <n v="1"/>
    <n v="3"/>
    <n v="1"/>
    <n v="1065"/>
    <n v="1"/>
    <n v="190810"/>
    <n v="21"/>
    <n v="8"/>
    <n v="0"/>
    <n v="12"/>
    <n v="2"/>
    <n v="9"/>
    <n v="4"/>
    <n v="7"/>
    <s v="Travel_Rarely"/>
    <x v="2"/>
    <s v="Life Sciences"/>
    <x v="2"/>
    <s v="Laboratory Technician"/>
    <x v="0"/>
    <s v="No"/>
    <s v="Y"/>
  </r>
  <r>
    <n v="28"/>
    <n v="7"/>
    <n v="3"/>
    <n v="1"/>
    <n v="1066"/>
    <n v="1"/>
    <n v="89660"/>
    <n v="16"/>
    <n v="8"/>
    <n v="1"/>
    <n v="3"/>
    <n v="3"/>
    <n v="3"/>
    <n v="2"/>
    <n v="2"/>
    <s v="Non-Travel"/>
    <x v="1"/>
    <s v="Life Sciences"/>
    <x v="2"/>
    <s v="Sales Executive"/>
    <x v="1"/>
    <s v="No"/>
    <s v="Y"/>
  </r>
  <r>
    <n v="29"/>
    <n v="16"/>
    <n v="3"/>
    <n v="1"/>
    <n v="1067"/>
    <n v="1"/>
    <n v="22100"/>
    <n v="11"/>
    <n v="8"/>
    <n v="1"/>
    <n v="11"/>
    <n v="4"/>
    <n v="7"/>
    <n v="1"/>
    <n v="6"/>
    <s v="Travel_Rarely"/>
    <x v="1"/>
    <s v="Medical"/>
    <x v="2"/>
    <s v="Manufacturing Director"/>
    <x v="0"/>
    <s v="No"/>
    <s v="Y"/>
  </r>
  <r>
    <n v="42"/>
    <n v="2"/>
    <n v="4"/>
    <n v="1"/>
    <n v="1068"/>
    <n v="2"/>
    <n v="45390"/>
    <n v="17"/>
    <n v="8"/>
    <n v="1"/>
    <n v="8"/>
    <n v="5"/>
    <n v="0"/>
    <n v="0"/>
    <n v="0"/>
    <s v="Travel_Rarely"/>
    <x v="0"/>
    <s v="Medical"/>
    <x v="1"/>
    <s v="Research Director"/>
    <x v="0"/>
    <s v="No"/>
    <s v="Y"/>
  </r>
  <r>
    <n v="32"/>
    <n v="1"/>
    <n v="1"/>
    <n v="1"/>
    <n v="1069"/>
    <n v="2"/>
    <n v="27410"/>
    <n v="11"/>
    <n v="8"/>
    <n v="0"/>
    <n v="7"/>
    <n v="3"/>
    <n v="2"/>
    <n v="2"/>
    <n v="2"/>
    <s v="Travel_Rarely"/>
    <x v="1"/>
    <s v="Medical"/>
    <x v="1"/>
    <s v="Laboratory Technician"/>
    <x v="1"/>
    <s v="Yes"/>
    <s v="Y"/>
  </r>
  <r>
    <n v="46"/>
    <n v="23"/>
    <n v="1"/>
    <n v="1"/>
    <n v="1070"/>
    <n v="2"/>
    <n v="34910"/>
    <n v="14"/>
    <n v="8"/>
    <n v="0"/>
    <n v="25"/>
    <n v="0"/>
    <n v="19"/>
    <n v="2"/>
    <n v="8"/>
    <s v="Travel_Rarely"/>
    <x v="1"/>
    <s v="Life Sciences"/>
    <x v="2"/>
    <s v="Laboratory Technician"/>
    <x v="1"/>
    <s v="No"/>
    <s v="Y"/>
  </r>
  <r>
    <n v="27"/>
    <n v="2"/>
    <n v="3"/>
    <n v="1"/>
    <n v="1071"/>
    <n v="5"/>
    <n v="45410"/>
    <n v="14"/>
    <n v="8"/>
    <n v="2"/>
    <n v="9"/>
    <n v="4"/>
    <n v="9"/>
    <n v="5"/>
    <n v="8"/>
    <s v="Travel_Rarely"/>
    <x v="0"/>
    <s v="Life Sciences"/>
    <x v="0"/>
    <s v="Research Scientist"/>
    <x v="0"/>
    <s v="No"/>
    <s v="Y"/>
  </r>
  <r>
    <n v="29"/>
    <n v="1"/>
    <n v="2"/>
    <n v="1"/>
    <n v="1072"/>
    <n v="3"/>
    <n v="26780"/>
    <n v="25"/>
    <n v="8"/>
    <n v="1"/>
    <n v="1"/>
    <n v="3"/>
    <n v="1"/>
    <n v="0"/>
    <n v="0"/>
    <s v="Travel_Rarely"/>
    <x v="1"/>
    <s v="Medical"/>
    <x v="0"/>
    <s v="Sales Executive"/>
    <x v="1"/>
    <s v="No"/>
    <s v="Y"/>
  </r>
  <r>
    <n v="43"/>
    <n v="1"/>
    <n v="3"/>
    <n v="1"/>
    <n v="1073"/>
    <n v="1"/>
    <n v="73790"/>
    <n v="13"/>
    <n v="8"/>
    <n v="2"/>
    <n v="21"/>
    <n v="3"/>
    <n v="16"/>
    <n v="6"/>
    <n v="14"/>
    <s v="Travel_Rarely"/>
    <x v="1"/>
    <s v="Life Sciences"/>
    <x v="0"/>
    <s v="Manufacturing Director"/>
    <x v="1"/>
    <s v="No"/>
    <s v="Y"/>
  </r>
  <r>
    <n v="48"/>
    <n v="2"/>
    <n v="3"/>
    <n v="1"/>
    <n v="1074"/>
    <n v="2"/>
    <n v="62720"/>
    <n v="14"/>
    <n v="8"/>
    <n v="0"/>
    <n v="29"/>
    <n v="3"/>
    <n v="22"/>
    <n v="12"/>
    <n v="9"/>
    <s v="Travel_Rarely"/>
    <x v="1"/>
    <s v="Life Sciences"/>
    <x v="0"/>
    <s v="Manager"/>
    <x v="0"/>
    <s v="No"/>
    <s v="Y"/>
  </r>
  <r>
    <n v="29"/>
    <n v="13"/>
    <n v="2"/>
    <n v="1"/>
    <n v="1075"/>
    <n v="1"/>
    <n v="52200"/>
    <n v="17"/>
    <n v="8"/>
    <n v="0"/>
    <n v="1"/>
    <n v="3"/>
    <n v="1"/>
    <n v="1"/>
    <n v="0"/>
    <s v="Travel_Frequently"/>
    <x v="1"/>
    <s v="Life Sciences"/>
    <x v="1"/>
    <s v="Laboratory Technician"/>
    <x v="0"/>
    <s v="Yes"/>
    <s v="Y"/>
  </r>
  <r>
    <n v="46"/>
    <n v="4"/>
    <n v="4"/>
    <n v="1"/>
    <n v="1076"/>
    <n v="2"/>
    <n v="27430"/>
    <n v="25"/>
    <n v="8"/>
    <n v="1"/>
    <n v="14"/>
    <n v="1"/>
    <n v="8"/>
    <n v="0"/>
    <n v="7"/>
    <s v="Travel_Rarely"/>
    <x v="1"/>
    <s v="Medical"/>
    <x v="0"/>
    <s v="Sales Representative"/>
    <x v="0"/>
    <s v="Yes"/>
    <s v="Y"/>
  </r>
  <r>
    <n v="27"/>
    <n v="16"/>
    <n v="4"/>
    <n v="1"/>
    <n v="1077"/>
    <n v="3"/>
    <n v="49980"/>
    <n v="20"/>
    <n v="8"/>
    <n v="2"/>
    <n v="8"/>
    <n v="3"/>
    <n v="7"/>
    <n v="7"/>
    <n v="3"/>
    <s v="Travel_Frequently"/>
    <x v="1"/>
    <s v="Medical"/>
    <x v="0"/>
    <s v="Healthcare Representative"/>
    <x v="1"/>
    <s v="No"/>
    <s v="Y"/>
  </r>
  <r>
    <n v="39"/>
    <n v="2"/>
    <n v="3"/>
    <n v="1"/>
    <n v="1078"/>
    <n v="3"/>
    <n v="102520"/>
    <n v="13"/>
    <n v="8"/>
    <n v="1"/>
    <n v="7"/>
    <n v="3"/>
    <n v="2"/>
    <n v="2"/>
    <n v="2"/>
    <s v="Travel_Rarely"/>
    <x v="1"/>
    <s v="Technical Degree"/>
    <x v="2"/>
    <s v="Healthcare Representative"/>
    <x v="1"/>
    <s v="No"/>
    <s v="Y"/>
  </r>
  <r>
    <n v="55"/>
    <n v="2"/>
    <n v="3"/>
    <n v="1"/>
    <n v="1079"/>
    <n v="1"/>
    <n v="27810"/>
    <n v="13"/>
    <n v="8"/>
    <n v="1"/>
    <n v="19"/>
    <n v="2"/>
    <n v="5"/>
    <n v="0"/>
    <n v="4"/>
    <s v="Travel_Rarely"/>
    <x v="1"/>
    <s v="Life Sciences"/>
    <x v="0"/>
    <s v="Human Resources"/>
    <x v="0"/>
    <s v="No"/>
    <s v="Y"/>
  </r>
  <r>
    <n v="28"/>
    <n v="29"/>
    <n v="2"/>
    <n v="1"/>
    <n v="1080"/>
    <n v="2"/>
    <n v="68520"/>
    <n v="18"/>
    <n v="8"/>
    <n v="1"/>
    <n v="1"/>
    <n v="2"/>
    <n v="1"/>
    <n v="0"/>
    <n v="0"/>
    <s v="Travel_Rarely"/>
    <x v="1"/>
    <s v="Life Sciences"/>
    <x v="0"/>
    <s v="Laboratory Technician"/>
    <x v="1"/>
    <s v="No"/>
    <s v="Y"/>
  </r>
  <r>
    <n v="30"/>
    <n v="12"/>
    <n v="4"/>
    <n v="1"/>
    <n v="1081"/>
    <n v="2"/>
    <n v="49500"/>
    <n v="12"/>
    <n v="8"/>
    <n v="2"/>
    <n v="1"/>
    <n v="3"/>
    <n v="1"/>
    <n v="0"/>
    <n v="0"/>
    <s v="Travel_Rarely"/>
    <x v="0"/>
    <s v="Life Sciences"/>
    <x v="1"/>
    <s v="Sales Executive"/>
    <x v="0"/>
    <s v="Yes"/>
    <s v="Y"/>
  </r>
  <r>
    <n v="22"/>
    <n v="16"/>
    <n v="2"/>
    <n v="1"/>
    <n v="1082"/>
    <n v="2"/>
    <n v="35790"/>
    <n v="19"/>
    <n v="8"/>
    <n v="3"/>
    <n v="1"/>
    <n v="3"/>
    <n v="1"/>
    <n v="0"/>
    <n v="0"/>
    <s v="Travel_Rarely"/>
    <x v="1"/>
    <s v="Life Sciences"/>
    <x v="1"/>
    <s v="Laboratory Technician"/>
    <x v="0"/>
    <s v="Yes"/>
    <s v="Y"/>
  </r>
  <r>
    <n v="36"/>
    <n v="11"/>
    <n v="3"/>
    <n v="1"/>
    <n v="1083"/>
    <n v="1"/>
    <n v="131910"/>
    <n v="14"/>
    <n v="8"/>
    <n v="1"/>
    <n v="10"/>
    <n v="2"/>
    <n v="10"/>
    <n v="1"/>
    <n v="7"/>
    <s v="Travel_Rarely"/>
    <x v="1"/>
    <s v="Life Sciences"/>
    <x v="0"/>
    <s v="Sales Executive"/>
    <x v="1"/>
    <s v="No"/>
    <s v="Y"/>
  </r>
  <r>
    <n v="31"/>
    <n v="2"/>
    <n v="4"/>
    <n v="1"/>
    <n v="1084"/>
    <n v="5"/>
    <n v="103770"/>
    <n v="14"/>
    <n v="8"/>
    <n v="0"/>
    <n v="10"/>
    <n v="2"/>
    <n v="10"/>
    <n v="0"/>
    <n v="2"/>
    <s v="Travel_Rarely"/>
    <x v="1"/>
    <s v="Life Sciences"/>
    <x v="2"/>
    <s v="Manager"/>
    <x v="0"/>
    <s v="No"/>
    <s v="Y"/>
  </r>
  <r>
    <n v="34"/>
    <n v="14"/>
    <n v="2"/>
    <n v="1"/>
    <n v="1085"/>
    <n v="1"/>
    <n v="22350"/>
    <n v="14"/>
    <n v="8"/>
    <n v="1"/>
    <n v="9"/>
    <n v="2"/>
    <n v="5"/>
    <n v="1"/>
    <n v="0"/>
    <s v="Travel_Rarely"/>
    <x v="0"/>
    <s v="Technical Degree"/>
    <x v="0"/>
    <s v="Sales Executive"/>
    <x v="0"/>
    <s v="No"/>
    <s v="Y"/>
  </r>
  <r>
    <n v="29"/>
    <n v="5"/>
    <n v="5"/>
    <n v="1"/>
    <n v="1086"/>
    <n v="1"/>
    <n v="105020"/>
    <n v="12"/>
    <n v="8"/>
    <n v="0"/>
    <n v="11"/>
    <n v="4"/>
    <n v="3"/>
    <n v="1"/>
    <n v="2"/>
    <s v="Travel_Rarely"/>
    <x v="1"/>
    <s v="Life Sciences"/>
    <x v="1"/>
    <s v="Sales Executive"/>
    <x v="0"/>
    <s v="No"/>
    <s v="Y"/>
  </r>
  <r>
    <n v="37"/>
    <n v="7"/>
    <n v="2"/>
    <n v="1"/>
    <n v="1087"/>
    <n v="1"/>
    <n v="20110"/>
    <n v="13"/>
    <n v="8"/>
    <n v="0"/>
    <n v="16"/>
    <n v="4"/>
    <n v="5"/>
    <n v="0"/>
    <n v="4"/>
    <s v="Travel_Rarely"/>
    <x v="1"/>
    <s v="Medical"/>
    <x v="0"/>
    <s v="Manufacturing Director"/>
    <x v="1"/>
    <s v="No"/>
    <s v="Y"/>
  </r>
  <r>
    <n v="35"/>
    <n v="2"/>
    <n v="1"/>
    <n v="1"/>
    <n v="1088"/>
    <n v="2"/>
    <n v="18590"/>
    <n v="25"/>
    <n v="8"/>
    <n v="1"/>
    <n v="4"/>
    <n v="2"/>
    <n v="3"/>
    <n v="0"/>
    <n v="2"/>
    <s v="Travel_Rarely"/>
    <x v="0"/>
    <s v="Technical Degree"/>
    <x v="0"/>
    <s v="Laboratory Technician"/>
    <x v="1"/>
    <s v="No"/>
    <s v="Y"/>
  </r>
  <r>
    <n v="45"/>
    <n v="3"/>
    <n v="3"/>
    <n v="1"/>
    <n v="1089"/>
    <n v="2"/>
    <n v="37600"/>
    <n v="14"/>
    <n v="8"/>
    <n v="1"/>
    <n v="10"/>
    <n v="2"/>
    <n v="9"/>
    <n v="3"/>
    <n v="8"/>
    <s v="Travel_Rarely"/>
    <x v="1"/>
    <s v="Medical"/>
    <x v="0"/>
    <s v="Sales Executive"/>
    <x v="0"/>
    <s v="No"/>
    <s v="Y"/>
  </r>
  <r>
    <n v="36"/>
    <n v="5"/>
    <n v="3"/>
    <n v="1"/>
    <n v="1090"/>
    <n v="4"/>
    <n v="177790"/>
    <n v="17"/>
    <n v="8"/>
    <n v="1"/>
    <n v="10"/>
    <n v="5"/>
    <n v="10"/>
    <n v="0"/>
    <n v="8"/>
    <s v="Travel_Frequently"/>
    <x v="1"/>
    <s v="Medical"/>
    <x v="1"/>
    <s v="Manufacturing Director"/>
    <x v="0"/>
    <s v="No"/>
    <s v="Y"/>
  </r>
  <r>
    <n v="40"/>
    <n v="3"/>
    <n v="3"/>
    <n v="1"/>
    <n v="1091"/>
    <n v="1"/>
    <n v="68330"/>
    <n v="13"/>
    <n v="8"/>
    <n v="0"/>
    <n v="22"/>
    <n v="3"/>
    <n v="19"/>
    <n v="11"/>
    <n v="16"/>
    <s v="Travel_Rarely"/>
    <x v="1"/>
    <s v="Other"/>
    <x v="2"/>
    <s v="Sales Executive"/>
    <x v="1"/>
    <s v="No"/>
    <s v="Y"/>
  </r>
  <r>
    <n v="26"/>
    <n v="26"/>
    <n v="2"/>
    <n v="1"/>
    <n v="1092"/>
    <n v="2"/>
    <n v="68120"/>
    <n v="13"/>
    <n v="8"/>
    <n v="0"/>
    <n v="1"/>
    <n v="2"/>
    <n v="1"/>
    <n v="1"/>
    <n v="0"/>
    <s v="Travel_Rarely"/>
    <x v="1"/>
    <s v="Life Sciences"/>
    <x v="0"/>
    <s v="Human Resources"/>
    <x v="1"/>
    <s v="No"/>
    <s v="Y"/>
  </r>
  <r>
    <n v="27"/>
    <n v="4"/>
    <n v="3"/>
    <n v="1"/>
    <n v="1093"/>
    <n v="2"/>
    <n v="51710"/>
    <n v="20"/>
    <n v="8"/>
    <n v="1"/>
    <n v="9"/>
    <n v="1"/>
    <n v="8"/>
    <n v="0"/>
    <n v="7"/>
    <s v="Travel_Rarely"/>
    <x v="1"/>
    <s v="Technical Degree"/>
    <x v="1"/>
    <s v="Manufacturing Director"/>
    <x v="1"/>
    <s v="No"/>
    <s v="Y"/>
  </r>
  <r>
    <n v="48"/>
    <n v="2"/>
    <n v="3"/>
    <n v="1"/>
    <n v="1094"/>
    <n v="2"/>
    <n v="197400"/>
    <n v="14"/>
    <n v="8"/>
    <n v="0"/>
    <n v="24"/>
    <n v="2"/>
    <n v="22"/>
    <n v="4"/>
    <n v="7"/>
    <s v="Travel_Frequently"/>
    <x v="1"/>
    <s v="Life Sciences"/>
    <x v="2"/>
    <s v="Research Director"/>
    <x v="1"/>
    <s v="No"/>
    <s v="Y"/>
  </r>
  <r>
    <n v="44"/>
    <n v="1"/>
    <n v="2"/>
    <n v="1"/>
    <n v="1095"/>
    <n v="4"/>
    <n v="187110"/>
    <n v="12"/>
    <n v="8"/>
    <n v="1"/>
    <n v="10"/>
    <n v="0"/>
    <n v="2"/>
    <n v="2"/>
    <n v="2"/>
    <s v="Travel_Rarely"/>
    <x v="0"/>
    <s v="Medical"/>
    <x v="0"/>
    <s v="Manager"/>
    <x v="1"/>
    <s v="No"/>
    <s v="Y"/>
  </r>
  <r>
    <n v="34"/>
    <n v="27"/>
    <n v="2"/>
    <n v="1"/>
    <n v="1096"/>
    <n v="1"/>
    <n v="36920"/>
    <n v="12"/>
    <n v="8"/>
    <n v="1"/>
    <n v="5"/>
    <n v="5"/>
    <n v="5"/>
    <n v="3"/>
    <n v="0"/>
    <s v="Non-Travel"/>
    <x v="1"/>
    <s v="Life Sciences"/>
    <x v="0"/>
    <s v="Sales Representative"/>
    <x v="0"/>
    <s v="Yes"/>
    <s v="Y"/>
  </r>
  <r>
    <n v="56"/>
    <n v="1"/>
    <n v="2"/>
    <n v="1"/>
    <n v="1097"/>
    <n v="5"/>
    <n v="25590"/>
    <n v="21"/>
    <n v="8"/>
    <n v="0"/>
    <n v="5"/>
    <n v="3"/>
    <n v="4"/>
    <n v="1"/>
    <n v="0"/>
    <s v="Travel_Rarely"/>
    <x v="2"/>
    <s v="Medical"/>
    <x v="1"/>
    <s v="Sales Executive"/>
    <x v="0"/>
    <s v="Yes"/>
    <s v="Y"/>
  </r>
  <r>
    <n v="36"/>
    <n v="13"/>
    <n v="3"/>
    <n v="1"/>
    <n v="1098"/>
    <n v="3"/>
    <n v="25170"/>
    <n v="14"/>
    <n v="8"/>
    <n v="0"/>
    <n v="12"/>
    <n v="3"/>
    <n v="4"/>
    <n v="1"/>
    <n v="3"/>
    <s v="Travel_Rarely"/>
    <x v="1"/>
    <s v="Technical Degree"/>
    <x v="0"/>
    <s v="Healthcare Representative"/>
    <x v="0"/>
    <s v="No"/>
    <s v="Y"/>
  </r>
  <r>
    <n v="41"/>
    <n v="5"/>
    <n v="3"/>
    <n v="1"/>
    <n v="1099"/>
    <n v="1"/>
    <n v="66230"/>
    <n v="18"/>
    <n v="8"/>
    <n v="0"/>
    <n v="14"/>
    <n v="3"/>
    <n v="5"/>
    <n v="1"/>
    <n v="4"/>
    <s v="Travel_Rarely"/>
    <x v="1"/>
    <s v="Life Sciences"/>
    <x v="0"/>
    <s v="Sales Executive"/>
    <x v="0"/>
    <s v="No"/>
    <s v="Y"/>
  </r>
  <r>
    <n v="42"/>
    <n v="7"/>
    <n v="3"/>
    <n v="1"/>
    <n v="1100"/>
    <n v="2"/>
    <n v="182650"/>
    <n v="12"/>
    <n v="8"/>
    <n v="1"/>
    <n v="18"/>
    <n v="4"/>
    <n v="13"/>
    <n v="5"/>
    <n v="7"/>
    <s v="Travel_Rarely"/>
    <x v="1"/>
    <s v="Technical Degree"/>
    <x v="0"/>
    <s v="Sales Executive"/>
    <x v="0"/>
    <s v="No"/>
    <s v="Y"/>
  </r>
  <r>
    <n v="31"/>
    <n v="9"/>
    <n v="4"/>
    <n v="1"/>
    <n v="1101"/>
    <n v="1"/>
    <n v="161240"/>
    <n v="23"/>
    <n v="8"/>
    <n v="1"/>
    <n v="8"/>
    <n v="2"/>
    <n v="5"/>
    <n v="1"/>
    <n v="4"/>
    <s v="Travel_Rarely"/>
    <x v="0"/>
    <s v="Life Sciences"/>
    <x v="2"/>
    <s v="Sales Executive"/>
    <x v="0"/>
    <s v="No"/>
    <s v="Y"/>
  </r>
  <r>
    <n v="34"/>
    <n v="8"/>
    <n v="1"/>
    <n v="1"/>
    <n v="1102"/>
    <n v="3"/>
    <n v="25850"/>
    <n v="12"/>
    <n v="8"/>
    <n v="0"/>
    <n v="9"/>
    <n v="5"/>
    <n v="4"/>
    <n v="0"/>
    <n v="1"/>
    <s v="Travel_Rarely"/>
    <x v="1"/>
    <s v="Life Sciences"/>
    <x v="0"/>
    <s v="Laboratory Technician"/>
    <x v="0"/>
    <s v="No"/>
    <s v="Y"/>
  </r>
  <r>
    <n v="31"/>
    <n v="25"/>
    <n v="2"/>
    <n v="1"/>
    <n v="1103"/>
    <n v="3"/>
    <n v="182130"/>
    <n v="21"/>
    <n v="8"/>
    <n v="2"/>
    <n v="4"/>
    <n v="3"/>
    <n v="2"/>
    <n v="2"/>
    <n v="2"/>
    <s v="Travel_Rarely"/>
    <x v="0"/>
    <s v="Life Sciences"/>
    <x v="2"/>
    <s v="Manufacturing Director"/>
    <x v="0"/>
    <s v="No"/>
    <s v="Y"/>
  </r>
  <r>
    <n v="26"/>
    <n v="16"/>
    <n v="2"/>
    <n v="1"/>
    <n v="1104"/>
    <n v="2"/>
    <n v="83800"/>
    <n v="14"/>
    <n v="8"/>
    <n v="0"/>
    <n v="8"/>
    <n v="3"/>
    <n v="7"/>
    <n v="7"/>
    <n v="7"/>
    <s v="Travel_Frequently"/>
    <x v="0"/>
    <s v="Life Sciences"/>
    <x v="0"/>
    <s v="Healthcare Representative"/>
    <x v="1"/>
    <s v="No"/>
    <s v="Y"/>
  </r>
  <r>
    <n v="45"/>
    <n v="8"/>
    <n v="4"/>
    <n v="1"/>
    <n v="1105"/>
    <n v="2"/>
    <n v="29940"/>
    <n v="18"/>
    <n v="8"/>
    <n v="1"/>
    <n v="12"/>
    <n v="2"/>
    <n v="4"/>
    <n v="0"/>
    <n v="3"/>
    <s v="Travel_Frequently"/>
    <x v="1"/>
    <s v="Life Sciences"/>
    <x v="1"/>
    <s v="Manager"/>
    <x v="0"/>
    <s v="No"/>
    <s v="Y"/>
  </r>
  <r>
    <n v="33"/>
    <n v="1"/>
    <n v="3"/>
    <n v="1"/>
    <n v="1106"/>
    <n v="5"/>
    <n v="12230"/>
    <n v="13"/>
    <n v="8"/>
    <n v="1"/>
    <n v="10"/>
    <n v="3"/>
    <n v="10"/>
    <n v="0"/>
    <n v="9"/>
    <s v="Travel_Rarely"/>
    <x v="0"/>
    <s v="Life Sciences"/>
    <x v="1"/>
    <s v="Sales Executive"/>
    <x v="0"/>
    <s v="No"/>
    <s v="Y"/>
  </r>
  <r>
    <n v="28"/>
    <n v="8"/>
    <n v="3"/>
    <n v="1"/>
    <n v="1107"/>
    <n v="4"/>
    <n v="11180"/>
    <n v="11"/>
    <n v="8"/>
    <n v="0"/>
    <n v="7"/>
    <n v="3"/>
    <n v="7"/>
    <n v="0"/>
    <n v="7"/>
    <s v="Travel_Frequently"/>
    <x v="0"/>
    <s v="Life Sciences"/>
    <x v="0"/>
    <s v="Research Scientist"/>
    <x v="1"/>
    <s v="No"/>
    <s v="Y"/>
  </r>
  <r>
    <n v="29"/>
    <n v="2"/>
    <n v="4"/>
    <n v="1"/>
    <n v="1108"/>
    <n v="2"/>
    <n v="28750"/>
    <n v="11"/>
    <n v="8"/>
    <n v="0"/>
    <n v="1"/>
    <n v="3"/>
    <n v="1"/>
    <n v="0"/>
    <n v="0"/>
    <s v="Travel_Frequently"/>
    <x v="2"/>
    <s v="Human Resources"/>
    <x v="1"/>
    <s v="Sales Executive"/>
    <x v="1"/>
    <s v="Yes"/>
    <s v="Y"/>
  </r>
  <r>
    <n v="39"/>
    <n v="8"/>
    <n v="5"/>
    <n v="1"/>
    <n v="1109"/>
    <n v="2"/>
    <n v="188240"/>
    <n v="19"/>
    <n v="8"/>
    <n v="1"/>
    <n v="10"/>
    <n v="4"/>
    <n v="3"/>
    <n v="1"/>
    <n v="2"/>
    <s v="Non-Travel"/>
    <x v="1"/>
    <s v="Medical"/>
    <x v="0"/>
    <s v="Sales Representative"/>
    <x v="0"/>
    <s v="No"/>
    <s v="Y"/>
  </r>
  <r>
    <n v="27"/>
    <n v="3"/>
    <n v="2"/>
    <n v="1"/>
    <n v="1110"/>
    <n v="2"/>
    <n v="135770"/>
    <n v="12"/>
    <n v="8"/>
    <n v="1"/>
    <n v="6"/>
    <n v="2"/>
    <n v="5"/>
    <n v="1"/>
    <n v="2"/>
    <s v="Travel_Rarely"/>
    <x v="0"/>
    <s v="Technical Degree"/>
    <x v="0"/>
    <s v="Healthcare Representative"/>
    <x v="1"/>
    <s v="No"/>
    <s v="Y"/>
  </r>
  <r>
    <n v="34"/>
    <n v="9"/>
    <n v="4"/>
    <n v="1"/>
    <n v="1111"/>
    <n v="2"/>
    <n v="26250"/>
    <n v="12"/>
    <n v="8"/>
    <n v="3"/>
    <n v="16"/>
    <n v="4"/>
    <n v="15"/>
    <n v="6"/>
    <n v="11"/>
    <s v="Travel_Frequently"/>
    <x v="1"/>
    <s v="Life Sciences"/>
    <x v="0"/>
    <s v="Manufacturing Director"/>
    <x v="0"/>
    <s v="No"/>
    <s v="Y"/>
  </r>
  <r>
    <n v="28"/>
    <n v="25"/>
    <n v="3"/>
    <n v="1"/>
    <n v="1112"/>
    <n v="1"/>
    <n v="187890"/>
    <n v="16"/>
    <n v="8"/>
    <n v="1"/>
    <n v="6"/>
    <n v="4"/>
    <n v="2"/>
    <n v="2"/>
    <n v="2"/>
    <s v="Travel_Rarely"/>
    <x v="1"/>
    <s v="Technical Degree"/>
    <x v="1"/>
    <s v="Research Director"/>
    <x v="1"/>
    <s v="Yes"/>
    <s v="Y"/>
  </r>
  <r>
    <n v="47"/>
    <n v="1"/>
    <n v="4"/>
    <n v="1"/>
    <n v="1113"/>
    <n v="1"/>
    <n v="45380"/>
    <n v="11"/>
    <n v="8"/>
    <n v="0"/>
    <n v="16"/>
    <n v="3"/>
    <n v="8"/>
    <n v="1"/>
    <n v="7"/>
    <s v="Non-Travel"/>
    <x v="1"/>
    <s v="Medical"/>
    <x v="0"/>
    <s v="Research Scientist"/>
    <x v="1"/>
    <s v="No"/>
    <s v="Y"/>
  </r>
  <r>
    <n v="56"/>
    <n v="4"/>
    <n v="3"/>
    <n v="1"/>
    <n v="1114"/>
    <n v="2"/>
    <n v="198470"/>
    <n v="14"/>
    <n v="8"/>
    <n v="0"/>
    <n v="6"/>
    <n v="6"/>
    <n v="0"/>
    <n v="0"/>
    <n v="0"/>
    <s v="Travel_Rarely"/>
    <x v="1"/>
    <s v="Technical Degree"/>
    <x v="0"/>
    <s v="Sales Executive"/>
    <x v="0"/>
    <s v="No"/>
    <s v="Y"/>
  </r>
  <r>
    <n v="39"/>
    <n v="1"/>
    <n v="3"/>
    <n v="1"/>
    <n v="1115"/>
    <n v="1"/>
    <n v="105120"/>
    <n v="12"/>
    <n v="8"/>
    <n v="1"/>
    <n v="10"/>
    <n v="2"/>
    <n v="10"/>
    <n v="7"/>
    <n v="9"/>
    <s v="Travel_Rarely"/>
    <x v="1"/>
    <s v="Other"/>
    <x v="0"/>
    <s v="Laboratory Technician"/>
    <x v="0"/>
    <s v="No"/>
    <s v="Y"/>
  </r>
  <r>
    <n v="38"/>
    <n v="4"/>
    <n v="2"/>
    <n v="1"/>
    <n v="1116"/>
    <n v="1"/>
    <n v="44440"/>
    <n v="13"/>
    <n v="8"/>
    <n v="0"/>
    <n v="20"/>
    <n v="2"/>
    <n v="20"/>
    <n v="0"/>
    <n v="7"/>
    <s v="Travel_Frequently"/>
    <x v="1"/>
    <s v="Medical"/>
    <x v="2"/>
    <s v="Manager"/>
    <x v="0"/>
    <s v="No"/>
    <s v="Y"/>
  </r>
  <r>
    <n v="58"/>
    <n v="5"/>
    <n v="3"/>
    <n v="1"/>
    <n v="1117"/>
    <n v="5"/>
    <n v="21540"/>
    <n v="21"/>
    <n v="8"/>
    <n v="1"/>
    <n v="29"/>
    <n v="3"/>
    <n v="1"/>
    <n v="0"/>
    <n v="0"/>
    <s v="Travel_Rarely"/>
    <x v="0"/>
    <s v="Marketing"/>
    <x v="0"/>
    <s v="Sales Representative"/>
    <x v="1"/>
    <s v="No"/>
    <s v="Y"/>
  </r>
  <r>
    <n v="32"/>
    <n v="9"/>
    <n v="3"/>
    <n v="1"/>
    <n v="1118"/>
    <n v="2"/>
    <n v="191900"/>
    <n v="17"/>
    <n v="8"/>
    <n v="1"/>
    <n v="8"/>
    <n v="2"/>
    <n v="4"/>
    <n v="0"/>
    <n v="3"/>
    <s v="Travel_Frequently"/>
    <x v="1"/>
    <s v="Life Sciences"/>
    <x v="1"/>
    <s v="Laboratory Technician"/>
    <x v="1"/>
    <s v="Yes"/>
    <s v="Y"/>
  </r>
  <r>
    <n v="38"/>
    <n v="3"/>
    <n v="4"/>
    <n v="1"/>
    <n v="1119"/>
    <n v="1"/>
    <n v="44900"/>
    <n v="21"/>
    <n v="8"/>
    <n v="1"/>
    <n v="10"/>
    <n v="1"/>
    <n v="5"/>
    <n v="0"/>
    <n v="3"/>
    <s v="Travel_Rarely"/>
    <x v="1"/>
    <s v="Life Sciences"/>
    <x v="2"/>
    <s v="Sales Representative"/>
    <x v="0"/>
    <s v="No"/>
    <s v="Y"/>
  </r>
  <r>
    <n v="49"/>
    <n v="11"/>
    <n v="4"/>
    <n v="1"/>
    <n v="1120"/>
    <n v="2"/>
    <n v="35060"/>
    <n v="11"/>
    <n v="8"/>
    <n v="1"/>
    <n v="28"/>
    <n v="4"/>
    <n v="5"/>
    <n v="4"/>
    <n v="3"/>
    <s v="Travel_Frequently"/>
    <x v="0"/>
    <s v="Life Sciences"/>
    <x v="0"/>
    <s v="Research Scientist"/>
    <x v="1"/>
    <s v="No"/>
    <s v="Y"/>
  </r>
  <r>
    <n v="42"/>
    <n v="1"/>
    <n v="3"/>
    <n v="1"/>
    <n v="1121"/>
    <n v="1"/>
    <n v="23720"/>
    <n v="12"/>
    <n v="8"/>
    <n v="1"/>
    <n v="14"/>
    <n v="3"/>
    <n v="0"/>
    <n v="0"/>
    <n v="0"/>
    <s v="Travel_Rarely"/>
    <x v="0"/>
    <s v="Life Sciences"/>
    <x v="2"/>
    <s v="Sales Executive"/>
    <x v="0"/>
    <s v="No"/>
    <s v="Y"/>
  </r>
  <r>
    <n v="27"/>
    <n v="8"/>
    <n v="1"/>
    <n v="1"/>
    <n v="1122"/>
    <n v="4"/>
    <n v="102310"/>
    <n v="13"/>
    <n v="8"/>
    <n v="1"/>
    <n v="1"/>
    <n v="2"/>
    <n v="1"/>
    <n v="0"/>
    <n v="0"/>
    <s v="Travel_Frequently"/>
    <x v="0"/>
    <s v="Life Sciences"/>
    <x v="0"/>
    <s v="Laboratory Technician"/>
    <x v="1"/>
    <s v="Yes"/>
    <s v="Y"/>
  </r>
  <r>
    <n v="35"/>
    <n v="25"/>
    <n v="1"/>
    <n v="1"/>
    <n v="1123"/>
    <n v="1"/>
    <n v="54100"/>
    <n v="18"/>
    <n v="8"/>
    <n v="0"/>
    <n v="6"/>
    <n v="4"/>
    <n v="5"/>
    <n v="0"/>
    <n v="4"/>
    <s v="Travel_Rarely"/>
    <x v="1"/>
    <s v="Medical"/>
    <x v="0"/>
    <s v="Sales Executive"/>
    <x v="1"/>
    <s v="No"/>
    <s v="Y"/>
  </r>
  <r>
    <n v="28"/>
    <n v="21"/>
    <n v="1"/>
    <n v="1"/>
    <n v="1124"/>
    <n v="3"/>
    <n v="79780"/>
    <n v="16"/>
    <n v="8"/>
    <n v="2"/>
    <n v="5"/>
    <n v="2"/>
    <n v="5"/>
    <n v="1"/>
    <n v="4"/>
    <s v="Non-Travel"/>
    <x v="1"/>
    <s v="Medical"/>
    <x v="1"/>
    <s v="Research Scientist"/>
    <x v="1"/>
    <s v="No"/>
    <s v="Y"/>
  </r>
  <r>
    <n v="31"/>
    <n v="23"/>
    <n v="1"/>
    <n v="1"/>
    <n v="1125"/>
    <n v="1"/>
    <n v="38670"/>
    <n v="11"/>
    <n v="8"/>
    <n v="1"/>
    <n v="4"/>
    <n v="4"/>
    <n v="4"/>
    <n v="2"/>
    <n v="3"/>
    <s v="Non-Travel"/>
    <x v="0"/>
    <s v="Medical"/>
    <x v="2"/>
    <s v="Sales Executive"/>
    <x v="1"/>
    <s v="No"/>
    <s v="Y"/>
  </r>
  <r>
    <n v="36"/>
    <n v="1"/>
    <n v="3"/>
    <n v="1"/>
    <n v="1126"/>
    <n v="2"/>
    <n v="28380"/>
    <n v="19"/>
    <n v="8"/>
    <n v="2"/>
    <n v="5"/>
    <n v="5"/>
    <n v="5"/>
    <n v="0"/>
    <n v="2"/>
    <s v="Non-Travel"/>
    <x v="1"/>
    <s v="Life Sciences"/>
    <x v="0"/>
    <s v="Research Scientist"/>
    <x v="1"/>
    <s v="No"/>
    <s v="Y"/>
  </r>
  <r>
    <n v="34"/>
    <n v="2"/>
    <n v="3"/>
    <n v="1"/>
    <n v="1127"/>
    <n v="4"/>
    <n v="46950"/>
    <n v="16"/>
    <n v="8"/>
    <n v="1"/>
    <n v="14"/>
    <n v="2"/>
    <n v="14"/>
    <n v="2"/>
    <n v="1"/>
    <s v="Travel_Rarely"/>
    <x v="0"/>
    <s v="Marketing"/>
    <x v="1"/>
    <s v="Healthcare Representative"/>
    <x v="1"/>
    <s v="No"/>
    <s v="Y"/>
  </r>
  <r>
    <n v="34"/>
    <n v="19"/>
    <n v="3"/>
    <n v="1"/>
    <n v="1128"/>
    <n v="1"/>
    <n v="33390"/>
    <n v="16"/>
    <n v="8"/>
    <n v="0"/>
    <n v="9"/>
    <n v="2"/>
    <n v="8"/>
    <n v="1"/>
    <n v="1"/>
    <s v="Travel_Rarely"/>
    <x v="1"/>
    <s v="Technical Degree"/>
    <x v="2"/>
    <s v="Research Director"/>
    <x v="0"/>
    <s v="No"/>
    <s v="Y"/>
  </r>
  <r>
    <n v="26"/>
    <n v="2"/>
    <n v="2"/>
    <n v="1"/>
    <n v="1129"/>
    <n v="2"/>
    <n v="20800"/>
    <n v="13"/>
    <n v="8"/>
    <n v="0"/>
    <n v="8"/>
    <n v="6"/>
    <n v="7"/>
    <n v="7"/>
    <n v="6"/>
    <s v="Travel_Rarely"/>
    <x v="1"/>
    <s v="Life Sciences"/>
    <x v="1"/>
    <s v="Research Scientist"/>
    <x v="1"/>
    <s v="No"/>
    <s v="Y"/>
  </r>
  <r>
    <n v="29"/>
    <n v="2"/>
    <n v="4"/>
    <n v="1"/>
    <n v="1130"/>
    <n v="2"/>
    <n v="20960"/>
    <n v="22"/>
    <n v="8"/>
    <n v="0"/>
    <n v="6"/>
    <n v="2"/>
    <n v="5"/>
    <n v="0"/>
    <n v="2"/>
    <s v="Travel_Rarely"/>
    <x v="1"/>
    <s v="Other"/>
    <x v="0"/>
    <s v="Laboratory Technician"/>
    <x v="1"/>
    <s v="No"/>
    <s v="Y"/>
  </r>
  <r>
    <n v="32"/>
    <n v="3"/>
    <n v="1"/>
    <n v="1"/>
    <n v="1131"/>
    <n v="3"/>
    <n v="62090"/>
    <n v="17"/>
    <n v="8"/>
    <n v="1"/>
    <n v="9"/>
    <n v="5"/>
    <n v="5"/>
    <n v="1"/>
    <n v="2"/>
    <s v="Non-Travel"/>
    <x v="1"/>
    <s v="Life Sciences"/>
    <x v="2"/>
    <s v="Manager"/>
    <x v="1"/>
    <s v="No"/>
    <s v="Y"/>
  </r>
  <r>
    <n v="31"/>
    <n v="25"/>
    <n v="5"/>
    <n v="1"/>
    <n v="1132"/>
    <n v="2"/>
    <n v="180610"/>
    <n v="14"/>
    <n v="8"/>
    <n v="1"/>
    <n v="10"/>
    <n v="2"/>
    <n v="10"/>
    <n v="8"/>
    <n v="7"/>
    <s v="Travel_Frequently"/>
    <x v="1"/>
    <s v="Technical Degree"/>
    <x v="0"/>
    <s v="Human Resources"/>
    <x v="0"/>
    <s v="No"/>
    <s v="Y"/>
  </r>
  <r>
    <n v="28"/>
    <n v="7"/>
    <n v="5"/>
    <n v="1"/>
    <n v="1133"/>
    <n v="2"/>
    <n v="171230"/>
    <n v="15"/>
    <n v="8"/>
    <n v="1"/>
    <n v="6"/>
    <n v="2"/>
    <n v="4"/>
    <n v="0"/>
    <n v="3"/>
    <s v="Travel_Rarely"/>
    <x v="0"/>
    <s v="Life Sciences"/>
    <x v="2"/>
    <s v="Sales Representative"/>
    <x v="0"/>
    <s v="Yes"/>
    <s v="Y"/>
  </r>
  <r>
    <n v="38"/>
    <n v="9"/>
    <n v="2"/>
    <n v="1"/>
    <n v="1134"/>
    <n v="3"/>
    <n v="23720"/>
    <n v="12"/>
    <n v="8"/>
    <n v="0"/>
    <n v="20"/>
    <n v="3"/>
    <n v="1"/>
    <n v="0"/>
    <n v="0"/>
    <s v="Travel_Rarely"/>
    <x v="1"/>
    <s v="Technical Degree"/>
    <x v="1"/>
    <s v="Sales Representative"/>
    <x v="1"/>
    <s v="No"/>
    <s v="Y"/>
  </r>
  <r>
    <n v="35"/>
    <n v="5"/>
    <n v="3"/>
    <n v="1"/>
    <n v="1135"/>
    <n v="2"/>
    <n v="48830"/>
    <n v="18"/>
    <n v="8"/>
    <n v="1"/>
    <n v="10"/>
    <n v="1"/>
    <n v="10"/>
    <n v="0"/>
    <n v="9"/>
    <s v="Travel_Rarely"/>
    <x v="1"/>
    <s v="Life Sciences"/>
    <x v="0"/>
    <s v="Sales Representative"/>
    <x v="1"/>
    <s v="No"/>
    <s v="Y"/>
  </r>
  <r>
    <n v="27"/>
    <n v="2"/>
    <n v="3"/>
    <n v="1"/>
    <n v="1136"/>
    <n v="1"/>
    <n v="39040"/>
    <n v="15"/>
    <n v="8"/>
    <n v="0"/>
    <n v="7"/>
    <n v="2"/>
    <n v="7"/>
    <n v="0"/>
    <n v="7"/>
    <s v="Travel_Rarely"/>
    <x v="0"/>
    <s v="Life Sciences"/>
    <x v="1"/>
    <s v="Manager"/>
    <x v="0"/>
    <s v="No"/>
    <s v="Y"/>
  </r>
  <r>
    <n v="32"/>
    <n v="8"/>
    <n v="1"/>
    <n v="1"/>
    <n v="1137"/>
    <n v="2"/>
    <n v="46270"/>
    <n v="17"/>
    <n v="8"/>
    <n v="1"/>
    <n v="8"/>
    <n v="2"/>
    <n v="1"/>
    <n v="0"/>
    <n v="0"/>
    <s v="Travel_Rarely"/>
    <x v="1"/>
    <s v="Medical"/>
    <x v="1"/>
    <s v="Research Scientist"/>
    <x v="0"/>
    <s v="No"/>
    <s v="Y"/>
  </r>
  <r>
    <n v="31"/>
    <n v="2"/>
    <n v="1"/>
    <n v="1"/>
    <n v="1138"/>
    <n v="3"/>
    <n v="70940"/>
    <n v="14"/>
    <n v="8"/>
    <n v="1"/>
    <n v="10"/>
    <n v="2"/>
    <n v="10"/>
    <n v="0"/>
    <n v="8"/>
    <s v="Travel_Frequently"/>
    <x v="1"/>
    <s v="Other"/>
    <x v="0"/>
    <s v="Sales Executive"/>
    <x v="1"/>
    <s v="Yes"/>
    <s v="Y"/>
  </r>
  <r>
    <n v="53"/>
    <n v="18"/>
    <n v="3"/>
    <n v="1"/>
    <n v="1139"/>
    <n v="1"/>
    <n v="34230"/>
    <n v="15"/>
    <n v="8"/>
    <n v="1"/>
    <n v="15"/>
    <n v="4"/>
    <n v="2"/>
    <n v="2"/>
    <n v="2"/>
    <s v="Travel_Rarely"/>
    <x v="1"/>
    <s v="Medical"/>
    <x v="1"/>
    <s v="Research Scientist"/>
    <x v="1"/>
    <s v="Yes"/>
    <s v="Y"/>
  </r>
  <r>
    <n v="54"/>
    <n v="14"/>
    <n v="3"/>
    <n v="1"/>
    <n v="1140"/>
    <n v="3"/>
    <n v="66740"/>
    <n v="17"/>
    <n v="8"/>
    <n v="1"/>
    <n v="9"/>
    <n v="2"/>
    <n v="4"/>
    <n v="2"/>
    <n v="3"/>
    <s v="Travel_Rarely"/>
    <x v="1"/>
    <s v="Other"/>
    <x v="0"/>
    <s v="Research Scientist"/>
    <x v="1"/>
    <s v="No"/>
    <s v="Y"/>
  </r>
  <r>
    <n v="33"/>
    <n v="2"/>
    <n v="4"/>
    <n v="1"/>
    <n v="1141"/>
    <n v="4"/>
    <n v="168800"/>
    <n v="14"/>
    <n v="8"/>
    <n v="3"/>
    <n v="9"/>
    <n v="2"/>
    <n v="9"/>
    <n v="2"/>
    <n v="8"/>
    <s v="Travel_Frequently"/>
    <x v="1"/>
    <s v="Medical"/>
    <x v="2"/>
    <s v="Sales Executive"/>
    <x v="0"/>
    <s v="No"/>
    <s v="Y"/>
  </r>
  <r>
    <n v="43"/>
    <n v="3"/>
    <n v="3"/>
    <n v="1"/>
    <n v="1142"/>
    <n v="1"/>
    <n v="90940"/>
    <n v="12"/>
    <n v="8"/>
    <n v="1"/>
    <n v="10"/>
    <n v="0"/>
    <n v="10"/>
    <n v="0"/>
    <n v="9"/>
    <s v="Travel_Rarely"/>
    <x v="1"/>
    <s v="Medical"/>
    <x v="0"/>
    <s v="Research Scientist"/>
    <x v="1"/>
    <s v="No"/>
    <s v="Y"/>
  </r>
  <r>
    <n v="38"/>
    <n v="2"/>
    <n v="5"/>
    <n v="1"/>
    <n v="1143"/>
    <n v="4"/>
    <n v="84460"/>
    <n v="14"/>
    <n v="8"/>
    <n v="0"/>
    <n v="7"/>
    <n v="3"/>
    <n v="6"/>
    <n v="1"/>
    <n v="2"/>
    <s v="Travel_Frequently"/>
    <x v="1"/>
    <s v="Medical"/>
    <x v="0"/>
    <s v="Sales Executive"/>
    <x v="0"/>
    <s v="No"/>
    <s v="Y"/>
  </r>
  <r>
    <n v="55"/>
    <n v="9"/>
    <n v="3"/>
    <n v="1"/>
    <n v="1144"/>
    <n v="2"/>
    <n v="119160"/>
    <n v="15"/>
    <n v="8"/>
    <n v="1"/>
    <n v="35"/>
    <n v="3"/>
    <n v="10"/>
    <n v="1"/>
    <n v="4"/>
    <s v="Travel_Rarely"/>
    <x v="0"/>
    <s v="Marketing"/>
    <x v="0"/>
    <s v="Laboratory Technician"/>
    <x v="1"/>
    <s v="No"/>
    <s v="Y"/>
  </r>
  <r>
    <n v="31"/>
    <n v="6"/>
    <n v="3"/>
    <n v="1"/>
    <n v="1145"/>
    <n v="1"/>
    <n v="45340"/>
    <n v="13"/>
    <n v="8"/>
    <n v="0"/>
    <n v="1"/>
    <n v="2"/>
    <n v="1"/>
    <n v="0"/>
    <n v="0"/>
    <s v="Travel_Rarely"/>
    <x v="0"/>
    <s v="Other"/>
    <x v="2"/>
    <s v="Manufacturing Director"/>
    <x v="1"/>
    <s v="No"/>
    <s v="Y"/>
  </r>
  <r>
    <n v="39"/>
    <n v="4"/>
    <n v="3"/>
    <n v="1"/>
    <n v="1146"/>
    <n v="2"/>
    <n v="98520"/>
    <n v="12"/>
    <n v="8"/>
    <n v="1"/>
    <n v="21"/>
    <n v="5"/>
    <n v="20"/>
    <n v="11"/>
    <n v="10"/>
    <s v="Travel_Rarely"/>
    <x v="1"/>
    <s v="Life Sciences"/>
    <x v="1"/>
    <s v="Sales Executive"/>
    <x v="1"/>
    <s v="No"/>
    <s v="Y"/>
  </r>
  <r>
    <n v="42"/>
    <n v="10"/>
    <n v="4"/>
    <n v="1"/>
    <n v="1147"/>
    <n v="2"/>
    <n v="61510"/>
    <n v="13"/>
    <n v="8"/>
    <n v="1"/>
    <n v="20"/>
    <n v="3"/>
    <n v="20"/>
    <n v="3"/>
    <n v="7"/>
    <s v="Non-Travel"/>
    <x v="1"/>
    <s v="Life Sciences"/>
    <x v="1"/>
    <s v="Research Scientist"/>
    <x v="0"/>
    <s v="No"/>
    <s v="Y"/>
  </r>
  <r>
    <n v="31"/>
    <n v="14"/>
    <n v="2"/>
    <n v="1"/>
    <n v="1148"/>
    <n v="2"/>
    <n v="23020"/>
    <n v="14"/>
    <n v="8"/>
    <n v="0"/>
    <n v="13"/>
    <n v="3"/>
    <n v="11"/>
    <n v="4"/>
    <n v="8"/>
    <s v="Non-Travel"/>
    <x v="1"/>
    <s v="Life Sciences"/>
    <x v="0"/>
    <s v="Healthcare Representative"/>
    <x v="1"/>
    <s v="No"/>
    <s v="Y"/>
  </r>
  <r>
    <n v="54"/>
    <n v="1"/>
    <n v="3"/>
    <n v="1"/>
    <n v="1149"/>
    <n v="2"/>
    <n v="23620"/>
    <n v="13"/>
    <n v="8"/>
    <n v="1"/>
    <n v="9"/>
    <n v="2"/>
    <n v="5"/>
    <n v="1"/>
    <n v="4"/>
    <s v="Travel_Rarely"/>
    <x v="1"/>
    <s v="Medical"/>
    <x v="1"/>
    <s v="Human Resources"/>
    <x v="0"/>
    <s v="No"/>
    <s v="Y"/>
  </r>
  <r>
    <n v="24"/>
    <n v="5"/>
    <n v="4"/>
    <n v="1"/>
    <n v="1150"/>
    <n v="1"/>
    <n v="178610"/>
    <n v="11"/>
    <n v="8"/>
    <n v="2"/>
    <n v="4"/>
    <n v="5"/>
    <n v="4"/>
    <n v="1"/>
    <n v="2"/>
    <s v="Travel_Rarely"/>
    <x v="1"/>
    <s v="Other"/>
    <x v="1"/>
    <s v="Manufacturing Director"/>
    <x v="1"/>
    <s v="No"/>
    <s v="Y"/>
  </r>
  <r>
    <n v="23"/>
    <n v="7"/>
    <n v="3"/>
    <n v="1"/>
    <n v="1151"/>
    <n v="2"/>
    <n v="191870"/>
    <n v="11"/>
    <n v="8"/>
    <n v="1"/>
    <n v="5"/>
    <n v="2"/>
    <n v="5"/>
    <n v="1"/>
    <n v="4"/>
    <s v="Travel_Rarely"/>
    <x v="1"/>
    <s v="Life Sciences"/>
    <x v="1"/>
    <s v="Research Scientist"/>
    <x v="1"/>
    <s v="No"/>
    <s v="Y"/>
  </r>
  <r>
    <n v="40"/>
    <n v="21"/>
    <n v="3"/>
    <n v="1"/>
    <n v="1152"/>
    <n v="3"/>
    <n v="197170"/>
    <n v="21"/>
    <n v="8"/>
    <n v="0"/>
    <n v="10"/>
    <n v="1"/>
    <n v="10"/>
    <n v="9"/>
    <n v="4"/>
    <s v="Travel_Frequently"/>
    <x v="1"/>
    <s v="Medical"/>
    <x v="0"/>
    <s v="Research Scientist"/>
    <x v="0"/>
    <s v="No"/>
    <s v="Y"/>
  </r>
  <r>
    <n v="40"/>
    <n v="8"/>
    <n v="1"/>
    <n v="1"/>
    <n v="1153"/>
    <n v="5"/>
    <n v="35440"/>
    <n v="18"/>
    <n v="8"/>
    <n v="3"/>
    <n v="15"/>
    <n v="3"/>
    <n v="11"/>
    <n v="5"/>
    <n v="10"/>
    <s v="Travel_Rarely"/>
    <x v="1"/>
    <s v="Medical"/>
    <x v="0"/>
    <s v="Research Scientist"/>
    <x v="0"/>
    <s v="No"/>
    <s v="Y"/>
  </r>
  <r>
    <n v="25"/>
    <n v="20"/>
    <n v="5"/>
    <n v="1"/>
    <n v="1154"/>
    <n v="2"/>
    <n v="85000"/>
    <n v="12"/>
    <n v="8"/>
    <n v="0"/>
    <n v="6"/>
    <n v="2"/>
    <n v="2"/>
    <n v="1"/>
    <n v="2"/>
    <s v="Travel_Rarely"/>
    <x v="0"/>
    <s v="Medical"/>
    <x v="0"/>
    <s v="Laboratory Technician"/>
    <x v="0"/>
    <s v="No"/>
    <s v="Y"/>
  </r>
  <r>
    <n v="30"/>
    <n v="20"/>
    <n v="4"/>
    <n v="1"/>
    <n v="1155"/>
    <n v="2"/>
    <n v="46610"/>
    <n v="11"/>
    <n v="8"/>
    <n v="0"/>
    <n v="12"/>
    <n v="3"/>
    <n v="12"/>
    <n v="1"/>
    <n v="7"/>
    <s v="Travel_Rarely"/>
    <x v="2"/>
    <s v="Life Sciences"/>
    <x v="0"/>
    <s v="Research Scientist"/>
    <x v="1"/>
    <s v="No"/>
    <s v="Y"/>
  </r>
  <r>
    <n v="25"/>
    <n v="7"/>
    <n v="2"/>
    <n v="1"/>
    <n v="1156"/>
    <n v="5"/>
    <n v="41030"/>
    <n v="15"/>
    <n v="8"/>
    <n v="1"/>
    <n v="7"/>
    <n v="2"/>
    <n v="2"/>
    <n v="0"/>
    <n v="2"/>
    <s v="Travel_Rarely"/>
    <x v="1"/>
    <s v="Medical"/>
    <x v="2"/>
    <s v="Sales Executive"/>
    <x v="1"/>
    <s v="No"/>
    <s v="Y"/>
  </r>
  <r>
    <n v="47"/>
    <n v="1"/>
    <n v="4"/>
    <n v="1"/>
    <n v="1157"/>
    <n v="2"/>
    <n v="42490"/>
    <n v="13"/>
    <n v="8"/>
    <n v="1"/>
    <n v="25"/>
    <n v="2"/>
    <n v="17"/>
    <n v="12"/>
    <n v="11"/>
    <s v="Travel_Rarely"/>
    <x v="1"/>
    <s v="Life Sciences"/>
    <x v="1"/>
    <s v="Sales Executive"/>
    <x v="1"/>
    <s v="No"/>
    <s v="Y"/>
  </r>
  <r>
    <n v="33"/>
    <n v="1"/>
    <n v="3"/>
    <n v="1"/>
    <n v="1158"/>
    <n v="2"/>
    <n v="140260"/>
    <n v="12"/>
    <n v="8"/>
    <n v="0"/>
    <n v="1"/>
    <n v="4"/>
    <n v="1"/>
    <n v="0"/>
    <n v="0"/>
    <s v="Non-Travel"/>
    <x v="1"/>
    <s v="Life Sciences"/>
    <x v="2"/>
    <s v="Research Scientist"/>
    <x v="1"/>
    <s v="No"/>
    <s v="Y"/>
  </r>
  <r>
    <n v="38"/>
    <n v="19"/>
    <n v="3"/>
    <n v="1"/>
    <n v="1159"/>
    <n v="2"/>
    <n v="68930"/>
    <n v="17"/>
    <n v="8"/>
    <n v="0"/>
    <n v="16"/>
    <n v="3"/>
    <n v="15"/>
    <n v="5"/>
    <n v="8"/>
    <s v="Travel_Rarely"/>
    <x v="1"/>
    <s v="Life Sciences"/>
    <x v="0"/>
    <s v="Sales Executive"/>
    <x v="0"/>
    <s v="No"/>
    <s v="Y"/>
  </r>
  <r>
    <n v="31"/>
    <n v="10"/>
    <n v="4"/>
    <n v="1"/>
    <n v="1160"/>
    <n v="3"/>
    <n v="61250"/>
    <n v="13"/>
    <n v="8"/>
    <n v="1"/>
    <n v="3"/>
    <n v="3"/>
    <n v="2"/>
    <n v="1"/>
    <n v="2"/>
    <s v="Travel_Rarely"/>
    <x v="1"/>
    <s v="Medical"/>
    <x v="0"/>
    <s v="Sales Executive"/>
    <x v="0"/>
    <s v="No"/>
    <s v="Y"/>
  </r>
  <r>
    <n v="38"/>
    <n v="1"/>
    <n v="4"/>
    <n v="1"/>
    <n v="1161"/>
    <n v="2"/>
    <n v="36690"/>
    <n v="19"/>
    <n v="8"/>
    <n v="0"/>
    <n v="10"/>
    <n v="2"/>
    <n v="8"/>
    <n v="7"/>
    <n v="7"/>
    <s v="Travel_Frequently"/>
    <x v="1"/>
    <s v="Other"/>
    <x v="0"/>
    <s v="Research Scientist"/>
    <x v="1"/>
    <s v="No"/>
    <s v="Y"/>
  </r>
  <r>
    <n v="42"/>
    <n v="6"/>
    <n v="3"/>
    <n v="1"/>
    <n v="1162"/>
    <n v="2"/>
    <n v="100080"/>
    <n v="19"/>
    <n v="8"/>
    <n v="1"/>
    <n v="9"/>
    <n v="3"/>
    <n v="4"/>
    <n v="1"/>
    <n v="2"/>
    <s v="Travel_Rarely"/>
    <x v="1"/>
    <s v="Medical"/>
    <x v="2"/>
    <s v="Laboratory Technician"/>
    <x v="1"/>
    <s v="No"/>
    <s v="Y"/>
  </r>
  <r>
    <n v="41"/>
    <n v="2"/>
    <n v="2"/>
    <n v="1"/>
    <n v="1163"/>
    <n v="1"/>
    <n v="23870"/>
    <n v="17"/>
    <n v="8"/>
    <n v="1"/>
    <n v="12"/>
    <n v="1"/>
    <n v="5"/>
    <n v="1"/>
    <n v="0"/>
    <s v="Travel_Rarely"/>
    <x v="0"/>
    <s v="Medical"/>
    <x v="0"/>
    <s v="Healthcare Representative"/>
    <x v="1"/>
    <s v="No"/>
    <s v="Y"/>
  </r>
  <r>
    <n v="47"/>
    <n v="21"/>
    <n v="2"/>
    <n v="1"/>
    <n v="1164"/>
    <n v="1"/>
    <n v="46390"/>
    <n v="11"/>
    <n v="8"/>
    <n v="1"/>
    <n v="14"/>
    <n v="2"/>
    <n v="13"/>
    <n v="5"/>
    <n v="12"/>
    <s v="Non-Travel"/>
    <x v="1"/>
    <s v="Medical"/>
    <x v="0"/>
    <s v="Sales Executive"/>
    <x v="1"/>
    <s v="No"/>
    <s v="Y"/>
  </r>
  <r>
    <n v="35"/>
    <n v="4"/>
    <n v="3"/>
    <n v="1"/>
    <n v="1165"/>
    <n v="2"/>
    <n v="78980"/>
    <n v="15"/>
    <n v="8"/>
    <n v="0"/>
    <n v="5"/>
    <n v="2"/>
    <n v="2"/>
    <n v="2"/>
    <n v="2"/>
    <s v="Travel_Rarely"/>
    <x v="1"/>
    <s v="Life Sciences"/>
    <x v="0"/>
    <s v="Healthcare Representative"/>
    <x v="1"/>
    <s v="No"/>
    <s v="Y"/>
  </r>
  <r>
    <n v="22"/>
    <n v="12"/>
    <n v="1"/>
    <n v="1"/>
    <n v="1166"/>
    <n v="2"/>
    <n v="25340"/>
    <n v="11"/>
    <n v="8"/>
    <n v="0"/>
    <n v="4"/>
    <n v="1"/>
    <n v="3"/>
    <n v="1"/>
    <n v="2"/>
    <s v="Travel_Rarely"/>
    <x v="2"/>
    <s v="Human Resources"/>
    <x v="1"/>
    <s v="Sales Executive"/>
    <x v="1"/>
    <s v="No"/>
    <s v="Y"/>
  </r>
  <r>
    <n v="35"/>
    <n v="9"/>
    <n v="3"/>
    <n v="1"/>
    <n v="1167"/>
    <n v="2"/>
    <n v="131420"/>
    <n v="25"/>
    <n v="8"/>
    <n v="2"/>
    <n v="10"/>
    <n v="4"/>
    <n v="10"/>
    <n v="0"/>
    <n v="8"/>
    <s v="Travel_Rarely"/>
    <x v="1"/>
    <s v="Medical"/>
    <x v="1"/>
    <s v="Sales Executive"/>
    <x v="0"/>
    <s v="No"/>
    <s v="Y"/>
  </r>
  <r>
    <n v="33"/>
    <n v="3"/>
    <n v="4"/>
    <n v="1"/>
    <n v="1168"/>
    <n v="3"/>
    <n v="16110"/>
    <n v="14"/>
    <n v="8"/>
    <n v="0"/>
    <n v="10"/>
    <n v="2"/>
    <n v="9"/>
    <n v="8"/>
    <n v="1"/>
    <s v="Travel_Rarely"/>
    <x v="0"/>
    <s v="Medical"/>
    <x v="0"/>
    <s v="Healthcare Representative"/>
    <x v="1"/>
    <s v="No"/>
    <s v="Y"/>
  </r>
  <r>
    <n v="32"/>
    <n v="3"/>
    <n v="2"/>
    <n v="1"/>
    <n v="1169"/>
    <n v="3"/>
    <n v="53630"/>
    <n v="13"/>
    <n v="8"/>
    <n v="0"/>
    <n v="6"/>
    <n v="4"/>
    <n v="6"/>
    <n v="4"/>
    <n v="1"/>
    <s v="Travel_Rarely"/>
    <x v="1"/>
    <s v="Technical Degree"/>
    <x v="1"/>
    <s v="Manufacturing Director"/>
    <x v="1"/>
    <s v="No"/>
    <s v="Y"/>
  </r>
  <r>
    <n v="40"/>
    <n v="1"/>
    <n v="4"/>
    <n v="1"/>
    <n v="1170"/>
    <n v="2"/>
    <n v="50710"/>
    <n v="17"/>
    <n v="8"/>
    <n v="1"/>
    <n v="8"/>
    <n v="3"/>
    <n v="1"/>
    <n v="0"/>
    <n v="0"/>
    <s v="Travel_Rarely"/>
    <x v="1"/>
    <s v="Medical"/>
    <x v="0"/>
    <s v="Research Director"/>
    <x v="1"/>
    <s v="No"/>
    <s v="Y"/>
  </r>
  <r>
    <n v="32"/>
    <n v="1"/>
    <n v="2"/>
    <n v="1"/>
    <n v="1171"/>
    <n v="3"/>
    <n v="136950"/>
    <n v="13"/>
    <n v="8"/>
    <n v="0"/>
    <n v="3"/>
    <n v="3"/>
    <n v="2"/>
    <n v="2"/>
    <n v="2"/>
    <s v="Travel_Rarely"/>
    <x v="1"/>
    <s v="Medical"/>
    <x v="0"/>
    <s v="Sales Executive"/>
    <x v="1"/>
    <s v="No"/>
    <s v="Y"/>
  </r>
  <r>
    <n v="39"/>
    <n v="4"/>
    <n v="4"/>
    <n v="1"/>
    <n v="1172"/>
    <n v="1"/>
    <n v="134020"/>
    <n v="14"/>
    <n v="8"/>
    <n v="1"/>
    <n v="18"/>
    <n v="1"/>
    <n v="7"/>
    <n v="1"/>
    <n v="7"/>
    <s v="Travel_Rarely"/>
    <x v="1"/>
    <s v="Life Sciences"/>
    <x v="1"/>
    <s v="Sales Executive"/>
    <x v="1"/>
    <s v="No"/>
    <s v="Y"/>
  </r>
  <r>
    <n v="38"/>
    <n v="20"/>
    <n v="4"/>
    <n v="1"/>
    <n v="1173"/>
    <n v="2"/>
    <n v="20290"/>
    <n v="11"/>
    <n v="8"/>
    <n v="1"/>
    <n v="20"/>
    <n v="3"/>
    <n v="18"/>
    <n v="1"/>
    <n v="11"/>
    <s v="Travel_Rarely"/>
    <x v="0"/>
    <s v="Medical"/>
    <x v="0"/>
    <s v="Research Director"/>
    <x v="0"/>
    <s v="No"/>
    <s v="Y"/>
  </r>
  <r>
    <n v="32"/>
    <n v="18"/>
    <n v="3"/>
    <n v="1"/>
    <n v="1174"/>
    <n v="2"/>
    <n v="63770"/>
    <n v="12"/>
    <n v="8"/>
    <n v="2"/>
    <n v="14"/>
    <n v="3"/>
    <n v="14"/>
    <n v="5"/>
    <n v="7"/>
    <s v="Travel_Rarely"/>
    <x v="1"/>
    <s v="Life Sciences"/>
    <x v="0"/>
    <s v="Manager"/>
    <x v="1"/>
    <s v="No"/>
    <s v="Y"/>
  </r>
  <r>
    <n v="37"/>
    <n v="1"/>
    <n v="3"/>
    <n v="1"/>
    <n v="1175"/>
    <n v="4"/>
    <n v="54290"/>
    <n v="17"/>
    <n v="8"/>
    <n v="1"/>
    <n v="16"/>
    <n v="3"/>
    <n v="16"/>
    <n v="6"/>
    <n v="8"/>
    <s v="Travel_Rarely"/>
    <x v="1"/>
    <s v="Life Sciences"/>
    <x v="0"/>
    <s v="Sales Executive"/>
    <x v="0"/>
    <s v="No"/>
    <s v="Y"/>
  </r>
  <r>
    <n v="25"/>
    <n v="2"/>
    <n v="4"/>
    <n v="1"/>
    <n v="1176"/>
    <n v="2"/>
    <n v="27850"/>
    <n v="21"/>
    <n v="8"/>
    <n v="0"/>
    <n v="6"/>
    <n v="2"/>
    <n v="5"/>
    <n v="0"/>
    <n v="4"/>
    <s v="Travel_Rarely"/>
    <x v="1"/>
    <s v="Medical"/>
    <x v="2"/>
    <s v="Manufacturing Director"/>
    <x v="0"/>
    <s v="No"/>
    <s v="Y"/>
  </r>
  <r>
    <n v="52"/>
    <n v="2"/>
    <n v="4"/>
    <n v="1"/>
    <n v="1177"/>
    <n v="1"/>
    <n v="46140"/>
    <n v="16"/>
    <n v="8"/>
    <n v="1"/>
    <n v="16"/>
    <n v="3"/>
    <n v="9"/>
    <n v="0"/>
    <n v="0"/>
    <s v="Non-Travel"/>
    <x v="1"/>
    <s v="Other"/>
    <x v="2"/>
    <s v="Manager"/>
    <x v="1"/>
    <s v="No"/>
    <s v="Y"/>
  </r>
  <r>
    <n v="44"/>
    <n v="8"/>
    <n v="1"/>
    <n v="1"/>
    <n v="1178"/>
    <n v="1"/>
    <n v="26100"/>
    <n v="15"/>
    <n v="8"/>
    <n v="0"/>
    <n v="6"/>
    <n v="2"/>
    <n v="4"/>
    <n v="1"/>
    <n v="2"/>
    <s v="Travel_Rarely"/>
    <x v="1"/>
    <s v="Life Sciences"/>
    <x v="1"/>
    <s v="Sales Representative"/>
    <x v="0"/>
    <s v="No"/>
    <s v="Y"/>
  </r>
  <r>
    <n v="21"/>
    <n v="10"/>
    <n v="5"/>
    <n v="1"/>
    <n v="1179"/>
    <n v="3"/>
    <n v="66870"/>
    <n v="19"/>
    <n v="8"/>
    <n v="3"/>
    <n v="2"/>
    <n v="0"/>
    <n v="2"/>
    <n v="1"/>
    <n v="2"/>
    <s v="Travel_Rarely"/>
    <x v="0"/>
    <s v="Medical"/>
    <x v="1"/>
    <s v="Research Scientist"/>
    <x v="1"/>
    <s v="No"/>
    <s v="Y"/>
  </r>
  <r>
    <n v="39"/>
    <n v="3"/>
    <n v="4"/>
    <n v="1"/>
    <n v="1180"/>
    <n v="2"/>
    <n v="47240"/>
    <n v="12"/>
    <n v="8"/>
    <n v="1"/>
    <n v="21"/>
    <n v="4"/>
    <n v="6"/>
    <n v="1"/>
    <n v="3"/>
    <s v="Non-Travel"/>
    <x v="1"/>
    <s v="Life Sciences"/>
    <x v="1"/>
    <s v="Research Director"/>
    <x v="0"/>
    <s v="No"/>
    <s v="Y"/>
  </r>
  <r>
    <n v="23"/>
    <n v="2"/>
    <n v="4"/>
    <n v="1"/>
    <n v="1181"/>
    <n v="2"/>
    <n v="61790"/>
    <n v="11"/>
    <n v="8"/>
    <n v="0"/>
    <n v="1"/>
    <n v="3"/>
    <n v="1"/>
    <n v="1"/>
    <n v="0"/>
    <s v="Travel_Frequently"/>
    <x v="1"/>
    <s v="Life Sciences"/>
    <x v="0"/>
    <s v="Manufacturing Director"/>
    <x v="0"/>
    <s v="Yes"/>
    <s v="Y"/>
  </r>
  <r>
    <n v="36"/>
    <n v="24"/>
    <n v="3"/>
    <n v="1"/>
    <n v="1182"/>
    <n v="2"/>
    <n v="61200"/>
    <n v="19"/>
    <n v="8"/>
    <n v="0"/>
    <n v="10"/>
    <n v="2"/>
    <n v="9"/>
    <n v="3"/>
    <n v="4"/>
    <s v="Travel_Rarely"/>
    <x v="1"/>
    <s v="Life Sciences"/>
    <x v="0"/>
    <s v="Laboratory Technician"/>
    <x v="0"/>
    <s v="No"/>
    <s v="Y"/>
  </r>
  <r>
    <n v="36"/>
    <n v="16"/>
    <n v="1"/>
    <n v="1"/>
    <n v="1183"/>
    <n v="2"/>
    <n v="105960"/>
    <n v="15"/>
    <n v="8"/>
    <n v="0"/>
    <n v="18"/>
    <n v="3"/>
    <n v="4"/>
    <n v="0"/>
    <n v="2"/>
    <s v="Travel_Frequently"/>
    <x v="1"/>
    <s v="Medical"/>
    <x v="2"/>
    <s v="Sales Executive"/>
    <x v="1"/>
    <s v="No"/>
    <s v="Y"/>
  </r>
  <r>
    <n v="56"/>
    <n v="8"/>
    <n v="1"/>
    <n v="1"/>
    <n v="1184"/>
    <n v="1"/>
    <n v="54670"/>
    <n v="20"/>
    <n v="8"/>
    <n v="0"/>
    <n v="13"/>
    <n v="6"/>
    <n v="13"/>
    <n v="1"/>
    <n v="9"/>
    <s v="Non-Travel"/>
    <x v="1"/>
    <s v="Life Sciences"/>
    <x v="2"/>
    <s v="Sales Executive"/>
    <x v="1"/>
    <s v="No"/>
    <s v="Y"/>
  </r>
  <r>
    <n v="29"/>
    <n v="9"/>
    <n v="4"/>
    <n v="1"/>
    <n v="1185"/>
    <n v="2"/>
    <n v="29960"/>
    <n v="25"/>
    <n v="8"/>
    <n v="0"/>
    <n v="4"/>
    <n v="4"/>
    <n v="2"/>
    <n v="2"/>
    <n v="2"/>
    <s v="Travel_Rarely"/>
    <x v="1"/>
    <s v="Medical"/>
    <x v="0"/>
    <s v="Sales Representative"/>
    <x v="1"/>
    <s v="Yes"/>
    <s v="Y"/>
  </r>
  <r>
    <n v="42"/>
    <n v="17"/>
    <n v="1"/>
    <n v="1"/>
    <n v="1186"/>
    <n v="3"/>
    <n v="99980"/>
    <n v="24"/>
    <n v="8"/>
    <n v="2"/>
    <n v="24"/>
    <n v="3"/>
    <n v="22"/>
    <n v="4"/>
    <n v="14"/>
    <s v="Travel_Rarely"/>
    <x v="1"/>
    <s v="Life Sciences"/>
    <x v="0"/>
    <s v="Research Scientist"/>
    <x v="1"/>
    <s v="No"/>
    <s v="Y"/>
  </r>
  <r>
    <n v="56"/>
    <n v="10"/>
    <n v="4"/>
    <n v="1"/>
    <n v="1187"/>
    <n v="2"/>
    <n v="40780"/>
    <n v="24"/>
    <n v="8"/>
    <n v="1"/>
    <n v="14"/>
    <n v="3"/>
    <n v="10"/>
    <n v="9"/>
    <n v="8"/>
    <s v="Travel_Rarely"/>
    <x v="0"/>
    <s v="Other"/>
    <x v="0"/>
    <s v="Sales Executive"/>
    <x v="1"/>
    <s v="Yes"/>
    <s v="Y"/>
  </r>
  <r>
    <n v="41"/>
    <n v="13"/>
    <n v="4"/>
    <n v="1"/>
    <n v="1188"/>
    <n v="1"/>
    <n v="109200"/>
    <n v="15"/>
    <n v="8"/>
    <n v="1"/>
    <n v="21"/>
    <n v="3"/>
    <n v="20"/>
    <n v="0"/>
    <n v="10"/>
    <s v="Travel_Rarely"/>
    <x v="1"/>
    <s v="Life Sciences"/>
    <x v="0"/>
    <s v="Healthcare Representative"/>
    <x v="0"/>
    <s v="No"/>
    <s v="Y"/>
  </r>
  <r>
    <n v="34"/>
    <n v="1"/>
    <n v="3"/>
    <n v="1"/>
    <n v="1189"/>
    <n v="1"/>
    <n v="62320"/>
    <n v="13"/>
    <n v="8"/>
    <n v="1"/>
    <n v="8"/>
    <n v="3"/>
    <n v="8"/>
    <n v="1"/>
    <n v="7"/>
    <s v="Travel_Rarely"/>
    <x v="0"/>
    <s v="Medical"/>
    <x v="0"/>
    <s v="Laboratory Technician"/>
    <x v="0"/>
    <s v="No"/>
    <s v="Y"/>
  </r>
  <r>
    <n v="36"/>
    <n v="1"/>
    <n v="1"/>
    <n v="1"/>
    <n v="1190"/>
    <n v="1"/>
    <n v="132470"/>
    <n v="14"/>
    <n v="8"/>
    <n v="0"/>
    <n v="15"/>
    <n v="3"/>
    <n v="15"/>
    <n v="11"/>
    <n v="11"/>
    <s v="Non-Travel"/>
    <x v="0"/>
    <s v="Medical"/>
    <x v="2"/>
    <s v="Human Resources"/>
    <x v="0"/>
    <s v="No"/>
    <s v="Y"/>
  </r>
  <r>
    <n v="41"/>
    <n v="1"/>
    <n v="5"/>
    <n v="1"/>
    <n v="1191"/>
    <n v="1"/>
    <n v="40810"/>
    <n v="13"/>
    <n v="8"/>
    <n v="0"/>
    <n v="14"/>
    <n v="3"/>
    <n v="5"/>
    <n v="0"/>
    <n v="4"/>
    <s v="Travel_Rarely"/>
    <x v="1"/>
    <s v="Medical"/>
    <x v="2"/>
    <s v="Healthcare Representative"/>
    <x v="1"/>
    <s v="No"/>
    <s v="Y"/>
  </r>
  <r>
    <n v="32"/>
    <n v="9"/>
    <n v="4"/>
    <n v="1"/>
    <n v="1192"/>
    <n v="2"/>
    <n v="57690"/>
    <n v="11"/>
    <n v="8"/>
    <n v="0"/>
    <n v="4"/>
    <n v="3"/>
    <n v="4"/>
    <n v="1"/>
    <n v="2"/>
    <s v="Travel_Rarely"/>
    <x v="0"/>
    <s v="Life Sciences"/>
    <x v="1"/>
    <s v="Research Scientist"/>
    <x v="0"/>
    <s v="No"/>
    <s v="Y"/>
  </r>
  <r>
    <n v="35"/>
    <n v="16"/>
    <n v="3"/>
    <n v="1"/>
    <n v="1193"/>
    <n v="2"/>
    <n v="23940"/>
    <n v="16"/>
    <n v="8"/>
    <n v="1"/>
    <n v="9"/>
    <n v="3"/>
    <n v="9"/>
    <n v="1"/>
    <n v="7"/>
    <s v="Travel_Rarely"/>
    <x v="1"/>
    <s v="Medical"/>
    <x v="1"/>
    <s v="Healthcare Representative"/>
    <x v="0"/>
    <s v="No"/>
    <s v="Y"/>
  </r>
  <r>
    <n v="38"/>
    <n v="23"/>
    <n v="3"/>
    <n v="1"/>
    <n v="1194"/>
    <n v="3"/>
    <n v="39040"/>
    <n v="22"/>
    <n v="8"/>
    <n v="0"/>
    <n v="10"/>
    <n v="3"/>
    <n v="10"/>
    <n v="1"/>
    <n v="9"/>
    <s v="Travel_Rarely"/>
    <x v="1"/>
    <s v="Medical"/>
    <x v="0"/>
    <s v="Sales Representative"/>
    <x v="1"/>
    <s v="No"/>
    <s v="Y"/>
  </r>
  <r>
    <n v="50"/>
    <n v="4"/>
    <n v="2"/>
    <n v="1"/>
    <n v="1195"/>
    <n v="2"/>
    <n v="167990"/>
    <n v="14"/>
    <n v="8"/>
    <n v="1"/>
    <n v="12"/>
    <n v="2"/>
    <n v="6"/>
    <n v="0"/>
    <n v="1"/>
    <s v="Travel_Frequently"/>
    <x v="0"/>
    <s v="Life Sciences"/>
    <x v="2"/>
    <s v="Laboratory Technician"/>
    <x v="0"/>
    <s v="Yes"/>
    <s v="Y"/>
  </r>
  <r>
    <n v="36"/>
    <n v="22"/>
    <n v="4"/>
    <n v="1"/>
    <n v="1196"/>
    <n v="1"/>
    <n v="29500"/>
    <n v="14"/>
    <n v="8"/>
    <n v="0"/>
    <n v="8"/>
    <n v="1"/>
    <n v="6"/>
    <n v="0"/>
    <n v="0"/>
    <s v="Travel_Rarely"/>
    <x v="1"/>
    <s v="Life Sciences"/>
    <x v="0"/>
    <s v="Healthcare Representative"/>
    <x v="1"/>
    <s v="No"/>
    <s v="Y"/>
  </r>
  <r>
    <n v="45"/>
    <n v="24"/>
    <n v="3"/>
    <n v="1"/>
    <n v="1197"/>
    <n v="1"/>
    <n v="36290"/>
    <n v="16"/>
    <n v="8"/>
    <n v="1"/>
    <n v="8"/>
    <n v="2"/>
    <n v="5"/>
    <n v="0"/>
    <n v="1"/>
    <s v="Travel_Rarely"/>
    <x v="0"/>
    <s v="Life Sciences"/>
    <x v="1"/>
    <s v="Laboratory Technician"/>
    <x v="1"/>
    <s v="No"/>
    <s v="Y"/>
  </r>
  <r>
    <n v="40"/>
    <n v="10"/>
    <n v="4"/>
    <n v="1"/>
    <n v="1198"/>
    <n v="1"/>
    <n v="93620"/>
    <n v="11"/>
    <n v="8"/>
    <n v="1"/>
    <n v="8"/>
    <n v="6"/>
    <n v="2"/>
    <n v="2"/>
    <n v="2"/>
    <s v="Travel_Rarely"/>
    <x v="0"/>
    <s v="Life Sciences"/>
    <x v="1"/>
    <s v="Research Scientist"/>
    <x v="1"/>
    <s v="No"/>
    <s v="Y"/>
  </r>
  <r>
    <n v="35"/>
    <n v="7"/>
    <n v="2"/>
    <n v="1"/>
    <n v="1199"/>
    <n v="2"/>
    <n v="32290"/>
    <n v="25"/>
    <n v="8"/>
    <n v="0"/>
    <n v="10"/>
    <n v="2"/>
    <n v="10"/>
    <n v="0"/>
    <n v="2"/>
    <s v="Travel_Frequently"/>
    <x v="0"/>
    <s v="Life Sciences"/>
    <x v="0"/>
    <s v="Manufacturing Director"/>
    <x v="1"/>
    <s v="No"/>
    <s v="Y"/>
  </r>
  <r>
    <n v="40"/>
    <n v="17"/>
    <n v="4"/>
    <n v="1"/>
    <n v="1200"/>
    <n v="1"/>
    <n v="35780"/>
    <n v="14"/>
    <n v="8"/>
    <n v="1"/>
    <n v="20"/>
    <n v="2"/>
    <n v="5"/>
    <n v="0"/>
    <n v="2"/>
    <s v="Travel_Rarely"/>
    <x v="1"/>
    <s v="Life Sciences"/>
    <x v="0"/>
    <s v="Manager"/>
    <x v="1"/>
    <s v="No"/>
    <s v="Y"/>
  </r>
  <r>
    <n v="35"/>
    <n v="14"/>
    <n v="1"/>
    <n v="1"/>
    <n v="1201"/>
    <n v="2"/>
    <n v="79880"/>
    <n v="18"/>
    <n v="8"/>
    <n v="0"/>
    <n v="4"/>
    <n v="3"/>
    <n v="4"/>
    <n v="1"/>
    <n v="1"/>
    <s v="Travel_Rarely"/>
    <x v="2"/>
    <s v="Life Sciences"/>
    <x v="0"/>
    <s v="Research Scientist"/>
    <x v="1"/>
    <s v="No"/>
    <s v="Y"/>
  </r>
  <r>
    <n v="29"/>
    <n v="1"/>
    <n v="3"/>
    <n v="1"/>
    <n v="1202"/>
    <n v="3"/>
    <n v="42840"/>
    <n v="11"/>
    <n v="8"/>
    <n v="0"/>
    <n v="10"/>
    <n v="5"/>
    <n v="4"/>
    <n v="0"/>
    <n v="3"/>
    <s v="Travel_Rarely"/>
    <x v="1"/>
    <s v="Medical"/>
    <x v="0"/>
    <s v="Sales Executive"/>
    <x v="1"/>
    <s v="No"/>
    <s v="Y"/>
  </r>
  <r>
    <n v="29"/>
    <n v="5"/>
    <n v="3"/>
    <n v="1"/>
    <n v="1203"/>
    <n v="2"/>
    <n v="75530"/>
    <n v="19"/>
    <n v="8"/>
    <n v="0"/>
    <n v="5"/>
    <n v="3"/>
    <n v="5"/>
    <n v="0"/>
    <n v="4"/>
    <s v="Travel_Rarely"/>
    <x v="1"/>
    <s v="Medical"/>
    <x v="1"/>
    <s v="Sales Representative"/>
    <x v="1"/>
    <s v="No"/>
    <s v="Y"/>
  </r>
  <r>
    <n v="50"/>
    <n v="17"/>
    <n v="3"/>
    <n v="1"/>
    <n v="1204"/>
    <n v="1"/>
    <n v="173280"/>
    <n v="15"/>
    <n v="8"/>
    <n v="2"/>
    <n v="20"/>
    <n v="1"/>
    <n v="3"/>
    <n v="2"/>
    <n v="0"/>
    <s v="Travel_Rarely"/>
    <x v="1"/>
    <s v="Medical"/>
    <x v="2"/>
    <s v="Research Scientist"/>
    <x v="1"/>
    <s v="Yes"/>
    <s v="Y"/>
  </r>
  <r>
    <n v="39"/>
    <n v="25"/>
    <n v="3"/>
    <n v="1"/>
    <n v="1205"/>
    <n v="2"/>
    <n v="197010"/>
    <n v="11"/>
    <n v="8"/>
    <n v="0"/>
    <n v="21"/>
    <n v="3"/>
    <n v="20"/>
    <n v="9"/>
    <n v="6"/>
    <s v="Travel_Rarely"/>
    <x v="0"/>
    <s v="Medical"/>
    <x v="0"/>
    <s v="Sales Executive"/>
    <x v="1"/>
    <s v="No"/>
    <s v="Y"/>
  </r>
  <r>
    <n v="31"/>
    <n v="8"/>
    <n v="4"/>
    <n v="1"/>
    <n v="1206"/>
    <n v="4"/>
    <n v="147320"/>
    <n v="12"/>
    <n v="8"/>
    <n v="0"/>
    <n v="10"/>
    <n v="3"/>
    <n v="9"/>
    <n v="1"/>
    <n v="7"/>
    <s v="Non-Travel"/>
    <x v="1"/>
    <s v="Life Sciences"/>
    <x v="1"/>
    <s v="Sales Executive"/>
    <x v="0"/>
    <s v="No"/>
    <s v="Y"/>
  </r>
  <r>
    <n v="26"/>
    <n v="11"/>
    <n v="4"/>
    <n v="1"/>
    <n v="1207"/>
    <n v="2"/>
    <n v="92780"/>
    <n v="20"/>
    <n v="8"/>
    <n v="0"/>
    <n v="5"/>
    <n v="3"/>
    <n v="4"/>
    <n v="0"/>
    <n v="0"/>
    <s v="Travel_Rarely"/>
    <x v="1"/>
    <s v="Medical"/>
    <x v="1"/>
    <s v="Manager"/>
    <x v="1"/>
    <s v="No"/>
    <s v="Y"/>
  </r>
  <r>
    <n v="36"/>
    <n v="5"/>
    <n v="1"/>
    <n v="1"/>
    <n v="1208"/>
    <n v="1"/>
    <n v="13590"/>
    <n v="12"/>
    <n v="8"/>
    <n v="0"/>
    <n v="17"/>
    <n v="2"/>
    <n v="5"/>
    <n v="0"/>
    <n v="3"/>
    <s v="Travel_Frequently"/>
    <x v="1"/>
    <s v="Technical Degree"/>
    <x v="0"/>
    <s v="Sales Executive"/>
    <x v="1"/>
    <s v="No"/>
    <s v="Y"/>
  </r>
  <r>
    <n v="39"/>
    <n v="2"/>
    <n v="1"/>
    <n v="1"/>
    <n v="1209"/>
    <n v="1"/>
    <n v="47790"/>
    <n v="14"/>
    <n v="8"/>
    <n v="2"/>
    <n v="9"/>
    <n v="3"/>
    <n v="7"/>
    <n v="1"/>
    <n v="7"/>
    <s v="Travel_Rarely"/>
    <x v="1"/>
    <s v="Medical"/>
    <x v="0"/>
    <s v="Research Scientist"/>
    <x v="0"/>
    <s v="No"/>
    <s v="Y"/>
  </r>
  <r>
    <n v="27"/>
    <n v="8"/>
    <n v="2"/>
    <n v="1"/>
    <n v="1210"/>
    <n v="1"/>
    <n v="164220"/>
    <n v="20"/>
    <n v="8"/>
    <n v="1"/>
    <n v="6"/>
    <n v="3"/>
    <n v="6"/>
    <n v="0"/>
    <n v="3"/>
    <s v="Travel_Rarely"/>
    <x v="1"/>
    <s v="Medical"/>
    <x v="0"/>
    <s v="Laboratory Technician"/>
    <x v="1"/>
    <s v="No"/>
    <s v="Y"/>
  </r>
  <r>
    <n v="49"/>
    <n v="6"/>
    <n v="1"/>
    <n v="1"/>
    <n v="1211"/>
    <n v="3"/>
    <n v="29960"/>
    <n v="18"/>
    <n v="8"/>
    <n v="1"/>
    <n v="17"/>
    <n v="2"/>
    <n v="9"/>
    <n v="0"/>
    <n v="8"/>
    <s v="Travel_Frequently"/>
    <x v="1"/>
    <s v="Medical"/>
    <x v="0"/>
    <s v="Healthcare Representative"/>
    <x v="1"/>
    <s v="No"/>
    <s v="Y"/>
  </r>
  <r>
    <n v="34"/>
    <n v="4"/>
    <n v="3"/>
    <n v="1"/>
    <n v="1212"/>
    <n v="1"/>
    <n v="12610"/>
    <n v="14"/>
    <n v="8"/>
    <n v="1"/>
    <n v="6"/>
    <n v="6"/>
    <n v="4"/>
    <n v="1"/>
    <n v="2"/>
    <s v="Travel_Rarely"/>
    <x v="0"/>
    <s v="Medical"/>
    <x v="0"/>
    <s v="Sales Executive"/>
    <x v="0"/>
    <s v="No"/>
    <s v="Y"/>
  </r>
  <r>
    <n v="41"/>
    <n v="7"/>
    <n v="2"/>
    <n v="1"/>
    <n v="1213"/>
    <n v="1"/>
    <n v="20990"/>
    <n v="12"/>
    <n v="8"/>
    <n v="1"/>
    <n v="8"/>
    <n v="2"/>
    <n v="6"/>
    <n v="0"/>
    <n v="5"/>
    <s v="Travel_Rarely"/>
    <x v="1"/>
    <s v="Life Sciences"/>
    <x v="1"/>
    <s v="Research Scientist"/>
    <x v="0"/>
    <s v="Yes"/>
    <s v="Y"/>
  </r>
  <r>
    <n v="49"/>
    <n v="1"/>
    <n v="4"/>
    <n v="1"/>
    <n v="1214"/>
    <n v="2"/>
    <n v="58100"/>
    <n v="21"/>
    <n v="8"/>
    <n v="1"/>
    <n v="10"/>
    <n v="2"/>
    <n v="10"/>
    <n v="1"/>
    <n v="7"/>
    <s v="Travel_Frequently"/>
    <x v="0"/>
    <s v="Life Sciences"/>
    <x v="0"/>
    <s v="Manufacturing Director"/>
    <x v="0"/>
    <s v="No"/>
    <s v="Y"/>
  </r>
  <r>
    <n v="37"/>
    <n v="2"/>
    <n v="3"/>
    <n v="1"/>
    <n v="1215"/>
    <n v="1"/>
    <n v="56470"/>
    <n v="19"/>
    <n v="8"/>
    <n v="0"/>
    <n v="7"/>
    <n v="2"/>
    <n v="0"/>
    <n v="0"/>
    <n v="0"/>
    <s v="Travel_Rarely"/>
    <x v="1"/>
    <s v="Life Sciences"/>
    <x v="1"/>
    <s v="Sales Executive"/>
    <x v="1"/>
    <s v="Yes"/>
    <s v="Y"/>
  </r>
  <r>
    <n v="33"/>
    <n v="10"/>
    <n v="2"/>
    <n v="1"/>
    <n v="1216"/>
    <n v="2"/>
    <n v="34200"/>
    <n v="14"/>
    <n v="8"/>
    <n v="0"/>
    <n v="8"/>
    <n v="3"/>
    <n v="8"/>
    <n v="3"/>
    <n v="0"/>
    <s v="Travel_Frequently"/>
    <x v="1"/>
    <s v="Medical"/>
    <x v="0"/>
    <s v="Research Scientist"/>
    <x v="1"/>
    <s v="No"/>
    <s v="Y"/>
  </r>
  <r>
    <n v="27"/>
    <n v="5"/>
    <n v="4"/>
    <n v="1"/>
    <n v="1217"/>
    <n v="4"/>
    <n v="44000"/>
    <n v="17"/>
    <n v="8"/>
    <n v="1"/>
    <n v="6"/>
    <n v="3"/>
    <n v="2"/>
    <n v="2"/>
    <n v="2"/>
    <s v="Travel_Rarely"/>
    <x v="0"/>
    <s v="Medical"/>
    <x v="0"/>
    <s v="Manufacturing Director"/>
    <x v="0"/>
    <s v="No"/>
    <s v="Y"/>
  </r>
  <r>
    <n v="32"/>
    <n v="9"/>
    <n v="2"/>
    <n v="1"/>
    <n v="1218"/>
    <n v="2"/>
    <n v="35000"/>
    <n v="16"/>
    <n v="8"/>
    <n v="1"/>
    <n v="8"/>
    <n v="2"/>
    <n v="7"/>
    <n v="3"/>
    <n v="6"/>
    <s v="Travel_Frequently"/>
    <x v="1"/>
    <s v="Medical"/>
    <x v="1"/>
    <s v="Research Scientist"/>
    <x v="0"/>
    <s v="No"/>
    <s v="Y"/>
  </r>
  <r>
    <n v="59"/>
    <n v="2"/>
    <n v="2"/>
    <n v="1"/>
    <n v="1219"/>
    <n v="5"/>
    <n v="20660"/>
    <n v="12"/>
    <n v="8"/>
    <n v="1"/>
    <n v="12"/>
    <n v="3"/>
    <n v="1"/>
    <n v="0"/>
    <n v="0"/>
    <s v="Travel_Rarely"/>
    <x v="0"/>
    <s v="Marketing"/>
    <x v="0"/>
    <s v="Sales Representative"/>
    <x v="0"/>
    <s v="No"/>
    <s v="Y"/>
  </r>
  <r>
    <n v="30"/>
    <n v="11"/>
    <n v="4"/>
    <n v="1"/>
    <n v="1220"/>
    <n v="2"/>
    <n v="171690"/>
    <n v="17"/>
    <n v="8"/>
    <n v="2"/>
    <n v="1"/>
    <n v="2"/>
    <n v="1"/>
    <n v="0"/>
    <n v="0"/>
    <s v="Travel_Rarely"/>
    <x v="1"/>
    <s v="Medical"/>
    <x v="2"/>
    <s v="Laboratory Technician"/>
    <x v="1"/>
    <s v="No"/>
    <s v="Y"/>
  </r>
  <r>
    <n v="38"/>
    <n v="18"/>
    <n v="4"/>
    <n v="1"/>
    <n v="1221"/>
    <n v="2"/>
    <n v="41620"/>
    <n v="15"/>
    <n v="8"/>
    <n v="1"/>
    <n v="10"/>
    <n v="1"/>
    <n v="9"/>
    <n v="1"/>
    <n v="8"/>
    <s v="Travel_Frequently"/>
    <x v="0"/>
    <s v="Life Sciences"/>
    <x v="1"/>
    <s v="Healthcare Representative"/>
    <x v="1"/>
    <s v="No"/>
    <s v="Y"/>
  </r>
  <r>
    <n v="36"/>
    <n v="7"/>
    <n v="3"/>
    <n v="1"/>
    <n v="1222"/>
    <n v="1"/>
    <n v="92040"/>
    <n v="23"/>
    <n v="8"/>
    <n v="1"/>
    <n v="17"/>
    <n v="2"/>
    <n v="7"/>
    <n v="7"/>
    <n v="7"/>
    <s v="Travel_Rarely"/>
    <x v="1"/>
    <s v="Life Sciences"/>
    <x v="0"/>
    <s v="Sales Executive"/>
    <x v="1"/>
    <s v="No"/>
    <s v="Y"/>
  </r>
  <r>
    <n v="35"/>
    <n v="3"/>
    <n v="4"/>
    <n v="1"/>
    <n v="1223"/>
    <n v="2"/>
    <n v="32940"/>
    <n v="11"/>
    <n v="8"/>
    <n v="0"/>
    <n v="6"/>
    <n v="2"/>
    <n v="5"/>
    <n v="0"/>
    <n v="3"/>
    <s v="Travel_Rarely"/>
    <x v="2"/>
    <s v="Human Resources"/>
    <x v="0"/>
    <s v="Manager"/>
    <x v="1"/>
    <s v="No"/>
    <s v="Y"/>
  </r>
  <r>
    <n v="29"/>
    <n v="29"/>
    <n v="4"/>
    <n v="1"/>
    <n v="1224"/>
    <n v="2"/>
    <n v="21270"/>
    <n v="11"/>
    <n v="8"/>
    <n v="1"/>
    <n v="10"/>
    <n v="3"/>
    <n v="9"/>
    <n v="0"/>
    <n v="8"/>
    <s v="Travel_Rarely"/>
    <x v="0"/>
    <s v="Life Sciences"/>
    <x v="1"/>
    <s v="Laboratory Technician"/>
    <x v="1"/>
    <s v="No"/>
    <s v="Y"/>
  </r>
  <r>
    <n v="31"/>
    <n v="2"/>
    <n v="2"/>
    <n v="1"/>
    <n v="1225"/>
    <n v="2"/>
    <n v="39750"/>
    <n v="15"/>
    <n v="8"/>
    <n v="1"/>
    <n v="5"/>
    <n v="3"/>
    <n v="5"/>
    <n v="4"/>
    <n v="3"/>
    <s v="Travel_Rarely"/>
    <x v="1"/>
    <s v="Medical"/>
    <x v="2"/>
    <s v="Laboratory Technician"/>
    <x v="1"/>
    <s v="No"/>
    <s v="Y"/>
  </r>
  <r>
    <n v="34"/>
    <n v="28"/>
    <n v="3"/>
    <n v="1"/>
    <n v="1226"/>
    <n v="1"/>
    <n v="107930"/>
    <n v="11"/>
    <n v="8"/>
    <n v="3"/>
    <n v="3"/>
    <n v="1"/>
    <n v="2"/>
    <n v="1"/>
    <n v="2"/>
    <s v="Travel_Rarely"/>
    <x v="1"/>
    <s v="Technical Degree"/>
    <x v="2"/>
    <s v="Laboratory Technician"/>
    <x v="1"/>
    <s v="No"/>
    <s v="Y"/>
  </r>
  <r>
    <n v="28"/>
    <n v="1"/>
    <n v="4"/>
    <n v="1"/>
    <n v="1227"/>
    <n v="5"/>
    <n v="100960"/>
    <n v="13"/>
    <n v="8"/>
    <n v="0"/>
    <n v="6"/>
    <n v="2"/>
    <n v="4"/>
    <n v="0"/>
    <n v="3"/>
    <s v="Travel_Rarely"/>
    <x v="1"/>
    <s v="Life Sciences"/>
    <x v="1"/>
    <s v="Research Director"/>
    <x v="1"/>
    <s v="Yes"/>
    <s v="Y"/>
  </r>
  <r>
    <n v="29"/>
    <n v="16"/>
    <n v="2"/>
    <n v="1"/>
    <n v="1228"/>
    <n v="4"/>
    <n v="36460"/>
    <n v="14"/>
    <n v="8"/>
    <n v="0"/>
    <n v="10"/>
    <n v="3"/>
    <n v="10"/>
    <n v="8"/>
    <n v="8"/>
    <s v="Travel_Rarely"/>
    <x v="1"/>
    <s v="Life Sciences"/>
    <x v="2"/>
    <s v="Laboratory Technician"/>
    <x v="0"/>
    <s v="No"/>
    <s v="Y"/>
  </r>
  <r>
    <n v="32"/>
    <n v="22"/>
    <n v="3"/>
    <n v="1"/>
    <n v="1229"/>
    <n v="2"/>
    <n v="74460"/>
    <n v="19"/>
    <n v="8"/>
    <n v="0"/>
    <n v="7"/>
    <n v="3"/>
    <n v="6"/>
    <n v="0"/>
    <n v="5"/>
    <s v="Travel_Rarely"/>
    <x v="2"/>
    <s v="Human Resources"/>
    <x v="2"/>
    <s v="Research Director"/>
    <x v="0"/>
    <s v="No"/>
    <s v="Y"/>
  </r>
  <r>
    <n v="22"/>
    <n v="8"/>
    <n v="3"/>
    <n v="1"/>
    <n v="1230"/>
    <n v="3"/>
    <n v="108510"/>
    <n v="16"/>
    <n v="8"/>
    <n v="1"/>
    <n v="1"/>
    <n v="2"/>
    <n v="1"/>
    <n v="0"/>
    <n v="0"/>
    <s v="Non-Travel"/>
    <x v="1"/>
    <s v="Life Sciences"/>
    <x v="2"/>
    <s v="Sales Executive"/>
    <x v="0"/>
    <s v="No"/>
    <s v="Y"/>
  </r>
  <r>
    <n v="53"/>
    <n v="11"/>
    <n v="3"/>
    <n v="1"/>
    <n v="1231"/>
    <n v="2"/>
    <n v="21090"/>
    <n v="13"/>
    <n v="8"/>
    <n v="0"/>
    <n v="31"/>
    <n v="3"/>
    <n v="25"/>
    <n v="3"/>
    <n v="7"/>
    <s v="Travel_Rarely"/>
    <x v="1"/>
    <s v="Medical"/>
    <x v="0"/>
    <s v="Manager"/>
    <x v="1"/>
    <s v="No"/>
    <s v="Y"/>
  </r>
  <r>
    <n v="38"/>
    <n v="29"/>
    <n v="3"/>
    <n v="1"/>
    <n v="1232"/>
    <n v="1"/>
    <n v="37220"/>
    <n v="14"/>
    <n v="8"/>
    <n v="0"/>
    <n v="6"/>
    <n v="0"/>
    <n v="3"/>
    <n v="1"/>
    <n v="2"/>
    <s v="Travel_Rarely"/>
    <x v="1"/>
    <s v="Life Sciences"/>
    <x v="1"/>
    <s v="Manufacturing Director"/>
    <x v="0"/>
    <s v="No"/>
    <s v="Y"/>
  </r>
  <r>
    <n v="24"/>
    <n v="1"/>
    <n v="5"/>
    <n v="1"/>
    <n v="1233"/>
    <n v="3"/>
    <n v="93800"/>
    <n v="16"/>
    <n v="8"/>
    <n v="0"/>
    <n v="5"/>
    <n v="2"/>
    <n v="4"/>
    <n v="1"/>
    <n v="3"/>
    <s v="Non-Travel"/>
    <x v="1"/>
    <s v="Life Sciences"/>
    <x v="2"/>
    <s v="Research Scientist"/>
    <x v="1"/>
    <s v="No"/>
    <s v="Y"/>
  </r>
  <r>
    <n v="36"/>
    <n v="1"/>
    <n v="3"/>
    <n v="1"/>
    <n v="1234"/>
    <n v="1"/>
    <n v="54860"/>
    <n v="12"/>
    <n v="8"/>
    <n v="1"/>
    <n v="10"/>
    <n v="2"/>
    <n v="5"/>
    <n v="0"/>
    <n v="3"/>
    <s v="Travel_Rarely"/>
    <x v="1"/>
    <s v="Life Sciences"/>
    <x v="1"/>
    <s v="Research Director"/>
    <x v="1"/>
    <s v="Yes"/>
    <s v="Y"/>
  </r>
  <r>
    <n v="34"/>
    <n v="24"/>
    <n v="3"/>
    <n v="1"/>
    <n v="1235"/>
    <n v="4"/>
    <n v="27420"/>
    <n v="11"/>
    <n v="8"/>
    <n v="1"/>
    <n v="13"/>
    <n v="2"/>
    <n v="12"/>
    <n v="2"/>
    <n v="11"/>
    <s v="Travel_Rarely"/>
    <x v="0"/>
    <s v="Marketing"/>
    <x v="1"/>
    <s v="Research Scientist"/>
    <x v="1"/>
    <s v="No"/>
    <s v="Y"/>
  </r>
  <r>
    <n v="21"/>
    <n v="2"/>
    <n v="3"/>
    <n v="1"/>
    <n v="1236"/>
    <n v="2"/>
    <n v="137570"/>
    <n v="12"/>
    <n v="8"/>
    <n v="1"/>
    <n v="0"/>
    <n v="3"/>
    <n v="0"/>
    <n v="0"/>
    <n v="0"/>
    <s v="Travel_Rarely"/>
    <x v="0"/>
    <s v="Life Sciences"/>
    <x v="1"/>
    <s v="Manufacturing Director"/>
    <x v="1"/>
    <s v="No"/>
    <s v="Y"/>
  </r>
  <r>
    <n v="34"/>
    <n v="15"/>
    <n v="2"/>
    <n v="1"/>
    <n v="1237"/>
    <n v="2"/>
    <n v="84630"/>
    <n v="13"/>
    <n v="8"/>
    <n v="0"/>
    <n v="8"/>
    <n v="2"/>
    <n v="4"/>
    <n v="1"/>
    <n v="3"/>
    <s v="Travel_Rarely"/>
    <x v="0"/>
    <s v="Marketing"/>
    <x v="1"/>
    <s v="Research Scientist"/>
    <x v="0"/>
    <s v="Yes"/>
    <s v="Y"/>
  </r>
  <r>
    <n v="53"/>
    <n v="2"/>
    <n v="1"/>
    <n v="1"/>
    <n v="1238"/>
    <n v="5"/>
    <n v="31620"/>
    <n v="15"/>
    <n v="8"/>
    <n v="0"/>
    <n v="26"/>
    <n v="4"/>
    <n v="14"/>
    <n v="4"/>
    <n v="8"/>
    <s v="Travel_Rarely"/>
    <x v="0"/>
    <s v="Life Sciences"/>
    <x v="2"/>
    <s v="Human Resources"/>
    <x v="1"/>
    <s v="No"/>
    <s v="Y"/>
  </r>
  <r>
    <n v="32"/>
    <n v="10"/>
    <n v="3"/>
    <n v="1"/>
    <n v="1239"/>
    <n v="2"/>
    <n v="165980"/>
    <n v="13"/>
    <n v="8"/>
    <n v="0"/>
    <n v="10"/>
    <n v="2"/>
    <n v="10"/>
    <n v="6"/>
    <n v="7"/>
    <s v="Travel_Frequently"/>
    <x v="1"/>
    <s v="Medical"/>
    <x v="1"/>
    <s v="Manufacturing Director"/>
    <x v="0"/>
    <s v="Yes"/>
    <s v="Y"/>
  </r>
  <r>
    <n v="42"/>
    <n v="10"/>
    <n v="3"/>
    <n v="1"/>
    <n v="1240"/>
    <n v="2"/>
    <n v="66510"/>
    <n v="20"/>
    <n v="8"/>
    <n v="0"/>
    <n v="10"/>
    <n v="5"/>
    <n v="9"/>
    <n v="4"/>
    <n v="2"/>
    <s v="Travel_Rarely"/>
    <x v="1"/>
    <s v="Technical Degree"/>
    <x v="0"/>
    <s v="Laboratory Technician"/>
    <x v="1"/>
    <s v="No"/>
    <s v="Y"/>
  </r>
  <r>
    <n v="44"/>
    <n v="3"/>
    <n v="1"/>
    <n v="1"/>
    <n v="1241"/>
    <n v="1"/>
    <n v="23450"/>
    <n v="15"/>
    <n v="8"/>
    <n v="2"/>
    <n v="24"/>
    <n v="0"/>
    <n v="22"/>
    <n v="5"/>
    <n v="17"/>
    <s v="Travel_Rarely"/>
    <x v="1"/>
    <s v="Life Sciences"/>
    <x v="0"/>
    <s v="Manufacturing Director"/>
    <x v="0"/>
    <s v="No"/>
    <s v="Y"/>
  </r>
  <r>
    <n v="46"/>
    <n v="2"/>
    <n v="3"/>
    <n v="1"/>
    <n v="1242"/>
    <n v="1"/>
    <n v="34200"/>
    <n v="13"/>
    <n v="8"/>
    <n v="2"/>
    <n v="22"/>
    <n v="3"/>
    <n v="2"/>
    <n v="2"/>
    <n v="1"/>
    <s v="Travel_Rarely"/>
    <x v="0"/>
    <s v="Life Sciences"/>
    <x v="1"/>
    <s v="Research Scientist"/>
    <x v="0"/>
    <s v="No"/>
    <s v="Y"/>
  </r>
  <r>
    <n v="33"/>
    <n v="3"/>
    <n v="3"/>
    <n v="1"/>
    <n v="1243"/>
    <n v="1"/>
    <n v="43730"/>
    <n v="14"/>
    <n v="8"/>
    <n v="0"/>
    <n v="7"/>
    <n v="3"/>
    <n v="1"/>
    <n v="0"/>
    <n v="0"/>
    <s v="Travel_Rarely"/>
    <x v="0"/>
    <s v="Medical"/>
    <x v="1"/>
    <s v="Manufacturing Director"/>
    <x v="1"/>
    <s v="No"/>
    <s v="Y"/>
  </r>
  <r>
    <n v="44"/>
    <n v="26"/>
    <n v="3"/>
    <n v="1"/>
    <n v="1244"/>
    <n v="5"/>
    <n v="47590"/>
    <n v="21"/>
    <n v="8"/>
    <n v="0"/>
    <n v="9"/>
    <n v="2"/>
    <n v="4"/>
    <n v="1"/>
    <n v="3"/>
    <s v="Travel_Rarely"/>
    <x v="2"/>
    <s v="Life Sciences"/>
    <x v="0"/>
    <s v="Healthcare Representative"/>
    <x v="1"/>
    <s v="No"/>
    <s v="Y"/>
  </r>
  <r>
    <n v="30"/>
    <n v="1"/>
    <n v="4"/>
    <n v="1"/>
    <n v="1245"/>
    <n v="1"/>
    <n v="53010"/>
    <n v="16"/>
    <n v="8"/>
    <n v="1"/>
    <n v="10"/>
    <n v="3"/>
    <n v="10"/>
    <n v="1"/>
    <n v="8"/>
    <s v="Travel_Rarely"/>
    <x v="1"/>
    <s v="Technical Degree"/>
    <x v="1"/>
    <s v="Research Scientist"/>
    <x v="0"/>
    <s v="No"/>
    <s v="Y"/>
  </r>
  <r>
    <n v="39"/>
    <n v="1"/>
    <n v="4"/>
    <n v="1"/>
    <n v="1246"/>
    <n v="1"/>
    <n v="36730"/>
    <n v="14"/>
    <n v="8"/>
    <n v="1"/>
    <n v="19"/>
    <n v="3"/>
    <n v="1"/>
    <n v="0"/>
    <n v="0"/>
    <s v="Travel_Rarely"/>
    <x v="2"/>
    <s v="Medical"/>
    <x v="0"/>
    <s v="Sales Executive"/>
    <x v="1"/>
    <s v="Yes"/>
    <s v="Y"/>
  </r>
  <r>
    <n v="24"/>
    <n v="2"/>
    <n v="5"/>
    <n v="1"/>
    <n v="1247"/>
    <n v="3"/>
    <n v="47680"/>
    <n v="11"/>
    <n v="8"/>
    <n v="1"/>
    <n v="6"/>
    <n v="2"/>
    <n v="2"/>
    <n v="2"/>
    <n v="0"/>
    <s v="Travel_Rarely"/>
    <x v="2"/>
    <s v="Human Resources"/>
    <x v="0"/>
    <s v="Sales Executive"/>
    <x v="1"/>
    <s v="Yes"/>
    <s v="Y"/>
  </r>
  <r>
    <n v="43"/>
    <n v="9"/>
    <n v="5"/>
    <n v="1"/>
    <n v="1248"/>
    <n v="1"/>
    <n v="12740"/>
    <n v="19"/>
    <n v="8"/>
    <n v="0"/>
    <n v="6"/>
    <n v="3"/>
    <n v="5"/>
    <n v="1"/>
    <n v="4"/>
    <s v="Travel_Rarely"/>
    <x v="0"/>
    <s v="Technical Degree"/>
    <x v="2"/>
    <s v="Research Director"/>
    <x v="0"/>
    <s v="No"/>
    <s v="Y"/>
  </r>
  <r>
    <n v="50"/>
    <n v="12"/>
    <n v="4"/>
    <n v="1"/>
    <n v="1249"/>
    <n v="1"/>
    <n v="49000"/>
    <n v="11"/>
    <n v="8"/>
    <n v="0"/>
    <n v="3"/>
    <n v="3"/>
    <n v="3"/>
    <n v="0"/>
    <n v="2"/>
    <s v="Travel_Rarely"/>
    <x v="1"/>
    <s v="Medical"/>
    <x v="0"/>
    <s v="Research Director"/>
    <x v="1"/>
    <s v="Yes"/>
    <s v="Y"/>
  </r>
  <r>
    <n v="35"/>
    <n v="2"/>
    <n v="4"/>
    <n v="1"/>
    <n v="1250"/>
    <n v="3"/>
    <n v="104660"/>
    <n v="13"/>
    <n v="8"/>
    <n v="0"/>
    <n v="2"/>
    <n v="1"/>
    <n v="2"/>
    <n v="2"/>
    <n v="2"/>
    <s v="Travel_Rarely"/>
    <x v="0"/>
    <s v="Marketing"/>
    <x v="0"/>
    <s v="Manufacturing Director"/>
    <x v="1"/>
    <s v="No"/>
    <s v="Y"/>
  </r>
  <r>
    <n v="36"/>
    <n v="25"/>
    <n v="1"/>
    <n v="1"/>
    <n v="1251"/>
    <n v="4"/>
    <n v="170070"/>
    <n v="12"/>
    <n v="8"/>
    <n v="1"/>
    <n v="6"/>
    <n v="2"/>
    <n v="1"/>
    <n v="0"/>
    <n v="0"/>
    <s v="Travel_Rarely"/>
    <x v="1"/>
    <s v="Life Sciences"/>
    <x v="0"/>
    <s v="Sales Executive"/>
    <x v="0"/>
    <s v="No"/>
    <s v="Y"/>
  </r>
  <r>
    <n v="33"/>
    <n v="9"/>
    <n v="2"/>
    <n v="1"/>
    <n v="1252"/>
    <n v="4"/>
    <n v="29090"/>
    <n v="11"/>
    <n v="8"/>
    <n v="0"/>
    <n v="10"/>
    <n v="2"/>
    <n v="5"/>
    <n v="1"/>
    <n v="3"/>
    <s v="Travel_Frequently"/>
    <x v="0"/>
    <s v="Marketing"/>
    <x v="0"/>
    <s v="Human Resources"/>
    <x v="1"/>
    <s v="No"/>
    <s v="Y"/>
  </r>
  <r>
    <n v="35"/>
    <n v="10"/>
    <n v="1"/>
    <n v="1"/>
    <n v="1253"/>
    <n v="1"/>
    <n v="57650"/>
    <n v="14"/>
    <n v="8"/>
    <n v="1"/>
    <n v="1"/>
    <n v="2"/>
    <n v="1"/>
    <n v="0"/>
    <n v="0"/>
    <s v="Travel_Rarely"/>
    <x v="1"/>
    <s v="Medical"/>
    <x v="2"/>
    <s v="Research Scientist"/>
    <x v="1"/>
    <s v="No"/>
    <s v="Y"/>
  </r>
  <r>
    <n v="27"/>
    <n v="8"/>
    <n v="2"/>
    <n v="1"/>
    <n v="1254"/>
    <n v="3"/>
    <n v="45990"/>
    <n v="15"/>
    <n v="8"/>
    <n v="1"/>
    <n v="1"/>
    <n v="3"/>
    <n v="1"/>
    <n v="0"/>
    <n v="0"/>
    <s v="Travel_Rarely"/>
    <x v="0"/>
    <s v="Marketing"/>
    <x v="2"/>
    <s v="Research Scientist"/>
    <x v="0"/>
    <s v="No"/>
    <s v="Y"/>
  </r>
  <r>
    <n v="26"/>
    <n v="4"/>
    <n v="3"/>
    <n v="1"/>
    <n v="1255"/>
    <n v="2"/>
    <n v="24040"/>
    <n v="12"/>
    <n v="8"/>
    <n v="0"/>
    <n v="1"/>
    <n v="6"/>
    <n v="1"/>
    <n v="0"/>
    <n v="1"/>
    <s v="Travel_Rarely"/>
    <x v="0"/>
    <s v="Marketing"/>
    <x v="1"/>
    <s v="Manager"/>
    <x v="1"/>
    <s v="Yes"/>
    <s v="Y"/>
  </r>
  <r>
    <n v="27"/>
    <n v="24"/>
    <n v="3"/>
    <n v="1"/>
    <n v="1256"/>
    <n v="4"/>
    <n v="31720"/>
    <n v="20"/>
    <n v="8"/>
    <n v="1"/>
    <n v="9"/>
    <n v="1"/>
    <n v="9"/>
    <n v="1"/>
    <n v="7"/>
    <s v="Travel_Frequently"/>
    <x v="0"/>
    <s v="Life Sciences"/>
    <x v="1"/>
    <s v="Healthcare Representative"/>
    <x v="1"/>
    <s v="No"/>
    <s v="Y"/>
  </r>
  <r>
    <n v="30"/>
    <n v="1"/>
    <n v="4"/>
    <n v="1"/>
    <n v="1257"/>
    <n v="1"/>
    <n v="20330"/>
    <n v="14"/>
    <n v="8"/>
    <n v="1"/>
    <n v="12"/>
    <n v="3"/>
    <n v="12"/>
    <n v="3"/>
    <n v="7"/>
    <s v="Travel_Frequently"/>
    <x v="1"/>
    <s v="Medical"/>
    <x v="1"/>
    <s v="Research Scientist"/>
    <x v="1"/>
    <s v="No"/>
    <s v="Y"/>
  </r>
  <r>
    <n v="41"/>
    <n v="20"/>
    <n v="4"/>
    <n v="1"/>
    <n v="1258"/>
    <n v="2"/>
    <n v="102090"/>
    <n v="13"/>
    <n v="8"/>
    <n v="1"/>
    <n v="23"/>
    <n v="2"/>
    <n v="22"/>
    <n v="15"/>
    <n v="8"/>
    <s v="Travel_Rarely"/>
    <x v="0"/>
    <s v="Marketing"/>
    <x v="0"/>
    <s v="Sales Executive"/>
    <x v="1"/>
    <s v="Yes"/>
    <s v="Y"/>
  </r>
  <r>
    <n v="34"/>
    <n v="7"/>
    <n v="2"/>
    <n v="1"/>
    <n v="1259"/>
    <n v="1"/>
    <n v="86200"/>
    <n v="13"/>
    <n v="8"/>
    <n v="1"/>
    <n v="10"/>
    <n v="2"/>
    <n v="9"/>
    <n v="8"/>
    <n v="7"/>
    <s v="Non-Travel"/>
    <x v="1"/>
    <s v="Technical Degree"/>
    <x v="1"/>
    <s v="Research Scientist"/>
    <x v="0"/>
    <s v="No"/>
    <s v="Y"/>
  </r>
  <r>
    <n v="37"/>
    <n v="17"/>
    <n v="3"/>
    <n v="1"/>
    <n v="1260"/>
    <n v="3"/>
    <n v="20640"/>
    <n v="16"/>
    <n v="8"/>
    <n v="0"/>
    <n v="8"/>
    <n v="3"/>
    <n v="1"/>
    <n v="0"/>
    <n v="0"/>
    <s v="Travel_Rarely"/>
    <x v="1"/>
    <s v="Life Sciences"/>
    <x v="0"/>
    <s v="Sales Executive"/>
    <x v="0"/>
    <s v="No"/>
    <s v="Y"/>
  </r>
  <r>
    <n v="46"/>
    <n v="20"/>
    <n v="3"/>
    <n v="1"/>
    <n v="1261"/>
    <n v="3"/>
    <n v="40350"/>
    <n v="14"/>
    <n v="8"/>
    <n v="1"/>
    <n v="14"/>
    <n v="2"/>
    <n v="9"/>
    <n v="0"/>
    <n v="8"/>
    <s v="Travel_Frequently"/>
    <x v="1"/>
    <s v="Technical Degree"/>
    <x v="1"/>
    <s v="Sales Executive"/>
    <x v="1"/>
    <s v="No"/>
    <s v="Y"/>
  </r>
  <r>
    <n v="35"/>
    <n v="8"/>
    <n v="4"/>
    <n v="1"/>
    <n v="1262"/>
    <n v="3"/>
    <n v="38380"/>
    <n v="16"/>
    <n v="8"/>
    <n v="1"/>
    <n v="1"/>
    <n v="2"/>
    <n v="1"/>
    <n v="0"/>
    <n v="1"/>
    <s v="Travel_Rarely"/>
    <x v="1"/>
    <s v="Medical"/>
    <x v="0"/>
    <s v="Research Scientist"/>
    <x v="0"/>
    <s v="No"/>
    <s v="Y"/>
  </r>
  <r>
    <n v="48"/>
    <n v="2"/>
    <n v="4"/>
    <n v="1"/>
    <n v="1263"/>
    <n v="1"/>
    <n v="45910"/>
    <n v="16"/>
    <n v="8"/>
    <n v="0"/>
    <n v="23"/>
    <n v="6"/>
    <n v="1"/>
    <n v="0"/>
    <n v="0"/>
    <s v="Travel_Rarely"/>
    <x v="1"/>
    <s v="Technical Degree"/>
    <x v="1"/>
    <s v="Sales Executive"/>
    <x v="0"/>
    <s v="Yes"/>
    <s v="Y"/>
  </r>
  <r>
    <n v="28"/>
    <n v="10"/>
    <n v="1"/>
    <n v="1"/>
    <n v="1264"/>
    <n v="1"/>
    <n v="25610"/>
    <n v="22"/>
    <n v="8"/>
    <n v="1"/>
    <n v="2"/>
    <n v="3"/>
    <n v="2"/>
    <n v="2"/>
    <n v="2"/>
    <s v="Travel_Rarely"/>
    <x v="1"/>
    <s v="Medical"/>
    <x v="1"/>
    <s v="Sales Executive"/>
    <x v="1"/>
    <s v="Yes"/>
    <s v="Y"/>
  </r>
  <r>
    <n v="44"/>
    <n v="1"/>
    <n v="1"/>
    <n v="1"/>
    <n v="1265"/>
    <n v="3"/>
    <n v="15630"/>
    <n v="12"/>
    <n v="8"/>
    <n v="2"/>
    <n v="9"/>
    <n v="3"/>
    <n v="4"/>
    <n v="1"/>
    <n v="3"/>
    <s v="Travel_Rarely"/>
    <x v="1"/>
    <s v="Medical"/>
    <x v="2"/>
    <s v="Research Scientist"/>
    <x v="0"/>
    <s v="No"/>
    <s v="Y"/>
  </r>
  <r>
    <n v="35"/>
    <n v="5"/>
    <n v="4"/>
    <n v="1"/>
    <n v="1266"/>
    <n v="3"/>
    <n v="48980"/>
    <n v="15"/>
    <n v="8"/>
    <n v="2"/>
    <n v="10"/>
    <n v="2"/>
    <n v="4"/>
    <n v="2"/>
    <n v="3"/>
    <s v="Non-Travel"/>
    <x v="1"/>
    <s v="Technical Degree"/>
    <x v="0"/>
    <s v="Manufacturing Director"/>
    <x v="0"/>
    <s v="No"/>
    <s v="Y"/>
  </r>
  <r>
    <n v="26"/>
    <n v="4"/>
    <n v="4"/>
    <n v="1"/>
    <n v="1267"/>
    <n v="3"/>
    <n v="47890"/>
    <n v="20"/>
    <n v="8"/>
    <n v="1"/>
    <n v="5"/>
    <n v="2"/>
    <n v="2"/>
    <n v="0"/>
    <n v="0"/>
    <s v="Travel_Rarely"/>
    <x v="1"/>
    <s v="Life Sciences"/>
    <x v="0"/>
    <s v="Sales Executive"/>
    <x v="0"/>
    <s v="No"/>
    <s v="Y"/>
  </r>
  <r>
    <n v="33"/>
    <n v="29"/>
    <n v="4"/>
    <n v="1"/>
    <n v="1268"/>
    <n v="1"/>
    <n v="31800"/>
    <n v="14"/>
    <n v="8"/>
    <n v="1"/>
    <n v="15"/>
    <n v="2"/>
    <n v="15"/>
    <n v="8"/>
    <n v="12"/>
    <s v="Travel_Frequently"/>
    <x v="0"/>
    <s v="Life Sciences"/>
    <x v="1"/>
    <s v="Human Resources"/>
    <x v="0"/>
    <s v="No"/>
    <s v="Y"/>
  </r>
  <r>
    <n v="35"/>
    <n v="15"/>
    <n v="3"/>
    <n v="1"/>
    <n v="1269"/>
    <n v="3"/>
    <n v="65490"/>
    <n v="20"/>
    <n v="8"/>
    <n v="0"/>
    <n v="9"/>
    <n v="3"/>
    <n v="9"/>
    <n v="1"/>
    <n v="8"/>
    <s v="Travel_Frequently"/>
    <x v="1"/>
    <s v="Medical"/>
    <x v="0"/>
    <s v="Manufacturing Director"/>
    <x v="1"/>
    <s v="No"/>
    <s v="Y"/>
  </r>
  <r>
    <n v="35"/>
    <n v="3"/>
    <n v="2"/>
    <n v="1"/>
    <n v="1270"/>
    <n v="1"/>
    <n v="63880"/>
    <n v="13"/>
    <n v="8"/>
    <n v="0"/>
    <n v="4"/>
    <n v="6"/>
    <n v="2"/>
    <n v="2"/>
    <n v="2"/>
    <s v="Travel_Rarely"/>
    <x v="2"/>
    <s v="Life Sciences"/>
    <x v="0"/>
    <s v="Laboratory Technician"/>
    <x v="0"/>
    <s v="No"/>
    <s v="Y"/>
  </r>
  <r>
    <n v="31"/>
    <n v="10"/>
    <n v="2"/>
    <n v="1"/>
    <n v="1271"/>
    <n v="2"/>
    <n v="112440"/>
    <n v="12"/>
    <n v="8"/>
    <n v="1"/>
    <n v="10"/>
    <n v="3"/>
    <n v="7"/>
    <n v="1"/>
    <n v="7"/>
    <s v="Travel_Rarely"/>
    <x v="0"/>
    <s v="Life Sciences"/>
    <x v="2"/>
    <s v="Research Scientist"/>
    <x v="0"/>
    <s v="No"/>
    <s v="Y"/>
  </r>
  <r>
    <n v="37"/>
    <n v="4"/>
    <n v="3"/>
    <n v="1"/>
    <n v="1272"/>
    <n v="4"/>
    <n v="160320"/>
    <n v="13"/>
    <n v="8"/>
    <n v="0"/>
    <n v="7"/>
    <n v="2"/>
    <n v="7"/>
    <n v="0"/>
    <n v="7"/>
    <s v="Travel_Rarely"/>
    <x v="0"/>
    <s v="Marketing"/>
    <x v="2"/>
    <s v="Human Resources"/>
    <x v="1"/>
    <s v="No"/>
    <s v="Y"/>
  </r>
  <r>
    <n v="32"/>
    <n v="21"/>
    <n v="3"/>
    <n v="1"/>
    <n v="1273"/>
    <n v="2"/>
    <n v="23620"/>
    <n v="11"/>
    <n v="8"/>
    <n v="0"/>
    <n v="9"/>
    <n v="2"/>
    <n v="9"/>
    <n v="7"/>
    <n v="8"/>
    <s v="Travel_Rarely"/>
    <x v="1"/>
    <s v="Other"/>
    <x v="0"/>
    <s v="Sales Executive"/>
    <x v="1"/>
    <s v="No"/>
    <s v="Y"/>
  </r>
  <r>
    <n v="38"/>
    <n v="25"/>
    <n v="3"/>
    <n v="1"/>
    <n v="1274"/>
    <n v="2"/>
    <n v="163280"/>
    <n v="17"/>
    <n v="8"/>
    <n v="3"/>
    <n v="10"/>
    <n v="2"/>
    <n v="10"/>
    <n v="9"/>
    <n v="9"/>
    <s v="Travel_Frequently"/>
    <x v="1"/>
    <s v="Medical"/>
    <x v="1"/>
    <s v="Manufacturing Director"/>
    <x v="1"/>
    <s v="No"/>
    <s v="Y"/>
  </r>
  <r>
    <n v="50"/>
    <n v="2"/>
    <n v="4"/>
    <n v="1"/>
    <n v="1275"/>
    <n v="4"/>
    <n v="83760"/>
    <n v="14"/>
    <n v="8"/>
    <n v="3"/>
    <n v="29"/>
    <n v="2"/>
    <n v="27"/>
    <n v="13"/>
    <n v="8"/>
    <s v="Travel_Rarely"/>
    <x v="0"/>
    <s v="Marketing"/>
    <x v="2"/>
    <s v="Research Scientist"/>
    <x v="0"/>
    <s v="No"/>
    <s v="Y"/>
  </r>
  <r>
    <n v="59"/>
    <n v="1"/>
    <n v="3"/>
    <n v="1"/>
    <n v="1276"/>
    <n v="1"/>
    <n v="166060"/>
    <n v="11"/>
    <n v="8"/>
    <n v="0"/>
    <n v="28"/>
    <n v="6"/>
    <n v="21"/>
    <n v="7"/>
    <n v="9"/>
    <s v="Travel_Rarely"/>
    <x v="1"/>
    <s v="Technical Degree"/>
    <x v="1"/>
    <s v="Laboratory Technician"/>
    <x v="1"/>
    <s v="No"/>
    <s v="Y"/>
  </r>
  <r>
    <n v="36"/>
    <n v="1"/>
    <n v="2"/>
    <n v="1"/>
    <n v="1277"/>
    <n v="2"/>
    <n v="86060"/>
    <n v="14"/>
    <n v="8"/>
    <n v="2"/>
    <n v="17"/>
    <n v="3"/>
    <n v="17"/>
    <n v="12"/>
    <n v="8"/>
    <s v="Travel_Rarely"/>
    <x v="0"/>
    <s v="Marketing"/>
    <x v="2"/>
    <s v="Sales Executive"/>
    <x v="0"/>
    <s v="No"/>
    <s v="Y"/>
  </r>
  <r>
    <n v="55"/>
    <n v="7"/>
    <n v="3"/>
    <n v="1"/>
    <n v="1278"/>
    <n v="3"/>
    <n v="22720"/>
    <n v="17"/>
    <n v="8"/>
    <n v="1"/>
    <n v="21"/>
    <n v="2"/>
    <n v="5"/>
    <n v="0"/>
    <n v="2"/>
    <s v="Travel_Rarely"/>
    <x v="1"/>
    <s v="Medical"/>
    <x v="2"/>
    <s v="Research Scientist"/>
    <x v="1"/>
    <s v="No"/>
    <s v="Y"/>
  </r>
  <r>
    <n v="36"/>
    <n v="3"/>
    <n v="3"/>
    <n v="1"/>
    <n v="1279"/>
    <n v="2"/>
    <n v="20180"/>
    <n v="13"/>
    <n v="8"/>
    <n v="0"/>
    <n v="6"/>
    <n v="5"/>
    <n v="6"/>
    <n v="0"/>
    <n v="3"/>
    <s v="Travel_Frequently"/>
    <x v="1"/>
    <s v="Life Sciences"/>
    <x v="1"/>
    <s v="Laboratory Technician"/>
    <x v="0"/>
    <s v="No"/>
    <s v="Y"/>
  </r>
  <r>
    <n v="45"/>
    <n v="1"/>
    <n v="2"/>
    <n v="1"/>
    <n v="1280"/>
    <n v="1"/>
    <n v="70830"/>
    <n v="12"/>
    <n v="8"/>
    <n v="1"/>
    <n v="25"/>
    <n v="5"/>
    <n v="1"/>
    <n v="0"/>
    <n v="0"/>
    <s v="Travel_Rarely"/>
    <x v="1"/>
    <s v="Medical"/>
    <x v="2"/>
    <s v="Sales Executive"/>
    <x v="0"/>
    <s v="No"/>
    <s v="Y"/>
  </r>
  <r>
    <n v="35"/>
    <n v="9"/>
    <n v="3"/>
    <n v="1"/>
    <n v="1281"/>
    <n v="2"/>
    <n v="40840"/>
    <n v="13"/>
    <n v="8"/>
    <n v="1"/>
    <n v="5"/>
    <n v="3"/>
    <n v="3"/>
    <n v="1"/>
    <n v="2"/>
    <s v="Travel_Frequently"/>
    <x v="2"/>
    <s v="Other"/>
    <x v="0"/>
    <s v="Sales Representative"/>
    <x v="0"/>
    <s v="No"/>
    <s v="Y"/>
  </r>
  <r>
    <n v="36"/>
    <n v="7"/>
    <n v="2"/>
    <n v="1"/>
    <n v="1282"/>
    <n v="4"/>
    <n v="144110"/>
    <n v="18"/>
    <n v="8"/>
    <n v="3"/>
    <n v="2"/>
    <n v="2"/>
    <n v="1"/>
    <n v="0"/>
    <n v="0"/>
    <s v="Travel_Rarely"/>
    <x v="0"/>
    <s v="Life Sciences"/>
    <x v="0"/>
    <s v="Laboratory Technician"/>
    <x v="1"/>
    <s v="Yes"/>
    <s v="Y"/>
  </r>
  <r>
    <n v="59"/>
    <n v="10"/>
    <n v="4"/>
    <n v="1"/>
    <n v="1283"/>
    <n v="3"/>
    <n v="23080"/>
    <n v="19"/>
    <n v="8"/>
    <n v="1"/>
    <n v="20"/>
    <n v="4"/>
    <n v="4"/>
    <n v="1"/>
    <n v="3"/>
    <s v="Travel_Frequently"/>
    <x v="1"/>
    <s v="Life Sciences"/>
    <x v="1"/>
    <s v="Research Scientist"/>
    <x v="1"/>
    <s v="No"/>
    <s v="Y"/>
  </r>
  <r>
    <n v="29"/>
    <n v="28"/>
    <n v="4"/>
    <n v="1"/>
    <n v="1284"/>
    <n v="1"/>
    <n v="48410"/>
    <n v="11"/>
    <n v="8"/>
    <n v="0"/>
    <n v="6"/>
    <n v="3"/>
    <n v="5"/>
    <n v="0"/>
    <n v="4"/>
    <s v="Travel_Rarely"/>
    <x v="1"/>
    <s v="Life Sciences"/>
    <x v="0"/>
    <s v="Sales Representative"/>
    <x v="0"/>
    <s v="No"/>
    <s v="Y"/>
  </r>
  <r>
    <n v="31"/>
    <n v="3"/>
    <n v="2"/>
    <n v="1"/>
    <n v="1285"/>
    <n v="3"/>
    <n v="42850"/>
    <n v="21"/>
    <n v="8"/>
    <n v="1"/>
    <n v="1"/>
    <n v="2"/>
    <n v="1"/>
    <n v="1"/>
    <n v="0"/>
    <s v="Travel_Rarely"/>
    <x v="1"/>
    <s v="Medical"/>
    <x v="1"/>
    <s v="Sales Executive"/>
    <x v="0"/>
    <s v="No"/>
    <s v="Y"/>
  </r>
  <r>
    <n v="32"/>
    <n v="3"/>
    <n v="4"/>
    <n v="1"/>
    <n v="1286"/>
    <n v="2"/>
    <n v="97150"/>
    <n v="15"/>
    <n v="8"/>
    <n v="1"/>
    <n v="10"/>
    <n v="1"/>
    <n v="10"/>
    <n v="0"/>
    <n v="9"/>
    <s v="Travel_Rarely"/>
    <x v="0"/>
    <s v="Life Sciences"/>
    <x v="0"/>
    <s v="Manufacturing Director"/>
    <x v="1"/>
    <s v="No"/>
    <s v="Y"/>
  </r>
  <r>
    <n v="36"/>
    <n v="2"/>
    <n v="3"/>
    <n v="1"/>
    <n v="1287"/>
    <n v="2"/>
    <n v="43200"/>
    <n v="17"/>
    <n v="8"/>
    <n v="0"/>
    <n v="5"/>
    <n v="2"/>
    <n v="1"/>
    <n v="0"/>
    <n v="0"/>
    <s v="Travel_Rarely"/>
    <x v="1"/>
    <s v="Life Sciences"/>
    <x v="0"/>
    <s v="Sales Representative"/>
    <x v="1"/>
    <s v="No"/>
    <s v="Y"/>
  </r>
  <r>
    <n v="31"/>
    <n v="27"/>
    <n v="3"/>
    <n v="1"/>
    <n v="1288"/>
    <n v="2"/>
    <n v="21320"/>
    <n v="18"/>
    <n v="8"/>
    <n v="0"/>
    <n v="11"/>
    <n v="3"/>
    <n v="11"/>
    <n v="1"/>
    <n v="8"/>
    <s v="Travel_Rarely"/>
    <x v="1"/>
    <s v="Medical"/>
    <x v="1"/>
    <s v="Research Director"/>
    <x v="0"/>
    <s v="No"/>
    <s v="Y"/>
  </r>
  <r>
    <n v="35"/>
    <n v="2"/>
    <n v="4"/>
    <n v="1"/>
    <n v="1289"/>
    <n v="2"/>
    <n v="101240"/>
    <n v="14"/>
    <n v="8"/>
    <n v="1"/>
    <n v="16"/>
    <n v="2"/>
    <n v="15"/>
    <n v="2"/>
    <n v="8"/>
    <s v="Travel_Rarely"/>
    <x v="1"/>
    <s v="Medical"/>
    <x v="1"/>
    <s v="Healthcare Representative"/>
    <x v="1"/>
    <s v="No"/>
    <s v="Y"/>
  </r>
  <r>
    <n v="45"/>
    <n v="14"/>
    <n v="3"/>
    <n v="1"/>
    <n v="1290"/>
    <n v="1"/>
    <n v="54730"/>
    <n v="13"/>
    <n v="8"/>
    <n v="0"/>
    <n v="17"/>
    <n v="3"/>
    <n v="0"/>
    <n v="0"/>
    <n v="0"/>
    <s v="Travel_Rarely"/>
    <x v="2"/>
    <s v="Human Resources"/>
    <x v="0"/>
    <s v="Sales Executive"/>
    <x v="0"/>
    <s v="No"/>
    <s v="Y"/>
  </r>
  <r>
    <n v="37"/>
    <n v="1"/>
    <n v="3"/>
    <n v="1"/>
    <n v="1291"/>
    <n v="3"/>
    <n v="52070"/>
    <n v="17"/>
    <n v="8"/>
    <n v="3"/>
    <n v="16"/>
    <n v="3"/>
    <n v="5"/>
    <n v="0"/>
    <n v="2"/>
    <s v="Travel_Rarely"/>
    <x v="1"/>
    <s v="Life Sciences"/>
    <x v="1"/>
    <s v="Sales Executive"/>
    <x v="0"/>
    <s v="No"/>
    <s v="Y"/>
  </r>
  <r>
    <n v="46"/>
    <n v="9"/>
    <n v="3"/>
    <n v="1"/>
    <n v="1292"/>
    <n v="3"/>
    <n v="164370"/>
    <n v="15"/>
    <n v="8"/>
    <n v="1"/>
    <n v="16"/>
    <n v="0"/>
    <n v="4"/>
    <n v="0"/>
    <n v="2"/>
    <s v="Travel_Rarely"/>
    <x v="1"/>
    <s v="Medical"/>
    <x v="2"/>
    <s v="Manager"/>
    <x v="1"/>
    <s v="No"/>
    <s v="Y"/>
  </r>
  <r>
    <n v="30"/>
    <n v="18"/>
    <n v="3"/>
    <n v="1"/>
    <n v="1293"/>
    <n v="4"/>
    <n v="22960"/>
    <n v="18"/>
    <n v="8"/>
    <n v="1"/>
    <n v="10"/>
    <n v="2"/>
    <n v="10"/>
    <n v="3"/>
    <n v="0"/>
    <s v="Travel_Rarely"/>
    <x v="0"/>
    <s v="Life Sciences"/>
    <x v="0"/>
    <s v="Human Resources"/>
    <x v="1"/>
    <s v="No"/>
    <s v="Y"/>
  </r>
  <r>
    <n v="35"/>
    <n v="20"/>
    <n v="4"/>
    <n v="1"/>
    <n v="1294"/>
    <n v="3"/>
    <n v="40690"/>
    <n v="13"/>
    <n v="8"/>
    <n v="0"/>
    <n v="6"/>
    <n v="5"/>
    <n v="6"/>
    <n v="0"/>
    <n v="4"/>
    <s v="Travel_Rarely"/>
    <x v="1"/>
    <s v="Life Sciences"/>
    <x v="1"/>
    <s v="Human Resources"/>
    <x v="0"/>
    <s v="No"/>
    <s v="Y"/>
  </r>
  <r>
    <n v="55"/>
    <n v="2"/>
    <n v="3"/>
    <n v="1"/>
    <n v="1295"/>
    <n v="2"/>
    <n v="74410"/>
    <n v="12"/>
    <n v="8"/>
    <n v="1"/>
    <n v="24"/>
    <n v="4"/>
    <n v="1"/>
    <n v="1"/>
    <n v="0"/>
    <s v="Travel_Rarely"/>
    <x v="1"/>
    <s v="Life Sciences"/>
    <x v="0"/>
    <s v="Laboratory Technician"/>
    <x v="0"/>
    <s v="No"/>
    <s v="Y"/>
  </r>
  <r>
    <n v="38"/>
    <n v="11"/>
    <n v="1"/>
    <n v="1"/>
    <n v="1296"/>
    <n v="2"/>
    <n v="24300"/>
    <n v="13"/>
    <n v="8"/>
    <n v="2"/>
    <n v="17"/>
    <n v="2"/>
    <n v="13"/>
    <n v="1"/>
    <n v="9"/>
    <s v="Non-Travel"/>
    <x v="0"/>
    <s v="Marketing"/>
    <x v="2"/>
    <s v="Laboratory Technician"/>
    <x v="1"/>
    <s v="No"/>
    <s v="Y"/>
  </r>
  <r>
    <n v="34"/>
    <n v="8"/>
    <n v="2"/>
    <n v="1"/>
    <n v="1297"/>
    <n v="1"/>
    <n v="58780"/>
    <n v="14"/>
    <n v="8"/>
    <n v="0"/>
    <n v="5"/>
    <n v="1"/>
    <n v="5"/>
    <n v="1"/>
    <n v="3"/>
    <s v="Travel_Rarely"/>
    <x v="1"/>
    <s v="Medical"/>
    <x v="0"/>
    <s v="Research Scientist"/>
    <x v="1"/>
    <s v="No"/>
    <s v="Y"/>
  </r>
  <r>
    <n v="56"/>
    <n v="2"/>
    <n v="1"/>
    <n v="1"/>
    <n v="1298"/>
    <n v="2"/>
    <n v="26440"/>
    <n v="11"/>
    <n v="8"/>
    <n v="1"/>
    <n v="37"/>
    <n v="2"/>
    <n v="6"/>
    <n v="0"/>
    <n v="2"/>
    <s v="Travel_Rarely"/>
    <x v="2"/>
    <s v="Medical"/>
    <x v="1"/>
    <s v="Sales Executive"/>
    <x v="1"/>
    <s v="No"/>
    <s v="Y"/>
  </r>
  <r>
    <n v="23"/>
    <n v="10"/>
    <n v="3"/>
    <n v="1"/>
    <n v="1299"/>
    <n v="2"/>
    <n v="64390"/>
    <n v="22"/>
    <n v="8"/>
    <n v="3"/>
    <n v="3"/>
    <n v="2"/>
    <n v="0"/>
    <n v="0"/>
    <n v="0"/>
    <s v="Travel_Rarely"/>
    <x v="1"/>
    <s v="Medical"/>
    <x v="2"/>
    <s v="Laboratory Technician"/>
    <x v="1"/>
    <s v="No"/>
    <s v="Y"/>
  </r>
  <r>
    <n v="51"/>
    <n v="29"/>
    <n v="4"/>
    <n v="1"/>
    <n v="1300"/>
    <n v="5"/>
    <n v="24510"/>
    <n v="17"/>
    <n v="8"/>
    <n v="0"/>
    <n v="10"/>
    <n v="2"/>
    <n v="4"/>
    <n v="0"/>
    <n v="3"/>
    <s v="Travel_Rarely"/>
    <x v="1"/>
    <s v="Life Sciences"/>
    <x v="0"/>
    <s v="Manufacturing Director"/>
    <x v="0"/>
    <s v="No"/>
    <s v="Y"/>
  </r>
  <r>
    <n v="30"/>
    <n v="8"/>
    <n v="2"/>
    <n v="1"/>
    <n v="1301"/>
    <n v="1"/>
    <n v="63920"/>
    <n v="21"/>
    <n v="8"/>
    <n v="1"/>
    <n v="11"/>
    <n v="2"/>
    <n v="11"/>
    <n v="10"/>
    <n v="8"/>
    <s v="Travel_Rarely"/>
    <x v="0"/>
    <s v="Technical Degree"/>
    <x v="0"/>
    <s v="Sales Representative"/>
    <x v="1"/>
    <s v="No"/>
    <s v="Y"/>
  </r>
  <r>
    <n v="46"/>
    <n v="1"/>
    <n v="2"/>
    <n v="1"/>
    <n v="1302"/>
    <n v="2"/>
    <n v="97140"/>
    <n v="22"/>
    <n v="8"/>
    <n v="0"/>
    <n v="9"/>
    <n v="0"/>
    <n v="9"/>
    <n v="4"/>
    <n v="7"/>
    <s v="Travel_Rarely"/>
    <x v="0"/>
    <s v="Medical"/>
    <x v="1"/>
    <s v="Research Scientist"/>
    <x v="0"/>
    <s v="Yes"/>
    <s v="Y"/>
  </r>
  <r>
    <n v="40"/>
    <n v="6"/>
    <n v="3"/>
    <n v="1"/>
    <n v="1303"/>
    <n v="1"/>
    <n v="60770"/>
    <n v="16"/>
    <n v="8"/>
    <n v="2"/>
    <n v="22"/>
    <n v="2"/>
    <n v="22"/>
    <n v="11"/>
    <n v="11"/>
    <s v="Travel_Frequently"/>
    <x v="1"/>
    <s v="Medical"/>
    <x v="0"/>
    <s v="Healthcare Representative"/>
    <x v="1"/>
    <s v="No"/>
    <s v="Y"/>
  </r>
  <r>
    <n v="51"/>
    <n v="8"/>
    <n v="4"/>
    <n v="1"/>
    <n v="1304"/>
    <n v="5"/>
    <n v="24500"/>
    <n v="12"/>
    <n v="8"/>
    <n v="1"/>
    <n v="11"/>
    <n v="2"/>
    <n v="10"/>
    <n v="1"/>
    <n v="0"/>
    <s v="Travel_Rarely"/>
    <x v="1"/>
    <s v="Life Sciences"/>
    <x v="1"/>
    <s v="Sales Representative"/>
    <x v="0"/>
    <s v="No"/>
    <s v="Y"/>
  </r>
  <r>
    <n v="30"/>
    <n v="9"/>
    <n v="3"/>
    <n v="1"/>
    <n v="1305"/>
    <n v="1"/>
    <n v="92500"/>
    <n v="12"/>
    <n v="8"/>
    <n v="3"/>
    <n v="11"/>
    <n v="0"/>
    <n v="11"/>
    <n v="2"/>
    <n v="7"/>
    <s v="Travel_Rarely"/>
    <x v="1"/>
    <s v="Life Sciences"/>
    <x v="2"/>
    <s v="Manufacturing Director"/>
    <x v="1"/>
    <s v="No"/>
    <s v="Y"/>
  </r>
  <r>
    <n v="46"/>
    <n v="12"/>
    <n v="1"/>
    <n v="1"/>
    <n v="1306"/>
    <n v="1"/>
    <n v="20740"/>
    <n v="15"/>
    <n v="8"/>
    <n v="1"/>
    <n v="21"/>
    <n v="3"/>
    <n v="10"/>
    <n v="9"/>
    <n v="5"/>
    <s v="Travel_Frequently"/>
    <x v="1"/>
    <s v="Medical"/>
    <x v="0"/>
    <s v="Laboratory Technician"/>
    <x v="1"/>
    <s v="No"/>
    <s v="Y"/>
  </r>
  <r>
    <n v="32"/>
    <n v="15"/>
    <n v="3"/>
    <n v="1"/>
    <n v="1307"/>
    <n v="1"/>
    <n v="101690"/>
    <n v="14"/>
    <n v="8"/>
    <n v="0"/>
    <n v="12"/>
    <n v="6"/>
    <n v="11"/>
    <n v="5"/>
    <n v="7"/>
    <s v="Travel_Rarely"/>
    <x v="0"/>
    <s v="Marketing"/>
    <x v="1"/>
    <s v="Research Scientist"/>
    <x v="1"/>
    <s v="No"/>
    <s v="Y"/>
  </r>
  <r>
    <n v="54"/>
    <n v="25"/>
    <n v="1"/>
    <n v="1"/>
    <n v="1308"/>
    <n v="1"/>
    <n v="48550"/>
    <n v="25"/>
    <n v="8"/>
    <n v="1"/>
    <n v="16"/>
    <n v="2"/>
    <n v="4"/>
    <n v="0"/>
    <n v="3"/>
    <s v="Travel_Rarely"/>
    <x v="1"/>
    <s v="Medical"/>
    <x v="0"/>
    <s v="Laboratory Technician"/>
    <x v="0"/>
    <s v="No"/>
    <s v="Y"/>
  </r>
  <r>
    <n v="24"/>
    <n v="6"/>
    <n v="2"/>
    <n v="1"/>
    <n v="1309"/>
    <n v="2"/>
    <n v="40870"/>
    <n v="20"/>
    <n v="8"/>
    <n v="3"/>
    <n v="4"/>
    <n v="1"/>
    <n v="3"/>
    <n v="0"/>
    <n v="2"/>
    <s v="Travel_Rarely"/>
    <x v="0"/>
    <s v="Marketing"/>
    <x v="0"/>
    <s v="Research Scientist"/>
    <x v="1"/>
    <s v="No"/>
    <s v="Y"/>
  </r>
  <r>
    <n v="28"/>
    <n v="9"/>
    <n v="4"/>
    <n v="1"/>
    <n v="1310"/>
    <n v="2"/>
    <n v="23670"/>
    <n v="13"/>
    <n v="8"/>
    <n v="0"/>
    <n v="5"/>
    <n v="2"/>
    <n v="5"/>
    <n v="0"/>
    <n v="4"/>
    <s v="Non-Travel"/>
    <x v="0"/>
    <s v="Medical"/>
    <x v="0"/>
    <s v="Laboratory Technician"/>
    <x v="1"/>
    <s v="No"/>
    <s v="Y"/>
  </r>
  <r>
    <n v="58"/>
    <n v="8"/>
    <n v="4"/>
    <n v="1"/>
    <n v="1311"/>
    <n v="2"/>
    <n v="29720"/>
    <n v="14"/>
    <n v="8"/>
    <n v="0"/>
    <n v="38"/>
    <n v="2"/>
    <n v="37"/>
    <n v="1"/>
    <n v="8"/>
    <s v="Travel_Rarely"/>
    <x v="1"/>
    <s v="Life Sciences"/>
    <x v="1"/>
    <s v="Sales Executive"/>
    <x v="1"/>
    <s v="No"/>
    <s v="Y"/>
  </r>
  <r>
    <n v="44"/>
    <n v="23"/>
    <n v="2"/>
    <n v="1"/>
    <n v="1312"/>
    <n v="1"/>
    <n v="195860"/>
    <n v="16"/>
    <n v="8"/>
    <n v="0"/>
    <n v="17"/>
    <n v="3"/>
    <n v="3"/>
    <n v="1"/>
    <n v="2"/>
    <s v="Non-Travel"/>
    <x v="1"/>
    <s v="Medical"/>
    <x v="0"/>
    <s v="Research Scientist"/>
    <x v="0"/>
    <s v="No"/>
    <s v="Y"/>
  </r>
  <r>
    <n v="37"/>
    <n v="9"/>
    <n v="3"/>
    <n v="1"/>
    <n v="1313"/>
    <n v="2"/>
    <n v="54840"/>
    <n v="17"/>
    <n v="8"/>
    <n v="0"/>
    <n v="7"/>
    <n v="4"/>
    <n v="3"/>
    <n v="0"/>
    <n v="2"/>
    <s v="Travel_Rarely"/>
    <x v="2"/>
    <s v="Human Resources"/>
    <x v="2"/>
    <s v="Healthcare Representative"/>
    <x v="1"/>
    <s v="Yes"/>
    <s v="Y"/>
  </r>
  <r>
    <n v="32"/>
    <n v="12"/>
    <n v="2"/>
    <n v="1"/>
    <n v="1314"/>
    <n v="1"/>
    <n v="20610"/>
    <n v="15"/>
    <n v="8"/>
    <n v="1"/>
    <n v="1"/>
    <n v="2"/>
    <n v="1"/>
    <n v="0"/>
    <n v="0"/>
    <s v="Travel_Rarely"/>
    <x v="2"/>
    <s v="Human Resources"/>
    <x v="1"/>
    <s v="Sales Representative"/>
    <x v="0"/>
    <s v="No"/>
    <s v="Y"/>
  </r>
  <r>
    <n v="20"/>
    <n v="4"/>
    <n v="4"/>
    <n v="1"/>
    <n v="1315"/>
    <n v="2"/>
    <n v="99240"/>
    <n v="22"/>
    <n v="8"/>
    <n v="0"/>
    <n v="1"/>
    <n v="3"/>
    <n v="1"/>
    <n v="1"/>
    <n v="0"/>
    <s v="Travel_Frequently"/>
    <x v="0"/>
    <s v="Life Sciences"/>
    <x v="1"/>
    <s v="Healthcare Representative"/>
    <x v="0"/>
    <s v="Yes"/>
    <s v="Y"/>
  </r>
  <r>
    <n v="34"/>
    <n v="1"/>
    <n v="4"/>
    <n v="1"/>
    <n v="1316"/>
    <n v="4"/>
    <n v="41980"/>
    <n v="22"/>
    <n v="8"/>
    <n v="1"/>
    <n v="16"/>
    <n v="2"/>
    <n v="16"/>
    <n v="2"/>
    <n v="10"/>
    <s v="Travel_Rarely"/>
    <x v="1"/>
    <s v="Other"/>
    <x v="1"/>
    <s v="Laboratory Technician"/>
    <x v="1"/>
    <s v="No"/>
    <s v="Y"/>
  </r>
  <r>
    <n v="37"/>
    <n v="24"/>
    <n v="2"/>
    <n v="1"/>
    <n v="1317"/>
    <n v="1"/>
    <n v="68150"/>
    <n v="20"/>
    <n v="8"/>
    <n v="1"/>
    <n v="17"/>
    <n v="3"/>
    <n v="1"/>
    <n v="0"/>
    <n v="0"/>
    <s v="Non-Travel"/>
    <x v="0"/>
    <s v="Life Sciences"/>
    <x v="2"/>
    <s v="Research Scientist"/>
    <x v="1"/>
    <s v="No"/>
    <s v="Y"/>
  </r>
  <r>
    <n v="59"/>
    <n v="12"/>
    <n v="2"/>
    <n v="1"/>
    <n v="1318"/>
    <n v="2"/>
    <n v="47230"/>
    <n v="14"/>
    <n v="8"/>
    <n v="0"/>
    <n v="30"/>
    <n v="0"/>
    <n v="3"/>
    <n v="2"/>
    <n v="2"/>
    <s v="Non-Travel"/>
    <x v="1"/>
    <s v="Life Sciences"/>
    <x v="0"/>
    <s v="Sales Executive"/>
    <x v="1"/>
    <s v="No"/>
    <s v="Y"/>
  </r>
  <r>
    <n v="50"/>
    <n v="3"/>
    <n v="4"/>
    <n v="1"/>
    <n v="1319"/>
    <n v="4"/>
    <n v="61420"/>
    <n v="13"/>
    <n v="8"/>
    <n v="2"/>
    <n v="28"/>
    <n v="3"/>
    <n v="8"/>
    <n v="0"/>
    <n v="7"/>
    <s v="Travel_Frequently"/>
    <x v="1"/>
    <s v="Medical"/>
    <x v="0"/>
    <s v="Research Scientist"/>
    <x v="1"/>
    <s v="No"/>
    <s v="Y"/>
  </r>
  <r>
    <n v="25"/>
    <n v="10"/>
    <n v="1"/>
    <n v="1"/>
    <n v="1320"/>
    <n v="2"/>
    <n v="82370"/>
    <n v="13"/>
    <n v="8"/>
    <n v="0"/>
    <n v="6"/>
    <n v="6"/>
    <n v="6"/>
    <n v="0"/>
    <n v="3"/>
    <s v="Travel_Rarely"/>
    <x v="0"/>
    <s v="Marketing"/>
    <x v="1"/>
    <s v="Research Director"/>
    <x v="1"/>
    <s v="Yes"/>
    <s v="Y"/>
  </r>
  <r>
    <n v="25"/>
    <n v="26"/>
    <n v="3"/>
    <n v="1"/>
    <n v="1321"/>
    <n v="1"/>
    <n v="88530"/>
    <n v="22"/>
    <n v="8"/>
    <n v="1"/>
    <n v="2"/>
    <n v="3"/>
    <n v="2"/>
    <n v="2"/>
    <n v="1"/>
    <s v="Travel_Rarely"/>
    <x v="1"/>
    <s v="Technical Degree"/>
    <x v="0"/>
    <s v="Laboratory Technician"/>
    <x v="1"/>
    <s v="No"/>
    <s v="Y"/>
  </r>
  <r>
    <n v="22"/>
    <n v="2"/>
    <n v="1"/>
    <n v="1"/>
    <n v="1322"/>
    <n v="1"/>
    <n v="193310"/>
    <n v="12"/>
    <n v="8"/>
    <n v="1"/>
    <n v="1"/>
    <n v="2"/>
    <n v="0"/>
    <n v="0"/>
    <n v="0"/>
    <s v="Travel_Rarely"/>
    <x v="1"/>
    <s v="Life Sciences"/>
    <x v="1"/>
    <s v="Sales Representative"/>
    <x v="1"/>
    <s v="No"/>
    <s v="Y"/>
  </r>
  <r>
    <n v="51"/>
    <n v="1"/>
    <n v="3"/>
    <n v="1"/>
    <n v="1323"/>
    <n v="1"/>
    <n v="20730"/>
    <n v="14"/>
    <n v="8"/>
    <n v="1"/>
    <n v="23"/>
    <n v="4"/>
    <n v="13"/>
    <n v="12"/>
    <n v="8"/>
    <s v="Travel_Frequently"/>
    <x v="1"/>
    <s v="Life Sciences"/>
    <x v="1"/>
    <s v="Sales Executive"/>
    <x v="0"/>
    <s v="No"/>
    <s v="Y"/>
  </r>
  <r>
    <n v="34"/>
    <n v="4"/>
    <n v="4"/>
    <n v="1"/>
    <n v="1324"/>
    <n v="5"/>
    <n v="55620"/>
    <n v="15"/>
    <n v="8"/>
    <n v="0"/>
    <n v="9"/>
    <n v="3"/>
    <n v="9"/>
    <n v="0"/>
    <n v="6"/>
    <s v="Travel_Frequently"/>
    <x v="2"/>
    <s v="Life Sciences"/>
    <x v="1"/>
    <s v="Sales Executive"/>
    <x v="0"/>
    <s v="Yes"/>
    <s v="Y"/>
  </r>
  <r>
    <n v="54"/>
    <n v="9"/>
    <n v="3"/>
    <n v="1"/>
    <n v="1325"/>
    <n v="1"/>
    <n v="196130"/>
    <n v="17"/>
    <n v="8"/>
    <n v="0"/>
    <n v="23"/>
    <n v="5"/>
    <n v="5"/>
    <n v="4"/>
    <n v="4"/>
    <s v="Non-Travel"/>
    <x v="1"/>
    <s v="Life Sciences"/>
    <x v="1"/>
    <s v="Laboratory Technician"/>
    <x v="1"/>
    <s v="No"/>
    <s v="Y"/>
  </r>
  <r>
    <n v="24"/>
    <n v="2"/>
    <n v="1"/>
    <n v="1"/>
    <n v="1326"/>
    <n v="2"/>
    <n v="34070"/>
    <n v="13"/>
    <n v="8"/>
    <n v="1"/>
    <n v="6"/>
    <n v="4"/>
    <n v="5"/>
    <n v="1"/>
    <n v="2"/>
    <s v="Travel_Rarely"/>
    <x v="1"/>
    <s v="Life Sciences"/>
    <x v="0"/>
    <s v="Laboratory Technician"/>
    <x v="1"/>
    <s v="No"/>
    <s v="Y"/>
  </r>
  <r>
    <n v="34"/>
    <n v="4"/>
    <n v="3"/>
    <n v="1"/>
    <n v="1327"/>
    <n v="2"/>
    <n v="50630"/>
    <n v="12"/>
    <n v="8"/>
    <n v="1"/>
    <n v="12"/>
    <n v="2"/>
    <n v="1"/>
    <n v="0"/>
    <n v="0"/>
    <s v="Travel_Rarely"/>
    <x v="0"/>
    <s v="Marketing"/>
    <x v="2"/>
    <s v="Sales Representative"/>
    <x v="0"/>
    <s v="No"/>
    <s v="Y"/>
  </r>
  <r>
    <n v="37"/>
    <n v="6"/>
    <n v="1"/>
    <n v="1"/>
    <n v="1328"/>
    <n v="1"/>
    <n v="46390"/>
    <n v="12"/>
    <n v="8"/>
    <n v="2"/>
    <n v="12"/>
    <n v="3"/>
    <n v="5"/>
    <n v="1"/>
    <n v="3"/>
    <s v="Travel_Rarely"/>
    <x v="0"/>
    <s v="Technical Degree"/>
    <x v="1"/>
    <s v="Laboratory Technician"/>
    <x v="1"/>
    <s v="No"/>
    <s v="Y"/>
  </r>
  <r>
    <n v="34"/>
    <n v="9"/>
    <n v="2"/>
    <n v="1"/>
    <n v="1329"/>
    <n v="2"/>
    <n v="48760"/>
    <n v="21"/>
    <n v="8"/>
    <n v="1"/>
    <n v="14"/>
    <n v="3"/>
    <n v="11"/>
    <n v="5"/>
    <n v="8"/>
    <s v="Travel_Rarely"/>
    <x v="0"/>
    <s v="Medical"/>
    <x v="1"/>
    <s v="Healthcare Representative"/>
    <x v="1"/>
    <s v="No"/>
    <s v="Y"/>
  </r>
  <r>
    <n v="36"/>
    <n v="7"/>
    <n v="3"/>
    <n v="1"/>
    <n v="1330"/>
    <n v="1"/>
    <n v="26900"/>
    <n v="11"/>
    <n v="8"/>
    <n v="0"/>
    <n v="10"/>
    <n v="1"/>
    <n v="9"/>
    <n v="2"/>
    <n v="8"/>
    <s v="Travel_Frequently"/>
    <x v="2"/>
    <s v="Medical"/>
    <x v="0"/>
    <s v="Research Scientist"/>
    <x v="1"/>
    <s v="No"/>
    <s v="Y"/>
  </r>
  <r>
    <n v="36"/>
    <n v="1"/>
    <n v="3"/>
    <n v="1"/>
    <n v="1331"/>
    <n v="2"/>
    <n v="175670"/>
    <n v="13"/>
    <n v="8"/>
    <n v="0"/>
    <n v="7"/>
    <n v="6"/>
    <n v="1"/>
    <n v="0"/>
    <n v="0"/>
    <s v="Travel_Rarely"/>
    <x v="1"/>
    <s v="Medical"/>
    <x v="2"/>
    <s v="Manufacturing Director"/>
    <x v="0"/>
    <s v="No"/>
    <s v="Y"/>
  </r>
  <r>
    <n v="43"/>
    <n v="3"/>
    <n v="4"/>
    <n v="1"/>
    <n v="1332"/>
    <n v="1"/>
    <n v="24080"/>
    <n v="12"/>
    <n v="8"/>
    <n v="1"/>
    <n v="25"/>
    <n v="3"/>
    <n v="25"/>
    <n v="4"/>
    <n v="12"/>
    <s v="Travel_Frequently"/>
    <x v="1"/>
    <s v="Life Sciences"/>
    <x v="0"/>
    <s v="Sales Executive"/>
    <x v="1"/>
    <s v="No"/>
    <s v="Y"/>
  </r>
  <r>
    <n v="30"/>
    <n v="10"/>
    <n v="3"/>
    <n v="1"/>
    <n v="1333"/>
    <n v="3"/>
    <n v="28140"/>
    <n v="24"/>
    <n v="8"/>
    <n v="0"/>
    <n v="10"/>
    <n v="2"/>
    <n v="10"/>
    <n v="0"/>
    <n v="9"/>
    <s v="Travel_Frequently"/>
    <x v="1"/>
    <s v="Life Sciences"/>
    <x v="2"/>
    <s v="Healthcare Representative"/>
    <x v="0"/>
    <s v="No"/>
    <s v="Y"/>
  </r>
  <r>
    <n v="33"/>
    <n v="7"/>
    <n v="3"/>
    <n v="1"/>
    <n v="1334"/>
    <n v="2"/>
    <n v="112450"/>
    <n v="21"/>
    <n v="8"/>
    <n v="0"/>
    <n v="8"/>
    <n v="3"/>
    <n v="7"/>
    <n v="0"/>
    <n v="7"/>
    <s v="Non-Travel"/>
    <x v="0"/>
    <s v="Life Sciences"/>
    <x v="0"/>
    <s v="Sales Executive"/>
    <x v="1"/>
    <s v="No"/>
    <s v="Y"/>
  </r>
  <r>
    <n v="56"/>
    <n v="15"/>
    <n v="3"/>
    <n v="1"/>
    <n v="1335"/>
    <n v="2"/>
    <n v="33120"/>
    <n v="19"/>
    <n v="8"/>
    <n v="0"/>
    <n v="7"/>
    <n v="1"/>
    <n v="5"/>
    <n v="4"/>
    <n v="3"/>
    <s v="Travel_Rarely"/>
    <x v="1"/>
    <s v="Life Sciences"/>
    <x v="0"/>
    <s v="Laboratory Technician"/>
    <x v="1"/>
    <s v="Yes"/>
    <s v="Y"/>
  </r>
  <r>
    <n v="51"/>
    <n v="3"/>
    <n v="2"/>
    <n v="1"/>
    <n v="1336"/>
    <n v="2"/>
    <n v="190490"/>
    <n v="14"/>
    <n v="8"/>
    <n v="1"/>
    <n v="23"/>
    <n v="2"/>
    <n v="20"/>
    <n v="15"/>
    <n v="15"/>
    <s v="Travel_Rarely"/>
    <x v="1"/>
    <s v="Other"/>
    <x v="1"/>
    <s v="Sales Representative"/>
    <x v="0"/>
    <s v="No"/>
    <s v="Y"/>
  </r>
  <r>
    <n v="31"/>
    <n v="2"/>
    <n v="4"/>
    <n v="1"/>
    <n v="1337"/>
    <n v="3"/>
    <n v="21410"/>
    <n v="20"/>
    <n v="8"/>
    <n v="0"/>
    <n v="12"/>
    <n v="2"/>
    <n v="7"/>
    <n v="7"/>
    <n v="7"/>
    <s v="Travel_Rarely"/>
    <x v="1"/>
    <s v="Technical Degree"/>
    <x v="0"/>
    <s v="Sales Executive"/>
    <x v="0"/>
    <s v="Yes"/>
    <s v="Y"/>
  </r>
  <r>
    <n v="26"/>
    <n v="17"/>
    <n v="3"/>
    <n v="1"/>
    <n v="1338"/>
    <n v="2"/>
    <n v="57690"/>
    <n v="19"/>
    <n v="8"/>
    <n v="0"/>
    <n v="5"/>
    <n v="4"/>
    <n v="5"/>
    <n v="4"/>
    <n v="3"/>
    <s v="Travel_Rarely"/>
    <x v="0"/>
    <s v="Medical"/>
    <x v="0"/>
    <s v="Manager"/>
    <x v="0"/>
    <s v="No"/>
    <s v="Y"/>
  </r>
  <r>
    <n v="58"/>
    <n v="2"/>
    <n v="2"/>
    <n v="1"/>
    <n v="1339"/>
    <n v="1"/>
    <n v="43850"/>
    <n v="13"/>
    <n v="8"/>
    <n v="1"/>
    <n v="40"/>
    <n v="2"/>
    <n v="40"/>
    <n v="15"/>
    <n v="6"/>
    <s v="Travel_Rarely"/>
    <x v="0"/>
    <s v="Medical"/>
    <x v="0"/>
    <s v="Research Scientist"/>
    <x v="0"/>
    <s v="Yes"/>
    <s v="Y"/>
  </r>
  <r>
    <n v="19"/>
    <n v="5"/>
    <n v="2"/>
    <n v="1"/>
    <n v="1340"/>
    <n v="1"/>
    <n v="53320"/>
    <n v="23"/>
    <n v="8"/>
    <n v="1"/>
    <n v="0"/>
    <n v="2"/>
    <n v="0"/>
    <n v="0"/>
    <n v="0"/>
    <s v="Travel_Rarely"/>
    <x v="1"/>
    <s v="Life Sciences"/>
    <x v="1"/>
    <s v="Manager"/>
    <x v="1"/>
    <s v="Yes"/>
    <s v="Y"/>
  </r>
  <r>
    <n v="22"/>
    <n v="29"/>
    <n v="4"/>
    <n v="1"/>
    <n v="1341"/>
    <n v="1"/>
    <n v="46630"/>
    <n v="13"/>
    <n v="8"/>
    <n v="1"/>
    <n v="3"/>
    <n v="1"/>
    <n v="2"/>
    <n v="2"/>
    <n v="1"/>
    <s v="Travel_Rarely"/>
    <x v="0"/>
    <s v="Technical Degree"/>
    <x v="0"/>
    <s v="Sales Executive"/>
    <x v="1"/>
    <s v="No"/>
    <s v="Y"/>
  </r>
  <r>
    <n v="49"/>
    <n v="2"/>
    <n v="3"/>
    <n v="1"/>
    <n v="1342"/>
    <n v="1"/>
    <n v="47240"/>
    <n v="11"/>
    <n v="8"/>
    <n v="1"/>
    <n v="16"/>
    <n v="3"/>
    <n v="15"/>
    <n v="5"/>
    <n v="11"/>
    <s v="Travel_Rarely"/>
    <x v="1"/>
    <s v="Life Sciences"/>
    <x v="0"/>
    <s v="Sales Executive"/>
    <x v="0"/>
    <s v="No"/>
    <s v="Y"/>
  </r>
  <r>
    <n v="43"/>
    <n v="2"/>
    <n v="2"/>
    <n v="1"/>
    <n v="1343"/>
    <n v="1"/>
    <n v="32110"/>
    <n v="13"/>
    <n v="8"/>
    <n v="0"/>
    <n v="18"/>
    <n v="2"/>
    <n v="3"/>
    <n v="1"/>
    <n v="2"/>
    <s v="Travel_Frequently"/>
    <x v="0"/>
    <s v="Life Sciences"/>
    <x v="1"/>
    <s v="Sales Executive"/>
    <x v="1"/>
    <s v="No"/>
    <s v="Y"/>
  </r>
  <r>
    <n v="50"/>
    <n v="19"/>
    <n v="4"/>
    <n v="1"/>
    <n v="1344"/>
    <n v="2"/>
    <n v="53770"/>
    <n v="14"/>
    <n v="8"/>
    <n v="1"/>
    <n v="16"/>
    <n v="3"/>
    <n v="2"/>
    <n v="2"/>
    <n v="1"/>
    <s v="Travel_Frequently"/>
    <x v="1"/>
    <s v="Life Sciences"/>
    <x v="1"/>
    <s v="Sales Executive"/>
    <x v="1"/>
    <s v="No"/>
    <s v="Y"/>
  </r>
  <r>
    <n v="31"/>
    <n v="15"/>
    <n v="1"/>
    <n v="1"/>
    <n v="1345"/>
    <n v="2"/>
    <n v="40660"/>
    <n v="22"/>
    <n v="8"/>
    <n v="0"/>
    <n v="4"/>
    <n v="2"/>
    <n v="2"/>
    <n v="2"/>
    <n v="2"/>
    <s v="Travel_Rarely"/>
    <x v="1"/>
    <s v="Medical"/>
    <x v="0"/>
    <s v="Sales Executive"/>
    <x v="0"/>
    <s v="Yes"/>
    <s v="Y"/>
  </r>
  <r>
    <n v="41"/>
    <n v="17"/>
    <n v="2"/>
    <n v="1"/>
    <n v="1346"/>
    <n v="1"/>
    <n v="52080"/>
    <n v="11"/>
    <n v="8"/>
    <n v="3"/>
    <n v="12"/>
    <n v="2"/>
    <n v="9"/>
    <n v="0"/>
    <n v="7"/>
    <s v="Travel_Rarely"/>
    <x v="1"/>
    <s v="Other"/>
    <x v="2"/>
    <s v="Manufacturing Director"/>
    <x v="1"/>
    <s v="No"/>
    <s v="Y"/>
  </r>
  <r>
    <n v="26"/>
    <n v="17"/>
    <n v="4"/>
    <n v="1"/>
    <n v="1347"/>
    <n v="2"/>
    <n v="48770"/>
    <n v="13"/>
    <n v="8"/>
    <n v="1"/>
    <n v="8"/>
    <n v="5"/>
    <n v="8"/>
    <n v="5"/>
    <n v="7"/>
    <s v="Travel_Rarely"/>
    <x v="1"/>
    <s v="Life Sciences"/>
    <x v="0"/>
    <s v="Sales Executive"/>
    <x v="1"/>
    <s v="No"/>
    <s v="Y"/>
  </r>
  <r>
    <n v="36"/>
    <n v="25"/>
    <n v="1"/>
    <n v="1"/>
    <n v="1348"/>
    <n v="2"/>
    <n v="31170"/>
    <n v="21"/>
    <n v="8"/>
    <n v="1"/>
    <n v="7"/>
    <n v="2"/>
    <n v="3"/>
    <n v="0"/>
    <n v="1"/>
    <s v="Travel_Rarely"/>
    <x v="2"/>
    <s v="Human Resources"/>
    <x v="2"/>
    <s v="Research Scientist"/>
    <x v="1"/>
    <s v="No"/>
    <s v="Y"/>
  </r>
  <r>
    <n v="51"/>
    <n v="6"/>
    <n v="3"/>
    <n v="1"/>
    <n v="1349"/>
    <n v="1"/>
    <n v="15690"/>
    <n v="11"/>
    <n v="8"/>
    <n v="0"/>
    <n v="18"/>
    <n v="2"/>
    <n v="4"/>
    <n v="0"/>
    <n v="3"/>
    <s v="Travel_Frequently"/>
    <x v="1"/>
    <s v="Life Sciences"/>
    <x v="1"/>
    <s v="Manager"/>
    <x v="0"/>
    <s v="Yes"/>
    <s v="Y"/>
  </r>
  <r>
    <n v="39"/>
    <n v="7"/>
    <n v="3"/>
    <n v="1"/>
    <n v="1350"/>
    <n v="1"/>
    <n v="196580"/>
    <n v="13"/>
    <n v="8"/>
    <n v="1"/>
    <n v="17"/>
    <n v="3"/>
    <n v="15"/>
    <n v="5"/>
    <n v="9"/>
    <s v="Travel_Rarely"/>
    <x v="1"/>
    <s v="Life Sciences"/>
    <x v="0"/>
    <s v="Research Scientist"/>
    <x v="0"/>
    <s v="No"/>
    <s v="Y"/>
  </r>
  <r>
    <n v="25"/>
    <n v="29"/>
    <n v="1"/>
    <n v="1"/>
    <n v="1351"/>
    <n v="3"/>
    <n v="30690"/>
    <n v="14"/>
    <n v="8"/>
    <n v="1"/>
    <n v="6"/>
    <n v="3"/>
    <n v="2"/>
    <n v="2"/>
    <n v="2"/>
    <s v="Travel_Rarely"/>
    <x v="0"/>
    <s v="Medical"/>
    <x v="0"/>
    <s v="Research Scientist"/>
    <x v="0"/>
    <s v="No"/>
    <s v="Y"/>
  </r>
  <r>
    <n v="30"/>
    <n v="21"/>
    <n v="1"/>
    <n v="1"/>
    <n v="1352"/>
    <n v="2"/>
    <n v="104350"/>
    <n v="11"/>
    <n v="8"/>
    <n v="0"/>
    <n v="12"/>
    <n v="5"/>
    <n v="11"/>
    <n v="4"/>
    <n v="7"/>
    <s v="Travel_Rarely"/>
    <x v="1"/>
    <s v="Medical"/>
    <x v="0"/>
    <s v="Laboratory Technician"/>
    <x v="1"/>
    <s v="No"/>
    <s v="Y"/>
  </r>
  <r>
    <n v="32"/>
    <n v="2"/>
    <n v="4"/>
    <n v="1"/>
    <n v="1353"/>
    <n v="2"/>
    <n v="41480"/>
    <n v="15"/>
    <n v="8"/>
    <n v="0"/>
    <n v="10"/>
    <n v="0"/>
    <n v="5"/>
    <n v="0"/>
    <n v="4"/>
    <s v="Travel_Rarely"/>
    <x v="1"/>
    <s v="Life Sciences"/>
    <x v="1"/>
    <s v="Research Director"/>
    <x v="0"/>
    <s v="Yes"/>
    <s v="Y"/>
  </r>
  <r>
    <n v="45"/>
    <n v="2"/>
    <n v="1"/>
    <n v="1"/>
    <n v="1354"/>
    <n v="2"/>
    <n v="57680"/>
    <n v="23"/>
    <n v="8"/>
    <n v="1"/>
    <n v="9"/>
    <n v="4"/>
    <n v="6"/>
    <n v="0"/>
    <n v="3"/>
    <s v="Travel_Rarely"/>
    <x v="1"/>
    <s v="Technical Degree"/>
    <x v="1"/>
    <s v="Healthcare Representative"/>
    <x v="0"/>
    <s v="No"/>
    <s v="Y"/>
  </r>
  <r>
    <n v="38"/>
    <n v="7"/>
    <n v="4"/>
    <n v="1"/>
    <n v="1355"/>
    <n v="2"/>
    <n v="50420"/>
    <n v="16"/>
    <n v="8"/>
    <n v="1"/>
    <n v="19"/>
    <n v="4"/>
    <n v="3"/>
    <n v="2"/>
    <n v="2"/>
    <s v="Travel_Rarely"/>
    <x v="1"/>
    <s v="Life Sciences"/>
    <x v="1"/>
    <s v="Research Director"/>
    <x v="0"/>
    <s v="No"/>
    <s v="Y"/>
  </r>
  <r>
    <n v="30"/>
    <n v="13"/>
    <n v="3"/>
    <n v="1"/>
    <n v="1356"/>
    <n v="2"/>
    <n v="57700"/>
    <n v="16"/>
    <n v="8"/>
    <n v="1"/>
    <n v="5"/>
    <n v="2"/>
    <n v="5"/>
    <n v="0"/>
    <n v="4"/>
    <s v="Travel_Rarely"/>
    <x v="0"/>
    <s v="Marketing"/>
    <x v="1"/>
    <s v="Laboratory Technician"/>
    <x v="0"/>
    <s v="No"/>
    <s v="Y"/>
  </r>
  <r>
    <n v="32"/>
    <n v="2"/>
    <n v="3"/>
    <n v="1"/>
    <n v="1357"/>
    <n v="3"/>
    <n v="77560"/>
    <n v="21"/>
    <n v="8"/>
    <n v="0"/>
    <n v="9"/>
    <n v="3"/>
    <n v="8"/>
    <n v="0"/>
    <n v="7"/>
    <s v="Travel_Frequently"/>
    <x v="0"/>
    <s v="Marketing"/>
    <x v="2"/>
    <s v="Laboratory Technician"/>
    <x v="1"/>
    <s v="No"/>
    <s v="Y"/>
  </r>
  <r>
    <n v="30"/>
    <n v="1"/>
    <n v="3"/>
    <n v="1"/>
    <n v="1358"/>
    <n v="3"/>
    <n v="103060"/>
    <n v="13"/>
    <n v="8"/>
    <n v="0"/>
    <n v="8"/>
    <n v="5"/>
    <n v="3"/>
    <n v="2"/>
    <n v="2"/>
    <s v="Travel_Rarely"/>
    <x v="1"/>
    <s v="Medical"/>
    <x v="2"/>
    <s v="Sales Executive"/>
    <x v="0"/>
    <s v="No"/>
    <s v="Y"/>
  </r>
  <r>
    <n v="30"/>
    <n v="9"/>
    <n v="3"/>
    <n v="1"/>
    <n v="1359"/>
    <n v="2"/>
    <n v="39360"/>
    <n v="11"/>
    <n v="8"/>
    <n v="1"/>
    <n v="6"/>
    <n v="3"/>
    <n v="5"/>
    <n v="1"/>
    <n v="2"/>
    <s v="Travel_Rarely"/>
    <x v="0"/>
    <s v="Medical"/>
    <x v="1"/>
    <s v="Research Scientist"/>
    <x v="1"/>
    <s v="No"/>
    <s v="Y"/>
  </r>
  <r>
    <n v="41"/>
    <n v="10"/>
    <n v="2"/>
    <n v="1"/>
    <n v="1360"/>
    <n v="3"/>
    <n v="79450"/>
    <n v="12"/>
    <n v="8"/>
    <n v="1"/>
    <n v="21"/>
    <n v="6"/>
    <n v="7"/>
    <n v="7"/>
    <n v="7"/>
    <s v="Travel_Frequently"/>
    <x v="0"/>
    <s v="Medical"/>
    <x v="2"/>
    <s v="Manufacturing Director"/>
    <x v="0"/>
    <s v="No"/>
    <s v="Y"/>
  </r>
  <r>
    <n v="41"/>
    <n v="10"/>
    <n v="4"/>
    <n v="1"/>
    <n v="1361"/>
    <n v="4"/>
    <n v="57430"/>
    <n v="12"/>
    <n v="8"/>
    <n v="3"/>
    <n v="7"/>
    <n v="2"/>
    <n v="5"/>
    <n v="1"/>
    <n v="4"/>
    <s v="Travel_Rarely"/>
    <x v="1"/>
    <s v="Medical"/>
    <x v="0"/>
    <s v="Research Scientist"/>
    <x v="1"/>
    <s v="No"/>
    <s v="Y"/>
  </r>
  <r>
    <n v="19"/>
    <n v="1"/>
    <n v="3"/>
    <n v="1"/>
    <n v="1362"/>
    <n v="5"/>
    <n v="152020"/>
    <n v="18"/>
    <n v="8"/>
    <n v="3"/>
    <n v="1"/>
    <n v="2"/>
    <n v="1"/>
    <n v="0"/>
    <n v="0"/>
    <s v="Travel_Rarely"/>
    <x v="1"/>
    <s v="Other"/>
    <x v="1"/>
    <s v="Manufacturing Director"/>
    <x v="0"/>
    <s v="No"/>
    <s v="Y"/>
  </r>
  <r>
    <n v="40"/>
    <n v="26"/>
    <n v="4"/>
    <n v="1"/>
    <n v="1363"/>
    <n v="2"/>
    <n v="54400"/>
    <n v="12"/>
    <n v="8"/>
    <n v="1"/>
    <n v="20"/>
    <n v="2"/>
    <n v="20"/>
    <n v="2"/>
    <n v="13"/>
    <s v="Travel_Frequently"/>
    <x v="1"/>
    <s v="Medical"/>
    <x v="2"/>
    <s v="Manufacturing Director"/>
    <x v="1"/>
    <s v="No"/>
    <s v="Y"/>
  </r>
  <r>
    <n v="35"/>
    <n v="8"/>
    <n v="1"/>
    <n v="1"/>
    <n v="1364"/>
    <n v="3"/>
    <n v="37600"/>
    <n v="14"/>
    <n v="8"/>
    <n v="3"/>
    <n v="10"/>
    <n v="2"/>
    <n v="10"/>
    <n v="0"/>
    <n v="6"/>
    <s v="Travel_Rarely"/>
    <x v="0"/>
    <s v="Marketing"/>
    <x v="0"/>
    <s v="Laboratory Technician"/>
    <x v="0"/>
    <s v="No"/>
    <s v="Y"/>
  </r>
  <r>
    <n v="53"/>
    <n v="14"/>
    <n v="2"/>
    <n v="1"/>
    <n v="1365"/>
    <n v="5"/>
    <n v="35170"/>
    <n v="12"/>
    <n v="8"/>
    <n v="1"/>
    <n v="13"/>
    <n v="1"/>
    <n v="7"/>
    <n v="4"/>
    <n v="5"/>
    <s v="Travel_Rarely"/>
    <x v="0"/>
    <s v="Life Sciences"/>
    <x v="0"/>
    <s v="Manufacturing Director"/>
    <x v="0"/>
    <s v="No"/>
    <s v="Y"/>
  </r>
  <r>
    <n v="45"/>
    <n v="1"/>
    <n v="4"/>
    <n v="1"/>
    <n v="1366"/>
    <n v="1"/>
    <n v="25800"/>
    <n v="17"/>
    <n v="8"/>
    <n v="3"/>
    <n v="20"/>
    <n v="3"/>
    <n v="17"/>
    <n v="0"/>
    <n v="15"/>
    <s v="Travel_Rarely"/>
    <x v="0"/>
    <s v="Technical Degree"/>
    <x v="2"/>
    <s v="Research Scientist"/>
    <x v="1"/>
    <s v="No"/>
    <s v="Y"/>
  </r>
  <r>
    <n v="32"/>
    <n v="2"/>
    <n v="2"/>
    <n v="1"/>
    <n v="1367"/>
    <n v="1"/>
    <n v="21660"/>
    <n v="19"/>
    <n v="8"/>
    <n v="1"/>
    <n v="9"/>
    <n v="4"/>
    <n v="9"/>
    <n v="3"/>
    <n v="7"/>
    <s v="Travel_Frequently"/>
    <x v="0"/>
    <s v="Life Sciences"/>
    <x v="1"/>
    <s v="Manufacturing Director"/>
    <x v="0"/>
    <s v="No"/>
    <s v="Y"/>
  </r>
  <r>
    <n v="29"/>
    <n v="10"/>
    <n v="4"/>
    <n v="1"/>
    <n v="1368"/>
    <n v="3"/>
    <n v="58690"/>
    <n v="11"/>
    <n v="8"/>
    <n v="1"/>
    <n v="10"/>
    <n v="6"/>
    <n v="10"/>
    <n v="0"/>
    <n v="9"/>
    <s v="Non-Travel"/>
    <x v="1"/>
    <s v="Technical Degree"/>
    <x v="0"/>
    <s v="Healthcare Representative"/>
    <x v="1"/>
    <s v="No"/>
    <s v="Y"/>
  </r>
  <r>
    <n v="51"/>
    <n v="1"/>
    <n v="3"/>
    <n v="1"/>
    <n v="1369"/>
    <n v="3"/>
    <n v="80080"/>
    <n v="15"/>
    <n v="8"/>
    <n v="1"/>
    <n v="10"/>
    <n v="4"/>
    <n v="1"/>
    <n v="0"/>
    <n v="0"/>
    <s v="Travel_Rarely"/>
    <x v="1"/>
    <s v="Other"/>
    <x v="0"/>
    <s v="Research Director"/>
    <x v="0"/>
    <s v="No"/>
    <s v="Y"/>
  </r>
  <r>
    <n v="58"/>
    <n v="3"/>
    <n v="3"/>
    <n v="1"/>
    <n v="1370"/>
    <n v="1"/>
    <n v="52060"/>
    <n v="11"/>
    <n v="8"/>
    <n v="3"/>
    <n v="9"/>
    <n v="4"/>
    <n v="1"/>
    <n v="0"/>
    <n v="0"/>
    <s v="Travel_Rarely"/>
    <x v="0"/>
    <s v="Marketing"/>
    <x v="0"/>
    <s v="Research Scientist"/>
    <x v="0"/>
    <s v="No"/>
    <s v="Y"/>
  </r>
  <r>
    <n v="40"/>
    <n v="11"/>
    <n v="2"/>
    <n v="1"/>
    <n v="1371"/>
    <n v="4"/>
    <n v="52950"/>
    <n v="18"/>
    <n v="8"/>
    <n v="0"/>
    <n v="15"/>
    <n v="4"/>
    <n v="12"/>
    <n v="2"/>
    <n v="11"/>
    <s v="Travel_Rarely"/>
    <x v="1"/>
    <s v="Technical Degree"/>
    <x v="0"/>
    <s v="Laboratory Technician"/>
    <x v="1"/>
    <s v="No"/>
    <s v="Y"/>
  </r>
  <r>
    <n v="34"/>
    <n v="24"/>
    <n v="4"/>
    <n v="1"/>
    <n v="1372"/>
    <n v="2"/>
    <n v="164130"/>
    <n v="16"/>
    <n v="8"/>
    <n v="0"/>
    <n v="6"/>
    <n v="1"/>
    <n v="4"/>
    <n v="1"/>
    <n v="2"/>
    <s v="Travel_Frequently"/>
    <x v="0"/>
    <s v="Marketing"/>
    <x v="0"/>
    <s v="Manufacturing Director"/>
    <x v="1"/>
    <s v="No"/>
    <s v="Y"/>
  </r>
  <r>
    <n v="22"/>
    <n v="3"/>
    <n v="3"/>
    <n v="1"/>
    <n v="1373"/>
    <n v="1"/>
    <n v="132690"/>
    <n v="25"/>
    <n v="8"/>
    <n v="1"/>
    <n v="2"/>
    <n v="2"/>
    <n v="2"/>
    <n v="2"/>
    <n v="2"/>
    <s v="Travel_Rarely"/>
    <x v="1"/>
    <s v="Medical"/>
    <x v="0"/>
    <s v="Laboratory Technician"/>
    <x v="1"/>
    <s v="No"/>
    <s v="Y"/>
  </r>
  <r>
    <n v="27"/>
    <n v="3"/>
    <n v="3"/>
    <n v="1"/>
    <n v="1374"/>
    <n v="1"/>
    <n v="27830"/>
    <n v="16"/>
    <n v="8"/>
    <n v="1"/>
    <n v="6"/>
    <n v="2"/>
    <n v="2"/>
    <n v="2"/>
    <n v="2"/>
    <s v="Non-Travel"/>
    <x v="1"/>
    <s v="Medical"/>
    <x v="2"/>
    <s v="Healthcare Representative"/>
    <x v="1"/>
    <s v="No"/>
    <s v="Y"/>
  </r>
  <r>
    <n v="28"/>
    <n v="4"/>
    <n v="4"/>
    <n v="1"/>
    <n v="1375"/>
    <n v="2"/>
    <n v="54330"/>
    <n v="13"/>
    <n v="8"/>
    <n v="1"/>
    <n v="5"/>
    <n v="4"/>
    <n v="5"/>
    <n v="0"/>
    <n v="2"/>
    <s v="Travel_Rarely"/>
    <x v="0"/>
    <s v="Life Sciences"/>
    <x v="0"/>
    <s v="Healthcare Representative"/>
    <x v="1"/>
    <s v="No"/>
    <s v="Y"/>
  </r>
  <r>
    <n v="57"/>
    <n v="3"/>
    <n v="3"/>
    <n v="1"/>
    <n v="1376"/>
    <n v="2"/>
    <n v="20130"/>
    <n v="14"/>
    <n v="8"/>
    <n v="1"/>
    <n v="12"/>
    <n v="5"/>
    <n v="5"/>
    <n v="1"/>
    <n v="4"/>
    <s v="Travel_Rarely"/>
    <x v="1"/>
    <s v="Life Sciences"/>
    <x v="2"/>
    <s v="Manufacturing Director"/>
    <x v="1"/>
    <s v="No"/>
    <s v="Y"/>
  </r>
  <r>
    <n v="27"/>
    <n v="2"/>
    <n v="3"/>
    <n v="1"/>
    <n v="1377"/>
    <n v="1"/>
    <n v="139660"/>
    <n v="19"/>
    <n v="8"/>
    <n v="0"/>
    <n v="1"/>
    <n v="1"/>
    <n v="1"/>
    <n v="0"/>
    <n v="1"/>
    <s v="Non-Travel"/>
    <x v="1"/>
    <s v="Life Sciences"/>
    <x v="2"/>
    <s v="Manufacturing Director"/>
    <x v="1"/>
    <s v="No"/>
    <s v="Y"/>
  </r>
  <r>
    <n v="50"/>
    <n v="4"/>
    <n v="3"/>
    <n v="1"/>
    <n v="1378"/>
    <n v="2"/>
    <n v="43740"/>
    <n v="15"/>
    <n v="8"/>
    <n v="1"/>
    <n v="21"/>
    <n v="5"/>
    <n v="5"/>
    <n v="4"/>
    <n v="4"/>
    <s v="Travel_Rarely"/>
    <x v="1"/>
    <s v="Life Sciences"/>
    <x v="1"/>
    <s v="Manufacturing Director"/>
    <x v="0"/>
    <s v="No"/>
    <s v="Y"/>
  </r>
  <r>
    <n v="41"/>
    <n v="7"/>
    <n v="4"/>
    <n v="1"/>
    <n v="1379"/>
    <n v="4"/>
    <n v="68420"/>
    <n v="12"/>
    <n v="8"/>
    <n v="1"/>
    <n v="13"/>
    <n v="3"/>
    <n v="9"/>
    <n v="1"/>
    <n v="8"/>
    <s v="Travel_Rarely"/>
    <x v="0"/>
    <s v="Marketing"/>
    <x v="2"/>
    <s v="Laboratory Technician"/>
    <x v="1"/>
    <s v="No"/>
    <s v="Y"/>
  </r>
  <r>
    <n v="30"/>
    <n v="1"/>
    <n v="4"/>
    <n v="1"/>
    <n v="1380"/>
    <n v="1"/>
    <n v="174260"/>
    <n v="12"/>
    <n v="8"/>
    <n v="1"/>
    <n v="12"/>
    <n v="0"/>
    <n v="10"/>
    <n v="7"/>
    <n v="4"/>
    <s v="Travel_Rarely"/>
    <x v="2"/>
    <s v="Human Resources"/>
    <x v="0"/>
    <s v="Manager"/>
    <x v="0"/>
    <s v="No"/>
    <s v="Y"/>
  </r>
  <r>
    <n v="38"/>
    <n v="1"/>
    <n v="1"/>
    <n v="1"/>
    <n v="1381"/>
    <n v="2"/>
    <n v="176030"/>
    <n v="16"/>
    <n v="8"/>
    <n v="0"/>
    <n v="12"/>
    <n v="0"/>
    <n v="8"/>
    <n v="0"/>
    <n v="7"/>
    <s v="Travel_Rarely"/>
    <x v="0"/>
    <s v="Medical"/>
    <x v="1"/>
    <s v="Laboratory Technician"/>
    <x v="1"/>
    <s v="No"/>
    <s v="Y"/>
  </r>
  <r>
    <n v="32"/>
    <n v="20"/>
    <n v="3"/>
    <n v="1"/>
    <n v="1382"/>
    <n v="1"/>
    <n v="45810"/>
    <n v="14"/>
    <n v="8"/>
    <n v="1"/>
    <n v="8"/>
    <n v="3"/>
    <n v="5"/>
    <n v="1"/>
    <n v="4"/>
    <s v="Travel_Rarely"/>
    <x v="1"/>
    <s v="Medical"/>
    <x v="1"/>
    <s v="Manufacturing Director"/>
    <x v="0"/>
    <s v="No"/>
    <s v="Y"/>
  </r>
  <r>
    <n v="27"/>
    <n v="5"/>
    <n v="4"/>
    <n v="1"/>
    <n v="1383"/>
    <n v="2"/>
    <n v="47350"/>
    <n v="13"/>
    <n v="8"/>
    <n v="0"/>
    <n v="6"/>
    <n v="2"/>
    <n v="5"/>
    <n v="1"/>
    <n v="1"/>
    <s v="Travel_Rarely"/>
    <x v="1"/>
    <s v="Medical"/>
    <x v="0"/>
    <s v="Healthcare Representative"/>
    <x v="1"/>
    <s v="No"/>
    <s v="Y"/>
  </r>
  <r>
    <n v="19"/>
    <n v="10"/>
    <n v="2"/>
    <n v="1"/>
    <n v="1384"/>
    <n v="2"/>
    <n v="41870"/>
    <n v="22"/>
    <n v="8"/>
    <n v="1"/>
    <n v="1"/>
    <n v="4"/>
    <n v="0"/>
    <n v="0"/>
    <n v="0"/>
    <s v="Travel_Frequently"/>
    <x v="1"/>
    <s v="Life Sciences"/>
    <x v="1"/>
    <s v="Healthcare Representative"/>
    <x v="1"/>
    <s v="Yes"/>
    <s v="Y"/>
  </r>
  <r>
    <n v="36"/>
    <n v="25"/>
    <n v="3"/>
    <n v="1"/>
    <n v="1385"/>
    <n v="2"/>
    <n v="55050"/>
    <n v="21"/>
    <n v="8"/>
    <n v="2"/>
    <n v="13"/>
    <n v="3"/>
    <n v="8"/>
    <n v="7"/>
    <n v="2"/>
    <s v="Travel_Frequently"/>
    <x v="0"/>
    <s v="Marketing"/>
    <x v="1"/>
    <s v="Research Director"/>
    <x v="0"/>
    <s v="No"/>
    <s v="Y"/>
  </r>
  <r>
    <n v="30"/>
    <n v="1"/>
    <n v="3"/>
    <n v="1"/>
    <n v="1386"/>
    <n v="1"/>
    <n v="54700"/>
    <n v="18"/>
    <n v="8"/>
    <n v="1"/>
    <n v="12"/>
    <n v="2"/>
    <n v="12"/>
    <n v="6"/>
    <n v="10"/>
    <s v="Non-Travel"/>
    <x v="0"/>
    <s v="Medical"/>
    <x v="2"/>
    <s v="Sales Executive"/>
    <x v="0"/>
    <s v="No"/>
    <s v="Y"/>
  </r>
  <r>
    <n v="45"/>
    <n v="24"/>
    <n v="2"/>
    <n v="1"/>
    <n v="1387"/>
    <n v="2"/>
    <n v="54760"/>
    <n v="13"/>
    <n v="8"/>
    <n v="1"/>
    <n v="9"/>
    <n v="3"/>
    <n v="5"/>
    <n v="0"/>
    <n v="3"/>
    <s v="Travel_Rarely"/>
    <x v="1"/>
    <s v="Medical"/>
    <x v="2"/>
    <s v="Sales Executive"/>
    <x v="1"/>
    <s v="No"/>
    <s v="Y"/>
  </r>
  <r>
    <n v="56"/>
    <n v="4"/>
    <n v="3"/>
    <n v="1"/>
    <n v="1388"/>
    <n v="4"/>
    <n v="25870"/>
    <n v="12"/>
    <n v="8"/>
    <n v="0"/>
    <n v="19"/>
    <n v="2"/>
    <n v="2"/>
    <n v="2"/>
    <n v="2"/>
    <s v="Travel_Rarely"/>
    <x v="1"/>
    <s v="Life Sciences"/>
    <x v="2"/>
    <s v="Manager"/>
    <x v="1"/>
    <s v="No"/>
    <s v="Y"/>
  </r>
  <r>
    <n v="33"/>
    <n v="2"/>
    <n v="2"/>
    <n v="1"/>
    <n v="1389"/>
    <n v="1"/>
    <n v="24400"/>
    <n v="18"/>
    <n v="8"/>
    <n v="3"/>
    <n v="4"/>
    <n v="4"/>
    <n v="3"/>
    <n v="0"/>
    <n v="2"/>
    <s v="Travel_Rarely"/>
    <x v="1"/>
    <s v="Medical"/>
    <x v="1"/>
    <s v="Sales Executive"/>
    <x v="1"/>
    <s v="No"/>
    <s v="Y"/>
  </r>
  <r>
    <n v="19"/>
    <n v="8"/>
    <n v="2"/>
    <n v="1"/>
    <n v="1390"/>
    <n v="2"/>
    <n v="159720"/>
    <n v="21"/>
    <n v="8"/>
    <n v="0"/>
    <n v="1"/>
    <n v="2"/>
    <n v="1"/>
    <n v="1"/>
    <n v="0"/>
    <s v="Travel_Rarely"/>
    <x v="1"/>
    <s v="Life Sciences"/>
    <x v="1"/>
    <s v="Sales Executive"/>
    <x v="1"/>
    <s v="Yes"/>
    <s v="Y"/>
  </r>
  <r>
    <n v="46"/>
    <n v="10"/>
    <n v="3"/>
    <n v="1"/>
    <n v="1391"/>
    <n v="2"/>
    <n v="153790"/>
    <n v="12"/>
    <n v="8"/>
    <n v="0"/>
    <n v="24"/>
    <n v="1"/>
    <n v="24"/>
    <n v="15"/>
    <n v="7"/>
    <s v="Travel_Rarely"/>
    <x v="1"/>
    <s v="Technical Degree"/>
    <x v="2"/>
    <s v="Laboratory Technician"/>
    <x v="0"/>
    <s v="No"/>
    <s v="Y"/>
  </r>
  <r>
    <n v="38"/>
    <n v="4"/>
    <n v="4"/>
    <n v="1"/>
    <n v="1392"/>
    <n v="1"/>
    <n v="70820"/>
    <n v="14"/>
    <n v="8"/>
    <n v="0"/>
    <n v="2"/>
    <n v="3"/>
    <n v="2"/>
    <n v="2"/>
    <n v="1"/>
    <s v="Travel_Rarely"/>
    <x v="0"/>
    <s v="Life Sciences"/>
    <x v="1"/>
    <s v="Manufacturing Director"/>
    <x v="1"/>
    <s v="No"/>
    <s v="Y"/>
  </r>
  <r>
    <n v="31"/>
    <n v="2"/>
    <n v="5"/>
    <n v="1"/>
    <n v="1393"/>
    <n v="2"/>
    <n v="27280"/>
    <n v="11"/>
    <n v="8"/>
    <n v="0"/>
    <n v="7"/>
    <n v="3"/>
    <n v="4"/>
    <n v="0"/>
    <n v="2"/>
    <s v="Travel_Rarely"/>
    <x v="0"/>
    <s v="Life Sciences"/>
    <x v="0"/>
    <s v="Sales Representative"/>
    <x v="1"/>
    <s v="No"/>
    <s v="Y"/>
  </r>
  <r>
    <n v="34"/>
    <n v="9"/>
    <n v="3"/>
    <n v="1"/>
    <n v="1394"/>
    <n v="2"/>
    <n v="53680"/>
    <n v="14"/>
    <n v="8"/>
    <n v="1"/>
    <n v="9"/>
    <n v="2"/>
    <n v="3"/>
    <n v="1"/>
    <n v="2"/>
    <s v="Travel_Rarely"/>
    <x v="0"/>
    <s v="Marketing"/>
    <x v="1"/>
    <s v="Manager"/>
    <x v="0"/>
    <s v="No"/>
    <s v="Y"/>
  </r>
  <r>
    <n v="41"/>
    <n v="18"/>
    <n v="4"/>
    <n v="1"/>
    <n v="1395"/>
    <n v="5"/>
    <n v="53470"/>
    <n v="24"/>
    <n v="8"/>
    <n v="1"/>
    <n v="4"/>
    <n v="1"/>
    <n v="4"/>
    <n v="0"/>
    <n v="2"/>
    <s v="Travel_Rarely"/>
    <x v="1"/>
    <s v="Life Sciences"/>
    <x v="1"/>
    <s v="Laboratory Technician"/>
    <x v="1"/>
    <s v="Yes"/>
    <s v="Y"/>
  </r>
  <r>
    <n v="50"/>
    <n v="19"/>
    <n v="4"/>
    <n v="1"/>
    <n v="1396"/>
    <n v="3"/>
    <n v="31950"/>
    <n v="11"/>
    <n v="8"/>
    <n v="0"/>
    <n v="5"/>
    <n v="4"/>
    <n v="3"/>
    <n v="0"/>
    <n v="2"/>
    <s v="Travel_Rarely"/>
    <x v="0"/>
    <s v="Marketing"/>
    <x v="0"/>
    <s v="Sales Executive"/>
    <x v="1"/>
    <s v="No"/>
    <s v="Y"/>
  </r>
  <r>
    <n v="53"/>
    <n v="1"/>
    <n v="2"/>
    <n v="1"/>
    <n v="1397"/>
    <n v="1"/>
    <n v="39890"/>
    <n v="13"/>
    <n v="8"/>
    <n v="0"/>
    <n v="5"/>
    <n v="2"/>
    <n v="4"/>
    <n v="1"/>
    <n v="3"/>
    <s v="Travel_Rarely"/>
    <x v="0"/>
    <s v="Life Sciences"/>
    <x v="2"/>
    <s v="Manager"/>
    <x v="1"/>
    <s v="No"/>
    <s v="Y"/>
  </r>
  <r>
    <n v="33"/>
    <n v="4"/>
    <n v="3"/>
    <n v="1"/>
    <n v="1398"/>
    <n v="1"/>
    <n v="33060"/>
    <n v="11"/>
    <n v="8"/>
    <n v="3"/>
    <n v="8"/>
    <n v="6"/>
    <n v="8"/>
    <n v="1"/>
    <n v="6"/>
    <s v="Travel_Rarely"/>
    <x v="1"/>
    <s v="Life Sciences"/>
    <x v="0"/>
    <s v="Human Resources"/>
    <x v="1"/>
    <s v="No"/>
    <s v="Y"/>
  </r>
  <r>
    <n v="40"/>
    <n v="11"/>
    <n v="3"/>
    <n v="1"/>
    <n v="1399"/>
    <n v="2"/>
    <n v="70050"/>
    <n v="20"/>
    <n v="8"/>
    <n v="2"/>
    <n v="21"/>
    <n v="2"/>
    <n v="20"/>
    <n v="9"/>
    <n v="9"/>
    <s v="Travel_Rarely"/>
    <x v="1"/>
    <s v="Life Sciences"/>
    <x v="0"/>
    <s v="Sales Executive"/>
    <x v="0"/>
    <s v="No"/>
    <s v="Y"/>
  </r>
  <r>
    <n v="55"/>
    <n v="6"/>
    <n v="1"/>
    <n v="1"/>
    <n v="1400"/>
    <n v="2"/>
    <n v="26550"/>
    <n v="17"/>
    <n v="8"/>
    <n v="0"/>
    <n v="36"/>
    <n v="0"/>
    <n v="24"/>
    <n v="2"/>
    <n v="15"/>
    <s v="Travel_Rarely"/>
    <x v="1"/>
    <s v="Life Sciences"/>
    <x v="1"/>
    <s v="Laboratory Technician"/>
    <x v="0"/>
    <s v="No"/>
    <s v="Y"/>
  </r>
  <r>
    <n v="34"/>
    <n v="7"/>
    <n v="4"/>
    <n v="1"/>
    <n v="1401"/>
    <n v="1"/>
    <n v="13930"/>
    <n v="11"/>
    <n v="8"/>
    <n v="2"/>
    <n v="10"/>
    <n v="4"/>
    <n v="10"/>
    <n v="1"/>
    <n v="9"/>
    <s v="Travel_Frequently"/>
    <x v="2"/>
    <s v="Other"/>
    <x v="0"/>
    <s v="Research Scientist"/>
    <x v="0"/>
    <s v="No"/>
    <s v="Y"/>
  </r>
  <r>
    <n v="51"/>
    <n v="4"/>
    <n v="2"/>
    <n v="1"/>
    <n v="1402"/>
    <n v="2"/>
    <n v="25700"/>
    <n v="18"/>
    <n v="8"/>
    <n v="0"/>
    <n v="21"/>
    <n v="2"/>
    <n v="7"/>
    <n v="1"/>
    <n v="0"/>
    <s v="Travel_Rarely"/>
    <x v="2"/>
    <s v="Human Resources"/>
    <x v="1"/>
    <s v="Sales Representative"/>
    <x v="1"/>
    <s v="No"/>
    <s v="Y"/>
  </r>
  <r>
    <n v="52"/>
    <n v="2"/>
    <n v="4"/>
    <n v="1"/>
    <n v="1403"/>
    <n v="2"/>
    <n v="35370"/>
    <n v="11"/>
    <n v="8"/>
    <n v="1"/>
    <n v="34"/>
    <n v="3"/>
    <n v="33"/>
    <n v="11"/>
    <n v="9"/>
    <s v="Travel_Rarely"/>
    <x v="1"/>
    <s v="Medical"/>
    <x v="0"/>
    <s v="Sales Representative"/>
    <x v="0"/>
    <s v="No"/>
    <s v="Y"/>
  </r>
  <r>
    <n v="27"/>
    <n v="15"/>
    <n v="3"/>
    <n v="1"/>
    <n v="1404"/>
    <n v="1"/>
    <n v="39860"/>
    <n v="12"/>
    <n v="8"/>
    <n v="2"/>
    <n v="7"/>
    <n v="3"/>
    <n v="7"/>
    <n v="0"/>
    <n v="3"/>
    <s v="Travel_Rarely"/>
    <x v="0"/>
    <s v="Marketing"/>
    <x v="1"/>
    <s v="Research Scientist"/>
    <x v="1"/>
    <s v="No"/>
    <s v="Y"/>
  </r>
  <r>
    <n v="35"/>
    <n v="2"/>
    <n v="4"/>
    <n v="1"/>
    <n v="1405"/>
    <n v="2"/>
    <n v="108830"/>
    <n v="12"/>
    <n v="8"/>
    <n v="0"/>
    <n v="8"/>
    <n v="3"/>
    <n v="1"/>
    <n v="0"/>
    <n v="1"/>
    <s v="Travel_Rarely"/>
    <x v="1"/>
    <s v="Life Sciences"/>
    <x v="0"/>
    <s v="Research Director"/>
    <x v="0"/>
    <s v="Yes"/>
    <s v="Y"/>
  </r>
  <r>
    <n v="43"/>
    <n v="6"/>
    <n v="2"/>
    <n v="1"/>
    <n v="1406"/>
    <n v="1"/>
    <n v="20280"/>
    <n v="20"/>
    <n v="8"/>
    <n v="1"/>
    <n v="7"/>
    <n v="2"/>
    <n v="5"/>
    <n v="2"/>
    <n v="2"/>
    <s v="Non-Travel"/>
    <x v="1"/>
    <s v="Medical"/>
    <x v="2"/>
    <s v="Healthcare Representative"/>
    <x v="1"/>
    <s v="No"/>
    <s v="Y"/>
  </r>
  <r>
    <n v="45"/>
    <n v="9"/>
    <n v="2"/>
    <n v="1"/>
    <n v="1407"/>
    <n v="1"/>
    <n v="95250"/>
    <n v="19"/>
    <n v="8"/>
    <n v="0"/>
    <n v="22"/>
    <n v="3"/>
    <n v="20"/>
    <n v="11"/>
    <n v="8"/>
    <s v="Non-Travel"/>
    <x v="1"/>
    <s v="Medical"/>
    <x v="0"/>
    <s v="Sales Executive"/>
    <x v="0"/>
    <s v="No"/>
    <s v="Y"/>
  </r>
  <r>
    <n v="37"/>
    <n v="7"/>
    <n v="3"/>
    <n v="1"/>
    <n v="1408"/>
    <n v="1"/>
    <n v="29290"/>
    <n v="12"/>
    <n v="8"/>
    <n v="0"/>
    <n v="8"/>
    <n v="2"/>
    <n v="8"/>
    <n v="1"/>
    <n v="7"/>
    <s v="Travel_Rarely"/>
    <x v="1"/>
    <s v="Life Sciences"/>
    <x v="0"/>
    <s v="Research Scientist"/>
    <x v="0"/>
    <s v="No"/>
    <s v="Y"/>
  </r>
  <r>
    <n v="35"/>
    <n v="1"/>
    <n v="3"/>
    <n v="1"/>
    <n v="1409"/>
    <n v="2"/>
    <n v="22750"/>
    <n v="13"/>
    <n v="8"/>
    <n v="0"/>
    <n v="10"/>
    <n v="2"/>
    <n v="6"/>
    <n v="1"/>
    <n v="2"/>
    <s v="Travel_Frequently"/>
    <x v="1"/>
    <s v="Other"/>
    <x v="1"/>
    <s v="Research Director"/>
    <x v="1"/>
    <s v="No"/>
    <s v="Y"/>
  </r>
  <r>
    <n v="42"/>
    <n v="1"/>
    <n v="1"/>
    <n v="1"/>
    <n v="1410"/>
    <n v="2"/>
    <n v="78790"/>
    <n v="11"/>
    <n v="8"/>
    <n v="1"/>
    <n v="11"/>
    <n v="2"/>
    <n v="5"/>
    <n v="0"/>
    <n v="2"/>
    <s v="Non-Travel"/>
    <x v="1"/>
    <s v="Technical Degree"/>
    <x v="2"/>
    <s v="Sales Executive"/>
    <x v="1"/>
    <s v="No"/>
    <s v="Y"/>
  </r>
  <r>
    <n v="38"/>
    <n v="8"/>
    <n v="2"/>
    <n v="1"/>
    <n v="1411"/>
    <n v="5"/>
    <n v="49300"/>
    <n v="14"/>
    <n v="8"/>
    <n v="0"/>
    <n v="14"/>
    <n v="0"/>
    <n v="1"/>
    <n v="0"/>
    <n v="0"/>
    <s v="Travel_Rarely"/>
    <x v="0"/>
    <s v="Marketing"/>
    <x v="0"/>
    <s v="Research Scientist"/>
    <x v="1"/>
    <s v="No"/>
    <s v="Y"/>
  </r>
  <r>
    <n v="38"/>
    <n v="25"/>
    <n v="1"/>
    <n v="1"/>
    <n v="1412"/>
    <n v="1"/>
    <n v="78470"/>
    <n v="14"/>
    <n v="8"/>
    <n v="1"/>
    <n v="9"/>
    <n v="3"/>
    <n v="7"/>
    <n v="1"/>
    <n v="7"/>
    <s v="Travel_Rarely"/>
    <x v="2"/>
    <s v="Human Resources"/>
    <x v="0"/>
    <s v="Manufacturing Director"/>
    <x v="0"/>
    <s v="No"/>
    <s v="Y"/>
  </r>
  <r>
    <n v="27"/>
    <n v="13"/>
    <n v="4"/>
    <n v="1"/>
    <n v="1413"/>
    <n v="1"/>
    <n v="44010"/>
    <n v="13"/>
    <n v="8"/>
    <n v="0"/>
    <n v="6"/>
    <n v="4"/>
    <n v="2"/>
    <n v="2"/>
    <n v="0"/>
    <s v="Travel_Frequently"/>
    <x v="1"/>
    <s v="Medical"/>
    <x v="0"/>
    <s v="Manager"/>
    <x v="1"/>
    <s v="No"/>
    <s v="Y"/>
  </r>
  <r>
    <n v="49"/>
    <n v="23"/>
    <n v="1"/>
    <n v="1"/>
    <n v="1414"/>
    <n v="2"/>
    <n v="92410"/>
    <n v="19"/>
    <n v="8"/>
    <n v="1"/>
    <n v="7"/>
    <n v="5"/>
    <n v="7"/>
    <n v="1"/>
    <n v="7"/>
    <s v="Non-Travel"/>
    <x v="1"/>
    <s v="Other"/>
    <x v="2"/>
    <s v="Sales Executive"/>
    <x v="0"/>
    <s v="No"/>
    <s v="Y"/>
  </r>
  <r>
    <n v="34"/>
    <n v="7"/>
    <n v="2"/>
    <n v="1"/>
    <n v="1415"/>
    <n v="4"/>
    <n v="29740"/>
    <n v="23"/>
    <n v="8"/>
    <n v="0"/>
    <n v="5"/>
    <n v="2"/>
    <n v="5"/>
    <n v="2"/>
    <n v="0"/>
    <s v="Travel_Frequently"/>
    <x v="1"/>
    <s v="Medical"/>
    <x v="2"/>
    <s v="Sales Representative"/>
    <x v="1"/>
    <s v="No"/>
    <s v="Y"/>
  </r>
  <r>
    <n v="40"/>
    <n v="23"/>
    <n v="3"/>
    <n v="1"/>
    <n v="1416"/>
    <n v="1"/>
    <n v="45020"/>
    <n v="12"/>
    <n v="8"/>
    <n v="2"/>
    <n v="15"/>
    <n v="0"/>
    <n v="7"/>
    <n v="3"/>
    <n v="7"/>
    <s v="Travel_Rarely"/>
    <x v="1"/>
    <s v="Medical"/>
    <x v="0"/>
    <s v="Laboratory Technician"/>
    <x v="0"/>
    <s v="No"/>
    <s v="Y"/>
  </r>
  <r>
    <n v="38"/>
    <n v="6"/>
    <n v="4"/>
    <n v="1"/>
    <n v="1417"/>
    <n v="3"/>
    <n v="107480"/>
    <n v="15"/>
    <n v="8"/>
    <n v="0"/>
    <n v="17"/>
    <n v="3"/>
    <n v="1"/>
    <n v="0"/>
    <n v="0"/>
    <s v="Travel_Rarely"/>
    <x v="0"/>
    <s v="Life Sciences"/>
    <x v="0"/>
    <s v="Research Scientist"/>
    <x v="0"/>
    <s v="Yes"/>
    <s v="Y"/>
  </r>
  <r>
    <n v="29"/>
    <n v="10"/>
    <n v="2"/>
    <n v="1"/>
    <n v="1418"/>
    <n v="2"/>
    <n v="15550"/>
    <n v="19"/>
    <n v="8"/>
    <n v="2"/>
    <n v="10"/>
    <n v="2"/>
    <n v="10"/>
    <n v="1"/>
    <n v="9"/>
    <s v="Travel_Rarely"/>
    <x v="0"/>
    <s v="Life Sciences"/>
    <x v="0"/>
    <s v="Research Scientist"/>
    <x v="0"/>
    <s v="Yes"/>
    <s v="Y"/>
  </r>
  <r>
    <n v="22"/>
    <n v="1"/>
    <n v="3"/>
    <n v="1"/>
    <n v="1419"/>
    <n v="4"/>
    <n v="129360"/>
    <n v="11"/>
    <n v="8"/>
    <n v="2"/>
    <n v="4"/>
    <n v="3"/>
    <n v="4"/>
    <n v="2"/>
    <n v="2"/>
    <s v="Travel_Rarely"/>
    <x v="1"/>
    <s v="Life Sciences"/>
    <x v="2"/>
    <s v="Healthcare Representative"/>
    <x v="0"/>
    <s v="No"/>
    <s v="Y"/>
  </r>
  <r>
    <n v="36"/>
    <n v="1"/>
    <n v="3"/>
    <n v="1"/>
    <n v="1420"/>
    <n v="2"/>
    <n v="23050"/>
    <n v="17"/>
    <n v="8"/>
    <n v="0"/>
    <n v="8"/>
    <n v="3"/>
    <n v="8"/>
    <n v="1"/>
    <n v="7"/>
    <s v="Travel_Frequently"/>
    <x v="1"/>
    <s v="Life Sciences"/>
    <x v="1"/>
    <s v="Laboratory Technician"/>
    <x v="0"/>
    <s v="No"/>
    <s v="Y"/>
  </r>
  <r>
    <n v="40"/>
    <n v="28"/>
    <n v="2"/>
    <n v="1"/>
    <n v="1421"/>
    <n v="1"/>
    <n v="167040"/>
    <n v="22"/>
    <n v="8"/>
    <n v="0"/>
    <n v="5"/>
    <n v="2"/>
    <n v="3"/>
    <n v="0"/>
    <n v="2"/>
    <s v="Non-Travel"/>
    <x v="1"/>
    <s v="Life Sciences"/>
    <x v="0"/>
    <s v="Manufacturing Director"/>
    <x v="1"/>
    <s v="No"/>
    <s v="Y"/>
  </r>
  <r>
    <n v="46"/>
    <n v="25"/>
    <n v="1"/>
    <n v="1"/>
    <n v="1422"/>
    <n v="5"/>
    <n v="34330"/>
    <n v="18"/>
    <n v="8"/>
    <n v="0"/>
    <n v="17"/>
    <n v="3"/>
    <n v="4"/>
    <n v="0"/>
    <n v="3"/>
    <s v="Travel_Rarely"/>
    <x v="1"/>
    <s v="Medical"/>
    <x v="2"/>
    <s v="Research Scientist"/>
    <x v="1"/>
    <s v="No"/>
    <s v="Y"/>
  </r>
  <r>
    <n v="32"/>
    <n v="5"/>
    <n v="3"/>
    <n v="1"/>
    <n v="1423"/>
    <n v="1"/>
    <n v="34770"/>
    <n v="11"/>
    <n v="8"/>
    <n v="0"/>
    <n v="14"/>
    <n v="2"/>
    <n v="14"/>
    <n v="9"/>
    <n v="8"/>
    <s v="Travel_Rarely"/>
    <x v="1"/>
    <s v="Medical"/>
    <x v="0"/>
    <s v="Healthcare Representative"/>
    <x v="1"/>
    <s v="Yes"/>
    <s v="Y"/>
  </r>
  <r>
    <n v="30"/>
    <n v="17"/>
    <n v="4"/>
    <n v="1"/>
    <n v="1424"/>
    <n v="2"/>
    <n v="64300"/>
    <n v="12"/>
    <n v="8"/>
    <n v="1"/>
    <n v="12"/>
    <n v="2"/>
    <n v="11"/>
    <n v="5"/>
    <n v="8"/>
    <s v="Non-Travel"/>
    <x v="1"/>
    <s v="Life Sciences"/>
    <x v="1"/>
    <s v="Healthcare Representative"/>
    <x v="1"/>
    <s v="No"/>
    <s v="Y"/>
  </r>
  <r>
    <n v="27"/>
    <n v="18"/>
    <n v="2"/>
    <n v="1"/>
    <n v="1425"/>
    <n v="1"/>
    <n v="65160"/>
    <n v="19"/>
    <n v="8"/>
    <n v="1"/>
    <n v="7"/>
    <n v="4"/>
    <n v="7"/>
    <n v="0"/>
    <n v="7"/>
    <s v="Travel_Frequently"/>
    <x v="1"/>
    <s v="Medical"/>
    <x v="1"/>
    <s v="Laboratory Technician"/>
    <x v="0"/>
    <s v="No"/>
    <s v="Y"/>
  </r>
  <r>
    <n v="51"/>
    <n v="2"/>
    <n v="1"/>
    <n v="1"/>
    <n v="1426"/>
    <n v="1"/>
    <n v="39070"/>
    <n v="13"/>
    <n v="8"/>
    <n v="0"/>
    <n v="16"/>
    <n v="2"/>
    <n v="10"/>
    <n v="4"/>
    <n v="7"/>
    <s v="Travel_Rarely"/>
    <x v="1"/>
    <s v="Medical"/>
    <x v="0"/>
    <s v="Manufacturing Director"/>
    <x v="0"/>
    <s v="No"/>
    <s v="Y"/>
  </r>
  <r>
    <n v="30"/>
    <n v="10"/>
    <n v="4"/>
    <n v="1"/>
    <n v="1427"/>
    <n v="2"/>
    <n v="55620"/>
    <n v="13"/>
    <n v="8"/>
    <n v="0"/>
    <n v="8"/>
    <n v="3"/>
    <n v="5"/>
    <n v="0"/>
    <n v="4"/>
    <s v="Travel_Rarely"/>
    <x v="1"/>
    <s v="Life Sciences"/>
    <x v="1"/>
    <s v="Research Scientist"/>
    <x v="0"/>
    <s v="Yes"/>
    <s v="Y"/>
  </r>
  <r>
    <n v="41"/>
    <n v="1"/>
    <n v="3"/>
    <n v="1"/>
    <n v="1428"/>
    <n v="2"/>
    <n v="68830"/>
    <n v="19"/>
    <n v="8"/>
    <n v="2"/>
    <n v="16"/>
    <n v="3"/>
    <n v="1"/>
    <n v="0"/>
    <n v="0"/>
    <s v="Travel_Rarely"/>
    <x v="1"/>
    <s v="Life Sciences"/>
    <x v="1"/>
    <s v="Human Resources"/>
    <x v="1"/>
    <s v="No"/>
    <s v="Y"/>
  </r>
  <r>
    <n v="30"/>
    <n v="3"/>
    <n v="2"/>
    <n v="1"/>
    <n v="1429"/>
    <n v="2"/>
    <n v="28620"/>
    <n v="14"/>
    <n v="8"/>
    <n v="0"/>
    <n v="9"/>
    <n v="2"/>
    <n v="6"/>
    <n v="0"/>
    <n v="1"/>
    <s v="Travel_Frequently"/>
    <x v="0"/>
    <s v="Medical"/>
    <x v="1"/>
    <s v="Healthcare Representative"/>
    <x v="1"/>
    <s v="Yes"/>
    <s v="Y"/>
  </r>
  <r>
    <n v="29"/>
    <n v="2"/>
    <n v="3"/>
    <n v="1"/>
    <n v="1430"/>
    <n v="1"/>
    <n v="49780"/>
    <n v="13"/>
    <n v="8"/>
    <n v="0"/>
    <n v="7"/>
    <n v="3"/>
    <n v="6"/>
    <n v="1"/>
    <n v="5"/>
    <s v="Travel_Rarely"/>
    <x v="1"/>
    <s v="Life Sciences"/>
    <x v="1"/>
    <s v="Sales Executive"/>
    <x v="1"/>
    <s v="Yes"/>
    <s v="Y"/>
  </r>
  <r>
    <n v="45"/>
    <n v="2"/>
    <n v="3"/>
    <n v="1"/>
    <n v="1431"/>
    <n v="2"/>
    <n v="103680"/>
    <n v="12"/>
    <n v="8"/>
    <n v="2"/>
    <n v="23"/>
    <n v="2"/>
    <n v="19"/>
    <n v="12"/>
    <n v="8"/>
    <s v="Non-Travel"/>
    <x v="1"/>
    <s v="Medical"/>
    <x v="1"/>
    <s v="Research Scientist"/>
    <x v="0"/>
    <s v="No"/>
    <s v="Y"/>
  </r>
  <r>
    <n v="54"/>
    <n v="8"/>
    <n v="2"/>
    <n v="1"/>
    <n v="1432"/>
    <n v="2"/>
    <n v="61340"/>
    <n v="19"/>
    <n v="8"/>
    <n v="0"/>
    <n v="16"/>
    <n v="2"/>
    <n v="6"/>
    <n v="0"/>
    <n v="5"/>
    <s v="Travel_Rarely"/>
    <x v="0"/>
    <s v="Marketing"/>
    <x v="0"/>
    <s v="Laboratory Technician"/>
    <x v="0"/>
    <s v="No"/>
    <s v="Y"/>
  </r>
  <r>
    <n v="36"/>
    <n v="16"/>
    <n v="4"/>
    <n v="1"/>
    <n v="1433"/>
    <n v="1"/>
    <n v="67350"/>
    <n v="25"/>
    <n v="8"/>
    <n v="2"/>
    <n v="16"/>
    <n v="3"/>
    <n v="13"/>
    <n v="3"/>
    <n v="7"/>
    <s v="Travel_Rarely"/>
    <x v="1"/>
    <s v="Life Sciences"/>
    <x v="1"/>
    <s v="Healthcare Representative"/>
    <x v="1"/>
    <s v="No"/>
    <s v="Y"/>
  </r>
  <r>
    <n v="33"/>
    <n v="9"/>
    <n v="1"/>
    <n v="1"/>
    <n v="1434"/>
    <n v="3"/>
    <n v="32950"/>
    <n v="22"/>
    <n v="8"/>
    <n v="2"/>
    <n v="7"/>
    <n v="2"/>
    <n v="3"/>
    <n v="1"/>
    <n v="1"/>
    <s v="Travel_Rarely"/>
    <x v="0"/>
    <s v="Other"/>
    <x v="0"/>
    <s v="Sales Executive"/>
    <x v="0"/>
    <s v="No"/>
    <s v="Y"/>
  </r>
  <r>
    <n v="37"/>
    <n v="2"/>
    <n v="4"/>
    <n v="1"/>
    <n v="1435"/>
    <n v="2"/>
    <n v="52380"/>
    <n v="15"/>
    <n v="8"/>
    <n v="1"/>
    <n v="10"/>
    <n v="5"/>
    <n v="10"/>
    <n v="0"/>
    <n v="7"/>
    <s v="Travel_Frequently"/>
    <x v="0"/>
    <s v="Life Sciences"/>
    <x v="2"/>
    <s v="Laboratory Technician"/>
    <x v="1"/>
    <s v="No"/>
    <s v="Y"/>
  </r>
  <r>
    <n v="38"/>
    <n v="1"/>
    <n v="2"/>
    <n v="1"/>
    <n v="1436"/>
    <n v="4"/>
    <n v="64720"/>
    <n v="12"/>
    <n v="8"/>
    <n v="0"/>
    <n v="17"/>
    <n v="4"/>
    <n v="16"/>
    <n v="5"/>
    <n v="13"/>
    <s v="Travel_Rarely"/>
    <x v="1"/>
    <s v="Medical"/>
    <x v="2"/>
    <s v="Laboratory Technician"/>
    <x v="1"/>
    <s v="No"/>
    <s v="Y"/>
  </r>
  <r>
    <n v="31"/>
    <n v="4"/>
    <n v="1"/>
    <n v="1"/>
    <n v="1437"/>
    <n v="3"/>
    <n v="96100"/>
    <n v="11"/>
    <n v="8"/>
    <n v="1"/>
    <n v="6"/>
    <n v="2"/>
    <n v="5"/>
    <n v="1"/>
    <n v="4"/>
    <s v="Non-Travel"/>
    <x v="0"/>
    <s v="Medical"/>
    <x v="0"/>
    <s v="Research Scientist"/>
    <x v="0"/>
    <s v="No"/>
    <s v="Y"/>
  </r>
  <r>
    <n v="59"/>
    <n v="5"/>
    <n v="3"/>
    <n v="1"/>
    <n v="1438"/>
    <n v="3"/>
    <n v="198330"/>
    <n v="13"/>
    <n v="8"/>
    <n v="0"/>
    <n v="7"/>
    <n v="2"/>
    <n v="1"/>
    <n v="0"/>
    <n v="0"/>
    <s v="Travel_Rarely"/>
    <x v="1"/>
    <s v="Life Sciences"/>
    <x v="0"/>
    <s v="Manager"/>
    <x v="0"/>
    <s v="No"/>
    <s v="Y"/>
  </r>
  <r>
    <n v="37"/>
    <n v="2"/>
    <n v="3"/>
    <n v="1"/>
    <n v="1439"/>
    <n v="2"/>
    <n v="97560"/>
    <n v="19"/>
    <n v="8"/>
    <n v="0"/>
    <n v="13"/>
    <n v="2"/>
    <n v="9"/>
    <n v="5"/>
    <n v="8"/>
    <s v="Travel_Frequently"/>
    <x v="0"/>
    <s v="Marketing"/>
    <x v="2"/>
    <s v="Laboratory Technician"/>
    <x v="0"/>
    <s v="No"/>
    <s v="Y"/>
  </r>
  <r>
    <n v="29"/>
    <n v="15"/>
    <n v="4"/>
    <n v="1"/>
    <n v="1440"/>
    <n v="1"/>
    <n v="49680"/>
    <n v="19"/>
    <n v="8"/>
    <n v="3"/>
    <n v="11"/>
    <n v="4"/>
    <n v="11"/>
    <n v="4"/>
    <n v="1"/>
    <s v="Travel_Frequently"/>
    <x v="0"/>
    <s v="Medical"/>
    <x v="0"/>
    <s v="Sales Executive"/>
    <x v="0"/>
    <s v="No"/>
    <s v="Y"/>
  </r>
  <r>
    <n v="35"/>
    <n v="19"/>
    <n v="3"/>
    <n v="1"/>
    <n v="1441"/>
    <n v="1"/>
    <n v="21450"/>
    <n v="13"/>
    <n v="8"/>
    <n v="0"/>
    <n v="10"/>
    <n v="6"/>
    <n v="10"/>
    <n v="0"/>
    <n v="8"/>
    <s v="Travel_Frequently"/>
    <x v="1"/>
    <s v="Life Sciences"/>
    <x v="1"/>
    <s v="Sales Executive"/>
    <x v="0"/>
    <s v="No"/>
    <s v="Y"/>
  </r>
  <r>
    <n v="29"/>
    <n v="7"/>
    <n v="1"/>
    <n v="1"/>
    <n v="1442"/>
    <n v="1"/>
    <n v="21800"/>
    <n v="21"/>
    <n v="8"/>
    <n v="0"/>
    <n v="4"/>
    <n v="2"/>
    <n v="4"/>
    <n v="0"/>
    <n v="1"/>
    <s v="Travel_Rarely"/>
    <x v="1"/>
    <s v="Life Sciences"/>
    <x v="1"/>
    <s v="Research Scientist"/>
    <x v="0"/>
    <s v="Yes"/>
    <s v="Y"/>
  </r>
  <r>
    <n v="52"/>
    <n v="1"/>
    <n v="2"/>
    <n v="1"/>
    <n v="1443"/>
    <n v="4"/>
    <n v="83460"/>
    <n v="14"/>
    <n v="8"/>
    <n v="0"/>
    <n v="6"/>
    <n v="5"/>
    <n v="2"/>
    <n v="2"/>
    <n v="2"/>
    <s v="Travel_Rarely"/>
    <x v="1"/>
    <s v="Medical"/>
    <x v="1"/>
    <s v="Manager"/>
    <x v="0"/>
    <s v="No"/>
    <s v="Y"/>
  </r>
  <r>
    <n v="42"/>
    <n v="7"/>
    <n v="4"/>
    <n v="1"/>
    <n v="1444"/>
    <n v="2"/>
    <n v="34450"/>
    <n v="11"/>
    <n v="8"/>
    <n v="2"/>
    <n v="22"/>
    <n v="2"/>
    <n v="22"/>
    <n v="11"/>
    <n v="15"/>
    <s v="Travel_Rarely"/>
    <x v="1"/>
    <s v="Life Sciences"/>
    <x v="0"/>
    <s v="Sales Executive"/>
    <x v="0"/>
    <s v="No"/>
    <s v="Y"/>
  </r>
  <r>
    <n v="59"/>
    <n v="4"/>
    <n v="4"/>
    <n v="1"/>
    <n v="1445"/>
    <n v="1"/>
    <n v="27600"/>
    <n v="11"/>
    <n v="8"/>
    <n v="0"/>
    <n v="7"/>
    <n v="3"/>
    <n v="2"/>
    <n v="2"/>
    <n v="2"/>
    <s v="Travel_Rarely"/>
    <x v="1"/>
    <s v="Technical Degree"/>
    <x v="0"/>
    <s v="Healthcare Representative"/>
    <x v="1"/>
    <s v="No"/>
    <s v="Y"/>
  </r>
  <r>
    <n v="50"/>
    <n v="11"/>
    <n v="2"/>
    <n v="1"/>
    <n v="1446"/>
    <n v="2"/>
    <n v="62940"/>
    <n v="23"/>
    <n v="8"/>
    <n v="1"/>
    <n v="32"/>
    <n v="2"/>
    <n v="7"/>
    <n v="0"/>
    <n v="6"/>
    <s v="Travel_Rarely"/>
    <x v="1"/>
    <s v="Life Sciences"/>
    <x v="2"/>
    <s v="Sales Executive"/>
    <x v="1"/>
    <s v="No"/>
    <s v="Y"/>
  </r>
  <r>
    <n v="33"/>
    <n v="11"/>
    <n v="4"/>
    <n v="1"/>
    <n v="1447"/>
    <n v="1"/>
    <n v="71400"/>
    <n v="21"/>
    <n v="8"/>
    <n v="0"/>
    <n v="8"/>
    <n v="2"/>
    <n v="5"/>
    <n v="0"/>
    <n v="4"/>
    <s v="Travel_Rarely"/>
    <x v="0"/>
    <s v="Marketing"/>
    <x v="0"/>
    <s v="Research Scientist"/>
    <x v="1"/>
    <s v="Yes"/>
    <s v="Y"/>
  </r>
  <r>
    <n v="43"/>
    <n v="1"/>
    <n v="3"/>
    <n v="1"/>
    <n v="1448"/>
    <n v="2"/>
    <n v="29320"/>
    <n v="24"/>
    <n v="8"/>
    <n v="0"/>
    <n v="22"/>
    <n v="3"/>
    <n v="17"/>
    <n v="1"/>
    <n v="9"/>
    <s v="Travel_Rarely"/>
    <x v="0"/>
    <s v="Marketing"/>
    <x v="0"/>
    <s v="Manufacturing Director"/>
    <x v="0"/>
    <s v="No"/>
    <s v="Y"/>
  </r>
  <r>
    <n v="33"/>
    <n v="1"/>
    <n v="3"/>
    <n v="1"/>
    <n v="1449"/>
    <n v="2"/>
    <n v="51470"/>
    <n v="11"/>
    <n v="8"/>
    <n v="0"/>
    <n v="13"/>
    <n v="2"/>
    <n v="9"/>
    <n v="1"/>
    <n v="7"/>
    <s v="Travel_Rarely"/>
    <x v="0"/>
    <s v="Life Sciences"/>
    <x v="0"/>
    <s v="Manager"/>
    <x v="1"/>
    <s v="Yes"/>
    <s v="Y"/>
  </r>
  <r>
    <n v="52"/>
    <n v="2"/>
    <n v="3"/>
    <n v="1"/>
    <n v="1450"/>
    <n v="1"/>
    <n v="45070"/>
    <n v="14"/>
    <n v="8"/>
    <n v="0"/>
    <n v="33"/>
    <n v="3"/>
    <n v="33"/>
    <n v="15"/>
    <n v="12"/>
    <s v="Non-Travel"/>
    <x v="1"/>
    <s v="Technical Degree"/>
    <x v="1"/>
    <s v="Sales Executive"/>
    <x v="1"/>
    <s v="No"/>
    <s v="Y"/>
  </r>
  <r>
    <n v="32"/>
    <n v="13"/>
    <n v="4"/>
    <n v="1"/>
    <n v="1451"/>
    <n v="3"/>
    <n v="85640"/>
    <n v="16"/>
    <n v="8"/>
    <n v="1"/>
    <n v="6"/>
    <n v="2"/>
    <n v="4"/>
    <n v="1"/>
    <n v="2"/>
    <s v="Travel_Rarely"/>
    <x v="2"/>
    <s v="Life Sciences"/>
    <x v="0"/>
    <s v="Manufacturing Director"/>
    <x v="0"/>
    <s v="No"/>
    <s v="Y"/>
  </r>
  <r>
    <n v="32"/>
    <n v="23"/>
    <n v="1"/>
    <n v="1"/>
    <n v="1452"/>
    <n v="3"/>
    <n v="24680"/>
    <n v="11"/>
    <n v="8"/>
    <n v="0"/>
    <n v="4"/>
    <n v="2"/>
    <n v="3"/>
    <n v="1"/>
    <n v="2"/>
    <s v="Travel_Rarely"/>
    <x v="0"/>
    <s v="Life Sciences"/>
    <x v="1"/>
    <s v="Healthcare Representative"/>
    <x v="1"/>
    <s v="Yes"/>
    <s v="Y"/>
  </r>
  <r>
    <n v="39"/>
    <n v="26"/>
    <n v="4"/>
    <n v="1"/>
    <n v="1453"/>
    <n v="2"/>
    <n v="81610"/>
    <n v="12"/>
    <n v="8"/>
    <n v="1"/>
    <n v="7"/>
    <n v="2"/>
    <n v="3"/>
    <n v="1"/>
    <n v="2"/>
    <s v="Travel_Rarely"/>
    <x v="0"/>
    <s v="Life Sciences"/>
    <x v="2"/>
    <s v="Research Director"/>
    <x v="1"/>
    <s v="No"/>
    <s v="Y"/>
  </r>
  <r>
    <n v="32"/>
    <n v="2"/>
    <n v="4"/>
    <n v="1"/>
    <n v="1454"/>
    <n v="4"/>
    <n v="21090"/>
    <n v="13"/>
    <n v="8"/>
    <n v="1"/>
    <n v="4"/>
    <n v="3"/>
    <n v="3"/>
    <n v="2"/>
    <n v="2"/>
    <s v="Non-Travel"/>
    <x v="0"/>
    <s v="Marketing"/>
    <x v="0"/>
    <s v="Research Scientist"/>
    <x v="1"/>
    <s v="No"/>
    <s v="Y"/>
  </r>
  <r>
    <n v="41"/>
    <n v="29"/>
    <n v="3"/>
    <n v="1"/>
    <n v="1455"/>
    <n v="2"/>
    <n v="52940"/>
    <n v="15"/>
    <n v="8"/>
    <n v="0"/>
    <n v="17"/>
    <n v="3"/>
    <n v="1"/>
    <n v="0"/>
    <n v="0"/>
    <s v="Travel_Rarely"/>
    <x v="0"/>
    <s v="Life Sciences"/>
    <x v="2"/>
    <s v="Laboratory Technician"/>
    <x v="0"/>
    <s v="No"/>
    <s v="Y"/>
  </r>
  <r>
    <n v="40"/>
    <n v="2"/>
    <n v="3"/>
    <n v="1"/>
    <n v="1456"/>
    <n v="1"/>
    <n v="27180"/>
    <n v="14"/>
    <n v="8"/>
    <n v="1"/>
    <n v="9"/>
    <n v="4"/>
    <n v="9"/>
    <n v="4"/>
    <n v="7"/>
    <s v="Travel_Rarely"/>
    <x v="1"/>
    <s v="Life Sciences"/>
    <x v="2"/>
    <s v="Manufacturing Director"/>
    <x v="1"/>
    <s v="No"/>
    <s v="Y"/>
  </r>
  <r>
    <n v="45"/>
    <n v="18"/>
    <n v="1"/>
    <n v="1"/>
    <n v="1457"/>
    <n v="2"/>
    <n v="58110"/>
    <n v="14"/>
    <n v="8"/>
    <n v="0"/>
    <n v="25"/>
    <n v="4"/>
    <n v="24"/>
    <n v="1"/>
    <n v="7"/>
    <s v="Travel_Rarely"/>
    <x v="1"/>
    <s v="Life Sciences"/>
    <x v="0"/>
    <s v="Sales Representative"/>
    <x v="0"/>
    <s v="No"/>
    <s v="Y"/>
  </r>
  <r>
    <n v="31"/>
    <n v="7"/>
    <n v="4"/>
    <n v="1"/>
    <n v="1458"/>
    <n v="1"/>
    <n v="24370"/>
    <n v="14"/>
    <n v="8"/>
    <n v="1"/>
    <n v="9"/>
    <n v="3"/>
    <n v="2"/>
    <n v="2"/>
    <n v="2"/>
    <s v="Travel_Frequently"/>
    <x v="1"/>
    <s v="Medical"/>
    <x v="2"/>
    <s v="Research Scientist"/>
    <x v="1"/>
    <s v="No"/>
    <s v="Y"/>
  </r>
  <r>
    <n v="33"/>
    <n v="2"/>
    <n v="4"/>
    <n v="1"/>
    <n v="1459"/>
    <n v="1"/>
    <n v="27660"/>
    <n v="12"/>
    <n v="8"/>
    <n v="1"/>
    <n v="2"/>
    <n v="2"/>
    <n v="2"/>
    <n v="0"/>
    <n v="2"/>
    <s v="Travel_Rarely"/>
    <x v="1"/>
    <s v="Life Sciences"/>
    <x v="0"/>
    <s v="Sales Executive"/>
    <x v="0"/>
    <s v="No"/>
    <s v="Y"/>
  </r>
  <r>
    <n v="34"/>
    <n v="26"/>
    <n v="3"/>
    <n v="1"/>
    <n v="1460"/>
    <n v="1"/>
    <n v="190380"/>
    <n v="13"/>
    <n v="8"/>
    <n v="0"/>
    <n v="13"/>
    <n v="3"/>
    <n v="11"/>
    <n v="5"/>
    <n v="9"/>
    <s v="Travel_Rarely"/>
    <x v="1"/>
    <s v="Other"/>
    <x v="0"/>
    <s v="Sales Executive"/>
    <x v="0"/>
    <s v="No"/>
    <s v="Y"/>
  </r>
  <r>
    <n v="37"/>
    <n v="22"/>
    <n v="5"/>
    <n v="1"/>
    <n v="1461"/>
    <n v="2"/>
    <n v="30550"/>
    <n v="14"/>
    <n v="8"/>
    <n v="3"/>
    <n v="17"/>
    <n v="3"/>
    <n v="3"/>
    <n v="0"/>
    <n v="2"/>
    <s v="Travel_Rarely"/>
    <x v="1"/>
    <s v="Medical"/>
    <x v="0"/>
    <s v="Manufacturing Director"/>
    <x v="0"/>
    <s v="No"/>
    <s v="Y"/>
  </r>
  <r>
    <n v="45"/>
    <n v="21"/>
    <n v="1"/>
    <n v="1"/>
    <n v="1462"/>
    <n v="3"/>
    <n v="22890"/>
    <n v="13"/>
    <n v="8"/>
    <n v="0"/>
    <n v="9"/>
    <n v="3"/>
    <n v="3"/>
    <n v="0"/>
    <n v="2"/>
    <s v="Travel_Frequently"/>
    <x v="0"/>
    <s v="Marketing"/>
    <x v="0"/>
    <s v="Research Scientist"/>
    <x v="1"/>
    <s v="No"/>
    <s v="Y"/>
  </r>
  <r>
    <n v="37"/>
    <n v="2"/>
    <n v="3"/>
    <n v="1"/>
    <n v="1463"/>
    <n v="1"/>
    <n v="40010"/>
    <n v="11"/>
    <n v="8"/>
    <n v="1"/>
    <n v="17"/>
    <n v="2"/>
    <n v="1"/>
    <n v="0"/>
    <n v="0"/>
    <s v="Travel_Frequently"/>
    <x v="0"/>
    <s v="Marketing"/>
    <x v="2"/>
    <s v="Laboratory Technician"/>
    <x v="1"/>
    <s v="Yes"/>
    <s v="Y"/>
  </r>
  <r>
    <n v="39"/>
    <n v="22"/>
    <n v="3"/>
    <n v="1"/>
    <n v="1464"/>
    <n v="1"/>
    <n v="129650"/>
    <n v="19"/>
    <n v="8"/>
    <n v="1"/>
    <n v="20"/>
    <n v="2"/>
    <n v="19"/>
    <n v="11"/>
    <n v="8"/>
    <s v="Travel_Frequently"/>
    <x v="1"/>
    <s v="Medical"/>
    <x v="1"/>
    <s v="Manufacturing Director"/>
    <x v="0"/>
    <s v="No"/>
    <s v="Y"/>
  </r>
  <r>
    <n v="29"/>
    <n v="4"/>
    <n v="3"/>
    <n v="1"/>
    <n v="1465"/>
    <n v="2"/>
    <n v="35390"/>
    <n v="18"/>
    <n v="8"/>
    <n v="0"/>
    <n v="6"/>
    <n v="2"/>
    <n v="6"/>
    <n v="1"/>
    <n v="5"/>
    <s v="Travel_Rarely"/>
    <x v="0"/>
    <s v="Other"/>
    <x v="1"/>
    <s v="Human Resources"/>
    <x v="0"/>
    <s v="No"/>
    <s v="Y"/>
  </r>
  <r>
    <n v="42"/>
    <n v="5"/>
    <n v="4"/>
    <n v="1"/>
    <n v="1466"/>
    <n v="1"/>
    <n v="60290"/>
    <n v="17"/>
    <n v="8"/>
    <n v="1"/>
    <n v="10"/>
    <n v="5"/>
    <n v="3"/>
    <n v="0"/>
    <n v="2"/>
    <s v="Travel_Rarely"/>
    <x v="1"/>
    <s v="Medical"/>
    <x v="1"/>
    <s v="Research Scientist"/>
    <x v="0"/>
    <s v="No"/>
    <s v="Y"/>
  </r>
  <r>
    <n v="29"/>
    <n v="2"/>
    <n v="4"/>
    <n v="1"/>
    <n v="1467"/>
    <n v="1"/>
    <n v="26790"/>
    <n v="15"/>
    <n v="8"/>
    <n v="0"/>
    <n v="10"/>
    <n v="2"/>
    <n v="3"/>
    <n v="0"/>
    <n v="2"/>
    <s v="Travel_Rarely"/>
    <x v="1"/>
    <s v="Medical"/>
    <x v="2"/>
    <s v="Laboratory Technician"/>
    <x v="1"/>
    <s v="No"/>
    <s v="Y"/>
  </r>
  <r>
    <n v="25"/>
    <n v="25"/>
    <n v="2"/>
    <n v="1"/>
    <n v="1468"/>
    <n v="2"/>
    <n v="37020"/>
    <n v="20"/>
    <n v="8"/>
    <n v="0"/>
    <n v="5"/>
    <n v="4"/>
    <n v="4"/>
    <n v="1"/>
    <n v="2"/>
    <s v="Travel_Rarely"/>
    <x v="1"/>
    <s v="Life Sciences"/>
    <x v="0"/>
    <s v="Sales Executive"/>
    <x v="1"/>
    <s v="No"/>
    <s v="Y"/>
  </r>
  <r>
    <n v="42"/>
    <n v="18"/>
    <n v="2"/>
    <n v="1"/>
    <n v="1469"/>
    <n v="1"/>
    <n v="23980"/>
    <n v="14"/>
    <n v="8"/>
    <n v="1"/>
    <n v="10"/>
    <n v="2"/>
    <n v="9"/>
    <n v="7"/>
    <n v="8"/>
    <s v="Travel_Rarely"/>
    <x v="0"/>
    <s v="Medical"/>
    <x v="2"/>
    <s v="Laboratory Technician"/>
    <x v="1"/>
    <s v="No"/>
    <s v="Y"/>
  </r>
  <r>
    <n v="40"/>
    <n v="28"/>
    <n v="3"/>
    <n v="1"/>
    <n v="1470"/>
    <n v="2"/>
    <n v="54680"/>
    <n v="12"/>
    <n v="8"/>
    <n v="0"/>
    <n v="22"/>
    <n v="6"/>
    <n v="21"/>
    <n v="3"/>
    <n v="9"/>
    <s v="Travel_Rarely"/>
    <x v="1"/>
    <s v="Medical"/>
    <x v="2"/>
    <s v="Laboratory Technician"/>
    <x v="1"/>
    <s v="No"/>
    <s v="Y"/>
  </r>
  <r>
    <n v="51"/>
    <n v="6"/>
    <n v="2"/>
    <n v="1"/>
    <n v="1471"/>
    <n v="1"/>
    <n v="131160"/>
    <n v="11"/>
    <n v="8"/>
    <n v="0"/>
    <n v="1"/>
    <n v="6"/>
    <n v="1"/>
    <n v="0"/>
    <n v="0"/>
    <s v="Travel_Rarely"/>
    <x v="0"/>
    <s v="Life Sciences"/>
    <x v="0"/>
    <s v="Healthcare Representative"/>
    <x v="0"/>
    <s v="No"/>
    <s v="Y"/>
  </r>
  <r>
    <n v="31"/>
    <n v="10"/>
    <n v="1"/>
    <n v="1"/>
    <n v="1472"/>
    <n v="1"/>
    <n v="41890"/>
    <n v="23"/>
    <n v="8"/>
    <n v="1"/>
    <n v="6"/>
    <n v="3"/>
    <n v="5"/>
    <n v="1"/>
    <n v="4"/>
    <s v="Travel_Frequently"/>
    <x v="1"/>
    <s v="Life Sciences"/>
    <x v="1"/>
    <s v="Research Scientist"/>
    <x v="0"/>
    <s v="Yes"/>
    <s v="Y"/>
  </r>
  <r>
    <n v="32"/>
    <n v="17"/>
    <n v="4"/>
    <n v="1"/>
    <n v="1473"/>
    <n v="4"/>
    <n v="193280"/>
    <n v="15"/>
    <n v="8"/>
    <n v="3"/>
    <n v="5"/>
    <n v="2"/>
    <n v="5"/>
    <n v="0"/>
    <n v="3"/>
    <s v="Travel_Frequently"/>
    <x v="1"/>
    <s v="Other"/>
    <x v="0"/>
    <s v="Sales Executive"/>
    <x v="1"/>
    <s v="No"/>
    <s v="Y"/>
  </r>
  <r>
    <n v="38"/>
    <n v="2"/>
    <n v="5"/>
    <n v="1"/>
    <n v="1474"/>
    <n v="3"/>
    <n v="83210"/>
    <n v="11"/>
    <n v="8"/>
    <n v="3"/>
    <n v="13"/>
    <n v="5"/>
    <n v="8"/>
    <n v="7"/>
    <n v="5"/>
    <s v="Non-Travel"/>
    <x v="1"/>
    <s v="Life Sciences"/>
    <x v="0"/>
    <s v="Human Resources"/>
    <x v="1"/>
    <s v="No"/>
    <s v="Y"/>
  </r>
  <r>
    <n v="32"/>
    <n v="10"/>
    <n v="1"/>
    <n v="1"/>
    <n v="1475"/>
    <n v="1"/>
    <n v="23420"/>
    <n v="12"/>
    <n v="8"/>
    <n v="2"/>
    <n v="9"/>
    <n v="2"/>
    <n v="6"/>
    <n v="0"/>
    <n v="4"/>
    <s v="Travel_Rarely"/>
    <x v="1"/>
    <s v="Medical"/>
    <x v="1"/>
    <s v="Sales Executive"/>
    <x v="1"/>
    <s v="No"/>
    <s v="Y"/>
  </r>
  <r>
    <n v="46"/>
    <n v="8"/>
    <n v="3"/>
    <n v="1"/>
    <n v="1476"/>
    <n v="4"/>
    <n v="40710"/>
    <n v="13"/>
    <n v="8"/>
    <n v="0"/>
    <n v="28"/>
    <n v="5"/>
    <n v="7"/>
    <n v="7"/>
    <n v="7"/>
    <s v="Travel_Rarely"/>
    <x v="1"/>
    <s v="Life Sciences"/>
    <x v="0"/>
    <s v="Research Director"/>
    <x v="0"/>
    <s v="No"/>
    <s v="Y"/>
  </r>
  <r>
    <n v="28"/>
    <n v="11"/>
    <n v="2"/>
    <n v="1"/>
    <n v="1477"/>
    <n v="2"/>
    <n v="58130"/>
    <n v="20"/>
    <n v="8"/>
    <n v="1"/>
    <n v="5"/>
    <n v="2"/>
    <n v="0"/>
    <n v="0"/>
    <n v="0"/>
    <s v="Travel_Rarely"/>
    <x v="1"/>
    <s v="Medical"/>
    <x v="1"/>
    <s v="Sales Executive"/>
    <x v="1"/>
    <s v="Yes"/>
    <s v="Y"/>
  </r>
  <r>
    <n v="29"/>
    <n v="18"/>
    <n v="3"/>
    <n v="1"/>
    <n v="1478"/>
    <n v="2"/>
    <n v="31430"/>
    <n v="22"/>
    <n v="8"/>
    <n v="3"/>
    <n v="10"/>
    <n v="2"/>
    <n v="0"/>
    <n v="0"/>
    <n v="0"/>
    <s v="Travel_Rarely"/>
    <x v="1"/>
    <s v="Life Sciences"/>
    <x v="0"/>
    <s v="Sales Executive"/>
    <x v="1"/>
    <s v="No"/>
    <s v="Y"/>
  </r>
  <r>
    <n v="31"/>
    <n v="1"/>
    <n v="3"/>
    <n v="1"/>
    <n v="1479"/>
    <n v="3"/>
    <n v="20440"/>
    <n v="21"/>
    <n v="8"/>
    <n v="0"/>
    <n v="10"/>
    <n v="2"/>
    <n v="9"/>
    <n v="7"/>
    <n v="8"/>
    <s v="Travel_Rarely"/>
    <x v="1"/>
    <s v="Life Sciences"/>
    <x v="0"/>
    <s v="Laboratory Technician"/>
    <x v="1"/>
    <s v="No"/>
    <s v="Y"/>
  </r>
  <r>
    <n v="25"/>
    <n v="7"/>
    <n v="4"/>
    <n v="1"/>
    <n v="1480"/>
    <n v="4"/>
    <n v="134640"/>
    <n v="13"/>
    <n v="8"/>
    <n v="1"/>
    <n v="6"/>
    <n v="2"/>
    <n v="6"/>
    <n v="1"/>
    <n v="5"/>
    <s v="Non-Travel"/>
    <x v="1"/>
    <s v="Medical"/>
    <x v="2"/>
    <s v="Laboratory Technician"/>
    <x v="0"/>
    <s v="No"/>
    <s v="Y"/>
  </r>
  <r>
    <n v="45"/>
    <n v="17"/>
    <n v="2"/>
    <n v="1"/>
    <n v="1481"/>
    <n v="2"/>
    <n v="79910"/>
    <n v="13"/>
    <n v="8"/>
    <n v="2"/>
    <n v="21"/>
    <n v="2"/>
    <n v="20"/>
    <n v="4"/>
    <n v="10"/>
    <s v="Travel_Rarely"/>
    <x v="1"/>
    <s v="Medical"/>
    <x v="0"/>
    <s v="Laboratory Technician"/>
    <x v="1"/>
    <s v="No"/>
    <s v="Y"/>
  </r>
  <r>
    <n v="36"/>
    <n v="28"/>
    <n v="1"/>
    <n v="1"/>
    <n v="1482"/>
    <n v="1"/>
    <n v="33770"/>
    <n v="12"/>
    <n v="8"/>
    <n v="2"/>
    <n v="16"/>
    <n v="2"/>
    <n v="15"/>
    <n v="10"/>
    <n v="11"/>
    <s v="Travel_Rarely"/>
    <x v="1"/>
    <s v="Life Sciences"/>
    <x v="0"/>
    <s v="Laboratory Technician"/>
    <x v="1"/>
    <s v="No"/>
    <s v="Y"/>
  </r>
  <r>
    <n v="55"/>
    <n v="14"/>
    <n v="4"/>
    <n v="1"/>
    <n v="1483"/>
    <n v="1"/>
    <n v="55380"/>
    <n v="17"/>
    <n v="8"/>
    <n v="0"/>
    <n v="37"/>
    <n v="2"/>
    <n v="36"/>
    <n v="4"/>
    <n v="13"/>
    <s v="Travel_Rarely"/>
    <x v="1"/>
    <s v="Life Sciences"/>
    <x v="1"/>
    <s v="Sales Executive"/>
    <x v="0"/>
    <s v="No"/>
    <s v="Y"/>
  </r>
  <r>
    <n v="47"/>
    <n v="1"/>
    <n v="1"/>
    <n v="1"/>
    <n v="1484"/>
    <n v="1"/>
    <n v="57620"/>
    <n v="11"/>
    <n v="8"/>
    <n v="2"/>
    <n v="10"/>
    <n v="4"/>
    <n v="10"/>
    <n v="9"/>
    <n v="9"/>
    <s v="Non-Travel"/>
    <x v="1"/>
    <s v="Medical"/>
    <x v="0"/>
    <s v="Research Scientist"/>
    <x v="1"/>
    <s v="Yes"/>
    <s v="Y"/>
  </r>
  <r>
    <n v="28"/>
    <n v="1"/>
    <n v="3"/>
    <n v="1"/>
    <n v="1485"/>
    <n v="1"/>
    <n v="25920"/>
    <n v="14"/>
    <n v="8"/>
    <n v="0"/>
    <n v="5"/>
    <n v="2"/>
    <n v="5"/>
    <n v="0"/>
    <n v="4"/>
    <s v="Travel_Rarely"/>
    <x v="1"/>
    <s v="Life Sciences"/>
    <x v="0"/>
    <s v="Manufacturing Director"/>
    <x v="1"/>
    <s v="No"/>
    <s v="Y"/>
  </r>
  <r>
    <n v="37"/>
    <n v="1"/>
    <n v="3"/>
    <n v="1"/>
    <n v="1486"/>
    <n v="2"/>
    <n v="53460"/>
    <n v="11"/>
    <n v="8"/>
    <n v="0"/>
    <n v="7"/>
    <n v="2"/>
    <n v="5"/>
    <n v="0"/>
    <n v="1"/>
    <s v="Travel_Rarely"/>
    <x v="1"/>
    <s v="Life Sciences"/>
    <x v="0"/>
    <s v="Healthcare Representative"/>
    <x v="1"/>
    <s v="No"/>
    <s v="Y"/>
  </r>
  <r>
    <n v="21"/>
    <n v="3"/>
    <n v="2"/>
    <n v="1"/>
    <n v="1487"/>
    <n v="1"/>
    <n v="42130"/>
    <n v="12"/>
    <n v="8"/>
    <n v="3"/>
    <n v="3"/>
    <n v="3"/>
    <n v="3"/>
    <n v="1"/>
    <n v="0"/>
    <s v="Travel_Rarely"/>
    <x v="1"/>
    <s v="Life Sciences"/>
    <x v="1"/>
    <s v="Laboratory Technician"/>
    <x v="1"/>
    <s v="No"/>
    <s v="Y"/>
  </r>
  <r>
    <n v="37"/>
    <n v="1"/>
    <n v="3"/>
    <n v="1"/>
    <n v="1488"/>
    <n v="2"/>
    <n v="41270"/>
    <n v="13"/>
    <n v="8"/>
    <n v="1"/>
    <n v="15"/>
    <n v="2"/>
    <n v="5"/>
    <n v="0"/>
    <n v="2"/>
    <s v="Non-Travel"/>
    <x v="1"/>
    <s v="Medical"/>
    <x v="2"/>
    <s v="Sales Executive"/>
    <x v="1"/>
    <s v="No"/>
    <s v="Y"/>
  </r>
  <r>
    <n v="35"/>
    <n v="7"/>
    <n v="4"/>
    <n v="1"/>
    <n v="1489"/>
    <n v="1"/>
    <n v="24380"/>
    <n v="16"/>
    <n v="8"/>
    <n v="0"/>
    <n v="10"/>
    <n v="5"/>
    <n v="7"/>
    <n v="6"/>
    <n v="2"/>
    <s v="Travel_Rarely"/>
    <x v="0"/>
    <s v="Life Sciences"/>
    <x v="2"/>
    <s v="Sales Representative"/>
    <x v="1"/>
    <s v="No"/>
    <s v="Y"/>
  </r>
  <r>
    <n v="38"/>
    <n v="8"/>
    <n v="3"/>
    <n v="1"/>
    <n v="1490"/>
    <n v="1"/>
    <n v="68700"/>
    <n v="11"/>
    <n v="8"/>
    <n v="1"/>
    <n v="8"/>
    <n v="5"/>
    <n v="8"/>
    <n v="7"/>
    <n v="7"/>
    <s v="Travel_Rarely"/>
    <x v="1"/>
    <s v="Life Sciences"/>
    <x v="2"/>
    <s v="Manager"/>
    <x v="0"/>
    <s v="No"/>
    <s v="Y"/>
  </r>
  <r>
    <n v="26"/>
    <n v="1"/>
    <n v="4"/>
    <n v="1"/>
    <n v="1491"/>
    <n v="2"/>
    <n v="104470"/>
    <n v="18"/>
    <n v="8"/>
    <n v="0"/>
    <n v="6"/>
    <n v="3"/>
    <n v="6"/>
    <n v="1"/>
    <n v="4"/>
    <s v="Travel_Frequently"/>
    <x v="1"/>
    <s v="Other"/>
    <x v="2"/>
    <s v="Laboratory Technician"/>
    <x v="1"/>
    <s v="No"/>
    <s v="Y"/>
  </r>
  <r>
    <n v="50"/>
    <n v="8"/>
    <n v="4"/>
    <n v="1"/>
    <n v="1492"/>
    <n v="1"/>
    <n v="96670"/>
    <n v="23"/>
    <n v="8"/>
    <n v="0"/>
    <n v="28"/>
    <n v="2"/>
    <n v="10"/>
    <n v="1"/>
    <n v="6"/>
    <s v="Travel_Rarely"/>
    <x v="0"/>
    <s v="Life Sciences"/>
    <x v="2"/>
    <s v="Research Scientist"/>
    <x v="1"/>
    <s v="No"/>
    <s v="Y"/>
  </r>
  <r>
    <n v="53"/>
    <n v="11"/>
    <n v="4"/>
    <n v="1"/>
    <n v="1493"/>
    <n v="2"/>
    <n v="21480"/>
    <n v="11"/>
    <n v="8"/>
    <n v="0"/>
    <n v="21"/>
    <n v="2"/>
    <n v="5"/>
    <n v="1"/>
    <n v="3"/>
    <s v="Travel_Rarely"/>
    <x v="1"/>
    <s v="Life Sciences"/>
    <x v="0"/>
    <s v="Research Scientist"/>
    <x v="0"/>
    <s v="No"/>
    <s v="Y"/>
  </r>
  <r>
    <n v="42"/>
    <n v="4"/>
    <n v="4"/>
    <n v="1"/>
    <n v="1494"/>
    <n v="1"/>
    <n v="89260"/>
    <n v="14"/>
    <n v="8"/>
    <n v="0"/>
    <n v="20"/>
    <n v="4"/>
    <n v="20"/>
    <n v="11"/>
    <n v="6"/>
    <s v="Travel_Rarely"/>
    <x v="1"/>
    <s v="Life Sciences"/>
    <x v="0"/>
    <s v="Manufacturing Director"/>
    <x v="1"/>
    <s v="No"/>
    <s v="Y"/>
  </r>
  <r>
    <n v="29"/>
    <n v="16"/>
    <n v="4"/>
    <n v="1"/>
    <n v="1495"/>
    <n v="1"/>
    <n v="65130"/>
    <n v="11"/>
    <n v="8"/>
    <n v="1"/>
    <n v="10"/>
    <n v="2"/>
    <n v="10"/>
    <n v="0"/>
    <n v="9"/>
    <s v="Travel_Frequently"/>
    <x v="1"/>
    <s v="Medical"/>
    <x v="1"/>
    <s v="Laboratory Technician"/>
    <x v="1"/>
    <s v="No"/>
    <s v="Y"/>
  </r>
  <r>
    <n v="55"/>
    <n v="1"/>
    <n v="4"/>
    <n v="1"/>
    <n v="1496"/>
    <n v="1"/>
    <n v="67990"/>
    <n v="11"/>
    <n v="8"/>
    <n v="0"/>
    <n v="12"/>
    <n v="2"/>
    <n v="10"/>
    <n v="0"/>
    <n v="8"/>
    <s v="Travel_Rarely"/>
    <x v="1"/>
    <s v="Other"/>
    <x v="0"/>
    <s v="Research Scientist"/>
    <x v="0"/>
    <s v="No"/>
    <s v="Y"/>
  </r>
  <r>
    <n v="26"/>
    <n v="9"/>
    <n v="3"/>
    <n v="1"/>
    <n v="1497"/>
    <n v="1"/>
    <n v="162910"/>
    <n v="22"/>
    <n v="8"/>
    <n v="0"/>
    <n v="5"/>
    <n v="3"/>
    <n v="5"/>
    <n v="3"/>
    <n v="3"/>
    <s v="Travel_Frequently"/>
    <x v="1"/>
    <s v="Life Sciences"/>
    <x v="0"/>
    <s v="Manager"/>
    <x v="0"/>
    <s v="No"/>
    <s v="Y"/>
  </r>
  <r>
    <n v="37"/>
    <n v="5"/>
    <n v="1"/>
    <n v="1"/>
    <n v="1498"/>
    <n v="1"/>
    <n v="27050"/>
    <n v="11"/>
    <n v="8"/>
    <n v="0"/>
    <n v="17"/>
    <n v="2"/>
    <n v="17"/>
    <n v="5"/>
    <n v="7"/>
    <s v="Travel_Rarely"/>
    <x v="0"/>
    <s v="Marketing"/>
    <x v="1"/>
    <s v="Research Scientist"/>
    <x v="1"/>
    <s v="No"/>
    <s v="Y"/>
  </r>
  <r>
    <n v="44"/>
    <n v="1"/>
    <n v="2"/>
    <n v="1"/>
    <n v="1499"/>
    <n v="2"/>
    <n v="103330"/>
    <n v="14"/>
    <n v="8"/>
    <n v="1"/>
    <n v="19"/>
    <n v="2"/>
    <n v="1"/>
    <n v="0"/>
    <n v="0"/>
    <s v="Travel_Frequently"/>
    <x v="1"/>
    <s v="Medical"/>
    <x v="2"/>
    <s v="Research Scientist"/>
    <x v="1"/>
    <s v="Yes"/>
    <s v="Y"/>
  </r>
  <r>
    <n v="38"/>
    <n v="2"/>
    <n v="3"/>
    <n v="1"/>
    <n v="1500"/>
    <n v="1"/>
    <n v="44480"/>
    <n v="12"/>
    <n v="8"/>
    <n v="0"/>
    <n v="10"/>
    <n v="3"/>
    <n v="2"/>
    <n v="1"/>
    <n v="2"/>
    <s v="Travel_Rarely"/>
    <x v="0"/>
    <s v="Marketing"/>
    <x v="2"/>
    <s v="Manager"/>
    <x v="0"/>
    <s v="No"/>
    <s v="Y"/>
  </r>
  <r>
    <n v="26"/>
    <n v="4"/>
    <n v="3"/>
    <n v="1"/>
    <n v="1501"/>
    <n v="3"/>
    <n v="68540"/>
    <n v="11"/>
    <n v="8"/>
    <n v="0"/>
    <n v="5"/>
    <n v="5"/>
    <n v="3"/>
    <n v="0"/>
    <n v="2"/>
    <s v="Travel_Rarely"/>
    <x v="1"/>
    <s v="Medical"/>
    <x v="2"/>
    <s v="Research Scientist"/>
    <x v="1"/>
    <s v="Yes"/>
    <s v="Y"/>
  </r>
  <r>
    <n v="28"/>
    <n v="7"/>
    <n v="3"/>
    <n v="1"/>
    <n v="1502"/>
    <n v="1"/>
    <n v="96370"/>
    <n v="13"/>
    <n v="8"/>
    <n v="0"/>
    <n v="5"/>
    <n v="6"/>
    <n v="5"/>
    <n v="0"/>
    <n v="2"/>
    <s v="Travel_Rarely"/>
    <x v="1"/>
    <s v="Other"/>
    <x v="1"/>
    <s v="Human Resources"/>
    <x v="1"/>
    <s v="No"/>
    <s v="Y"/>
  </r>
  <r>
    <n v="49"/>
    <n v="1"/>
    <n v="1"/>
    <n v="1"/>
    <n v="1503"/>
    <n v="2"/>
    <n v="35910"/>
    <n v="13"/>
    <n v="8"/>
    <n v="0"/>
    <n v="22"/>
    <n v="2"/>
    <n v="3"/>
    <n v="1"/>
    <n v="2"/>
    <s v="Travel_Frequently"/>
    <x v="1"/>
    <s v="Medical"/>
    <x v="1"/>
    <s v="Research Scientist"/>
    <x v="0"/>
    <s v="No"/>
    <s v="Y"/>
  </r>
  <r>
    <n v="36"/>
    <n v="5"/>
    <n v="3"/>
    <n v="1"/>
    <n v="1504"/>
    <n v="3"/>
    <n v="54050"/>
    <n v="14"/>
    <n v="8"/>
    <n v="0"/>
    <n v="10"/>
    <n v="2"/>
    <n v="8"/>
    <n v="7"/>
    <n v="7"/>
    <s v="Travel_Rarely"/>
    <x v="0"/>
    <s v="Technical Degree"/>
    <x v="1"/>
    <s v="Sales Executive"/>
    <x v="1"/>
    <s v="No"/>
    <s v="Y"/>
  </r>
  <r>
    <n v="31"/>
    <n v="9"/>
    <n v="4"/>
    <n v="1"/>
    <n v="1505"/>
    <n v="1"/>
    <n v="46840"/>
    <n v="16"/>
    <n v="8"/>
    <n v="1"/>
    <n v="2"/>
    <n v="4"/>
    <n v="2"/>
    <n v="2"/>
    <n v="2"/>
    <s v="Travel_Frequently"/>
    <x v="1"/>
    <s v="Medical"/>
    <x v="2"/>
    <s v="Sales Executive"/>
    <x v="1"/>
    <s v="No"/>
    <s v="Y"/>
  </r>
  <r>
    <n v="26"/>
    <n v="8"/>
    <n v="3"/>
    <n v="1"/>
    <n v="1506"/>
    <n v="2"/>
    <n v="157870"/>
    <n v="12"/>
    <n v="8"/>
    <n v="2"/>
    <n v="8"/>
    <n v="5"/>
    <n v="8"/>
    <n v="7"/>
    <n v="4"/>
    <s v="Travel_Rarely"/>
    <x v="1"/>
    <s v="Medical"/>
    <x v="1"/>
    <s v="Manager"/>
    <x v="1"/>
    <s v="Yes"/>
    <s v="Y"/>
  </r>
  <r>
    <n v="37"/>
    <n v="9"/>
    <n v="1"/>
    <n v="1"/>
    <n v="1507"/>
    <n v="1"/>
    <n v="15140"/>
    <n v="14"/>
    <n v="8"/>
    <n v="0"/>
    <n v="4"/>
    <n v="3"/>
    <n v="4"/>
    <n v="1"/>
    <n v="2"/>
    <s v="Travel_Frequently"/>
    <x v="0"/>
    <s v="Marketing"/>
    <x v="0"/>
    <s v="Laboratory Technician"/>
    <x v="1"/>
    <s v="No"/>
    <s v="Y"/>
  </r>
  <r>
    <n v="42"/>
    <n v="2"/>
    <n v="2"/>
    <n v="1"/>
    <n v="1508"/>
    <n v="3"/>
    <n v="29560"/>
    <n v="13"/>
    <n v="8"/>
    <n v="0"/>
    <n v="23"/>
    <n v="2"/>
    <n v="20"/>
    <n v="4"/>
    <n v="8"/>
    <s v="Travel_Frequently"/>
    <x v="0"/>
    <s v="Marketing"/>
    <x v="0"/>
    <s v="Research Director"/>
    <x v="1"/>
    <s v="No"/>
    <s v="Y"/>
  </r>
  <r>
    <n v="18"/>
    <n v="1"/>
    <n v="4"/>
    <n v="1"/>
    <n v="1509"/>
    <n v="1"/>
    <n v="23350"/>
    <n v="14"/>
    <n v="8"/>
    <n v="2"/>
    <n v="0"/>
    <n v="3"/>
    <n v="0"/>
    <n v="0"/>
    <n v="0"/>
    <s v="Travel_Rarely"/>
    <x v="1"/>
    <s v="Life Sciences"/>
    <x v="1"/>
    <s v="Sales Executive"/>
    <x v="1"/>
    <s v="Yes"/>
    <s v="Y"/>
  </r>
  <r>
    <n v="35"/>
    <n v="20"/>
    <n v="2"/>
    <n v="1"/>
    <n v="1510"/>
    <n v="1"/>
    <n v="51540"/>
    <n v="19"/>
    <n v="8"/>
    <n v="0"/>
    <n v="12"/>
    <n v="2"/>
    <n v="11"/>
    <n v="6"/>
    <n v="9"/>
    <s v="Travel_Rarely"/>
    <x v="0"/>
    <s v="Life Sciences"/>
    <x v="0"/>
    <s v="Laboratory Technician"/>
    <x v="1"/>
    <s v="No"/>
    <s v="Y"/>
  </r>
  <r>
    <n v="36"/>
    <n v="8"/>
    <n v="3"/>
    <n v="1"/>
    <n v="1511"/>
    <n v="3"/>
    <n v="69620"/>
    <n v="12"/>
    <n v="8"/>
    <n v="2"/>
    <n v="4"/>
    <n v="2"/>
    <n v="1"/>
    <n v="0"/>
    <n v="0"/>
    <s v="Travel_Frequently"/>
    <x v="1"/>
    <s v="Other"/>
    <x v="0"/>
    <s v="Sales Executive"/>
    <x v="0"/>
    <s v="No"/>
    <s v="Y"/>
  </r>
  <r>
    <n v="51"/>
    <n v="2"/>
    <n v="3"/>
    <n v="1"/>
    <n v="1512"/>
    <n v="2"/>
    <n v="56750"/>
    <n v="13"/>
    <n v="8"/>
    <n v="0"/>
    <n v="13"/>
    <n v="2"/>
    <n v="4"/>
    <n v="1"/>
    <n v="2"/>
    <s v="Travel_Rarely"/>
    <x v="1"/>
    <s v="Life Sciences"/>
    <x v="2"/>
    <s v="Laboratory Technician"/>
    <x v="1"/>
    <s v="No"/>
    <s v="Y"/>
  </r>
  <r>
    <n v="41"/>
    <n v="29"/>
    <n v="1"/>
    <n v="1"/>
    <n v="1513"/>
    <n v="1"/>
    <n v="23790"/>
    <n v="12"/>
    <n v="8"/>
    <n v="0"/>
    <n v="22"/>
    <n v="6"/>
    <n v="22"/>
    <n v="0"/>
    <n v="4"/>
    <s v="Travel_Rarely"/>
    <x v="1"/>
    <s v="Life Sciences"/>
    <x v="1"/>
    <s v="Laboratory Technician"/>
    <x v="1"/>
    <s v="No"/>
    <s v="Y"/>
  </r>
  <r>
    <n v="18"/>
    <n v="7"/>
    <n v="3"/>
    <n v="1"/>
    <n v="1514"/>
    <n v="1"/>
    <n v="38120"/>
    <n v="15"/>
    <n v="8"/>
    <n v="0"/>
    <n v="0"/>
    <n v="3"/>
    <n v="0"/>
    <n v="0"/>
    <n v="0"/>
    <s v="Travel_Rarely"/>
    <x v="0"/>
    <s v="Life Sciences"/>
    <x v="1"/>
    <s v="Research Scientist"/>
    <x v="1"/>
    <s v="No"/>
    <s v="Y"/>
  </r>
  <r>
    <n v="28"/>
    <n v="9"/>
    <n v="3"/>
    <n v="1"/>
    <n v="1515"/>
    <n v="1"/>
    <n v="46480"/>
    <n v="23"/>
    <n v="8"/>
    <n v="2"/>
    <n v="9"/>
    <n v="2"/>
    <n v="8"/>
    <n v="0"/>
    <n v="7"/>
    <s v="Travel_Rarely"/>
    <x v="1"/>
    <s v="Medical"/>
    <x v="1"/>
    <s v="Sales Representative"/>
    <x v="1"/>
    <s v="No"/>
    <s v="Y"/>
  </r>
  <r>
    <n v="31"/>
    <n v="8"/>
    <n v="1"/>
    <n v="1"/>
    <n v="1516"/>
    <n v="1"/>
    <n v="29360"/>
    <n v="12"/>
    <n v="8"/>
    <n v="1"/>
    <n v="10"/>
    <n v="2"/>
    <n v="8"/>
    <n v="7"/>
    <n v="7"/>
    <s v="Travel_Rarely"/>
    <x v="1"/>
    <s v="Technical Degree"/>
    <x v="0"/>
    <s v="Manufacturing Director"/>
    <x v="1"/>
    <s v="No"/>
    <s v="Y"/>
  </r>
  <r>
    <n v="39"/>
    <n v="5"/>
    <n v="4"/>
    <n v="1"/>
    <n v="1517"/>
    <n v="2"/>
    <n v="21050"/>
    <n v="20"/>
    <n v="8"/>
    <n v="0"/>
    <n v="19"/>
    <n v="3"/>
    <n v="18"/>
    <n v="3"/>
    <n v="7"/>
    <s v="Travel_Rarely"/>
    <x v="0"/>
    <s v="Marketing"/>
    <x v="2"/>
    <s v="Human Resources"/>
    <x v="0"/>
    <s v="No"/>
    <s v="Y"/>
  </r>
  <r>
    <n v="36"/>
    <n v="5"/>
    <n v="4"/>
    <n v="1"/>
    <n v="1518"/>
    <n v="1"/>
    <n v="85780"/>
    <n v="21"/>
    <n v="8"/>
    <n v="0"/>
    <n v="10"/>
    <n v="4"/>
    <n v="9"/>
    <n v="0"/>
    <n v="8"/>
    <s v="Non-Travel"/>
    <x v="1"/>
    <s v="Life Sciences"/>
    <x v="0"/>
    <s v="Sales Executive"/>
    <x v="1"/>
    <s v="No"/>
    <s v="Y"/>
  </r>
  <r>
    <n v="32"/>
    <n v="2"/>
    <n v="3"/>
    <n v="1"/>
    <n v="1519"/>
    <n v="2"/>
    <n v="27060"/>
    <n v="21"/>
    <n v="8"/>
    <n v="1"/>
    <n v="13"/>
    <n v="4"/>
    <n v="13"/>
    <n v="4"/>
    <n v="8"/>
    <s v="Travel_Rarely"/>
    <x v="0"/>
    <s v="Marketing"/>
    <x v="0"/>
    <s v="Laboratory Technician"/>
    <x v="1"/>
    <s v="No"/>
    <s v="Y"/>
  </r>
  <r>
    <n v="38"/>
    <n v="5"/>
    <n v="2"/>
    <n v="1"/>
    <n v="1520"/>
    <n v="3"/>
    <n v="63840"/>
    <n v="19"/>
    <n v="8"/>
    <n v="2"/>
    <n v="19"/>
    <n v="4"/>
    <n v="10"/>
    <n v="0"/>
    <n v="1"/>
    <s v="Travel_Rarely"/>
    <x v="1"/>
    <s v="Life Sciences"/>
    <x v="0"/>
    <s v="Research Scientist"/>
    <x v="0"/>
    <s v="No"/>
    <s v="Y"/>
  </r>
  <r>
    <n v="58"/>
    <n v="2"/>
    <n v="3"/>
    <n v="1"/>
    <n v="1521"/>
    <n v="2"/>
    <n v="39680"/>
    <n v="13"/>
    <n v="8"/>
    <n v="2"/>
    <n v="12"/>
    <n v="3"/>
    <n v="5"/>
    <n v="1"/>
    <n v="2"/>
    <s v="Non-Travel"/>
    <x v="1"/>
    <s v="Life Sciences"/>
    <x v="2"/>
    <s v="Manufacturing Director"/>
    <x v="1"/>
    <s v="No"/>
    <s v="Y"/>
  </r>
  <r>
    <n v="31"/>
    <n v="20"/>
    <n v="1"/>
    <n v="1"/>
    <n v="1522"/>
    <n v="3"/>
    <n v="99070"/>
    <n v="13"/>
    <n v="8"/>
    <n v="1"/>
    <n v="6"/>
    <n v="3"/>
    <n v="5"/>
    <n v="0"/>
    <n v="3"/>
    <s v="Travel_Rarely"/>
    <x v="1"/>
    <s v="Technical Degree"/>
    <x v="0"/>
    <s v="Research Scientist"/>
    <x v="0"/>
    <s v="No"/>
    <s v="Y"/>
  </r>
  <r>
    <n v="31"/>
    <n v="7"/>
    <n v="4"/>
    <n v="1"/>
    <n v="1523"/>
    <n v="2"/>
    <n v="132250"/>
    <n v="21"/>
    <n v="8"/>
    <n v="1"/>
    <n v="9"/>
    <n v="2"/>
    <n v="2"/>
    <n v="1"/>
    <n v="0"/>
    <s v="Travel_Rarely"/>
    <x v="0"/>
    <s v="Marketing"/>
    <x v="0"/>
    <s v="Sales Executive"/>
    <x v="1"/>
    <s v="No"/>
    <s v="Y"/>
  </r>
  <r>
    <n v="45"/>
    <n v="3"/>
    <n v="1"/>
    <n v="1"/>
    <n v="1524"/>
    <n v="1"/>
    <n v="35400"/>
    <n v="13"/>
    <n v="8"/>
    <n v="0"/>
    <n v="24"/>
    <n v="6"/>
    <n v="24"/>
    <n v="9"/>
    <n v="11"/>
    <s v="Travel_Frequently"/>
    <x v="1"/>
    <s v="Medical"/>
    <x v="2"/>
    <s v="Sales Executive"/>
    <x v="0"/>
    <s v="No"/>
    <s v="Y"/>
  </r>
  <r>
    <n v="31"/>
    <n v="16"/>
    <n v="4"/>
    <n v="1"/>
    <n v="1525"/>
    <n v="2"/>
    <n v="28040"/>
    <n v="19"/>
    <n v="8"/>
    <n v="2"/>
    <n v="3"/>
    <n v="0"/>
    <n v="2"/>
    <n v="2"/>
    <n v="2"/>
    <s v="Travel_Rarely"/>
    <x v="0"/>
    <s v="Marketing"/>
    <x v="2"/>
    <s v="Research Scientist"/>
    <x v="0"/>
    <s v="No"/>
    <s v="Y"/>
  </r>
  <r>
    <n v="33"/>
    <n v="9"/>
    <n v="3"/>
    <n v="1"/>
    <n v="1526"/>
    <n v="4"/>
    <n v="193920"/>
    <n v="12"/>
    <n v="8"/>
    <n v="1"/>
    <n v="12"/>
    <n v="3"/>
    <n v="10"/>
    <n v="8"/>
    <n v="8"/>
    <s v="Travel_Frequently"/>
    <x v="1"/>
    <s v="Life Sciences"/>
    <x v="0"/>
    <s v="Research Director"/>
    <x v="1"/>
    <s v="No"/>
    <s v="Y"/>
  </r>
  <r>
    <n v="39"/>
    <n v="1"/>
    <n v="4"/>
    <n v="1"/>
    <n v="1527"/>
    <n v="1"/>
    <n v="196650"/>
    <n v="22"/>
    <n v="8"/>
    <n v="1"/>
    <n v="21"/>
    <n v="6"/>
    <n v="21"/>
    <n v="11"/>
    <n v="10"/>
    <s v="Travel_Rarely"/>
    <x v="0"/>
    <s v="Life Sciences"/>
    <x v="0"/>
    <s v="Sales Executive"/>
    <x v="1"/>
    <s v="No"/>
    <s v="Y"/>
  </r>
  <r>
    <n v="43"/>
    <n v="7"/>
    <n v="4"/>
    <n v="1"/>
    <n v="1528"/>
    <n v="4"/>
    <n v="24390"/>
    <n v="15"/>
    <n v="8"/>
    <n v="0"/>
    <n v="9"/>
    <n v="2"/>
    <n v="8"/>
    <n v="1"/>
    <n v="7"/>
    <s v="Travel_Frequently"/>
    <x v="1"/>
    <s v="Medical"/>
    <x v="1"/>
    <s v="Research Scientist"/>
    <x v="1"/>
    <s v="No"/>
    <s v="Y"/>
  </r>
  <r>
    <n v="49"/>
    <n v="1"/>
    <n v="3"/>
    <n v="1"/>
    <n v="1529"/>
    <n v="3"/>
    <n v="73140"/>
    <n v="22"/>
    <n v="8"/>
    <n v="0"/>
    <n v="25"/>
    <n v="2"/>
    <n v="7"/>
    <n v="0"/>
    <n v="7"/>
    <s v="Travel_Rarely"/>
    <x v="1"/>
    <s v="Life Sciences"/>
    <x v="1"/>
    <s v="Manufacturing Director"/>
    <x v="1"/>
    <s v="No"/>
    <s v="Y"/>
  </r>
  <r>
    <n v="52"/>
    <n v="7"/>
    <n v="1"/>
    <n v="1"/>
    <n v="1530"/>
    <n v="2"/>
    <n v="47740"/>
    <n v="18"/>
    <n v="8"/>
    <n v="1"/>
    <n v="11"/>
    <n v="2"/>
    <n v="8"/>
    <n v="7"/>
    <n v="7"/>
    <s v="Travel_Rarely"/>
    <x v="1"/>
    <s v="Life Sciences"/>
    <x v="0"/>
    <s v="Research Scientist"/>
    <x v="0"/>
    <s v="Yes"/>
    <s v="Y"/>
  </r>
  <r>
    <n v="27"/>
    <n v="15"/>
    <n v="4"/>
    <n v="1"/>
    <n v="1531"/>
    <n v="3"/>
    <n v="39020"/>
    <n v="22"/>
    <n v="8"/>
    <n v="0"/>
    <n v="4"/>
    <n v="2"/>
    <n v="4"/>
    <n v="1"/>
    <n v="2"/>
    <s v="Travel_Rarely"/>
    <x v="1"/>
    <s v="Medical"/>
    <x v="1"/>
    <s v="Research Scientist"/>
    <x v="1"/>
    <s v="No"/>
    <s v="Y"/>
  </r>
  <r>
    <n v="32"/>
    <n v="1"/>
    <n v="3"/>
    <n v="1"/>
    <n v="1532"/>
    <n v="3"/>
    <n v="26620"/>
    <n v="11"/>
    <n v="8"/>
    <n v="1"/>
    <n v="13"/>
    <n v="6"/>
    <n v="13"/>
    <n v="11"/>
    <n v="9"/>
    <s v="Travel_Rarely"/>
    <x v="1"/>
    <s v="Life Sciences"/>
    <x v="0"/>
    <s v="Research Scientist"/>
    <x v="1"/>
    <s v="No"/>
    <s v="Y"/>
  </r>
  <r>
    <n v="27"/>
    <n v="13"/>
    <n v="2"/>
    <n v="1"/>
    <n v="1533"/>
    <n v="4"/>
    <n v="28560"/>
    <n v="12"/>
    <n v="8"/>
    <n v="2"/>
    <n v="5"/>
    <n v="5"/>
    <n v="5"/>
    <n v="0"/>
    <n v="4"/>
    <s v="Travel_Rarely"/>
    <x v="1"/>
    <s v="Medical"/>
    <x v="1"/>
    <s v="Research Director"/>
    <x v="0"/>
    <s v="No"/>
    <s v="Y"/>
  </r>
  <r>
    <n v="31"/>
    <n v="24"/>
    <n v="3"/>
    <n v="1"/>
    <n v="1534"/>
    <n v="2"/>
    <n v="10810"/>
    <n v="11"/>
    <n v="8"/>
    <n v="3"/>
    <n v="13"/>
    <n v="4"/>
    <n v="7"/>
    <n v="1"/>
    <n v="7"/>
    <s v="Travel_Rarely"/>
    <x v="0"/>
    <s v="Life Sciences"/>
    <x v="2"/>
    <s v="Healthcare Representative"/>
    <x v="1"/>
    <s v="No"/>
    <s v="Y"/>
  </r>
  <r>
    <n v="32"/>
    <n v="7"/>
    <n v="3"/>
    <n v="1"/>
    <n v="1535"/>
    <n v="2"/>
    <n v="24720"/>
    <n v="13"/>
    <n v="8"/>
    <n v="0"/>
    <n v="10"/>
    <n v="2"/>
    <n v="7"/>
    <n v="0"/>
    <n v="7"/>
    <s v="Travel_Rarely"/>
    <x v="1"/>
    <s v="Technical Degree"/>
    <x v="1"/>
    <s v="Healthcare Representative"/>
    <x v="1"/>
    <s v="No"/>
    <s v="Y"/>
  </r>
  <r>
    <n v="28"/>
    <n v="9"/>
    <n v="4"/>
    <n v="1"/>
    <n v="1536"/>
    <n v="1"/>
    <n v="56730"/>
    <n v="14"/>
    <n v="8"/>
    <n v="1"/>
    <n v="5"/>
    <n v="4"/>
    <n v="3"/>
    <n v="2"/>
    <n v="2"/>
    <s v="Travel_Rarely"/>
    <x v="1"/>
    <s v="Medical"/>
    <x v="0"/>
    <s v="Sales Executive"/>
    <x v="1"/>
    <s v="Yes"/>
    <s v="Y"/>
  </r>
  <r>
    <n v="30"/>
    <n v="13"/>
    <n v="3"/>
    <n v="1"/>
    <n v="1537"/>
    <n v="4"/>
    <n v="41970"/>
    <n v="13"/>
    <n v="8"/>
    <n v="0"/>
    <n v="11"/>
    <n v="3"/>
    <n v="10"/>
    <n v="1"/>
    <n v="9"/>
    <s v="Travel_Rarely"/>
    <x v="1"/>
    <s v="Life Sciences"/>
    <x v="0"/>
    <s v="Research Director"/>
    <x v="0"/>
    <s v="No"/>
    <s v="Y"/>
  </r>
  <r>
    <n v="31"/>
    <n v="2"/>
    <n v="1"/>
    <n v="1"/>
    <n v="1538"/>
    <n v="1"/>
    <n v="97130"/>
    <n v="17"/>
    <n v="8"/>
    <n v="0"/>
    <n v="10"/>
    <n v="5"/>
    <n v="10"/>
    <n v="8"/>
    <n v="9"/>
    <s v="Travel_Frequently"/>
    <x v="1"/>
    <s v="Life Sciences"/>
    <x v="0"/>
    <s v="Manager"/>
    <x v="0"/>
    <s v="No"/>
    <s v="Y"/>
  </r>
  <r>
    <n v="39"/>
    <n v="19"/>
    <n v="4"/>
    <n v="1"/>
    <n v="1539"/>
    <n v="1"/>
    <n v="20620"/>
    <n v="13"/>
    <n v="8"/>
    <n v="0"/>
    <n v="21"/>
    <n v="4"/>
    <n v="21"/>
    <n v="13"/>
    <n v="3"/>
    <s v="Travel_Frequently"/>
    <x v="1"/>
    <s v="Medical"/>
    <x v="0"/>
    <s v="Research Scientist"/>
    <x v="0"/>
    <s v="No"/>
    <s v="Y"/>
  </r>
  <r>
    <n v="39"/>
    <n v="1"/>
    <n v="1"/>
    <n v="1"/>
    <n v="1540"/>
    <n v="1"/>
    <n v="42840"/>
    <n v="17"/>
    <n v="8"/>
    <n v="1"/>
    <n v="12"/>
    <n v="0"/>
    <n v="1"/>
    <n v="0"/>
    <n v="0"/>
    <s v="Travel_Rarely"/>
    <x v="1"/>
    <s v="Medical"/>
    <x v="0"/>
    <s v="Laboratory Technician"/>
    <x v="0"/>
    <s v="Yes"/>
    <s v="Y"/>
  </r>
  <r>
    <n v="33"/>
    <n v="4"/>
    <n v="2"/>
    <n v="1"/>
    <n v="1541"/>
    <n v="4"/>
    <n v="47880"/>
    <n v="11"/>
    <n v="8"/>
    <n v="1"/>
    <n v="9"/>
    <n v="0"/>
    <n v="7"/>
    <n v="0"/>
    <n v="1"/>
    <s v="Travel_Frequently"/>
    <x v="0"/>
    <s v="Life Sciences"/>
    <x v="1"/>
    <s v="Research Scientist"/>
    <x v="1"/>
    <s v="No"/>
    <s v="Y"/>
  </r>
  <r>
    <n v="47"/>
    <n v="4"/>
    <n v="3"/>
    <n v="1"/>
    <n v="1542"/>
    <n v="2"/>
    <n v="59060"/>
    <n v="23"/>
    <n v="8"/>
    <n v="0"/>
    <n v="21"/>
    <n v="4"/>
    <n v="3"/>
    <n v="1"/>
    <n v="1"/>
    <s v="Travel_Rarely"/>
    <x v="1"/>
    <s v="Life Sciences"/>
    <x v="0"/>
    <s v="Healthcare Representative"/>
    <x v="0"/>
    <s v="No"/>
    <s v="Y"/>
  </r>
  <r>
    <n v="43"/>
    <n v="14"/>
    <n v="3"/>
    <n v="1"/>
    <n v="1543"/>
    <n v="5"/>
    <n v="38860"/>
    <n v="17"/>
    <n v="8"/>
    <n v="2"/>
    <n v="9"/>
    <n v="2"/>
    <n v="9"/>
    <n v="0"/>
    <n v="0"/>
    <s v="Travel_Frequently"/>
    <x v="1"/>
    <s v="Medical"/>
    <x v="2"/>
    <s v="Research Director"/>
    <x v="0"/>
    <s v="No"/>
    <s v="Y"/>
  </r>
  <r>
    <n v="27"/>
    <n v="2"/>
    <n v="3"/>
    <n v="1"/>
    <n v="1544"/>
    <n v="1"/>
    <n v="168230"/>
    <n v="17"/>
    <n v="8"/>
    <n v="0"/>
    <n v="6"/>
    <n v="3"/>
    <n v="5"/>
    <n v="1"/>
    <n v="4"/>
    <s v="Non-Travel"/>
    <x v="1"/>
    <s v="Life Sciences"/>
    <x v="0"/>
    <s v="Research Director"/>
    <x v="1"/>
    <s v="No"/>
    <s v="Y"/>
  </r>
  <r>
    <n v="54"/>
    <n v="1"/>
    <n v="4"/>
    <n v="1"/>
    <n v="1545"/>
    <n v="2"/>
    <n v="29330"/>
    <n v="12"/>
    <n v="8"/>
    <n v="2"/>
    <n v="20"/>
    <n v="2"/>
    <n v="4"/>
    <n v="0"/>
    <n v="3"/>
    <s v="Travel_Frequently"/>
    <x v="1"/>
    <s v="Life Sciences"/>
    <x v="1"/>
    <s v="Research Scientist"/>
    <x v="1"/>
    <s v="No"/>
    <s v="Y"/>
  </r>
  <r>
    <n v="43"/>
    <n v="7"/>
    <n v="2"/>
    <n v="1"/>
    <n v="1546"/>
    <n v="2"/>
    <n v="65000"/>
    <n v="23"/>
    <n v="8"/>
    <n v="0"/>
    <n v="10"/>
    <n v="3"/>
    <n v="1"/>
    <n v="0"/>
    <n v="0"/>
    <s v="Travel_Rarely"/>
    <x v="1"/>
    <s v="Life Sciences"/>
    <x v="0"/>
    <s v="Manager"/>
    <x v="0"/>
    <s v="No"/>
    <s v="Y"/>
  </r>
  <r>
    <n v="45"/>
    <n v="3"/>
    <n v="1"/>
    <n v="1"/>
    <n v="1547"/>
    <n v="1"/>
    <n v="171740"/>
    <n v="14"/>
    <n v="8"/>
    <n v="1"/>
    <n v="12"/>
    <n v="6"/>
    <n v="10"/>
    <n v="9"/>
    <n v="8"/>
    <s v="Travel_Rarely"/>
    <x v="0"/>
    <s v="Marketing"/>
    <x v="0"/>
    <s v="Sales Executive"/>
    <x v="0"/>
    <s v="No"/>
    <s v="Y"/>
  </r>
  <r>
    <n v="40"/>
    <n v="2"/>
    <n v="4"/>
    <n v="1"/>
    <n v="1548"/>
    <n v="4"/>
    <n v="50330"/>
    <n v="14"/>
    <n v="8"/>
    <n v="2"/>
    <n v="6"/>
    <n v="6"/>
    <n v="4"/>
    <n v="0"/>
    <n v="2"/>
    <s v="Travel_Rarely"/>
    <x v="1"/>
    <s v="Other"/>
    <x v="0"/>
    <s v="Research Scientist"/>
    <x v="1"/>
    <s v="No"/>
    <s v="Y"/>
  </r>
  <r>
    <n v="29"/>
    <n v="29"/>
    <n v="3"/>
    <n v="1"/>
    <n v="1549"/>
    <n v="1"/>
    <n v="23070"/>
    <n v="13"/>
    <n v="8"/>
    <n v="1"/>
    <n v="7"/>
    <n v="0"/>
    <n v="7"/>
    <n v="0"/>
    <n v="7"/>
    <s v="Travel_Rarely"/>
    <x v="1"/>
    <s v="Medical"/>
    <x v="0"/>
    <s v="Research Scientist"/>
    <x v="0"/>
    <s v="Yes"/>
    <s v="Y"/>
  </r>
  <r>
    <n v="29"/>
    <n v="8"/>
    <n v="3"/>
    <n v="1"/>
    <n v="1550"/>
    <n v="3"/>
    <n v="25870"/>
    <n v="22"/>
    <n v="8"/>
    <n v="2"/>
    <n v="4"/>
    <n v="3"/>
    <n v="3"/>
    <n v="2"/>
    <n v="2"/>
    <s v="Travel_Rarely"/>
    <x v="2"/>
    <s v="Medical"/>
    <x v="1"/>
    <s v="Sales Representative"/>
    <x v="1"/>
    <s v="No"/>
    <s v="Y"/>
  </r>
  <r>
    <n v="30"/>
    <n v="10"/>
    <n v="3"/>
    <n v="1"/>
    <n v="1551"/>
    <n v="2"/>
    <n v="55070"/>
    <n v="12"/>
    <n v="8"/>
    <n v="2"/>
    <n v="10"/>
    <n v="2"/>
    <n v="10"/>
    <n v="1"/>
    <n v="2"/>
    <s v="Travel_Rarely"/>
    <x v="1"/>
    <s v="Life Sciences"/>
    <x v="2"/>
    <s v="Research Scientist"/>
    <x v="1"/>
    <s v="No"/>
    <s v="Y"/>
  </r>
  <r>
    <n v="27"/>
    <n v="11"/>
    <n v="2"/>
    <n v="1"/>
    <n v="1552"/>
    <n v="1"/>
    <n v="43930"/>
    <n v="18"/>
    <n v="8"/>
    <n v="1"/>
    <n v="8"/>
    <n v="2"/>
    <n v="8"/>
    <n v="0"/>
    <n v="7"/>
    <s v="Travel_Rarely"/>
    <x v="1"/>
    <s v="Medical"/>
    <x v="0"/>
    <s v="Manager"/>
    <x v="1"/>
    <s v="No"/>
    <s v="Y"/>
  </r>
  <r>
    <n v="37"/>
    <n v="1"/>
    <n v="4"/>
    <n v="1"/>
    <n v="1553"/>
    <n v="2"/>
    <n v="133480"/>
    <n v="14"/>
    <n v="8"/>
    <n v="0"/>
    <n v="8"/>
    <n v="4"/>
    <n v="6"/>
    <n v="0"/>
    <n v="4"/>
    <s v="Travel_Rarely"/>
    <x v="0"/>
    <s v="Life Sciences"/>
    <x v="2"/>
    <s v="Healthcare Representative"/>
    <x v="1"/>
    <s v="No"/>
    <s v="Y"/>
  </r>
  <r>
    <n v="38"/>
    <n v="28"/>
    <n v="4"/>
    <n v="1"/>
    <n v="1554"/>
    <n v="1"/>
    <n v="65830"/>
    <n v="12"/>
    <n v="8"/>
    <n v="0"/>
    <n v="12"/>
    <n v="1"/>
    <n v="11"/>
    <n v="2"/>
    <n v="9"/>
    <s v="Travel_Rarely"/>
    <x v="1"/>
    <s v="Medical"/>
    <x v="2"/>
    <s v="Laboratory Technician"/>
    <x v="1"/>
    <s v="No"/>
    <s v="Y"/>
  </r>
  <r>
    <n v="31"/>
    <n v="6"/>
    <n v="3"/>
    <n v="1"/>
    <n v="1555"/>
    <n v="3"/>
    <n v="81030"/>
    <n v="15"/>
    <n v="8"/>
    <n v="1"/>
    <n v="11"/>
    <n v="5"/>
    <n v="11"/>
    <n v="4"/>
    <n v="10"/>
    <s v="Travel_Rarely"/>
    <x v="1"/>
    <s v="Medical"/>
    <x v="1"/>
    <s v="Manager"/>
    <x v="0"/>
    <s v="No"/>
    <s v="Y"/>
  </r>
  <r>
    <n v="29"/>
    <n v="3"/>
    <n v="4"/>
    <n v="1"/>
    <n v="1556"/>
    <n v="3"/>
    <n v="39780"/>
    <n v="11"/>
    <n v="8"/>
    <n v="0"/>
    <n v="7"/>
    <n v="0"/>
    <n v="7"/>
    <n v="1"/>
    <n v="7"/>
    <s v="Travel_Rarely"/>
    <x v="1"/>
    <s v="Life Sciences"/>
    <x v="2"/>
    <s v="Sales Executive"/>
    <x v="1"/>
    <s v="No"/>
    <s v="Y"/>
  </r>
  <r>
    <n v="35"/>
    <n v="16"/>
    <n v="2"/>
    <n v="1"/>
    <n v="1557"/>
    <n v="3"/>
    <n v="25440"/>
    <n v="13"/>
    <n v="8"/>
    <n v="1"/>
    <n v="17"/>
    <n v="3"/>
    <n v="16"/>
    <n v="0"/>
    <n v="13"/>
    <s v="Travel_Rarely"/>
    <x v="0"/>
    <s v="Technical Degree"/>
    <x v="1"/>
    <s v="Manager"/>
    <x v="1"/>
    <s v="No"/>
    <s v="Y"/>
  </r>
  <r>
    <n v="23"/>
    <n v="20"/>
    <n v="4"/>
    <n v="1"/>
    <n v="1558"/>
    <n v="1"/>
    <n v="53990"/>
    <n v="23"/>
    <n v="8"/>
    <n v="0"/>
    <n v="4"/>
    <n v="2"/>
    <n v="4"/>
    <n v="0"/>
    <n v="2"/>
    <s v="Travel_Rarely"/>
    <x v="1"/>
    <s v="Life Sciences"/>
    <x v="2"/>
    <s v="Manufacturing Director"/>
    <x v="1"/>
    <s v="No"/>
    <s v="Y"/>
  </r>
  <r>
    <n v="41"/>
    <n v="9"/>
    <n v="2"/>
    <n v="1"/>
    <n v="1559"/>
    <n v="1"/>
    <n v="54870"/>
    <n v="19"/>
    <n v="8"/>
    <n v="2"/>
    <n v="8"/>
    <n v="0"/>
    <n v="5"/>
    <n v="1"/>
    <n v="2"/>
    <s v="Travel_Rarely"/>
    <x v="1"/>
    <s v="Life Sciences"/>
    <x v="1"/>
    <s v="Laboratory Technician"/>
    <x v="0"/>
    <s v="No"/>
    <s v="Y"/>
  </r>
  <r>
    <n v="47"/>
    <n v="1"/>
    <n v="3"/>
    <n v="1"/>
    <n v="1560"/>
    <n v="2"/>
    <n v="68340"/>
    <n v="16"/>
    <n v="8"/>
    <n v="1"/>
    <n v="5"/>
    <n v="2"/>
    <n v="0"/>
    <n v="0"/>
    <n v="0"/>
    <s v="Travel_Frequently"/>
    <x v="0"/>
    <s v="Medical"/>
    <x v="1"/>
    <s v="Laboratory Technician"/>
    <x v="0"/>
    <s v="No"/>
    <s v="Y"/>
  </r>
  <r>
    <n v="42"/>
    <n v="3"/>
    <n v="4"/>
    <n v="1"/>
    <n v="1561"/>
    <n v="1"/>
    <n v="10910"/>
    <n v="22"/>
    <n v="8"/>
    <n v="0"/>
    <n v="16"/>
    <n v="0"/>
    <n v="1"/>
    <n v="0"/>
    <n v="0"/>
    <s v="Travel_Rarely"/>
    <x v="1"/>
    <s v="Life Sciences"/>
    <x v="1"/>
    <s v="Manager"/>
    <x v="1"/>
    <s v="No"/>
    <s v="Y"/>
  </r>
  <r>
    <n v="29"/>
    <n v="22"/>
    <n v="4"/>
    <n v="1"/>
    <n v="1562"/>
    <n v="2"/>
    <n v="57360"/>
    <n v="22"/>
    <n v="8"/>
    <n v="0"/>
    <n v="4"/>
    <n v="1"/>
    <n v="4"/>
    <n v="0"/>
    <n v="2"/>
    <s v="Non-Travel"/>
    <x v="0"/>
    <s v="Marketing"/>
    <x v="0"/>
    <s v="Human Resources"/>
    <x v="1"/>
    <s v="No"/>
    <s v="Y"/>
  </r>
  <r>
    <n v="42"/>
    <n v="7"/>
    <n v="4"/>
    <n v="1"/>
    <n v="1563"/>
    <n v="3"/>
    <n v="22260"/>
    <n v="12"/>
    <n v="8"/>
    <n v="1"/>
    <n v="4"/>
    <n v="3"/>
    <n v="3"/>
    <n v="1"/>
    <n v="0"/>
    <s v="Travel_Rarely"/>
    <x v="0"/>
    <s v="Medical"/>
    <x v="2"/>
    <s v="Research Scientist"/>
    <x v="1"/>
    <s v="No"/>
    <s v="Y"/>
  </r>
  <r>
    <n v="32"/>
    <n v="2"/>
    <n v="3"/>
    <n v="1"/>
    <n v="1564"/>
    <n v="2"/>
    <n v="57470"/>
    <n v="13"/>
    <n v="8"/>
    <n v="0"/>
    <n v="8"/>
    <n v="0"/>
    <n v="8"/>
    <n v="0"/>
    <n v="7"/>
    <s v="Travel_Rarely"/>
    <x v="1"/>
    <s v="Medical"/>
    <x v="0"/>
    <s v="Research Scientist"/>
    <x v="1"/>
    <s v="No"/>
    <s v="Y"/>
  </r>
  <r>
    <n v="48"/>
    <n v="13"/>
    <n v="4"/>
    <n v="1"/>
    <n v="1565"/>
    <n v="4"/>
    <n v="98540"/>
    <n v="16"/>
    <n v="8"/>
    <n v="1"/>
    <n v="15"/>
    <n v="2"/>
    <n v="0"/>
    <n v="0"/>
    <n v="0"/>
    <s v="Travel_Rarely"/>
    <x v="0"/>
    <s v="Medical"/>
    <x v="0"/>
    <s v="Sales Executive"/>
    <x v="1"/>
    <s v="No"/>
    <s v="Y"/>
  </r>
  <r>
    <n v="37"/>
    <n v="8"/>
    <n v="5"/>
    <n v="1"/>
    <n v="1566"/>
    <n v="2"/>
    <n v="54670"/>
    <n v="12"/>
    <n v="8"/>
    <n v="0"/>
    <n v="13"/>
    <n v="2"/>
    <n v="7"/>
    <n v="6"/>
    <n v="7"/>
    <s v="Travel_Rarely"/>
    <x v="1"/>
    <s v="Technical Degree"/>
    <x v="2"/>
    <s v="Manufacturing Director"/>
    <x v="1"/>
    <s v="No"/>
    <s v="Y"/>
  </r>
  <r>
    <n v="30"/>
    <n v="25"/>
    <n v="4"/>
    <n v="1"/>
    <n v="1567"/>
    <n v="1"/>
    <n v="53800"/>
    <n v="21"/>
    <n v="8"/>
    <n v="1"/>
    <n v="4"/>
    <n v="0"/>
    <n v="2"/>
    <n v="2"/>
    <n v="2"/>
    <s v="Non-Travel"/>
    <x v="0"/>
    <s v="Other"/>
    <x v="0"/>
    <s v="Healthcare Representative"/>
    <x v="1"/>
    <s v="No"/>
    <s v="Y"/>
  </r>
  <r>
    <n v="26"/>
    <n v="28"/>
    <n v="3"/>
    <n v="1"/>
    <n v="1568"/>
    <n v="5"/>
    <n v="51510"/>
    <n v="15"/>
    <n v="8"/>
    <n v="3"/>
    <n v="8"/>
    <n v="3"/>
    <n v="8"/>
    <n v="7"/>
    <n v="7"/>
    <s v="Travel_Rarely"/>
    <x v="0"/>
    <s v="Medical"/>
    <x v="0"/>
    <s v="Laboratory Technician"/>
    <x v="0"/>
    <s v="No"/>
    <s v="Y"/>
  </r>
  <r>
    <n v="42"/>
    <n v="2"/>
    <n v="2"/>
    <n v="1"/>
    <n v="1569"/>
    <n v="1"/>
    <n v="21330"/>
    <n v="13"/>
    <n v="8"/>
    <n v="2"/>
    <n v="14"/>
    <n v="2"/>
    <n v="1"/>
    <n v="0"/>
    <n v="0"/>
    <s v="Travel_Rarely"/>
    <x v="0"/>
    <s v="Medical"/>
    <x v="1"/>
    <s v="Laboratory Technician"/>
    <x v="0"/>
    <s v="No"/>
    <s v="Y"/>
  </r>
  <r>
    <n v="21"/>
    <n v="9"/>
    <n v="3"/>
    <n v="1"/>
    <n v="1570"/>
    <n v="4"/>
    <n v="178750"/>
    <n v="12"/>
    <n v="8"/>
    <n v="0"/>
    <n v="3"/>
    <n v="5"/>
    <n v="3"/>
    <n v="1"/>
    <n v="2"/>
    <s v="Travel_Frequently"/>
    <x v="1"/>
    <s v="Medical"/>
    <x v="1"/>
    <s v="Manufacturing Director"/>
    <x v="0"/>
    <s v="Yes"/>
    <s v="Y"/>
  </r>
  <r>
    <n v="36"/>
    <n v="28"/>
    <n v="3"/>
    <n v="1"/>
    <n v="1571"/>
    <n v="2"/>
    <n v="24320"/>
    <n v="22"/>
    <n v="8"/>
    <n v="0"/>
    <n v="7"/>
    <n v="4"/>
    <n v="1"/>
    <n v="0"/>
    <n v="0"/>
    <s v="Non-Travel"/>
    <x v="2"/>
    <s v="Human Resources"/>
    <x v="1"/>
    <s v="Laboratory Technician"/>
    <x v="1"/>
    <s v="No"/>
    <s v="Y"/>
  </r>
  <r>
    <n v="36"/>
    <n v="6"/>
    <n v="3"/>
    <n v="1"/>
    <n v="1572"/>
    <n v="2"/>
    <n v="47710"/>
    <n v="13"/>
    <n v="8"/>
    <n v="1"/>
    <n v="16"/>
    <n v="2"/>
    <n v="13"/>
    <n v="1"/>
    <n v="12"/>
    <s v="Travel_Frequently"/>
    <x v="1"/>
    <s v="Life Sciences"/>
    <x v="0"/>
    <s v="Research Scientist"/>
    <x v="0"/>
    <s v="No"/>
    <s v="Y"/>
  </r>
  <r>
    <n v="57"/>
    <n v="21"/>
    <n v="4"/>
    <n v="1"/>
    <n v="1573"/>
    <n v="5"/>
    <n v="191610"/>
    <n v="18"/>
    <n v="8"/>
    <n v="0"/>
    <n v="15"/>
    <n v="2"/>
    <n v="3"/>
    <n v="1"/>
    <n v="2"/>
    <s v="Travel_Rarely"/>
    <x v="1"/>
    <s v="Life Sciences"/>
    <x v="0"/>
    <s v="Research Scientist"/>
    <x v="1"/>
    <s v="No"/>
    <s v="Y"/>
  </r>
  <r>
    <n v="40"/>
    <n v="8"/>
    <n v="3"/>
    <n v="1"/>
    <n v="1574"/>
    <n v="2"/>
    <n v="50870"/>
    <n v="14"/>
    <n v="8"/>
    <n v="1"/>
    <n v="10"/>
    <n v="3"/>
    <n v="7"/>
    <n v="1"/>
    <n v="7"/>
    <s v="Travel_Rarely"/>
    <x v="1"/>
    <s v="Other"/>
    <x v="0"/>
    <s v="Sales Executive"/>
    <x v="1"/>
    <s v="No"/>
    <s v="Y"/>
  </r>
  <r>
    <n v="21"/>
    <n v="1"/>
    <n v="5"/>
    <n v="1"/>
    <n v="1575"/>
    <n v="2"/>
    <n v="28630"/>
    <n v="14"/>
    <n v="8"/>
    <n v="0"/>
    <n v="3"/>
    <n v="2"/>
    <n v="3"/>
    <n v="2"/>
    <n v="2"/>
    <s v="Non-Travel"/>
    <x v="1"/>
    <s v="Life Sciences"/>
    <x v="1"/>
    <s v="Manager"/>
    <x v="0"/>
    <s v="No"/>
    <s v="Y"/>
  </r>
  <r>
    <n v="33"/>
    <n v="28"/>
    <n v="2"/>
    <n v="1"/>
    <n v="1576"/>
    <n v="5"/>
    <n v="55610"/>
    <n v="21"/>
    <n v="8"/>
    <n v="1"/>
    <n v="1"/>
    <n v="3"/>
    <n v="1"/>
    <n v="0"/>
    <n v="0"/>
    <s v="Travel_Rarely"/>
    <x v="2"/>
    <s v="Human Resources"/>
    <x v="1"/>
    <s v="Manager"/>
    <x v="0"/>
    <s v="Yes"/>
    <s v="Y"/>
  </r>
  <r>
    <n v="37"/>
    <n v="5"/>
    <n v="3"/>
    <n v="1"/>
    <n v="1577"/>
    <n v="4"/>
    <n v="21440"/>
    <n v="19"/>
    <n v="8"/>
    <n v="0"/>
    <n v="17"/>
    <n v="3"/>
    <n v="5"/>
    <n v="0"/>
    <n v="3"/>
    <s v="Travel_Rarely"/>
    <x v="1"/>
    <s v="Life Sciences"/>
    <x v="0"/>
    <s v="Research Scientist"/>
    <x v="1"/>
    <s v="No"/>
    <s v="Y"/>
  </r>
  <r>
    <n v="46"/>
    <n v="2"/>
    <n v="4"/>
    <n v="1"/>
    <n v="1578"/>
    <n v="2"/>
    <n v="30650"/>
    <n v="11"/>
    <n v="8"/>
    <n v="0"/>
    <n v="7"/>
    <n v="3"/>
    <n v="1"/>
    <n v="0"/>
    <n v="0"/>
    <s v="Non-Travel"/>
    <x v="0"/>
    <s v="Marketing"/>
    <x v="0"/>
    <s v="Laboratory Technician"/>
    <x v="0"/>
    <s v="No"/>
    <s v="Y"/>
  </r>
  <r>
    <n v="41"/>
    <n v="16"/>
    <n v="1"/>
    <n v="1"/>
    <n v="1579"/>
    <n v="1"/>
    <n v="28100"/>
    <n v="11"/>
    <n v="8"/>
    <n v="0"/>
    <n v="8"/>
    <n v="3"/>
    <n v="8"/>
    <n v="7"/>
    <n v="7"/>
    <s v="Travel_Frequently"/>
    <x v="1"/>
    <s v="Medical"/>
    <x v="1"/>
    <s v="Research Scientist"/>
    <x v="0"/>
    <s v="Yes"/>
    <s v="Y"/>
  </r>
  <r>
    <n v="50"/>
    <n v="9"/>
    <n v="3"/>
    <n v="1"/>
    <n v="1580"/>
    <n v="3"/>
    <n v="98880"/>
    <n v="15"/>
    <n v="8"/>
    <n v="0"/>
    <n v="20"/>
    <n v="2"/>
    <n v="4"/>
    <n v="1"/>
    <n v="3"/>
    <s v="Travel_Rarely"/>
    <x v="1"/>
    <s v="Medical"/>
    <x v="1"/>
    <s v="Laboratory Technician"/>
    <x v="0"/>
    <s v="No"/>
    <s v="Y"/>
  </r>
  <r>
    <n v="40"/>
    <n v="8"/>
    <n v="3"/>
    <n v="1"/>
    <n v="1581"/>
    <n v="1"/>
    <n v="86280"/>
    <n v="20"/>
    <n v="8"/>
    <n v="0"/>
    <n v="8"/>
    <n v="2"/>
    <n v="6"/>
    <n v="1"/>
    <n v="0"/>
    <s v="Travel_Rarely"/>
    <x v="1"/>
    <s v="Medical"/>
    <x v="0"/>
    <s v="Healthcare Representative"/>
    <x v="0"/>
    <s v="Yes"/>
    <s v="Y"/>
  </r>
  <r>
    <n v="31"/>
    <n v="1"/>
    <n v="3"/>
    <n v="1"/>
    <n v="1582"/>
    <n v="4"/>
    <n v="28670"/>
    <n v="24"/>
    <n v="8"/>
    <n v="0"/>
    <n v="3"/>
    <n v="5"/>
    <n v="2"/>
    <n v="2"/>
    <n v="2"/>
    <s v="Travel_Rarely"/>
    <x v="1"/>
    <s v="Life Sciences"/>
    <x v="1"/>
    <s v="Human Resources"/>
    <x v="1"/>
    <s v="No"/>
    <s v="Y"/>
  </r>
  <r>
    <n v="21"/>
    <n v="10"/>
    <n v="2"/>
    <n v="1"/>
    <n v="1583"/>
    <n v="1"/>
    <n v="53730"/>
    <n v="12"/>
    <n v="8"/>
    <n v="1"/>
    <n v="1"/>
    <n v="2"/>
    <n v="1"/>
    <n v="0"/>
    <n v="0"/>
    <s v="Travel_Rarely"/>
    <x v="2"/>
    <s v="Human Resources"/>
    <x v="1"/>
    <s v="Laboratory Technician"/>
    <x v="1"/>
    <s v="Yes"/>
    <s v="Y"/>
  </r>
  <r>
    <n v="29"/>
    <n v="1"/>
    <n v="3"/>
    <n v="1"/>
    <n v="1584"/>
    <n v="2"/>
    <n v="66670"/>
    <n v="12"/>
    <n v="8"/>
    <n v="1"/>
    <n v="6"/>
    <n v="6"/>
    <n v="3"/>
    <n v="1"/>
    <n v="2"/>
    <s v="Travel_Rarely"/>
    <x v="1"/>
    <s v="Life Sciences"/>
    <x v="1"/>
    <s v="Research Director"/>
    <x v="0"/>
    <s v="No"/>
    <s v="Y"/>
  </r>
  <r>
    <n v="35"/>
    <n v="29"/>
    <n v="3"/>
    <n v="1"/>
    <n v="1585"/>
    <n v="3"/>
    <n v="50030"/>
    <n v="15"/>
    <n v="8"/>
    <n v="0"/>
    <n v="10"/>
    <n v="2"/>
    <n v="1"/>
    <n v="0"/>
    <n v="0"/>
    <s v="Travel_Rarely"/>
    <x v="1"/>
    <s v="Life Sciences"/>
    <x v="1"/>
    <s v="Sales Executive"/>
    <x v="0"/>
    <s v="No"/>
    <s v="Y"/>
  </r>
  <r>
    <n v="27"/>
    <n v="2"/>
    <n v="3"/>
    <n v="1"/>
    <n v="1586"/>
    <n v="1"/>
    <n v="23670"/>
    <n v="12"/>
    <n v="8"/>
    <n v="1"/>
    <n v="5"/>
    <n v="2"/>
    <n v="5"/>
    <n v="0"/>
    <n v="4"/>
    <s v="Travel_Rarely"/>
    <x v="0"/>
    <s v="Life Sciences"/>
    <x v="2"/>
    <s v="Sales Executive"/>
    <x v="1"/>
    <s v="No"/>
    <s v="Y"/>
  </r>
  <r>
    <n v="28"/>
    <n v="2"/>
    <n v="2"/>
    <n v="1"/>
    <n v="1587"/>
    <n v="3"/>
    <n v="28580"/>
    <n v="12"/>
    <n v="8"/>
    <n v="0"/>
    <n v="7"/>
    <n v="2"/>
    <n v="7"/>
    <n v="0"/>
    <n v="7"/>
    <s v="Travel_Rarely"/>
    <x v="1"/>
    <s v="Medical"/>
    <x v="1"/>
    <s v="Manager"/>
    <x v="1"/>
    <s v="No"/>
    <s v="Y"/>
  </r>
  <r>
    <n v="49"/>
    <n v="2"/>
    <n v="3"/>
    <n v="1"/>
    <n v="1588"/>
    <n v="2"/>
    <n v="52040"/>
    <n v="14"/>
    <n v="8"/>
    <n v="1"/>
    <n v="26"/>
    <n v="3"/>
    <n v="5"/>
    <n v="0"/>
    <n v="0"/>
    <s v="Travel_Rarely"/>
    <x v="0"/>
    <s v="Technical Degree"/>
    <x v="1"/>
    <s v="Manufacturing Director"/>
    <x v="1"/>
    <s v="No"/>
    <s v="Y"/>
  </r>
  <r>
    <n v="51"/>
    <n v="1"/>
    <n v="2"/>
    <n v="1"/>
    <n v="1589"/>
    <n v="1"/>
    <n v="41050"/>
    <n v="22"/>
    <n v="8"/>
    <n v="1"/>
    <n v="18"/>
    <n v="2"/>
    <n v="7"/>
    <n v="0"/>
    <n v="7"/>
    <s v="Travel_Rarely"/>
    <x v="1"/>
    <s v="Life Sciences"/>
    <x v="0"/>
    <s v="Sales Executive"/>
    <x v="1"/>
    <s v="No"/>
    <s v="Y"/>
  </r>
  <r>
    <n v="36"/>
    <n v="15"/>
    <n v="2"/>
    <n v="1"/>
    <n v="1590"/>
    <n v="1"/>
    <n v="96790"/>
    <n v="12"/>
    <n v="8"/>
    <n v="0"/>
    <n v="6"/>
    <n v="1"/>
    <n v="2"/>
    <n v="2"/>
    <n v="2"/>
    <s v="Travel_Rarely"/>
    <x v="0"/>
    <s v="Life Sciences"/>
    <x v="0"/>
    <s v="Sales Executive"/>
    <x v="1"/>
    <s v="No"/>
    <s v="Y"/>
  </r>
  <r>
    <n v="34"/>
    <n v="7"/>
    <n v="3"/>
    <n v="1"/>
    <n v="1591"/>
    <n v="1"/>
    <n v="56170"/>
    <n v="25"/>
    <n v="8"/>
    <n v="1"/>
    <n v="9"/>
    <n v="3"/>
    <n v="5"/>
    <n v="0"/>
    <n v="4"/>
    <s v="Non-Travel"/>
    <x v="1"/>
    <s v="Life Sciences"/>
    <x v="1"/>
    <s v="Sales Representative"/>
    <x v="1"/>
    <s v="Yes"/>
    <s v="Y"/>
  </r>
  <r>
    <n v="55"/>
    <n v="26"/>
    <n v="3"/>
    <n v="1"/>
    <n v="1592"/>
    <n v="1"/>
    <n v="104480"/>
    <n v="13"/>
    <n v="8"/>
    <n v="0"/>
    <n v="30"/>
    <n v="3"/>
    <n v="5"/>
    <n v="1"/>
    <n v="2"/>
    <s v="Travel_Rarely"/>
    <x v="0"/>
    <s v="Marketing"/>
    <x v="1"/>
    <s v="Laboratory Technician"/>
    <x v="1"/>
    <s v="No"/>
    <s v="Y"/>
  </r>
  <r>
    <n v="24"/>
    <n v="1"/>
    <n v="3"/>
    <n v="1"/>
    <n v="1593"/>
    <n v="5"/>
    <n v="28970"/>
    <n v="18"/>
    <n v="8"/>
    <n v="3"/>
    <n v="5"/>
    <n v="4"/>
    <n v="5"/>
    <n v="0"/>
    <n v="3"/>
    <s v="Travel_Rarely"/>
    <x v="1"/>
    <s v="Life Sciences"/>
    <x v="2"/>
    <s v="Manager"/>
    <x v="0"/>
    <s v="No"/>
    <s v="Y"/>
  </r>
  <r>
    <n v="30"/>
    <n v="3"/>
    <n v="3"/>
    <n v="1"/>
    <n v="1594"/>
    <n v="2"/>
    <n v="59680"/>
    <n v="13"/>
    <n v="8"/>
    <n v="0"/>
    <n v="1"/>
    <n v="3"/>
    <n v="1"/>
    <n v="0"/>
    <n v="0"/>
    <s v="Travel_Rarely"/>
    <x v="1"/>
    <s v="Life Sciences"/>
    <x v="0"/>
    <s v="Manager"/>
    <x v="0"/>
    <s v="No"/>
    <s v="Y"/>
  </r>
  <r>
    <n v="26"/>
    <n v="14"/>
    <n v="3"/>
    <n v="1"/>
    <n v="1595"/>
    <n v="2"/>
    <n v="75100"/>
    <n v="18"/>
    <n v="8"/>
    <n v="3"/>
    <n v="7"/>
    <n v="3"/>
    <n v="6"/>
    <n v="0"/>
    <n v="4"/>
    <s v="Travel_Frequently"/>
    <x v="0"/>
    <s v="Life Sciences"/>
    <x v="1"/>
    <s v="Manager"/>
    <x v="1"/>
    <s v="Yes"/>
    <s v="Y"/>
  </r>
  <r>
    <n v="22"/>
    <n v="16"/>
    <n v="5"/>
    <n v="1"/>
    <n v="1596"/>
    <n v="1"/>
    <n v="29910"/>
    <n v="19"/>
    <n v="8"/>
    <n v="2"/>
    <n v="2"/>
    <n v="3"/>
    <n v="2"/>
    <n v="1"/>
    <n v="2"/>
    <s v="Travel_Rarely"/>
    <x v="1"/>
    <s v="Other"/>
    <x v="0"/>
    <s v="Research Scientist"/>
    <x v="1"/>
    <s v="No"/>
    <s v="Y"/>
  </r>
  <r>
    <n v="36"/>
    <n v="1"/>
    <n v="3"/>
    <n v="1"/>
    <n v="1597"/>
    <n v="5"/>
    <n v="196360"/>
    <n v="12"/>
    <n v="8"/>
    <n v="1"/>
    <n v="10"/>
    <n v="3"/>
    <n v="10"/>
    <n v="9"/>
    <n v="0"/>
    <s v="Travel_Rarely"/>
    <x v="1"/>
    <s v="Medical"/>
    <x v="0"/>
    <s v="Healthcare Representative"/>
    <x v="0"/>
    <s v="No"/>
    <s v="Y"/>
  </r>
  <r>
    <n v="30"/>
    <n v="3"/>
    <n v="2"/>
    <n v="1"/>
    <n v="1598"/>
    <n v="3"/>
    <n v="11290"/>
    <n v="19"/>
    <n v="8"/>
    <n v="0"/>
    <n v="3"/>
    <n v="2"/>
    <n v="1"/>
    <n v="0"/>
    <n v="0"/>
    <s v="Travel_Frequently"/>
    <x v="0"/>
    <s v="Marketing"/>
    <x v="1"/>
    <s v="Research Scientist"/>
    <x v="1"/>
    <s v="Yes"/>
    <s v="Y"/>
  </r>
  <r>
    <n v="37"/>
    <n v="10"/>
    <n v="1"/>
    <n v="1"/>
    <n v="1599"/>
    <n v="1"/>
    <n v="133410"/>
    <n v="14"/>
    <n v="8"/>
    <n v="1"/>
    <n v="18"/>
    <n v="3"/>
    <n v="18"/>
    <n v="12"/>
    <n v="17"/>
    <s v="Travel_Rarely"/>
    <x v="1"/>
    <s v="Technical Degree"/>
    <x v="2"/>
    <s v="Sales Executive"/>
    <x v="1"/>
    <s v="No"/>
    <s v="Y"/>
  </r>
  <r>
    <n v="40"/>
    <n v="6"/>
    <n v="2"/>
    <n v="1"/>
    <n v="1600"/>
    <n v="3"/>
    <n v="43320"/>
    <n v="14"/>
    <n v="8"/>
    <n v="2"/>
    <n v="8"/>
    <n v="3"/>
    <n v="5"/>
    <n v="1"/>
    <n v="3"/>
    <s v="Travel_Rarely"/>
    <x v="1"/>
    <s v="Medical"/>
    <x v="2"/>
    <s v="Research Scientist"/>
    <x v="1"/>
    <s v="No"/>
    <s v="Y"/>
  </r>
  <r>
    <n v="42"/>
    <n v="2"/>
    <n v="3"/>
    <n v="1"/>
    <n v="1601"/>
    <n v="4"/>
    <n v="110310"/>
    <n v="12"/>
    <n v="8"/>
    <n v="1"/>
    <n v="8"/>
    <n v="2"/>
    <n v="5"/>
    <n v="1"/>
    <n v="2"/>
    <s v="Travel_Rarely"/>
    <x v="1"/>
    <s v="Medical"/>
    <x v="2"/>
    <s v="Manager"/>
    <x v="0"/>
    <s v="No"/>
    <s v="Y"/>
  </r>
  <r>
    <n v="37"/>
    <n v="9"/>
    <n v="1"/>
    <n v="1"/>
    <n v="1602"/>
    <n v="3"/>
    <n v="44400"/>
    <n v="11"/>
    <n v="8"/>
    <n v="1"/>
    <n v="18"/>
    <n v="3"/>
    <n v="1"/>
    <n v="0"/>
    <n v="1"/>
    <s v="Travel_Rarely"/>
    <x v="0"/>
    <s v="Marketing"/>
    <x v="1"/>
    <s v="Sales Executive"/>
    <x v="1"/>
    <s v="No"/>
    <s v="Y"/>
  </r>
  <r>
    <n v="43"/>
    <n v="10"/>
    <n v="2"/>
    <n v="1"/>
    <n v="1603"/>
    <n v="1"/>
    <n v="46170"/>
    <n v="11"/>
    <n v="8"/>
    <n v="0"/>
    <n v="25"/>
    <n v="2"/>
    <n v="25"/>
    <n v="3"/>
    <n v="9"/>
    <s v="Travel_Rarely"/>
    <x v="0"/>
    <s v="Life Sciences"/>
    <x v="2"/>
    <s v="Sales Executive"/>
    <x v="0"/>
    <s v="No"/>
    <s v="Y"/>
  </r>
  <r>
    <n v="40"/>
    <n v="6"/>
    <n v="2"/>
    <n v="1"/>
    <n v="1604"/>
    <n v="1"/>
    <n v="26470"/>
    <n v="13"/>
    <n v="8"/>
    <n v="0"/>
    <n v="20"/>
    <n v="2"/>
    <n v="1"/>
    <n v="0"/>
    <n v="0"/>
    <s v="Travel_Rarely"/>
    <x v="0"/>
    <s v="Life Sciences"/>
    <x v="0"/>
    <s v="Laboratory Technician"/>
    <x v="0"/>
    <s v="No"/>
    <s v="Y"/>
  </r>
  <r>
    <n v="54"/>
    <n v="9"/>
    <n v="3"/>
    <n v="1"/>
    <n v="1605"/>
    <n v="2"/>
    <n v="63230"/>
    <n v="23"/>
    <n v="8"/>
    <n v="1"/>
    <n v="24"/>
    <n v="2"/>
    <n v="4"/>
    <n v="1"/>
    <n v="2"/>
    <s v="Travel_Rarely"/>
    <x v="2"/>
    <s v="Life Sciences"/>
    <x v="0"/>
    <s v="Manufacturing Director"/>
    <x v="0"/>
    <s v="No"/>
    <s v="Y"/>
  </r>
  <r>
    <n v="34"/>
    <n v="28"/>
    <n v="3"/>
    <n v="1"/>
    <n v="1606"/>
    <n v="1"/>
    <n v="56770"/>
    <n v="20"/>
    <n v="8"/>
    <n v="1"/>
    <n v="6"/>
    <n v="3"/>
    <n v="3"/>
    <n v="1"/>
    <n v="2"/>
    <s v="Non-Travel"/>
    <x v="1"/>
    <s v="Medical"/>
    <x v="0"/>
    <s v="Laboratory Technician"/>
    <x v="1"/>
    <s v="No"/>
    <s v="Y"/>
  </r>
  <r>
    <n v="31"/>
    <n v="10"/>
    <n v="4"/>
    <n v="1"/>
    <n v="1607"/>
    <n v="3"/>
    <n v="21870"/>
    <n v="15"/>
    <n v="8"/>
    <n v="1"/>
    <n v="13"/>
    <n v="2"/>
    <n v="13"/>
    <n v="3"/>
    <n v="12"/>
    <s v="Travel_Rarely"/>
    <x v="1"/>
    <s v="Life Sciences"/>
    <x v="0"/>
    <s v="Sales Executive"/>
    <x v="1"/>
    <s v="No"/>
    <s v="Y"/>
  </r>
  <r>
    <n v="43"/>
    <n v="14"/>
    <n v="3"/>
    <n v="1"/>
    <n v="1608"/>
    <n v="1"/>
    <n v="37480"/>
    <n v="14"/>
    <n v="8"/>
    <n v="2"/>
    <n v="8"/>
    <n v="3"/>
    <n v="3"/>
    <n v="1"/>
    <n v="2"/>
    <s v="Travel_Frequently"/>
    <x v="0"/>
    <s v="Life Sciences"/>
    <x v="0"/>
    <s v="Manufacturing Director"/>
    <x v="0"/>
    <s v="No"/>
    <s v="Y"/>
  </r>
  <r>
    <n v="43"/>
    <n v="27"/>
    <n v="4"/>
    <n v="1"/>
    <n v="1609"/>
    <n v="2"/>
    <n v="39770"/>
    <n v="18"/>
    <n v="8"/>
    <n v="1"/>
    <n v="8"/>
    <n v="3"/>
    <n v="5"/>
    <n v="0"/>
    <n v="2"/>
    <s v="Travel_Rarely"/>
    <x v="0"/>
    <s v="Life Sciences"/>
    <x v="2"/>
    <s v="Sales Representative"/>
    <x v="1"/>
    <s v="No"/>
    <s v="Y"/>
  </r>
  <r>
    <n v="25"/>
    <n v="7"/>
    <n v="2"/>
    <n v="1"/>
    <n v="1610"/>
    <n v="1"/>
    <n v="86330"/>
    <n v="19"/>
    <n v="8"/>
    <n v="1"/>
    <n v="5"/>
    <n v="2"/>
    <n v="5"/>
    <n v="1"/>
    <n v="3"/>
    <s v="Travel_Rarely"/>
    <x v="2"/>
    <s v="Human Resources"/>
    <x v="1"/>
    <s v="Manufacturing Director"/>
    <x v="1"/>
    <s v="No"/>
    <s v="Y"/>
  </r>
  <r>
    <n v="37"/>
    <n v="1"/>
    <n v="3"/>
    <n v="1"/>
    <n v="1611"/>
    <n v="3"/>
    <n v="20080"/>
    <n v="22"/>
    <n v="8"/>
    <n v="0"/>
    <n v="15"/>
    <n v="5"/>
    <n v="13"/>
    <n v="10"/>
    <n v="7"/>
    <s v="Non-Travel"/>
    <x v="1"/>
    <s v="Medical"/>
    <x v="0"/>
    <s v="Laboratory Technician"/>
    <x v="1"/>
    <s v="No"/>
    <s v="Y"/>
  </r>
  <r>
    <n v="31"/>
    <n v="24"/>
    <n v="1"/>
    <n v="1"/>
    <n v="1612"/>
    <n v="3"/>
    <n v="44400"/>
    <n v="13"/>
    <n v="8"/>
    <n v="1"/>
    <n v="4"/>
    <n v="2"/>
    <n v="4"/>
    <n v="3"/>
    <n v="2"/>
    <s v="Travel_Rarely"/>
    <x v="1"/>
    <s v="Medical"/>
    <x v="0"/>
    <s v="Laboratory Technician"/>
    <x v="1"/>
    <s v="No"/>
    <s v="Y"/>
  </r>
  <r>
    <n v="39"/>
    <n v="26"/>
    <n v="4"/>
    <n v="1"/>
    <n v="1613"/>
    <n v="1"/>
    <n v="30670"/>
    <n v="20"/>
    <n v="8"/>
    <n v="1"/>
    <n v="21"/>
    <n v="5"/>
    <n v="21"/>
    <n v="1"/>
    <n v="6"/>
    <s v="Travel_Frequently"/>
    <x v="1"/>
    <s v="Technical Degree"/>
    <x v="2"/>
    <s v="Sales Executive"/>
    <x v="0"/>
    <s v="No"/>
    <s v="Y"/>
  </r>
  <r>
    <n v="56"/>
    <n v="20"/>
    <n v="4"/>
    <n v="1"/>
    <n v="1614"/>
    <n v="3"/>
    <n v="53210"/>
    <n v="14"/>
    <n v="8"/>
    <n v="0"/>
    <n v="36"/>
    <n v="1"/>
    <n v="7"/>
    <n v="7"/>
    <n v="7"/>
    <s v="Travel_Frequently"/>
    <x v="1"/>
    <s v="Life Sciences"/>
    <x v="0"/>
    <s v="Sales Executive"/>
    <x v="0"/>
    <s v="No"/>
    <s v="Y"/>
  </r>
  <r>
    <n v="30"/>
    <n v="5"/>
    <n v="4"/>
    <n v="1"/>
    <n v="1615"/>
    <n v="2"/>
    <n v="54100"/>
    <n v="17"/>
    <n v="8"/>
    <n v="1"/>
    <n v="6"/>
    <n v="2"/>
    <n v="5"/>
    <n v="4"/>
    <n v="4"/>
    <s v="Travel_Rarely"/>
    <x v="0"/>
    <s v="Medical"/>
    <x v="1"/>
    <s v="Manufacturing Director"/>
    <x v="0"/>
    <s v="No"/>
    <s v="Y"/>
  </r>
  <r>
    <n v="41"/>
    <n v="7"/>
    <n v="3"/>
    <n v="1"/>
    <n v="1616"/>
    <n v="3"/>
    <n v="27820"/>
    <n v="14"/>
    <n v="8"/>
    <n v="0"/>
    <n v="10"/>
    <n v="2"/>
    <n v="10"/>
    <n v="0"/>
    <n v="7"/>
    <s v="Travel_Rarely"/>
    <x v="1"/>
    <s v="Technical Degree"/>
    <x v="0"/>
    <s v="Research Scientist"/>
    <x v="0"/>
    <s v="No"/>
    <s v="Y"/>
  </r>
  <r>
    <n v="28"/>
    <n v="7"/>
    <n v="3"/>
    <n v="1"/>
    <n v="1617"/>
    <n v="3"/>
    <n v="119570"/>
    <n v="13"/>
    <n v="8"/>
    <n v="0"/>
    <n v="10"/>
    <n v="2"/>
    <n v="10"/>
    <n v="1"/>
    <n v="8"/>
    <s v="Travel_Rarely"/>
    <x v="1"/>
    <s v="Medical"/>
    <x v="2"/>
    <s v="Healthcare Representative"/>
    <x v="1"/>
    <s v="No"/>
    <s v="Y"/>
  </r>
  <r>
    <n v="25"/>
    <n v="5"/>
    <n v="2"/>
    <n v="1"/>
    <n v="1618"/>
    <n v="3"/>
    <n v="26600"/>
    <n v="13"/>
    <n v="8"/>
    <n v="0"/>
    <n v="6"/>
    <n v="3"/>
    <n v="2"/>
    <n v="0"/>
    <n v="2"/>
    <s v="Travel_Rarely"/>
    <x v="1"/>
    <s v="Life Sciences"/>
    <x v="0"/>
    <s v="Laboratory Technician"/>
    <x v="0"/>
    <s v="Yes"/>
    <s v="Y"/>
  </r>
  <r>
    <n v="52"/>
    <n v="26"/>
    <n v="2"/>
    <n v="1"/>
    <n v="1619"/>
    <n v="2"/>
    <n v="33750"/>
    <n v="21"/>
    <n v="8"/>
    <n v="0"/>
    <n v="28"/>
    <n v="2"/>
    <n v="5"/>
    <n v="0"/>
    <n v="4"/>
    <s v="Travel_Rarely"/>
    <x v="1"/>
    <s v="Life Sciences"/>
    <x v="0"/>
    <s v="Sales Representative"/>
    <x v="0"/>
    <s v="No"/>
    <s v="Y"/>
  </r>
  <r>
    <n v="45"/>
    <n v="2"/>
    <n v="3"/>
    <n v="1"/>
    <n v="1620"/>
    <n v="1"/>
    <n v="50980"/>
    <n v="14"/>
    <n v="8"/>
    <n v="1"/>
    <n v="8"/>
    <n v="4"/>
    <n v="2"/>
    <n v="0"/>
    <n v="2"/>
    <s v="Travel_Rarely"/>
    <x v="1"/>
    <s v="Medical"/>
    <x v="0"/>
    <s v="Sales Executive"/>
    <x v="0"/>
    <s v="No"/>
    <s v="Y"/>
  </r>
  <r>
    <n v="52"/>
    <n v="12"/>
    <n v="3"/>
    <n v="1"/>
    <n v="1621"/>
    <n v="2"/>
    <n v="48780"/>
    <n v="11"/>
    <n v="8"/>
    <n v="1"/>
    <n v="31"/>
    <n v="3"/>
    <n v="5"/>
    <n v="1"/>
    <n v="4"/>
    <s v="Travel_Rarely"/>
    <x v="1"/>
    <s v="Medical"/>
    <x v="0"/>
    <s v="Research Scientist"/>
    <x v="1"/>
    <s v="No"/>
    <s v="Y"/>
  </r>
  <r>
    <n v="42"/>
    <n v="10"/>
    <n v="3"/>
    <n v="1"/>
    <n v="1622"/>
    <n v="2"/>
    <n v="28370"/>
    <n v="13"/>
    <n v="8"/>
    <n v="1"/>
    <n v="19"/>
    <n v="0"/>
    <n v="5"/>
    <n v="0"/>
    <n v="2"/>
    <s v="Travel_Frequently"/>
    <x v="0"/>
    <s v="Marketing"/>
    <x v="2"/>
    <s v="Healthcare Representative"/>
    <x v="0"/>
    <s v="No"/>
    <s v="Y"/>
  </r>
  <r>
    <n v="30"/>
    <n v="25"/>
    <n v="3"/>
    <n v="1"/>
    <n v="1623"/>
    <n v="1"/>
    <n v="24060"/>
    <n v="20"/>
    <n v="8"/>
    <n v="1"/>
    <n v="11"/>
    <n v="5"/>
    <n v="5"/>
    <n v="0"/>
    <n v="2"/>
    <s v="Travel_Rarely"/>
    <x v="0"/>
    <s v="Marketing"/>
    <x v="1"/>
    <s v="Sales Executive"/>
    <x v="1"/>
    <s v="No"/>
    <s v="Y"/>
  </r>
  <r>
    <n v="60"/>
    <n v="10"/>
    <n v="3"/>
    <n v="1"/>
    <n v="1624"/>
    <n v="1"/>
    <n v="22690"/>
    <n v="18"/>
    <n v="8"/>
    <n v="1"/>
    <n v="33"/>
    <n v="4"/>
    <n v="29"/>
    <n v="11"/>
    <n v="10"/>
    <s v="Travel_Rarely"/>
    <x v="1"/>
    <s v="Life Sciences"/>
    <x v="0"/>
    <s v="Manufacturing Director"/>
    <x v="0"/>
    <s v="No"/>
    <s v="Y"/>
  </r>
  <r>
    <n v="46"/>
    <n v="19"/>
    <n v="4"/>
    <n v="1"/>
    <n v="1625"/>
    <n v="1"/>
    <n v="41080"/>
    <n v="14"/>
    <n v="8"/>
    <n v="0"/>
    <n v="19"/>
    <n v="5"/>
    <n v="10"/>
    <n v="0"/>
    <n v="8"/>
    <s v="Travel_Rarely"/>
    <x v="0"/>
    <s v="Marketing"/>
    <x v="2"/>
    <s v="Sales Executive"/>
    <x v="0"/>
    <s v="No"/>
    <s v="Y"/>
  </r>
  <r>
    <n v="42"/>
    <n v="18"/>
    <n v="4"/>
    <n v="1"/>
    <n v="1626"/>
    <n v="4"/>
    <n v="132060"/>
    <n v="13"/>
    <n v="8"/>
    <n v="2"/>
    <n v="7"/>
    <n v="2"/>
    <n v="6"/>
    <n v="0"/>
    <n v="4"/>
    <s v="Travel_Frequently"/>
    <x v="1"/>
    <s v="Technical Degree"/>
    <x v="0"/>
    <s v="Sales Executive"/>
    <x v="1"/>
    <s v="No"/>
    <s v="Y"/>
  </r>
  <r>
    <n v="24"/>
    <n v="27"/>
    <n v="2"/>
    <n v="1"/>
    <n v="1627"/>
    <n v="1"/>
    <n v="104220"/>
    <n v="17"/>
    <n v="8"/>
    <n v="1"/>
    <n v="6"/>
    <n v="0"/>
    <n v="5"/>
    <n v="1"/>
    <n v="4"/>
    <s v="Travel_Rarely"/>
    <x v="1"/>
    <s v="Medical"/>
    <x v="1"/>
    <s v="Research Scientist"/>
    <x v="1"/>
    <s v="Yes"/>
    <s v="Y"/>
  </r>
  <r>
    <n v="34"/>
    <n v="5"/>
    <n v="3"/>
    <n v="1"/>
    <n v="1628"/>
    <n v="2"/>
    <n v="137440"/>
    <n v="20"/>
    <n v="8"/>
    <n v="1"/>
    <n v="3"/>
    <n v="3"/>
    <n v="2"/>
    <n v="1"/>
    <n v="0"/>
    <s v="Travel_Frequently"/>
    <x v="1"/>
    <s v="Medical"/>
    <x v="2"/>
    <s v="Research Scientist"/>
    <x v="1"/>
    <s v="Yes"/>
    <s v="Y"/>
  </r>
  <r>
    <n v="38"/>
    <n v="3"/>
    <n v="3"/>
    <n v="1"/>
    <n v="1629"/>
    <n v="2"/>
    <n v="49070"/>
    <n v="11"/>
    <n v="8"/>
    <n v="1"/>
    <n v="1"/>
    <n v="3"/>
    <n v="1"/>
    <n v="0"/>
    <n v="0"/>
    <s v="Travel_Frequently"/>
    <x v="0"/>
    <s v="Marketing"/>
    <x v="0"/>
    <s v="Sales Executive"/>
    <x v="0"/>
    <s v="No"/>
    <s v="Y"/>
  </r>
  <r>
    <n v="40"/>
    <n v="26"/>
    <n v="4"/>
    <n v="1"/>
    <n v="1630"/>
    <n v="1"/>
    <n v="34820"/>
    <n v="18"/>
    <n v="8"/>
    <n v="1"/>
    <n v="21"/>
    <n v="2"/>
    <n v="20"/>
    <n v="1"/>
    <n v="12"/>
    <s v="Travel_Rarely"/>
    <x v="0"/>
    <s v="Marketing"/>
    <x v="0"/>
    <s v="Sales Executive"/>
    <x v="0"/>
    <s v="No"/>
    <s v="Y"/>
  </r>
  <r>
    <n v="26"/>
    <n v="3"/>
    <n v="2"/>
    <n v="1"/>
    <n v="1631"/>
    <n v="4"/>
    <n v="24360"/>
    <n v="24"/>
    <n v="8"/>
    <n v="0"/>
    <n v="3"/>
    <n v="2"/>
    <n v="3"/>
    <n v="0"/>
    <n v="2"/>
    <s v="Travel_Rarely"/>
    <x v="1"/>
    <s v="Medical"/>
    <x v="2"/>
    <s v="Healthcare Representative"/>
    <x v="0"/>
    <s v="No"/>
    <s v="Y"/>
  </r>
  <r>
    <n v="30"/>
    <n v="15"/>
    <n v="3"/>
    <n v="1"/>
    <n v="1632"/>
    <n v="2"/>
    <n v="23800"/>
    <n v="18"/>
    <n v="8"/>
    <n v="3"/>
    <n v="9"/>
    <n v="2"/>
    <n v="5"/>
    <n v="1"/>
    <n v="4"/>
    <s v="Non-Travel"/>
    <x v="1"/>
    <s v="Medical"/>
    <x v="0"/>
    <s v="Sales Executive"/>
    <x v="0"/>
    <s v="No"/>
    <s v="Y"/>
  </r>
  <r>
    <n v="29"/>
    <n v="8"/>
    <n v="3"/>
    <n v="1"/>
    <n v="1633"/>
    <n v="3"/>
    <n v="194310"/>
    <n v="11"/>
    <n v="8"/>
    <n v="0"/>
    <n v="10"/>
    <n v="3"/>
    <n v="10"/>
    <n v="0"/>
    <n v="7"/>
    <s v="Travel_Rarely"/>
    <x v="1"/>
    <s v="Medical"/>
    <x v="0"/>
    <s v="Manufacturing Director"/>
    <x v="0"/>
    <s v="No"/>
    <s v="Y"/>
  </r>
  <r>
    <n v="29"/>
    <n v="19"/>
    <n v="4"/>
    <n v="1"/>
    <n v="1634"/>
    <n v="3"/>
    <n v="17900"/>
    <n v="16"/>
    <n v="8"/>
    <n v="1"/>
    <n v="6"/>
    <n v="4"/>
    <n v="2"/>
    <n v="1"/>
    <n v="1"/>
    <s v="Travel_Rarely"/>
    <x v="1"/>
    <s v="Life Sciences"/>
    <x v="0"/>
    <s v="Research Scientist"/>
    <x v="1"/>
    <s v="Yes"/>
    <s v="Y"/>
  </r>
  <r>
    <n v="19"/>
    <n v="4"/>
    <n v="3"/>
    <n v="1"/>
    <n v="1635"/>
    <n v="1"/>
    <n v="76440"/>
    <n v="15"/>
    <n v="8"/>
    <n v="2"/>
    <n v="1"/>
    <n v="2"/>
    <n v="1"/>
    <n v="0"/>
    <n v="0"/>
    <s v="Travel_Rarely"/>
    <x v="1"/>
    <s v="Medical"/>
    <x v="1"/>
    <s v="Sales Executive"/>
    <x v="1"/>
    <s v="Yes"/>
    <s v="Y"/>
  </r>
  <r>
    <n v="30"/>
    <n v="2"/>
    <n v="4"/>
    <n v="1"/>
    <n v="1636"/>
    <n v="3"/>
    <n v="51310"/>
    <n v="15"/>
    <n v="8"/>
    <n v="1"/>
    <n v="10"/>
    <n v="2"/>
    <n v="9"/>
    <n v="7"/>
    <n v="8"/>
    <s v="Non-Travel"/>
    <x v="1"/>
    <s v="Life Sciences"/>
    <x v="0"/>
    <s v="Research Scientist"/>
    <x v="0"/>
    <s v="No"/>
    <s v="Y"/>
  </r>
  <r>
    <n v="57"/>
    <n v="2"/>
    <n v="2"/>
    <n v="1"/>
    <n v="1637"/>
    <n v="4"/>
    <n v="63060"/>
    <n v="12"/>
    <n v="8"/>
    <n v="1"/>
    <n v="32"/>
    <n v="3"/>
    <n v="1"/>
    <n v="0"/>
    <n v="0"/>
    <s v="Travel_Rarely"/>
    <x v="1"/>
    <s v="Life Sciences"/>
    <x v="2"/>
    <s v="Research Scientist"/>
    <x v="1"/>
    <s v="No"/>
    <s v="Y"/>
  </r>
  <r>
    <n v="50"/>
    <n v="10"/>
    <n v="4"/>
    <n v="1"/>
    <n v="1638"/>
    <n v="3"/>
    <n v="47870"/>
    <n v="12"/>
    <n v="8"/>
    <n v="0"/>
    <n v="28"/>
    <n v="3"/>
    <n v="27"/>
    <n v="15"/>
    <n v="7"/>
    <s v="Travel_Rarely"/>
    <x v="0"/>
    <s v="Life Sciences"/>
    <x v="0"/>
    <s v="Manager"/>
    <x v="0"/>
    <s v="No"/>
    <s v="Y"/>
  </r>
  <r>
    <n v="30"/>
    <n v="10"/>
    <n v="2"/>
    <n v="1"/>
    <n v="1639"/>
    <n v="3"/>
    <n v="188800"/>
    <n v="22"/>
    <n v="8"/>
    <n v="1"/>
    <n v="12"/>
    <n v="3"/>
    <n v="11"/>
    <n v="6"/>
    <n v="7"/>
    <s v="Non-Travel"/>
    <x v="0"/>
    <s v="Life Sciences"/>
    <x v="1"/>
    <s v="Laboratory Technician"/>
    <x v="1"/>
    <s v="No"/>
    <s v="Y"/>
  </r>
  <r>
    <n v="60"/>
    <n v="16"/>
    <n v="3"/>
    <n v="1"/>
    <n v="1640"/>
    <n v="4"/>
    <n v="23390"/>
    <n v="20"/>
    <n v="8"/>
    <n v="0"/>
    <n v="22"/>
    <n v="4"/>
    <n v="18"/>
    <n v="13"/>
    <n v="11"/>
    <s v="Travel_Frequently"/>
    <x v="1"/>
    <s v="Life Sciences"/>
    <x v="0"/>
    <s v="Laboratory Technician"/>
    <x v="0"/>
    <s v="No"/>
    <s v="Y"/>
  </r>
  <r>
    <n v="47"/>
    <n v="1"/>
    <n v="3"/>
    <n v="1"/>
    <n v="1641"/>
    <n v="5"/>
    <n v="135700"/>
    <n v="16"/>
    <n v="8"/>
    <n v="2"/>
    <n v="20"/>
    <n v="2"/>
    <n v="5"/>
    <n v="0"/>
    <n v="4"/>
    <s v="Travel_Rarely"/>
    <x v="1"/>
    <s v="Technical Degree"/>
    <x v="2"/>
    <s v="Manufacturing Director"/>
    <x v="1"/>
    <s v="No"/>
    <s v="Y"/>
  </r>
  <r>
    <n v="46"/>
    <n v="4"/>
    <n v="1"/>
    <n v="1"/>
    <n v="1642"/>
    <n v="1"/>
    <n v="67120"/>
    <n v="21"/>
    <n v="8"/>
    <n v="1"/>
    <n v="26"/>
    <n v="3"/>
    <n v="3"/>
    <n v="0"/>
    <n v="1"/>
    <s v="Travel_Rarely"/>
    <x v="0"/>
    <s v="Technical Degree"/>
    <x v="0"/>
    <s v="Laboratory Technician"/>
    <x v="1"/>
    <s v="No"/>
    <s v="Y"/>
  </r>
  <r>
    <n v="35"/>
    <n v="15"/>
    <n v="2"/>
    <n v="1"/>
    <n v="1643"/>
    <n v="2"/>
    <n v="54060"/>
    <n v="12"/>
    <n v="8"/>
    <n v="1"/>
    <n v="6"/>
    <n v="2"/>
    <n v="5"/>
    <n v="4"/>
    <n v="3"/>
    <s v="Travel_Rarely"/>
    <x v="1"/>
    <s v="Medical"/>
    <x v="1"/>
    <s v="Laboratory Technician"/>
    <x v="0"/>
    <s v="No"/>
    <s v="Y"/>
  </r>
  <r>
    <n v="54"/>
    <n v="2"/>
    <n v="4"/>
    <n v="1"/>
    <n v="1644"/>
    <n v="2"/>
    <n v="89380"/>
    <n v="11"/>
    <n v="8"/>
    <n v="3"/>
    <n v="19"/>
    <n v="2"/>
    <n v="1"/>
    <n v="0"/>
    <n v="0"/>
    <s v="Travel_Rarely"/>
    <x v="1"/>
    <s v="Medical"/>
    <x v="1"/>
    <s v="Human Resources"/>
    <x v="1"/>
    <s v="No"/>
    <s v="Y"/>
  </r>
  <r>
    <n v="34"/>
    <n v="8"/>
    <n v="2"/>
    <n v="1"/>
    <n v="1645"/>
    <n v="1"/>
    <n v="24390"/>
    <n v="11"/>
    <n v="8"/>
    <n v="2"/>
    <n v="14"/>
    <n v="2"/>
    <n v="7"/>
    <n v="5"/>
    <n v="7"/>
    <s v="Travel_Rarely"/>
    <x v="0"/>
    <s v="Life Sciences"/>
    <x v="2"/>
    <s v="Laboratory Technician"/>
    <x v="1"/>
    <s v="No"/>
    <s v="Y"/>
  </r>
  <r>
    <n v="46"/>
    <n v="2"/>
    <n v="3"/>
    <n v="1"/>
    <n v="1646"/>
    <n v="1"/>
    <n v="88370"/>
    <n v="18"/>
    <n v="8"/>
    <n v="0"/>
    <n v="15"/>
    <n v="3"/>
    <n v="3"/>
    <n v="1"/>
    <n v="2"/>
    <s v="Travel_Rarely"/>
    <x v="1"/>
    <s v="Life Sciences"/>
    <x v="0"/>
    <s v="Healthcare Representative"/>
    <x v="1"/>
    <s v="No"/>
    <s v="Y"/>
  </r>
  <r>
    <n v="31"/>
    <n v="7"/>
    <n v="3"/>
    <n v="1"/>
    <n v="1647"/>
    <n v="2"/>
    <n v="53430"/>
    <n v="14"/>
    <n v="8"/>
    <n v="1"/>
    <n v="13"/>
    <n v="3"/>
    <n v="13"/>
    <n v="0"/>
    <n v="8"/>
    <s v="Travel_Rarely"/>
    <x v="1"/>
    <s v="Life Sciences"/>
    <x v="2"/>
    <s v="Research Director"/>
    <x v="1"/>
    <s v="No"/>
    <s v="Y"/>
  </r>
  <r>
    <n v="33"/>
    <n v="10"/>
    <n v="3"/>
    <n v="1"/>
    <n v="1648"/>
    <n v="4"/>
    <n v="67280"/>
    <n v="22"/>
    <n v="8"/>
    <n v="0"/>
    <n v="15"/>
    <n v="2"/>
    <n v="7"/>
    <n v="7"/>
    <n v="7"/>
    <s v="Travel_Rarely"/>
    <x v="1"/>
    <s v="Life Sciences"/>
    <x v="0"/>
    <s v="Research Director"/>
    <x v="0"/>
    <s v="Yes"/>
    <s v="Y"/>
  </r>
  <r>
    <n v="33"/>
    <n v="5"/>
    <n v="4"/>
    <n v="1"/>
    <n v="1649"/>
    <n v="2"/>
    <n v="66520"/>
    <n v="25"/>
    <n v="8"/>
    <n v="0"/>
    <n v="8"/>
    <n v="5"/>
    <n v="4"/>
    <n v="1"/>
    <n v="3"/>
    <s v="Travel_Rarely"/>
    <x v="0"/>
    <s v="Marketing"/>
    <x v="2"/>
    <s v="Research Director"/>
    <x v="1"/>
    <s v="Yes"/>
    <s v="Y"/>
  </r>
  <r>
    <n v="30"/>
    <n v="2"/>
    <n v="3"/>
    <n v="1"/>
    <n v="1650"/>
    <n v="1"/>
    <n v="48500"/>
    <n v="12"/>
    <n v="8"/>
    <n v="1"/>
    <n v="4"/>
    <n v="4"/>
    <n v="3"/>
    <n v="1"/>
    <n v="2"/>
    <s v="Travel_Rarely"/>
    <x v="1"/>
    <s v="Life Sciences"/>
    <x v="1"/>
    <s v="Sales Executive"/>
    <x v="1"/>
    <s v="No"/>
    <s v="Y"/>
  </r>
  <r>
    <n v="35"/>
    <n v="12"/>
    <n v="2"/>
    <n v="1"/>
    <n v="1651"/>
    <n v="2"/>
    <n v="28090"/>
    <n v="23"/>
    <n v="8"/>
    <n v="1"/>
    <n v="10"/>
    <n v="2"/>
    <n v="8"/>
    <n v="0"/>
    <n v="0"/>
    <s v="Travel_Rarely"/>
    <x v="1"/>
    <s v="Medical"/>
    <x v="0"/>
    <s v="Sales Representative"/>
    <x v="0"/>
    <s v="No"/>
    <s v="Y"/>
  </r>
  <r>
    <n v="31"/>
    <n v="22"/>
    <n v="2"/>
    <n v="1"/>
    <n v="1652"/>
    <n v="2"/>
    <n v="56890"/>
    <n v="15"/>
    <n v="8"/>
    <n v="2"/>
    <n v="12"/>
    <n v="2"/>
    <n v="1"/>
    <n v="0"/>
    <n v="0"/>
    <s v="Travel_Frequently"/>
    <x v="1"/>
    <s v="Medical"/>
    <x v="0"/>
    <s v="Sales Executive"/>
    <x v="0"/>
    <s v="Yes"/>
    <s v="Y"/>
  </r>
  <r>
    <n v="34"/>
    <n v="17"/>
    <n v="1"/>
    <n v="1"/>
    <n v="1653"/>
    <n v="1"/>
    <n v="20010"/>
    <n v="22"/>
    <n v="8"/>
    <n v="1"/>
    <n v="11"/>
    <n v="5"/>
    <n v="3"/>
    <n v="0"/>
    <n v="2"/>
    <s v="Travel_Frequently"/>
    <x v="0"/>
    <s v="Marketing"/>
    <x v="2"/>
    <s v="Research Director"/>
    <x v="1"/>
    <s v="Yes"/>
    <s v="Y"/>
  </r>
  <r>
    <n v="42"/>
    <n v="2"/>
    <n v="4"/>
    <n v="1"/>
    <n v="1654"/>
    <n v="1"/>
    <n v="29770"/>
    <n v="15"/>
    <n v="8"/>
    <n v="3"/>
    <n v="8"/>
    <n v="3"/>
    <n v="2"/>
    <n v="2"/>
    <n v="0"/>
    <s v="Travel_Frequently"/>
    <x v="1"/>
    <s v="Medical"/>
    <x v="0"/>
    <s v="Research Scientist"/>
    <x v="0"/>
    <s v="No"/>
    <s v="Y"/>
  </r>
  <r>
    <n v="36"/>
    <n v="3"/>
    <n v="4"/>
    <n v="1"/>
    <n v="1655"/>
    <n v="1"/>
    <n v="40250"/>
    <n v="11"/>
    <n v="8"/>
    <n v="0"/>
    <n v="10"/>
    <n v="3"/>
    <n v="10"/>
    <n v="9"/>
    <n v="7"/>
    <s v="Non-Travel"/>
    <x v="1"/>
    <s v="Medical"/>
    <x v="1"/>
    <s v="Research Scientist"/>
    <x v="1"/>
    <s v="No"/>
    <s v="Y"/>
  </r>
  <r>
    <n v="22"/>
    <n v="7"/>
    <n v="3"/>
    <n v="1"/>
    <n v="1656"/>
    <n v="2"/>
    <n v="37850"/>
    <n v="13"/>
    <n v="8"/>
    <n v="2"/>
    <n v="4"/>
    <n v="2"/>
    <n v="2"/>
    <n v="1"/>
    <n v="2"/>
    <s v="Travel_Frequently"/>
    <x v="1"/>
    <s v="Medical"/>
    <x v="1"/>
    <s v="Laboratory Technician"/>
    <x v="0"/>
    <s v="Yes"/>
    <s v="Y"/>
  </r>
  <r>
    <n v="48"/>
    <n v="6"/>
    <n v="3"/>
    <n v="1"/>
    <n v="1657"/>
    <n v="1"/>
    <n v="108540"/>
    <n v="14"/>
    <n v="8"/>
    <n v="1"/>
    <n v="14"/>
    <n v="6"/>
    <n v="9"/>
    <n v="6"/>
    <n v="7"/>
    <s v="Travel_Rarely"/>
    <x v="1"/>
    <s v="Medical"/>
    <x v="0"/>
    <s v="Laboratory Technician"/>
    <x v="1"/>
    <s v="No"/>
    <s v="Y"/>
  </r>
  <r>
    <n v="55"/>
    <n v="1"/>
    <n v="3"/>
    <n v="1"/>
    <n v="1658"/>
    <n v="1"/>
    <n v="120310"/>
    <n v="11"/>
    <n v="8"/>
    <n v="0"/>
    <n v="37"/>
    <n v="5"/>
    <n v="10"/>
    <n v="7"/>
    <n v="7"/>
    <s v="Travel_Rarely"/>
    <x v="1"/>
    <s v="Medical"/>
    <x v="1"/>
    <s v="Sales Executive"/>
    <x v="0"/>
    <s v="No"/>
    <s v="Y"/>
  </r>
  <r>
    <n v="41"/>
    <n v="3"/>
    <n v="2"/>
    <n v="1"/>
    <n v="1659"/>
    <n v="2"/>
    <n v="99360"/>
    <n v="17"/>
    <n v="8"/>
    <n v="1"/>
    <n v="16"/>
    <n v="2"/>
    <n v="14"/>
    <n v="1"/>
    <n v="10"/>
    <s v="Non-Travel"/>
    <x v="1"/>
    <s v="Life Sciences"/>
    <x v="1"/>
    <s v="Research Scientist"/>
    <x v="0"/>
    <s v="No"/>
    <s v="Y"/>
  </r>
  <r>
    <n v="35"/>
    <n v="22"/>
    <n v="3"/>
    <n v="1"/>
    <n v="1660"/>
    <n v="1"/>
    <n v="29660"/>
    <n v="18"/>
    <n v="8"/>
    <n v="0"/>
    <n v="15"/>
    <n v="2"/>
    <n v="11"/>
    <n v="6"/>
    <n v="9"/>
    <s v="Travel_Rarely"/>
    <x v="1"/>
    <s v="Medical"/>
    <x v="0"/>
    <s v="Sales Representative"/>
    <x v="0"/>
    <s v="No"/>
    <s v="Y"/>
  </r>
  <r>
    <n v="40"/>
    <n v="15"/>
    <n v="3"/>
    <n v="1"/>
    <n v="1661"/>
    <n v="2"/>
    <n v="25710"/>
    <n v="14"/>
    <n v="8"/>
    <n v="0"/>
    <n v="22"/>
    <n v="1"/>
    <n v="20"/>
    <n v="5"/>
    <n v="13"/>
    <s v="Travel_Rarely"/>
    <x v="1"/>
    <s v="Life Sciences"/>
    <x v="1"/>
    <s v="Laboratory Technician"/>
    <x v="0"/>
    <s v="No"/>
    <s v="Y"/>
  </r>
  <r>
    <n v="39"/>
    <n v="12"/>
    <n v="1"/>
    <n v="1"/>
    <n v="1662"/>
    <n v="1"/>
    <n v="99910"/>
    <n v="16"/>
    <n v="8"/>
    <n v="1"/>
    <n v="8"/>
    <n v="3"/>
    <n v="8"/>
    <n v="0"/>
    <n v="7"/>
    <s v="Travel_Frequently"/>
    <x v="1"/>
    <s v="Medical"/>
    <x v="0"/>
    <s v="Research Scientist"/>
    <x v="1"/>
    <s v="No"/>
    <s v="Y"/>
  </r>
  <r>
    <n v="31"/>
    <n v="1"/>
    <n v="4"/>
    <n v="1"/>
    <n v="1663"/>
    <n v="3"/>
    <n v="61420"/>
    <n v="13"/>
    <n v="8"/>
    <n v="2"/>
    <n v="10"/>
    <n v="2"/>
    <n v="6"/>
    <n v="0"/>
    <n v="5"/>
    <s v="Travel_Rarely"/>
    <x v="1"/>
    <s v="Life Sciences"/>
    <x v="1"/>
    <s v="Research Director"/>
    <x v="1"/>
    <s v="No"/>
    <s v="Y"/>
  </r>
  <r>
    <n v="42"/>
    <n v="5"/>
    <n v="3"/>
    <n v="1"/>
    <n v="1664"/>
    <n v="3"/>
    <n v="53900"/>
    <n v="14"/>
    <n v="8"/>
    <n v="0"/>
    <n v="10"/>
    <n v="3"/>
    <n v="10"/>
    <n v="5"/>
    <n v="8"/>
    <s v="Travel_Rarely"/>
    <x v="1"/>
    <s v="Medical"/>
    <x v="0"/>
    <s v="Sales Executive"/>
    <x v="1"/>
    <s v="No"/>
    <s v="Y"/>
  </r>
  <r>
    <n v="45"/>
    <n v="2"/>
    <n v="1"/>
    <n v="1"/>
    <n v="1665"/>
    <n v="4"/>
    <n v="44040"/>
    <n v="23"/>
    <n v="8"/>
    <n v="0"/>
    <n v="9"/>
    <n v="2"/>
    <n v="8"/>
    <n v="3"/>
    <n v="7"/>
    <s v="Travel_Rarely"/>
    <x v="1"/>
    <s v="Medical"/>
    <x v="0"/>
    <s v="Sales Executive"/>
    <x v="0"/>
    <s v="No"/>
    <s v="Y"/>
  </r>
  <r>
    <n v="26"/>
    <n v="2"/>
    <n v="1"/>
    <n v="1"/>
    <n v="1666"/>
    <n v="2"/>
    <n v="59930"/>
    <n v="12"/>
    <n v="8"/>
    <n v="0"/>
    <n v="8"/>
    <n v="3"/>
    <n v="7"/>
    <n v="1"/>
    <n v="0"/>
    <s v="Travel_Frequently"/>
    <x v="1"/>
    <s v="Life Sciences"/>
    <x v="2"/>
    <s v="Laboratory Technician"/>
    <x v="0"/>
    <s v="Yes"/>
    <s v="Y"/>
  </r>
  <r>
    <n v="29"/>
    <n v="5"/>
    <n v="3"/>
    <n v="1"/>
    <n v="1667"/>
    <n v="1"/>
    <n v="51300"/>
    <n v="11"/>
    <n v="8"/>
    <n v="0"/>
    <n v="8"/>
    <n v="3"/>
    <n v="3"/>
    <n v="1"/>
    <n v="2"/>
    <s v="Travel_Rarely"/>
    <x v="1"/>
    <s v="Medical"/>
    <x v="2"/>
    <s v="Research Scientist"/>
    <x v="1"/>
    <s v="No"/>
    <s v="Y"/>
  </r>
  <r>
    <n v="33"/>
    <n v="16"/>
    <n v="3"/>
    <n v="1"/>
    <n v="1668"/>
    <n v="1"/>
    <n v="20900"/>
    <n v="16"/>
    <n v="8"/>
    <n v="0"/>
    <n v="10"/>
    <n v="2"/>
    <n v="6"/>
    <n v="0"/>
    <n v="5"/>
    <s v="Travel_Rarely"/>
    <x v="1"/>
    <s v="Medical"/>
    <x v="2"/>
    <s v="Laboratory Technician"/>
    <x v="0"/>
    <s v="No"/>
    <s v="Y"/>
  </r>
  <r>
    <n v="31"/>
    <n v="2"/>
    <n v="4"/>
    <n v="1"/>
    <n v="1669"/>
    <n v="1"/>
    <n v="29090"/>
    <n v="14"/>
    <n v="8"/>
    <n v="2"/>
    <n v="10"/>
    <n v="2"/>
    <n v="5"/>
    <n v="0"/>
    <n v="1"/>
    <s v="Travel_Rarely"/>
    <x v="1"/>
    <s v="Life Sciences"/>
    <x v="2"/>
    <s v="Sales Executive"/>
    <x v="0"/>
    <s v="No"/>
    <s v="Y"/>
  </r>
  <r>
    <n v="18"/>
    <n v="2"/>
    <n v="3"/>
    <n v="1"/>
    <n v="1670"/>
    <n v="1"/>
    <n v="34680"/>
    <n v="18"/>
    <n v="8"/>
    <n v="2"/>
    <n v="0"/>
    <n v="4"/>
    <n v="0"/>
    <n v="0"/>
    <n v="0"/>
    <s v="Travel_Frequently"/>
    <x v="1"/>
    <s v="Technical Degree"/>
    <x v="1"/>
    <s v="Sales Executive"/>
    <x v="1"/>
    <s v="Yes"/>
    <s v="Y"/>
  </r>
  <r>
    <n v="40"/>
    <n v="1"/>
    <n v="4"/>
    <n v="1"/>
    <n v="1671"/>
    <n v="2"/>
    <n v="30680"/>
    <n v="19"/>
    <n v="8"/>
    <n v="0"/>
    <n v="20"/>
    <n v="3"/>
    <n v="1"/>
    <n v="0"/>
    <n v="1"/>
    <s v="Non-Travel"/>
    <x v="1"/>
    <s v="Technical Degree"/>
    <x v="2"/>
    <s v="Laboratory Technician"/>
    <x v="0"/>
    <s v="No"/>
    <s v="Y"/>
  </r>
  <r>
    <n v="41"/>
    <n v="23"/>
    <n v="3"/>
    <n v="1"/>
    <n v="1672"/>
    <n v="2"/>
    <n v="26700"/>
    <n v="15"/>
    <n v="8"/>
    <n v="2"/>
    <n v="10"/>
    <n v="2"/>
    <n v="8"/>
    <n v="0"/>
    <n v="7"/>
    <s v="Non-Travel"/>
    <x v="1"/>
    <s v="Life Sciences"/>
    <x v="1"/>
    <s v="Manufacturing Director"/>
    <x v="1"/>
    <s v="No"/>
    <s v="Y"/>
  </r>
  <r>
    <n v="26"/>
    <n v="9"/>
    <n v="4"/>
    <n v="1"/>
    <n v="1673"/>
    <n v="3"/>
    <n v="26930"/>
    <n v="17"/>
    <n v="8"/>
    <n v="3"/>
    <n v="8"/>
    <n v="3"/>
    <n v="0"/>
    <n v="0"/>
    <n v="0"/>
    <s v="Travel_Rarely"/>
    <x v="1"/>
    <s v="Medical"/>
    <x v="2"/>
    <s v="Healthcare Representative"/>
    <x v="1"/>
    <s v="No"/>
    <s v="Y"/>
  </r>
  <r>
    <n v="35"/>
    <n v="16"/>
    <n v="4"/>
    <n v="1"/>
    <n v="1674"/>
    <n v="2"/>
    <n v="95260"/>
    <n v="15"/>
    <n v="8"/>
    <n v="0"/>
    <n v="5"/>
    <n v="2"/>
    <n v="5"/>
    <n v="0"/>
    <n v="3"/>
    <s v="Travel_Rarely"/>
    <x v="1"/>
    <s v="Medical"/>
    <x v="1"/>
    <s v="Human Resources"/>
    <x v="1"/>
    <s v="No"/>
    <s v="Y"/>
  </r>
  <r>
    <n v="34"/>
    <n v="26"/>
    <n v="3"/>
    <n v="1"/>
    <n v="1675"/>
    <n v="1"/>
    <n v="52370"/>
    <n v="19"/>
    <n v="8"/>
    <n v="1"/>
    <n v="10"/>
    <n v="3"/>
    <n v="10"/>
    <n v="5"/>
    <n v="7"/>
    <s v="Travel_Rarely"/>
    <x v="1"/>
    <s v="Medical"/>
    <x v="1"/>
    <s v="Laboratory Technician"/>
    <x v="1"/>
    <s v="No"/>
    <s v="Y"/>
  </r>
  <r>
    <n v="26"/>
    <n v="1"/>
    <n v="3"/>
    <n v="1"/>
    <n v="1676"/>
    <n v="2"/>
    <n v="24260"/>
    <n v="22"/>
    <n v="8"/>
    <n v="0"/>
    <n v="1"/>
    <n v="3"/>
    <n v="1"/>
    <n v="0"/>
    <n v="0"/>
    <s v="Travel_Rarely"/>
    <x v="0"/>
    <s v="Marketing"/>
    <x v="1"/>
    <s v="Manufacturing Director"/>
    <x v="0"/>
    <s v="Yes"/>
    <s v="Y"/>
  </r>
  <r>
    <n v="37"/>
    <n v="8"/>
    <n v="1"/>
    <n v="1"/>
    <n v="1677"/>
    <n v="1"/>
    <n v="41930"/>
    <n v="16"/>
    <n v="8"/>
    <n v="1"/>
    <n v="12"/>
    <n v="5"/>
    <n v="6"/>
    <n v="1"/>
    <n v="2"/>
    <s v="Travel_Rarely"/>
    <x v="1"/>
    <s v="Life Sciences"/>
    <x v="1"/>
    <s v="Sales Executive"/>
    <x v="1"/>
    <s v="No"/>
    <s v="Y"/>
  </r>
  <r>
    <n v="46"/>
    <n v="4"/>
    <n v="1"/>
    <n v="1"/>
    <n v="1678"/>
    <n v="5"/>
    <n v="29110"/>
    <n v="13"/>
    <n v="8"/>
    <n v="0"/>
    <n v="28"/>
    <n v="3"/>
    <n v="2"/>
    <n v="1"/>
    <n v="2"/>
    <s v="Travel_Frequently"/>
    <x v="1"/>
    <s v="Medical"/>
    <x v="0"/>
    <s v="Human Resources"/>
    <x v="1"/>
    <s v="No"/>
    <s v="Y"/>
  </r>
  <r>
    <n v="41"/>
    <n v="24"/>
    <n v="1"/>
    <n v="1"/>
    <n v="1679"/>
    <n v="1"/>
    <n v="26610"/>
    <n v="14"/>
    <n v="8"/>
    <n v="1"/>
    <n v="22"/>
    <n v="2"/>
    <n v="18"/>
    <n v="11"/>
    <n v="8"/>
    <s v="Travel_Rarely"/>
    <x v="1"/>
    <s v="Life Sciences"/>
    <x v="0"/>
    <s v="Research Director"/>
    <x v="1"/>
    <s v="No"/>
    <s v="Y"/>
  </r>
  <r>
    <n v="37"/>
    <n v="7"/>
    <n v="2"/>
    <n v="1"/>
    <n v="1680"/>
    <n v="1"/>
    <n v="20280"/>
    <n v="16"/>
    <n v="8"/>
    <n v="1"/>
    <n v="9"/>
    <n v="3"/>
    <n v="9"/>
    <n v="7"/>
    <n v="7"/>
    <s v="Non-Travel"/>
    <x v="1"/>
    <s v="Medical"/>
    <x v="2"/>
    <s v="Sales Executive"/>
    <x v="1"/>
    <s v="No"/>
    <s v="Y"/>
  </r>
  <r>
    <n v="52"/>
    <n v="2"/>
    <n v="1"/>
    <n v="1"/>
    <n v="1681"/>
    <n v="1"/>
    <n v="99800"/>
    <n v="11"/>
    <n v="8"/>
    <n v="1"/>
    <n v="18"/>
    <n v="2"/>
    <n v="10"/>
    <n v="6"/>
    <n v="9"/>
    <s v="Travel_Rarely"/>
    <x v="0"/>
    <s v="Medical"/>
    <x v="2"/>
    <s v="Laboratory Technician"/>
    <x v="1"/>
    <s v="No"/>
    <s v="Y"/>
  </r>
  <r>
    <n v="32"/>
    <n v="7"/>
    <n v="2"/>
    <n v="1"/>
    <n v="1682"/>
    <n v="2"/>
    <n v="32980"/>
    <n v="22"/>
    <n v="8"/>
    <n v="0"/>
    <n v="6"/>
    <n v="4"/>
    <n v="4"/>
    <n v="1"/>
    <n v="2"/>
    <s v="Non-Travel"/>
    <x v="1"/>
    <s v="Life Sciences"/>
    <x v="0"/>
    <s v="Research Director"/>
    <x v="0"/>
    <s v="Yes"/>
    <s v="Y"/>
  </r>
  <r>
    <n v="24"/>
    <n v="22"/>
    <n v="3"/>
    <n v="1"/>
    <n v="1683"/>
    <n v="1"/>
    <n v="29350"/>
    <n v="14"/>
    <n v="8"/>
    <n v="2"/>
    <n v="3"/>
    <n v="5"/>
    <n v="2"/>
    <n v="2"/>
    <n v="1"/>
    <s v="Travel_Frequently"/>
    <x v="0"/>
    <s v="Life Sciences"/>
    <x v="0"/>
    <s v="Healthcare Representative"/>
    <x v="0"/>
    <s v="No"/>
    <s v="Y"/>
  </r>
  <r>
    <n v="38"/>
    <n v="5"/>
    <n v="3"/>
    <n v="1"/>
    <n v="1684"/>
    <n v="1"/>
    <n v="154270"/>
    <n v="16"/>
    <n v="8"/>
    <n v="1"/>
    <n v="18"/>
    <n v="2"/>
    <n v="1"/>
    <n v="0"/>
    <n v="0"/>
    <s v="Travel_Rarely"/>
    <x v="1"/>
    <s v="Life Sciences"/>
    <x v="0"/>
    <s v="Research Scientist"/>
    <x v="0"/>
    <s v="No"/>
    <s v="Y"/>
  </r>
  <r>
    <n v="37"/>
    <n v="1"/>
    <n v="4"/>
    <n v="1"/>
    <n v="1685"/>
    <n v="5"/>
    <n v="39440"/>
    <n v="11"/>
    <n v="8"/>
    <n v="2"/>
    <n v="8"/>
    <n v="3"/>
    <n v="6"/>
    <n v="4"/>
    <n v="3"/>
    <s v="Travel_Rarely"/>
    <x v="1"/>
    <s v="Technical Degree"/>
    <x v="0"/>
    <s v="Research Scientist"/>
    <x v="0"/>
    <s v="No"/>
    <s v="Y"/>
  </r>
  <r>
    <n v="49"/>
    <n v="21"/>
    <n v="1"/>
    <n v="1"/>
    <n v="1686"/>
    <n v="1"/>
    <n v="40110"/>
    <n v="18"/>
    <n v="8"/>
    <n v="2"/>
    <n v="31"/>
    <n v="2"/>
    <n v="31"/>
    <n v="0"/>
    <n v="9"/>
    <s v="Travel_Rarely"/>
    <x v="0"/>
    <s v="Life Sciences"/>
    <x v="2"/>
    <s v="Sales Executive"/>
    <x v="1"/>
    <s v="No"/>
    <s v="Y"/>
  </r>
  <r>
    <n v="24"/>
    <n v="1"/>
    <n v="3"/>
    <n v="1"/>
    <n v="1687"/>
    <n v="1"/>
    <n v="34070"/>
    <n v="15"/>
    <n v="8"/>
    <n v="2"/>
    <n v="6"/>
    <n v="2"/>
    <n v="6"/>
    <n v="1"/>
    <n v="4"/>
    <s v="Travel_Rarely"/>
    <x v="0"/>
    <s v="Marketing"/>
    <x v="0"/>
    <s v="Sales Executive"/>
    <x v="0"/>
    <s v="No"/>
    <s v="Y"/>
  </r>
  <r>
    <n v="26"/>
    <n v="19"/>
    <n v="4"/>
    <n v="1"/>
    <n v="1688"/>
    <n v="4"/>
    <n v="119940"/>
    <n v="14"/>
    <n v="8"/>
    <n v="1"/>
    <n v="6"/>
    <n v="6"/>
    <n v="5"/>
    <n v="1"/>
    <n v="4"/>
    <s v="Travel_Rarely"/>
    <x v="1"/>
    <s v="Technical Degree"/>
    <x v="0"/>
    <s v="Sales Executive"/>
    <x v="0"/>
    <s v="No"/>
    <s v="Y"/>
  </r>
  <r>
    <n v="24"/>
    <n v="7"/>
    <n v="3"/>
    <n v="1"/>
    <n v="1689"/>
    <n v="1"/>
    <n v="12320"/>
    <n v="12"/>
    <n v="8"/>
    <n v="0"/>
    <n v="1"/>
    <n v="4"/>
    <n v="1"/>
    <n v="0"/>
    <n v="0"/>
    <s v="Travel_Rarely"/>
    <x v="0"/>
    <s v="Medical"/>
    <x v="0"/>
    <s v="Laboratory Technician"/>
    <x v="0"/>
    <s v="No"/>
    <s v="Y"/>
  </r>
  <r>
    <n v="50"/>
    <n v="2"/>
    <n v="2"/>
    <n v="1"/>
    <n v="1690"/>
    <n v="1"/>
    <n v="29600"/>
    <n v="14"/>
    <n v="8"/>
    <n v="3"/>
    <n v="32"/>
    <n v="2"/>
    <n v="32"/>
    <n v="10"/>
    <n v="7"/>
    <s v="Travel_Frequently"/>
    <x v="0"/>
    <s v="Marketing"/>
    <x v="0"/>
    <s v="Sales Executive"/>
    <x v="1"/>
    <s v="No"/>
    <s v="Y"/>
  </r>
  <r>
    <n v="25"/>
    <n v="2"/>
    <n v="3"/>
    <n v="1"/>
    <n v="1691"/>
    <n v="1"/>
    <n v="190940"/>
    <n v="16"/>
    <n v="8"/>
    <n v="0"/>
    <n v="7"/>
    <n v="3"/>
    <n v="7"/>
    <n v="0"/>
    <n v="6"/>
    <s v="Travel_Rarely"/>
    <x v="1"/>
    <s v="Life Sciences"/>
    <x v="0"/>
    <s v="Research Scientist"/>
    <x v="1"/>
    <s v="No"/>
    <s v="Y"/>
  </r>
  <r>
    <n v="24"/>
    <n v="2"/>
    <n v="3"/>
    <n v="1"/>
    <n v="1692"/>
    <n v="2"/>
    <n v="39190"/>
    <n v="21"/>
    <n v="8"/>
    <n v="0"/>
    <n v="6"/>
    <n v="3"/>
    <n v="6"/>
    <n v="1"/>
    <n v="2"/>
    <s v="Travel_Frequently"/>
    <x v="1"/>
    <s v="Medical"/>
    <x v="0"/>
    <s v="Research Scientist"/>
    <x v="1"/>
    <s v="Yes"/>
    <s v="Y"/>
  </r>
  <r>
    <n v="30"/>
    <n v="9"/>
    <n v="3"/>
    <n v="1"/>
    <n v="1693"/>
    <n v="2"/>
    <n v="68250"/>
    <n v="14"/>
    <n v="8"/>
    <n v="0"/>
    <n v="1"/>
    <n v="2"/>
    <n v="1"/>
    <n v="0"/>
    <n v="0"/>
    <s v="Travel_Frequently"/>
    <x v="1"/>
    <s v="Other"/>
    <x v="0"/>
    <s v="Healthcare Representative"/>
    <x v="1"/>
    <s v="Yes"/>
    <s v="Y"/>
  </r>
  <r>
    <n v="34"/>
    <n v="6"/>
    <n v="2"/>
    <n v="1"/>
    <n v="1694"/>
    <n v="4"/>
    <n v="102480"/>
    <n v="12"/>
    <n v="8"/>
    <n v="1"/>
    <n v="6"/>
    <n v="4"/>
    <n v="6"/>
    <n v="1"/>
    <n v="3"/>
    <s v="Travel_Rarely"/>
    <x v="0"/>
    <s v="Life Sciences"/>
    <x v="0"/>
    <s v="Research Director"/>
    <x v="1"/>
    <s v="No"/>
    <s v="Y"/>
  </r>
  <r>
    <n v="31"/>
    <n v="9"/>
    <n v="1"/>
    <n v="1"/>
    <n v="1695"/>
    <n v="1"/>
    <n v="189470"/>
    <n v="12"/>
    <n v="8"/>
    <n v="2"/>
    <n v="9"/>
    <n v="2"/>
    <n v="3"/>
    <n v="1"/>
    <n v="2"/>
    <s v="Travel_Rarely"/>
    <x v="1"/>
    <s v="Medical"/>
    <x v="2"/>
    <s v="Sales Representative"/>
    <x v="0"/>
    <s v="Yes"/>
    <s v="Y"/>
  </r>
  <r>
    <n v="35"/>
    <n v="2"/>
    <n v="3"/>
    <n v="1"/>
    <n v="1696"/>
    <n v="5"/>
    <n v="24960"/>
    <n v="17"/>
    <n v="8"/>
    <n v="3"/>
    <n v="9"/>
    <n v="3"/>
    <n v="3"/>
    <n v="0"/>
    <n v="2"/>
    <s v="Travel_Rarely"/>
    <x v="1"/>
    <s v="Life Sciences"/>
    <x v="1"/>
    <s v="Sales Executive"/>
    <x v="0"/>
    <s v="No"/>
    <s v="Y"/>
  </r>
  <r>
    <n v="31"/>
    <n v="1"/>
    <n v="3"/>
    <n v="1"/>
    <n v="1697"/>
    <n v="2"/>
    <n v="64650"/>
    <n v="17"/>
    <n v="8"/>
    <n v="0"/>
    <n v="13"/>
    <n v="3"/>
    <n v="7"/>
    <n v="5"/>
    <n v="7"/>
    <s v="Travel_Rarely"/>
    <x v="0"/>
    <s v="Marketing"/>
    <x v="2"/>
    <s v="Sales Executive"/>
    <x v="0"/>
    <s v="No"/>
    <s v="Y"/>
  </r>
  <r>
    <n v="27"/>
    <n v="22"/>
    <n v="4"/>
    <n v="1"/>
    <n v="1698"/>
    <n v="1"/>
    <n v="22060"/>
    <n v="14"/>
    <n v="8"/>
    <n v="1"/>
    <n v="6"/>
    <n v="4"/>
    <n v="5"/>
    <n v="0"/>
    <n v="3"/>
    <s v="Travel_Rarely"/>
    <x v="0"/>
    <s v="Medical"/>
    <x v="2"/>
    <s v="Sales Representative"/>
    <x v="1"/>
    <s v="No"/>
    <s v="Y"/>
  </r>
  <r>
    <n v="37"/>
    <n v="9"/>
    <n v="4"/>
    <n v="1"/>
    <n v="1699"/>
    <n v="2"/>
    <n v="20860"/>
    <n v="14"/>
    <n v="8"/>
    <n v="0"/>
    <n v="17"/>
    <n v="3"/>
    <n v="3"/>
    <n v="1"/>
    <n v="0"/>
    <s v="Travel_Rarely"/>
    <x v="0"/>
    <s v="Marketing"/>
    <x v="0"/>
    <s v="Laboratory Technician"/>
    <x v="0"/>
    <s v="No"/>
    <s v="Y"/>
  </r>
  <r>
    <n v="20"/>
    <n v="17"/>
    <n v="4"/>
    <n v="1"/>
    <n v="1700"/>
    <n v="1"/>
    <n v="22930"/>
    <n v="13"/>
    <n v="8"/>
    <n v="2"/>
    <n v="1"/>
    <n v="3"/>
    <n v="1"/>
    <n v="0"/>
    <n v="0"/>
    <s v="Travel_Rarely"/>
    <x v="1"/>
    <s v="Medical"/>
    <x v="1"/>
    <s v="Sales Representative"/>
    <x v="0"/>
    <s v="No"/>
    <s v="Y"/>
  </r>
  <r>
    <n v="42"/>
    <n v="28"/>
    <n v="4"/>
    <n v="1"/>
    <n v="1701"/>
    <n v="2"/>
    <n v="26450"/>
    <n v="15"/>
    <n v="8"/>
    <n v="0"/>
    <n v="10"/>
    <n v="5"/>
    <n v="10"/>
    <n v="2"/>
    <n v="2"/>
    <s v="Travel_Rarely"/>
    <x v="1"/>
    <s v="Life Sciences"/>
    <x v="0"/>
    <s v="Manufacturing Director"/>
    <x v="0"/>
    <s v="No"/>
    <s v="Y"/>
  </r>
  <r>
    <n v="43"/>
    <n v="10"/>
    <n v="5"/>
    <n v="1"/>
    <n v="1702"/>
    <n v="2"/>
    <n v="26830"/>
    <n v="11"/>
    <n v="8"/>
    <n v="0"/>
    <n v="21"/>
    <n v="3"/>
    <n v="1"/>
    <n v="0"/>
    <n v="0"/>
    <s v="Travel_Rarely"/>
    <x v="1"/>
    <s v="Technical Degree"/>
    <x v="2"/>
    <s v="Sales Executive"/>
    <x v="0"/>
    <s v="No"/>
    <s v="Y"/>
  </r>
  <r>
    <n v="38"/>
    <n v="2"/>
    <n v="4"/>
    <n v="1"/>
    <n v="1703"/>
    <n v="1"/>
    <n v="20140"/>
    <n v="17"/>
    <n v="8"/>
    <n v="1"/>
    <n v="8"/>
    <n v="5"/>
    <n v="0"/>
    <n v="0"/>
    <n v="0"/>
    <s v="Travel_Rarely"/>
    <x v="2"/>
    <s v="Medical"/>
    <x v="1"/>
    <s v="Human Resources"/>
    <x v="1"/>
    <s v="No"/>
    <s v="Y"/>
  </r>
  <r>
    <n v="43"/>
    <n v="4"/>
    <n v="3"/>
    <n v="1"/>
    <n v="1704"/>
    <n v="2"/>
    <n v="34190"/>
    <n v="11"/>
    <n v="8"/>
    <n v="1"/>
    <n v="10"/>
    <n v="5"/>
    <n v="8"/>
    <n v="4"/>
    <n v="7"/>
    <s v="Travel_Frequently"/>
    <x v="0"/>
    <s v="Medical"/>
    <x v="2"/>
    <s v="Healthcare Representative"/>
    <x v="0"/>
    <s v="No"/>
    <s v="Y"/>
  </r>
  <r>
    <n v="48"/>
    <n v="8"/>
    <n v="1"/>
    <n v="1"/>
    <n v="1705"/>
    <n v="2"/>
    <n v="53760"/>
    <n v="13"/>
    <n v="8"/>
    <n v="1"/>
    <n v="21"/>
    <n v="3"/>
    <n v="3"/>
    <n v="0"/>
    <n v="2"/>
    <s v="Travel_Rarely"/>
    <x v="1"/>
    <s v="Medical"/>
    <x v="0"/>
    <s v="Laboratory Technician"/>
    <x v="1"/>
    <s v="No"/>
    <s v="Y"/>
  </r>
  <r>
    <n v="44"/>
    <n v="29"/>
    <n v="4"/>
    <n v="1"/>
    <n v="1706"/>
    <n v="2"/>
    <n v="19510"/>
    <n v="22"/>
    <n v="8"/>
    <n v="3"/>
    <n v="10"/>
    <n v="4"/>
    <n v="2"/>
    <n v="0"/>
    <n v="2"/>
    <s v="Travel_Rarely"/>
    <x v="0"/>
    <s v="Marketing"/>
    <x v="1"/>
    <s v="Sales Executive"/>
    <x v="1"/>
    <s v="No"/>
    <s v="Y"/>
  </r>
  <r>
    <n v="34"/>
    <n v="13"/>
    <n v="4"/>
    <n v="1"/>
    <n v="1707"/>
    <n v="1"/>
    <n v="23410"/>
    <n v="20"/>
    <n v="8"/>
    <n v="2"/>
    <n v="8"/>
    <n v="3"/>
    <n v="8"/>
    <n v="0"/>
    <n v="6"/>
    <s v="Travel_Rarely"/>
    <x v="1"/>
    <s v="Life Sciences"/>
    <x v="2"/>
    <s v="Laboratory Technician"/>
    <x v="0"/>
    <s v="No"/>
    <s v="Y"/>
  </r>
  <r>
    <n v="27"/>
    <n v="27"/>
    <n v="3"/>
    <n v="1"/>
    <n v="1708"/>
    <n v="2"/>
    <n v="22930"/>
    <n v="18"/>
    <n v="8"/>
    <n v="0"/>
    <n v="5"/>
    <n v="0"/>
    <n v="4"/>
    <n v="0"/>
    <n v="2"/>
    <s v="Travel_Rarely"/>
    <x v="0"/>
    <s v="Life Sciences"/>
    <x v="2"/>
    <s v="Research Scientist"/>
    <x v="1"/>
    <s v="Yes"/>
    <s v="Y"/>
  </r>
  <r>
    <n v="21"/>
    <n v="16"/>
    <n v="2"/>
    <n v="1"/>
    <n v="1709"/>
    <n v="3"/>
    <n v="87260"/>
    <n v="11"/>
    <n v="8"/>
    <n v="1"/>
    <n v="3"/>
    <n v="2"/>
    <n v="3"/>
    <n v="1"/>
    <n v="2"/>
    <s v="Travel_Rarely"/>
    <x v="0"/>
    <s v="Life Sciences"/>
    <x v="1"/>
    <s v="Sales Executive"/>
    <x v="1"/>
    <s v="No"/>
    <s v="Y"/>
  </r>
  <r>
    <n v="44"/>
    <n v="2"/>
    <n v="2"/>
    <n v="1"/>
    <n v="1710"/>
    <n v="1"/>
    <n v="40110"/>
    <n v="14"/>
    <n v="8"/>
    <n v="1"/>
    <n v="26"/>
    <n v="2"/>
    <n v="2"/>
    <n v="0"/>
    <n v="1"/>
    <s v="Travel_Rarely"/>
    <x v="1"/>
    <s v="Life Sciences"/>
    <x v="0"/>
    <s v="Laboratory Technician"/>
    <x v="1"/>
    <s v="No"/>
    <s v="Y"/>
  </r>
  <r>
    <n v="22"/>
    <n v="2"/>
    <n v="2"/>
    <n v="1"/>
    <n v="1711"/>
    <n v="2"/>
    <n v="195450"/>
    <n v="14"/>
    <n v="8"/>
    <n v="0"/>
    <n v="3"/>
    <n v="3"/>
    <n v="2"/>
    <n v="2"/>
    <n v="2"/>
    <s v="Travel_Rarely"/>
    <x v="1"/>
    <s v="Medical"/>
    <x v="0"/>
    <s v="Laboratory Technician"/>
    <x v="0"/>
    <s v="No"/>
    <s v="Y"/>
  </r>
  <r>
    <n v="33"/>
    <n v="13"/>
    <n v="4"/>
    <n v="1"/>
    <n v="1712"/>
    <n v="2"/>
    <n v="45680"/>
    <n v="18"/>
    <n v="8"/>
    <n v="1"/>
    <n v="6"/>
    <n v="2"/>
    <n v="5"/>
    <n v="1"/>
    <n v="2"/>
    <s v="Travel_Rarely"/>
    <x v="0"/>
    <s v="Marketing"/>
    <x v="2"/>
    <s v="Manufacturing Director"/>
    <x v="0"/>
    <s v="No"/>
    <s v="Y"/>
  </r>
  <r>
    <n v="32"/>
    <n v="1"/>
    <n v="1"/>
    <n v="1"/>
    <n v="1713"/>
    <n v="1"/>
    <n v="30220"/>
    <n v="16"/>
    <n v="8"/>
    <n v="1"/>
    <n v="6"/>
    <n v="3"/>
    <n v="6"/>
    <n v="0"/>
    <n v="5"/>
    <s v="Travel_Rarely"/>
    <x v="1"/>
    <s v="Life Sciences"/>
    <x v="0"/>
    <s v="Healthcare Representative"/>
    <x v="0"/>
    <s v="No"/>
    <s v="Y"/>
  </r>
  <r>
    <n v="30"/>
    <n v="4"/>
    <n v="5"/>
    <n v="1"/>
    <n v="1714"/>
    <n v="3"/>
    <n v="57720"/>
    <n v="17"/>
    <n v="8"/>
    <n v="0"/>
    <n v="1"/>
    <n v="3"/>
    <n v="1"/>
    <n v="0"/>
    <n v="0"/>
    <s v="Travel_Frequently"/>
    <x v="1"/>
    <s v="Technical Degree"/>
    <x v="2"/>
    <s v="Manager"/>
    <x v="1"/>
    <s v="No"/>
    <s v="Y"/>
  </r>
  <r>
    <n v="53"/>
    <n v="24"/>
    <n v="3"/>
    <n v="1"/>
    <n v="1715"/>
    <n v="3"/>
    <n v="22690"/>
    <n v="11"/>
    <n v="8"/>
    <n v="1"/>
    <n v="18"/>
    <n v="2"/>
    <n v="14"/>
    <n v="8"/>
    <n v="10"/>
    <s v="Travel_Rarely"/>
    <x v="1"/>
    <s v="Other"/>
    <x v="1"/>
    <s v="Manager"/>
    <x v="0"/>
    <s v="No"/>
    <s v="Y"/>
  </r>
  <r>
    <n v="34"/>
    <n v="1"/>
    <n v="5"/>
    <n v="1"/>
    <n v="1716"/>
    <n v="1"/>
    <n v="53810"/>
    <n v="12"/>
    <n v="8"/>
    <n v="0"/>
    <n v="10"/>
    <n v="0"/>
    <n v="10"/>
    <n v="8"/>
    <n v="8"/>
    <s v="Travel_Rarely"/>
    <x v="1"/>
    <s v="Medical"/>
    <x v="0"/>
    <s v="Research Scientist"/>
    <x v="1"/>
    <s v="No"/>
    <s v="Y"/>
  </r>
  <r>
    <n v="45"/>
    <n v="19"/>
    <n v="4"/>
    <n v="1"/>
    <n v="1717"/>
    <n v="3"/>
    <n v="34410"/>
    <n v="13"/>
    <n v="8"/>
    <n v="1"/>
    <n v="5"/>
    <n v="5"/>
    <n v="1"/>
    <n v="0"/>
    <n v="0"/>
    <s v="Travel_Frequently"/>
    <x v="1"/>
    <s v="Life Sciences"/>
    <x v="0"/>
    <s v="Research Director"/>
    <x v="1"/>
    <s v="Yes"/>
    <s v="Y"/>
  </r>
  <r>
    <n v="26"/>
    <n v="7"/>
    <n v="2"/>
    <n v="1"/>
    <n v="1718"/>
    <n v="1"/>
    <n v="54540"/>
    <n v="13"/>
    <n v="8"/>
    <n v="1"/>
    <n v="3"/>
    <n v="5"/>
    <n v="3"/>
    <n v="0"/>
    <n v="2"/>
    <s v="Travel_Rarely"/>
    <x v="1"/>
    <s v="Life Sciences"/>
    <x v="0"/>
    <s v="Manufacturing Director"/>
    <x v="1"/>
    <s v="No"/>
    <s v="Y"/>
  </r>
  <r>
    <n v="37"/>
    <n v="4"/>
    <n v="3"/>
    <n v="1"/>
    <n v="1719"/>
    <n v="1"/>
    <n v="98840"/>
    <n v="14"/>
    <n v="8"/>
    <n v="0"/>
    <n v="10"/>
    <n v="3"/>
    <n v="10"/>
    <n v="7"/>
    <n v="8"/>
    <s v="Travel_Rarely"/>
    <x v="1"/>
    <s v="Medical"/>
    <x v="0"/>
    <s v="Manager"/>
    <x v="1"/>
    <s v="No"/>
    <s v="Y"/>
  </r>
  <r>
    <n v="29"/>
    <n v="2"/>
    <n v="3"/>
    <n v="1"/>
    <n v="1720"/>
    <n v="1"/>
    <n v="41570"/>
    <n v="17"/>
    <n v="8"/>
    <n v="3"/>
    <n v="6"/>
    <n v="2"/>
    <n v="6"/>
    <n v="1"/>
    <n v="2"/>
    <s v="Travel_Rarely"/>
    <x v="1"/>
    <s v="Life Sciences"/>
    <x v="0"/>
    <s v="Healthcare Representative"/>
    <x v="0"/>
    <s v="No"/>
    <s v="Y"/>
  </r>
  <r>
    <n v="35"/>
    <n v="10"/>
    <n v="5"/>
    <n v="1"/>
    <n v="1721"/>
    <n v="4"/>
    <n v="134580"/>
    <n v="11"/>
    <n v="8"/>
    <n v="0"/>
    <n v="17"/>
    <n v="3"/>
    <n v="17"/>
    <n v="11"/>
    <n v="8"/>
    <s v="Travel_Rarely"/>
    <x v="1"/>
    <s v="Medical"/>
    <x v="1"/>
    <s v="Laboratory Technician"/>
    <x v="0"/>
    <s v="No"/>
    <s v="Y"/>
  </r>
  <r>
    <n v="33"/>
    <n v="8"/>
    <n v="3"/>
    <n v="1"/>
    <n v="1722"/>
    <n v="2"/>
    <n v="90690"/>
    <n v="25"/>
    <n v="8"/>
    <n v="1"/>
    <n v="15"/>
    <n v="3"/>
    <n v="13"/>
    <n v="4"/>
    <n v="7"/>
    <s v="Travel_Frequently"/>
    <x v="1"/>
    <s v="Technical Degree"/>
    <x v="2"/>
    <s v="Laboratory Technician"/>
    <x v="1"/>
    <s v="No"/>
    <s v="Y"/>
  </r>
  <r>
    <n v="54"/>
    <n v="5"/>
    <n v="2"/>
    <n v="1"/>
    <n v="1723"/>
    <n v="2"/>
    <n v="40140"/>
    <n v="19"/>
    <n v="8"/>
    <n v="1"/>
    <n v="16"/>
    <n v="4"/>
    <n v="9"/>
    <n v="7"/>
    <n v="1"/>
    <s v="Travel_Rarely"/>
    <x v="1"/>
    <s v="Life Sciences"/>
    <x v="0"/>
    <s v="Sales Executive"/>
    <x v="0"/>
    <s v="No"/>
    <s v="Y"/>
  </r>
  <r>
    <n v="36"/>
    <n v="8"/>
    <n v="3"/>
    <n v="1"/>
    <n v="1724"/>
    <n v="2"/>
    <n v="59150"/>
    <n v="13"/>
    <n v="8"/>
    <n v="1"/>
    <n v="13"/>
    <n v="3"/>
    <n v="3"/>
    <n v="0"/>
    <n v="2"/>
    <s v="Travel_Rarely"/>
    <x v="1"/>
    <s v="Life Sciences"/>
    <x v="2"/>
    <s v="Research Scientist"/>
    <x v="1"/>
    <s v="No"/>
    <s v="Y"/>
  </r>
  <r>
    <n v="27"/>
    <n v="9"/>
    <n v="3"/>
    <n v="1"/>
    <n v="1725"/>
    <n v="5"/>
    <n v="59930"/>
    <n v="14"/>
    <n v="8"/>
    <n v="1"/>
    <n v="5"/>
    <n v="3"/>
    <n v="4"/>
    <n v="1"/>
    <n v="1"/>
    <s v="Travel_Rarely"/>
    <x v="0"/>
    <s v="Marketing"/>
    <x v="1"/>
    <s v="Research Director"/>
    <x v="1"/>
    <s v="No"/>
    <s v="Y"/>
  </r>
  <r>
    <n v="20"/>
    <n v="1"/>
    <n v="3"/>
    <n v="1"/>
    <n v="1726"/>
    <n v="5"/>
    <n v="61620"/>
    <n v="12"/>
    <n v="8"/>
    <n v="3"/>
    <n v="1"/>
    <n v="2"/>
    <n v="1"/>
    <n v="1"/>
    <n v="1"/>
    <s v="Travel_Rarely"/>
    <x v="1"/>
    <s v="Life Sciences"/>
    <x v="1"/>
    <s v="Sales Representative"/>
    <x v="1"/>
    <s v="Yes"/>
    <s v="Y"/>
  </r>
  <r>
    <n v="33"/>
    <n v="15"/>
    <n v="4"/>
    <n v="1"/>
    <n v="1727"/>
    <n v="1"/>
    <n v="24060"/>
    <n v="11"/>
    <n v="8"/>
    <n v="0"/>
    <n v="10"/>
    <n v="3"/>
    <n v="10"/>
    <n v="9"/>
    <n v="7"/>
    <s v="Travel_Frequently"/>
    <x v="1"/>
    <s v="Medical"/>
    <x v="1"/>
    <s v="Laboratory Technician"/>
    <x v="0"/>
    <s v="Yes"/>
    <s v="Y"/>
  </r>
  <r>
    <n v="35"/>
    <n v="2"/>
    <n v="1"/>
    <n v="1"/>
    <n v="1728"/>
    <n v="1"/>
    <n v="187400"/>
    <n v="19"/>
    <n v="8"/>
    <n v="1"/>
    <n v="1"/>
    <n v="2"/>
    <n v="1"/>
    <n v="0"/>
    <n v="0"/>
    <s v="Non-Travel"/>
    <x v="1"/>
    <s v="Medical"/>
    <x v="0"/>
    <s v="Research Scientist"/>
    <x v="1"/>
    <s v="No"/>
    <s v="Y"/>
  </r>
  <r>
    <n v="23"/>
    <n v="2"/>
    <n v="3"/>
    <n v="1"/>
    <n v="1729"/>
    <n v="1"/>
    <n v="76370"/>
    <n v="11"/>
    <n v="8"/>
    <n v="1"/>
    <n v="5"/>
    <n v="3"/>
    <n v="3"/>
    <n v="0"/>
    <n v="2"/>
    <s v="Travel_Rarely"/>
    <x v="1"/>
    <s v="Life Sciences"/>
    <x v="0"/>
    <s v="Healthcare Representative"/>
    <x v="1"/>
    <s v="No"/>
    <s v="Y"/>
  </r>
  <r>
    <n v="25"/>
    <n v="11"/>
    <n v="3"/>
    <n v="1"/>
    <n v="1730"/>
    <n v="2"/>
    <n v="100960"/>
    <n v="11"/>
    <n v="8"/>
    <n v="1"/>
    <n v="4"/>
    <n v="3"/>
    <n v="3"/>
    <n v="1"/>
    <n v="2"/>
    <s v="Travel_Rarely"/>
    <x v="1"/>
    <s v="Medical"/>
    <x v="0"/>
    <s v="Manufacturing Director"/>
    <x v="1"/>
    <s v="No"/>
    <s v="Y"/>
  </r>
  <r>
    <n v="38"/>
    <n v="16"/>
    <n v="3"/>
    <n v="1"/>
    <n v="1731"/>
    <n v="5"/>
    <n v="147560"/>
    <n v="20"/>
    <n v="8"/>
    <n v="1"/>
    <n v="8"/>
    <n v="3"/>
    <n v="7"/>
    <n v="0"/>
    <n v="5"/>
    <s v="Travel_Rarely"/>
    <x v="1"/>
    <s v="Life Sciences"/>
    <x v="1"/>
    <s v="Research Scientist"/>
    <x v="1"/>
    <s v="No"/>
    <s v="Y"/>
  </r>
  <r>
    <n v="29"/>
    <n v="2"/>
    <n v="4"/>
    <n v="1"/>
    <n v="1732"/>
    <n v="4"/>
    <n v="64990"/>
    <n v="18"/>
    <n v="8"/>
    <n v="3"/>
    <n v="10"/>
    <n v="3"/>
    <n v="10"/>
    <n v="2"/>
    <n v="8"/>
    <s v="Travel_Frequently"/>
    <x v="0"/>
    <s v="Life Sciences"/>
    <x v="2"/>
    <s v="Healthcare Representative"/>
    <x v="1"/>
    <s v="No"/>
    <s v="Y"/>
  </r>
  <r>
    <n v="48"/>
    <n v="16"/>
    <n v="3"/>
    <n v="1"/>
    <n v="1733"/>
    <n v="1"/>
    <n v="97240"/>
    <n v="13"/>
    <n v="8"/>
    <n v="0"/>
    <n v="12"/>
    <n v="2"/>
    <n v="2"/>
    <n v="2"/>
    <n v="2"/>
    <s v="Travel_Rarely"/>
    <x v="1"/>
    <s v="Technical Degree"/>
    <x v="0"/>
    <s v="Sales Executive"/>
    <x v="1"/>
    <s v="No"/>
    <s v="Y"/>
  </r>
  <r>
    <n v="27"/>
    <n v="4"/>
    <n v="3"/>
    <n v="1"/>
    <n v="1734"/>
    <n v="5"/>
    <n v="21940"/>
    <n v="12"/>
    <n v="8"/>
    <n v="0"/>
    <n v="6"/>
    <n v="5"/>
    <n v="6"/>
    <n v="0"/>
    <n v="4"/>
    <s v="Travel_Frequently"/>
    <x v="0"/>
    <s v="Technical Degree"/>
    <x v="2"/>
    <s v="Laboratory Technician"/>
    <x v="1"/>
    <s v="No"/>
    <s v="Y"/>
  </r>
  <r>
    <n v="37"/>
    <n v="16"/>
    <n v="3"/>
    <n v="1"/>
    <n v="1735"/>
    <n v="3"/>
    <n v="33880"/>
    <n v="11"/>
    <n v="8"/>
    <n v="0"/>
    <n v="4"/>
    <n v="2"/>
    <n v="1"/>
    <n v="0"/>
    <n v="0"/>
    <s v="Travel_Rarely"/>
    <x v="1"/>
    <s v="Life Sciences"/>
    <x v="1"/>
    <s v="Manager"/>
    <x v="1"/>
    <s v="No"/>
    <s v="Y"/>
  </r>
  <r>
    <n v="50"/>
    <n v="5"/>
    <n v="3"/>
    <n v="1"/>
    <n v="1736"/>
    <n v="1"/>
    <n v="54730"/>
    <n v="19"/>
    <n v="8"/>
    <n v="1"/>
    <n v="20"/>
    <n v="2"/>
    <n v="20"/>
    <n v="3"/>
    <n v="8"/>
    <s v="Travel_Rarely"/>
    <x v="0"/>
    <s v="Medical"/>
    <x v="0"/>
    <s v="Laboratory Technician"/>
    <x v="1"/>
    <s v="No"/>
    <s v="Y"/>
  </r>
  <r>
    <n v="34"/>
    <n v="18"/>
    <n v="1"/>
    <n v="1"/>
    <n v="1737"/>
    <n v="1"/>
    <n v="27030"/>
    <n v="21"/>
    <n v="8"/>
    <n v="1"/>
    <n v="9"/>
    <n v="2"/>
    <n v="8"/>
    <n v="7"/>
    <n v="7"/>
    <s v="Travel_Rarely"/>
    <x v="1"/>
    <s v="Medical"/>
    <x v="1"/>
    <s v="Healthcare Representative"/>
    <x v="1"/>
    <s v="No"/>
    <s v="Y"/>
  </r>
  <r>
    <n v="24"/>
    <n v="17"/>
    <n v="2"/>
    <n v="1"/>
    <n v="1738"/>
    <n v="1"/>
    <n v="25010"/>
    <n v="12"/>
    <n v="8"/>
    <n v="0"/>
    <n v="4"/>
    <n v="3"/>
    <n v="2"/>
    <n v="2"/>
    <n v="0"/>
    <s v="Travel_Rarely"/>
    <x v="1"/>
    <s v="Life Sciences"/>
    <x v="1"/>
    <s v="Healthcare Representative"/>
    <x v="0"/>
    <s v="Yes"/>
    <s v="Y"/>
  </r>
  <r>
    <n v="39"/>
    <n v="12"/>
    <n v="5"/>
    <n v="1"/>
    <n v="1739"/>
    <n v="1"/>
    <n v="62200"/>
    <n v="14"/>
    <n v="8"/>
    <n v="2"/>
    <n v="20"/>
    <n v="2"/>
    <n v="20"/>
    <n v="11"/>
    <n v="10"/>
    <s v="Travel_Rarely"/>
    <x v="1"/>
    <s v="Medical"/>
    <x v="1"/>
    <s v="Sales Representative"/>
    <x v="0"/>
    <s v="No"/>
    <s v="Y"/>
  </r>
  <r>
    <n v="32"/>
    <n v="2"/>
    <n v="3"/>
    <n v="1"/>
    <n v="1740"/>
    <n v="5"/>
    <n v="30380"/>
    <n v="11"/>
    <n v="8"/>
    <n v="0"/>
    <n v="10"/>
    <n v="5"/>
    <n v="10"/>
    <n v="0"/>
    <n v="8"/>
    <s v="Travel_Rarely"/>
    <x v="1"/>
    <s v="Life Sciences"/>
    <x v="1"/>
    <s v="Research Scientist"/>
    <x v="1"/>
    <s v="No"/>
    <s v="Y"/>
  </r>
  <r>
    <n v="50"/>
    <n v="4"/>
    <n v="2"/>
    <n v="1"/>
    <n v="1741"/>
    <n v="4"/>
    <n v="44240"/>
    <n v="14"/>
    <n v="8"/>
    <n v="1"/>
    <n v="18"/>
    <n v="2"/>
    <n v="4"/>
    <n v="1"/>
    <n v="3"/>
    <s v="Travel_Frequently"/>
    <x v="1"/>
    <s v="Medical"/>
    <x v="0"/>
    <s v="Sales Representative"/>
    <x v="1"/>
    <s v="Yes"/>
    <s v="Y"/>
  </r>
  <r>
    <n v="38"/>
    <n v="9"/>
    <n v="4"/>
    <n v="1"/>
    <n v="1742"/>
    <n v="1"/>
    <n v="43120"/>
    <n v="12"/>
    <n v="8"/>
    <n v="1"/>
    <n v="10"/>
    <n v="2"/>
    <n v="9"/>
    <n v="1"/>
    <n v="8"/>
    <s v="Travel_Rarely"/>
    <x v="1"/>
    <s v="Life Sciences"/>
    <x v="1"/>
    <s v="Sales Executive"/>
    <x v="1"/>
    <s v="No"/>
    <s v="Y"/>
  </r>
  <r>
    <n v="27"/>
    <n v="10"/>
    <n v="3"/>
    <n v="1"/>
    <n v="1743"/>
    <n v="5"/>
    <n v="132450"/>
    <n v="23"/>
    <n v="8"/>
    <n v="1"/>
    <n v="9"/>
    <n v="3"/>
    <n v="9"/>
    <n v="0"/>
    <n v="7"/>
    <s v="Travel_Rarely"/>
    <x v="1"/>
    <s v="Medical"/>
    <x v="0"/>
    <s v="Research Scientist"/>
    <x v="1"/>
    <s v="No"/>
    <s v="Y"/>
  </r>
  <r>
    <n v="32"/>
    <n v="1"/>
    <n v="3"/>
    <n v="1"/>
    <n v="1744"/>
    <n v="2"/>
    <n v="136640"/>
    <n v="14"/>
    <n v="8"/>
    <n v="0"/>
    <n v="10"/>
    <n v="6"/>
    <n v="7"/>
    <n v="7"/>
    <n v="7"/>
    <s v="Travel_Rarely"/>
    <x v="0"/>
    <s v="Medical"/>
    <x v="1"/>
    <s v="Sales Executive"/>
    <x v="1"/>
    <s v="No"/>
    <s v="Y"/>
  </r>
  <r>
    <n v="47"/>
    <n v="2"/>
    <n v="3"/>
    <n v="1"/>
    <n v="1745"/>
    <n v="5"/>
    <n v="50210"/>
    <n v="17"/>
    <n v="8"/>
    <n v="0"/>
    <n v="20"/>
    <n v="3"/>
    <n v="7"/>
    <n v="1"/>
    <n v="7"/>
    <s v="Travel_Rarely"/>
    <x v="1"/>
    <s v="Medical"/>
    <x v="1"/>
    <s v="Sales Executive"/>
    <x v="0"/>
    <s v="No"/>
    <s v="Y"/>
  </r>
  <r>
    <n v="40"/>
    <n v="3"/>
    <n v="4"/>
    <n v="1"/>
    <n v="1746"/>
    <n v="3"/>
    <n v="51260"/>
    <n v="18"/>
    <n v="8"/>
    <n v="0"/>
    <n v="20"/>
    <n v="2"/>
    <n v="18"/>
    <n v="1"/>
    <n v="12"/>
    <s v="Travel_Frequently"/>
    <x v="1"/>
    <s v="Medical"/>
    <x v="0"/>
    <s v="Human Resources"/>
    <x v="0"/>
    <s v="No"/>
    <s v="Y"/>
  </r>
  <r>
    <n v="53"/>
    <n v="7"/>
    <n v="1"/>
    <n v="1"/>
    <n v="1747"/>
    <n v="2"/>
    <n v="28590"/>
    <n v="18"/>
    <n v="8"/>
    <n v="1"/>
    <n v="32"/>
    <n v="2"/>
    <n v="5"/>
    <n v="1"/>
    <n v="3"/>
    <s v="Travel_Rarely"/>
    <x v="1"/>
    <s v="Life Sciences"/>
    <x v="0"/>
    <s v="Laboratory Technician"/>
    <x v="1"/>
    <s v="No"/>
    <s v="Y"/>
  </r>
  <r>
    <n v="41"/>
    <n v="6"/>
    <n v="3"/>
    <n v="1"/>
    <n v="1748"/>
    <n v="1"/>
    <n v="102390"/>
    <n v="24"/>
    <n v="8"/>
    <n v="3"/>
    <n v="23"/>
    <n v="3"/>
    <n v="21"/>
    <n v="12"/>
    <n v="6"/>
    <s v="Travel_Rarely"/>
    <x v="0"/>
    <s v="Medical"/>
    <x v="2"/>
    <s v="Sales Executive"/>
    <x v="1"/>
    <s v="No"/>
    <s v="Y"/>
  </r>
  <r>
    <n v="60"/>
    <n v="8"/>
    <n v="2"/>
    <n v="1"/>
    <n v="1749"/>
    <n v="5"/>
    <n v="53290"/>
    <n v="20"/>
    <n v="8"/>
    <n v="0"/>
    <n v="10"/>
    <n v="3"/>
    <n v="2"/>
    <n v="2"/>
    <n v="2"/>
    <s v="Travel_Rarely"/>
    <x v="1"/>
    <s v="Life Sciences"/>
    <x v="1"/>
    <s v="Laboratory Technician"/>
    <x v="0"/>
    <s v="No"/>
    <s v="Y"/>
  </r>
  <r>
    <n v="27"/>
    <n v="29"/>
    <n v="1"/>
    <n v="1"/>
    <n v="1750"/>
    <n v="2"/>
    <n v="43250"/>
    <n v="14"/>
    <n v="8"/>
    <n v="0"/>
    <n v="9"/>
    <n v="2"/>
    <n v="9"/>
    <n v="1"/>
    <n v="7"/>
    <s v="Travel_Frequently"/>
    <x v="1"/>
    <s v="Life Sciences"/>
    <x v="2"/>
    <s v="Manufacturing Director"/>
    <x v="1"/>
    <s v="No"/>
    <s v="Y"/>
  </r>
  <r>
    <n v="41"/>
    <n v="3"/>
    <n v="3"/>
    <n v="1"/>
    <n v="1751"/>
    <n v="1"/>
    <n v="72600"/>
    <n v="16"/>
    <n v="8"/>
    <n v="0"/>
    <n v="22"/>
    <n v="2"/>
    <n v="22"/>
    <n v="2"/>
    <n v="10"/>
    <s v="Travel_Rarely"/>
    <x v="1"/>
    <s v="Medical"/>
    <x v="0"/>
    <s v="Manufacturing Director"/>
    <x v="1"/>
    <s v="No"/>
    <s v="Y"/>
  </r>
  <r>
    <n v="50"/>
    <n v="9"/>
    <n v="3"/>
    <n v="1"/>
    <n v="1752"/>
    <n v="2"/>
    <n v="23220"/>
    <n v="25"/>
    <n v="8"/>
    <n v="1"/>
    <n v="4"/>
    <n v="0"/>
    <n v="2"/>
    <n v="2"/>
    <n v="2"/>
    <s v="Travel_Rarely"/>
    <x v="0"/>
    <s v="Life Sciences"/>
    <x v="0"/>
    <s v="Research Scientist"/>
    <x v="1"/>
    <s v="No"/>
    <s v="Y"/>
  </r>
  <r>
    <n v="28"/>
    <n v="2"/>
    <n v="4"/>
    <n v="1"/>
    <n v="1753"/>
    <n v="3"/>
    <n v="20750"/>
    <n v="18"/>
    <n v="8"/>
    <n v="3"/>
    <n v="10"/>
    <n v="0"/>
    <n v="7"/>
    <n v="3"/>
    <n v="7"/>
    <s v="Travel_Rarely"/>
    <x v="0"/>
    <s v="Life Sciences"/>
    <x v="1"/>
    <s v="Research Scientist"/>
    <x v="1"/>
    <s v="Yes"/>
    <s v="Y"/>
  </r>
  <r>
    <n v="36"/>
    <n v="10"/>
    <n v="4"/>
    <n v="1"/>
    <n v="1754"/>
    <n v="2"/>
    <n v="41520"/>
    <n v="19"/>
    <n v="8"/>
    <n v="1"/>
    <n v="10"/>
    <n v="3"/>
    <n v="8"/>
    <n v="0"/>
    <n v="5"/>
    <s v="Non-Travel"/>
    <x v="1"/>
    <s v="Technical Degree"/>
    <x v="0"/>
    <s v="Research Scientist"/>
    <x v="0"/>
    <s v="No"/>
    <s v="Y"/>
  </r>
  <r>
    <n v="38"/>
    <n v="1"/>
    <n v="3"/>
    <n v="1"/>
    <n v="1755"/>
    <n v="3"/>
    <n v="96190"/>
    <n v="13"/>
    <n v="8"/>
    <n v="1"/>
    <n v="10"/>
    <n v="2"/>
    <n v="1"/>
    <n v="0"/>
    <n v="0"/>
    <s v="Travel_Rarely"/>
    <x v="1"/>
    <s v="Medical"/>
    <x v="1"/>
    <s v="Manager"/>
    <x v="0"/>
    <s v="No"/>
    <s v="Y"/>
  </r>
  <r>
    <n v="44"/>
    <n v="8"/>
    <n v="2"/>
    <n v="1"/>
    <n v="1756"/>
    <n v="1"/>
    <n v="135030"/>
    <n v="12"/>
    <n v="8"/>
    <n v="0"/>
    <n v="9"/>
    <n v="6"/>
    <n v="5"/>
    <n v="1"/>
    <n v="4"/>
    <s v="Non-Travel"/>
    <x v="1"/>
    <s v="Life Sciences"/>
    <x v="1"/>
    <s v="Research Scientist"/>
    <x v="1"/>
    <s v="No"/>
    <s v="Y"/>
  </r>
  <r>
    <n v="47"/>
    <n v="27"/>
    <n v="3"/>
    <n v="1"/>
    <n v="1757"/>
    <n v="1"/>
    <n v="54410"/>
    <n v="22"/>
    <n v="8"/>
    <n v="1"/>
    <n v="28"/>
    <n v="6"/>
    <n v="22"/>
    <n v="11"/>
    <n v="13"/>
    <s v="Travel_Frequently"/>
    <x v="1"/>
    <s v="Life Sciences"/>
    <x v="2"/>
    <s v="Research Scientist"/>
    <x v="1"/>
    <s v="No"/>
    <s v="Y"/>
  </r>
  <r>
    <n v="30"/>
    <n v="8"/>
    <n v="3"/>
    <n v="1"/>
    <n v="1758"/>
    <n v="2"/>
    <n v="52090"/>
    <n v="14"/>
    <n v="8"/>
    <n v="1"/>
    <n v="10"/>
    <n v="3"/>
    <n v="8"/>
    <n v="7"/>
    <n v="7"/>
    <s v="Travel_Rarely"/>
    <x v="1"/>
    <s v="Life Sciences"/>
    <x v="2"/>
    <s v="Sales Executive"/>
    <x v="1"/>
    <s v="No"/>
    <s v="Y"/>
  </r>
  <r>
    <n v="29"/>
    <n v="1"/>
    <n v="2"/>
    <n v="1"/>
    <n v="1759"/>
    <n v="1"/>
    <n v="106730"/>
    <n v="13"/>
    <n v="8"/>
    <n v="3"/>
    <n v="1"/>
    <n v="2"/>
    <n v="1"/>
    <n v="0"/>
    <n v="0"/>
    <s v="Travel_Rarely"/>
    <x v="1"/>
    <s v="Medical"/>
    <x v="1"/>
    <s v="Sales Executive"/>
    <x v="0"/>
    <s v="No"/>
    <s v="Y"/>
  </r>
  <r>
    <n v="42"/>
    <n v="10"/>
    <n v="1"/>
    <n v="1"/>
    <n v="1760"/>
    <n v="1"/>
    <n v="50100"/>
    <n v="21"/>
    <n v="8"/>
    <n v="3"/>
    <n v="7"/>
    <n v="3"/>
    <n v="2"/>
    <n v="2"/>
    <n v="2"/>
    <s v="Travel_Frequently"/>
    <x v="1"/>
    <s v="Life Sciences"/>
    <x v="2"/>
    <s v="Sales Executive"/>
    <x v="0"/>
    <s v="Yes"/>
    <s v="Y"/>
  </r>
  <r>
    <n v="43"/>
    <n v="26"/>
    <n v="1"/>
    <n v="1"/>
    <n v="1761"/>
    <n v="1"/>
    <n v="135490"/>
    <n v="11"/>
    <n v="8"/>
    <n v="2"/>
    <n v="7"/>
    <n v="3"/>
    <n v="2"/>
    <n v="2"/>
    <n v="2"/>
    <s v="Travel_Frequently"/>
    <x v="1"/>
    <s v="Life Sciences"/>
    <x v="0"/>
    <s v="Laboratory Technician"/>
    <x v="1"/>
    <s v="No"/>
    <s v="Y"/>
  </r>
  <r>
    <n v="34"/>
    <n v="2"/>
    <n v="5"/>
    <n v="1"/>
    <n v="1762"/>
    <n v="2"/>
    <n v="49990"/>
    <n v="12"/>
    <n v="8"/>
    <n v="2"/>
    <n v="10"/>
    <n v="2"/>
    <n v="5"/>
    <n v="4"/>
    <n v="3"/>
    <s v="Travel_Rarely"/>
    <x v="1"/>
    <s v="Technical Degree"/>
    <x v="1"/>
    <s v="Healthcare Representative"/>
    <x v="1"/>
    <s v="No"/>
    <s v="Y"/>
  </r>
  <r>
    <n v="23"/>
    <n v="13"/>
    <n v="3"/>
    <n v="1"/>
    <n v="1763"/>
    <n v="5"/>
    <n v="42210"/>
    <n v="11"/>
    <n v="8"/>
    <n v="1"/>
    <n v="5"/>
    <n v="4"/>
    <n v="4"/>
    <n v="0"/>
    <n v="2"/>
    <s v="Travel_Rarely"/>
    <x v="0"/>
    <s v="Marketing"/>
    <x v="0"/>
    <s v="Sales Executive"/>
    <x v="1"/>
    <s v="No"/>
    <s v="Y"/>
  </r>
  <r>
    <n v="39"/>
    <n v="2"/>
    <n v="4"/>
    <n v="1"/>
    <n v="1764"/>
    <n v="4"/>
    <n v="138720"/>
    <n v="12"/>
    <n v="8"/>
    <n v="3"/>
    <n v="12"/>
    <n v="3"/>
    <n v="8"/>
    <n v="3"/>
    <n v="6"/>
    <s v="Travel_Rarely"/>
    <x v="0"/>
    <s v="Marketing"/>
    <x v="0"/>
    <s v="Healthcare Representative"/>
    <x v="0"/>
    <s v="No"/>
    <s v="Y"/>
  </r>
  <r>
    <n v="56"/>
    <n v="2"/>
    <n v="4"/>
    <n v="1"/>
    <n v="1765"/>
    <n v="1"/>
    <n v="20420"/>
    <n v="12"/>
    <n v="8"/>
    <n v="0"/>
    <n v="30"/>
    <n v="6"/>
    <n v="10"/>
    <n v="1"/>
    <n v="1"/>
    <s v="Travel_Rarely"/>
    <x v="1"/>
    <s v="Medical"/>
    <x v="0"/>
    <s v="Manager"/>
    <x v="1"/>
    <s v="No"/>
    <s v="Y"/>
  </r>
  <r>
    <n v="40"/>
    <n v="9"/>
    <n v="3"/>
    <n v="1"/>
    <n v="1766"/>
    <n v="2"/>
    <n v="20730"/>
    <n v="14"/>
    <n v="8"/>
    <n v="0"/>
    <n v="5"/>
    <n v="3"/>
    <n v="4"/>
    <n v="2"/>
    <n v="3"/>
    <s v="Travel_Rarely"/>
    <x v="0"/>
    <s v="Marketing"/>
    <x v="1"/>
    <s v="Research Scientist"/>
    <x v="1"/>
    <s v="No"/>
    <s v="Y"/>
  </r>
  <r>
    <n v="27"/>
    <n v="10"/>
    <n v="3"/>
    <n v="1"/>
    <n v="1767"/>
    <n v="1"/>
    <n v="29560"/>
    <n v="13"/>
    <n v="8"/>
    <n v="0"/>
    <n v="9"/>
    <n v="6"/>
    <n v="7"/>
    <n v="0"/>
    <n v="7"/>
    <s v="Travel_Rarely"/>
    <x v="1"/>
    <s v="Life Sciences"/>
    <x v="1"/>
    <s v="Laboratory Technician"/>
    <x v="0"/>
    <s v="No"/>
    <s v="Y"/>
  </r>
  <r>
    <n v="29"/>
    <n v="20"/>
    <n v="3"/>
    <n v="1"/>
    <n v="1768"/>
    <n v="2"/>
    <n v="29260"/>
    <n v="15"/>
    <n v="8"/>
    <n v="1"/>
    <n v="2"/>
    <n v="3"/>
    <n v="2"/>
    <n v="2"/>
    <n v="2"/>
    <s v="Travel_Rarely"/>
    <x v="0"/>
    <s v="Marketing"/>
    <x v="2"/>
    <s v="Manager"/>
    <x v="0"/>
    <s v="No"/>
    <s v="Y"/>
  </r>
  <r>
    <n v="53"/>
    <n v="9"/>
    <n v="3"/>
    <n v="1"/>
    <n v="1769"/>
    <n v="3"/>
    <n v="48090"/>
    <n v="18"/>
    <n v="8"/>
    <n v="0"/>
    <n v="19"/>
    <n v="2"/>
    <n v="2"/>
    <n v="2"/>
    <n v="2"/>
    <s v="Travel_Rarely"/>
    <x v="1"/>
    <s v="Life Sciences"/>
    <x v="1"/>
    <s v="Laboratory Technician"/>
    <x v="0"/>
    <s v="No"/>
    <s v="Y"/>
  </r>
  <r>
    <n v="35"/>
    <n v="5"/>
    <n v="1"/>
    <n v="1"/>
    <n v="1770"/>
    <n v="1"/>
    <n v="51630"/>
    <n v="18"/>
    <n v="8"/>
    <n v="2"/>
    <n v="16"/>
    <n v="4"/>
    <n v="1"/>
    <n v="0"/>
    <n v="0"/>
    <s v="Non-Travel"/>
    <x v="1"/>
    <s v="Medical"/>
    <x v="2"/>
    <s v="Healthcare Representative"/>
    <x v="1"/>
    <s v="No"/>
    <s v="Y"/>
  </r>
  <r>
    <n v="32"/>
    <n v="4"/>
    <n v="4"/>
    <n v="1"/>
    <n v="1771"/>
    <n v="2"/>
    <n v="188440"/>
    <n v="19"/>
    <n v="8"/>
    <n v="0"/>
    <n v="10"/>
    <n v="3"/>
    <n v="10"/>
    <n v="4"/>
    <n v="7"/>
    <s v="Travel_Frequently"/>
    <x v="0"/>
    <s v="Life Sciences"/>
    <x v="0"/>
    <s v="Sales Executive"/>
    <x v="1"/>
    <s v="No"/>
    <s v="Y"/>
  </r>
  <r>
    <n v="38"/>
    <n v="10"/>
    <n v="3"/>
    <n v="1"/>
    <n v="1772"/>
    <n v="4"/>
    <n v="181720"/>
    <n v="12"/>
    <n v="8"/>
    <n v="2"/>
    <n v="6"/>
    <n v="5"/>
    <n v="1"/>
    <n v="0"/>
    <n v="1"/>
    <s v="Travel_Rarely"/>
    <x v="0"/>
    <s v="Medical"/>
    <x v="0"/>
    <s v="Laboratory Technician"/>
    <x v="1"/>
    <s v="No"/>
    <s v="Y"/>
  </r>
  <r>
    <n v="34"/>
    <n v="20"/>
    <n v="3"/>
    <n v="1"/>
    <n v="1773"/>
    <n v="3"/>
    <n v="57440"/>
    <n v="19"/>
    <n v="8"/>
    <n v="1"/>
    <n v="7"/>
    <n v="4"/>
    <n v="0"/>
    <n v="0"/>
    <n v="0"/>
    <s v="Travel_Rarely"/>
    <x v="1"/>
    <s v="Medical"/>
    <x v="2"/>
    <s v="Laboratory Technician"/>
    <x v="0"/>
    <s v="No"/>
    <s v="Y"/>
  </r>
  <r>
    <n v="52"/>
    <n v="21"/>
    <n v="5"/>
    <n v="1"/>
    <n v="1774"/>
    <n v="3"/>
    <n v="28890"/>
    <n v="11"/>
    <n v="8"/>
    <n v="1"/>
    <n v="34"/>
    <n v="2"/>
    <n v="34"/>
    <n v="1"/>
    <n v="16"/>
    <s v="Travel_Rarely"/>
    <x v="0"/>
    <s v="Technical Degree"/>
    <x v="0"/>
    <s v="Manager"/>
    <x v="1"/>
    <s v="No"/>
    <s v="Y"/>
  </r>
  <r>
    <n v="33"/>
    <n v="1"/>
    <n v="2"/>
    <n v="1"/>
    <n v="1775"/>
    <n v="3"/>
    <n v="28710"/>
    <n v="17"/>
    <n v="8"/>
    <n v="3"/>
    <n v="10"/>
    <n v="2"/>
    <n v="10"/>
    <n v="7"/>
    <n v="8"/>
    <s v="Travel_Rarely"/>
    <x v="1"/>
    <s v="Medical"/>
    <x v="1"/>
    <s v="Laboratory Technician"/>
    <x v="1"/>
    <s v="Yes"/>
    <s v="Y"/>
  </r>
  <r>
    <n v="25"/>
    <n v="8"/>
    <n v="3"/>
    <n v="1"/>
    <n v="1776"/>
    <n v="2"/>
    <n v="74840"/>
    <n v="15"/>
    <n v="8"/>
    <n v="0"/>
    <n v="6"/>
    <n v="3"/>
    <n v="6"/>
    <n v="1"/>
    <n v="4"/>
    <s v="Travel_Rarely"/>
    <x v="1"/>
    <s v="Life Sciences"/>
    <x v="1"/>
    <s v="Research Scientist"/>
    <x v="1"/>
    <s v="No"/>
    <s v="Y"/>
  </r>
  <r>
    <n v="45"/>
    <n v="2"/>
    <n v="3"/>
    <n v="1"/>
    <n v="1777"/>
    <n v="3"/>
    <n v="60740"/>
    <n v="14"/>
    <n v="8"/>
    <n v="0"/>
    <n v="9"/>
    <n v="2"/>
    <n v="8"/>
    <n v="3"/>
    <n v="1"/>
    <s v="Travel_Rarely"/>
    <x v="0"/>
    <s v="Life Sciences"/>
    <x v="1"/>
    <s v="Healthcare Representative"/>
    <x v="1"/>
    <s v="No"/>
    <s v="Y"/>
  </r>
  <r>
    <n v="23"/>
    <n v="23"/>
    <n v="1"/>
    <n v="1"/>
    <n v="1778"/>
    <n v="2"/>
    <n v="173280"/>
    <n v="17"/>
    <n v="8"/>
    <n v="1"/>
    <n v="2"/>
    <n v="2"/>
    <n v="2"/>
    <n v="0"/>
    <n v="2"/>
    <s v="Travel_Rarely"/>
    <x v="1"/>
    <s v="Life Sciences"/>
    <x v="1"/>
    <s v="Research Scientist"/>
    <x v="0"/>
    <s v="No"/>
    <s v="Y"/>
  </r>
  <r>
    <n v="47"/>
    <n v="4"/>
    <n v="3"/>
    <n v="1"/>
    <n v="1779"/>
    <n v="1"/>
    <n v="27740"/>
    <n v="13"/>
    <n v="8"/>
    <n v="1"/>
    <n v="8"/>
    <n v="2"/>
    <n v="5"/>
    <n v="1"/>
    <n v="3"/>
    <s v="Travel_Frequently"/>
    <x v="1"/>
    <s v="Life Sciences"/>
    <x v="1"/>
    <s v="Research Director"/>
    <x v="1"/>
    <s v="Yes"/>
    <s v="Y"/>
  </r>
  <r>
    <n v="34"/>
    <n v="12"/>
    <n v="3"/>
    <n v="1"/>
    <n v="1780"/>
    <n v="1"/>
    <n v="45050"/>
    <n v="12"/>
    <n v="8"/>
    <n v="0"/>
    <n v="6"/>
    <n v="3"/>
    <n v="6"/>
    <n v="1"/>
    <n v="4"/>
    <s v="Travel_Rarely"/>
    <x v="1"/>
    <s v="Technical Degree"/>
    <x v="1"/>
    <s v="Research Scientist"/>
    <x v="1"/>
    <s v="No"/>
    <s v="Y"/>
  </r>
  <r>
    <n v="55"/>
    <n v="7"/>
    <n v="3"/>
    <n v="1"/>
    <n v="1781"/>
    <n v="4"/>
    <n v="74280"/>
    <n v="12"/>
    <n v="8"/>
    <n v="0"/>
    <n v="24"/>
    <n v="2"/>
    <n v="5"/>
    <n v="1"/>
    <n v="4"/>
    <s v="Travel_Rarely"/>
    <x v="2"/>
    <s v="Human Resources"/>
    <x v="0"/>
    <s v="Laboratory Technician"/>
    <x v="1"/>
    <s v="Yes"/>
    <s v="Y"/>
  </r>
  <r>
    <n v="36"/>
    <n v="7"/>
    <n v="2"/>
    <n v="1"/>
    <n v="1782"/>
    <n v="5"/>
    <n v="116310"/>
    <n v="18"/>
    <n v="8"/>
    <n v="1"/>
    <n v="10"/>
    <n v="2"/>
    <n v="10"/>
    <n v="0"/>
    <n v="9"/>
    <s v="Non-Travel"/>
    <x v="1"/>
    <s v="Life Sciences"/>
    <x v="1"/>
    <s v="Sales Executive"/>
    <x v="1"/>
    <s v="No"/>
    <s v="Y"/>
  </r>
  <r>
    <n v="52"/>
    <n v="1"/>
    <n v="4"/>
    <n v="1"/>
    <n v="1783"/>
    <n v="5"/>
    <n v="97380"/>
    <n v="18"/>
    <n v="8"/>
    <n v="2"/>
    <n v="5"/>
    <n v="2"/>
    <n v="4"/>
    <n v="1"/>
    <n v="2"/>
    <s v="Non-Travel"/>
    <x v="1"/>
    <s v="Life Sciences"/>
    <x v="0"/>
    <s v="Sales Executive"/>
    <x v="1"/>
    <s v="No"/>
    <s v="Y"/>
  </r>
  <r>
    <n v="26"/>
    <n v="2"/>
    <n v="2"/>
    <n v="1"/>
    <n v="1784"/>
    <n v="1"/>
    <n v="28350"/>
    <n v="11"/>
    <n v="8"/>
    <n v="1"/>
    <n v="5"/>
    <n v="2"/>
    <n v="2"/>
    <n v="2"/>
    <n v="0"/>
    <s v="Travel_Frequently"/>
    <x v="1"/>
    <s v="Life Sciences"/>
    <x v="2"/>
    <s v="Manufacturing Director"/>
    <x v="1"/>
    <s v="No"/>
    <s v="Y"/>
  </r>
  <r>
    <n v="29"/>
    <n v="10"/>
    <n v="2"/>
    <n v="1"/>
    <n v="1785"/>
    <n v="3"/>
    <n v="169590"/>
    <n v="14"/>
    <n v="8"/>
    <n v="3"/>
    <n v="11"/>
    <n v="5"/>
    <n v="8"/>
    <n v="1"/>
    <n v="1"/>
    <s v="Travel_Rarely"/>
    <x v="1"/>
    <s v="Medical"/>
    <x v="0"/>
    <s v="Manufacturing Director"/>
    <x v="1"/>
    <s v="No"/>
    <s v="Y"/>
  </r>
  <r>
    <n v="26"/>
    <n v="15"/>
    <n v="2"/>
    <n v="1"/>
    <n v="1786"/>
    <n v="2"/>
    <n v="26130"/>
    <n v="19"/>
    <n v="8"/>
    <n v="1"/>
    <n v="6"/>
    <n v="2"/>
    <n v="4"/>
    <n v="1"/>
    <n v="2"/>
    <s v="Travel_Rarely"/>
    <x v="1"/>
    <s v="Life Sciences"/>
    <x v="1"/>
    <s v="Laboratory Technician"/>
    <x v="1"/>
    <s v="Yes"/>
    <s v="Y"/>
  </r>
  <r>
    <n v="34"/>
    <n v="14"/>
    <n v="4"/>
    <n v="1"/>
    <n v="1787"/>
    <n v="2"/>
    <n v="61460"/>
    <n v="12"/>
    <n v="8"/>
    <n v="0"/>
    <n v="10"/>
    <n v="3"/>
    <n v="4"/>
    <n v="1"/>
    <n v="3"/>
    <s v="Travel_Rarely"/>
    <x v="1"/>
    <s v="Technical Degree"/>
    <x v="1"/>
    <s v="Manufacturing Director"/>
    <x v="1"/>
    <s v="No"/>
    <s v="Y"/>
  </r>
  <r>
    <n v="54"/>
    <n v="18"/>
    <n v="4"/>
    <n v="1"/>
    <n v="1788"/>
    <n v="2"/>
    <n v="49630"/>
    <n v="15"/>
    <n v="8"/>
    <n v="1"/>
    <n v="9"/>
    <n v="2"/>
    <n v="5"/>
    <n v="1"/>
    <n v="4"/>
    <s v="Travel_Rarely"/>
    <x v="1"/>
    <s v="Medical"/>
    <x v="2"/>
    <s v="Laboratory Technician"/>
    <x v="0"/>
    <s v="No"/>
    <s v="Y"/>
  </r>
  <r>
    <n v="27"/>
    <n v="13"/>
    <n v="2"/>
    <n v="1"/>
    <n v="1789"/>
    <n v="4"/>
    <n v="195370"/>
    <n v="12"/>
    <n v="8"/>
    <n v="0"/>
    <n v="5"/>
    <n v="5"/>
    <n v="4"/>
    <n v="1"/>
    <n v="1"/>
    <s v="Travel_Frequently"/>
    <x v="1"/>
    <s v="Life Sciences"/>
    <x v="0"/>
    <s v="Research Scientist"/>
    <x v="0"/>
    <s v="No"/>
    <s v="Y"/>
  </r>
  <r>
    <n v="37"/>
    <n v="2"/>
    <n v="4"/>
    <n v="1"/>
    <n v="1790"/>
    <n v="2"/>
    <n v="61720"/>
    <n v="11"/>
    <n v="8"/>
    <n v="0"/>
    <n v="6"/>
    <n v="1"/>
    <n v="5"/>
    <n v="4"/>
    <n v="3"/>
    <s v="Travel_Rarely"/>
    <x v="0"/>
    <s v="Technical Degree"/>
    <x v="2"/>
    <s v="Manufacturing Director"/>
    <x v="1"/>
    <s v="No"/>
    <s v="Y"/>
  </r>
  <r>
    <n v="38"/>
    <n v="2"/>
    <n v="4"/>
    <n v="1"/>
    <n v="1791"/>
    <n v="2"/>
    <n v="23680"/>
    <n v="11"/>
    <n v="8"/>
    <n v="1"/>
    <n v="17"/>
    <n v="3"/>
    <n v="15"/>
    <n v="4"/>
    <n v="12"/>
    <s v="Travel_Frequently"/>
    <x v="0"/>
    <s v="Life Sciences"/>
    <x v="1"/>
    <s v="Research Scientist"/>
    <x v="0"/>
    <s v="No"/>
    <s v="Y"/>
  </r>
  <r>
    <n v="34"/>
    <n v="2"/>
    <n v="3"/>
    <n v="1"/>
    <n v="1792"/>
    <n v="1"/>
    <n v="103120"/>
    <n v="12"/>
    <n v="8"/>
    <n v="0"/>
    <n v="6"/>
    <n v="2"/>
    <n v="6"/>
    <n v="1"/>
    <n v="3"/>
    <s v="Travel_Rarely"/>
    <x v="0"/>
    <s v="Marketing"/>
    <x v="1"/>
    <s v="Sales Representative"/>
    <x v="1"/>
    <s v="No"/>
    <s v="Y"/>
  </r>
  <r>
    <n v="35"/>
    <n v="5"/>
    <n v="4"/>
    <n v="1"/>
    <n v="1793"/>
    <n v="3"/>
    <n v="16750"/>
    <n v="16"/>
    <n v="8"/>
    <n v="0"/>
    <n v="3"/>
    <n v="6"/>
    <n v="3"/>
    <n v="0"/>
    <n v="2"/>
    <s v="Travel_Rarely"/>
    <x v="1"/>
    <s v="Medical"/>
    <x v="0"/>
    <s v="Manager"/>
    <x v="1"/>
    <s v="No"/>
    <s v="Y"/>
  </r>
  <r>
    <n v="30"/>
    <n v="20"/>
    <n v="3"/>
    <n v="1"/>
    <n v="1794"/>
    <n v="1"/>
    <n v="25230"/>
    <n v="13"/>
    <n v="8"/>
    <n v="1"/>
    <n v="7"/>
    <n v="2"/>
    <n v="2"/>
    <n v="0"/>
    <n v="2"/>
    <s v="Travel_Rarely"/>
    <x v="1"/>
    <s v="Medical"/>
    <x v="0"/>
    <s v="Laboratory Technician"/>
    <x v="1"/>
    <s v="No"/>
    <s v="Y"/>
  </r>
  <r>
    <n v="40"/>
    <n v="10"/>
    <n v="4"/>
    <n v="1"/>
    <n v="1795"/>
    <n v="2"/>
    <n v="65670"/>
    <n v="13"/>
    <n v="8"/>
    <n v="1"/>
    <n v="8"/>
    <n v="3"/>
    <n v="8"/>
    <n v="3"/>
    <n v="7"/>
    <s v="Travel_Frequently"/>
    <x v="1"/>
    <s v="Medical"/>
    <x v="0"/>
    <s v="Manufacturing Director"/>
    <x v="1"/>
    <s v="No"/>
    <s v="Y"/>
  </r>
  <r>
    <n v="34"/>
    <n v="10"/>
    <n v="3"/>
    <n v="1"/>
    <n v="1796"/>
    <n v="3"/>
    <n v="47390"/>
    <n v="24"/>
    <n v="8"/>
    <n v="2"/>
    <n v="6"/>
    <n v="2"/>
    <n v="3"/>
    <n v="1"/>
    <n v="2"/>
    <s v="Travel_Rarely"/>
    <x v="1"/>
    <s v="Life Sciences"/>
    <x v="0"/>
    <s v="Healthcare Representative"/>
    <x v="1"/>
    <s v="No"/>
    <s v="Y"/>
  </r>
  <r>
    <n v="42"/>
    <n v="9"/>
    <n v="4"/>
    <n v="1"/>
    <n v="1797"/>
    <n v="1"/>
    <n v="92080"/>
    <n v="15"/>
    <n v="8"/>
    <n v="1"/>
    <n v="24"/>
    <n v="2"/>
    <n v="24"/>
    <n v="14"/>
    <n v="9"/>
    <s v="Travel_Frequently"/>
    <x v="1"/>
    <s v="Medical"/>
    <x v="2"/>
    <s v="Manufacturing Director"/>
    <x v="1"/>
    <s v="No"/>
    <s v="Y"/>
  </r>
  <r>
    <n v="23"/>
    <n v="2"/>
    <n v="3"/>
    <n v="1"/>
    <n v="1798"/>
    <n v="4"/>
    <n v="45590"/>
    <n v="18"/>
    <n v="8"/>
    <n v="1"/>
    <n v="1"/>
    <n v="2"/>
    <n v="0"/>
    <n v="0"/>
    <n v="0"/>
    <s v="Travel_Rarely"/>
    <x v="0"/>
    <s v="Medical"/>
    <x v="0"/>
    <s v="Manufacturing Director"/>
    <x v="0"/>
    <s v="Yes"/>
    <s v="Y"/>
  </r>
  <r>
    <n v="24"/>
    <n v="1"/>
    <n v="5"/>
    <n v="1"/>
    <n v="1799"/>
    <n v="1"/>
    <n v="81890"/>
    <n v="14"/>
    <n v="8"/>
    <n v="1"/>
    <n v="1"/>
    <n v="3"/>
    <n v="1"/>
    <n v="0"/>
    <n v="0"/>
    <s v="Non-Travel"/>
    <x v="0"/>
    <s v="Marketing"/>
    <x v="2"/>
    <s v="Manufacturing Director"/>
    <x v="0"/>
    <s v="No"/>
    <s v="Y"/>
  </r>
  <r>
    <n v="52"/>
    <n v="29"/>
    <n v="3"/>
    <n v="1"/>
    <n v="1800"/>
    <n v="2"/>
    <n v="29420"/>
    <n v="11"/>
    <n v="8"/>
    <n v="1"/>
    <n v="9"/>
    <n v="1"/>
    <n v="5"/>
    <n v="1"/>
    <n v="4"/>
    <s v="Travel_Rarely"/>
    <x v="1"/>
    <s v="Life Sciences"/>
    <x v="0"/>
    <s v="Manufacturing Director"/>
    <x v="1"/>
    <s v="No"/>
    <s v="Y"/>
  </r>
  <r>
    <n v="50"/>
    <n v="8"/>
    <n v="4"/>
    <n v="1"/>
    <n v="1801"/>
    <n v="2"/>
    <n v="49410"/>
    <n v="11"/>
    <n v="8"/>
    <n v="1"/>
    <n v="30"/>
    <n v="3"/>
    <n v="4"/>
    <n v="0"/>
    <n v="3"/>
    <s v="Travel_Rarely"/>
    <x v="1"/>
    <s v="Life Sciences"/>
    <x v="0"/>
    <s v="Sales Executive"/>
    <x v="1"/>
    <s v="No"/>
    <s v="Y"/>
  </r>
  <r>
    <n v="29"/>
    <n v="2"/>
    <n v="4"/>
    <n v="1"/>
    <n v="1802"/>
    <n v="4"/>
    <n v="106500"/>
    <n v="13"/>
    <n v="8"/>
    <n v="2"/>
    <n v="1"/>
    <n v="2"/>
    <n v="1"/>
    <n v="0"/>
    <n v="0"/>
    <s v="Travel_Rarely"/>
    <x v="0"/>
    <s v="Marketing"/>
    <x v="0"/>
    <s v="Research Scientist"/>
    <x v="0"/>
    <s v="Yes"/>
    <s v="Y"/>
  </r>
  <r>
    <n v="33"/>
    <n v="3"/>
    <n v="4"/>
    <n v="1"/>
    <n v="1803"/>
    <n v="4"/>
    <n v="59020"/>
    <n v="12"/>
    <n v="8"/>
    <n v="1"/>
    <n v="14"/>
    <n v="2"/>
    <n v="13"/>
    <n v="3"/>
    <n v="7"/>
    <s v="Travel_Rarely"/>
    <x v="1"/>
    <s v="Life Sciences"/>
    <x v="0"/>
    <s v="Manufacturing Director"/>
    <x v="1"/>
    <s v="No"/>
    <s v="Y"/>
  </r>
  <r>
    <n v="33"/>
    <n v="23"/>
    <n v="5"/>
    <n v="1"/>
    <n v="1804"/>
    <n v="1"/>
    <n v="86390"/>
    <n v="16"/>
    <n v="8"/>
    <n v="2"/>
    <n v="6"/>
    <n v="3"/>
    <n v="3"/>
    <n v="0"/>
    <n v="2"/>
    <s v="Travel_Rarely"/>
    <x v="1"/>
    <s v="Life Sciences"/>
    <x v="1"/>
    <s v="Human Resources"/>
    <x v="1"/>
    <s v="Yes"/>
    <s v="Y"/>
  </r>
  <r>
    <n v="47"/>
    <n v="6"/>
    <n v="4"/>
    <n v="1"/>
    <n v="1805"/>
    <n v="2"/>
    <n v="63470"/>
    <n v="14"/>
    <n v="8"/>
    <n v="0"/>
    <n v="26"/>
    <n v="2"/>
    <n v="26"/>
    <n v="3"/>
    <n v="0"/>
    <s v="Travel_Rarely"/>
    <x v="1"/>
    <s v="Other"/>
    <x v="0"/>
    <s v="Manager"/>
    <x v="1"/>
    <s v="No"/>
    <s v="Y"/>
  </r>
  <r>
    <n v="36"/>
    <n v="6"/>
    <n v="3"/>
    <n v="1"/>
    <n v="1806"/>
    <n v="2"/>
    <n v="42000"/>
    <n v="22"/>
    <n v="8"/>
    <n v="0"/>
    <n v="10"/>
    <n v="3"/>
    <n v="9"/>
    <n v="0"/>
    <n v="5"/>
    <s v="Travel_Rarely"/>
    <x v="0"/>
    <s v="Medical"/>
    <x v="0"/>
    <s v="Sales Executive"/>
    <x v="0"/>
    <s v="No"/>
    <s v="Y"/>
  </r>
  <r>
    <n v="29"/>
    <n v="10"/>
    <n v="3"/>
    <n v="1"/>
    <n v="1807"/>
    <n v="1"/>
    <n v="34520"/>
    <n v="11"/>
    <n v="8"/>
    <n v="0"/>
    <n v="10"/>
    <n v="3"/>
    <n v="10"/>
    <n v="0"/>
    <n v="7"/>
    <s v="Travel_Rarely"/>
    <x v="1"/>
    <s v="Other"/>
    <x v="0"/>
    <s v="Research Scientist"/>
    <x v="1"/>
    <s v="No"/>
    <s v="Y"/>
  </r>
  <r>
    <n v="58"/>
    <n v="24"/>
    <n v="3"/>
    <n v="1"/>
    <n v="1808"/>
    <n v="2"/>
    <n v="43170"/>
    <n v="17"/>
    <n v="8"/>
    <n v="0"/>
    <n v="40"/>
    <n v="2"/>
    <n v="31"/>
    <n v="13"/>
    <n v="8"/>
    <s v="Travel_Rarely"/>
    <x v="1"/>
    <s v="Other"/>
    <x v="1"/>
    <s v="Research Scientist"/>
    <x v="0"/>
    <s v="Yes"/>
    <s v="Y"/>
  </r>
  <r>
    <n v="35"/>
    <n v="10"/>
    <n v="4"/>
    <n v="1"/>
    <n v="1809"/>
    <n v="1"/>
    <n v="26320"/>
    <n v="13"/>
    <n v="8"/>
    <n v="3"/>
    <n v="7"/>
    <n v="3"/>
    <n v="2"/>
    <n v="2"/>
    <n v="2"/>
    <s v="Travel_Rarely"/>
    <x v="0"/>
    <s v="Marketing"/>
    <x v="1"/>
    <s v="Research Scientist"/>
    <x v="0"/>
    <s v="No"/>
    <s v="Y"/>
  </r>
  <r>
    <n v="42"/>
    <n v="15"/>
    <n v="1"/>
    <n v="1"/>
    <n v="1810"/>
    <n v="2"/>
    <n v="46680"/>
    <n v="18"/>
    <n v="8"/>
    <n v="2"/>
    <n v="8"/>
    <n v="2"/>
    <n v="4"/>
    <n v="0"/>
    <n v="2"/>
    <s v="Travel_Rarely"/>
    <x v="0"/>
    <s v="Marketing"/>
    <x v="0"/>
    <s v="Laboratory Technician"/>
    <x v="1"/>
    <s v="No"/>
    <s v="Y"/>
  </r>
  <r>
    <n v="28"/>
    <n v="19"/>
    <n v="4"/>
    <n v="1"/>
    <n v="1811"/>
    <n v="2"/>
    <n v="32040"/>
    <n v="16"/>
    <n v="8"/>
    <n v="1"/>
    <n v="5"/>
    <n v="4"/>
    <n v="2"/>
    <n v="2"/>
    <n v="1"/>
    <s v="Travel_Rarely"/>
    <x v="1"/>
    <s v="Medical"/>
    <x v="1"/>
    <s v="Sales Executive"/>
    <x v="0"/>
    <s v="Yes"/>
    <s v="Y"/>
  </r>
  <r>
    <n v="36"/>
    <n v="2"/>
    <n v="3"/>
    <n v="1"/>
    <n v="1812"/>
    <n v="2"/>
    <n v="27200"/>
    <n v="14"/>
    <n v="8"/>
    <n v="1"/>
    <n v="8"/>
    <n v="3"/>
    <n v="5"/>
    <n v="0"/>
    <n v="4"/>
    <s v="Travel_Rarely"/>
    <x v="1"/>
    <s v="Life Sciences"/>
    <x v="0"/>
    <s v="Healthcare Representative"/>
    <x v="1"/>
    <s v="No"/>
    <s v="Y"/>
  </r>
  <r>
    <n v="32"/>
    <n v="3"/>
    <n v="1"/>
    <n v="1"/>
    <n v="1813"/>
    <n v="2"/>
    <n v="171810"/>
    <n v="14"/>
    <n v="8"/>
    <n v="0"/>
    <n v="14"/>
    <n v="2"/>
    <n v="14"/>
    <n v="6"/>
    <n v="8"/>
    <s v="Travel_Rarely"/>
    <x v="1"/>
    <s v="Medical"/>
    <x v="0"/>
    <s v="Manufacturing Director"/>
    <x v="1"/>
    <s v="No"/>
    <s v="Y"/>
  </r>
  <r>
    <n v="40"/>
    <n v="9"/>
    <n v="3"/>
    <n v="1"/>
    <n v="1814"/>
    <n v="3"/>
    <n v="22380"/>
    <n v="14"/>
    <n v="8"/>
    <n v="0"/>
    <n v="10"/>
    <n v="3"/>
    <n v="1"/>
    <n v="0"/>
    <n v="0"/>
    <s v="Travel_Frequently"/>
    <x v="0"/>
    <s v="Marketing"/>
    <x v="1"/>
    <s v="Manufacturing Director"/>
    <x v="1"/>
    <s v="No"/>
    <s v="Y"/>
  </r>
  <r>
    <n v="30"/>
    <n v="7"/>
    <n v="3"/>
    <n v="1"/>
    <n v="1815"/>
    <n v="2"/>
    <n v="14830"/>
    <n v="13"/>
    <n v="8"/>
    <n v="0"/>
    <n v="12"/>
    <n v="3"/>
    <n v="0"/>
    <n v="0"/>
    <n v="0"/>
    <s v="Travel_Rarely"/>
    <x v="1"/>
    <s v="Technical Degree"/>
    <x v="1"/>
    <s v="Research Director"/>
    <x v="1"/>
    <s v="No"/>
    <s v="Y"/>
  </r>
  <r>
    <n v="45"/>
    <n v="10"/>
    <n v="4"/>
    <n v="1"/>
    <n v="1816"/>
    <n v="1"/>
    <n v="56050"/>
    <n v="12"/>
    <n v="8"/>
    <n v="2"/>
    <n v="1"/>
    <n v="2"/>
    <n v="1"/>
    <n v="0"/>
    <n v="0"/>
    <s v="Travel_Rarely"/>
    <x v="1"/>
    <s v="Life Sciences"/>
    <x v="1"/>
    <s v="Research Director"/>
    <x v="1"/>
    <s v="No"/>
    <s v="Y"/>
  </r>
  <r>
    <n v="42"/>
    <n v="20"/>
    <n v="2"/>
    <n v="1"/>
    <n v="1817"/>
    <n v="2"/>
    <n v="72950"/>
    <n v="15"/>
    <n v="8"/>
    <n v="0"/>
    <n v="10"/>
    <n v="3"/>
    <n v="9"/>
    <n v="7"/>
    <n v="8"/>
    <s v="Travel_Rarely"/>
    <x v="1"/>
    <s v="Medical"/>
    <x v="0"/>
    <s v="Sales Representative"/>
    <x v="1"/>
    <s v="No"/>
    <s v="Y"/>
  </r>
  <r>
    <n v="38"/>
    <n v="4"/>
    <n v="3"/>
    <n v="1"/>
    <n v="1818"/>
    <n v="2"/>
    <n v="23060"/>
    <n v="19"/>
    <n v="8"/>
    <n v="1"/>
    <n v="13"/>
    <n v="5"/>
    <n v="4"/>
    <n v="1"/>
    <n v="2"/>
    <s v="Travel_Frequently"/>
    <x v="0"/>
    <s v="Medical"/>
    <x v="2"/>
    <s v="Research Scientist"/>
    <x v="1"/>
    <s v="No"/>
    <s v="Y"/>
  </r>
  <r>
    <n v="34"/>
    <n v="7"/>
    <n v="4"/>
    <n v="1"/>
    <n v="1819"/>
    <n v="3"/>
    <n v="23480"/>
    <n v="14"/>
    <n v="8"/>
    <n v="1"/>
    <n v="6"/>
    <n v="3"/>
    <n v="5"/>
    <n v="1"/>
    <n v="3"/>
    <s v="Travel_Frequently"/>
    <x v="1"/>
    <s v="Life Sciences"/>
    <x v="1"/>
    <s v="Laboratory Technician"/>
    <x v="1"/>
    <s v="No"/>
    <s v="Y"/>
  </r>
  <r>
    <n v="49"/>
    <n v="7"/>
    <n v="2"/>
    <n v="1"/>
    <n v="1820"/>
    <n v="2"/>
    <n v="89980"/>
    <n v="14"/>
    <n v="8"/>
    <n v="2"/>
    <n v="9"/>
    <n v="2"/>
    <n v="9"/>
    <n v="7"/>
    <n v="7"/>
    <s v="Travel_Rarely"/>
    <x v="0"/>
    <s v="Life Sciences"/>
    <x v="0"/>
    <s v="Healthcare Representative"/>
    <x v="0"/>
    <s v="Yes"/>
    <s v="Y"/>
  </r>
  <r>
    <n v="55"/>
    <n v="16"/>
    <n v="3"/>
    <n v="1"/>
    <n v="1821"/>
    <n v="4"/>
    <n v="43190"/>
    <n v="11"/>
    <n v="8"/>
    <n v="0"/>
    <n v="12"/>
    <n v="3"/>
    <n v="9"/>
    <n v="7"/>
    <n v="3"/>
    <s v="Travel_Rarely"/>
    <x v="2"/>
    <s v="Technical Degree"/>
    <x v="1"/>
    <s v="Manufacturing Director"/>
    <x v="1"/>
    <s v="Yes"/>
    <s v="Y"/>
  </r>
  <r>
    <n v="43"/>
    <n v="25"/>
    <n v="2"/>
    <n v="1"/>
    <n v="1822"/>
    <n v="2"/>
    <n v="61320"/>
    <n v="13"/>
    <n v="8"/>
    <n v="0"/>
    <n v="22"/>
    <n v="3"/>
    <n v="4"/>
    <n v="1"/>
    <n v="0"/>
    <s v="Travel_Rarely"/>
    <x v="1"/>
    <s v="Medical"/>
    <x v="0"/>
    <s v="Healthcare Representative"/>
    <x v="1"/>
    <s v="No"/>
    <s v="Y"/>
  </r>
  <r>
    <n v="27"/>
    <n v="2"/>
    <n v="4"/>
    <n v="1"/>
    <n v="1823"/>
    <n v="2"/>
    <n v="33460"/>
    <n v="21"/>
    <n v="8"/>
    <n v="1"/>
    <n v="9"/>
    <n v="2"/>
    <n v="9"/>
    <n v="0"/>
    <n v="8"/>
    <s v="Travel_Rarely"/>
    <x v="0"/>
    <s v="Medical"/>
    <x v="2"/>
    <s v="Manager"/>
    <x v="1"/>
    <s v="No"/>
    <s v="Y"/>
  </r>
  <r>
    <n v="35"/>
    <n v="1"/>
    <n v="3"/>
    <n v="1"/>
    <n v="1824"/>
    <n v="1"/>
    <n v="108550"/>
    <n v="13"/>
    <n v="8"/>
    <n v="1"/>
    <n v="17"/>
    <n v="2"/>
    <n v="8"/>
    <n v="1"/>
    <n v="6"/>
    <s v="Travel_Rarely"/>
    <x v="1"/>
    <s v="Medical"/>
    <x v="1"/>
    <s v="Research Director"/>
    <x v="1"/>
    <s v="No"/>
    <s v="Y"/>
  </r>
  <r>
    <n v="28"/>
    <n v="1"/>
    <n v="2"/>
    <n v="1"/>
    <n v="1825"/>
    <n v="1"/>
    <n v="22310"/>
    <n v="12"/>
    <n v="8"/>
    <n v="0"/>
    <n v="8"/>
    <n v="3"/>
    <n v="8"/>
    <n v="7"/>
    <n v="5"/>
    <s v="Travel_Rarely"/>
    <x v="0"/>
    <s v="Technical Degree"/>
    <x v="0"/>
    <s v="Sales Executive"/>
    <x v="0"/>
    <s v="No"/>
    <s v="Y"/>
  </r>
  <r>
    <n v="34"/>
    <n v="2"/>
    <n v="5"/>
    <n v="1"/>
    <n v="1826"/>
    <n v="4"/>
    <n v="23230"/>
    <n v="17"/>
    <n v="8"/>
    <n v="0"/>
    <n v="4"/>
    <n v="2"/>
    <n v="3"/>
    <n v="0"/>
    <n v="2"/>
    <s v="Travel_Rarely"/>
    <x v="0"/>
    <s v="Life Sciences"/>
    <x v="0"/>
    <s v="Research Scientist"/>
    <x v="1"/>
    <s v="No"/>
    <s v="Y"/>
  </r>
  <r>
    <n v="26"/>
    <n v="22"/>
    <n v="4"/>
    <n v="1"/>
    <n v="1827"/>
    <n v="1"/>
    <n v="20240"/>
    <n v="23"/>
    <n v="8"/>
    <n v="0"/>
    <n v="8"/>
    <n v="2"/>
    <n v="8"/>
    <n v="1"/>
    <n v="7"/>
    <s v="Travel_Frequently"/>
    <x v="1"/>
    <s v="Other"/>
    <x v="0"/>
    <s v="Sales Executive"/>
    <x v="0"/>
    <s v="Yes"/>
    <s v="Y"/>
  </r>
  <r>
    <n v="27"/>
    <n v="1"/>
    <n v="3"/>
    <n v="1"/>
    <n v="1828"/>
    <n v="1"/>
    <n v="27130"/>
    <n v="11"/>
    <n v="8"/>
    <n v="0"/>
    <n v="0"/>
    <n v="2"/>
    <n v="0"/>
    <n v="0"/>
    <n v="0"/>
    <s v="Non-Travel"/>
    <x v="0"/>
    <s v="Technical Degree"/>
    <x v="0"/>
    <s v="Sales Executive"/>
    <x v="0"/>
    <s v="No"/>
    <s v="Y"/>
  </r>
  <r>
    <n v="51"/>
    <n v="16"/>
    <n v="3"/>
    <n v="1"/>
    <n v="1829"/>
    <n v="3"/>
    <n v="94390"/>
    <n v="15"/>
    <n v="8"/>
    <n v="3"/>
    <n v="29"/>
    <n v="0"/>
    <n v="20"/>
    <n v="4"/>
    <n v="17"/>
    <s v="Travel_Rarely"/>
    <x v="0"/>
    <s v="Medical"/>
    <x v="0"/>
    <s v="Research Scientist"/>
    <x v="1"/>
    <s v="No"/>
    <s v="Y"/>
  </r>
  <r>
    <n v="44"/>
    <n v="24"/>
    <n v="5"/>
    <n v="1"/>
    <n v="1830"/>
    <n v="1"/>
    <n v="25660"/>
    <n v="11"/>
    <n v="8"/>
    <n v="1"/>
    <n v="10"/>
    <n v="3"/>
    <n v="5"/>
    <n v="2"/>
    <n v="3"/>
    <s v="Travel_Rarely"/>
    <x v="0"/>
    <s v="Medical"/>
    <x v="1"/>
    <s v="Sales Executive"/>
    <x v="0"/>
    <s v="No"/>
    <s v="Y"/>
  </r>
  <r>
    <n v="25"/>
    <n v="17"/>
    <n v="3"/>
    <n v="1"/>
    <n v="1831"/>
    <n v="1"/>
    <n v="199260"/>
    <n v="11"/>
    <n v="8"/>
    <n v="3"/>
    <n v="6"/>
    <n v="5"/>
    <n v="4"/>
    <n v="0"/>
    <n v="1"/>
    <s v="Travel_Rarely"/>
    <x v="1"/>
    <s v="Medical"/>
    <x v="1"/>
    <s v="Laboratory Technician"/>
    <x v="1"/>
    <s v="No"/>
    <s v="Y"/>
  </r>
  <r>
    <n v="33"/>
    <n v="8"/>
    <n v="4"/>
    <n v="1"/>
    <n v="1832"/>
    <n v="3"/>
    <n v="24510"/>
    <n v="13"/>
    <n v="8"/>
    <n v="1"/>
    <n v="9"/>
    <n v="3"/>
    <n v="9"/>
    <n v="0"/>
    <n v="8"/>
    <s v="Travel_Rarely"/>
    <x v="1"/>
    <s v="Life Sciences"/>
    <x v="2"/>
    <s v="Laboratory Technician"/>
    <x v="1"/>
    <s v="No"/>
    <s v="Y"/>
  </r>
  <r>
    <n v="35"/>
    <n v="6"/>
    <n v="4"/>
    <n v="1"/>
    <n v="1833"/>
    <n v="2"/>
    <n v="94190"/>
    <n v="24"/>
    <n v="8"/>
    <n v="1"/>
    <n v="6"/>
    <n v="5"/>
    <n v="6"/>
    <n v="1"/>
    <n v="1"/>
    <s v="Travel_Rarely"/>
    <x v="0"/>
    <s v="Medical"/>
    <x v="1"/>
    <s v="Manager"/>
    <x v="0"/>
    <s v="No"/>
    <s v="Y"/>
  </r>
  <r>
    <n v="36"/>
    <n v="10"/>
    <n v="4"/>
    <n v="1"/>
    <n v="1834"/>
    <n v="3"/>
    <n v="86860"/>
    <n v="13"/>
    <n v="8"/>
    <n v="0"/>
    <n v="18"/>
    <n v="2"/>
    <n v="18"/>
    <n v="4"/>
    <n v="11"/>
    <s v="Travel_Rarely"/>
    <x v="0"/>
    <s v="Marketing"/>
    <x v="0"/>
    <s v="Manager"/>
    <x v="1"/>
    <s v="No"/>
    <s v="Y"/>
  </r>
  <r>
    <n v="32"/>
    <n v="3"/>
    <n v="4"/>
    <n v="1"/>
    <n v="1835"/>
    <n v="4"/>
    <n v="30380"/>
    <n v="20"/>
    <n v="8"/>
    <n v="0"/>
    <n v="8"/>
    <n v="3"/>
    <n v="5"/>
    <n v="0"/>
    <n v="3"/>
    <s v="Travel_Rarely"/>
    <x v="1"/>
    <s v="Medical"/>
    <x v="2"/>
    <s v="Sales Executive"/>
    <x v="0"/>
    <s v="No"/>
    <s v="Y"/>
  </r>
  <r>
    <n v="30"/>
    <n v="4"/>
    <n v="5"/>
    <n v="1"/>
    <n v="1836"/>
    <n v="5"/>
    <n v="30580"/>
    <n v="14"/>
    <n v="8"/>
    <n v="1"/>
    <n v="10"/>
    <n v="2"/>
    <n v="5"/>
    <n v="0"/>
    <n v="3"/>
    <s v="Travel_Frequently"/>
    <x v="1"/>
    <s v="Medical"/>
    <x v="2"/>
    <s v="Sales Representative"/>
    <x v="1"/>
    <s v="No"/>
    <s v="Y"/>
  </r>
  <r>
    <n v="53"/>
    <n v="6"/>
    <n v="3"/>
    <n v="1"/>
    <n v="1837"/>
    <n v="4"/>
    <n v="23250"/>
    <n v="18"/>
    <n v="8"/>
    <n v="1"/>
    <n v="35"/>
    <n v="1"/>
    <n v="5"/>
    <n v="0"/>
    <n v="4"/>
    <s v="Travel_Rarely"/>
    <x v="0"/>
    <s v="Marketing"/>
    <x v="0"/>
    <s v="Sales Executive"/>
    <x v="1"/>
    <s v="No"/>
    <s v="Y"/>
  </r>
  <r>
    <n v="45"/>
    <n v="1"/>
    <n v="5"/>
    <n v="1"/>
    <n v="1838"/>
    <n v="2"/>
    <n v="20880"/>
    <n v="15"/>
    <n v="8"/>
    <n v="3"/>
    <n v="18"/>
    <n v="2"/>
    <n v="5"/>
    <n v="0"/>
    <n v="2"/>
    <s v="Travel_Rarely"/>
    <x v="1"/>
    <s v="Technical Degree"/>
    <x v="2"/>
    <s v="Healthcare Representative"/>
    <x v="1"/>
    <s v="No"/>
    <s v="Y"/>
  </r>
  <r>
    <n v="32"/>
    <n v="10"/>
    <n v="3"/>
    <n v="1"/>
    <n v="1839"/>
    <n v="1"/>
    <n v="30720"/>
    <n v="12"/>
    <n v="8"/>
    <n v="0"/>
    <n v="9"/>
    <n v="4"/>
    <n v="5"/>
    <n v="1"/>
    <n v="3"/>
    <s v="Travel_Rarely"/>
    <x v="0"/>
    <s v="Marketing"/>
    <x v="0"/>
    <s v="Human Resources"/>
    <x v="0"/>
    <s v="No"/>
    <s v="Y"/>
  </r>
  <r>
    <n v="52"/>
    <n v="1"/>
    <n v="1"/>
    <n v="1"/>
    <n v="1840"/>
    <n v="2"/>
    <n v="50060"/>
    <n v="16"/>
    <n v="8"/>
    <n v="1"/>
    <n v="31"/>
    <n v="2"/>
    <n v="9"/>
    <n v="0"/>
    <n v="0"/>
    <s v="Travel_Frequently"/>
    <x v="1"/>
    <s v="Life Sciences"/>
    <x v="0"/>
    <s v="Laboratory Technician"/>
    <x v="1"/>
    <s v="No"/>
    <s v="Y"/>
  </r>
  <r>
    <n v="37"/>
    <n v="24"/>
    <n v="2"/>
    <n v="1"/>
    <n v="1841"/>
    <n v="4"/>
    <n v="42570"/>
    <n v="15"/>
    <n v="8"/>
    <n v="0"/>
    <n v="9"/>
    <n v="2"/>
    <n v="1"/>
    <n v="0"/>
    <n v="0"/>
    <s v="Travel_Rarely"/>
    <x v="0"/>
    <s v="Life Sciences"/>
    <x v="2"/>
    <s v="Laboratory Technician"/>
    <x v="0"/>
    <s v="No"/>
    <s v="Y"/>
  </r>
  <r>
    <n v="28"/>
    <n v="21"/>
    <n v="4"/>
    <n v="1"/>
    <n v="1842"/>
    <n v="1"/>
    <n v="25000"/>
    <n v="16"/>
    <n v="8"/>
    <n v="2"/>
    <n v="6"/>
    <n v="3"/>
    <n v="5"/>
    <n v="0"/>
    <n v="4"/>
    <s v="Travel_Rarely"/>
    <x v="1"/>
    <s v="Life Sciences"/>
    <x v="2"/>
    <s v="Healthcare Representative"/>
    <x v="0"/>
    <s v="No"/>
    <s v="Y"/>
  </r>
  <r>
    <n v="22"/>
    <n v="2"/>
    <n v="2"/>
    <n v="1"/>
    <n v="1843"/>
    <n v="1"/>
    <n v="11020"/>
    <n v="19"/>
    <n v="8"/>
    <n v="0"/>
    <n v="4"/>
    <n v="3"/>
    <n v="2"/>
    <n v="2"/>
    <n v="2"/>
    <s v="Travel_Rarely"/>
    <x v="1"/>
    <s v="Life Sciences"/>
    <x v="0"/>
    <s v="Sales Representative"/>
    <x v="1"/>
    <s v="No"/>
    <s v="Y"/>
  </r>
  <r>
    <n v="44"/>
    <n v="22"/>
    <n v="3"/>
    <n v="1"/>
    <n v="1844"/>
    <n v="1"/>
    <n v="104530"/>
    <n v="11"/>
    <n v="8"/>
    <n v="1"/>
    <n v="10"/>
    <n v="2"/>
    <n v="3"/>
    <n v="0"/>
    <n v="2"/>
    <s v="Travel_Rarely"/>
    <x v="1"/>
    <s v="Medical"/>
    <x v="0"/>
    <s v="Laboratory Technician"/>
    <x v="0"/>
    <s v="No"/>
    <s v="Y"/>
  </r>
  <r>
    <n v="42"/>
    <n v="13"/>
    <n v="4"/>
    <n v="1"/>
    <n v="1845"/>
    <n v="2"/>
    <n v="22880"/>
    <n v="16"/>
    <n v="8"/>
    <n v="1"/>
    <n v="8"/>
    <n v="4"/>
    <n v="2"/>
    <n v="2"/>
    <n v="2"/>
    <s v="Travel_Frequently"/>
    <x v="0"/>
    <s v="Life Sciences"/>
    <x v="1"/>
    <s v="Laboratory Technician"/>
    <x v="0"/>
    <s v="No"/>
    <s v="Y"/>
  </r>
  <r>
    <n v="36"/>
    <n v="14"/>
    <n v="3"/>
    <n v="1"/>
    <n v="1846"/>
    <n v="2"/>
    <n v="39290"/>
    <n v="24"/>
    <n v="8"/>
    <n v="0"/>
    <n v="6"/>
    <n v="6"/>
    <n v="5"/>
    <n v="0"/>
    <n v="3"/>
    <s v="Travel_Rarely"/>
    <x v="1"/>
    <s v="Other"/>
    <x v="0"/>
    <s v="Research Scientist"/>
    <x v="1"/>
    <s v="No"/>
    <s v="Y"/>
  </r>
  <r>
    <n v="25"/>
    <n v="11"/>
    <n v="3"/>
    <n v="1"/>
    <n v="1847"/>
    <n v="1"/>
    <n v="23110"/>
    <n v="11"/>
    <n v="8"/>
    <n v="1"/>
    <n v="5"/>
    <n v="2"/>
    <n v="5"/>
    <n v="0"/>
    <n v="3"/>
    <s v="Travel_Rarely"/>
    <x v="0"/>
    <s v="Life Sciences"/>
    <x v="0"/>
    <s v="Laboratory Technician"/>
    <x v="0"/>
    <s v="No"/>
    <s v="Y"/>
  </r>
  <r>
    <n v="35"/>
    <n v="9"/>
    <n v="2"/>
    <n v="1"/>
    <n v="1848"/>
    <n v="1"/>
    <n v="31400"/>
    <n v="13"/>
    <n v="8"/>
    <n v="1"/>
    <n v="17"/>
    <n v="2"/>
    <n v="17"/>
    <n v="5"/>
    <n v="15"/>
    <s v="Travel_Rarely"/>
    <x v="1"/>
    <s v="Life Sciences"/>
    <x v="0"/>
    <s v="Healthcare Representative"/>
    <x v="0"/>
    <s v="No"/>
    <s v="Y"/>
  </r>
  <r>
    <n v="35"/>
    <n v="8"/>
    <n v="2"/>
    <n v="1"/>
    <n v="1849"/>
    <n v="1"/>
    <n v="36900"/>
    <n v="13"/>
    <n v="8"/>
    <n v="1"/>
    <n v="10"/>
    <n v="2"/>
    <n v="10"/>
    <n v="7"/>
    <n v="8"/>
    <s v="Travel_Frequently"/>
    <x v="0"/>
    <s v="Marketing"/>
    <x v="2"/>
    <s v="Laboratory Technician"/>
    <x v="0"/>
    <s v="Yes"/>
    <s v="Y"/>
  </r>
  <r>
    <n v="32"/>
    <n v="21"/>
    <n v="3"/>
    <n v="1"/>
    <n v="1850"/>
    <n v="1"/>
    <n v="44500"/>
    <n v="13"/>
    <n v="8"/>
    <n v="0"/>
    <n v="4"/>
    <n v="3"/>
    <n v="3"/>
    <n v="0"/>
    <n v="2"/>
    <s v="Non-Travel"/>
    <x v="1"/>
    <s v="Life Sciences"/>
    <x v="2"/>
    <s v="Sales Executive"/>
    <x v="1"/>
    <s v="No"/>
    <s v="Y"/>
  </r>
  <r>
    <n v="25"/>
    <n v="5"/>
    <n v="3"/>
    <n v="1"/>
    <n v="1851"/>
    <n v="4"/>
    <n v="27560"/>
    <n v="12"/>
    <n v="8"/>
    <n v="2"/>
    <n v="5"/>
    <n v="2"/>
    <n v="5"/>
    <n v="0"/>
    <n v="3"/>
    <s v="Travel_Rarely"/>
    <x v="0"/>
    <s v="Marketing"/>
    <x v="0"/>
    <s v="Research Scientist"/>
    <x v="0"/>
    <s v="No"/>
    <s v="Y"/>
  </r>
  <r>
    <n v="49"/>
    <n v="9"/>
    <n v="3"/>
    <n v="1"/>
    <n v="1852"/>
    <n v="2"/>
    <n v="190330"/>
    <n v="18"/>
    <n v="8"/>
    <n v="1"/>
    <n v="7"/>
    <n v="5"/>
    <n v="4"/>
    <n v="0"/>
    <n v="2"/>
    <s v="Travel_Rarely"/>
    <x v="0"/>
    <s v="Technical Degree"/>
    <x v="0"/>
    <s v="Sales Representative"/>
    <x v="0"/>
    <s v="No"/>
    <s v="Y"/>
  </r>
  <r>
    <n v="24"/>
    <n v="2"/>
    <n v="5"/>
    <n v="1"/>
    <n v="1853"/>
    <n v="2"/>
    <n v="187220"/>
    <n v="22"/>
    <n v="8"/>
    <n v="1"/>
    <n v="6"/>
    <n v="3"/>
    <n v="5"/>
    <n v="3"/>
    <n v="4"/>
    <s v="Non-Travel"/>
    <x v="1"/>
    <s v="Technical Degree"/>
    <x v="0"/>
    <s v="Healthcare Representative"/>
    <x v="1"/>
    <s v="No"/>
    <s v="Y"/>
  </r>
  <r>
    <n v="32"/>
    <n v="12"/>
    <n v="5"/>
    <n v="1"/>
    <n v="1854"/>
    <n v="1"/>
    <n v="95470"/>
    <n v="13"/>
    <n v="8"/>
    <n v="1"/>
    <n v="10"/>
    <n v="3"/>
    <n v="10"/>
    <n v="5"/>
    <n v="3"/>
    <s v="Travel_Frequently"/>
    <x v="1"/>
    <s v="Medical"/>
    <x v="0"/>
    <s v="Research Scientist"/>
    <x v="1"/>
    <s v="No"/>
    <s v="Y"/>
  </r>
  <r>
    <n v="38"/>
    <n v="22"/>
    <n v="2"/>
    <n v="1"/>
    <n v="1855"/>
    <n v="1"/>
    <n v="137340"/>
    <n v="13"/>
    <n v="8"/>
    <n v="0"/>
    <n v="3"/>
    <n v="3"/>
    <n v="2"/>
    <n v="1"/>
    <n v="2"/>
    <s v="Travel_Rarely"/>
    <x v="0"/>
    <s v="Medical"/>
    <x v="0"/>
    <s v="Sales Executive"/>
    <x v="1"/>
    <s v="No"/>
    <s v="Y"/>
  </r>
  <r>
    <n v="42"/>
    <n v="18"/>
    <n v="1"/>
    <n v="1"/>
    <n v="1856"/>
    <n v="2"/>
    <n v="199990"/>
    <n v="23"/>
    <n v="8"/>
    <n v="1"/>
    <n v="17"/>
    <n v="6"/>
    <n v="5"/>
    <n v="1"/>
    <n v="3"/>
    <s v="Travel_Rarely"/>
    <x v="1"/>
    <s v="Technical Degree"/>
    <x v="0"/>
    <s v="Research Scientist"/>
    <x v="0"/>
    <s v="No"/>
    <s v="Y"/>
  </r>
  <r>
    <n v="31"/>
    <n v="16"/>
    <n v="3"/>
    <n v="1"/>
    <n v="1857"/>
    <n v="3"/>
    <n v="22790"/>
    <n v="12"/>
    <n v="8"/>
    <n v="1"/>
    <n v="8"/>
    <n v="3"/>
    <n v="6"/>
    <n v="0"/>
    <n v="2"/>
    <s v="Travel_Rarely"/>
    <x v="1"/>
    <s v="Life Sciences"/>
    <x v="0"/>
    <s v="Sales Executive"/>
    <x v="0"/>
    <s v="No"/>
    <s v="Y"/>
  </r>
  <r>
    <n v="29"/>
    <n v="3"/>
    <n v="3"/>
    <n v="1"/>
    <n v="1858"/>
    <n v="3"/>
    <n v="59160"/>
    <n v="12"/>
    <n v="8"/>
    <n v="0"/>
    <n v="5"/>
    <n v="2"/>
    <n v="3"/>
    <n v="0"/>
    <n v="2"/>
    <s v="Travel_Rarely"/>
    <x v="0"/>
    <s v="Marketing"/>
    <x v="2"/>
    <s v="Laboratory Technician"/>
    <x v="1"/>
    <s v="Yes"/>
    <s v="Y"/>
  </r>
  <r>
    <n v="53"/>
    <n v="9"/>
    <n v="3"/>
    <n v="1"/>
    <n v="1859"/>
    <n v="1"/>
    <n v="20890"/>
    <n v="16"/>
    <n v="8"/>
    <n v="0"/>
    <n v="28"/>
    <n v="2"/>
    <n v="2"/>
    <n v="2"/>
    <n v="2"/>
    <s v="Travel_Rarely"/>
    <x v="1"/>
    <s v="Life Sciences"/>
    <x v="0"/>
    <s v="Sales Representative"/>
    <x v="1"/>
    <s v="No"/>
    <s v="Y"/>
  </r>
  <r>
    <n v="35"/>
    <n v="1"/>
    <n v="3"/>
    <n v="1"/>
    <n v="1860"/>
    <n v="3"/>
    <n v="167920"/>
    <n v="12"/>
    <n v="8"/>
    <n v="1"/>
    <n v="16"/>
    <n v="3"/>
    <n v="13"/>
    <n v="4"/>
    <n v="8"/>
    <s v="Travel_Rarely"/>
    <x v="1"/>
    <s v="Life Sciences"/>
    <x v="0"/>
    <s v="Healthcare Representative"/>
    <x v="1"/>
    <s v="No"/>
    <s v="Y"/>
  </r>
  <r>
    <n v="37"/>
    <n v="13"/>
    <n v="4"/>
    <n v="1"/>
    <n v="1861"/>
    <n v="3"/>
    <n v="35640"/>
    <n v="11"/>
    <n v="8"/>
    <n v="0"/>
    <n v="10"/>
    <n v="1"/>
    <n v="5"/>
    <n v="0"/>
    <n v="0"/>
    <s v="Travel_Frequently"/>
    <x v="1"/>
    <s v="Life Sciences"/>
    <x v="0"/>
    <s v="Human Resources"/>
    <x v="0"/>
    <s v="No"/>
    <s v="Y"/>
  </r>
  <r>
    <n v="53"/>
    <n v="1"/>
    <n v="1"/>
    <n v="1"/>
    <n v="1862"/>
    <n v="1"/>
    <n v="44250"/>
    <n v="22"/>
    <n v="8"/>
    <n v="1"/>
    <n v="33"/>
    <n v="2"/>
    <n v="12"/>
    <n v="3"/>
    <n v="8"/>
    <s v="Travel_Rarely"/>
    <x v="1"/>
    <s v="Medical"/>
    <x v="1"/>
    <s v="Sales Executive"/>
    <x v="1"/>
    <s v="No"/>
    <s v="Y"/>
  </r>
  <r>
    <n v="43"/>
    <n v="1"/>
    <n v="3"/>
    <n v="1"/>
    <n v="1863"/>
    <n v="1"/>
    <n v="52650"/>
    <n v="11"/>
    <n v="8"/>
    <n v="1"/>
    <n v="12"/>
    <n v="4"/>
    <n v="5"/>
    <n v="2"/>
    <n v="2"/>
    <s v="Travel_Frequently"/>
    <x v="1"/>
    <s v="Medical"/>
    <x v="0"/>
    <s v="Laboratory Technician"/>
    <x v="1"/>
    <s v="No"/>
    <s v="Y"/>
  </r>
  <r>
    <n v="47"/>
    <n v="15"/>
    <n v="4"/>
    <n v="1"/>
    <n v="1864"/>
    <n v="3"/>
    <n v="65530"/>
    <n v="15"/>
    <n v="8"/>
    <n v="0"/>
    <n v="8"/>
    <n v="2"/>
    <n v="7"/>
    <n v="7"/>
    <n v="7"/>
    <s v="Travel_Rarely"/>
    <x v="0"/>
    <s v="Marketing"/>
    <x v="0"/>
    <s v="Research Director"/>
    <x v="0"/>
    <s v="No"/>
    <s v="Y"/>
  </r>
  <r>
    <n v="37"/>
    <n v="1"/>
    <n v="5"/>
    <n v="1"/>
    <n v="1865"/>
    <n v="2"/>
    <n v="62610"/>
    <n v="12"/>
    <n v="8"/>
    <n v="0"/>
    <n v="10"/>
    <n v="1"/>
    <n v="10"/>
    <n v="0"/>
    <n v="9"/>
    <s v="Non-Travel"/>
    <x v="1"/>
    <s v="Medical"/>
    <x v="1"/>
    <s v="Research Scientist"/>
    <x v="0"/>
    <s v="No"/>
    <s v="Y"/>
  </r>
  <r>
    <n v="50"/>
    <n v="17"/>
    <n v="3"/>
    <n v="1"/>
    <n v="1866"/>
    <n v="1"/>
    <n v="42980"/>
    <n v="20"/>
    <n v="8"/>
    <n v="1"/>
    <n v="31"/>
    <n v="6"/>
    <n v="31"/>
    <n v="14"/>
    <n v="7"/>
    <s v="Non-Travel"/>
    <x v="1"/>
    <s v="Medical"/>
    <x v="2"/>
    <s v="Laboratory Technician"/>
    <x v="0"/>
    <s v="No"/>
    <s v="Y"/>
  </r>
  <r>
    <n v="39"/>
    <n v="1"/>
    <n v="3"/>
    <n v="1"/>
    <n v="1867"/>
    <n v="3"/>
    <n v="68040"/>
    <n v="14"/>
    <n v="8"/>
    <n v="1"/>
    <n v="13"/>
    <n v="3"/>
    <n v="5"/>
    <n v="0"/>
    <n v="4"/>
    <s v="Travel_Rarely"/>
    <x v="1"/>
    <s v="Other"/>
    <x v="0"/>
    <s v="Human Resources"/>
    <x v="0"/>
    <s v="No"/>
    <s v="Y"/>
  </r>
  <r>
    <n v="33"/>
    <n v="7"/>
    <n v="3"/>
    <n v="1"/>
    <n v="1868"/>
    <n v="2"/>
    <n v="38150"/>
    <n v="11"/>
    <n v="8"/>
    <n v="1"/>
    <n v="7"/>
    <n v="3"/>
    <n v="4"/>
    <n v="0"/>
    <n v="3"/>
    <s v="Travel_Rarely"/>
    <x v="0"/>
    <s v="Life Sciences"/>
    <x v="2"/>
    <s v="Manufacturing Director"/>
    <x v="1"/>
    <s v="No"/>
    <s v="Y"/>
  </r>
  <r>
    <n v="32"/>
    <n v="9"/>
    <n v="1"/>
    <n v="1"/>
    <n v="1869"/>
    <n v="1"/>
    <n v="27410"/>
    <n v="15"/>
    <n v="8"/>
    <n v="1"/>
    <n v="1"/>
    <n v="5"/>
    <n v="1"/>
    <n v="0"/>
    <n v="1"/>
    <s v="Travel_Rarely"/>
    <x v="1"/>
    <s v="Medical"/>
    <x v="1"/>
    <s v="Laboratory Technician"/>
    <x v="0"/>
    <s v="Yes"/>
    <s v="Y"/>
  </r>
  <r>
    <n v="29"/>
    <n v="5"/>
    <n v="4"/>
    <n v="1"/>
    <n v="1870"/>
    <n v="4"/>
    <n v="66730"/>
    <n v="12"/>
    <n v="8"/>
    <n v="1"/>
    <n v="8"/>
    <n v="2"/>
    <n v="4"/>
    <n v="0"/>
    <n v="3"/>
    <s v="Travel_Rarely"/>
    <x v="1"/>
    <s v="Life Sciences"/>
    <x v="2"/>
    <s v="Healthcare Representative"/>
    <x v="0"/>
    <s v="No"/>
    <s v="Y"/>
  </r>
  <r>
    <n v="44"/>
    <n v="26"/>
    <n v="2"/>
    <n v="1"/>
    <n v="1871"/>
    <n v="2"/>
    <n v="76390"/>
    <n v="14"/>
    <n v="8"/>
    <n v="0"/>
    <n v="8"/>
    <n v="6"/>
    <n v="8"/>
    <n v="7"/>
    <n v="1"/>
    <s v="Travel_Rarely"/>
    <x v="1"/>
    <s v="Life Sciences"/>
    <x v="0"/>
    <s v="Manufacturing Director"/>
    <x v="1"/>
    <s v="No"/>
    <s v="Y"/>
  </r>
  <r>
    <n v="28"/>
    <n v="24"/>
    <n v="5"/>
    <n v="1"/>
    <n v="1872"/>
    <n v="1"/>
    <n v="23280"/>
    <n v="11"/>
    <n v="8"/>
    <n v="2"/>
    <n v="4"/>
    <n v="3"/>
    <n v="4"/>
    <n v="0"/>
    <n v="2"/>
    <s v="Travel_Rarely"/>
    <x v="0"/>
    <s v="Life Sciences"/>
    <x v="1"/>
    <s v="Research Scientist"/>
    <x v="0"/>
    <s v="No"/>
    <s v="Y"/>
  </r>
  <r>
    <n v="58"/>
    <n v="9"/>
    <n v="2"/>
    <n v="1"/>
    <n v="1873"/>
    <n v="1"/>
    <n v="21530"/>
    <n v="11"/>
    <n v="8"/>
    <n v="0"/>
    <n v="3"/>
    <n v="3"/>
    <n v="1"/>
    <n v="0"/>
    <n v="0"/>
    <s v="Travel_Frequently"/>
    <x v="0"/>
    <s v="Technical Degree"/>
    <x v="2"/>
    <s v="Sales Executive"/>
    <x v="1"/>
    <s v="Yes"/>
    <s v="Y"/>
  </r>
  <r>
    <n v="43"/>
    <n v="7"/>
    <n v="4"/>
    <n v="1"/>
    <n v="1874"/>
    <n v="2"/>
    <n v="48760"/>
    <n v="16"/>
    <n v="8"/>
    <n v="2"/>
    <n v="4"/>
    <n v="4"/>
    <n v="1"/>
    <n v="0"/>
    <n v="0"/>
    <s v="Travel_Rarely"/>
    <x v="0"/>
    <s v="Marketing"/>
    <x v="2"/>
    <s v="Sales Executive"/>
    <x v="1"/>
    <s v="No"/>
    <s v="Y"/>
  </r>
  <r>
    <n v="20"/>
    <n v="11"/>
    <n v="3"/>
    <n v="1"/>
    <n v="1875"/>
    <n v="2"/>
    <n v="93960"/>
    <n v="12"/>
    <n v="8"/>
    <n v="0"/>
    <n v="2"/>
    <n v="6"/>
    <n v="2"/>
    <n v="0"/>
    <n v="2"/>
    <s v="Travel_Rarely"/>
    <x v="1"/>
    <s v="Medical"/>
    <x v="1"/>
    <s v="Sales Executive"/>
    <x v="1"/>
    <s v="Yes"/>
    <s v="Y"/>
  </r>
  <r>
    <n v="21"/>
    <n v="1"/>
    <n v="3"/>
    <n v="1"/>
    <n v="1876"/>
    <n v="2"/>
    <n v="104000"/>
    <n v="13"/>
    <n v="8"/>
    <n v="1"/>
    <n v="1"/>
    <n v="2"/>
    <n v="1"/>
    <n v="0"/>
    <n v="0"/>
    <s v="Travel_Rarely"/>
    <x v="1"/>
    <s v="Medical"/>
    <x v="1"/>
    <s v="Sales Executive"/>
    <x v="1"/>
    <s v="Yes"/>
    <s v="Y"/>
  </r>
  <r>
    <n v="36"/>
    <n v="26"/>
    <n v="4"/>
    <n v="1"/>
    <n v="1877"/>
    <n v="1"/>
    <n v="84740"/>
    <n v="14"/>
    <n v="8"/>
    <n v="0"/>
    <n v="17"/>
    <n v="3"/>
    <n v="16"/>
    <n v="4"/>
    <n v="11"/>
    <s v="Travel_Rarely"/>
    <x v="1"/>
    <s v="Medical"/>
    <x v="0"/>
    <s v="Laboratory Technician"/>
    <x v="1"/>
    <s v="No"/>
    <s v="Y"/>
  </r>
  <r>
    <n v="47"/>
    <n v="2"/>
    <n v="3"/>
    <n v="1"/>
    <n v="1878"/>
    <n v="2"/>
    <n v="99810"/>
    <n v="21"/>
    <n v="8"/>
    <n v="1"/>
    <n v="3"/>
    <n v="3"/>
    <n v="3"/>
    <n v="1"/>
    <n v="2"/>
    <s v="Travel_Rarely"/>
    <x v="1"/>
    <s v="Life Sciences"/>
    <x v="1"/>
    <s v="Manufacturing Director"/>
    <x v="1"/>
    <s v="No"/>
    <s v="Y"/>
  </r>
  <r>
    <n v="22"/>
    <n v="15"/>
    <n v="4"/>
    <n v="1"/>
    <n v="1879"/>
    <n v="1"/>
    <n v="124900"/>
    <n v="13"/>
    <n v="8"/>
    <n v="0"/>
    <n v="4"/>
    <n v="3"/>
    <n v="3"/>
    <n v="0"/>
    <n v="2"/>
    <s v="Travel_Rarely"/>
    <x v="1"/>
    <s v="Life Sciences"/>
    <x v="0"/>
    <s v="Laboratory Technician"/>
    <x v="0"/>
    <s v="Yes"/>
    <s v="Y"/>
  </r>
  <r>
    <n v="41"/>
    <n v="23"/>
    <n v="3"/>
    <n v="1"/>
    <n v="1880"/>
    <n v="2"/>
    <n v="26570"/>
    <n v="11"/>
    <n v="8"/>
    <n v="0"/>
    <n v="10"/>
    <n v="3"/>
    <n v="7"/>
    <n v="1"/>
    <n v="0"/>
    <s v="Travel_Rarely"/>
    <x v="1"/>
    <s v="Life Sciences"/>
    <x v="2"/>
    <s v="Sales Executive"/>
    <x v="0"/>
    <s v="Yes"/>
    <s v="Y"/>
  </r>
  <r>
    <n v="28"/>
    <n v="10"/>
    <n v="3"/>
    <n v="1"/>
    <n v="1881"/>
    <n v="3"/>
    <n v="135910"/>
    <n v="20"/>
    <n v="8"/>
    <n v="1"/>
    <n v="6"/>
    <n v="2"/>
    <n v="2"/>
    <n v="2"/>
    <n v="2"/>
    <s v="Travel_Rarely"/>
    <x v="1"/>
    <s v="Life Sciences"/>
    <x v="2"/>
    <s v="Manager"/>
    <x v="0"/>
    <s v="No"/>
    <s v="Y"/>
  </r>
  <r>
    <n v="39"/>
    <n v="10"/>
    <n v="4"/>
    <n v="1"/>
    <n v="1882"/>
    <n v="4"/>
    <n v="66960"/>
    <n v="11"/>
    <n v="8"/>
    <n v="0"/>
    <n v="8"/>
    <n v="3"/>
    <n v="2"/>
    <n v="2"/>
    <n v="2"/>
    <s v="Travel_Rarely"/>
    <x v="1"/>
    <s v="Life Sciences"/>
    <x v="0"/>
    <s v="Human Resources"/>
    <x v="0"/>
    <s v="Yes"/>
    <s v="Y"/>
  </r>
  <r>
    <n v="27"/>
    <n v="1"/>
    <n v="3"/>
    <n v="1"/>
    <n v="1883"/>
    <n v="1"/>
    <n v="20580"/>
    <n v="14"/>
    <n v="8"/>
    <n v="1"/>
    <n v="1"/>
    <n v="5"/>
    <n v="1"/>
    <n v="0"/>
    <n v="0"/>
    <s v="Travel_Rarely"/>
    <x v="1"/>
    <s v="Medical"/>
    <x v="1"/>
    <s v="Research Scientist"/>
    <x v="1"/>
    <s v="No"/>
    <s v="Y"/>
  </r>
  <r>
    <n v="34"/>
    <n v="12"/>
    <n v="2"/>
    <n v="1"/>
    <n v="1884"/>
    <n v="2"/>
    <n v="88650"/>
    <n v="11"/>
    <n v="8"/>
    <n v="1"/>
    <n v="1"/>
    <n v="0"/>
    <n v="1"/>
    <n v="1"/>
    <n v="0"/>
    <s v="Travel_Rarely"/>
    <x v="1"/>
    <s v="Technical Degree"/>
    <x v="2"/>
    <s v="Human Resources"/>
    <x v="1"/>
    <s v="No"/>
    <s v="Y"/>
  </r>
  <r>
    <n v="42"/>
    <n v="11"/>
    <n v="1"/>
    <n v="1"/>
    <n v="1885"/>
    <n v="2"/>
    <n v="59400"/>
    <n v="16"/>
    <n v="8"/>
    <n v="0"/>
    <n v="10"/>
    <n v="2"/>
    <n v="5"/>
    <n v="0"/>
    <n v="3"/>
    <s v="Travel_Rarely"/>
    <x v="0"/>
    <s v="Technical Degree"/>
    <x v="1"/>
    <s v="Human Resources"/>
    <x v="1"/>
    <s v="No"/>
    <s v="Y"/>
  </r>
  <r>
    <n v="33"/>
    <n v="2"/>
    <n v="3"/>
    <n v="1"/>
    <n v="1886"/>
    <n v="1"/>
    <n v="59140"/>
    <n v="16"/>
    <n v="8"/>
    <n v="1"/>
    <n v="6"/>
    <n v="4"/>
    <n v="3"/>
    <n v="0"/>
    <n v="2"/>
    <s v="Travel_Rarely"/>
    <x v="0"/>
    <s v="Marketing"/>
    <x v="1"/>
    <s v="Sales Executive"/>
    <x v="0"/>
    <s v="No"/>
    <s v="Y"/>
  </r>
  <r>
    <n v="58"/>
    <n v="2"/>
    <n v="4"/>
    <n v="1"/>
    <n v="1887"/>
    <n v="1"/>
    <n v="26220"/>
    <n v="23"/>
    <n v="8"/>
    <n v="0"/>
    <n v="24"/>
    <n v="3"/>
    <n v="6"/>
    <n v="0"/>
    <n v="4"/>
    <s v="Travel_Rarely"/>
    <x v="1"/>
    <s v="Life Sciences"/>
    <x v="2"/>
    <s v="Research Scientist"/>
    <x v="1"/>
    <s v="No"/>
    <s v="Y"/>
  </r>
  <r>
    <n v="31"/>
    <n v="1"/>
    <n v="3"/>
    <n v="1"/>
    <n v="1888"/>
    <n v="1"/>
    <n v="121850"/>
    <n v="14"/>
    <n v="8"/>
    <n v="0"/>
    <n v="13"/>
    <n v="2"/>
    <n v="7"/>
    <n v="5"/>
    <n v="2"/>
    <s v="Travel_Rarely"/>
    <x v="0"/>
    <s v="Life Sciences"/>
    <x v="0"/>
    <s v="Sales Representative"/>
    <x v="0"/>
    <s v="No"/>
    <s v="Y"/>
  </r>
  <r>
    <n v="35"/>
    <n v="2"/>
    <n v="1"/>
    <n v="1"/>
    <n v="1889"/>
    <n v="3"/>
    <n v="106090"/>
    <n v="22"/>
    <n v="8"/>
    <n v="0"/>
    <n v="10"/>
    <n v="3"/>
    <n v="10"/>
    <n v="0"/>
    <n v="7"/>
    <s v="Travel_Rarely"/>
    <x v="1"/>
    <s v="Life Sciences"/>
    <x v="0"/>
    <s v="Healthcare Representative"/>
    <x v="1"/>
    <s v="No"/>
    <s v="Y"/>
  </r>
  <r>
    <n v="49"/>
    <n v="25"/>
    <n v="2"/>
    <n v="1"/>
    <n v="1890"/>
    <n v="2"/>
    <n v="43450"/>
    <n v="15"/>
    <n v="8"/>
    <n v="0"/>
    <n v="29"/>
    <n v="3"/>
    <n v="26"/>
    <n v="1"/>
    <n v="7"/>
    <s v="Travel_Rarely"/>
    <x v="1"/>
    <s v="Life Sciences"/>
    <x v="0"/>
    <s v="Sales Executive"/>
    <x v="0"/>
    <s v="No"/>
    <s v="Y"/>
  </r>
  <r>
    <n v="48"/>
    <n v="1"/>
    <n v="4"/>
    <n v="1"/>
    <n v="1891"/>
    <n v="1"/>
    <n v="21770"/>
    <n v="18"/>
    <n v="8"/>
    <n v="0"/>
    <n v="13"/>
    <n v="4"/>
    <n v="0"/>
    <n v="0"/>
    <n v="0"/>
    <s v="Travel_Rarely"/>
    <x v="1"/>
    <s v="Medical"/>
    <x v="0"/>
    <s v="Research Scientist"/>
    <x v="1"/>
    <s v="No"/>
    <s v="Y"/>
  </r>
  <r>
    <n v="31"/>
    <n v="1"/>
    <n v="2"/>
    <n v="1"/>
    <n v="1892"/>
    <n v="2"/>
    <n v="27930"/>
    <n v="16"/>
    <n v="8"/>
    <n v="0"/>
    <n v="9"/>
    <n v="4"/>
    <n v="9"/>
    <n v="0"/>
    <n v="0"/>
    <s v="Non-Travel"/>
    <x v="1"/>
    <s v="Technical Degree"/>
    <x v="0"/>
    <s v="Sales Executive"/>
    <x v="0"/>
    <s v="No"/>
    <s v="Y"/>
  </r>
  <r>
    <n v="36"/>
    <n v="2"/>
    <n v="4"/>
    <n v="1"/>
    <n v="1893"/>
    <n v="1"/>
    <n v="79180"/>
    <n v="12"/>
    <n v="8"/>
    <n v="2"/>
    <n v="8"/>
    <n v="3"/>
    <n v="6"/>
    <n v="0"/>
    <n v="1"/>
    <s v="Travel_Rarely"/>
    <x v="2"/>
    <s v="Technical Degree"/>
    <x v="1"/>
    <s v="Sales Executive"/>
    <x v="1"/>
    <s v="No"/>
    <s v="Y"/>
  </r>
  <r>
    <n v="38"/>
    <n v="6"/>
    <n v="3"/>
    <n v="1"/>
    <n v="1894"/>
    <n v="2"/>
    <n v="87890"/>
    <n v="11"/>
    <n v="8"/>
    <n v="3"/>
    <n v="15"/>
    <n v="4"/>
    <n v="15"/>
    <n v="5"/>
    <n v="11"/>
    <s v="Travel_Rarely"/>
    <x v="0"/>
    <s v="Other"/>
    <x v="0"/>
    <s v="Sales Executive"/>
    <x v="1"/>
    <s v="No"/>
    <s v="Y"/>
  </r>
  <r>
    <n v="32"/>
    <n v="18"/>
    <n v="3"/>
    <n v="1"/>
    <n v="1895"/>
    <n v="1"/>
    <n v="23890"/>
    <n v="12"/>
    <n v="8"/>
    <n v="1"/>
    <n v="5"/>
    <n v="4"/>
    <n v="3"/>
    <n v="0"/>
    <n v="2"/>
    <s v="Non-Travel"/>
    <x v="0"/>
    <s v="Marketing"/>
    <x v="0"/>
    <s v="Laboratory Technician"/>
    <x v="1"/>
    <s v="No"/>
    <s v="Y"/>
  </r>
  <r>
    <n v="25"/>
    <n v="1"/>
    <n v="2"/>
    <n v="1"/>
    <n v="1896"/>
    <n v="1"/>
    <n v="32120"/>
    <n v="15"/>
    <n v="8"/>
    <n v="1"/>
    <n v="1"/>
    <n v="3"/>
    <n v="1"/>
    <n v="0"/>
    <n v="0"/>
    <s v="Travel_Rarely"/>
    <x v="1"/>
    <s v="Life Sciences"/>
    <x v="0"/>
    <s v="Sales Executive"/>
    <x v="1"/>
    <s v="Yes"/>
    <s v="Y"/>
  </r>
  <r>
    <n v="40"/>
    <n v="1"/>
    <n v="4"/>
    <n v="1"/>
    <n v="1897"/>
    <n v="2"/>
    <n v="192320"/>
    <n v="14"/>
    <n v="8"/>
    <n v="1"/>
    <n v="11"/>
    <n v="3"/>
    <n v="1"/>
    <n v="0"/>
    <n v="0"/>
    <s v="Travel_Rarely"/>
    <x v="1"/>
    <s v="Medical"/>
    <x v="2"/>
    <s v="Research Scientist"/>
    <x v="1"/>
    <s v="No"/>
    <s v="Y"/>
  </r>
  <r>
    <n v="26"/>
    <n v="11"/>
    <n v="3"/>
    <n v="1"/>
    <n v="1898"/>
    <n v="2"/>
    <n v="22670"/>
    <n v="19"/>
    <n v="8"/>
    <n v="3"/>
    <n v="7"/>
    <n v="2"/>
    <n v="7"/>
    <n v="0"/>
    <n v="7"/>
    <s v="Travel_Frequently"/>
    <x v="0"/>
    <s v="Marketing"/>
    <x v="1"/>
    <s v="Healthcare Representative"/>
    <x v="1"/>
    <s v="No"/>
    <s v="Y"/>
  </r>
  <r>
    <n v="41"/>
    <n v="1"/>
    <n v="4"/>
    <n v="1"/>
    <n v="1899"/>
    <n v="1"/>
    <n v="195170"/>
    <n v="13"/>
    <n v="8"/>
    <n v="0"/>
    <n v="20"/>
    <n v="5"/>
    <n v="18"/>
    <n v="2"/>
    <n v="17"/>
    <s v="Travel_Rarely"/>
    <x v="1"/>
    <s v="Medical"/>
    <x v="1"/>
    <s v="Research Scientist"/>
    <x v="1"/>
    <s v="No"/>
    <s v="Y"/>
  </r>
  <r>
    <n v="36"/>
    <n v="9"/>
    <n v="3"/>
    <n v="1"/>
    <n v="1900"/>
    <n v="2"/>
    <n v="24360"/>
    <n v="13"/>
    <n v="8"/>
    <n v="0"/>
    <n v="16"/>
    <n v="3"/>
    <n v="11"/>
    <n v="3"/>
    <n v="9"/>
    <s v="Travel_Rarely"/>
    <x v="1"/>
    <s v="Life Sciences"/>
    <x v="1"/>
    <s v="Healthcare Representative"/>
    <x v="0"/>
    <s v="No"/>
    <s v="Y"/>
  </r>
  <r>
    <n v="19"/>
    <n v="15"/>
    <n v="3"/>
    <n v="1"/>
    <n v="1901"/>
    <n v="2"/>
    <n v="160640"/>
    <n v="15"/>
    <n v="8"/>
    <n v="1"/>
    <n v="1"/>
    <n v="3"/>
    <n v="1"/>
    <n v="0"/>
    <n v="0"/>
    <s v="Travel_Rarely"/>
    <x v="1"/>
    <s v="Life Sciences"/>
    <x v="1"/>
    <s v="Research Scientist"/>
    <x v="1"/>
    <s v="Yes"/>
    <s v="Y"/>
  </r>
  <r>
    <n v="20"/>
    <n v="29"/>
    <n v="3"/>
    <n v="1"/>
    <n v="1902"/>
    <n v="3"/>
    <n v="27070"/>
    <n v="11"/>
    <n v="8"/>
    <n v="0"/>
    <n v="1"/>
    <n v="2"/>
    <n v="1"/>
    <n v="0"/>
    <n v="0"/>
    <s v="Travel_Rarely"/>
    <x v="1"/>
    <s v="Life Sciences"/>
    <x v="1"/>
    <s v="Laboratory Technician"/>
    <x v="0"/>
    <s v="Yes"/>
    <s v="Y"/>
  </r>
  <r>
    <n v="31"/>
    <n v="1"/>
    <n v="4"/>
    <n v="1"/>
    <n v="1903"/>
    <n v="4"/>
    <n v="190680"/>
    <n v="12"/>
    <n v="8"/>
    <n v="0"/>
    <n v="10"/>
    <n v="1"/>
    <n v="9"/>
    <n v="8"/>
    <n v="5"/>
    <s v="Travel_Rarely"/>
    <x v="1"/>
    <s v="Life Sciences"/>
    <x v="0"/>
    <s v="Research Director"/>
    <x v="1"/>
    <s v="No"/>
    <s v="Y"/>
  </r>
  <r>
    <n v="40"/>
    <n v="1"/>
    <n v="3"/>
    <n v="1"/>
    <n v="1904"/>
    <n v="1"/>
    <n v="39310"/>
    <n v="19"/>
    <n v="8"/>
    <n v="0"/>
    <n v="3"/>
    <n v="2"/>
    <n v="1"/>
    <n v="0"/>
    <n v="0"/>
    <s v="Travel_Frequently"/>
    <x v="0"/>
    <s v="Marketing"/>
    <x v="2"/>
    <s v="Research Scientist"/>
    <x v="1"/>
    <s v="No"/>
    <s v="Y"/>
  </r>
  <r>
    <n v="32"/>
    <n v="24"/>
    <n v="3"/>
    <n v="1"/>
    <n v="1905"/>
    <n v="4"/>
    <n v="37300"/>
    <n v="25"/>
    <n v="8"/>
    <n v="1"/>
    <n v="8"/>
    <n v="4"/>
    <n v="8"/>
    <n v="6"/>
    <n v="3"/>
    <s v="Travel_Rarely"/>
    <x v="1"/>
    <s v="Life Sciences"/>
    <x v="0"/>
    <s v="Laboratory Technician"/>
    <x v="1"/>
    <s v="No"/>
    <s v="Y"/>
  </r>
  <r>
    <n v="36"/>
    <n v="10"/>
    <n v="3"/>
    <n v="1"/>
    <n v="1906"/>
    <n v="3"/>
    <n v="22320"/>
    <n v="12"/>
    <n v="8"/>
    <n v="1"/>
    <n v="16"/>
    <n v="2"/>
    <n v="16"/>
    <n v="3"/>
    <n v="7"/>
    <s v="Travel_Rarely"/>
    <x v="1"/>
    <s v="Medical"/>
    <x v="0"/>
    <s v="Sales Executive"/>
    <x v="1"/>
    <s v="Yes"/>
    <s v="Y"/>
  </r>
  <r>
    <n v="33"/>
    <n v="1"/>
    <n v="4"/>
    <n v="1"/>
    <n v="1907"/>
    <n v="4"/>
    <n v="44650"/>
    <n v="13"/>
    <n v="8"/>
    <n v="0"/>
    <n v="6"/>
    <n v="3"/>
    <n v="5"/>
    <n v="1"/>
    <n v="4"/>
    <s v="Travel_Rarely"/>
    <x v="1"/>
    <s v="Medical"/>
    <x v="1"/>
    <s v="Manufacturing Director"/>
    <x v="0"/>
    <s v="No"/>
    <s v="Y"/>
  </r>
  <r>
    <n v="37"/>
    <n v="10"/>
    <n v="4"/>
    <n v="1"/>
    <n v="1908"/>
    <n v="3"/>
    <n v="30720"/>
    <n v="14"/>
    <n v="8"/>
    <n v="0"/>
    <n v="17"/>
    <n v="3"/>
    <n v="14"/>
    <n v="11"/>
    <n v="7"/>
    <s v="Travel_Rarely"/>
    <x v="0"/>
    <s v="Marketing"/>
    <x v="0"/>
    <s v="Human Resources"/>
    <x v="0"/>
    <s v="Yes"/>
    <s v="Y"/>
  </r>
  <r>
    <n v="45"/>
    <n v="8"/>
    <n v="1"/>
    <n v="1"/>
    <n v="1909"/>
    <n v="2"/>
    <n v="33190"/>
    <n v="12"/>
    <n v="8"/>
    <n v="1"/>
    <n v="9"/>
    <n v="3"/>
    <n v="9"/>
    <n v="0"/>
    <n v="8"/>
    <s v="Non-Travel"/>
    <x v="1"/>
    <s v="Life Sciences"/>
    <x v="0"/>
    <s v="Sales Executive"/>
    <x v="1"/>
    <s v="No"/>
    <s v="Y"/>
  </r>
  <r>
    <n v="29"/>
    <n v="29"/>
    <n v="1"/>
    <n v="1"/>
    <n v="1910"/>
    <n v="1"/>
    <n v="192020"/>
    <n v="12"/>
    <n v="8"/>
    <n v="0"/>
    <n v="3"/>
    <n v="5"/>
    <n v="3"/>
    <n v="0"/>
    <n v="2"/>
    <s v="Travel_Frequently"/>
    <x v="1"/>
    <s v="Life Sciences"/>
    <x v="0"/>
    <s v="Sales Representative"/>
    <x v="1"/>
    <s v="No"/>
    <s v="Y"/>
  </r>
  <r>
    <n v="35"/>
    <n v="1"/>
    <n v="3"/>
    <n v="1"/>
    <n v="1911"/>
    <n v="3"/>
    <n v="136750"/>
    <n v="15"/>
    <n v="8"/>
    <n v="3"/>
    <n v="5"/>
    <n v="5"/>
    <n v="5"/>
    <n v="1"/>
    <n v="0"/>
    <s v="Travel_Rarely"/>
    <x v="2"/>
    <s v="Human Resources"/>
    <x v="0"/>
    <s v="Laboratory Technician"/>
    <x v="1"/>
    <s v="No"/>
    <s v="Y"/>
  </r>
  <r>
    <n v="52"/>
    <n v="5"/>
    <n v="4"/>
    <n v="1"/>
    <n v="1912"/>
    <n v="1"/>
    <n v="29110"/>
    <n v="17"/>
    <n v="8"/>
    <n v="2"/>
    <n v="26"/>
    <n v="3"/>
    <n v="9"/>
    <n v="7"/>
    <n v="8"/>
    <s v="Travel_Rarely"/>
    <x v="1"/>
    <s v="Other"/>
    <x v="0"/>
    <s v="Laboratory Technician"/>
    <x v="1"/>
    <s v="No"/>
    <s v="Y"/>
  </r>
  <r>
    <n v="58"/>
    <n v="9"/>
    <n v="2"/>
    <n v="1"/>
    <n v="1913"/>
    <n v="4"/>
    <n v="59570"/>
    <n v="14"/>
    <n v="8"/>
    <n v="1"/>
    <n v="7"/>
    <n v="2"/>
    <n v="1"/>
    <n v="0"/>
    <n v="0"/>
    <s v="Travel_Rarely"/>
    <x v="0"/>
    <s v="Medical"/>
    <x v="1"/>
    <s v="Sales Executive"/>
    <x v="0"/>
    <s v="Yes"/>
    <s v="Y"/>
  </r>
  <r>
    <n v="53"/>
    <n v="9"/>
    <n v="3"/>
    <n v="1"/>
    <n v="1914"/>
    <n v="1"/>
    <n v="39200"/>
    <n v="16"/>
    <n v="8"/>
    <n v="1"/>
    <n v="22"/>
    <n v="3"/>
    <n v="17"/>
    <n v="15"/>
    <n v="2"/>
    <s v="Travel_Rarely"/>
    <x v="1"/>
    <s v="Technical Degree"/>
    <x v="2"/>
    <s v="Manager"/>
    <x v="1"/>
    <s v="No"/>
    <s v="Y"/>
  </r>
  <r>
    <n v="30"/>
    <n v="3"/>
    <n v="4"/>
    <n v="1"/>
    <n v="1915"/>
    <n v="1"/>
    <n v="64340"/>
    <n v="14"/>
    <n v="8"/>
    <n v="1"/>
    <n v="10"/>
    <n v="3"/>
    <n v="8"/>
    <n v="7"/>
    <n v="7"/>
    <s v="Travel_Rarely"/>
    <x v="0"/>
    <s v="Marketing"/>
    <x v="2"/>
    <s v="Sales Executive"/>
    <x v="1"/>
    <s v="No"/>
    <s v="Y"/>
  </r>
  <r>
    <n v="38"/>
    <n v="4"/>
    <n v="3"/>
    <n v="1"/>
    <n v="1916"/>
    <n v="2"/>
    <n v="100480"/>
    <n v="23"/>
    <n v="8"/>
    <n v="1"/>
    <n v="6"/>
    <n v="2"/>
    <n v="5"/>
    <n v="1"/>
    <n v="3"/>
    <s v="Non-Travel"/>
    <x v="0"/>
    <s v="Life Sciences"/>
    <x v="1"/>
    <s v="Research Director"/>
    <x v="1"/>
    <s v="No"/>
    <s v="Y"/>
  </r>
  <r>
    <n v="35"/>
    <n v="1"/>
    <n v="2"/>
    <n v="1"/>
    <n v="1917"/>
    <n v="2"/>
    <n v="109380"/>
    <n v="14"/>
    <n v="8"/>
    <n v="2"/>
    <n v="12"/>
    <n v="2"/>
    <n v="10"/>
    <n v="0"/>
    <n v="8"/>
    <s v="Travel_Rarely"/>
    <x v="0"/>
    <s v="Life Sciences"/>
    <x v="2"/>
    <s v="Healthcare Representative"/>
    <x v="0"/>
    <s v="No"/>
    <s v="Y"/>
  </r>
  <r>
    <n v="39"/>
    <n v="1"/>
    <n v="1"/>
    <n v="1"/>
    <n v="1918"/>
    <n v="2"/>
    <n v="23400"/>
    <n v="11"/>
    <n v="8"/>
    <n v="1"/>
    <n v="9"/>
    <n v="2"/>
    <n v="8"/>
    <n v="0"/>
    <n v="7"/>
    <s v="Travel_Rarely"/>
    <x v="0"/>
    <s v="Marketing"/>
    <x v="1"/>
    <s v="Research Scientist"/>
    <x v="1"/>
    <s v="No"/>
    <s v="Y"/>
  </r>
  <r>
    <n v="40"/>
    <n v="2"/>
    <n v="4"/>
    <n v="1"/>
    <n v="1919"/>
    <n v="1"/>
    <n v="65450"/>
    <n v="15"/>
    <n v="8"/>
    <n v="0"/>
    <n v="22"/>
    <n v="2"/>
    <n v="1"/>
    <n v="0"/>
    <n v="0"/>
    <s v="Non-Travel"/>
    <x v="1"/>
    <s v="Life Sciences"/>
    <x v="1"/>
    <s v="Human Resources"/>
    <x v="1"/>
    <s v="Yes"/>
    <s v="Y"/>
  </r>
  <r>
    <n v="47"/>
    <n v="7"/>
    <n v="4"/>
    <n v="1"/>
    <n v="1920"/>
    <n v="3"/>
    <n v="69310"/>
    <n v="11"/>
    <n v="8"/>
    <n v="0"/>
    <n v="20"/>
    <n v="3"/>
    <n v="19"/>
    <n v="2"/>
    <n v="7"/>
    <s v="Travel_Frequently"/>
    <x v="1"/>
    <s v="Life Sciences"/>
    <x v="2"/>
    <s v="Sales Executive"/>
    <x v="1"/>
    <s v="No"/>
    <s v="Y"/>
  </r>
  <r>
    <n v="36"/>
    <n v="28"/>
    <n v="1"/>
    <n v="1"/>
    <n v="1921"/>
    <n v="2"/>
    <n v="48980"/>
    <n v="13"/>
    <n v="8"/>
    <n v="1"/>
    <n v="12"/>
    <n v="3"/>
    <n v="7"/>
    <n v="0"/>
    <n v="7"/>
    <s v="Non-Travel"/>
    <x v="0"/>
    <s v="Life Sciences"/>
    <x v="2"/>
    <s v="Research Scientist"/>
    <x v="1"/>
    <s v="No"/>
    <s v="Y"/>
  </r>
  <r>
    <n v="31"/>
    <n v="28"/>
    <n v="4"/>
    <n v="1"/>
    <n v="1922"/>
    <n v="2"/>
    <n v="25930"/>
    <n v="21"/>
    <n v="8"/>
    <n v="0"/>
    <n v="4"/>
    <n v="2"/>
    <n v="3"/>
    <n v="1"/>
    <n v="2"/>
    <s v="Non-Travel"/>
    <x v="1"/>
    <s v="Medical"/>
    <x v="1"/>
    <s v="Research Scientist"/>
    <x v="1"/>
    <s v="Yes"/>
    <s v="Y"/>
  </r>
  <r>
    <n v="33"/>
    <n v="15"/>
    <n v="3"/>
    <n v="1"/>
    <n v="1923"/>
    <n v="4"/>
    <n v="194360"/>
    <n v="19"/>
    <n v="8"/>
    <n v="2"/>
    <n v="10"/>
    <n v="4"/>
    <n v="10"/>
    <n v="6"/>
    <n v="0"/>
    <s v="Non-Travel"/>
    <x v="0"/>
    <s v="Other"/>
    <x v="1"/>
    <s v="Research Director"/>
    <x v="1"/>
    <s v="No"/>
    <s v="Y"/>
  </r>
  <r>
    <n v="29"/>
    <n v="3"/>
    <n v="5"/>
    <n v="1"/>
    <n v="1924"/>
    <n v="1"/>
    <n v="27230"/>
    <n v="11"/>
    <n v="8"/>
    <n v="1"/>
    <n v="3"/>
    <n v="2"/>
    <n v="0"/>
    <n v="0"/>
    <n v="0"/>
    <s v="Travel_Rarely"/>
    <x v="2"/>
    <s v="Life Sciences"/>
    <x v="1"/>
    <s v="Sales Executive"/>
    <x v="1"/>
    <s v="Yes"/>
    <s v="Y"/>
  </r>
  <r>
    <n v="33"/>
    <n v="2"/>
    <n v="2"/>
    <n v="1"/>
    <n v="1925"/>
    <n v="2"/>
    <n v="34790"/>
    <n v="12"/>
    <n v="8"/>
    <n v="0"/>
    <n v="5"/>
    <n v="3"/>
    <n v="3"/>
    <n v="0"/>
    <n v="2"/>
    <s v="Travel_Rarely"/>
    <x v="1"/>
    <s v="Technical Degree"/>
    <x v="1"/>
    <s v="Laboratory Technician"/>
    <x v="1"/>
    <s v="No"/>
    <s v="Y"/>
  </r>
  <r>
    <n v="45"/>
    <n v="26"/>
    <n v="1"/>
    <n v="1"/>
    <n v="1926"/>
    <n v="3"/>
    <n v="27940"/>
    <n v="19"/>
    <n v="8"/>
    <n v="1"/>
    <n v="8"/>
    <n v="2"/>
    <n v="5"/>
    <n v="0"/>
    <n v="2"/>
    <s v="Travel_Rarely"/>
    <x v="1"/>
    <s v="Medical"/>
    <x v="2"/>
    <s v="Healthcare Representative"/>
    <x v="0"/>
    <s v="No"/>
    <s v="Y"/>
  </r>
  <r>
    <n v="50"/>
    <n v="10"/>
    <n v="1"/>
    <n v="1"/>
    <n v="1927"/>
    <n v="1"/>
    <n v="52490"/>
    <n v="21"/>
    <n v="8"/>
    <n v="2"/>
    <n v="32"/>
    <n v="2"/>
    <n v="5"/>
    <n v="1"/>
    <n v="3"/>
    <s v="Travel_Rarely"/>
    <x v="0"/>
    <s v="Life Sciences"/>
    <x v="2"/>
    <s v="Manufacturing Director"/>
    <x v="0"/>
    <s v="No"/>
    <s v="Y"/>
  </r>
  <r>
    <n v="33"/>
    <n v="1"/>
    <n v="3"/>
    <n v="1"/>
    <n v="1928"/>
    <n v="2"/>
    <n v="21760"/>
    <n v="14"/>
    <n v="8"/>
    <n v="1"/>
    <n v="6"/>
    <n v="2"/>
    <n v="6"/>
    <n v="1"/>
    <n v="2"/>
    <s v="Travel_Frequently"/>
    <x v="0"/>
    <s v="Marketing"/>
    <x v="0"/>
    <s v="Human Resources"/>
    <x v="1"/>
    <s v="No"/>
    <s v="Y"/>
  </r>
  <r>
    <n v="41"/>
    <n v="11"/>
    <n v="3"/>
    <n v="1"/>
    <n v="1929"/>
    <n v="1"/>
    <n v="168720"/>
    <n v="15"/>
    <n v="8"/>
    <n v="1"/>
    <n v="21"/>
    <n v="2"/>
    <n v="18"/>
    <n v="0"/>
    <n v="11"/>
    <s v="Travel_Frequently"/>
    <x v="0"/>
    <s v="Other"/>
    <x v="2"/>
    <s v="Laboratory Technician"/>
    <x v="1"/>
    <s v="No"/>
    <s v="Y"/>
  </r>
  <r>
    <n v="27"/>
    <n v="20"/>
    <n v="4"/>
    <n v="1"/>
    <n v="1930"/>
    <n v="2"/>
    <n v="34850"/>
    <n v="17"/>
    <n v="8"/>
    <n v="2"/>
    <n v="4"/>
    <n v="2"/>
    <n v="2"/>
    <n v="2"/>
    <n v="2"/>
    <s v="Travel_Rarely"/>
    <x v="1"/>
    <s v="Other"/>
    <x v="0"/>
    <s v="Manufacturing Director"/>
    <x v="1"/>
    <s v="No"/>
    <s v="Y"/>
  </r>
  <r>
    <n v="45"/>
    <n v="2"/>
    <n v="3"/>
    <n v="1"/>
    <n v="1931"/>
    <n v="1"/>
    <n v="66440"/>
    <n v="12"/>
    <n v="8"/>
    <n v="0"/>
    <n v="9"/>
    <n v="3"/>
    <n v="9"/>
    <n v="0"/>
    <n v="8"/>
    <s v="Non-Travel"/>
    <x v="0"/>
    <s v="Medical"/>
    <x v="0"/>
    <s v="Sales Executive"/>
    <x v="0"/>
    <s v="No"/>
    <s v="Y"/>
  </r>
  <r>
    <n v="47"/>
    <n v="18"/>
    <n v="4"/>
    <n v="1"/>
    <n v="1932"/>
    <n v="2"/>
    <n v="55820"/>
    <n v="16"/>
    <n v="8"/>
    <n v="0"/>
    <n v="9"/>
    <n v="3"/>
    <n v="9"/>
    <n v="0"/>
    <n v="7"/>
    <s v="Travel_Rarely"/>
    <x v="0"/>
    <s v="Medical"/>
    <x v="1"/>
    <s v="Research Scientist"/>
    <x v="0"/>
    <s v="No"/>
    <s v="Y"/>
  </r>
  <r>
    <n v="30"/>
    <n v="2"/>
    <n v="3"/>
    <n v="1"/>
    <n v="1933"/>
    <n v="2"/>
    <n v="40000"/>
    <n v="12"/>
    <n v="8"/>
    <n v="0"/>
    <n v="7"/>
    <n v="5"/>
    <n v="5"/>
    <n v="0"/>
    <n v="1"/>
    <s v="Travel_Rarely"/>
    <x v="0"/>
    <s v="Life Sciences"/>
    <x v="0"/>
    <s v="Healthcare Representative"/>
    <x v="1"/>
    <s v="Yes"/>
    <s v="Y"/>
  </r>
  <r>
    <n v="50"/>
    <n v="1"/>
    <n v="3"/>
    <n v="1"/>
    <n v="1934"/>
    <n v="2"/>
    <n v="134960"/>
    <n v="18"/>
    <n v="8"/>
    <n v="1"/>
    <n v="22"/>
    <n v="3"/>
    <n v="12"/>
    <n v="1"/>
    <n v="5"/>
    <s v="Travel_Rarely"/>
    <x v="1"/>
    <s v="Technical Degree"/>
    <x v="0"/>
    <s v="Sales Executive"/>
    <x v="0"/>
    <s v="No"/>
    <s v="Y"/>
  </r>
  <r>
    <n v="38"/>
    <n v="13"/>
    <n v="3"/>
    <n v="1"/>
    <n v="1935"/>
    <n v="1"/>
    <n v="32100"/>
    <n v="17"/>
    <n v="8"/>
    <n v="2"/>
    <n v="3"/>
    <n v="5"/>
    <n v="2"/>
    <n v="0"/>
    <n v="2"/>
    <s v="Travel_Frequently"/>
    <x v="1"/>
    <s v="Technical Degree"/>
    <x v="0"/>
    <s v="Manufacturing Director"/>
    <x v="1"/>
    <s v="No"/>
    <s v="Y"/>
  </r>
  <r>
    <n v="46"/>
    <n v="28"/>
    <n v="3"/>
    <n v="1"/>
    <n v="1936"/>
    <n v="3"/>
    <n v="190450"/>
    <n v="11"/>
    <n v="8"/>
    <n v="3"/>
    <n v="13"/>
    <n v="2"/>
    <n v="8"/>
    <n v="0"/>
    <n v="7"/>
    <s v="Travel_Rarely"/>
    <x v="1"/>
    <s v="Medical"/>
    <x v="2"/>
    <s v="Human Resources"/>
    <x v="0"/>
    <s v="No"/>
    <s v="Y"/>
  </r>
  <r>
    <n v="24"/>
    <n v="28"/>
    <n v="3"/>
    <n v="1"/>
    <n v="1937"/>
    <n v="1"/>
    <n v="118490"/>
    <n v="16"/>
    <n v="8"/>
    <n v="1"/>
    <n v="5"/>
    <n v="3"/>
    <n v="4"/>
    <n v="3"/>
    <n v="2"/>
    <s v="Travel_Rarely"/>
    <x v="0"/>
    <s v="Life Sciences"/>
    <x v="2"/>
    <s v="Healthcare Representative"/>
    <x v="0"/>
    <s v="No"/>
    <s v="Y"/>
  </r>
  <r>
    <n v="35"/>
    <n v="24"/>
    <n v="3"/>
    <n v="1"/>
    <n v="1938"/>
    <n v="3"/>
    <n v="20700"/>
    <n v="13"/>
    <n v="8"/>
    <n v="3"/>
    <n v="5"/>
    <n v="1"/>
    <n v="4"/>
    <n v="0"/>
    <n v="2"/>
    <s v="Travel_Rarely"/>
    <x v="0"/>
    <s v="Medical"/>
    <x v="2"/>
    <s v="Healthcare Representative"/>
    <x v="1"/>
    <s v="Yes"/>
    <s v="Y"/>
  </r>
  <r>
    <n v="31"/>
    <n v="5"/>
    <n v="2"/>
    <n v="1"/>
    <n v="1939"/>
    <n v="2"/>
    <n v="65020"/>
    <n v="12"/>
    <n v="8"/>
    <n v="0"/>
    <n v="4"/>
    <n v="3"/>
    <n v="4"/>
    <n v="0"/>
    <n v="3"/>
    <s v="Travel_Frequently"/>
    <x v="1"/>
    <s v="Technical Degree"/>
    <x v="0"/>
    <s v="Sales Executive"/>
    <x v="1"/>
    <s v="No"/>
    <s v="Y"/>
  </r>
  <r>
    <n v="18"/>
    <n v="5"/>
    <n v="4"/>
    <n v="1"/>
    <n v="1940"/>
    <n v="2"/>
    <n v="32300"/>
    <n v="12"/>
    <n v="8"/>
    <n v="1"/>
    <n v="0"/>
    <n v="3"/>
    <n v="0"/>
    <n v="0"/>
    <n v="0"/>
    <s v="Non-Travel"/>
    <x v="0"/>
    <s v="Other"/>
    <x v="1"/>
    <s v="Manager"/>
    <x v="1"/>
    <s v="No"/>
    <s v="Y"/>
  </r>
  <r>
    <n v="54"/>
    <n v="23"/>
    <n v="3"/>
    <n v="1"/>
    <n v="1941"/>
    <n v="1"/>
    <n v="136030"/>
    <n v="13"/>
    <n v="8"/>
    <n v="1"/>
    <n v="22"/>
    <n v="2"/>
    <n v="10"/>
    <n v="0"/>
    <n v="8"/>
    <s v="Travel_Rarely"/>
    <x v="0"/>
    <s v="Medical"/>
    <x v="0"/>
    <s v="Laboratory Technician"/>
    <x v="0"/>
    <s v="No"/>
    <s v="Y"/>
  </r>
  <r>
    <n v="35"/>
    <n v="6"/>
    <n v="4"/>
    <n v="1"/>
    <n v="1942"/>
    <n v="1"/>
    <n v="119960"/>
    <n v="19"/>
    <n v="8"/>
    <n v="2"/>
    <n v="16"/>
    <n v="3"/>
    <n v="16"/>
    <n v="10"/>
    <n v="1"/>
    <s v="Travel_Rarely"/>
    <x v="1"/>
    <s v="Medical"/>
    <x v="2"/>
    <s v="Manufacturing Director"/>
    <x v="0"/>
    <s v="No"/>
    <s v="Y"/>
  </r>
  <r>
    <n v="30"/>
    <n v="4"/>
    <n v="3"/>
    <n v="1"/>
    <n v="1943"/>
    <n v="5"/>
    <n v="56050"/>
    <n v="12"/>
    <n v="8"/>
    <n v="1"/>
    <n v="9"/>
    <n v="0"/>
    <n v="8"/>
    <n v="1"/>
    <n v="7"/>
    <s v="Travel_Rarely"/>
    <x v="1"/>
    <s v="Life Sciences"/>
    <x v="0"/>
    <s v="Healthcare Representative"/>
    <x v="0"/>
    <s v="No"/>
    <s v="Y"/>
  </r>
  <r>
    <n v="20"/>
    <n v="2"/>
    <n v="2"/>
    <n v="1"/>
    <n v="1944"/>
    <n v="2"/>
    <n v="63970"/>
    <n v="17"/>
    <n v="8"/>
    <n v="1"/>
    <n v="1"/>
    <n v="3"/>
    <n v="1"/>
    <n v="0"/>
    <n v="0"/>
    <s v="Travel_Rarely"/>
    <x v="1"/>
    <s v="Life Sciences"/>
    <x v="1"/>
    <s v="Research Scientist"/>
    <x v="0"/>
    <s v="Yes"/>
    <s v="Y"/>
  </r>
  <r>
    <n v="30"/>
    <n v="8"/>
    <n v="4"/>
    <n v="1"/>
    <n v="1945"/>
    <n v="1"/>
    <n v="191440"/>
    <n v="11"/>
    <n v="8"/>
    <n v="0"/>
    <n v="4"/>
    <n v="3"/>
    <n v="3"/>
    <n v="1"/>
    <n v="2"/>
    <s v="Travel_Frequently"/>
    <x v="1"/>
    <s v="Medical"/>
    <x v="1"/>
    <s v="Sales Executive"/>
    <x v="1"/>
    <s v="Yes"/>
    <s v="Y"/>
  </r>
  <r>
    <n v="26"/>
    <n v="1"/>
    <n v="3"/>
    <n v="1"/>
    <n v="1946"/>
    <n v="2"/>
    <n v="175840"/>
    <n v="20"/>
    <n v="8"/>
    <n v="0"/>
    <n v="8"/>
    <n v="2"/>
    <n v="8"/>
    <n v="1"/>
    <n v="3"/>
    <s v="Travel_Rarely"/>
    <x v="0"/>
    <s v="Marketing"/>
    <x v="0"/>
    <s v="Research Scientist"/>
    <x v="0"/>
    <s v="No"/>
    <s v="Y"/>
  </r>
  <r>
    <n v="22"/>
    <n v="8"/>
    <n v="3"/>
    <n v="1"/>
    <n v="1947"/>
    <n v="2"/>
    <n v="49070"/>
    <n v="21"/>
    <n v="8"/>
    <n v="1"/>
    <n v="4"/>
    <n v="2"/>
    <n v="4"/>
    <n v="1"/>
    <n v="1"/>
    <s v="Travel_Rarely"/>
    <x v="1"/>
    <s v="Other"/>
    <x v="0"/>
    <s v="Sales Representative"/>
    <x v="1"/>
    <s v="No"/>
    <s v="Y"/>
  </r>
  <r>
    <n v="48"/>
    <n v="2"/>
    <n v="4"/>
    <n v="1"/>
    <n v="1948"/>
    <n v="2"/>
    <n v="45540"/>
    <n v="11"/>
    <n v="8"/>
    <n v="2"/>
    <n v="19"/>
    <n v="3"/>
    <n v="2"/>
    <n v="2"/>
    <n v="2"/>
    <s v="Travel_Rarely"/>
    <x v="2"/>
    <s v="Medical"/>
    <x v="1"/>
    <s v="Sales Executive"/>
    <x v="1"/>
    <s v="No"/>
    <s v="Y"/>
  </r>
  <r>
    <n v="48"/>
    <n v="3"/>
    <n v="3"/>
    <n v="1"/>
    <n v="1949"/>
    <n v="1"/>
    <n v="54150"/>
    <n v="11"/>
    <n v="8"/>
    <n v="1"/>
    <n v="27"/>
    <n v="1"/>
    <n v="15"/>
    <n v="4"/>
    <n v="8"/>
    <s v="Travel_Rarely"/>
    <x v="0"/>
    <s v="Medical"/>
    <x v="1"/>
    <s v="Research Director"/>
    <x v="1"/>
    <s v="No"/>
    <s v="Y"/>
  </r>
  <r>
    <n v="41"/>
    <n v="2"/>
    <n v="3"/>
    <n v="1"/>
    <n v="1950"/>
    <n v="2"/>
    <n v="47410"/>
    <n v="16"/>
    <n v="8"/>
    <n v="0"/>
    <n v="8"/>
    <n v="3"/>
    <n v="2"/>
    <n v="2"/>
    <n v="1"/>
    <s v="Travel_Rarely"/>
    <x v="1"/>
    <s v="Life Sciences"/>
    <x v="1"/>
    <s v="Research Scientist"/>
    <x v="1"/>
    <s v="No"/>
    <s v="Y"/>
  </r>
  <r>
    <n v="39"/>
    <n v="2"/>
    <n v="3"/>
    <n v="1"/>
    <n v="1951"/>
    <n v="3"/>
    <n v="21150"/>
    <n v="18"/>
    <n v="8"/>
    <n v="0"/>
    <n v="21"/>
    <n v="3"/>
    <n v="21"/>
    <n v="11"/>
    <n v="8"/>
    <s v="Travel_Rarely"/>
    <x v="0"/>
    <s v="Life Sciences"/>
    <x v="0"/>
    <s v="Human Resources"/>
    <x v="1"/>
    <s v="No"/>
    <s v="Y"/>
  </r>
  <r>
    <n v="27"/>
    <n v="3"/>
    <n v="3"/>
    <n v="1"/>
    <n v="1952"/>
    <n v="2"/>
    <n v="31610"/>
    <n v="13"/>
    <n v="8"/>
    <n v="2"/>
    <n v="4"/>
    <n v="0"/>
    <n v="3"/>
    <n v="2"/>
    <n v="2"/>
    <s v="Travel_Rarely"/>
    <x v="1"/>
    <s v="Life Sciences"/>
    <x v="0"/>
    <s v="Human Resources"/>
    <x v="1"/>
    <s v="No"/>
    <s v="Y"/>
  </r>
  <r>
    <n v="35"/>
    <n v="24"/>
    <n v="3"/>
    <n v="1"/>
    <n v="1953"/>
    <n v="5"/>
    <n v="57450"/>
    <n v="17"/>
    <n v="8"/>
    <n v="3"/>
    <n v="3"/>
    <n v="4"/>
    <n v="3"/>
    <n v="1"/>
    <n v="2"/>
    <s v="Travel_Rarely"/>
    <x v="0"/>
    <s v="Medical"/>
    <x v="2"/>
    <s v="Sales Executive"/>
    <x v="1"/>
    <s v="No"/>
    <s v="Y"/>
  </r>
  <r>
    <n v="42"/>
    <n v="23"/>
    <n v="4"/>
    <n v="1"/>
    <n v="1954"/>
    <n v="1"/>
    <n v="23730"/>
    <n v="14"/>
    <n v="8"/>
    <n v="1"/>
    <n v="21"/>
    <n v="3"/>
    <n v="1"/>
    <n v="0"/>
    <n v="0"/>
    <s v="Travel_Rarely"/>
    <x v="1"/>
    <s v="Other"/>
    <x v="0"/>
    <s v="Research Scientist"/>
    <x v="1"/>
    <s v="No"/>
    <s v="Y"/>
  </r>
  <r>
    <n v="50"/>
    <n v="27"/>
    <n v="3"/>
    <n v="1"/>
    <n v="1955"/>
    <n v="2"/>
    <n v="33100"/>
    <n v="22"/>
    <n v="8"/>
    <n v="1"/>
    <n v="8"/>
    <n v="3"/>
    <n v="1"/>
    <n v="0"/>
    <n v="0"/>
    <s v="Travel_Rarely"/>
    <x v="0"/>
    <s v="Medical"/>
    <x v="0"/>
    <s v="Sales Executive"/>
    <x v="1"/>
    <s v="No"/>
    <s v="Y"/>
  </r>
  <r>
    <n v="59"/>
    <n v="16"/>
    <n v="4"/>
    <n v="1"/>
    <n v="1956"/>
    <n v="5"/>
    <n v="186650"/>
    <n v="12"/>
    <n v="8"/>
    <n v="0"/>
    <n v="30"/>
    <n v="3"/>
    <n v="5"/>
    <n v="4"/>
    <n v="3"/>
    <s v="Travel_Rarely"/>
    <x v="1"/>
    <s v="Medical"/>
    <x v="1"/>
    <s v="Laboratory Technician"/>
    <x v="0"/>
    <s v="No"/>
    <s v="Y"/>
  </r>
  <r>
    <n v="37"/>
    <n v="15"/>
    <n v="3"/>
    <n v="1"/>
    <n v="1957"/>
    <n v="2"/>
    <n v="44850"/>
    <n v="11"/>
    <n v="8"/>
    <n v="1"/>
    <n v="15"/>
    <n v="2"/>
    <n v="1"/>
    <n v="0"/>
    <n v="0"/>
    <s v="Travel_Rarely"/>
    <x v="0"/>
    <s v="Marketing"/>
    <x v="0"/>
    <s v="Laboratory Technician"/>
    <x v="1"/>
    <s v="Yes"/>
    <s v="Y"/>
  </r>
  <r>
    <n v="55"/>
    <n v="26"/>
    <n v="2"/>
    <n v="1"/>
    <n v="1958"/>
    <n v="2"/>
    <n v="27890"/>
    <n v="13"/>
    <n v="8"/>
    <n v="1"/>
    <n v="17"/>
    <n v="2"/>
    <n v="8"/>
    <n v="6"/>
    <n v="7"/>
    <s v="Travel_Frequently"/>
    <x v="1"/>
    <s v="Life Sciences"/>
    <x v="0"/>
    <s v="Sales Executive"/>
    <x v="0"/>
    <s v="No"/>
    <s v="Y"/>
  </r>
  <r>
    <n v="41"/>
    <n v="19"/>
    <n v="1"/>
    <n v="1"/>
    <n v="1959"/>
    <n v="2"/>
    <n v="58280"/>
    <n v="13"/>
    <n v="8"/>
    <n v="0"/>
    <n v="21"/>
    <n v="0"/>
    <n v="21"/>
    <n v="5"/>
    <n v="10"/>
    <s v="Non-Travel"/>
    <x v="1"/>
    <s v="Life Sciences"/>
    <x v="2"/>
    <s v="Research Scientist"/>
    <x v="1"/>
    <s v="No"/>
    <s v="Y"/>
  </r>
  <r>
    <n v="38"/>
    <n v="24"/>
    <n v="2"/>
    <n v="1"/>
    <n v="1960"/>
    <n v="1"/>
    <n v="23260"/>
    <n v="14"/>
    <n v="8"/>
    <n v="0"/>
    <n v="19"/>
    <n v="3"/>
    <n v="1"/>
    <n v="0"/>
    <n v="0"/>
    <s v="Travel_Rarely"/>
    <x v="1"/>
    <s v="Other"/>
    <x v="1"/>
    <s v="Laboratory Technician"/>
    <x v="0"/>
    <s v="No"/>
    <s v="Y"/>
  </r>
  <r>
    <n v="26"/>
    <n v="21"/>
    <n v="1"/>
    <n v="1"/>
    <n v="1961"/>
    <n v="1"/>
    <n v="135250"/>
    <n v="17"/>
    <n v="8"/>
    <n v="1"/>
    <n v="7"/>
    <n v="4"/>
    <n v="2"/>
    <n v="2"/>
    <n v="2"/>
    <s v="Non-Travel"/>
    <x v="1"/>
    <s v="Life Sciences"/>
    <x v="1"/>
    <s v="Manufacturing Director"/>
    <x v="0"/>
    <s v="Yes"/>
    <s v="Y"/>
  </r>
  <r>
    <n v="52"/>
    <n v="5"/>
    <n v="4"/>
    <n v="1"/>
    <n v="1962"/>
    <n v="4"/>
    <n v="14200"/>
    <n v="13"/>
    <n v="8"/>
    <n v="1"/>
    <n v="33"/>
    <n v="2"/>
    <n v="32"/>
    <n v="6"/>
    <n v="9"/>
    <s v="Travel_Rarely"/>
    <x v="1"/>
    <s v="Medical"/>
    <x v="0"/>
    <s v="Human Resources"/>
    <x v="0"/>
    <s v="Yes"/>
    <s v="Y"/>
  </r>
  <r>
    <n v="44"/>
    <n v="16"/>
    <n v="3"/>
    <n v="1"/>
    <n v="1963"/>
    <n v="1"/>
    <n v="80200"/>
    <n v="11"/>
    <n v="8"/>
    <n v="1"/>
    <n v="23"/>
    <n v="2"/>
    <n v="12"/>
    <n v="11"/>
    <n v="11"/>
    <s v="Travel_Rarely"/>
    <x v="1"/>
    <s v="Life Sciences"/>
    <x v="0"/>
    <s v="Healthcare Representative"/>
    <x v="0"/>
    <s v="No"/>
    <s v="Y"/>
  </r>
  <r>
    <n v="50"/>
    <n v="2"/>
    <n v="2"/>
    <n v="1"/>
    <n v="1964"/>
    <n v="1"/>
    <n v="36880"/>
    <n v="11"/>
    <n v="8"/>
    <n v="0"/>
    <n v="19"/>
    <n v="3"/>
    <n v="18"/>
    <n v="0"/>
    <n v="13"/>
    <s v="Non-Travel"/>
    <x v="2"/>
    <s v="Life Sciences"/>
    <x v="0"/>
    <s v="Laboratory Technician"/>
    <x v="1"/>
    <s v="No"/>
    <s v="Y"/>
  </r>
  <r>
    <n v="36"/>
    <n v="2"/>
    <n v="4"/>
    <n v="1"/>
    <n v="1965"/>
    <n v="4"/>
    <n v="54820"/>
    <n v="18"/>
    <n v="8"/>
    <n v="0"/>
    <n v="18"/>
    <n v="3"/>
    <n v="17"/>
    <n v="15"/>
    <n v="14"/>
    <s v="Travel_Rarely"/>
    <x v="0"/>
    <s v="Technical Degree"/>
    <x v="1"/>
    <s v="Sales Executive"/>
    <x v="1"/>
    <s v="Yes"/>
    <s v="Y"/>
  </r>
  <r>
    <n v="39"/>
    <n v="11"/>
    <n v="3"/>
    <n v="1"/>
    <n v="1966"/>
    <n v="1"/>
    <n v="160150"/>
    <n v="11"/>
    <n v="8"/>
    <n v="0"/>
    <n v="21"/>
    <n v="3"/>
    <n v="21"/>
    <n v="2"/>
    <n v="8"/>
    <s v="Travel_Frequently"/>
    <x v="0"/>
    <s v="Marketing"/>
    <x v="1"/>
    <s v="Sales Executive"/>
    <x v="1"/>
    <s v="No"/>
    <s v="Y"/>
  </r>
  <r>
    <n v="33"/>
    <n v="9"/>
    <n v="2"/>
    <n v="1"/>
    <n v="1967"/>
    <n v="5"/>
    <n v="12000"/>
    <n v="11"/>
    <n v="8"/>
    <n v="1"/>
    <n v="3"/>
    <n v="3"/>
    <n v="2"/>
    <n v="2"/>
    <n v="2"/>
    <s v="Non-Travel"/>
    <x v="0"/>
    <s v="Technical Degree"/>
    <x v="1"/>
    <s v="Sales Representative"/>
    <x v="1"/>
    <s v="No"/>
    <s v="Y"/>
  </r>
  <r>
    <n v="45"/>
    <n v="7"/>
    <n v="2"/>
    <n v="1"/>
    <n v="1968"/>
    <n v="1"/>
    <n v="56610"/>
    <n v="12"/>
    <n v="8"/>
    <n v="0"/>
    <n v="26"/>
    <n v="2"/>
    <n v="9"/>
    <n v="1"/>
    <n v="1"/>
    <s v="Travel_Rarely"/>
    <x v="1"/>
    <s v="Other"/>
    <x v="0"/>
    <s v="Human Resources"/>
    <x v="1"/>
    <s v="No"/>
    <s v="Y"/>
  </r>
  <r>
    <n v="32"/>
    <n v="15"/>
    <n v="3"/>
    <n v="1"/>
    <n v="1969"/>
    <n v="2"/>
    <n v="69290"/>
    <n v="20"/>
    <n v="8"/>
    <n v="0"/>
    <n v="10"/>
    <n v="6"/>
    <n v="8"/>
    <n v="7"/>
    <n v="7"/>
    <s v="Non-Travel"/>
    <x v="1"/>
    <s v="Medical"/>
    <x v="1"/>
    <s v="Manager"/>
    <x v="1"/>
    <s v="No"/>
    <s v="Y"/>
  </r>
  <r>
    <n v="34"/>
    <n v="6"/>
    <n v="4"/>
    <n v="1"/>
    <n v="1970"/>
    <n v="2"/>
    <n v="96130"/>
    <n v="12"/>
    <n v="8"/>
    <n v="1"/>
    <n v="16"/>
    <n v="5"/>
    <n v="15"/>
    <n v="0"/>
    <n v="9"/>
    <s v="Travel_Rarely"/>
    <x v="0"/>
    <s v="Marketing"/>
    <x v="2"/>
    <s v="Research Director"/>
    <x v="1"/>
    <s v="No"/>
    <s v="Y"/>
  </r>
  <r>
    <n v="59"/>
    <n v="5"/>
    <n v="3"/>
    <n v="1"/>
    <n v="1971"/>
    <n v="2"/>
    <n v="56740"/>
    <n v="12"/>
    <n v="8"/>
    <n v="0"/>
    <n v="14"/>
    <n v="6"/>
    <n v="6"/>
    <n v="0"/>
    <n v="4"/>
    <s v="Travel_Rarely"/>
    <x v="1"/>
    <s v="Life Sciences"/>
    <x v="0"/>
    <s v="Research Scientist"/>
    <x v="1"/>
    <s v="No"/>
    <s v="Y"/>
  </r>
  <r>
    <n v="45"/>
    <n v="16"/>
    <n v="1"/>
    <n v="1"/>
    <n v="1972"/>
    <n v="2"/>
    <n v="54840"/>
    <n v="20"/>
    <n v="8"/>
    <n v="3"/>
    <n v="6"/>
    <n v="6"/>
    <n v="6"/>
    <n v="0"/>
    <n v="4"/>
    <s v="Travel_Rarely"/>
    <x v="1"/>
    <s v="Medical"/>
    <x v="1"/>
    <s v="Sales Executive"/>
    <x v="1"/>
    <s v="No"/>
    <s v="Y"/>
  </r>
  <r>
    <n v="53"/>
    <n v="8"/>
    <n v="2"/>
    <n v="1"/>
    <n v="1973"/>
    <n v="2"/>
    <n v="120610"/>
    <n v="20"/>
    <n v="8"/>
    <n v="1"/>
    <n v="30"/>
    <n v="2"/>
    <n v="15"/>
    <n v="6"/>
    <n v="12"/>
    <s v="Travel_Frequently"/>
    <x v="0"/>
    <s v="Medical"/>
    <x v="0"/>
    <s v="Research Scientist"/>
    <x v="1"/>
    <s v="No"/>
    <s v="Y"/>
  </r>
  <r>
    <n v="36"/>
    <n v="7"/>
    <n v="2"/>
    <n v="1"/>
    <n v="1974"/>
    <n v="1"/>
    <n v="56600"/>
    <n v="12"/>
    <n v="8"/>
    <n v="0"/>
    <n v="9"/>
    <n v="3"/>
    <n v="1"/>
    <n v="0"/>
    <n v="0"/>
    <s v="Travel_Rarely"/>
    <x v="1"/>
    <s v="Life Sciences"/>
    <x v="2"/>
    <s v="Research Scientist"/>
    <x v="0"/>
    <s v="Yes"/>
    <s v="Y"/>
  </r>
  <r>
    <n v="26"/>
    <n v="2"/>
    <n v="3"/>
    <n v="1"/>
    <n v="1975"/>
    <n v="2"/>
    <n v="48210"/>
    <n v="14"/>
    <n v="8"/>
    <n v="2"/>
    <n v="6"/>
    <n v="2"/>
    <n v="3"/>
    <n v="1"/>
    <n v="2"/>
    <s v="Travel_Frequently"/>
    <x v="0"/>
    <s v="Life Sciences"/>
    <x v="0"/>
    <s v="Research Scientist"/>
    <x v="1"/>
    <s v="Yes"/>
    <s v="Y"/>
  </r>
  <r>
    <n v="34"/>
    <n v="2"/>
    <n v="2"/>
    <n v="1"/>
    <n v="1976"/>
    <n v="1"/>
    <n v="64100"/>
    <n v="13"/>
    <n v="8"/>
    <n v="1"/>
    <n v="1"/>
    <n v="5"/>
    <n v="1"/>
    <n v="0"/>
    <n v="0"/>
    <s v="Travel_Rarely"/>
    <x v="1"/>
    <s v="Life Sciences"/>
    <x v="0"/>
    <s v="Sales Representative"/>
    <x v="1"/>
    <s v="No"/>
    <s v="Y"/>
  </r>
  <r>
    <n v="28"/>
    <n v="10"/>
    <n v="3"/>
    <n v="1"/>
    <n v="1977"/>
    <n v="2"/>
    <n v="52100"/>
    <n v="15"/>
    <n v="8"/>
    <n v="0"/>
    <n v="1"/>
    <n v="1"/>
    <n v="1"/>
    <n v="0"/>
    <n v="0"/>
    <s v="Travel_Rarely"/>
    <x v="1"/>
    <s v="Other"/>
    <x v="0"/>
    <s v="Sales Representative"/>
    <x v="1"/>
    <s v="No"/>
    <s v="Y"/>
  </r>
  <r>
    <n v="38"/>
    <n v="9"/>
    <n v="4"/>
    <n v="1"/>
    <n v="1978"/>
    <n v="2"/>
    <n v="26950"/>
    <n v="14"/>
    <n v="8"/>
    <n v="1"/>
    <n v="8"/>
    <n v="4"/>
    <n v="2"/>
    <n v="2"/>
    <n v="2"/>
    <s v="Travel_Frequently"/>
    <x v="0"/>
    <s v="Medical"/>
    <x v="0"/>
    <s v="Research Scientist"/>
    <x v="1"/>
    <s v="No"/>
    <s v="Y"/>
  </r>
  <r>
    <n v="50"/>
    <n v="5"/>
    <n v="4"/>
    <n v="1"/>
    <n v="1979"/>
    <n v="1"/>
    <n v="118780"/>
    <n v="13"/>
    <n v="8"/>
    <n v="1"/>
    <n v="29"/>
    <n v="2"/>
    <n v="8"/>
    <n v="7"/>
    <n v="7"/>
    <s v="Travel_Rarely"/>
    <x v="1"/>
    <s v="Life Sciences"/>
    <x v="0"/>
    <s v="Sales Executive"/>
    <x v="1"/>
    <s v="No"/>
    <s v="Y"/>
  </r>
  <r>
    <n v="37"/>
    <n v="1"/>
    <n v="3"/>
    <n v="1"/>
    <n v="1980"/>
    <n v="1"/>
    <n v="170680"/>
    <n v="23"/>
    <n v="8"/>
    <n v="0"/>
    <n v="8"/>
    <n v="6"/>
    <n v="4"/>
    <n v="0"/>
    <n v="1"/>
    <s v="Travel_Rarely"/>
    <x v="1"/>
    <s v="Life Sciences"/>
    <x v="1"/>
    <s v="Laboratory Technician"/>
    <x v="1"/>
    <s v="No"/>
    <s v="Y"/>
  </r>
  <r>
    <n v="40"/>
    <n v="2"/>
    <n v="3"/>
    <n v="1"/>
    <n v="1981"/>
    <n v="5"/>
    <n v="24550"/>
    <n v="15"/>
    <n v="8"/>
    <n v="1"/>
    <n v="8"/>
    <n v="2"/>
    <n v="7"/>
    <n v="7"/>
    <n v="5"/>
    <s v="Travel_Rarely"/>
    <x v="2"/>
    <s v="Medical"/>
    <x v="0"/>
    <s v="Sales Executive"/>
    <x v="1"/>
    <s v="No"/>
    <s v="Y"/>
  </r>
  <r>
    <n v="26"/>
    <n v="3"/>
    <n v="3"/>
    <n v="1"/>
    <n v="1982"/>
    <n v="2"/>
    <n v="139640"/>
    <n v="11"/>
    <n v="8"/>
    <n v="2"/>
    <n v="5"/>
    <n v="1"/>
    <n v="5"/>
    <n v="1"/>
    <n v="3"/>
    <s v="Travel_Frequently"/>
    <x v="1"/>
    <s v="Medical"/>
    <x v="2"/>
    <s v="Laboratory Technician"/>
    <x v="1"/>
    <s v="No"/>
    <s v="Y"/>
  </r>
  <r>
    <n v="46"/>
    <n v="2"/>
    <n v="1"/>
    <n v="1"/>
    <n v="1983"/>
    <n v="3"/>
    <n v="49410"/>
    <n v="13"/>
    <n v="8"/>
    <n v="2"/>
    <n v="23"/>
    <n v="2"/>
    <n v="2"/>
    <n v="2"/>
    <n v="2"/>
    <s v="Travel_Rarely"/>
    <x v="1"/>
    <s v="Medical"/>
    <x v="2"/>
    <s v="Research Scientist"/>
    <x v="0"/>
    <s v="No"/>
    <s v="Y"/>
  </r>
  <r>
    <n v="54"/>
    <n v="5"/>
    <n v="3"/>
    <n v="1"/>
    <n v="1984"/>
    <n v="2"/>
    <n v="24780"/>
    <n v="11"/>
    <n v="8"/>
    <n v="0"/>
    <n v="13"/>
    <n v="0"/>
    <n v="9"/>
    <n v="7"/>
    <n v="0"/>
    <s v="Travel_Rarely"/>
    <x v="1"/>
    <s v="Medical"/>
    <x v="0"/>
    <s v="Manufacturing Director"/>
    <x v="0"/>
    <s v="No"/>
    <s v="Y"/>
  </r>
  <r>
    <n v="56"/>
    <n v="1"/>
    <n v="2"/>
    <n v="1"/>
    <n v="1985"/>
    <n v="2"/>
    <n v="52280"/>
    <n v="11"/>
    <n v="8"/>
    <n v="0"/>
    <n v="18"/>
    <n v="4"/>
    <n v="5"/>
    <n v="0"/>
    <n v="3"/>
    <s v="Travel_Frequently"/>
    <x v="1"/>
    <s v="Life Sciences"/>
    <x v="0"/>
    <s v="Manufacturing Director"/>
    <x v="0"/>
    <s v="No"/>
    <s v="Y"/>
  </r>
  <r>
    <n v="36"/>
    <n v="4"/>
    <n v="2"/>
    <n v="1"/>
    <n v="1986"/>
    <n v="2"/>
    <n v="44780"/>
    <n v="18"/>
    <n v="8"/>
    <n v="1"/>
    <n v="15"/>
    <n v="3"/>
    <n v="14"/>
    <n v="7"/>
    <n v="8"/>
    <s v="Travel_Rarely"/>
    <x v="1"/>
    <s v="Life Sciences"/>
    <x v="1"/>
    <s v="Human Resources"/>
    <x v="0"/>
    <s v="No"/>
    <s v="Y"/>
  </r>
  <r>
    <n v="55"/>
    <n v="2"/>
    <n v="3"/>
    <n v="1"/>
    <n v="1987"/>
    <n v="2"/>
    <n v="75470"/>
    <n v="16"/>
    <n v="8"/>
    <n v="0"/>
    <n v="31"/>
    <n v="2"/>
    <n v="9"/>
    <n v="6"/>
    <n v="2"/>
    <s v="Non-Travel"/>
    <x v="1"/>
    <s v="Medical"/>
    <x v="1"/>
    <s v="Manager"/>
    <x v="0"/>
    <s v="No"/>
    <s v="Y"/>
  </r>
  <r>
    <n v="43"/>
    <n v="25"/>
    <n v="2"/>
    <n v="1"/>
    <n v="1988"/>
    <n v="3"/>
    <n v="50550"/>
    <n v="22"/>
    <n v="8"/>
    <n v="0"/>
    <n v="18"/>
    <n v="2"/>
    <n v="1"/>
    <n v="0"/>
    <n v="0"/>
    <s v="Travel_Rarely"/>
    <x v="0"/>
    <s v="Life Sciences"/>
    <x v="2"/>
    <s v="Research Scientist"/>
    <x v="1"/>
    <s v="No"/>
    <s v="Y"/>
  </r>
  <r>
    <n v="20"/>
    <n v="8"/>
    <n v="3"/>
    <n v="1"/>
    <n v="1989"/>
    <n v="3"/>
    <n v="34640"/>
    <n v="20"/>
    <n v="8"/>
    <n v="0"/>
    <n v="2"/>
    <n v="3"/>
    <n v="2"/>
    <n v="0"/>
    <n v="2"/>
    <s v="Travel_Frequently"/>
    <x v="0"/>
    <s v="Marketing"/>
    <x v="1"/>
    <s v="Sales Executive"/>
    <x v="1"/>
    <s v="Yes"/>
    <s v="Y"/>
  </r>
  <r>
    <n v="21"/>
    <n v="1"/>
    <n v="4"/>
    <n v="1"/>
    <n v="1990"/>
    <n v="1"/>
    <n v="57750"/>
    <n v="18"/>
    <n v="8"/>
    <n v="0"/>
    <n v="1"/>
    <n v="2"/>
    <n v="1"/>
    <n v="1"/>
    <n v="0"/>
    <s v="Travel_Rarely"/>
    <x v="1"/>
    <s v="Life Sciences"/>
    <x v="1"/>
    <s v="Manager"/>
    <x v="1"/>
    <s v="Yes"/>
    <s v="Y"/>
  </r>
  <r>
    <n v="46"/>
    <n v="12"/>
    <n v="3"/>
    <n v="1"/>
    <n v="1991"/>
    <n v="3"/>
    <n v="89430"/>
    <n v="12"/>
    <n v="8"/>
    <n v="1"/>
    <n v="19"/>
    <n v="6"/>
    <n v="16"/>
    <n v="1"/>
    <n v="7"/>
    <s v="Travel_Rarely"/>
    <x v="0"/>
    <s v="Marketing"/>
    <x v="2"/>
    <s v="Healthcare Representative"/>
    <x v="0"/>
    <s v="No"/>
    <s v="Y"/>
  </r>
  <r>
    <n v="51"/>
    <n v="23"/>
    <n v="3"/>
    <n v="1"/>
    <n v="1992"/>
    <n v="2"/>
    <n v="192720"/>
    <n v="20"/>
    <n v="8"/>
    <n v="0"/>
    <n v="18"/>
    <n v="2"/>
    <n v="10"/>
    <n v="2"/>
    <n v="7"/>
    <s v="Travel_Rarely"/>
    <x v="0"/>
    <s v="Medical"/>
    <x v="0"/>
    <s v="Research Scientist"/>
    <x v="0"/>
    <s v="Yes"/>
    <s v="Y"/>
  </r>
  <r>
    <n v="28"/>
    <n v="19"/>
    <n v="4"/>
    <n v="1"/>
    <n v="1993"/>
    <n v="4"/>
    <n v="52380"/>
    <n v="17"/>
    <n v="8"/>
    <n v="1"/>
    <n v="10"/>
    <n v="4"/>
    <n v="10"/>
    <n v="1"/>
    <n v="9"/>
    <s v="Non-Travel"/>
    <x v="1"/>
    <s v="Life Sciences"/>
    <x v="1"/>
    <s v="Laboratory Technician"/>
    <x v="0"/>
    <s v="Yes"/>
    <s v="Y"/>
  </r>
  <r>
    <n v="26"/>
    <n v="5"/>
    <n v="4"/>
    <n v="1"/>
    <n v="1994"/>
    <n v="2"/>
    <n v="46820"/>
    <n v="11"/>
    <n v="8"/>
    <n v="1"/>
    <n v="6"/>
    <n v="3"/>
    <n v="5"/>
    <n v="1"/>
    <n v="3"/>
    <s v="Travel_Rarely"/>
    <x v="1"/>
    <s v="Medical"/>
    <x v="0"/>
    <s v="Sales Executive"/>
    <x v="0"/>
    <s v="No"/>
    <s v="Y"/>
  </r>
  <r>
    <n v="30"/>
    <n v="8"/>
    <n v="3"/>
    <n v="1"/>
    <n v="1995"/>
    <n v="1"/>
    <n v="183000"/>
    <n v="14"/>
    <n v="8"/>
    <n v="0"/>
    <n v="7"/>
    <n v="6"/>
    <n v="6"/>
    <n v="0"/>
    <n v="2"/>
    <s v="Travel_Rarely"/>
    <x v="1"/>
    <s v="Medical"/>
    <x v="0"/>
    <s v="Sales Executive"/>
    <x v="0"/>
    <s v="No"/>
    <s v="Y"/>
  </r>
  <r>
    <n v="41"/>
    <n v="1"/>
    <n v="4"/>
    <n v="1"/>
    <n v="1996"/>
    <n v="1"/>
    <n v="52570"/>
    <n v="14"/>
    <n v="8"/>
    <n v="0"/>
    <n v="10"/>
    <n v="2"/>
    <n v="10"/>
    <n v="0"/>
    <n v="8"/>
    <s v="Travel_Rarely"/>
    <x v="0"/>
    <s v="Life Sciences"/>
    <x v="0"/>
    <s v="Research Director"/>
    <x v="0"/>
    <s v="No"/>
    <s v="Y"/>
  </r>
  <r>
    <n v="38"/>
    <n v="5"/>
    <n v="3"/>
    <n v="1"/>
    <n v="1997"/>
    <n v="1"/>
    <n v="63490"/>
    <n v="11"/>
    <n v="8"/>
    <n v="0"/>
    <n v="20"/>
    <n v="3"/>
    <n v="19"/>
    <n v="1"/>
    <n v="9"/>
    <s v="Travel_Rarely"/>
    <x v="1"/>
    <s v="Technical Degree"/>
    <x v="0"/>
    <s v="Sales Executive"/>
    <x v="1"/>
    <s v="No"/>
    <s v="Y"/>
  </r>
  <r>
    <n v="40"/>
    <n v="1"/>
    <n v="4"/>
    <n v="1"/>
    <n v="1998"/>
    <n v="1"/>
    <n v="48690"/>
    <n v="12"/>
    <n v="8"/>
    <n v="0"/>
    <n v="14"/>
    <n v="2"/>
    <n v="11"/>
    <n v="11"/>
    <n v="1"/>
    <s v="Travel_Rarely"/>
    <x v="0"/>
    <s v="Marketing"/>
    <x v="0"/>
    <s v="Sales Executive"/>
    <x v="1"/>
    <s v="No"/>
    <s v="Y"/>
  </r>
  <r>
    <n v="27"/>
    <n v="11"/>
    <n v="3"/>
    <n v="1"/>
    <n v="1999"/>
    <n v="2"/>
    <n v="99850"/>
    <n v="14"/>
    <n v="8"/>
    <n v="1"/>
    <n v="3"/>
    <n v="3"/>
    <n v="3"/>
    <n v="1"/>
    <n v="2"/>
    <s v="Non-Travel"/>
    <x v="0"/>
    <s v="Technical Degree"/>
    <x v="0"/>
    <s v="Laboratory Technician"/>
    <x v="0"/>
    <s v="No"/>
    <s v="Y"/>
  </r>
  <r>
    <n v="55"/>
    <n v="23"/>
    <n v="5"/>
    <n v="1"/>
    <n v="2000"/>
    <n v="3"/>
    <n v="36970"/>
    <n v="13"/>
    <n v="8"/>
    <n v="1"/>
    <n v="23"/>
    <n v="1"/>
    <n v="3"/>
    <n v="1"/>
    <n v="2"/>
    <s v="Travel_Frequently"/>
    <x v="1"/>
    <s v="Life Sciences"/>
    <x v="0"/>
    <s v="Laboratory Technician"/>
    <x v="1"/>
    <s v="No"/>
    <s v="Y"/>
  </r>
  <r>
    <n v="28"/>
    <n v="1"/>
    <n v="3"/>
    <n v="1"/>
    <n v="2001"/>
    <n v="2"/>
    <n v="74570"/>
    <n v="11"/>
    <n v="8"/>
    <n v="2"/>
    <n v="10"/>
    <n v="1"/>
    <n v="8"/>
    <n v="1"/>
    <n v="7"/>
    <s v="Travel_Rarely"/>
    <x v="1"/>
    <s v="Life Sciences"/>
    <x v="1"/>
    <s v="Healthcare Representative"/>
    <x v="1"/>
    <s v="No"/>
    <s v="Y"/>
  </r>
  <r>
    <n v="44"/>
    <n v="18"/>
    <n v="4"/>
    <n v="1"/>
    <n v="2002"/>
    <n v="2"/>
    <n v="21190"/>
    <n v="15"/>
    <n v="8"/>
    <n v="0"/>
    <n v="24"/>
    <n v="3"/>
    <n v="20"/>
    <n v="3"/>
    <n v="6"/>
    <s v="Travel_Rarely"/>
    <x v="1"/>
    <s v="Life Sciences"/>
    <x v="0"/>
    <s v="Sales Executive"/>
    <x v="0"/>
    <s v="Yes"/>
    <s v="Y"/>
  </r>
  <r>
    <n v="33"/>
    <n v="23"/>
    <n v="4"/>
    <n v="1"/>
    <n v="2003"/>
    <n v="4"/>
    <n v="39830"/>
    <n v="12"/>
    <n v="8"/>
    <n v="0"/>
    <n v="9"/>
    <n v="3"/>
    <n v="3"/>
    <n v="1"/>
    <n v="2"/>
    <s v="Travel_Rarely"/>
    <x v="0"/>
    <s v="Marketing"/>
    <x v="2"/>
    <s v="Sales Executive"/>
    <x v="0"/>
    <s v="No"/>
    <s v="Y"/>
  </r>
  <r>
    <n v="35"/>
    <n v="7"/>
    <n v="4"/>
    <n v="1"/>
    <n v="2004"/>
    <n v="3"/>
    <n v="61180"/>
    <n v="21"/>
    <n v="8"/>
    <n v="1"/>
    <n v="9"/>
    <n v="3"/>
    <n v="8"/>
    <n v="4"/>
    <n v="7"/>
    <s v="Travel_Rarely"/>
    <x v="0"/>
    <s v="Life Sciences"/>
    <x v="1"/>
    <s v="Sales Representative"/>
    <x v="1"/>
    <s v="Yes"/>
    <s v="Y"/>
  </r>
  <r>
    <n v="33"/>
    <n v="1"/>
    <n v="2"/>
    <n v="1"/>
    <n v="2005"/>
    <n v="1"/>
    <n v="62140"/>
    <n v="19"/>
    <n v="8"/>
    <n v="2"/>
    <n v="14"/>
    <n v="3"/>
    <n v="13"/>
    <n v="3"/>
    <n v="8"/>
    <s v="Travel_Frequently"/>
    <x v="1"/>
    <s v="Life Sciences"/>
    <x v="1"/>
    <s v="Sales Executive"/>
    <x v="0"/>
    <s v="Yes"/>
    <s v="Y"/>
  </r>
  <r>
    <n v="28"/>
    <n v="1"/>
    <n v="1"/>
    <n v="1"/>
    <n v="2006"/>
    <n v="2"/>
    <n v="63470"/>
    <n v="15"/>
    <n v="8"/>
    <n v="1"/>
    <n v="4"/>
    <n v="2"/>
    <n v="4"/>
    <n v="2"/>
    <n v="2"/>
    <s v="Travel_Rarely"/>
    <x v="2"/>
    <s v="Human Resources"/>
    <x v="2"/>
    <s v="Research Scientist"/>
    <x v="1"/>
    <s v="No"/>
    <s v="Y"/>
  </r>
  <r>
    <n v="34"/>
    <n v="29"/>
    <n v="4"/>
    <n v="1"/>
    <n v="2007"/>
    <n v="1"/>
    <n v="115100"/>
    <n v="14"/>
    <n v="8"/>
    <n v="1"/>
    <n v="7"/>
    <n v="5"/>
    <n v="6"/>
    <n v="0"/>
    <n v="4"/>
    <s v="Travel_Frequently"/>
    <x v="0"/>
    <s v="Marketing"/>
    <x v="1"/>
    <s v="Research Scientist"/>
    <x v="1"/>
    <s v="No"/>
    <s v="Y"/>
  </r>
  <r>
    <n v="37"/>
    <n v="7"/>
    <n v="4"/>
    <n v="1"/>
    <n v="2008"/>
    <n v="4"/>
    <n v="71430"/>
    <n v="21"/>
    <n v="8"/>
    <n v="0"/>
    <n v="8"/>
    <n v="6"/>
    <n v="1"/>
    <n v="0"/>
    <n v="0"/>
    <s v="Travel_Rarely"/>
    <x v="1"/>
    <s v="Life Sciences"/>
    <x v="2"/>
    <s v="Sales Executive"/>
    <x v="1"/>
    <s v="No"/>
    <s v="Y"/>
  </r>
  <r>
    <n v="25"/>
    <n v="25"/>
    <n v="4"/>
    <n v="1"/>
    <n v="2009"/>
    <n v="2"/>
    <n v="82680"/>
    <n v="12"/>
    <n v="8"/>
    <n v="0"/>
    <n v="7"/>
    <n v="3"/>
    <n v="7"/>
    <n v="5"/>
    <n v="6"/>
    <s v="Travel_Rarely"/>
    <x v="2"/>
    <s v="Human Resources"/>
    <x v="0"/>
    <s v="Research Scientist"/>
    <x v="0"/>
    <s v="Yes"/>
    <s v="Y"/>
  </r>
  <r>
    <n v="26"/>
    <n v="8"/>
    <n v="2"/>
    <n v="1"/>
    <n v="2010"/>
    <n v="2"/>
    <n v="80950"/>
    <n v="15"/>
    <n v="8"/>
    <n v="0"/>
    <n v="1"/>
    <n v="3"/>
    <n v="1"/>
    <n v="0"/>
    <n v="0"/>
    <s v="Travel_Rarely"/>
    <x v="0"/>
    <s v="Marketing"/>
    <x v="2"/>
    <s v="Sales Executive"/>
    <x v="1"/>
    <s v="Yes"/>
    <s v="Y"/>
  </r>
  <r>
    <n v="33"/>
    <n v="8"/>
    <n v="2"/>
    <n v="1"/>
    <n v="2011"/>
    <n v="4"/>
    <n v="29040"/>
    <n v="13"/>
    <n v="8"/>
    <n v="0"/>
    <n v="5"/>
    <n v="2"/>
    <n v="2"/>
    <n v="2"/>
    <n v="2"/>
    <s v="Travel_Rarely"/>
    <x v="1"/>
    <s v="Life Sciences"/>
    <x v="1"/>
    <s v="Manufacturing Director"/>
    <x v="1"/>
    <s v="Yes"/>
    <s v="Y"/>
  </r>
  <r>
    <n v="42"/>
    <n v="11"/>
    <n v="1"/>
    <n v="1"/>
    <n v="2012"/>
    <n v="4"/>
    <n v="60320"/>
    <n v="14"/>
    <n v="8"/>
    <n v="0"/>
    <n v="23"/>
    <n v="2"/>
    <n v="22"/>
    <n v="13"/>
    <n v="7"/>
    <s v="Travel_Rarely"/>
    <x v="1"/>
    <s v="Life Sciences"/>
    <x v="0"/>
    <s v="Research Scientist"/>
    <x v="1"/>
    <s v="No"/>
    <s v="Y"/>
  </r>
  <r>
    <n v="28"/>
    <n v="7"/>
    <n v="3"/>
    <n v="1"/>
    <n v="2013"/>
    <n v="2"/>
    <n v="29760"/>
    <n v="14"/>
    <n v="8"/>
    <n v="0"/>
    <n v="1"/>
    <n v="3"/>
    <n v="1"/>
    <n v="0"/>
    <n v="0"/>
    <s v="Travel_Frequently"/>
    <x v="1"/>
    <s v="Life Sciences"/>
    <x v="2"/>
    <s v="Manager"/>
    <x v="1"/>
    <s v="Yes"/>
    <s v="Y"/>
  </r>
  <r>
    <n v="50"/>
    <n v="1"/>
    <n v="4"/>
    <n v="1"/>
    <n v="2014"/>
    <n v="2"/>
    <n v="159920"/>
    <n v="14"/>
    <n v="8"/>
    <n v="0"/>
    <n v="5"/>
    <n v="3"/>
    <n v="0"/>
    <n v="0"/>
    <n v="0"/>
    <s v="Travel_Frequently"/>
    <x v="1"/>
    <s v="Medical"/>
    <x v="1"/>
    <s v="Research Scientist"/>
    <x v="1"/>
    <s v="Yes"/>
    <s v="Y"/>
  </r>
  <r>
    <n v="33"/>
    <n v="9"/>
    <n v="3"/>
    <n v="1"/>
    <n v="2015"/>
    <n v="2"/>
    <n v="46490"/>
    <n v="12"/>
    <n v="8"/>
    <n v="0"/>
    <n v="4"/>
    <n v="2"/>
    <n v="3"/>
    <n v="0"/>
    <n v="2"/>
    <s v="Travel_Frequently"/>
    <x v="0"/>
    <s v="Medical"/>
    <x v="0"/>
    <s v="Research Scientist"/>
    <x v="0"/>
    <s v="No"/>
    <s v="Y"/>
  </r>
  <r>
    <n v="34"/>
    <n v="1"/>
    <n v="1"/>
    <n v="1"/>
    <n v="2016"/>
    <n v="2"/>
    <n v="26960"/>
    <n v="23"/>
    <n v="8"/>
    <n v="0"/>
    <n v="6"/>
    <n v="3"/>
    <n v="0"/>
    <n v="0"/>
    <n v="0"/>
    <s v="Non-Travel"/>
    <x v="0"/>
    <s v="Marketing"/>
    <x v="0"/>
    <s v="Research Director"/>
    <x v="0"/>
    <s v="No"/>
    <s v="Y"/>
  </r>
  <r>
    <n v="48"/>
    <n v="2"/>
    <n v="1"/>
    <n v="1"/>
    <n v="2017"/>
    <n v="2"/>
    <n v="23700"/>
    <n v="11"/>
    <n v="8"/>
    <n v="0"/>
    <n v="27"/>
    <n v="3"/>
    <n v="5"/>
    <n v="2"/>
    <n v="1"/>
    <s v="Non-Travel"/>
    <x v="0"/>
    <s v="Life Sciences"/>
    <x v="1"/>
    <s v="Sales Executive"/>
    <x v="1"/>
    <s v="No"/>
    <s v="Y"/>
  </r>
  <r>
    <n v="45"/>
    <n v="1"/>
    <n v="3"/>
    <n v="1"/>
    <n v="2018"/>
    <n v="2"/>
    <n v="125040"/>
    <n v="12"/>
    <n v="8"/>
    <n v="1"/>
    <n v="15"/>
    <n v="2"/>
    <n v="15"/>
    <n v="4"/>
    <n v="12"/>
    <s v="Non-Travel"/>
    <x v="1"/>
    <s v="Medical"/>
    <x v="0"/>
    <s v="Human Resources"/>
    <x v="0"/>
    <s v="No"/>
    <s v="Y"/>
  </r>
  <r>
    <n v="52"/>
    <n v="1"/>
    <n v="3"/>
    <n v="1"/>
    <n v="2019"/>
    <n v="1"/>
    <n v="59740"/>
    <n v="18"/>
    <n v="8"/>
    <n v="1"/>
    <n v="18"/>
    <n v="6"/>
    <n v="8"/>
    <n v="4"/>
    <n v="0"/>
    <s v="Travel_Rarely"/>
    <x v="0"/>
    <s v="Life Sciences"/>
    <x v="1"/>
    <s v="Sales Executive"/>
    <x v="1"/>
    <s v="No"/>
    <s v="Y"/>
  </r>
  <r>
    <n v="38"/>
    <n v="6"/>
    <n v="2"/>
    <n v="1"/>
    <n v="2020"/>
    <n v="1"/>
    <n v="47360"/>
    <n v="11"/>
    <n v="8"/>
    <n v="1"/>
    <n v="9"/>
    <n v="3"/>
    <n v="8"/>
    <n v="2"/>
    <n v="7"/>
    <s v="Travel_Rarely"/>
    <x v="1"/>
    <s v="Medical"/>
    <x v="2"/>
    <s v="Research Scientist"/>
    <x v="1"/>
    <s v="No"/>
    <s v="Y"/>
  </r>
  <r>
    <n v="29"/>
    <n v="8"/>
    <n v="3"/>
    <n v="1"/>
    <n v="2021"/>
    <n v="4"/>
    <n v="52960"/>
    <n v="14"/>
    <n v="8"/>
    <n v="0"/>
    <n v="11"/>
    <n v="3"/>
    <n v="7"/>
    <n v="1"/>
    <n v="7"/>
    <s v="Travel_Rarely"/>
    <x v="1"/>
    <s v="Medical"/>
    <x v="2"/>
    <s v="Research Scientist"/>
    <x v="0"/>
    <s v="No"/>
    <s v="Y"/>
  </r>
  <r>
    <n v="28"/>
    <n v="1"/>
    <n v="3"/>
    <n v="1"/>
    <n v="2022"/>
    <n v="4"/>
    <n v="67810"/>
    <n v="15"/>
    <n v="8"/>
    <n v="1"/>
    <n v="10"/>
    <n v="2"/>
    <n v="9"/>
    <n v="1"/>
    <n v="7"/>
    <s v="Travel_Rarely"/>
    <x v="2"/>
    <s v="Human Resources"/>
    <x v="2"/>
    <s v="Laboratory Technician"/>
    <x v="0"/>
    <s v="No"/>
    <s v="Y"/>
  </r>
  <r>
    <n v="46"/>
    <n v="6"/>
    <n v="4"/>
    <n v="1"/>
    <n v="2023"/>
    <n v="3"/>
    <n v="21740"/>
    <n v="11"/>
    <n v="8"/>
    <n v="1"/>
    <n v="23"/>
    <n v="3"/>
    <n v="12"/>
    <n v="4"/>
    <n v="9"/>
    <s v="Travel_Rarely"/>
    <x v="1"/>
    <s v="Medical"/>
    <x v="0"/>
    <s v="Sales Executive"/>
    <x v="1"/>
    <s v="No"/>
    <s v="Y"/>
  </r>
  <r>
    <n v="38"/>
    <n v="7"/>
    <n v="4"/>
    <n v="1"/>
    <n v="2024"/>
    <n v="1"/>
    <n v="66530"/>
    <n v="20"/>
    <n v="8"/>
    <n v="1"/>
    <n v="10"/>
    <n v="2"/>
    <n v="1"/>
    <n v="0"/>
    <n v="0"/>
    <s v="Travel_Rarely"/>
    <x v="1"/>
    <s v="Medical"/>
    <x v="1"/>
    <s v="Sales Executive"/>
    <x v="1"/>
    <s v="No"/>
    <s v="Y"/>
  </r>
  <r>
    <n v="43"/>
    <n v="5"/>
    <n v="3"/>
    <n v="1"/>
    <n v="2025"/>
    <n v="2"/>
    <n v="96990"/>
    <n v="19"/>
    <n v="8"/>
    <n v="1"/>
    <n v="18"/>
    <n v="3"/>
    <n v="8"/>
    <n v="0"/>
    <n v="1"/>
    <s v="Travel_Frequently"/>
    <x v="1"/>
    <s v="Medical"/>
    <x v="0"/>
    <s v="Laboratory Technician"/>
    <x v="0"/>
    <s v="No"/>
    <s v="Y"/>
  </r>
  <r>
    <n v="39"/>
    <n v="1"/>
    <n v="3"/>
    <n v="1"/>
    <n v="2026"/>
    <n v="2"/>
    <n v="67550"/>
    <n v="14"/>
    <n v="8"/>
    <n v="1"/>
    <n v="21"/>
    <n v="2"/>
    <n v="18"/>
    <n v="11"/>
    <n v="5"/>
    <s v="Travel_Frequently"/>
    <x v="0"/>
    <s v="Marketing"/>
    <x v="2"/>
    <s v="Healthcare Representative"/>
    <x v="1"/>
    <s v="Yes"/>
    <s v="Y"/>
  </r>
  <r>
    <n v="40"/>
    <n v="1"/>
    <n v="1"/>
    <n v="1"/>
    <n v="2027"/>
    <n v="1"/>
    <n v="22130"/>
    <n v="17"/>
    <n v="8"/>
    <n v="0"/>
    <n v="21"/>
    <n v="4"/>
    <n v="20"/>
    <n v="4"/>
    <n v="9"/>
    <s v="Travel_Rarely"/>
    <x v="1"/>
    <s v="Life Sciences"/>
    <x v="1"/>
    <s v="Healthcare Representative"/>
    <x v="1"/>
    <s v="No"/>
    <s v="Y"/>
  </r>
  <r>
    <n v="21"/>
    <n v="1"/>
    <n v="4"/>
    <n v="1"/>
    <n v="2028"/>
    <n v="1"/>
    <n v="26100"/>
    <n v="11"/>
    <n v="8"/>
    <n v="1"/>
    <n v="2"/>
    <n v="3"/>
    <n v="2"/>
    <n v="2"/>
    <n v="2"/>
    <s v="Travel_Rarely"/>
    <x v="1"/>
    <s v="Life Sciences"/>
    <x v="1"/>
    <s v="Research Scientist"/>
    <x v="0"/>
    <s v="No"/>
    <s v="Y"/>
  </r>
  <r>
    <n v="39"/>
    <n v="6"/>
    <n v="3"/>
    <n v="1"/>
    <n v="2029"/>
    <n v="1"/>
    <n v="28510"/>
    <n v="15"/>
    <n v="8"/>
    <n v="0"/>
    <n v="9"/>
    <n v="2"/>
    <n v="5"/>
    <n v="0"/>
    <n v="3"/>
    <s v="Non-Travel"/>
    <x v="1"/>
    <s v="Life Sciences"/>
    <x v="1"/>
    <s v="Laboratory Technician"/>
    <x v="1"/>
    <s v="No"/>
    <s v="Y"/>
  </r>
  <r>
    <n v="36"/>
    <n v="1"/>
    <n v="3"/>
    <n v="1"/>
    <n v="2030"/>
    <n v="3"/>
    <n v="34520"/>
    <n v="13"/>
    <n v="8"/>
    <n v="3"/>
    <n v="18"/>
    <n v="4"/>
    <n v="11"/>
    <n v="0"/>
    <n v="9"/>
    <s v="Non-Travel"/>
    <x v="1"/>
    <s v="Medical"/>
    <x v="1"/>
    <s v="Sales Representative"/>
    <x v="1"/>
    <s v="No"/>
    <s v="Y"/>
  </r>
  <r>
    <n v="31"/>
    <n v="7"/>
    <n v="3"/>
    <n v="1"/>
    <n v="2031"/>
    <n v="1"/>
    <n v="52580"/>
    <n v="14"/>
    <n v="8"/>
    <n v="3"/>
    <n v="3"/>
    <n v="5"/>
    <n v="2"/>
    <n v="2"/>
    <n v="2"/>
    <s v="Travel_Frequently"/>
    <x v="1"/>
    <s v="Life Sciences"/>
    <x v="0"/>
    <s v="Sales Executive"/>
    <x v="1"/>
    <s v="No"/>
    <s v="Y"/>
  </r>
  <r>
    <n v="28"/>
    <n v="2"/>
    <n v="4"/>
    <n v="1"/>
    <n v="2032"/>
    <n v="1"/>
    <n v="93550"/>
    <n v="11"/>
    <n v="8"/>
    <n v="0"/>
    <n v="6"/>
    <n v="4"/>
    <n v="5"/>
    <n v="0"/>
    <n v="4"/>
    <s v="Travel_Rarely"/>
    <x v="0"/>
    <s v="Marketing"/>
    <x v="0"/>
    <s v="Sales Executive"/>
    <x v="1"/>
    <s v="No"/>
    <s v="Y"/>
  </r>
  <r>
    <n v="35"/>
    <n v="9"/>
    <n v="2"/>
    <n v="1"/>
    <n v="2033"/>
    <n v="1"/>
    <n v="104960"/>
    <n v="13"/>
    <n v="8"/>
    <n v="1"/>
    <n v="5"/>
    <n v="2"/>
    <n v="5"/>
    <n v="0"/>
    <n v="2"/>
    <s v="Travel_Frequently"/>
    <x v="1"/>
    <s v="Other"/>
    <x v="2"/>
    <s v="Manufacturing Director"/>
    <x v="0"/>
    <s v="No"/>
    <s v="Y"/>
  </r>
  <r>
    <n v="49"/>
    <n v="2"/>
    <n v="2"/>
    <n v="1"/>
    <n v="2034"/>
    <n v="1"/>
    <n v="63800"/>
    <n v="23"/>
    <n v="8"/>
    <n v="1"/>
    <n v="22"/>
    <n v="1"/>
    <n v="9"/>
    <n v="2"/>
    <n v="3"/>
    <s v="Travel_Rarely"/>
    <x v="0"/>
    <s v="Medical"/>
    <x v="0"/>
    <s v="Sales Executive"/>
    <x v="0"/>
    <s v="No"/>
    <s v="Y"/>
  </r>
  <r>
    <n v="34"/>
    <n v="9"/>
    <n v="1"/>
    <n v="1"/>
    <n v="2035"/>
    <n v="2"/>
    <n v="26570"/>
    <n v="13"/>
    <n v="8"/>
    <n v="1"/>
    <n v="5"/>
    <n v="3"/>
    <n v="3"/>
    <n v="0"/>
    <n v="2"/>
    <s v="Travel_Frequently"/>
    <x v="0"/>
    <s v="Technical Degree"/>
    <x v="1"/>
    <s v="Sales Executive"/>
    <x v="1"/>
    <s v="No"/>
    <s v="Y"/>
  </r>
  <r>
    <n v="29"/>
    <n v="1"/>
    <n v="4"/>
    <n v="1"/>
    <n v="2036"/>
    <n v="3"/>
    <n v="27160"/>
    <n v="18"/>
    <n v="8"/>
    <n v="0"/>
    <n v="8"/>
    <n v="2"/>
    <n v="7"/>
    <n v="1"/>
    <n v="1"/>
    <s v="Travel_Frequently"/>
    <x v="1"/>
    <s v="Medical"/>
    <x v="2"/>
    <s v="Research Scientist"/>
    <x v="1"/>
    <s v="No"/>
    <s v="Y"/>
  </r>
  <r>
    <n v="42"/>
    <n v="21"/>
    <n v="2"/>
    <n v="1"/>
    <n v="2037"/>
    <n v="1"/>
    <n v="22010"/>
    <n v="12"/>
    <n v="8"/>
    <n v="1"/>
    <n v="16"/>
    <n v="3"/>
    <n v="1"/>
    <n v="0"/>
    <n v="0"/>
    <s v="Travel_Rarely"/>
    <x v="0"/>
    <s v="Life Sciences"/>
    <x v="1"/>
    <s v="Healthcare Representative"/>
    <x v="0"/>
    <s v="No"/>
    <s v="Y"/>
  </r>
  <r>
    <n v="29"/>
    <n v="4"/>
    <n v="2"/>
    <n v="1"/>
    <n v="2038"/>
    <n v="2"/>
    <n v="65400"/>
    <n v="22"/>
    <n v="8"/>
    <n v="0"/>
    <n v="10"/>
    <n v="2"/>
    <n v="10"/>
    <n v="1"/>
    <n v="2"/>
    <s v="Travel_Rarely"/>
    <x v="0"/>
    <s v="Other"/>
    <x v="0"/>
    <s v="Healthcare Representative"/>
    <x v="0"/>
    <s v="No"/>
    <s v="Y"/>
  </r>
  <r>
    <n v="38"/>
    <n v="1"/>
    <n v="3"/>
    <n v="1"/>
    <n v="2039"/>
    <n v="1"/>
    <n v="38160"/>
    <n v="13"/>
    <n v="8"/>
    <n v="2"/>
    <n v="7"/>
    <n v="2"/>
    <n v="7"/>
    <n v="5"/>
    <n v="0"/>
    <s v="Travel_Rarely"/>
    <x v="1"/>
    <s v="Medical"/>
    <x v="0"/>
    <s v="Human Resources"/>
    <x v="0"/>
    <s v="No"/>
    <s v="Y"/>
  </r>
  <r>
    <n v="28"/>
    <n v="6"/>
    <n v="4"/>
    <n v="1"/>
    <n v="2040"/>
    <n v="1"/>
    <n v="52530"/>
    <n v="15"/>
    <n v="8"/>
    <n v="0"/>
    <n v="3"/>
    <n v="2"/>
    <n v="3"/>
    <n v="0"/>
    <n v="2"/>
    <s v="Travel_Frequently"/>
    <x v="0"/>
    <s v="Life Sciences"/>
    <x v="2"/>
    <s v="Manager"/>
    <x v="1"/>
    <s v="No"/>
    <s v="Y"/>
  </r>
  <r>
    <n v="18"/>
    <n v="2"/>
    <n v="4"/>
    <n v="1"/>
    <n v="2041"/>
    <n v="3"/>
    <n v="109650"/>
    <n v="18"/>
    <n v="8"/>
    <n v="0"/>
    <n v="0"/>
    <n v="5"/>
    <n v="0"/>
    <n v="0"/>
    <n v="0"/>
    <s v="Non-Travel"/>
    <x v="1"/>
    <s v="Medical"/>
    <x v="1"/>
    <s v="Laboratory Technician"/>
    <x v="1"/>
    <s v="Yes"/>
    <s v="Y"/>
  </r>
  <r>
    <n v="33"/>
    <n v="3"/>
    <n v="2"/>
    <n v="1"/>
    <n v="2042"/>
    <n v="1"/>
    <n v="49360"/>
    <n v="14"/>
    <n v="8"/>
    <n v="0"/>
    <n v="6"/>
    <n v="2"/>
    <n v="5"/>
    <n v="0"/>
    <n v="3"/>
    <s v="Travel_Rarely"/>
    <x v="1"/>
    <s v="Life Sciences"/>
    <x v="1"/>
    <s v="Sales Executive"/>
    <x v="1"/>
    <s v="Yes"/>
    <s v="Y"/>
  </r>
  <r>
    <n v="41"/>
    <n v="4"/>
    <n v="2"/>
    <n v="1"/>
    <n v="2043"/>
    <n v="2"/>
    <n v="25430"/>
    <n v="12"/>
    <n v="8"/>
    <n v="0"/>
    <n v="6"/>
    <n v="3"/>
    <n v="1"/>
    <n v="0"/>
    <n v="0"/>
    <s v="Travel_Rarely"/>
    <x v="1"/>
    <s v="Medical"/>
    <x v="0"/>
    <s v="Research Scientist"/>
    <x v="1"/>
    <s v="No"/>
    <s v="Y"/>
  </r>
  <r>
    <n v="31"/>
    <n v="10"/>
    <n v="3"/>
    <n v="1"/>
    <n v="2044"/>
    <n v="1"/>
    <n v="53040"/>
    <n v="17"/>
    <n v="8"/>
    <n v="0"/>
    <n v="2"/>
    <n v="3"/>
    <n v="2"/>
    <n v="2"/>
    <n v="2"/>
    <s v="Travel_Frequently"/>
    <x v="0"/>
    <s v="Technical Degree"/>
    <x v="0"/>
    <s v="Research Director"/>
    <x v="0"/>
    <s v="Yes"/>
    <s v="Y"/>
  </r>
  <r>
    <n v="37"/>
    <n v="23"/>
    <n v="3"/>
    <n v="1"/>
    <n v="2045"/>
    <n v="3"/>
    <n v="166590"/>
    <n v="16"/>
    <n v="8"/>
    <n v="1"/>
    <n v="9"/>
    <n v="2"/>
    <n v="6"/>
    <n v="1"/>
    <n v="3"/>
    <s v="Travel_Rarely"/>
    <x v="1"/>
    <s v="Life Sciences"/>
    <x v="2"/>
    <s v="Manufacturing Director"/>
    <x v="1"/>
    <s v="No"/>
    <s v="Y"/>
  </r>
  <r>
    <n v="27"/>
    <n v="6"/>
    <n v="2"/>
    <n v="1"/>
    <n v="2046"/>
    <n v="1"/>
    <n v="42600"/>
    <n v="11"/>
    <n v="8"/>
    <n v="2"/>
    <n v="4"/>
    <n v="2"/>
    <n v="4"/>
    <n v="2"/>
    <n v="2"/>
    <s v="Travel_Rarely"/>
    <x v="1"/>
    <s v="Medical"/>
    <x v="0"/>
    <s v="Healthcare Representative"/>
    <x v="0"/>
    <s v="No"/>
    <s v="Y"/>
  </r>
  <r>
    <n v="34"/>
    <n v="1"/>
    <n v="1"/>
    <n v="1"/>
    <n v="2047"/>
    <n v="2"/>
    <n v="24760"/>
    <n v="19"/>
    <n v="8"/>
    <n v="0"/>
    <n v="6"/>
    <n v="2"/>
    <n v="6"/>
    <n v="1"/>
    <n v="3"/>
    <s v="Travel_Rarely"/>
    <x v="0"/>
    <s v="Marketing"/>
    <x v="0"/>
    <s v="Laboratory Technician"/>
    <x v="0"/>
    <s v="No"/>
    <s v="Y"/>
  </r>
  <r>
    <n v="35"/>
    <n v="6"/>
    <n v="3"/>
    <n v="1"/>
    <n v="2048"/>
    <n v="3"/>
    <n v="31020"/>
    <n v="13"/>
    <n v="8"/>
    <n v="1"/>
    <n v="6"/>
    <n v="3"/>
    <n v="5"/>
    <n v="1"/>
    <n v="4"/>
    <s v="Travel_Rarely"/>
    <x v="1"/>
    <s v="Life Sciences"/>
    <x v="1"/>
    <s v="Laboratory Technician"/>
    <x v="0"/>
    <s v="No"/>
    <s v="Y"/>
  </r>
  <r>
    <n v="29"/>
    <n v="6"/>
    <n v="3"/>
    <n v="1"/>
    <n v="2049"/>
    <n v="1"/>
    <n v="22440"/>
    <n v="12"/>
    <n v="8"/>
    <n v="3"/>
    <n v="11"/>
    <n v="5"/>
    <n v="11"/>
    <n v="3"/>
    <n v="10"/>
    <s v="Travel_Rarely"/>
    <x v="1"/>
    <s v="Life Sciences"/>
    <x v="0"/>
    <s v="Sales Executive"/>
    <x v="1"/>
    <s v="Yes"/>
    <s v="Y"/>
  </r>
  <r>
    <n v="40"/>
    <n v="2"/>
    <n v="4"/>
    <n v="1"/>
    <n v="2050"/>
    <n v="4"/>
    <n v="75960"/>
    <n v="11"/>
    <n v="8"/>
    <n v="0"/>
    <n v="20"/>
    <n v="0"/>
    <n v="18"/>
    <n v="2"/>
    <n v="13"/>
    <s v="Travel_Frequently"/>
    <x v="1"/>
    <s v="Medical"/>
    <x v="1"/>
    <s v="Human Resources"/>
    <x v="1"/>
    <s v="No"/>
    <s v="Y"/>
  </r>
  <r>
    <n v="42"/>
    <n v="2"/>
    <n v="4"/>
    <n v="1"/>
    <n v="2051"/>
    <n v="1"/>
    <n v="22850"/>
    <n v="16"/>
    <n v="8"/>
    <n v="0"/>
    <n v="22"/>
    <n v="3"/>
    <n v="21"/>
    <n v="13"/>
    <n v="14"/>
    <s v="Travel_Frequently"/>
    <x v="0"/>
    <s v="Life Sciences"/>
    <x v="1"/>
    <s v="Laboratory Technician"/>
    <x v="1"/>
    <s v="Yes"/>
    <s v="Y"/>
  </r>
  <r>
    <n v="42"/>
    <n v="1"/>
    <n v="2"/>
    <n v="1"/>
    <n v="2052"/>
    <n v="4"/>
    <n v="30340"/>
    <n v="21"/>
    <n v="8"/>
    <n v="1"/>
    <n v="9"/>
    <n v="3"/>
    <n v="6"/>
    <n v="1"/>
    <n v="5"/>
    <s v="Travel_Rarely"/>
    <x v="1"/>
    <s v="Life Sciences"/>
    <x v="1"/>
    <s v="Laboratory Technician"/>
    <x v="1"/>
    <s v="No"/>
    <s v="Y"/>
  </r>
  <r>
    <n v="35"/>
    <n v="5"/>
    <n v="3"/>
    <n v="1"/>
    <n v="2053"/>
    <n v="1"/>
    <n v="57150"/>
    <n v="24"/>
    <n v="8"/>
    <n v="2"/>
    <n v="10"/>
    <n v="0"/>
    <n v="8"/>
    <n v="1"/>
    <n v="7"/>
    <s v="Travel_Rarely"/>
    <x v="1"/>
    <s v="Medical"/>
    <x v="0"/>
    <s v="Healthcare Representative"/>
    <x v="1"/>
    <s v="No"/>
    <s v="Y"/>
  </r>
  <r>
    <n v="24"/>
    <n v="7"/>
    <n v="4"/>
    <n v="1"/>
    <n v="2054"/>
    <n v="1"/>
    <n v="25760"/>
    <n v="17"/>
    <n v="8"/>
    <n v="3"/>
    <n v="6"/>
    <n v="3"/>
    <n v="4"/>
    <n v="1"/>
    <n v="2"/>
    <s v="Travel_Rarely"/>
    <x v="0"/>
    <s v="Life Sciences"/>
    <x v="1"/>
    <s v="Laboratory Technician"/>
    <x v="0"/>
    <s v="No"/>
    <s v="Y"/>
  </r>
  <r>
    <n v="28"/>
    <n v="15"/>
    <n v="4"/>
    <n v="1"/>
    <n v="2055"/>
    <n v="2"/>
    <n v="41970"/>
    <n v="13"/>
    <n v="8"/>
    <n v="0"/>
    <n v="1"/>
    <n v="3"/>
    <n v="1"/>
    <n v="0"/>
    <n v="0"/>
    <s v="Travel_Rarely"/>
    <x v="1"/>
    <s v="Life Sciences"/>
    <x v="0"/>
    <s v="Sales Executive"/>
    <x v="1"/>
    <s v="Yes"/>
    <s v="Y"/>
  </r>
  <r>
    <n v="26"/>
    <n v="1"/>
    <n v="4"/>
    <n v="1"/>
    <n v="2056"/>
    <n v="2"/>
    <n v="143360"/>
    <n v="21"/>
    <n v="8"/>
    <n v="1"/>
    <n v="8"/>
    <n v="3"/>
    <n v="8"/>
    <n v="0"/>
    <n v="7"/>
    <s v="Travel_Rarely"/>
    <x v="1"/>
    <s v="Life Sciences"/>
    <x v="0"/>
    <s v="Sales Representative"/>
    <x v="1"/>
    <s v="No"/>
    <s v="Y"/>
  </r>
  <r>
    <n v="30"/>
    <n v="7"/>
    <n v="2"/>
    <n v="1"/>
    <n v="2057"/>
    <n v="1"/>
    <n v="34480"/>
    <n v="11"/>
    <n v="8"/>
    <n v="0"/>
    <n v="10"/>
    <n v="3"/>
    <n v="10"/>
    <n v="1"/>
    <n v="4"/>
    <s v="Travel_Rarely"/>
    <x v="1"/>
    <s v="Life Sciences"/>
    <x v="0"/>
    <s v="Manufacturing Director"/>
    <x v="0"/>
    <s v="No"/>
    <s v="Y"/>
  </r>
  <r>
    <n v="40"/>
    <n v="26"/>
    <n v="4"/>
    <n v="1"/>
    <n v="2058"/>
    <n v="2"/>
    <n v="194060"/>
    <n v="20"/>
    <n v="8"/>
    <n v="3"/>
    <n v="16"/>
    <n v="2"/>
    <n v="1"/>
    <n v="0"/>
    <n v="0"/>
    <s v="Travel_Frequently"/>
    <x v="1"/>
    <s v="Life Sciences"/>
    <x v="0"/>
    <s v="Research Scientist"/>
    <x v="1"/>
    <s v="No"/>
    <s v="Y"/>
  </r>
  <r>
    <n v="35"/>
    <n v="18"/>
    <n v="5"/>
    <n v="1"/>
    <n v="2059"/>
    <n v="2"/>
    <n v="65380"/>
    <n v="16"/>
    <n v="8"/>
    <n v="1"/>
    <n v="15"/>
    <n v="3"/>
    <n v="7"/>
    <n v="6"/>
    <n v="4"/>
    <s v="Travel_Rarely"/>
    <x v="1"/>
    <s v="Medical"/>
    <x v="2"/>
    <s v="Research Scientist"/>
    <x v="0"/>
    <s v="No"/>
    <s v="Y"/>
  </r>
  <r>
    <n v="34"/>
    <n v="6"/>
    <n v="2"/>
    <n v="1"/>
    <n v="2060"/>
    <n v="1"/>
    <n v="43060"/>
    <n v="11"/>
    <n v="8"/>
    <n v="0"/>
    <n v="14"/>
    <n v="2"/>
    <n v="13"/>
    <n v="4"/>
    <n v="9"/>
    <s v="Travel_Frequently"/>
    <x v="1"/>
    <s v="Life Sciences"/>
    <x v="1"/>
    <s v="Research Director"/>
    <x v="1"/>
    <s v="No"/>
    <s v="Y"/>
  </r>
  <r>
    <n v="35"/>
    <n v="3"/>
    <n v="3"/>
    <n v="1"/>
    <n v="2061"/>
    <n v="2"/>
    <n v="22580"/>
    <n v="11"/>
    <n v="8"/>
    <n v="1"/>
    <n v="2"/>
    <n v="2"/>
    <n v="2"/>
    <n v="2"/>
    <n v="2"/>
    <s v="Travel_Frequently"/>
    <x v="1"/>
    <s v="Medical"/>
    <x v="0"/>
    <s v="Laboratory Technician"/>
    <x v="0"/>
    <s v="No"/>
    <s v="Y"/>
  </r>
  <r>
    <n v="43"/>
    <n v="5"/>
    <n v="3"/>
    <n v="1"/>
    <n v="2062"/>
    <n v="3"/>
    <n v="45220"/>
    <n v="15"/>
    <n v="8"/>
    <n v="1"/>
    <n v="7"/>
    <n v="3"/>
    <n v="4"/>
    <n v="1"/>
    <n v="3"/>
    <s v="Travel_Rarely"/>
    <x v="0"/>
    <s v="Marketing"/>
    <x v="1"/>
    <s v="Research Scientist"/>
    <x v="0"/>
    <s v="Yes"/>
    <s v="Y"/>
  </r>
  <r>
    <n v="32"/>
    <n v="11"/>
    <n v="2"/>
    <n v="1"/>
    <n v="2063"/>
    <n v="2"/>
    <n v="44870"/>
    <n v="11"/>
    <n v="8"/>
    <n v="0"/>
    <n v="1"/>
    <n v="5"/>
    <n v="1"/>
    <n v="0"/>
    <n v="0"/>
    <s v="Non-Travel"/>
    <x v="1"/>
    <s v="Other"/>
    <x v="2"/>
    <s v="Research Scientist"/>
    <x v="0"/>
    <s v="No"/>
    <s v="Y"/>
  </r>
  <r>
    <n v="56"/>
    <n v="3"/>
    <n v="2"/>
    <n v="1"/>
    <n v="2064"/>
    <n v="2"/>
    <n v="44490"/>
    <n v="15"/>
    <n v="8"/>
    <n v="0"/>
    <n v="28"/>
    <n v="3"/>
    <n v="5"/>
    <n v="4"/>
    <n v="2"/>
    <s v="Travel_Rarely"/>
    <x v="1"/>
    <s v="Other"/>
    <x v="2"/>
    <s v="Healthcare Representative"/>
    <x v="1"/>
    <s v="No"/>
    <s v="Y"/>
  </r>
  <r>
    <n v="29"/>
    <n v="26"/>
    <n v="1"/>
    <n v="1"/>
    <n v="2065"/>
    <n v="1"/>
    <n v="22180"/>
    <n v="24"/>
    <n v="8"/>
    <n v="1"/>
    <n v="10"/>
    <n v="1"/>
    <n v="10"/>
    <n v="0"/>
    <n v="8"/>
    <s v="Travel_Rarely"/>
    <x v="1"/>
    <s v="Life Sciences"/>
    <x v="0"/>
    <s v="Laboratory Technician"/>
    <x v="1"/>
    <s v="No"/>
    <s v="Y"/>
  </r>
  <r>
    <n v="19"/>
    <n v="23"/>
    <n v="4"/>
    <n v="1"/>
    <n v="2066"/>
    <n v="2"/>
    <n v="191970"/>
    <n v="12"/>
    <n v="8"/>
    <n v="0"/>
    <n v="1"/>
    <n v="2"/>
    <n v="1"/>
    <n v="0"/>
    <n v="0"/>
    <s v="Travel_Rarely"/>
    <x v="1"/>
    <s v="Life Sciences"/>
    <x v="1"/>
    <s v="Laboratory Technician"/>
    <x v="1"/>
    <s v="No"/>
    <s v="Y"/>
  </r>
  <r>
    <n v="45"/>
    <n v="22"/>
    <n v="3"/>
    <n v="1"/>
    <n v="2067"/>
    <n v="2"/>
    <n v="132120"/>
    <n v="13"/>
    <n v="8"/>
    <n v="0"/>
    <n v="7"/>
    <n v="4"/>
    <n v="3"/>
    <n v="0"/>
    <n v="2"/>
    <s v="Travel_Rarely"/>
    <x v="1"/>
    <s v="Life Sciences"/>
    <x v="0"/>
    <s v="Sales Representative"/>
    <x v="0"/>
    <s v="No"/>
    <s v="Y"/>
  </r>
  <r>
    <n v="37"/>
    <n v="14"/>
    <n v="4"/>
    <n v="1"/>
    <n v="2068"/>
    <n v="3"/>
    <n v="65770"/>
    <n v="13"/>
    <n v="8"/>
    <n v="0"/>
    <n v="14"/>
    <n v="1"/>
    <n v="14"/>
    <n v="3"/>
    <n v="11"/>
    <s v="Travel_Rarely"/>
    <x v="1"/>
    <s v="Life Sciences"/>
    <x v="0"/>
    <s v="Research Scientist"/>
    <x v="1"/>
    <s v="No"/>
    <s v="Y"/>
  </r>
  <r>
    <n v="20"/>
    <n v="6"/>
    <n v="3"/>
    <n v="1"/>
    <n v="2069"/>
    <n v="5"/>
    <n v="83920"/>
    <n v="17"/>
    <n v="8"/>
    <n v="0"/>
    <n v="2"/>
    <n v="5"/>
    <n v="2"/>
    <n v="1"/>
    <n v="2"/>
    <s v="Travel_Rarely"/>
    <x v="1"/>
    <s v="Medical"/>
    <x v="1"/>
    <s v="Research Director"/>
    <x v="1"/>
    <s v="No"/>
    <s v="Y"/>
  </r>
  <r>
    <n v="44"/>
    <n v="6"/>
    <n v="2"/>
    <n v="1"/>
    <n v="2070"/>
    <n v="3"/>
    <n v="45580"/>
    <n v="13"/>
    <n v="8"/>
    <n v="1"/>
    <n v="6"/>
    <n v="2"/>
    <n v="6"/>
    <n v="0"/>
    <n v="2"/>
    <s v="Travel_Rarely"/>
    <x v="2"/>
    <s v="Human Resources"/>
    <x v="1"/>
    <s v="Sales Executive"/>
    <x v="1"/>
    <s v="Yes"/>
    <s v="Y"/>
  </r>
  <r>
    <n v="53"/>
    <n v="6"/>
    <n v="4"/>
    <n v="1"/>
    <n v="2071"/>
    <n v="1"/>
    <n v="40310"/>
    <n v="12"/>
    <n v="8"/>
    <n v="1"/>
    <n v="26"/>
    <n v="3"/>
    <n v="7"/>
    <n v="4"/>
    <n v="7"/>
    <s v="Travel_Rarely"/>
    <x v="1"/>
    <s v="Life Sciences"/>
    <x v="2"/>
    <s v="Research Director"/>
    <x v="1"/>
    <s v="No"/>
    <s v="Y"/>
  </r>
  <r>
    <n v="29"/>
    <n v="23"/>
    <n v="3"/>
    <n v="1"/>
    <n v="2072"/>
    <n v="1"/>
    <n v="79690"/>
    <n v="14"/>
    <n v="8"/>
    <n v="0"/>
    <n v="6"/>
    <n v="3"/>
    <n v="5"/>
    <n v="1"/>
    <n v="3"/>
    <s v="Travel_Rarely"/>
    <x v="1"/>
    <s v="Medical"/>
    <x v="0"/>
    <s v="Sales Executive"/>
    <x v="1"/>
    <s v="No"/>
    <s v="Y"/>
  </r>
  <r>
    <n v="22"/>
    <n v="22"/>
    <n v="4"/>
    <n v="1"/>
    <n v="2073"/>
    <n v="1"/>
    <n v="26540"/>
    <n v="24"/>
    <n v="8"/>
    <n v="0"/>
    <n v="1"/>
    <n v="5"/>
    <n v="0"/>
    <n v="0"/>
    <n v="0"/>
    <s v="Travel_Frequently"/>
    <x v="1"/>
    <s v="Medical"/>
    <x v="0"/>
    <s v="Sales Representative"/>
    <x v="1"/>
    <s v="Yes"/>
    <s v="Y"/>
  </r>
  <r>
    <n v="46"/>
    <n v="2"/>
    <n v="3"/>
    <n v="1"/>
    <n v="2074"/>
    <n v="2"/>
    <n v="165550"/>
    <n v="14"/>
    <n v="8"/>
    <n v="2"/>
    <n v="28"/>
    <n v="4"/>
    <n v="26"/>
    <n v="15"/>
    <n v="9"/>
    <s v="Travel_Rarely"/>
    <x v="1"/>
    <s v="Life Sciences"/>
    <x v="0"/>
    <s v="Research Scientist"/>
    <x v="1"/>
    <s v="No"/>
    <s v="Y"/>
  </r>
  <r>
    <n v="44"/>
    <n v="20"/>
    <n v="3"/>
    <n v="1"/>
    <n v="2075"/>
    <n v="1"/>
    <n v="45560"/>
    <n v="13"/>
    <n v="8"/>
    <n v="0"/>
    <n v="6"/>
    <n v="4"/>
    <n v="0"/>
    <n v="0"/>
    <n v="0"/>
    <s v="Non-Travel"/>
    <x v="1"/>
    <s v="Life Sciences"/>
    <x v="1"/>
    <s v="Sales Representative"/>
    <x v="1"/>
    <s v="No"/>
    <s v="Y"/>
  </r>
  <r>
    <n v="33"/>
    <n v="28"/>
    <n v="4"/>
    <n v="1"/>
    <n v="2076"/>
    <n v="1"/>
    <n v="60910"/>
    <n v="15"/>
    <n v="8"/>
    <n v="0"/>
    <n v="5"/>
    <n v="6"/>
    <n v="5"/>
    <n v="1"/>
    <n v="4"/>
    <s v="Travel_Rarely"/>
    <x v="1"/>
    <s v="Life Sciences"/>
    <x v="0"/>
    <s v="Manager"/>
    <x v="0"/>
    <s v="No"/>
    <s v="Y"/>
  </r>
  <r>
    <n v="41"/>
    <n v="12"/>
    <n v="3"/>
    <n v="1"/>
    <n v="2077"/>
    <n v="2"/>
    <n v="195660"/>
    <n v="16"/>
    <n v="8"/>
    <n v="0"/>
    <n v="5"/>
    <n v="2"/>
    <n v="1"/>
    <n v="0"/>
    <n v="0"/>
    <s v="Non-Travel"/>
    <x v="1"/>
    <s v="Life Sciences"/>
    <x v="2"/>
    <s v="Sales Representative"/>
    <x v="1"/>
    <s v="Yes"/>
    <s v="Y"/>
  </r>
  <r>
    <n v="30"/>
    <n v="20"/>
    <n v="3"/>
    <n v="1"/>
    <n v="2078"/>
    <n v="3"/>
    <n v="48100"/>
    <n v="18"/>
    <n v="8"/>
    <n v="0"/>
    <n v="8"/>
    <n v="3"/>
    <n v="4"/>
    <n v="0"/>
    <n v="3"/>
    <s v="Travel_Rarely"/>
    <x v="0"/>
    <s v="Marketing"/>
    <x v="2"/>
    <s v="Sales Executive"/>
    <x v="1"/>
    <s v="No"/>
    <s v="Y"/>
  </r>
  <r>
    <n v="40"/>
    <n v="9"/>
    <n v="3"/>
    <n v="1"/>
    <n v="2079"/>
    <n v="1"/>
    <n v="45230"/>
    <n v="16"/>
    <n v="8"/>
    <n v="1"/>
    <n v="5"/>
    <n v="5"/>
    <n v="0"/>
    <n v="0"/>
    <n v="0"/>
    <s v="Travel_Frequently"/>
    <x v="0"/>
    <s v="Medical"/>
    <x v="0"/>
    <s v="Manufacturing Director"/>
    <x v="1"/>
    <s v="No"/>
    <s v="Y"/>
  </r>
  <r>
    <n v="50"/>
    <n v="25"/>
    <n v="4"/>
    <n v="1"/>
    <n v="2080"/>
    <n v="2"/>
    <n v="32020"/>
    <n v="24"/>
    <n v="8"/>
    <n v="1"/>
    <n v="32"/>
    <n v="2"/>
    <n v="2"/>
    <n v="2"/>
    <n v="2"/>
    <s v="Travel_Frequently"/>
    <x v="1"/>
    <s v="Life Sciences"/>
    <x v="0"/>
    <s v="Healthcare Representative"/>
    <x v="0"/>
    <s v="No"/>
    <s v="Y"/>
  </r>
  <r>
    <n v="28"/>
    <n v="6"/>
    <n v="3"/>
    <n v="1"/>
    <n v="2081"/>
    <n v="2"/>
    <n v="23510"/>
    <n v="16"/>
    <n v="8"/>
    <n v="0"/>
    <n v="6"/>
    <n v="4"/>
    <n v="6"/>
    <n v="3"/>
    <n v="3"/>
    <s v="Travel_Rarely"/>
    <x v="1"/>
    <s v="Technical Degree"/>
    <x v="0"/>
    <s v="Research Scientist"/>
    <x v="1"/>
    <s v="No"/>
    <s v="Y"/>
  </r>
  <r>
    <n v="46"/>
    <n v="8"/>
    <n v="4"/>
    <n v="1"/>
    <n v="2082"/>
    <n v="3"/>
    <n v="17020"/>
    <n v="21"/>
    <n v="8"/>
    <n v="0"/>
    <n v="25"/>
    <n v="2"/>
    <n v="4"/>
    <n v="0"/>
    <n v="3"/>
    <s v="Travel_Rarely"/>
    <x v="1"/>
    <s v="Other"/>
    <x v="0"/>
    <s v="Manager"/>
    <x v="1"/>
    <s v="No"/>
    <s v="Y"/>
  </r>
  <r>
    <n v="35"/>
    <n v="4"/>
    <n v="4"/>
    <n v="1"/>
    <n v="2083"/>
    <n v="1"/>
    <n v="180410"/>
    <n v="20"/>
    <n v="8"/>
    <n v="1"/>
    <n v="15"/>
    <n v="3"/>
    <n v="7"/>
    <n v="1"/>
    <n v="7"/>
    <s v="Travel_Rarely"/>
    <x v="0"/>
    <s v="Marketing"/>
    <x v="0"/>
    <s v="Laboratory Technician"/>
    <x v="1"/>
    <s v="No"/>
    <s v="Y"/>
  </r>
  <r>
    <n v="24"/>
    <n v="28"/>
    <n v="4"/>
    <n v="1"/>
    <n v="2084"/>
    <n v="3"/>
    <n v="28860"/>
    <n v="19"/>
    <n v="8"/>
    <n v="1"/>
    <n v="1"/>
    <n v="5"/>
    <n v="1"/>
    <n v="0"/>
    <n v="0"/>
    <s v="Travel_Rarely"/>
    <x v="2"/>
    <s v="Human Resources"/>
    <x v="0"/>
    <s v="Manufacturing Director"/>
    <x v="1"/>
    <s v="Yes"/>
    <s v="Y"/>
  </r>
  <r>
    <n v="33"/>
    <n v="9"/>
    <n v="2"/>
    <n v="1"/>
    <n v="2085"/>
    <n v="1"/>
    <n v="20970"/>
    <n v="14"/>
    <n v="8"/>
    <n v="2"/>
    <n v="10"/>
    <n v="5"/>
    <n v="10"/>
    <n v="0"/>
    <n v="1"/>
    <s v="Travel_Frequently"/>
    <x v="1"/>
    <s v="Medical"/>
    <x v="0"/>
    <s v="Sales Executive"/>
    <x v="0"/>
    <s v="No"/>
    <s v="Y"/>
  </r>
  <r>
    <n v="36"/>
    <n v="9"/>
    <n v="2"/>
    <n v="1"/>
    <n v="2086"/>
    <n v="2"/>
    <n v="119350"/>
    <n v="11"/>
    <n v="8"/>
    <n v="3"/>
    <n v="7"/>
    <n v="6"/>
    <n v="7"/>
    <n v="1"/>
    <n v="7"/>
    <s v="Travel_Rarely"/>
    <x v="1"/>
    <s v="Medical"/>
    <x v="2"/>
    <s v="Sales Executive"/>
    <x v="1"/>
    <s v="No"/>
    <s v="Y"/>
  </r>
  <r>
    <n v="30"/>
    <n v="29"/>
    <n v="3"/>
    <n v="1"/>
    <n v="2087"/>
    <n v="1"/>
    <n v="25460"/>
    <n v="14"/>
    <n v="8"/>
    <n v="1"/>
    <n v="10"/>
    <n v="2"/>
    <n v="10"/>
    <n v="8"/>
    <n v="9"/>
    <s v="Travel_Rarely"/>
    <x v="0"/>
    <s v="Marketing"/>
    <x v="2"/>
    <s v="Sales Executive"/>
    <x v="1"/>
    <s v="No"/>
    <s v="Y"/>
  </r>
  <r>
    <n v="44"/>
    <n v="3"/>
    <n v="4"/>
    <n v="1"/>
    <n v="2088"/>
    <n v="2"/>
    <n v="25640"/>
    <n v="12"/>
    <n v="8"/>
    <n v="3"/>
    <n v="20"/>
    <n v="3"/>
    <n v="20"/>
    <n v="13"/>
    <n v="17"/>
    <s v="Travel_Rarely"/>
    <x v="1"/>
    <s v="Medical"/>
    <x v="1"/>
    <s v="Research Scientist"/>
    <x v="1"/>
    <s v="No"/>
    <s v="Y"/>
  </r>
  <r>
    <n v="20"/>
    <n v="18"/>
    <n v="4"/>
    <n v="1"/>
    <n v="2089"/>
    <n v="1"/>
    <n v="84120"/>
    <n v="13"/>
    <n v="8"/>
    <n v="0"/>
    <n v="2"/>
    <n v="2"/>
    <n v="2"/>
    <n v="2"/>
    <n v="2"/>
    <s v="Travel_Rarely"/>
    <x v="1"/>
    <s v="Medical"/>
    <x v="1"/>
    <s v="Human Resources"/>
    <x v="1"/>
    <s v="No"/>
    <s v="Y"/>
  </r>
  <r>
    <n v="46"/>
    <n v="9"/>
    <n v="1"/>
    <n v="1"/>
    <n v="2090"/>
    <n v="1"/>
    <n v="141180"/>
    <n v="22"/>
    <n v="8"/>
    <n v="0"/>
    <n v="12"/>
    <n v="3"/>
    <n v="6"/>
    <n v="1"/>
    <n v="4"/>
    <s v="Travel_Rarely"/>
    <x v="0"/>
    <s v="Medical"/>
    <x v="2"/>
    <s v="Sales Executive"/>
    <x v="0"/>
    <s v="No"/>
    <s v="Y"/>
  </r>
  <r>
    <n v="42"/>
    <n v="5"/>
    <n v="4"/>
    <n v="1"/>
    <n v="2091"/>
    <n v="5"/>
    <n v="170460"/>
    <n v="11"/>
    <n v="8"/>
    <n v="0"/>
    <n v="10"/>
    <n v="3"/>
    <n v="4"/>
    <n v="0"/>
    <n v="3"/>
    <s v="Non-Travel"/>
    <x v="1"/>
    <s v="Medical"/>
    <x v="0"/>
    <s v="Sales Executive"/>
    <x v="1"/>
    <s v="No"/>
    <s v="Y"/>
  </r>
  <r>
    <n v="60"/>
    <n v="2"/>
    <n v="2"/>
    <n v="1"/>
    <n v="2092"/>
    <n v="2"/>
    <n v="25640"/>
    <n v="14"/>
    <n v="8"/>
    <n v="1"/>
    <n v="12"/>
    <n v="3"/>
    <n v="11"/>
    <n v="1"/>
    <n v="9"/>
    <s v="Travel_Rarely"/>
    <x v="0"/>
    <s v="Life Sciences"/>
    <x v="2"/>
    <s v="Sales Executive"/>
    <x v="1"/>
    <s v="No"/>
    <s v="Y"/>
  </r>
  <r>
    <n v="32"/>
    <n v="10"/>
    <n v="3"/>
    <n v="1"/>
    <n v="2093"/>
    <n v="1"/>
    <n v="102660"/>
    <n v="11"/>
    <n v="8"/>
    <n v="0"/>
    <n v="2"/>
    <n v="3"/>
    <n v="2"/>
    <n v="2"/>
    <n v="2"/>
    <s v="Travel_Frequently"/>
    <x v="0"/>
    <s v="Life Sciences"/>
    <x v="0"/>
    <s v="Sales Executive"/>
    <x v="0"/>
    <s v="No"/>
    <s v="Y"/>
  </r>
  <r>
    <n v="32"/>
    <n v="9"/>
    <n v="3"/>
    <n v="1"/>
    <n v="2094"/>
    <n v="2"/>
    <n v="50700"/>
    <n v="12"/>
    <n v="8"/>
    <n v="1"/>
    <n v="10"/>
    <n v="6"/>
    <n v="8"/>
    <n v="0"/>
    <n v="7"/>
    <s v="Travel_Frequently"/>
    <x v="1"/>
    <s v="Life Sciences"/>
    <x v="1"/>
    <s v="Research Scientist"/>
    <x v="0"/>
    <s v="No"/>
    <s v="Y"/>
  </r>
  <r>
    <n v="36"/>
    <n v="3"/>
    <n v="2"/>
    <n v="1"/>
    <n v="2095"/>
    <n v="4"/>
    <n v="178610"/>
    <n v="18"/>
    <n v="8"/>
    <n v="0"/>
    <n v="17"/>
    <n v="2"/>
    <n v="7"/>
    <n v="7"/>
    <n v="7"/>
    <s v="Travel_Rarely"/>
    <x v="0"/>
    <s v="Marketing"/>
    <x v="2"/>
    <s v="Healthcare Representative"/>
    <x v="1"/>
    <s v="No"/>
    <s v="Y"/>
  </r>
  <r>
    <n v="33"/>
    <n v="26"/>
    <n v="2"/>
    <n v="1"/>
    <n v="2096"/>
    <n v="1"/>
    <n v="42300"/>
    <n v="12"/>
    <n v="8"/>
    <n v="0"/>
    <n v="15"/>
    <n v="0"/>
    <n v="14"/>
    <n v="4"/>
    <n v="10"/>
    <s v="Travel_Rarely"/>
    <x v="0"/>
    <s v="Marketing"/>
    <x v="0"/>
    <s v="Research Scientist"/>
    <x v="1"/>
    <s v="No"/>
    <s v="Y"/>
  </r>
  <r>
    <n v="40"/>
    <n v="1"/>
    <n v="3"/>
    <n v="1"/>
    <n v="2097"/>
    <n v="2"/>
    <n v="37800"/>
    <n v="12"/>
    <n v="8"/>
    <n v="0"/>
    <n v="7"/>
    <n v="2"/>
    <n v="5"/>
    <n v="1"/>
    <n v="3"/>
    <s v="Travel_Rarely"/>
    <x v="1"/>
    <s v="Medical"/>
    <x v="2"/>
    <s v="Research Scientist"/>
    <x v="0"/>
    <s v="No"/>
    <s v="Y"/>
  </r>
  <r>
    <n v="25"/>
    <n v="6"/>
    <n v="2"/>
    <n v="1"/>
    <n v="2098"/>
    <n v="1"/>
    <n v="27680"/>
    <n v="22"/>
    <n v="8"/>
    <n v="1"/>
    <n v="5"/>
    <n v="0"/>
    <n v="4"/>
    <n v="1"/>
    <n v="1"/>
    <s v="Travel_Rarely"/>
    <x v="1"/>
    <s v="Medical"/>
    <x v="1"/>
    <s v="Laboratory Technician"/>
    <x v="0"/>
    <s v="No"/>
    <s v="Y"/>
  </r>
  <r>
    <n v="30"/>
    <n v="9"/>
    <n v="3"/>
    <n v="1"/>
    <n v="2099"/>
    <n v="1"/>
    <n v="90710"/>
    <n v="19"/>
    <n v="8"/>
    <n v="1"/>
    <n v="12"/>
    <n v="2"/>
    <n v="11"/>
    <n v="5"/>
    <n v="7"/>
    <s v="Travel_Rarely"/>
    <x v="0"/>
    <s v="Marketing"/>
    <x v="0"/>
    <s v="Research Scientist"/>
    <x v="0"/>
    <s v="No"/>
    <s v="Y"/>
  </r>
  <r>
    <n v="42"/>
    <n v="8"/>
    <n v="2"/>
    <n v="1"/>
    <n v="2100"/>
    <n v="1"/>
    <n v="106480"/>
    <n v="13"/>
    <n v="8"/>
    <n v="1"/>
    <n v="20"/>
    <n v="1"/>
    <n v="1"/>
    <n v="0"/>
    <n v="0"/>
    <s v="Travel_Frequently"/>
    <x v="2"/>
    <s v="Medical"/>
    <x v="0"/>
    <s v="Sales Executive"/>
    <x v="1"/>
    <s v="No"/>
    <s v="Y"/>
  </r>
  <r>
    <n v="35"/>
    <n v="1"/>
    <n v="1"/>
    <n v="1"/>
    <n v="2101"/>
    <n v="2"/>
    <n v="136100"/>
    <n v="22"/>
    <n v="8"/>
    <n v="2"/>
    <n v="16"/>
    <n v="4"/>
    <n v="13"/>
    <n v="4"/>
    <n v="12"/>
    <s v="Non-Travel"/>
    <x v="1"/>
    <s v="Life Sciences"/>
    <x v="0"/>
    <s v="Sales Executive"/>
    <x v="1"/>
    <s v="No"/>
    <s v="Y"/>
  </r>
  <r>
    <n v="27"/>
    <n v="7"/>
    <n v="3"/>
    <n v="1"/>
    <n v="2102"/>
    <n v="3"/>
    <n v="34080"/>
    <n v="24"/>
    <n v="8"/>
    <n v="0"/>
    <n v="9"/>
    <n v="2"/>
    <n v="9"/>
    <n v="6"/>
    <n v="8"/>
    <s v="Travel_Rarely"/>
    <x v="1"/>
    <s v="Life Sciences"/>
    <x v="0"/>
    <s v="Manufacturing Director"/>
    <x v="1"/>
    <s v="No"/>
    <s v="Y"/>
  </r>
  <r>
    <n v="54"/>
    <n v="9"/>
    <n v="2"/>
    <n v="1"/>
    <n v="2103"/>
    <n v="2"/>
    <n v="29830"/>
    <n v="14"/>
    <n v="8"/>
    <n v="1"/>
    <n v="33"/>
    <n v="2"/>
    <n v="5"/>
    <n v="1"/>
    <n v="4"/>
    <s v="Travel_Frequently"/>
    <x v="1"/>
    <s v="Medical"/>
    <x v="2"/>
    <s v="Sales Representative"/>
    <x v="1"/>
    <s v="No"/>
    <s v="Y"/>
  </r>
  <r>
    <n v="44"/>
    <n v="4"/>
    <n v="4"/>
    <n v="1"/>
    <n v="2104"/>
    <n v="5"/>
    <n v="76320"/>
    <n v="21"/>
    <n v="8"/>
    <n v="0"/>
    <n v="10"/>
    <n v="3"/>
    <n v="10"/>
    <n v="7"/>
    <n v="7"/>
    <s v="Travel_Rarely"/>
    <x v="2"/>
    <s v="Life Sciences"/>
    <x v="0"/>
    <s v="Laboratory Technician"/>
    <x v="1"/>
    <s v="No"/>
    <s v="Y"/>
  </r>
  <r>
    <n v="19"/>
    <n v="2"/>
    <n v="2"/>
    <n v="1"/>
    <n v="2105"/>
    <n v="3"/>
    <n v="98240"/>
    <n v="18"/>
    <n v="8"/>
    <n v="0"/>
    <n v="1"/>
    <n v="2"/>
    <n v="1"/>
    <n v="0"/>
    <n v="0"/>
    <s v="Non-Travel"/>
    <x v="0"/>
    <s v="Other"/>
    <x v="1"/>
    <s v="Healthcare Representative"/>
    <x v="1"/>
    <s v="Yes"/>
    <s v="Y"/>
  </r>
  <r>
    <n v="29"/>
    <n v="19"/>
    <n v="4"/>
    <n v="1"/>
    <n v="2106"/>
    <n v="1"/>
    <n v="99500"/>
    <n v="20"/>
    <n v="8"/>
    <n v="0"/>
    <n v="3"/>
    <n v="3"/>
    <n v="3"/>
    <n v="1"/>
    <n v="2"/>
    <s v="Travel_Rarely"/>
    <x v="1"/>
    <s v="Life Sciences"/>
    <x v="2"/>
    <s v="Manufacturing Director"/>
    <x v="1"/>
    <s v="No"/>
    <s v="Y"/>
  </r>
  <r>
    <n v="54"/>
    <n v="9"/>
    <n v="4"/>
    <n v="1"/>
    <n v="2107"/>
    <n v="2"/>
    <n v="20930"/>
    <n v="19"/>
    <n v="8"/>
    <n v="0"/>
    <n v="36"/>
    <n v="2"/>
    <n v="10"/>
    <n v="0"/>
    <n v="9"/>
    <s v="Travel_Rarely"/>
    <x v="1"/>
    <s v="Life Sciences"/>
    <x v="0"/>
    <s v="Sales Executive"/>
    <x v="1"/>
    <s v="No"/>
    <s v="Y"/>
  </r>
  <r>
    <n v="31"/>
    <n v="21"/>
    <n v="3"/>
    <n v="1"/>
    <n v="2108"/>
    <n v="2"/>
    <n v="99800"/>
    <n v="12"/>
    <n v="8"/>
    <n v="0"/>
    <n v="6"/>
    <n v="1"/>
    <n v="6"/>
    <n v="0"/>
    <n v="1"/>
    <s v="Travel_Rarely"/>
    <x v="1"/>
    <s v="Life Sciences"/>
    <x v="0"/>
    <s v="Laboratory Technician"/>
    <x v="1"/>
    <s v="No"/>
    <s v="Y"/>
  </r>
  <r>
    <n v="31"/>
    <n v="24"/>
    <n v="1"/>
    <n v="1"/>
    <n v="2109"/>
    <n v="1"/>
    <n v="38940"/>
    <n v="12"/>
    <n v="8"/>
    <n v="0"/>
    <n v="10"/>
    <n v="3"/>
    <n v="10"/>
    <n v="1"/>
    <n v="8"/>
    <s v="Travel_Rarely"/>
    <x v="0"/>
    <s v="Marketing"/>
    <x v="1"/>
    <s v="Sales Executive"/>
    <x v="0"/>
    <s v="No"/>
    <s v="Y"/>
  </r>
  <r>
    <n v="59"/>
    <n v="3"/>
    <n v="4"/>
    <n v="1"/>
    <n v="2110"/>
    <n v="1"/>
    <n v="40510"/>
    <n v="16"/>
    <n v="8"/>
    <n v="3"/>
    <n v="13"/>
    <n v="3"/>
    <n v="6"/>
    <n v="0"/>
    <n v="5"/>
    <s v="Travel_Rarely"/>
    <x v="1"/>
    <s v="Technical Degree"/>
    <x v="1"/>
    <s v="Research Scientist"/>
    <x v="1"/>
    <s v="No"/>
    <s v="Y"/>
  </r>
  <r>
    <n v="43"/>
    <n v="11"/>
    <n v="2"/>
    <n v="1"/>
    <n v="2111"/>
    <n v="3"/>
    <n v="168350"/>
    <n v="17"/>
    <n v="8"/>
    <n v="1"/>
    <n v="25"/>
    <n v="3"/>
    <n v="8"/>
    <n v="0"/>
    <n v="7"/>
    <s v="Travel_Rarely"/>
    <x v="1"/>
    <s v="Life Sciences"/>
    <x v="0"/>
    <s v="Laboratory Technician"/>
    <x v="1"/>
    <s v="No"/>
    <s v="Y"/>
  </r>
  <r>
    <n v="49"/>
    <n v="14"/>
    <n v="4"/>
    <n v="1"/>
    <n v="2112"/>
    <n v="2"/>
    <n v="62300"/>
    <n v="14"/>
    <n v="8"/>
    <n v="0"/>
    <n v="23"/>
    <n v="2"/>
    <n v="1"/>
    <n v="0"/>
    <n v="0"/>
    <s v="Travel_Rarely"/>
    <x v="0"/>
    <s v="Life Sciences"/>
    <x v="0"/>
    <s v="Research Scientist"/>
    <x v="1"/>
    <s v="No"/>
    <s v="Y"/>
  </r>
  <r>
    <n v="36"/>
    <n v="5"/>
    <n v="2"/>
    <n v="1"/>
    <n v="2113"/>
    <n v="1"/>
    <n v="47170"/>
    <n v="19"/>
    <n v="8"/>
    <n v="1"/>
    <n v="12"/>
    <n v="3"/>
    <n v="11"/>
    <n v="0"/>
    <n v="7"/>
    <s v="Travel_Frequently"/>
    <x v="0"/>
    <s v="Marketing"/>
    <x v="0"/>
    <s v="Laboratory Technician"/>
    <x v="0"/>
    <s v="No"/>
    <s v="Y"/>
  </r>
  <r>
    <n v="48"/>
    <n v="1"/>
    <n v="4"/>
    <n v="1"/>
    <n v="2114"/>
    <n v="2"/>
    <n v="132370"/>
    <n v="13"/>
    <n v="8"/>
    <n v="1"/>
    <n v="7"/>
    <n v="2"/>
    <n v="1"/>
    <n v="0"/>
    <n v="0"/>
    <s v="Travel_Rarely"/>
    <x v="1"/>
    <s v="Life Sciences"/>
    <x v="1"/>
    <s v="Laboratory Technician"/>
    <x v="0"/>
    <s v="No"/>
    <s v="Y"/>
  </r>
  <r>
    <n v="27"/>
    <n v="6"/>
    <n v="4"/>
    <n v="1"/>
    <n v="2115"/>
    <n v="2"/>
    <n v="37550"/>
    <n v="19"/>
    <n v="8"/>
    <n v="0"/>
    <n v="5"/>
    <n v="2"/>
    <n v="5"/>
    <n v="0"/>
    <n v="3"/>
    <s v="Travel_Rarely"/>
    <x v="1"/>
    <s v="Life Sciences"/>
    <x v="2"/>
    <s v="Laboratory Technician"/>
    <x v="1"/>
    <s v="No"/>
    <s v="Y"/>
  </r>
  <r>
    <n v="29"/>
    <n v="17"/>
    <n v="4"/>
    <n v="1"/>
    <n v="2116"/>
    <n v="1"/>
    <n v="65820"/>
    <n v="19"/>
    <n v="8"/>
    <n v="1"/>
    <n v="6"/>
    <n v="3"/>
    <n v="6"/>
    <n v="1"/>
    <n v="0"/>
    <s v="Travel_Rarely"/>
    <x v="0"/>
    <s v="Medical"/>
    <x v="2"/>
    <s v="Laboratory Technician"/>
    <x v="1"/>
    <s v="No"/>
    <s v="Y"/>
  </r>
  <r>
    <n v="48"/>
    <n v="1"/>
    <n v="1"/>
    <n v="1"/>
    <n v="2117"/>
    <n v="2"/>
    <n v="74060"/>
    <n v="14"/>
    <n v="8"/>
    <n v="2"/>
    <n v="25"/>
    <n v="2"/>
    <n v="1"/>
    <n v="0"/>
    <n v="0"/>
    <s v="Travel_Rarely"/>
    <x v="0"/>
    <s v="Marketing"/>
    <x v="1"/>
    <s v="Manufacturing Director"/>
    <x v="1"/>
    <s v="No"/>
    <s v="Y"/>
  </r>
  <r>
    <n v="29"/>
    <n v="3"/>
    <n v="3"/>
    <n v="1"/>
    <n v="2118"/>
    <n v="2"/>
    <n v="48050"/>
    <n v="16"/>
    <n v="8"/>
    <n v="1"/>
    <n v="9"/>
    <n v="2"/>
    <n v="7"/>
    <n v="1"/>
    <n v="7"/>
    <s v="Travel_Rarely"/>
    <x v="1"/>
    <s v="Technical Degree"/>
    <x v="2"/>
    <s v="Healthcare Representative"/>
    <x v="0"/>
    <s v="No"/>
    <s v="Y"/>
  </r>
  <r>
    <n v="34"/>
    <n v="9"/>
    <n v="4"/>
    <n v="1"/>
    <n v="2119"/>
    <n v="2"/>
    <n v="27410"/>
    <n v="15"/>
    <n v="8"/>
    <n v="1"/>
    <n v="2"/>
    <n v="3"/>
    <n v="1"/>
    <n v="0"/>
    <n v="0"/>
    <s v="Travel_Rarely"/>
    <x v="0"/>
    <s v="Medical"/>
    <x v="0"/>
    <s v="Laboratory Technician"/>
    <x v="0"/>
    <s v="No"/>
    <s v="Y"/>
  </r>
  <r>
    <n v="44"/>
    <n v="4"/>
    <n v="3"/>
    <n v="1"/>
    <n v="2120"/>
    <n v="1"/>
    <n v="42620"/>
    <n v="18"/>
    <n v="8"/>
    <n v="0"/>
    <n v="26"/>
    <n v="2"/>
    <n v="22"/>
    <n v="3"/>
    <n v="10"/>
    <s v="Travel_Rarely"/>
    <x v="1"/>
    <s v="Life Sciences"/>
    <x v="0"/>
    <s v="Laboratory Technician"/>
    <x v="0"/>
    <s v="No"/>
    <s v="Y"/>
  </r>
  <r>
    <n v="33"/>
    <n v="8"/>
    <n v="2"/>
    <n v="1"/>
    <n v="2121"/>
    <n v="2"/>
    <n v="161840"/>
    <n v="13"/>
    <n v="8"/>
    <n v="1"/>
    <n v="10"/>
    <n v="2"/>
    <n v="9"/>
    <n v="0"/>
    <n v="8"/>
    <s v="Travel_Rarely"/>
    <x v="1"/>
    <s v="Life Sciences"/>
    <x v="2"/>
    <s v="Research Scientist"/>
    <x v="0"/>
    <s v="No"/>
    <s v="Y"/>
  </r>
  <r>
    <n v="19"/>
    <n v="2"/>
    <n v="4"/>
    <n v="1"/>
    <n v="2122"/>
    <n v="3"/>
    <n v="115570"/>
    <n v="22"/>
    <n v="8"/>
    <n v="0"/>
    <n v="1"/>
    <n v="0"/>
    <n v="1"/>
    <n v="0"/>
    <n v="1"/>
    <s v="Travel_Rarely"/>
    <x v="0"/>
    <s v="Marketing"/>
    <x v="1"/>
    <s v="Laboratory Technician"/>
    <x v="1"/>
    <s v="No"/>
    <s v="Y"/>
  </r>
  <r>
    <n v="23"/>
    <n v="2"/>
    <n v="3"/>
    <n v="1"/>
    <n v="2123"/>
    <n v="3"/>
    <n v="18780"/>
    <n v="13"/>
    <n v="8"/>
    <n v="1"/>
    <n v="1"/>
    <n v="2"/>
    <n v="1"/>
    <n v="0"/>
    <n v="1"/>
    <s v="Travel_Rarely"/>
    <x v="0"/>
    <s v="Medical"/>
    <x v="0"/>
    <s v="Laboratory Technician"/>
    <x v="1"/>
    <s v="No"/>
    <s v="Y"/>
  </r>
  <r>
    <n v="25"/>
    <n v="1"/>
    <n v="1"/>
    <n v="1"/>
    <n v="2124"/>
    <n v="1"/>
    <n v="109320"/>
    <n v="11"/>
    <n v="8"/>
    <n v="1"/>
    <n v="1"/>
    <n v="3"/>
    <n v="1"/>
    <n v="1"/>
    <n v="0"/>
    <s v="Travel_Frequently"/>
    <x v="1"/>
    <s v="Life Sciences"/>
    <x v="1"/>
    <s v="Manufacturing Director"/>
    <x v="1"/>
    <s v="Yes"/>
    <s v="Y"/>
  </r>
  <r>
    <n v="26"/>
    <n v="9"/>
    <n v="3"/>
    <n v="1"/>
    <n v="2125"/>
    <n v="2"/>
    <n v="68110"/>
    <n v="11"/>
    <n v="8"/>
    <n v="1"/>
    <n v="8"/>
    <n v="4"/>
    <n v="8"/>
    <n v="2"/>
    <n v="2"/>
    <s v="Travel_Rarely"/>
    <x v="2"/>
    <s v="Life Sciences"/>
    <x v="1"/>
    <s v="Research Scientist"/>
    <x v="1"/>
    <s v="No"/>
    <s v="Y"/>
  </r>
  <r>
    <n v="45"/>
    <n v="12"/>
    <n v="3"/>
    <n v="1"/>
    <n v="2126"/>
    <n v="2"/>
    <n v="43060"/>
    <n v="11"/>
    <n v="8"/>
    <n v="2"/>
    <n v="26"/>
    <n v="3"/>
    <n v="24"/>
    <n v="1"/>
    <n v="11"/>
    <s v="Travel_Rarely"/>
    <x v="2"/>
    <s v="Human Resources"/>
    <x v="1"/>
    <s v="Laboratory Technician"/>
    <x v="1"/>
    <s v="Yes"/>
    <s v="Y"/>
  </r>
  <r>
    <n v="55"/>
    <n v="27"/>
    <n v="3"/>
    <n v="1"/>
    <n v="2127"/>
    <n v="2"/>
    <n v="48590"/>
    <n v="24"/>
    <n v="8"/>
    <n v="1"/>
    <n v="34"/>
    <n v="3"/>
    <n v="33"/>
    <n v="15"/>
    <n v="0"/>
    <s v="Non-Travel"/>
    <x v="1"/>
    <s v="Life Sciences"/>
    <x v="2"/>
    <s v="Manager"/>
    <x v="0"/>
    <s v="No"/>
    <s v="Y"/>
  </r>
  <r>
    <n v="21"/>
    <n v="20"/>
    <n v="2"/>
    <n v="1"/>
    <n v="2128"/>
    <n v="4"/>
    <n v="53370"/>
    <n v="14"/>
    <n v="8"/>
    <n v="1"/>
    <n v="2"/>
    <n v="2"/>
    <n v="2"/>
    <n v="2"/>
    <n v="2"/>
    <s v="Travel_Frequently"/>
    <x v="1"/>
    <s v="Medical"/>
    <x v="1"/>
    <s v="Research Scientist"/>
    <x v="0"/>
    <s v="Yes"/>
    <s v="Y"/>
  </r>
  <r>
    <n v="46"/>
    <n v="1"/>
    <n v="4"/>
    <n v="1"/>
    <n v="2129"/>
    <n v="1"/>
    <n v="23400"/>
    <n v="13"/>
    <n v="8"/>
    <n v="1"/>
    <n v="26"/>
    <n v="2"/>
    <n v="11"/>
    <n v="0"/>
    <n v="8"/>
    <s v="Travel_Rarely"/>
    <x v="1"/>
    <s v="Life Sciences"/>
    <x v="0"/>
    <s v="Manufacturing Director"/>
    <x v="1"/>
    <s v="No"/>
    <s v="Y"/>
  </r>
  <r>
    <n v="34"/>
    <n v="13"/>
    <n v="4"/>
    <n v="1"/>
    <n v="2130"/>
    <n v="3"/>
    <n v="74910"/>
    <n v="14"/>
    <n v="8"/>
    <n v="1"/>
    <n v="4"/>
    <n v="3"/>
    <n v="3"/>
    <n v="0"/>
    <n v="2"/>
    <s v="Travel_Rarely"/>
    <x v="0"/>
    <s v="Medical"/>
    <x v="1"/>
    <s v="Sales Representative"/>
    <x v="1"/>
    <s v="No"/>
    <s v="Y"/>
  </r>
  <r>
    <n v="51"/>
    <n v="14"/>
    <n v="3"/>
    <n v="1"/>
    <n v="2131"/>
    <n v="2"/>
    <n v="105270"/>
    <n v="14"/>
    <n v="8"/>
    <n v="0"/>
    <n v="31"/>
    <n v="3"/>
    <n v="29"/>
    <n v="11"/>
    <n v="10"/>
    <s v="Travel_Frequently"/>
    <x v="1"/>
    <s v="Life Sciences"/>
    <x v="2"/>
    <s v="Research Director"/>
    <x v="1"/>
    <s v="No"/>
    <s v="Y"/>
  </r>
  <r>
    <n v="59"/>
    <n v="4"/>
    <n v="2"/>
    <n v="1"/>
    <n v="2132"/>
    <n v="2"/>
    <n v="165950"/>
    <n v="21"/>
    <n v="8"/>
    <n v="1"/>
    <n v="25"/>
    <n v="2"/>
    <n v="9"/>
    <n v="5"/>
    <n v="4"/>
    <s v="Travel_Rarely"/>
    <x v="1"/>
    <s v="Life Sciences"/>
    <x v="1"/>
    <s v="Research Scientist"/>
    <x v="1"/>
    <s v="No"/>
    <s v="Y"/>
  </r>
  <r>
    <n v="34"/>
    <n v="14"/>
    <n v="4"/>
    <n v="1"/>
    <n v="2133"/>
    <n v="3"/>
    <n v="88340"/>
    <n v="13"/>
    <n v="8"/>
    <n v="1"/>
    <n v="15"/>
    <n v="1"/>
    <n v="11"/>
    <n v="5"/>
    <n v="10"/>
    <s v="Travel_Frequently"/>
    <x v="0"/>
    <s v="Medical"/>
    <x v="2"/>
    <s v="Research Scientist"/>
    <x v="0"/>
    <s v="No"/>
    <s v="Y"/>
  </r>
  <r>
    <n v="28"/>
    <n v="2"/>
    <n v="3"/>
    <n v="1"/>
    <n v="2134"/>
    <n v="1"/>
    <n v="55770"/>
    <n v="19"/>
    <n v="8"/>
    <n v="0"/>
    <n v="5"/>
    <n v="3"/>
    <n v="4"/>
    <n v="0"/>
    <n v="2"/>
    <s v="Travel_Frequently"/>
    <x v="1"/>
    <s v="Other"/>
    <x v="1"/>
    <s v="Manager"/>
    <x v="0"/>
    <s v="No"/>
    <s v="Y"/>
  </r>
  <r>
    <n v="44"/>
    <n v="3"/>
    <n v="4"/>
    <n v="1"/>
    <n v="2135"/>
    <n v="2"/>
    <n v="47070"/>
    <n v="17"/>
    <n v="8"/>
    <n v="0"/>
    <n v="26"/>
    <n v="4"/>
    <n v="25"/>
    <n v="14"/>
    <n v="13"/>
    <s v="Travel_Rarely"/>
    <x v="1"/>
    <s v="Life Sciences"/>
    <x v="2"/>
    <s v="Research Scientist"/>
    <x v="1"/>
    <s v="No"/>
    <s v="Y"/>
  </r>
  <r>
    <n v="34"/>
    <n v="1"/>
    <n v="3"/>
    <n v="1"/>
    <n v="2136"/>
    <n v="2"/>
    <n v="24000"/>
    <n v="18"/>
    <n v="8"/>
    <n v="1"/>
    <n v="14"/>
    <n v="3"/>
    <n v="10"/>
    <n v="1"/>
    <n v="8"/>
    <s v="Travel_Frequently"/>
    <x v="0"/>
    <s v="Life Sciences"/>
    <x v="0"/>
    <s v="Sales Executive"/>
    <x v="1"/>
    <s v="No"/>
    <s v="Y"/>
  </r>
  <r>
    <n v="35"/>
    <n v="9"/>
    <n v="3"/>
    <n v="1"/>
    <n v="2137"/>
    <n v="4"/>
    <n v="98240"/>
    <n v="19"/>
    <n v="8"/>
    <n v="0"/>
    <n v="4"/>
    <n v="2"/>
    <n v="3"/>
    <n v="2"/>
    <n v="2"/>
    <s v="Travel_Rarely"/>
    <x v="1"/>
    <s v="Life Sciences"/>
    <x v="0"/>
    <s v="Healthcare Representative"/>
    <x v="1"/>
    <s v="No"/>
    <s v="Y"/>
  </r>
  <r>
    <n v="42"/>
    <n v="23"/>
    <n v="4"/>
    <n v="1"/>
    <n v="2138"/>
    <n v="1"/>
    <n v="64470"/>
    <n v="13"/>
    <n v="8"/>
    <n v="0"/>
    <n v="18"/>
    <n v="3"/>
    <n v="1"/>
    <n v="0"/>
    <n v="0"/>
    <s v="Travel_Rarely"/>
    <x v="1"/>
    <s v="Life Sciences"/>
    <x v="0"/>
    <s v="Manager"/>
    <x v="0"/>
    <s v="No"/>
    <s v="Y"/>
  </r>
  <r>
    <n v="43"/>
    <n v="7"/>
    <n v="2"/>
    <n v="1"/>
    <n v="2139"/>
    <n v="1"/>
    <n v="195020"/>
    <n v="18"/>
    <n v="8"/>
    <n v="2"/>
    <n v="23"/>
    <n v="3"/>
    <n v="21"/>
    <n v="15"/>
    <n v="17"/>
    <s v="Travel_Rarely"/>
    <x v="1"/>
    <s v="Medical"/>
    <x v="1"/>
    <s v="Laboratory Technician"/>
    <x v="0"/>
    <s v="No"/>
    <s v="Y"/>
  </r>
  <r>
    <n v="36"/>
    <n v="2"/>
    <n v="4"/>
    <n v="1"/>
    <n v="2140"/>
    <n v="1"/>
    <n v="27250"/>
    <n v="21"/>
    <n v="8"/>
    <n v="1"/>
    <n v="18"/>
    <n v="4"/>
    <n v="16"/>
    <n v="5"/>
    <n v="12"/>
    <s v="Travel_Rarely"/>
    <x v="1"/>
    <s v="Medical"/>
    <x v="1"/>
    <s v="Healthcare Representative"/>
    <x v="1"/>
    <s v="No"/>
    <s v="Y"/>
  </r>
  <r>
    <n v="44"/>
    <n v="21"/>
    <n v="4"/>
    <n v="1"/>
    <n v="2141"/>
    <n v="2"/>
    <n v="62720"/>
    <n v="19"/>
    <n v="8"/>
    <n v="1"/>
    <n v="10"/>
    <n v="3"/>
    <n v="10"/>
    <n v="0"/>
    <n v="5"/>
    <s v="Travel_Rarely"/>
    <x v="1"/>
    <s v="Life Sciences"/>
    <x v="0"/>
    <s v="Laboratory Technician"/>
    <x v="0"/>
    <s v="Yes"/>
    <s v="Y"/>
  </r>
  <r>
    <n v="28"/>
    <n v="2"/>
    <n v="3"/>
    <n v="1"/>
    <n v="2142"/>
    <n v="2"/>
    <n v="21270"/>
    <n v="14"/>
    <n v="8"/>
    <n v="0"/>
    <n v="2"/>
    <n v="3"/>
    <n v="2"/>
    <n v="2"/>
    <n v="2"/>
    <s v="Travel_Frequently"/>
    <x v="1"/>
    <s v="Life Sciences"/>
    <x v="0"/>
    <s v="Sales Representative"/>
    <x v="0"/>
    <s v="No"/>
    <s v="Y"/>
  </r>
  <r>
    <n v="51"/>
    <n v="21"/>
    <n v="4"/>
    <n v="1"/>
    <n v="2143"/>
    <n v="2"/>
    <n v="182000"/>
    <n v="17"/>
    <n v="8"/>
    <n v="0"/>
    <n v="8"/>
    <n v="3"/>
    <n v="7"/>
    <n v="7"/>
    <n v="7"/>
    <s v="Travel_Frequently"/>
    <x v="0"/>
    <s v="Medical"/>
    <x v="1"/>
    <s v="Research Scientist"/>
    <x v="1"/>
    <s v="No"/>
    <s v="Y"/>
  </r>
  <r>
    <n v="30"/>
    <n v="2"/>
    <n v="4"/>
    <n v="1"/>
    <n v="2144"/>
    <n v="1"/>
    <n v="20960"/>
    <n v="11"/>
    <n v="8"/>
    <n v="3"/>
    <n v="10"/>
    <n v="2"/>
    <n v="8"/>
    <n v="1"/>
    <n v="7"/>
    <s v="Non-Travel"/>
    <x v="1"/>
    <s v="Other"/>
    <x v="1"/>
    <s v="Research Scientist"/>
    <x v="1"/>
    <s v="No"/>
    <s v="Y"/>
  </r>
  <r>
    <n v="29"/>
    <n v="29"/>
    <n v="4"/>
    <n v="1"/>
    <n v="2145"/>
    <n v="1"/>
    <n v="28860"/>
    <n v="13"/>
    <n v="8"/>
    <n v="0"/>
    <n v="10"/>
    <n v="4"/>
    <n v="7"/>
    <n v="7"/>
    <n v="7"/>
    <s v="Travel_Rarely"/>
    <x v="1"/>
    <s v="Technical Degree"/>
    <x v="2"/>
    <s v="Sales Representative"/>
    <x v="0"/>
    <s v="Yes"/>
    <s v="Y"/>
  </r>
  <r>
    <n v="28"/>
    <n v="1"/>
    <n v="4"/>
    <n v="1"/>
    <n v="2146"/>
    <n v="2"/>
    <n v="20330"/>
    <n v="15"/>
    <n v="8"/>
    <n v="1"/>
    <n v="5"/>
    <n v="5"/>
    <n v="3"/>
    <n v="1"/>
    <n v="2"/>
    <s v="Travel_Rarely"/>
    <x v="0"/>
    <s v="Life Sciences"/>
    <x v="1"/>
    <s v="Sales Representative"/>
    <x v="0"/>
    <s v="No"/>
    <s v="Y"/>
  </r>
  <r>
    <n v="25"/>
    <n v="18"/>
    <n v="2"/>
    <n v="1"/>
    <n v="2147"/>
    <n v="1"/>
    <n v="36220"/>
    <n v="25"/>
    <n v="8"/>
    <n v="0"/>
    <n v="2"/>
    <n v="0"/>
    <n v="2"/>
    <n v="2"/>
    <n v="1"/>
    <s v="Travel_Rarely"/>
    <x v="1"/>
    <s v="Life Sciences"/>
    <x v="1"/>
    <s v="Research Scientist"/>
    <x v="1"/>
    <s v="No"/>
    <s v="Y"/>
  </r>
  <r>
    <n v="32"/>
    <n v="10"/>
    <n v="4"/>
    <n v="1"/>
    <n v="2148"/>
    <n v="1"/>
    <n v="42330"/>
    <n v="11"/>
    <n v="8"/>
    <n v="0"/>
    <n v="10"/>
    <n v="5"/>
    <n v="10"/>
    <n v="0"/>
    <n v="8"/>
    <s v="Travel_Rarely"/>
    <x v="1"/>
    <s v="Other"/>
    <x v="0"/>
    <s v="Sales Executive"/>
    <x v="0"/>
    <s v="No"/>
    <s v="Y"/>
  </r>
  <r>
    <n v="45"/>
    <n v="19"/>
    <n v="3"/>
    <n v="1"/>
    <n v="2149"/>
    <n v="3"/>
    <n v="36810"/>
    <n v="17"/>
    <n v="8"/>
    <n v="1"/>
    <n v="22"/>
    <n v="2"/>
    <n v="0"/>
    <n v="0"/>
    <n v="0"/>
    <s v="Travel_Frequently"/>
    <x v="1"/>
    <s v="Medical"/>
    <x v="1"/>
    <s v="Laboratory Technician"/>
    <x v="1"/>
    <s v="No"/>
    <s v="Y"/>
  </r>
  <r>
    <n v="39"/>
    <n v="29"/>
    <n v="1"/>
    <n v="1"/>
    <n v="2150"/>
    <n v="1"/>
    <n v="54600"/>
    <n v="13"/>
    <n v="8"/>
    <n v="2"/>
    <n v="21"/>
    <n v="3"/>
    <n v="19"/>
    <n v="15"/>
    <n v="2"/>
    <s v="Travel_Rarely"/>
    <x v="0"/>
    <s v="Marketing"/>
    <x v="2"/>
    <s v="Laboratory Technician"/>
    <x v="0"/>
    <s v="No"/>
    <s v="Y"/>
  </r>
  <r>
    <n v="58"/>
    <n v="27"/>
    <n v="3"/>
    <n v="1"/>
    <n v="2151"/>
    <n v="2"/>
    <n v="21870"/>
    <n v="18"/>
    <n v="8"/>
    <n v="1"/>
    <n v="2"/>
    <n v="1"/>
    <n v="2"/>
    <n v="2"/>
    <n v="2"/>
    <s v="Travel_Rarely"/>
    <x v="1"/>
    <s v="Other"/>
    <x v="2"/>
    <s v="Laboratory Technician"/>
    <x v="1"/>
    <s v="No"/>
    <s v="Y"/>
  </r>
  <r>
    <n v="32"/>
    <n v="5"/>
    <n v="3"/>
    <n v="1"/>
    <n v="2152"/>
    <n v="1"/>
    <n v="96020"/>
    <n v="13"/>
    <n v="8"/>
    <n v="1"/>
    <n v="10"/>
    <n v="3"/>
    <n v="10"/>
    <n v="1"/>
    <n v="1"/>
    <s v="Travel_Rarely"/>
    <x v="1"/>
    <s v="Technical Degree"/>
    <x v="0"/>
    <s v="Sales Executive"/>
    <x v="0"/>
    <s v="Yes"/>
    <s v="Y"/>
  </r>
  <r>
    <n v="39"/>
    <n v="18"/>
    <n v="2"/>
    <n v="1"/>
    <n v="2153"/>
    <n v="2"/>
    <n v="28360"/>
    <n v="20"/>
    <n v="8"/>
    <n v="0"/>
    <n v="6"/>
    <n v="3"/>
    <n v="5"/>
    <n v="0"/>
    <n v="3"/>
    <s v="Travel_Rarely"/>
    <x v="1"/>
    <s v="Life Sciences"/>
    <x v="1"/>
    <s v="Laboratory Technician"/>
    <x v="1"/>
    <s v="Yes"/>
    <s v="Y"/>
  </r>
  <r>
    <n v="30"/>
    <n v="9"/>
    <n v="1"/>
    <n v="1"/>
    <n v="2154"/>
    <n v="4"/>
    <n v="40890"/>
    <n v="18"/>
    <n v="8"/>
    <n v="0"/>
    <n v="10"/>
    <n v="2"/>
    <n v="9"/>
    <n v="6"/>
    <n v="7"/>
    <s v="Travel_Rarely"/>
    <x v="0"/>
    <s v="Marketing"/>
    <x v="0"/>
    <s v="Research Director"/>
    <x v="1"/>
    <s v="No"/>
    <s v="Y"/>
  </r>
  <r>
    <n v="36"/>
    <n v="1"/>
    <n v="3"/>
    <n v="1"/>
    <n v="2155"/>
    <n v="2"/>
    <n v="166270"/>
    <n v="12"/>
    <n v="8"/>
    <n v="0"/>
    <n v="10"/>
    <n v="5"/>
    <n v="7"/>
    <n v="1"/>
    <n v="7"/>
    <s v="Travel_Rarely"/>
    <x v="0"/>
    <s v="Marketing"/>
    <x v="0"/>
    <s v="Sales Executive"/>
    <x v="1"/>
    <s v="No"/>
    <s v="Y"/>
  </r>
  <r>
    <n v="46"/>
    <n v="4"/>
    <n v="3"/>
    <n v="1"/>
    <n v="2156"/>
    <n v="1"/>
    <n v="26190"/>
    <n v="12"/>
    <n v="8"/>
    <n v="1"/>
    <n v="10"/>
    <n v="3"/>
    <n v="7"/>
    <n v="5"/>
    <n v="7"/>
    <s v="Travel_Rarely"/>
    <x v="0"/>
    <s v="Medical"/>
    <x v="1"/>
    <s v="Research Scientist"/>
    <x v="1"/>
    <s v="No"/>
    <s v="Y"/>
  </r>
  <r>
    <n v="28"/>
    <n v="1"/>
    <n v="3"/>
    <n v="1"/>
    <n v="2157"/>
    <n v="5"/>
    <n v="56790"/>
    <n v="13"/>
    <n v="8"/>
    <n v="0"/>
    <n v="10"/>
    <n v="2"/>
    <n v="9"/>
    <n v="7"/>
    <n v="5"/>
    <s v="Non-Travel"/>
    <x v="1"/>
    <s v="Medical"/>
    <x v="0"/>
    <s v="Sales Executive"/>
    <x v="1"/>
    <s v="No"/>
    <s v="Y"/>
  </r>
  <r>
    <n v="50"/>
    <n v="20"/>
    <n v="2"/>
    <n v="1"/>
    <n v="2158"/>
    <n v="5"/>
    <n v="154020"/>
    <n v="21"/>
    <n v="8"/>
    <n v="0"/>
    <n v="25"/>
    <n v="3"/>
    <n v="3"/>
    <n v="1"/>
    <n v="2"/>
    <s v="Travel_Rarely"/>
    <x v="1"/>
    <s v="Medical"/>
    <x v="0"/>
    <s v="Laboratory Technician"/>
    <x v="0"/>
    <s v="No"/>
    <s v="Y"/>
  </r>
  <r>
    <n v="40"/>
    <n v="8"/>
    <n v="1"/>
    <n v="1"/>
    <n v="2159"/>
    <n v="1"/>
    <n v="59850"/>
    <n v="13"/>
    <n v="8"/>
    <n v="3"/>
    <n v="9"/>
    <n v="1"/>
    <n v="5"/>
    <n v="1"/>
    <n v="0"/>
    <s v="Travel_Rarely"/>
    <x v="0"/>
    <s v="Other"/>
    <x v="1"/>
    <s v="Laboratory Technician"/>
    <x v="1"/>
    <s v="Yes"/>
    <s v="Y"/>
  </r>
  <r>
    <n v="52"/>
    <n v="3"/>
    <n v="2"/>
    <n v="1"/>
    <n v="2160"/>
    <n v="3"/>
    <n v="25790"/>
    <n v="19"/>
    <n v="8"/>
    <n v="1"/>
    <n v="10"/>
    <n v="1"/>
    <n v="8"/>
    <n v="7"/>
    <n v="7"/>
    <s v="Travel_Rarely"/>
    <x v="1"/>
    <s v="Technical Degree"/>
    <x v="1"/>
    <s v="Laboratory Technician"/>
    <x v="1"/>
    <s v="Yes"/>
    <s v="Y"/>
  </r>
  <r>
    <n v="30"/>
    <n v="6"/>
    <n v="4"/>
    <n v="1"/>
    <n v="2161"/>
    <n v="1"/>
    <n v="30410"/>
    <n v="11"/>
    <n v="8"/>
    <n v="1"/>
    <n v="9"/>
    <n v="2"/>
    <n v="9"/>
    <n v="0"/>
    <n v="8"/>
    <s v="Travel_Rarely"/>
    <x v="1"/>
    <s v="Medical"/>
    <x v="0"/>
    <s v="Sales Executive"/>
    <x v="0"/>
    <s v="No"/>
    <s v="Y"/>
  </r>
  <r>
    <n v="39"/>
    <n v="26"/>
    <n v="1"/>
    <n v="1"/>
    <n v="2162"/>
    <n v="2"/>
    <n v="34470"/>
    <n v="14"/>
    <n v="8"/>
    <n v="0"/>
    <n v="9"/>
    <n v="5"/>
    <n v="8"/>
    <n v="1"/>
    <n v="7"/>
    <s v="Travel_Rarely"/>
    <x v="1"/>
    <s v="Medical"/>
    <x v="1"/>
    <s v="Healthcare Representative"/>
    <x v="1"/>
    <s v="No"/>
    <s v="Y"/>
  </r>
  <r>
    <n v="31"/>
    <n v="1"/>
    <n v="2"/>
    <n v="1"/>
    <n v="2163"/>
    <n v="1"/>
    <n v="195130"/>
    <n v="12"/>
    <n v="8"/>
    <n v="1"/>
    <n v="10"/>
    <n v="1"/>
    <n v="10"/>
    <n v="9"/>
    <n v="6"/>
    <s v="Non-Travel"/>
    <x v="1"/>
    <s v="Medical"/>
    <x v="2"/>
    <s v="Sales Executive"/>
    <x v="1"/>
    <s v="No"/>
    <s v="Y"/>
  </r>
  <r>
    <n v="41"/>
    <n v="6"/>
    <n v="3"/>
    <n v="1"/>
    <n v="2164"/>
    <n v="1"/>
    <n v="27730"/>
    <n v="11"/>
    <n v="8"/>
    <n v="0"/>
    <n v="19"/>
    <n v="3"/>
    <n v="19"/>
    <n v="11"/>
    <n v="9"/>
    <s v="Non-Travel"/>
    <x v="0"/>
    <s v="Life Sciences"/>
    <x v="1"/>
    <s v="Research Director"/>
    <x v="0"/>
    <s v="No"/>
    <s v="Y"/>
  </r>
  <r>
    <n v="31"/>
    <n v="3"/>
    <n v="1"/>
    <n v="1"/>
    <n v="2165"/>
    <n v="1"/>
    <n v="71040"/>
    <n v="14"/>
    <n v="8"/>
    <n v="1"/>
    <n v="3"/>
    <n v="3"/>
    <n v="3"/>
    <n v="2"/>
    <n v="2"/>
    <s v="Travel_Frequently"/>
    <x v="1"/>
    <s v="Life Sciences"/>
    <x v="1"/>
    <s v="Sales Executive"/>
    <x v="1"/>
    <s v="Yes"/>
    <s v="Y"/>
  </r>
  <r>
    <n v="44"/>
    <n v="5"/>
    <n v="3"/>
    <n v="1"/>
    <n v="2166"/>
    <n v="1"/>
    <n v="63220"/>
    <n v="11"/>
    <n v="8"/>
    <n v="1"/>
    <n v="10"/>
    <n v="2"/>
    <n v="3"/>
    <n v="1"/>
    <n v="2"/>
    <s v="Travel_Rarely"/>
    <x v="0"/>
    <s v="Life Sciences"/>
    <x v="0"/>
    <s v="Laboratory Technician"/>
    <x v="1"/>
    <s v="Yes"/>
    <s v="Y"/>
  </r>
  <r>
    <n v="42"/>
    <n v="4"/>
    <n v="3"/>
    <n v="1"/>
    <n v="2167"/>
    <n v="2"/>
    <n v="20830"/>
    <n v="12"/>
    <n v="8"/>
    <n v="2"/>
    <n v="21"/>
    <n v="3"/>
    <n v="20"/>
    <n v="2"/>
    <n v="10"/>
    <s v="Non-Travel"/>
    <x v="1"/>
    <s v="Life Sciences"/>
    <x v="0"/>
    <s v="Laboratory Technician"/>
    <x v="1"/>
    <s v="No"/>
    <s v="Y"/>
  </r>
  <r>
    <n v="55"/>
    <n v="11"/>
    <n v="3"/>
    <n v="1"/>
    <n v="2168"/>
    <n v="2"/>
    <n v="83810"/>
    <n v="15"/>
    <n v="8"/>
    <n v="1"/>
    <n v="23"/>
    <n v="3"/>
    <n v="19"/>
    <n v="9"/>
    <n v="11"/>
    <s v="Travel_Rarely"/>
    <x v="0"/>
    <s v="Technical Degree"/>
    <x v="0"/>
    <s v="Manufacturing Director"/>
    <x v="1"/>
    <s v="No"/>
    <s v="Y"/>
  </r>
  <r>
    <n v="56"/>
    <n v="3"/>
    <n v="2"/>
    <n v="1"/>
    <n v="2169"/>
    <n v="3"/>
    <n v="26910"/>
    <n v="16"/>
    <n v="8"/>
    <n v="1"/>
    <n v="36"/>
    <n v="6"/>
    <n v="7"/>
    <n v="7"/>
    <n v="7"/>
    <s v="Travel_Rarely"/>
    <x v="0"/>
    <s v="Medical"/>
    <x v="1"/>
    <s v="Manufacturing Director"/>
    <x v="0"/>
    <s v="No"/>
    <s v="Y"/>
  </r>
  <r>
    <n v="40"/>
    <n v="1"/>
    <n v="1"/>
    <n v="1"/>
    <n v="2170"/>
    <n v="1"/>
    <n v="42860"/>
    <n v="15"/>
    <n v="8"/>
    <n v="0"/>
    <n v="6"/>
    <n v="6"/>
    <n v="4"/>
    <n v="0"/>
    <n v="0"/>
    <s v="Non-Travel"/>
    <x v="1"/>
    <s v="Life Sciences"/>
    <x v="2"/>
    <s v="Laboratory Technician"/>
    <x v="1"/>
    <s v="No"/>
    <s v="Y"/>
  </r>
  <r>
    <n v="34"/>
    <n v="3"/>
    <n v="2"/>
    <n v="1"/>
    <n v="2171"/>
    <n v="2"/>
    <n v="26590"/>
    <n v="24"/>
    <n v="8"/>
    <n v="3"/>
    <n v="10"/>
    <n v="2"/>
    <n v="9"/>
    <n v="1"/>
    <n v="6"/>
    <s v="Travel_Rarely"/>
    <x v="1"/>
    <s v="Technical Degree"/>
    <x v="2"/>
    <s v="Research Director"/>
    <x v="1"/>
    <s v="No"/>
    <s v="Y"/>
  </r>
  <r>
    <n v="40"/>
    <n v="4"/>
    <n v="3"/>
    <n v="1"/>
    <n v="2172"/>
    <n v="2"/>
    <n v="94340"/>
    <n v="13"/>
    <n v="8"/>
    <n v="1"/>
    <n v="9"/>
    <n v="3"/>
    <n v="9"/>
    <n v="8"/>
    <n v="8"/>
    <s v="Travel_Rarely"/>
    <x v="0"/>
    <s v="Medical"/>
    <x v="1"/>
    <s v="Sales Executive"/>
    <x v="1"/>
    <s v="No"/>
    <s v="Y"/>
  </r>
  <r>
    <n v="41"/>
    <n v="1"/>
    <n v="4"/>
    <n v="1"/>
    <n v="2173"/>
    <n v="2"/>
    <n v="55610"/>
    <n v="11"/>
    <n v="8"/>
    <n v="0"/>
    <n v="10"/>
    <n v="2"/>
    <n v="9"/>
    <n v="1"/>
    <n v="7"/>
    <s v="Travel_Frequently"/>
    <x v="0"/>
    <s v="Other"/>
    <x v="2"/>
    <s v="Healthcare Representative"/>
    <x v="0"/>
    <s v="No"/>
    <s v="Y"/>
  </r>
  <r>
    <n v="35"/>
    <n v="1"/>
    <n v="2"/>
    <n v="1"/>
    <n v="2174"/>
    <n v="2"/>
    <n v="66460"/>
    <n v="13"/>
    <n v="8"/>
    <n v="1"/>
    <n v="9"/>
    <n v="2"/>
    <n v="9"/>
    <n v="1"/>
    <n v="1"/>
    <s v="Travel_Frequently"/>
    <x v="0"/>
    <s v="Technical Degree"/>
    <x v="1"/>
    <s v="Manager"/>
    <x v="1"/>
    <s v="No"/>
    <s v="Y"/>
  </r>
  <r>
    <n v="51"/>
    <n v="18"/>
    <n v="2"/>
    <n v="1"/>
    <n v="2175"/>
    <n v="4"/>
    <n v="77250"/>
    <n v="13"/>
    <n v="8"/>
    <n v="1"/>
    <n v="33"/>
    <n v="2"/>
    <n v="33"/>
    <n v="0"/>
    <n v="10"/>
    <s v="Travel_Rarely"/>
    <x v="0"/>
    <s v="Life Sciences"/>
    <x v="2"/>
    <s v="Manufacturing Director"/>
    <x v="1"/>
    <s v="No"/>
    <s v="Y"/>
  </r>
  <r>
    <n v="38"/>
    <n v="2"/>
    <n v="4"/>
    <n v="1"/>
    <n v="2176"/>
    <n v="1"/>
    <n v="107250"/>
    <n v="18"/>
    <n v="8"/>
    <n v="0"/>
    <n v="11"/>
    <n v="5"/>
    <n v="7"/>
    <n v="1"/>
    <n v="7"/>
    <s v="Travel_Rarely"/>
    <x v="0"/>
    <s v="Life Sciences"/>
    <x v="2"/>
    <s v="Research Scientist"/>
    <x v="0"/>
    <s v="No"/>
    <s v="Y"/>
  </r>
  <r>
    <n v="34"/>
    <n v="4"/>
    <n v="3"/>
    <n v="1"/>
    <n v="2177"/>
    <n v="2"/>
    <n v="88470"/>
    <n v="16"/>
    <n v="8"/>
    <n v="0"/>
    <n v="10"/>
    <n v="3"/>
    <n v="10"/>
    <n v="9"/>
    <n v="6"/>
    <s v="Travel_Rarely"/>
    <x v="0"/>
    <s v="Life Sciences"/>
    <x v="1"/>
    <s v="Research Scientist"/>
    <x v="1"/>
    <s v="No"/>
    <s v="Y"/>
  </r>
  <r>
    <n v="25"/>
    <n v="6"/>
    <n v="2"/>
    <n v="1"/>
    <n v="2178"/>
    <n v="4"/>
    <n v="20450"/>
    <n v="19"/>
    <n v="8"/>
    <n v="0"/>
    <n v="7"/>
    <n v="3"/>
    <n v="3"/>
    <n v="1"/>
    <n v="2"/>
    <s v="Travel_Rarely"/>
    <x v="1"/>
    <s v="Medical"/>
    <x v="0"/>
    <s v="Research Scientist"/>
    <x v="0"/>
    <s v="No"/>
    <s v="Y"/>
  </r>
  <r>
    <n v="58"/>
    <n v="1"/>
    <n v="4"/>
    <n v="1"/>
    <n v="2179"/>
    <n v="2"/>
    <n v="10090"/>
    <n v="13"/>
    <n v="8"/>
    <n v="2"/>
    <n v="31"/>
    <n v="3"/>
    <n v="10"/>
    <n v="5"/>
    <n v="9"/>
    <s v="Travel_Rarely"/>
    <x v="0"/>
    <s v="Technical Degree"/>
    <x v="0"/>
    <s v="Sales Executive"/>
    <x v="1"/>
    <s v="Yes"/>
    <s v="Y"/>
  </r>
  <r>
    <n v="40"/>
    <n v="14"/>
    <n v="4"/>
    <n v="1"/>
    <n v="2180"/>
    <n v="1"/>
    <n v="33480"/>
    <n v="22"/>
    <n v="8"/>
    <n v="0"/>
    <n v="7"/>
    <n v="2"/>
    <n v="4"/>
    <n v="0"/>
    <n v="3"/>
    <s v="Travel_Rarely"/>
    <x v="1"/>
    <s v="Medical"/>
    <x v="0"/>
    <s v="Research Scientist"/>
    <x v="0"/>
    <s v="No"/>
    <s v="Y"/>
  </r>
  <r>
    <n v="36"/>
    <n v="16"/>
    <n v="2"/>
    <n v="1"/>
    <n v="2181"/>
    <n v="1"/>
    <n v="12810"/>
    <n v="11"/>
    <n v="8"/>
    <n v="0"/>
    <n v="17"/>
    <n v="2"/>
    <n v="15"/>
    <n v="6"/>
    <n v="13"/>
    <s v="Travel_Frequently"/>
    <x v="0"/>
    <s v="Life Sciences"/>
    <x v="0"/>
    <s v="Research Scientist"/>
    <x v="1"/>
    <s v="No"/>
    <s v="Y"/>
  </r>
  <r>
    <n v="48"/>
    <n v="2"/>
    <n v="1"/>
    <n v="1"/>
    <n v="2182"/>
    <n v="2"/>
    <n v="28190"/>
    <n v="20"/>
    <n v="8"/>
    <n v="0"/>
    <n v="11"/>
    <n v="2"/>
    <n v="10"/>
    <n v="0"/>
    <n v="8"/>
    <s v="Travel_Rarely"/>
    <x v="1"/>
    <s v="Life Sciences"/>
    <x v="1"/>
    <s v="Research Scientist"/>
    <x v="1"/>
    <s v="No"/>
    <s v="Y"/>
  </r>
  <r>
    <n v="27"/>
    <n v="2"/>
    <n v="3"/>
    <n v="1"/>
    <n v="2183"/>
    <n v="2"/>
    <n v="48510"/>
    <n v="18"/>
    <n v="8"/>
    <n v="0"/>
    <n v="5"/>
    <n v="2"/>
    <n v="1"/>
    <n v="0"/>
    <n v="0"/>
    <s v="Travel_Rarely"/>
    <x v="1"/>
    <s v="Life Sciences"/>
    <x v="0"/>
    <s v="Laboratory Technician"/>
    <x v="0"/>
    <s v="No"/>
    <s v="Y"/>
  </r>
  <r>
    <n v="51"/>
    <n v="4"/>
    <n v="1"/>
    <n v="1"/>
    <n v="2184"/>
    <n v="3"/>
    <n v="40280"/>
    <n v="14"/>
    <n v="8"/>
    <n v="0"/>
    <n v="29"/>
    <n v="3"/>
    <n v="5"/>
    <n v="0"/>
    <n v="3"/>
    <s v="Travel_Rarely"/>
    <x v="1"/>
    <s v="Medical"/>
    <x v="1"/>
    <s v="Manufacturing Director"/>
    <x v="0"/>
    <s v="No"/>
    <s v="Y"/>
  </r>
  <r>
    <n v="18"/>
    <n v="1"/>
    <n v="4"/>
    <n v="1"/>
    <n v="2185"/>
    <n v="2"/>
    <n v="27200"/>
    <n v="22"/>
    <n v="8"/>
    <n v="1"/>
    <n v="0"/>
    <n v="2"/>
    <n v="0"/>
    <n v="0"/>
    <n v="0"/>
    <s v="Non-Travel"/>
    <x v="1"/>
    <s v="Medical"/>
    <x v="1"/>
    <s v="Sales Executive"/>
    <x v="1"/>
    <s v="No"/>
    <s v="Y"/>
  </r>
  <r>
    <n v="35"/>
    <n v="1"/>
    <n v="4"/>
    <n v="1"/>
    <n v="2186"/>
    <n v="2"/>
    <n v="81200"/>
    <n v="13"/>
    <n v="8"/>
    <n v="0"/>
    <n v="10"/>
    <n v="2"/>
    <n v="9"/>
    <n v="0"/>
    <n v="0"/>
    <s v="Travel_Rarely"/>
    <x v="1"/>
    <s v="Other"/>
    <x v="0"/>
    <s v="Research Director"/>
    <x v="0"/>
    <s v="No"/>
    <s v="Y"/>
  </r>
  <r>
    <n v="27"/>
    <n v="26"/>
    <n v="4"/>
    <n v="1"/>
    <n v="2187"/>
    <n v="1"/>
    <n v="46470"/>
    <n v="17"/>
    <n v="8"/>
    <n v="0"/>
    <n v="8"/>
    <n v="3"/>
    <n v="6"/>
    <n v="0"/>
    <n v="0"/>
    <s v="Travel_Frequently"/>
    <x v="1"/>
    <s v="Medical"/>
    <x v="1"/>
    <s v="Research Director"/>
    <x v="0"/>
    <s v="No"/>
    <s v="Y"/>
  </r>
  <r>
    <n v="55"/>
    <n v="19"/>
    <n v="3"/>
    <n v="1"/>
    <n v="2188"/>
    <n v="1"/>
    <n v="46800"/>
    <n v="14"/>
    <n v="8"/>
    <n v="3"/>
    <n v="24"/>
    <n v="0"/>
    <n v="19"/>
    <n v="3"/>
    <n v="8"/>
    <s v="Travel_Rarely"/>
    <x v="1"/>
    <s v="Technical Degree"/>
    <x v="1"/>
    <s v="Human Resources"/>
    <x v="1"/>
    <s v="Yes"/>
    <s v="Y"/>
  </r>
  <r>
    <n v="56"/>
    <n v="24"/>
    <n v="4"/>
    <n v="1"/>
    <n v="2189"/>
    <n v="2"/>
    <n v="32210"/>
    <n v="15"/>
    <n v="8"/>
    <n v="2"/>
    <n v="33"/>
    <n v="2"/>
    <n v="19"/>
    <n v="15"/>
    <n v="9"/>
    <s v="Travel_Rarely"/>
    <x v="1"/>
    <s v="Life Sciences"/>
    <x v="0"/>
    <s v="Laboratory Technician"/>
    <x v="1"/>
    <s v="No"/>
    <s v="Y"/>
  </r>
  <r>
    <n v="34"/>
    <n v="1"/>
    <n v="2"/>
    <n v="1"/>
    <n v="2190"/>
    <n v="2"/>
    <n v="86210"/>
    <n v="17"/>
    <n v="8"/>
    <n v="1"/>
    <n v="5"/>
    <n v="1"/>
    <n v="5"/>
    <n v="0"/>
    <n v="0"/>
    <s v="Non-Travel"/>
    <x v="0"/>
    <s v="Life Sciences"/>
    <x v="2"/>
    <s v="Research Scientist"/>
    <x v="1"/>
    <s v="No"/>
    <s v="Y"/>
  </r>
  <r>
    <n v="40"/>
    <n v="3"/>
    <n v="3"/>
    <n v="1"/>
    <n v="2191"/>
    <n v="2"/>
    <n v="45770"/>
    <n v="11"/>
    <n v="8"/>
    <n v="1"/>
    <n v="15"/>
    <n v="3"/>
    <n v="12"/>
    <n v="11"/>
    <n v="8"/>
    <s v="Travel_Rarely"/>
    <x v="1"/>
    <s v="Life Sciences"/>
    <x v="2"/>
    <s v="Sales Executive"/>
    <x v="1"/>
    <s v="No"/>
    <s v="Y"/>
  </r>
  <r>
    <n v="34"/>
    <n v="5"/>
    <n v="3"/>
    <n v="1"/>
    <n v="2192"/>
    <n v="1"/>
    <n v="45530"/>
    <n v="18"/>
    <n v="8"/>
    <n v="1"/>
    <n v="10"/>
    <n v="2"/>
    <n v="8"/>
    <n v="7"/>
    <n v="7"/>
    <s v="Travel_Rarely"/>
    <x v="1"/>
    <s v="Life Sciences"/>
    <x v="0"/>
    <s v="Research Scientist"/>
    <x v="1"/>
    <s v="No"/>
    <s v="Y"/>
  </r>
  <r>
    <n v="31"/>
    <n v="2"/>
    <n v="2"/>
    <n v="1"/>
    <n v="2193"/>
    <n v="2"/>
    <n v="53960"/>
    <n v="17"/>
    <n v="8"/>
    <n v="1"/>
    <n v="3"/>
    <n v="2"/>
    <n v="1"/>
    <n v="0"/>
    <n v="0"/>
    <s v="Travel_Frequently"/>
    <x v="1"/>
    <s v="Medical"/>
    <x v="1"/>
    <s v="Manufacturing Director"/>
    <x v="0"/>
    <s v="Yes"/>
    <s v="Y"/>
  </r>
  <r>
    <n v="35"/>
    <n v="1"/>
    <n v="2"/>
    <n v="1"/>
    <n v="2194"/>
    <n v="1"/>
    <n v="67960"/>
    <n v="13"/>
    <n v="8"/>
    <n v="0"/>
    <n v="5"/>
    <n v="2"/>
    <n v="4"/>
    <n v="3"/>
    <n v="2"/>
    <s v="Travel_Frequently"/>
    <x v="1"/>
    <s v="Medical"/>
    <x v="0"/>
    <s v="Manufacturing Director"/>
    <x v="1"/>
    <s v="Yes"/>
    <s v="Y"/>
  </r>
  <r>
    <n v="38"/>
    <n v="7"/>
    <n v="3"/>
    <n v="1"/>
    <n v="2195"/>
    <n v="2"/>
    <n v="76250"/>
    <n v="15"/>
    <n v="8"/>
    <n v="0"/>
    <n v="4"/>
    <n v="2"/>
    <n v="4"/>
    <n v="0"/>
    <n v="3"/>
    <s v="Travel_Frequently"/>
    <x v="1"/>
    <s v="Medical"/>
    <x v="2"/>
    <s v="Sales Representative"/>
    <x v="0"/>
    <s v="No"/>
    <s v="Y"/>
  </r>
  <r>
    <n v="34"/>
    <n v="10"/>
    <n v="4"/>
    <n v="1"/>
    <n v="2196"/>
    <n v="2"/>
    <n v="74120"/>
    <n v="24"/>
    <n v="8"/>
    <n v="0"/>
    <n v="14"/>
    <n v="4"/>
    <n v="14"/>
    <n v="4"/>
    <n v="11"/>
    <s v="Travel_Rarely"/>
    <x v="1"/>
    <s v="Other"/>
    <x v="1"/>
    <s v="Laboratory Technician"/>
    <x v="0"/>
    <s v="No"/>
    <s v="Y"/>
  </r>
  <r>
    <n v="28"/>
    <n v="2"/>
    <n v="3"/>
    <n v="1"/>
    <n v="2197"/>
    <n v="2"/>
    <n v="111590"/>
    <n v="12"/>
    <n v="8"/>
    <n v="0"/>
    <n v="5"/>
    <n v="2"/>
    <n v="5"/>
    <n v="0"/>
    <n v="4"/>
    <s v="Travel_Rarely"/>
    <x v="1"/>
    <s v="Life Sciences"/>
    <x v="0"/>
    <s v="Healthcare Representative"/>
    <x v="0"/>
    <s v="No"/>
    <s v="Y"/>
  </r>
  <r>
    <n v="31"/>
    <n v="15"/>
    <n v="2"/>
    <n v="1"/>
    <n v="2198"/>
    <n v="2"/>
    <n v="49600"/>
    <n v="15"/>
    <n v="8"/>
    <n v="0"/>
    <n v="10"/>
    <n v="3"/>
    <n v="10"/>
    <n v="6"/>
    <n v="7"/>
    <s v="Travel_Rarely"/>
    <x v="1"/>
    <s v="Life Sciences"/>
    <x v="0"/>
    <s v="Sales Executive"/>
    <x v="1"/>
    <s v="Yes"/>
    <s v="Y"/>
  </r>
  <r>
    <n v="39"/>
    <n v="17"/>
    <n v="4"/>
    <n v="1"/>
    <n v="2199"/>
    <n v="2"/>
    <n v="104750"/>
    <n v="11"/>
    <n v="8"/>
    <n v="1"/>
    <n v="8"/>
    <n v="3"/>
    <n v="5"/>
    <n v="1"/>
    <n v="4"/>
    <s v="Travel_Rarely"/>
    <x v="1"/>
    <s v="Technical Degree"/>
    <x v="0"/>
    <s v="Healthcare Representative"/>
    <x v="0"/>
    <s v="No"/>
    <s v="Y"/>
  </r>
  <r>
    <n v="51"/>
    <n v="20"/>
    <n v="3"/>
    <n v="1"/>
    <n v="2200"/>
    <n v="2"/>
    <n v="148140"/>
    <n v="11"/>
    <n v="8"/>
    <n v="1"/>
    <n v="14"/>
    <n v="2"/>
    <n v="4"/>
    <n v="3"/>
    <n v="2"/>
    <s v="Travel_Frequently"/>
    <x v="1"/>
    <s v="Medical"/>
    <x v="0"/>
    <s v="Sales Executive"/>
    <x v="1"/>
    <s v="No"/>
    <s v="Y"/>
  </r>
  <r>
    <n v="41"/>
    <n v="1"/>
    <n v="3"/>
    <n v="1"/>
    <n v="2201"/>
    <n v="4"/>
    <n v="191410"/>
    <n v="12"/>
    <n v="8"/>
    <n v="1"/>
    <n v="12"/>
    <n v="2"/>
    <n v="6"/>
    <n v="3"/>
    <n v="3"/>
    <s v="Travel_Frequently"/>
    <x v="1"/>
    <s v="Life Sciences"/>
    <x v="2"/>
    <s v="Sales Executive"/>
    <x v="1"/>
    <s v="No"/>
    <s v="Y"/>
  </r>
  <r>
    <n v="37"/>
    <n v="2"/>
    <n v="2"/>
    <n v="1"/>
    <n v="2202"/>
    <n v="1"/>
    <n v="54050"/>
    <n v="15"/>
    <n v="8"/>
    <n v="0"/>
    <n v="8"/>
    <n v="3"/>
    <n v="6"/>
    <n v="1"/>
    <n v="3"/>
    <s v="Travel_Rarely"/>
    <x v="1"/>
    <s v="Medical"/>
    <x v="0"/>
    <s v="Healthcare Representative"/>
    <x v="0"/>
    <s v="No"/>
    <s v="Y"/>
  </r>
  <r>
    <n v="33"/>
    <n v="2"/>
    <n v="3"/>
    <n v="1"/>
    <n v="2203"/>
    <n v="1"/>
    <n v="87930"/>
    <n v="17"/>
    <n v="8"/>
    <n v="0"/>
    <n v="8"/>
    <n v="2"/>
    <n v="5"/>
    <n v="1"/>
    <n v="2"/>
    <s v="Travel_Frequently"/>
    <x v="1"/>
    <s v="Medical"/>
    <x v="0"/>
    <s v="Sales Executive"/>
    <x v="0"/>
    <s v="No"/>
    <s v="Y"/>
  </r>
  <r>
    <n v="32"/>
    <n v="1"/>
    <n v="4"/>
    <n v="1"/>
    <n v="2204"/>
    <n v="5"/>
    <n v="191890"/>
    <n v="12"/>
    <n v="8"/>
    <n v="1"/>
    <n v="4"/>
    <n v="3"/>
    <n v="3"/>
    <n v="1"/>
    <n v="2"/>
    <s v="Travel_Rarely"/>
    <x v="1"/>
    <s v="Medical"/>
    <x v="0"/>
    <s v="Research Director"/>
    <x v="1"/>
    <s v="No"/>
    <s v="Y"/>
  </r>
  <r>
    <n v="39"/>
    <n v="29"/>
    <n v="2"/>
    <n v="1"/>
    <n v="2205"/>
    <n v="2"/>
    <n v="38750"/>
    <n v="15"/>
    <n v="8"/>
    <n v="0"/>
    <n v="13"/>
    <n v="3"/>
    <n v="6"/>
    <n v="0"/>
    <n v="5"/>
    <s v="Non-Travel"/>
    <x v="1"/>
    <s v="Life Sciences"/>
    <x v="0"/>
    <s v="Sales Executive"/>
    <x v="1"/>
    <s v="No"/>
    <s v="Y"/>
  </r>
  <r>
    <n v="25"/>
    <n v="7"/>
    <n v="4"/>
    <n v="1"/>
    <n v="2206"/>
    <n v="1"/>
    <n v="22160"/>
    <n v="13"/>
    <n v="8"/>
    <n v="3"/>
    <n v="6"/>
    <n v="2"/>
    <n v="3"/>
    <n v="1"/>
    <n v="2"/>
    <s v="Travel_Rarely"/>
    <x v="1"/>
    <s v="Life Sciences"/>
    <x v="0"/>
    <s v="Sales Executive"/>
    <x v="1"/>
    <s v="No"/>
    <s v="Y"/>
  </r>
  <r>
    <n v="52"/>
    <n v="2"/>
    <n v="1"/>
    <n v="1"/>
    <n v="2207"/>
    <n v="2"/>
    <n v="117130"/>
    <n v="14"/>
    <n v="8"/>
    <n v="0"/>
    <n v="24"/>
    <n v="2"/>
    <n v="5"/>
    <n v="0"/>
    <n v="2"/>
    <s v="Travel_Frequently"/>
    <x v="1"/>
    <s v="Life Sciences"/>
    <x v="0"/>
    <s v="Sales Executive"/>
    <x v="1"/>
    <s v="No"/>
    <s v="Y"/>
  </r>
  <r>
    <n v="43"/>
    <n v="2"/>
    <n v="2"/>
    <n v="1"/>
    <n v="2208"/>
    <n v="1"/>
    <n v="78610"/>
    <n v="14"/>
    <n v="8"/>
    <n v="2"/>
    <n v="20"/>
    <n v="1"/>
    <n v="20"/>
    <n v="1"/>
    <n v="8"/>
    <s v="Travel_Rarely"/>
    <x v="1"/>
    <s v="Medical"/>
    <x v="1"/>
    <s v="Laboratory Technician"/>
    <x v="1"/>
    <s v="No"/>
    <s v="Y"/>
  </r>
  <r>
    <n v="27"/>
    <n v="2"/>
    <n v="4"/>
    <n v="1"/>
    <n v="2209"/>
    <n v="1"/>
    <n v="37080"/>
    <n v="16"/>
    <n v="8"/>
    <n v="2"/>
    <n v="6"/>
    <n v="2"/>
    <n v="6"/>
    <n v="4"/>
    <n v="4"/>
    <s v="Travel_Rarely"/>
    <x v="1"/>
    <s v="Life Sciences"/>
    <x v="0"/>
    <s v="Human Resources"/>
    <x v="1"/>
    <s v="No"/>
    <s v="Y"/>
  </r>
  <r>
    <n v="27"/>
    <n v="2"/>
    <n v="5"/>
    <n v="1"/>
    <n v="2210"/>
    <n v="1"/>
    <n v="137700"/>
    <n v="18"/>
    <n v="8"/>
    <n v="1"/>
    <n v="8"/>
    <n v="3"/>
    <n v="8"/>
    <n v="7"/>
    <n v="7"/>
    <s v="Travel_Rarely"/>
    <x v="1"/>
    <s v="Life Sciences"/>
    <x v="1"/>
    <s v="Research Scientist"/>
    <x v="0"/>
    <s v="Yes"/>
    <s v="Y"/>
  </r>
  <r>
    <n v="26"/>
    <n v="2"/>
    <n v="2"/>
    <n v="1"/>
    <n v="2211"/>
    <n v="3"/>
    <n v="53040"/>
    <n v="20"/>
    <n v="8"/>
    <n v="1"/>
    <n v="5"/>
    <n v="2"/>
    <n v="4"/>
    <n v="1"/>
    <n v="1"/>
    <s v="Travel_Rarely"/>
    <x v="1"/>
    <s v="Other"/>
    <x v="1"/>
    <s v="Laboratory Technician"/>
    <x v="1"/>
    <s v="No"/>
    <s v="Y"/>
  </r>
  <r>
    <n v="42"/>
    <n v="23"/>
    <n v="3"/>
    <n v="1"/>
    <n v="2212"/>
    <n v="3"/>
    <n v="26420"/>
    <n v="13"/>
    <n v="8"/>
    <n v="1"/>
    <n v="21"/>
    <n v="3"/>
    <n v="20"/>
    <n v="0"/>
    <n v="9"/>
    <s v="Travel_Rarely"/>
    <x v="0"/>
    <s v="Marketing"/>
    <x v="0"/>
    <s v="Research Scientist"/>
    <x v="0"/>
    <s v="No"/>
    <s v="Y"/>
  </r>
  <r>
    <n v="52"/>
    <n v="5"/>
    <n v="2"/>
    <n v="1"/>
    <n v="2213"/>
    <n v="1"/>
    <n v="27590"/>
    <n v="18"/>
    <n v="8"/>
    <n v="1"/>
    <n v="12"/>
    <n v="6"/>
    <n v="5"/>
    <n v="0"/>
    <n v="4"/>
    <s v="Travel_Rarely"/>
    <x v="1"/>
    <s v="Life Sciences"/>
    <x v="0"/>
    <s v="Healthcare Representative"/>
    <x v="0"/>
    <s v="No"/>
    <s v="Y"/>
  </r>
  <r>
    <n v="37"/>
    <n v="20"/>
    <n v="5"/>
    <n v="1"/>
    <n v="2214"/>
    <n v="2"/>
    <n v="68040"/>
    <n v="13"/>
    <n v="8"/>
    <n v="1"/>
    <n v="8"/>
    <n v="1"/>
    <n v="3"/>
    <n v="0"/>
    <n v="2"/>
    <s v="Travel_Rarely"/>
    <x v="1"/>
    <s v="Life Sciences"/>
    <x v="1"/>
    <s v="Manager"/>
    <x v="1"/>
    <s v="No"/>
    <s v="Y"/>
  </r>
  <r>
    <n v="35"/>
    <n v="6"/>
    <n v="4"/>
    <n v="1"/>
    <n v="2215"/>
    <n v="2"/>
    <n v="61420"/>
    <n v="15"/>
    <n v="8"/>
    <n v="1"/>
    <n v="10"/>
    <n v="2"/>
    <n v="2"/>
    <n v="2"/>
    <n v="2"/>
    <s v="Travel_Frequently"/>
    <x v="1"/>
    <s v="Medical"/>
    <x v="1"/>
    <s v="Research Director"/>
    <x v="0"/>
    <s v="No"/>
    <s v="Y"/>
  </r>
  <r>
    <n v="25"/>
    <n v="1"/>
    <n v="4"/>
    <n v="1"/>
    <n v="2216"/>
    <n v="2"/>
    <n v="25000"/>
    <n v="14"/>
    <n v="8"/>
    <n v="2"/>
    <n v="7"/>
    <n v="2"/>
    <n v="3"/>
    <n v="0"/>
    <n v="2"/>
    <s v="Travel_Rarely"/>
    <x v="1"/>
    <s v="Medical"/>
    <x v="0"/>
    <s v="Sales Executive"/>
    <x v="1"/>
    <s v="No"/>
    <s v="Y"/>
  </r>
  <r>
    <n v="26"/>
    <n v="29"/>
    <n v="4"/>
    <n v="1"/>
    <n v="2217"/>
    <n v="1"/>
    <n v="63890"/>
    <n v="22"/>
    <n v="8"/>
    <n v="0"/>
    <n v="8"/>
    <n v="2"/>
    <n v="7"/>
    <n v="0"/>
    <n v="7"/>
    <s v="Travel_Rarely"/>
    <x v="1"/>
    <s v="Life Sciences"/>
    <x v="1"/>
    <s v="Research Scientist"/>
    <x v="1"/>
    <s v="No"/>
    <s v="Y"/>
  </r>
  <r>
    <n v="29"/>
    <n v="9"/>
    <n v="3"/>
    <n v="1"/>
    <n v="2218"/>
    <n v="1"/>
    <n v="111030"/>
    <n v="12"/>
    <n v="8"/>
    <n v="0"/>
    <n v="10"/>
    <n v="5"/>
    <n v="10"/>
    <n v="0"/>
    <n v="9"/>
    <s v="Travel_Rarely"/>
    <x v="0"/>
    <s v="Life Sciences"/>
    <x v="1"/>
    <s v="Laboratory Technician"/>
    <x v="1"/>
    <s v="No"/>
    <s v="Y"/>
  </r>
  <r>
    <n v="49"/>
    <n v="6"/>
    <n v="5"/>
    <n v="1"/>
    <n v="2219"/>
    <n v="2"/>
    <n v="23420"/>
    <n v="18"/>
    <n v="8"/>
    <n v="0"/>
    <n v="20"/>
    <n v="2"/>
    <n v="4"/>
    <n v="1"/>
    <n v="3"/>
    <s v="Travel_Frequently"/>
    <x v="0"/>
    <s v="Medical"/>
    <x v="1"/>
    <s v="Healthcare Representative"/>
    <x v="0"/>
    <s v="Yes"/>
    <s v="Y"/>
  </r>
  <r>
    <n v="29"/>
    <n v="3"/>
    <n v="2"/>
    <n v="1"/>
    <n v="2220"/>
    <n v="2"/>
    <n v="68110"/>
    <n v="15"/>
    <n v="8"/>
    <n v="1"/>
    <n v="9"/>
    <n v="2"/>
    <n v="8"/>
    <n v="7"/>
    <n v="7"/>
    <s v="Travel_Frequently"/>
    <x v="0"/>
    <s v="Marketing"/>
    <x v="1"/>
    <s v="Laboratory Technician"/>
    <x v="0"/>
    <s v="Yes"/>
    <s v="Y"/>
  </r>
  <r>
    <n v="54"/>
    <n v="1"/>
    <n v="3"/>
    <n v="1"/>
    <n v="2221"/>
    <n v="2"/>
    <n v="22970"/>
    <n v="18"/>
    <n v="8"/>
    <n v="2"/>
    <n v="29"/>
    <n v="2"/>
    <n v="20"/>
    <n v="12"/>
    <n v="7"/>
    <s v="Travel_Rarely"/>
    <x v="0"/>
    <s v="Medical"/>
    <x v="1"/>
    <s v="Manager"/>
    <x v="0"/>
    <s v="No"/>
    <s v="Y"/>
  </r>
  <r>
    <n v="58"/>
    <n v="22"/>
    <n v="3"/>
    <n v="1"/>
    <n v="2222"/>
    <n v="2"/>
    <n v="24500"/>
    <n v="12"/>
    <n v="8"/>
    <n v="1"/>
    <n v="32"/>
    <n v="2"/>
    <n v="9"/>
    <n v="1"/>
    <n v="5"/>
    <s v="Travel_Rarely"/>
    <x v="0"/>
    <s v="Life Sciences"/>
    <x v="0"/>
    <s v="Laboratory Technician"/>
    <x v="0"/>
    <s v="No"/>
    <s v="Y"/>
  </r>
  <r>
    <n v="55"/>
    <n v="7"/>
    <n v="3"/>
    <n v="1"/>
    <n v="2223"/>
    <n v="3"/>
    <n v="50930"/>
    <n v="16"/>
    <n v="8"/>
    <n v="1"/>
    <n v="31"/>
    <n v="3"/>
    <n v="7"/>
    <n v="0"/>
    <n v="0"/>
    <s v="Travel_Rarely"/>
    <x v="1"/>
    <s v="Life Sciences"/>
    <x v="2"/>
    <s v="Research Scientist"/>
    <x v="0"/>
    <s v="No"/>
    <s v="Y"/>
  </r>
  <r>
    <n v="36"/>
    <n v="1"/>
    <n v="3"/>
    <n v="1"/>
    <n v="2224"/>
    <n v="2"/>
    <n v="53090"/>
    <n v="13"/>
    <n v="8"/>
    <n v="0"/>
    <n v="15"/>
    <n v="5"/>
    <n v="5"/>
    <n v="0"/>
    <n v="1"/>
    <s v="Travel_Rarely"/>
    <x v="1"/>
    <s v="Medical"/>
    <x v="1"/>
    <s v="Sales Executive"/>
    <x v="1"/>
    <s v="No"/>
    <s v="Y"/>
  </r>
  <r>
    <n v="31"/>
    <n v="4"/>
    <n v="3"/>
    <n v="1"/>
    <n v="2225"/>
    <n v="2"/>
    <n v="30570"/>
    <n v="19"/>
    <n v="8"/>
    <n v="0"/>
    <n v="1"/>
    <n v="3"/>
    <n v="1"/>
    <n v="0"/>
    <n v="0"/>
    <s v="Travel_Frequently"/>
    <x v="0"/>
    <s v="Life Sciences"/>
    <x v="1"/>
    <s v="Manager"/>
    <x v="1"/>
    <s v="Yes"/>
    <s v="Y"/>
  </r>
  <r>
    <n v="30"/>
    <n v="3"/>
    <n v="3"/>
    <n v="1"/>
    <n v="2226"/>
    <n v="3"/>
    <n v="51210"/>
    <n v="13"/>
    <n v="8"/>
    <n v="0"/>
    <n v="8"/>
    <n v="4"/>
    <n v="3"/>
    <n v="0"/>
    <n v="2"/>
    <s v="Travel_Rarely"/>
    <x v="0"/>
    <s v="Life Sciences"/>
    <x v="2"/>
    <s v="Sales Executive"/>
    <x v="1"/>
    <s v="No"/>
    <s v="Y"/>
  </r>
  <r>
    <n v="31"/>
    <n v="1"/>
    <n v="3"/>
    <n v="1"/>
    <n v="2227"/>
    <n v="1"/>
    <n v="168560"/>
    <n v="12"/>
    <n v="8"/>
    <n v="1"/>
    <n v="9"/>
    <n v="3"/>
    <n v="3"/>
    <n v="1"/>
    <n v="0"/>
    <s v="Travel_Rarely"/>
    <x v="1"/>
    <s v="Medical"/>
    <x v="1"/>
    <s v="Laboratory Technician"/>
    <x v="1"/>
    <s v="No"/>
    <s v="Y"/>
  </r>
  <r>
    <n v="34"/>
    <n v="2"/>
    <n v="1"/>
    <n v="1"/>
    <n v="2228"/>
    <n v="5"/>
    <n v="26860"/>
    <n v="11"/>
    <n v="8"/>
    <n v="0"/>
    <n v="10"/>
    <n v="3"/>
    <n v="4"/>
    <n v="1"/>
    <n v="3"/>
    <s v="Travel_Frequently"/>
    <x v="0"/>
    <s v="Marketing"/>
    <x v="2"/>
    <s v="Manager"/>
    <x v="0"/>
    <s v="No"/>
    <s v="Y"/>
  </r>
  <r>
    <n v="31"/>
    <n v="20"/>
    <n v="3"/>
    <n v="1"/>
    <n v="2229"/>
    <n v="1"/>
    <n v="61800"/>
    <n v="14"/>
    <n v="8"/>
    <n v="1"/>
    <n v="1"/>
    <n v="2"/>
    <n v="1"/>
    <n v="0"/>
    <n v="0"/>
    <s v="Travel_Rarely"/>
    <x v="0"/>
    <s v="Technical Degree"/>
    <x v="1"/>
    <s v="Research Scientist"/>
    <x v="1"/>
    <s v="Yes"/>
    <s v="Y"/>
  </r>
  <r>
    <n v="27"/>
    <n v="11"/>
    <n v="4"/>
    <n v="1"/>
    <n v="2230"/>
    <n v="4"/>
    <n v="66320"/>
    <n v="16"/>
    <n v="8"/>
    <n v="0"/>
    <n v="6"/>
    <n v="3"/>
    <n v="5"/>
    <n v="1"/>
    <n v="4"/>
    <s v="Travel_Rarely"/>
    <x v="2"/>
    <s v="Medical"/>
    <x v="0"/>
    <s v="Sales Executive"/>
    <x v="1"/>
    <s v="No"/>
    <s v="Y"/>
  </r>
  <r>
    <n v="36"/>
    <n v="1"/>
    <n v="3"/>
    <n v="1"/>
    <n v="2231"/>
    <n v="2"/>
    <n v="35050"/>
    <n v="12"/>
    <n v="8"/>
    <n v="2"/>
    <n v="10"/>
    <n v="2"/>
    <n v="10"/>
    <n v="1"/>
    <n v="8"/>
    <s v="Travel_Rarely"/>
    <x v="0"/>
    <s v="Marketing"/>
    <x v="1"/>
    <s v="Research Scientist"/>
    <x v="1"/>
    <s v="No"/>
    <s v="Y"/>
  </r>
  <r>
    <n v="36"/>
    <n v="24"/>
    <n v="3"/>
    <n v="1"/>
    <n v="2232"/>
    <n v="3"/>
    <n v="63970"/>
    <n v="14"/>
    <n v="8"/>
    <n v="1"/>
    <n v="11"/>
    <n v="3"/>
    <n v="3"/>
    <n v="0"/>
    <n v="2"/>
    <s v="Travel_Rarely"/>
    <x v="1"/>
    <s v="Other"/>
    <x v="0"/>
    <s v="Research Director"/>
    <x v="0"/>
    <s v="No"/>
    <s v="Y"/>
  </r>
  <r>
    <n v="47"/>
    <n v="23"/>
    <n v="4"/>
    <n v="1"/>
    <n v="2233"/>
    <n v="2"/>
    <n v="62740"/>
    <n v="14"/>
    <n v="8"/>
    <n v="2"/>
    <n v="17"/>
    <n v="0"/>
    <n v="6"/>
    <n v="1"/>
    <n v="2"/>
    <s v="Travel_Rarely"/>
    <x v="1"/>
    <s v="Life Sciences"/>
    <x v="0"/>
    <s v="Sales Executive"/>
    <x v="0"/>
    <s v="No"/>
    <s v="Y"/>
  </r>
  <r>
    <n v="25"/>
    <n v="16"/>
    <n v="4"/>
    <n v="1"/>
    <n v="2234"/>
    <n v="2"/>
    <n v="198590"/>
    <n v="19"/>
    <n v="8"/>
    <n v="0"/>
    <n v="6"/>
    <n v="3"/>
    <n v="3"/>
    <n v="2"/>
    <n v="2"/>
    <s v="Travel_Rarely"/>
    <x v="0"/>
    <s v="Life Sciences"/>
    <x v="0"/>
    <s v="Research Scientist"/>
    <x v="1"/>
    <s v="Yes"/>
    <s v="Y"/>
  </r>
  <r>
    <n v="37"/>
    <n v="8"/>
    <n v="4"/>
    <n v="1"/>
    <n v="2235"/>
    <n v="1"/>
    <n v="75870"/>
    <n v="22"/>
    <n v="8"/>
    <n v="1"/>
    <n v="7"/>
    <n v="5"/>
    <n v="6"/>
    <n v="1"/>
    <n v="3"/>
    <s v="Non-Travel"/>
    <x v="0"/>
    <s v="Medical"/>
    <x v="1"/>
    <s v="Healthcare Representative"/>
    <x v="1"/>
    <s v="No"/>
    <s v="Y"/>
  </r>
  <r>
    <n v="56"/>
    <n v="10"/>
    <n v="4"/>
    <n v="1"/>
    <n v="2236"/>
    <n v="2"/>
    <n v="42580"/>
    <n v="16"/>
    <n v="8"/>
    <n v="0"/>
    <n v="5"/>
    <n v="2"/>
    <n v="3"/>
    <n v="1"/>
    <n v="0"/>
    <s v="Travel_Rarely"/>
    <x v="1"/>
    <s v="Other"/>
    <x v="0"/>
    <s v="Sales Representative"/>
    <x v="1"/>
    <s v="No"/>
    <s v="Y"/>
  </r>
  <r>
    <n v="47"/>
    <n v="3"/>
    <n v="2"/>
    <n v="1"/>
    <n v="2237"/>
    <n v="2"/>
    <n v="43640"/>
    <n v="11"/>
    <n v="8"/>
    <n v="1"/>
    <n v="26"/>
    <n v="3"/>
    <n v="20"/>
    <n v="5"/>
    <n v="6"/>
    <s v="Travel_Rarely"/>
    <x v="1"/>
    <s v="Medical"/>
    <x v="0"/>
    <s v="Laboratory Technician"/>
    <x v="1"/>
    <s v="No"/>
    <s v="Y"/>
  </r>
  <r>
    <n v="24"/>
    <n v="5"/>
    <n v="1"/>
    <n v="1"/>
    <n v="2238"/>
    <n v="1"/>
    <n v="43350"/>
    <n v="15"/>
    <n v="8"/>
    <n v="1"/>
    <n v="5"/>
    <n v="5"/>
    <n v="5"/>
    <n v="0"/>
    <n v="3"/>
    <s v="Travel_Rarely"/>
    <x v="1"/>
    <s v="Other"/>
    <x v="0"/>
    <s v="Manufacturing Director"/>
    <x v="1"/>
    <s v="No"/>
    <s v="Y"/>
  </r>
  <r>
    <n v="32"/>
    <n v="4"/>
    <n v="3"/>
    <n v="1"/>
    <n v="2239"/>
    <n v="1"/>
    <n v="53260"/>
    <n v="14"/>
    <n v="8"/>
    <n v="1"/>
    <n v="7"/>
    <n v="2"/>
    <n v="4"/>
    <n v="0"/>
    <n v="3"/>
    <s v="Travel_Rarely"/>
    <x v="0"/>
    <s v="Marketing"/>
    <x v="0"/>
    <s v="Research Scientist"/>
    <x v="1"/>
    <s v="No"/>
    <s v="Y"/>
  </r>
  <r>
    <n v="34"/>
    <n v="9"/>
    <n v="2"/>
    <n v="1"/>
    <n v="2240"/>
    <n v="1"/>
    <n v="32800"/>
    <n v="13"/>
    <n v="8"/>
    <n v="0"/>
    <n v="7"/>
    <n v="3"/>
    <n v="5"/>
    <n v="0"/>
    <n v="2"/>
    <s v="Travel_Rarely"/>
    <x v="1"/>
    <s v="Medical"/>
    <x v="0"/>
    <s v="Sales Executive"/>
    <x v="1"/>
    <s v="No"/>
    <s v="Y"/>
  </r>
  <r>
    <n v="41"/>
    <n v="26"/>
    <n v="3"/>
    <n v="1"/>
    <n v="2241"/>
    <n v="3"/>
    <n v="54850"/>
    <n v="17"/>
    <n v="8"/>
    <n v="2"/>
    <n v="7"/>
    <n v="2"/>
    <n v="4"/>
    <n v="0"/>
    <n v="3"/>
    <s v="Travel_Rarely"/>
    <x v="1"/>
    <s v="Medical"/>
    <x v="0"/>
    <s v="Sales Executive"/>
    <x v="0"/>
    <s v="No"/>
    <s v="Y"/>
  </r>
  <r>
    <n v="40"/>
    <n v="3"/>
    <n v="2"/>
    <n v="1"/>
    <n v="2242"/>
    <n v="1"/>
    <n v="43420"/>
    <n v="11"/>
    <n v="8"/>
    <n v="1"/>
    <n v="11"/>
    <n v="6"/>
    <n v="8"/>
    <n v="0"/>
    <n v="7"/>
    <s v="Non-Travel"/>
    <x v="0"/>
    <s v="Life Sciences"/>
    <x v="2"/>
    <s v="Sales Executive"/>
    <x v="1"/>
    <s v="No"/>
    <s v="Y"/>
  </r>
  <r>
    <n v="31"/>
    <n v="16"/>
    <n v="3"/>
    <n v="1"/>
    <n v="2243"/>
    <n v="2"/>
    <n v="27820"/>
    <n v="19"/>
    <n v="8"/>
    <n v="1"/>
    <n v="13"/>
    <n v="5"/>
    <n v="13"/>
    <n v="9"/>
    <n v="9"/>
    <s v="Travel_Rarely"/>
    <x v="1"/>
    <s v="Medical"/>
    <x v="2"/>
    <s v="Human Resources"/>
    <x v="1"/>
    <s v="No"/>
    <s v="Y"/>
  </r>
  <r>
    <n v="46"/>
    <n v="18"/>
    <n v="1"/>
    <n v="1"/>
    <n v="2244"/>
    <n v="1"/>
    <n v="59800"/>
    <n v="11"/>
    <n v="8"/>
    <n v="1"/>
    <n v="28"/>
    <n v="2"/>
    <n v="7"/>
    <n v="4"/>
    <n v="3"/>
    <s v="Travel_Rarely"/>
    <x v="1"/>
    <s v="Medical"/>
    <x v="2"/>
    <s v="Manufacturing Director"/>
    <x v="1"/>
    <s v="Yes"/>
    <s v="Y"/>
  </r>
  <r>
    <n v="39"/>
    <n v="2"/>
    <n v="4"/>
    <n v="1"/>
    <n v="2245"/>
    <n v="2"/>
    <n v="43810"/>
    <n v="15"/>
    <n v="8"/>
    <n v="2"/>
    <n v="11"/>
    <n v="1"/>
    <n v="1"/>
    <n v="0"/>
    <n v="0"/>
    <s v="Non-Travel"/>
    <x v="1"/>
    <s v="Medical"/>
    <x v="1"/>
    <s v="Manufacturing Director"/>
    <x v="1"/>
    <s v="Yes"/>
    <s v="Y"/>
  </r>
  <r>
    <n v="31"/>
    <n v="2"/>
    <n v="3"/>
    <n v="1"/>
    <n v="2246"/>
    <n v="2"/>
    <n v="25720"/>
    <n v="13"/>
    <n v="8"/>
    <n v="3"/>
    <n v="10"/>
    <n v="3"/>
    <n v="10"/>
    <n v="4"/>
    <n v="7"/>
    <s v="Travel_Frequently"/>
    <x v="0"/>
    <s v="Medical"/>
    <x v="1"/>
    <s v="Sales Executive"/>
    <x v="1"/>
    <s v="Yes"/>
    <s v="Y"/>
  </r>
  <r>
    <n v="45"/>
    <n v="10"/>
    <n v="2"/>
    <n v="1"/>
    <n v="2247"/>
    <n v="1"/>
    <n v="38330"/>
    <n v="14"/>
    <n v="8"/>
    <n v="0"/>
    <n v="24"/>
    <n v="1"/>
    <n v="7"/>
    <n v="0"/>
    <n v="7"/>
    <s v="Travel_Rarely"/>
    <x v="0"/>
    <s v="Marketing"/>
    <x v="2"/>
    <s v="Sales Executive"/>
    <x v="1"/>
    <s v="No"/>
    <s v="Y"/>
  </r>
  <r>
    <n v="31"/>
    <n v="16"/>
    <n v="4"/>
    <n v="1"/>
    <n v="2248"/>
    <n v="3"/>
    <n v="42440"/>
    <n v="13"/>
    <n v="8"/>
    <n v="0"/>
    <n v="8"/>
    <n v="3"/>
    <n v="3"/>
    <n v="0"/>
    <n v="2"/>
    <s v="Travel_Rarely"/>
    <x v="1"/>
    <s v="Life Sciences"/>
    <x v="1"/>
    <s v="Human Resources"/>
    <x v="1"/>
    <s v="No"/>
    <s v="Y"/>
  </r>
  <r>
    <n v="31"/>
    <n v="7"/>
    <n v="4"/>
    <n v="1"/>
    <n v="2249"/>
    <n v="1"/>
    <n v="65000"/>
    <n v="23"/>
    <n v="8"/>
    <n v="1"/>
    <n v="7"/>
    <n v="5"/>
    <n v="2"/>
    <n v="2"/>
    <n v="2"/>
    <s v="Travel_Frequently"/>
    <x v="1"/>
    <s v="Life Sciences"/>
    <x v="0"/>
    <s v="Laboratory Technician"/>
    <x v="1"/>
    <s v="Yes"/>
    <s v="Y"/>
  </r>
  <r>
    <n v="45"/>
    <n v="1"/>
    <n v="2"/>
    <n v="1"/>
    <n v="2250"/>
    <n v="1"/>
    <n v="184300"/>
    <n v="12"/>
    <n v="8"/>
    <n v="1"/>
    <n v="10"/>
    <n v="5"/>
    <n v="3"/>
    <n v="1"/>
    <n v="2"/>
    <s v="Travel_Rarely"/>
    <x v="1"/>
    <s v="Life Sciences"/>
    <x v="0"/>
    <s v="Research Scientist"/>
    <x v="0"/>
    <s v="No"/>
    <s v="Y"/>
  </r>
  <r>
    <n v="48"/>
    <n v="24"/>
    <n v="3"/>
    <n v="1"/>
    <n v="2251"/>
    <n v="2"/>
    <n v="16010"/>
    <n v="12"/>
    <n v="8"/>
    <n v="0"/>
    <n v="15"/>
    <n v="3"/>
    <n v="2"/>
    <n v="2"/>
    <n v="2"/>
    <s v="Travel_Rarely"/>
    <x v="1"/>
    <s v="Technical Degree"/>
    <x v="2"/>
    <s v="Research Scientist"/>
    <x v="1"/>
    <s v="No"/>
    <s v="Y"/>
  </r>
  <r>
    <n v="34"/>
    <n v="7"/>
    <n v="4"/>
    <n v="1"/>
    <n v="2252"/>
    <n v="2"/>
    <n v="26940"/>
    <n v="16"/>
    <n v="8"/>
    <n v="1"/>
    <n v="2"/>
    <n v="3"/>
    <n v="2"/>
    <n v="2"/>
    <n v="2"/>
    <s v="Travel_Rarely"/>
    <x v="1"/>
    <s v="Medical"/>
    <x v="0"/>
    <s v="Research Scientist"/>
    <x v="1"/>
    <s v="Yes"/>
    <s v="Y"/>
  </r>
  <r>
    <n v="40"/>
    <n v="25"/>
    <n v="4"/>
    <n v="1"/>
    <n v="2253"/>
    <n v="1"/>
    <n v="31490"/>
    <n v="15"/>
    <n v="8"/>
    <n v="1"/>
    <n v="16"/>
    <n v="1"/>
    <n v="9"/>
    <n v="4"/>
    <n v="8"/>
    <s v="Non-Travel"/>
    <x v="1"/>
    <s v="Other"/>
    <x v="2"/>
    <s v="Sales Executive"/>
    <x v="0"/>
    <s v="No"/>
    <s v="Y"/>
  </r>
  <r>
    <n v="28"/>
    <n v="1"/>
    <n v="2"/>
    <n v="1"/>
    <n v="2254"/>
    <n v="1"/>
    <n v="176390"/>
    <n v="13"/>
    <n v="8"/>
    <n v="1"/>
    <n v="6"/>
    <n v="0"/>
    <n v="5"/>
    <n v="1"/>
    <n v="3"/>
    <s v="Travel_Rarely"/>
    <x v="1"/>
    <s v="Technical Degree"/>
    <x v="1"/>
    <s v="Research Scientist"/>
    <x v="0"/>
    <s v="No"/>
    <s v="Y"/>
  </r>
  <r>
    <n v="44"/>
    <n v="5"/>
    <n v="3"/>
    <n v="1"/>
    <n v="2255"/>
    <n v="1"/>
    <n v="23190"/>
    <n v="18"/>
    <n v="8"/>
    <n v="0"/>
    <n v="7"/>
    <n v="4"/>
    <n v="5"/>
    <n v="0"/>
    <n v="3"/>
    <s v="Non-Travel"/>
    <x v="1"/>
    <s v="Life Sciences"/>
    <x v="1"/>
    <s v="Laboratory Technician"/>
    <x v="1"/>
    <s v="No"/>
    <s v="Y"/>
  </r>
  <r>
    <n v="53"/>
    <n v="2"/>
    <n v="4"/>
    <n v="1"/>
    <n v="2256"/>
    <n v="2"/>
    <n v="116910"/>
    <n v="20"/>
    <n v="8"/>
    <n v="0"/>
    <n v="35"/>
    <n v="2"/>
    <n v="9"/>
    <n v="8"/>
    <n v="8"/>
    <s v="Travel_Rarely"/>
    <x v="1"/>
    <s v="Technical Degree"/>
    <x v="1"/>
    <s v="Manager"/>
    <x v="1"/>
    <s v="No"/>
    <s v="Y"/>
  </r>
  <r>
    <n v="49"/>
    <n v="7"/>
    <n v="3"/>
    <n v="1"/>
    <n v="2257"/>
    <n v="3"/>
    <n v="53240"/>
    <n v="19"/>
    <n v="8"/>
    <n v="0"/>
    <n v="20"/>
    <n v="2"/>
    <n v="3"/>
    <n v="1"/>
    <n v="2"/>
    <s v="Travel_Rarely"/>
    <x v="1"/>
    <s v="Life Sciences"/>
    <x v="0"/>
    <s v="Laboratory Technician"/>
    <x v="1"/>
    <s v="No"/>
    <s v="Y"/>
  </r>
  <r>
    <n v="40"/>
    <n v="2"/>
    <n v="4"/>
    <n v="1"/>
    <n v="2258"/>
    <n v="3"/>
    <n v="167520"/>
    <n v="18"/>
    <n v="8"/>
    <n v="1"/>
    <n v="8"/>
    <n v="3"/>
    <n v="3"/>
    <n v="1"/>
    <n v="2"/>
    <s v="Travel_Rarely"/>
    <x v="1"/>
    <s v="Life Sciences"/>
    <x v="2"/>
    <s v="Laboratory Technician"/>
    <x v="1"/>
    <s v="No"/>
    <s v="Y"/>
  </r>
  <r>
    <n v="44"/>
    <n v="5"/>
    <n v="1"/>
    <n v="1"/>
    <n v="2259"/>
    <n v="3"/>
    <n v="52280"/>
    <n v="13"/>
    <n v="8"/>
    <n v="0"/>
    <n v="6"/>
    <n v="2"/>
    <n v="5"/>
    <n v="1"/>
    <n v="3"/>
    <s v="Travel_Rarely"/>
    <x v="1"/>
    <s v="Other"/>
    <x v="1"/>
    <s v="Research Scientist"/>
    <x v="1"/>
    <s v="No"/>
    <s v="Y"/>
  </r>
  <r>
    <n v="33"/>
    <n v="10"/>
    <n v="3"/>
    <n v="1"/>
    <n v="2260"/>
    <n v="2"/>
    <n v="27000"/>
    <n v="14"/>
    <n v="8"/>
    <n v="3"/>
    <n v="5"/>
    <n v="2"/>
    <n v="4"/>
    <n v="0"/>
    <n v="3"/>
    <s v="Travel_Frequently"/>
    <x v="2"/>
    <s v="Medical"/>
    <x v="0"/>
    <s v="Sales Executive"/>
    <x v="0"/>
    <s v="No"/>
    <s v="Y"/>
  </r>
  <r>
    <n v="34"/>
    <n v="10"/>
    <n v="4"/>
    <n v="1"/>
    <n v="2261"/>
    <n v="1"/>
    <n v="192460"/>
    <n v="15"/>
    <n v="8"/>
    <n v="1"/>
    <n v="15"/>
    <n v="5"/>
    <n v="13"/>
    <n v="3"/>
    <n v="12"/>
    <s v="Travel_Rarely"/>
    <x v="1"/>
    <s v="Life Sciences"/>
    <x v="1"/>
    <s v="Sales Representative"/>
    <x v="0"/>
    <s v="No"/>
    <s v="Y"/>
  </r>
  <r>
    <n v="30"/>
    <n v="1"/>
    <n v="2"/>
    <n v="1"/>
    <n v="2262"/>
    <n v="1"/>
    <n v="25060"/>
    <n v="22"/>
    <n v="8"/>
    <n v="0"/>
    <n v="4"/>
    <n v="3"/>
    <n v="2"/>
    <n v="2"/>
    <n v="2"/>
    <s v="Travel_Rarely"/>
    <x v="0"/>
    <s v="Technical Degree"/>
    <x v="0"/>
    <s v="Laboratory Technician"/>
    <x v="1"/>
    <s v="No"/>
    <s v="Y"/>
  </r>
  <r>
    <n v="42"/>
    <n v="8"/>
    <n v="4"/>
    <n v="1"/>
    <n v="2263"/>
    <n v="1"/>
    <n v="60620"/>
    <n v="22"/>
    <n v="8"/>
    <n v="2"/>
    <n v="12"/>
    <n v="2"/>
    <n v="12"/>
    <n v="5"/>
    <n v="8"/>
    <s v="Travel_Frequently"/>
    <x v="1"/>
    <s v="Medical"/>
    <x v="1"/>
    <s v="Sales Executive"/>
    <x v="0"/>
    <s v="No"/>
    <s v="Y"/>
  </r>
  <r>
    <n v="44"/>
    <n v="5"/>
    <n v="3"/>
    <n v="1"/>
    <n v="2264"/>
    <n v="5"/>
    <n v="43820"/>
    <n v="16"/>
    <n v="8"/>
    <n v="2"/>
    <n v="11"/>
    <n v="2"/>
    <n v="1"/>
    <n v="0"/>
    <n v="0"/>
    <s v="Travel_Frequently"/>
    <x v="1"/>
    <s v="Life Sciences"/>
    <x v="0"/>
    <s v="Manufacturing Director"/>
    <x v="0"/>
    <s v="No"/>
    <s v="Y"/>
  </r>
  <r>
    <n v="30"/>
    <n v="8"/>
    <n v="3"/>
    <n v="1"/>
    <n v="2265"/>
    <n v="1"/>
    <n v="21430"/>
    <n v="17"/>
    <n v="8"/>
    <n v="1"/>
    <n v="1"/>
    <n v="2"/>
    <n v="1"/>
    <n v="0"/>
    <n v="0"/>
    <s v="Non-Travel"/>
    <x v="1"/>
    <s v="Life Sciences"/>
    <x v="2"/>
    <s v="Manufacturing Director"/>
    <x v="1"/>
    <s v="No"/>
    <s v="Y"/>
  </r>
  <r>
    <n v="57"/>
    <n v="2"/>
    <n v="1"/>
    <n v="1"/>
    <n v="2266"/>
    <n v="3"/>
    <n v="61620"/>
    <n v="14"/>
    <n v="8"/>
    <n v="0"/>
    <n v="13"/>
    <n v="5"/>
    <n v="12"/>
    <n v="2"/>
    <n v="8"/>
    <s v="Travel_Rarely"/>
    <x v="0"/>
    <s v="Life Sciences"/>
    <x v="0"/>
    <s v="Research Scientist"/>
    <x v="1"/>
    <s v="No"/>
    <s v="Y"/>
  </r>
  <r>
    <n v="49"/>
    <n v="7"/>
    <n v="3"/>
    <n v="1"/>
    <n v="2267"/>
    <n v="2"/>
    <n v="50940"/>
    <n v="15"/>
    <n v="8"/>
    <n v="0"/>
    <n v="29"/>
    <n v="5"/>
    <n v="8"/>
    <n v="0"/>
    <n v="7"/>
    <s v="Travel_Rarely"/>
    <x v="1"/>
    <s v="Technical Degree"/>
    <x v="2"/>
    <s v="Sales Executive"/>
    <x v="0"/>
    <s v="No"/>
    <s v="Y"/>
  </r>
  <r>
    <n v="34"/>
    <n v="2"/>
    <n v="4"/>
    <n v="1"/>
    <n v="2268"/>
    <n v="2"/>
    <n v="68770"/>
    <n v="20"/>
    <n v="8"/>
    <n v="0"/>
    <n v="16"/>
    <n v="3"/>
    <n v="14"/>
    <n v="6"/>
    <n v="9"/>
    <s v="Travel_Frequently"/>
    <x v="1"/>
    <s v="Medical"/>
    <x v="2"/>
    <s v="Sales Representative"/>
    <x v="0"/>
    <s v="No"/>
    <s v="Y"/>
  </r>
  <r>
    <n v="28"/>
    <n v="2"/>
    <n v="3"/>
    <n v="1"/>
    <n v="2269"/>
    <n v="1"/>
    <n v="22740"/>
    <n v="20"/>
    <n v="8"/>
    <n v="1"/>
    <n v="5"/>
    <n v="5"/>
    <n v="3"/>
    <n v="1"/>
    <n v="2"/>
    <s v="Travel_Frequently"/>
    <x v="1"/>
    <s v="Medical"/>
    <x v="0"/>
    <s v="Research Scientist"/>
    <x v="1"/>
    <s v="Yes"/>
    <s v="Y"/>
  </r>
  <r>
    <n v="29"/>
    <n v="28"/>
    <n v="3"/>
    <n v="1"/>
    <n v="2270"/>
    <n v="5"/>
    <n v="44340"/>
    <n v="17"/>
    <n v="8"/>
    <n v="3"/>
    <n v="7"/>
    <n v="1"/>
    <n v="5"/>
    <n v="0"/>
    <n v="0"/>
    <s v="Travel_Frequently"/>
    <x v="1"/>
    <s v="Medical"/>
    <x v="1"/>
    <s v="Research Scientist"/>
    <x v="0"/>
    <s v="Yes"/>
    <s v="Y"/>
  </r>
  <r>
    <n v="34"/>
    <n v="7"/>
    <n v="1"/>
    <n v="1"/>
    <n v="2271"/>
    <n v="1"/>
    <n v="62880"/>
    <n v="15"/>
    <n v="8"/>
    <n v="1"/>
    <n v="16"/>
    <n v="2"/>
    <n v="15"/>
    <n v="10"/>
    <n v="10"/>
    <s v="Travel_Rarely"/>
    <x v="1"/>
    <s v="Medical"/>
    <x v="1"/>
    <s v="Research Scientist"/>
    <x v="1"/>
    <s v="Yes"/>
    <s v="Y"/>
  </r>
  <r>
    <n v="35"/>
    <n v="7"/>
    <n v="4"/>
    <n v="1"/>
    <n v="2272"/>
    <n v="4"/>
    <n v="25530"/>
    <n v="14"/>
    <n v="8"/>
    <n v="1"/>
    <n v="1"/>
    <n v="4"/>
    <n v="1"/>
    <n v="0"/>
    <n v="0"/>
    <s v="Travel_Rarely"/>
    <x v="0"/>
    <s v="Other"/>
    <x v="0"/>
    <s v="Healthcare Representative"/>
    <x v="0"/>
    <s v="No"/>
    <s v="Y"/>
  </r>
  <r>
    <n v="24"/>
    <n v="3"/>
    <n v="3"/>
    <n v="1"/>
    <n v="2273"/>
    <n v="2"/>
    <n v="76540"/>
    <n v="17"/>
    <n v="8"/>
    <n v="1"/>
    <n v="4"/>
    <n v="3"/>
    <n v="0"/>
    <n v="0"/>
    <n v="0"/>
    <s v="Travel_Frequently"/>
    <x v="0"/>
    <s v="Life Sciences"/>
    <x v="1"/>
    <s v="Research Scientist"/>
    <x v="1"/>
    <s v="Yes"/>
    <s v="Y"/>
  </r>
  <r>
    <n v="24"/>
    <n v="10"/>
    <n v="3"/>
    <n v="1"/>
    <n v="2274"/>
    <n v="2"/>
    <n v="51600"/>
    <n v="17"/>
    <n v="8"/>
    <n v="1"/>
    <n v="1"/>
    <n v="3"/>
    <n v="1"/>
    <n v="0"/>
    <n v="0"/>
    <s v="Non-Travel"/>
    <x v="1"/>
    <s v="Life Sciences"/>
    <x v="0"/>
    <s v="Manager"/>
    <x v="0"/>
    <s v="No"/>
    <s v="Y"/>
  </r>
  <r>
    <n v="44"/>
    <n v="5"/>
    <n v="2"/>
    <n v="1"/>
    <n v="2275"/>
    <n v="2"/>
    <n v="171590"/>
    <n v="22"/>
    <n v="8"/>
    <n v="1"/>
    <n v="16"/>
    <n v="1"/>
    <n v="2"/>
    <n v="2"/>
    <n v="2"/>
    <s v="Travel_Frequently"/>
    <x v="1"/>
    <s v="Medical"/>
    <x v="1"/>
    <s v="Research Scientist"/>
    <x v="0"/>
    <s v="No"/>
    <s v="Y"/>
  </r>
  <r>
    <n v="29"/>
    <n v="10"/>
    <n v="2"/>
    <n v="1"/>
    <n v="2276"/>
    <n v="1"/>
    <n v="128080"/>
    <n v="13"/>
    <n v="8"/>
    <n v="0"/>
    <n v="10"/>
    <n v="6"/>
    <n v="10"/>
    <n v="0"/>
    <n v="4"/>
    <s v="Travel_Rarely"/>
    <x v="0"/>
    <s v="Life Sciences"/>
    <x v="2"/>
    <s v="Sales Executive"/>
    <x v="0"/>
    <s v="No"/>
    <s v="Y"/>
  </r>
  <r>
    <n v="30"/>
    <n v="1"/>
    <n v="2"/>
    <n v="1"/>
    <n v="2277"/>
    <n v="3"/>
    <n v="102210"/>
    <n v="19"/>
    <n v="8"/>
    <n v="1"/>
    <n v="6"/>
    <n v="2"/>
    <n v="5"/>
    <n v="1"/>
    <n v="3"/>
    <s v="Travel_Rarely"/>
    <x v="1"/>
    <s v="Life Sciences"/>
    <x v="2"/>
    <s v="Sales Executive"/>
    <x v="1"/>
    <s v="No"/>
    <s v="Y"/>
  </r>
  <r>
    <n v="55"/>
    <n v="20"/>
    <n v="3"/>
    <n v="1"/>
    <n v="2278"/>
    <n v="2"/>
    <n v="47790"/>
    <n v="14"/>
    <n v="8"/>
    <n v="1"/>
    <n v="4"/>
    <n v="6"/>
    <n v="3"/>
    <n v="1"/>
    <n v="2"/>
    <s v="Travel_Rarely"/>
    <x v="0"/>
    <s v="Marketing"/>
    <x v="0"/>
    <s v="Research Scientist"/>
    <x v="1"/>
    <s v="No"/>
    <s v="Y"/>
  </r>
  <r>
    <n v="33"/>
    <n v="7"/>
    <n v="2"/>
    <n v="1"/>
    <n v="2279"/>
    <n v="2"/>
    <n v="37370"/>
    <n v="22"/>
    <n v="8"/>
    <n v="2"/>
    <n v="8"/>
    <n v="2"/>
    <n v="5"/>
    <n v="0"/>
    <n v="2"/>
    <s v="Travel_Rarely"/>
    <x v="1"/>
    <s v="Life Sciences"/>
    <x v="0"/>
    <s v="Research Scientist"/>
    <x v="1"/>
    <s v="No"/>
    <s v="Y"/>
  </r>
  <r>
    <n v="47"/>
    <n v="8"/>
    <n v="4"/>
    <n v="1"/>
    <n v="2280"/>
    <n v="2"/>
    <n v="23660"/>
    <n v="17"/>
    <n v="8"/>
    <n v="0"/>
    <n v="11"/>
    <n v="5"/>
    <n v="5"/>
    <n v="1"/>
    <n v="2"/>
    <s v="Travel_Rarely"/>
    <x v="1"/>
    <s v="Medical"/>
    <x v="0"/>
    <s v="Sales Representative"/>
    <x v="0"/>
    <s v="No"/>
    <s v="Y"/>
  </r>
  <r>
    <n v="28"/>
    <n v="1"/>
    <n v="3"/>
    <n v="1"/>
    <n v="2281"/>
    <n v="2"/>
    <n v="17060"/>
    <n v="12"/>
    <n v="8"/>
    <n v="0"/>
    <n v="8"/>
    <n v="3"/>
    <n v="0"/>
    <n v="0"/>
    <n v="0"/>
    <s v="Travel_Frequently"/>
    <x v="0"/>
    <s v="Marketing"/>
    <x v="1"/>
    <s v="Laboratory Technician"/>
    <x v="1"/>
    <s v="Yes"/>
    <s v="Y"/>
  </r>
  <r>
    <n v="28"/>
    <n v="8"/>
    <n v="4"/>
    <n v="1"/>
    <n v="2282"/>
    <n v="1"/>
    <n v="163070"/>
    <n v="16"/>
    <n v="8"/>
    <n v="0"/>
    <n v="1"/>
    <n v="3"/>
    <n v="1"/>
    <n v="0"/>
    <n v="0"/>
    <s v="Travel_Rarely"/>
    <x v="0"/>
    <s v="Marketing"/>
    <x v="2"/>
    <s v="Laboratory Technician"/>
    <x v="1"/>
    <s v="No"/>
    <s v="Y"/>
  </r>
  <r>
    <n v="28"/>
    <n v="9"/>
    <n v="3"/>
    <n v="1"/>
    <n v="2283"/>
    <n v="2"/>
    <n v="59330"/>
    <n v="11"/>
    <n v="8"/>
    <n v="0"/>
    <n v="5"/>
    <n v="3"/>
    <n v="4"/>
    <n v="1"/>
    <n v="3"/>
    <s v="Travel_Frequently"/>
    <x v="1"/>
    <s v="Life Sciences"/>
    <x v="1"/>
    <s v="Sales Executive"/>
    <x v="0"/>
    <s v="No"/>
    <s v="Y"/>
  </r>
  <r>
    <n v="49"/>
    <n v="5"/>
    <n v="4"/>
    <n v="1"/>
    <n v="2284"/>
    <n v="1"/>
    <n v="34240"/>
    <n v="11"/>
    <n v="8"/>
    <n v="0"/>
    <n v="10"/>
    <n v="3"/>
    <n v="3"/>
    <n v="1"/>
    <n v="2"/>
    <s v="Travel_Rarely"/>
    <x v="1"/>
    <s v="Life Sciences"/>
    <x v="0"/>
    <s v="Research Scientist"/>
    <x v="0"/>
    <s v="No"/>
    <s v="Y"/>
  </r>
  <r>
    <n v="29"/>
    <n v="8"/>
    <n v="1"/>
    <n v="1"/>
    <n v="2285"/>
    <n v="1"/>
    <n v="40370"/>
    <n v="14"/>
    <n v="8"/>
    <n v="0"/>
    <n v="4"/>
    <n v="2"/>
    <n v="3"/>
    <n v="0"/>
    <n v="2"/>
    <s v="Travel_Frequently"/>
    <x v="1"/>
    <s v="Medical"/>
    <x v="0"/>
    <s v="Research Scientist"/>
    <x v="1"/>
    <s v="No"/>
    <s v="Y"/>
  </r>
  <r>
    <n v="28"/>
    <n v="5"/>
    <n v="1"/>
    <n v="1"/>
    <n v="2286"/>
    <n v="2"/>
    <n v="25590"/>
    <n v="11"/>
    <n v="8"/>
    <n v="0"/>
    <n v="8"/>
    <n v="3"/>
    <n v="8"/>
    <n v="1"/>
    <n v="7"/>
    <s v="Travel_Rarely"/>
    <x v="1"/>
    <s v="Technical Degree"/>
    <x v="0"/>
    <s v="Laboratory Technician"/>
    <x v="1"/>
    <s v="No"/>
    <s v="Y"/>
  </r>
  <r>
    <n v="33"/>
    <n v="15"/>
    <n v="4"/>
    <n v="1"/>
    <n v="2287"/>
    <n v="1"/>
    <n v="62010"/>
    <n v="15"/>
    <n v="8"/>
    <n v="3"/>
    <n v="14"/>
    <n v="2"/>
    <n v="0"/>
    <n v="0"/>
    <n v="0"/>
    <s v="Travel_Rarely"/>
    <x v="1"/>
    <s v="Life Sciences"/>
    <x v="1"/>
    <s v="Sales Executive"/>
    <x v="0"/>
    <s v="No"/>
    <s v="Y"/>
  </r>
  <r>
    <n v="32"/>
    <n v="7"/>
    <n v="3"/>
    <n v="1"/>
    <n v="2288"/>
    <n v="3"/>
    <n v="44030"/>
    <n v="20"/>
    <n v="8"/>
    <n v="0"/>
    <n v="10"/>
    <n v="3"/>
    <n v="5"/>
    <n v="0"/>
    <n v="0"/>
    <s v="Travel_Rarely"/>
    <x v="1"/>
    <s v="Life Sciences"/>
    <x v="1"/>
    <s v="Laboratory Technician"/>
    <x v="0"/>
    <s v="No"/>
    <s v="Y"/>
  </r>
  <r>
    <n v="54"/>
    <n v="10"/>
    <n v="3"/>
    <n v="1"/>
    <n v="2289"/>
    <n v="4"/>
    <n v="37610"/>
    <n v="12"/>
    <n v="8"/>
    <n v="0"/>
    <n v="26"/>
    <n v="3"/>
    <n v="14"/>
    <n v="1"/>
    <n v="12"/>
    <s v="Travel_Frequently"/>
    <x v="0"/>
    <s v="Life Sciences"/>
    <x v="2"/>
    <s v="Research Scientist"/>
    <x v="0"/>
    <s v="No"/>
    <s v="Y"/>
  </r>
  <r>
    <n v="29"/>
    <n v="5"/>
    <n v="3"/>
    <n v="1"/>
    <n v="2290"/>
    <n v="2"/>
    <n v="109340"/>
    <n v="17"/>
    <n v="8"/>
    <n v="2"/>
    <n v="11"/>
    <n v="2"/>
    <n v="9"/>
    <n v="0"/>
    <n v="7"/>
    <s v="Travel_Rarely"/>
    <x v="1"/>
    <s v="Life Sciences"/>
    <x v="1"/>
    <s v="Research Scientist"/>
    <x v="0"/>
    <s v="Yes"/>
    <s v="Y"/>
  </r>
  <r>
    <n v="44"/>
    <n v="26"/>
    <n v="1"/>
    <n v="1"/>
    <n v="2291"/>
    <n v="1"/>
    <n v="107610"/>
    <n v="11"/>
    <n v="8"/>
    <n v="1"/>
    <n v="24"/>
    <n v="5"/>
    <n v="20"/>
    <n v="14"/>
    <n v="17"/>
    <s v="Travel_Rarely"/>
    <x v="0"/>
    <s v="Marketing"/>
    <x v="0"/>
    <s v="Sales Representative"/>
    <x v="1"/>
    <s v="No"/>
    <s v="Y"/>
  </r>
  <r>
    <n v="39"/>
    <n v="6"/>
    <n v="1"/>
    <n v="1"/>
    <n v="2292"/>
    <n v="2"/>
    <n v="51750"/>
    <n v="17"/>
    <n v="8"/>
    <n v="1"/>
    <n v="9"/>
    <n v="2"/>
    <n v="2"/>
    <n v="2"/>
    <n v="2"/>
    <s v="Travel_Rarely"/>
    <x v="0"/>
    <s v="Technical Degree"/>
    <x v="1"/>
    <s v="Laboratory Technician"/>
    <x v="0"/>
    <s v="No"/>
    <s v="Y"/>
  </r>
  <r>
    <n v="46"/>
    <n v="4"/>
    <n v="2"/>
    <n v="1"/>
    <n v="2293"/>
    <n v="3"/>
    <n v="138260"/>
    <n v="11"/>
    <n v="8"/>
    <n v="0"/>
    <n v="23"/>
    <n v="1"/>
    <n v="13"/>
    <n v="5"/>
    <n v="1"/>
    <s v="Travel_Rarely"/>
    <x v="1"/>
    <s v="Life Sciences"/>
    <x v="0"/>
    <s v="Manufacturing Director"/>
    <x v="1"/>
    <s v="No"/>
    <s v="Y"/>
  </r>
  <r>
    <n v="35"/>
    <n v="23"/>
    <n v="4"/>
    <n v="1"/>
    <n v="2294"/>
    <n v="2"/>
    <n v="63340"/>
    <n v="14"/>
    <n v="8"/>
    <n v="0"/>
    <n v="11"/>
    <n v="2"/>
    <n v="11"/>
    <n v="3"/>
    <n v="3"/>
    <s v="Travel_Rarely"/>
    <x v="1"/>
    <s v="Life Sciences"/>
    <x v="1"/>
    <s v="Research Scientist"/>
    <x v="1"/>
    <s v="No"/>
    <s v="Y"/>
  </r>
  <r>
    <n v="23"/>
    <n v="2"/>
    <n v="4"/>
    <n v="1"/>
    <n v="2295"/>
    <n v="2"/>
    <n v="49360"/>
    <n v="19"/>
    <n v="8"/>
    <n v="1"/>
    <n v="5"/>
    <n v="2"/>
    <n v="4"/>
    <n v="1"/>
    <n v="2"/>
    <s v="Travel_Rarely"/>
    <x v="1"/>
    <s v="Medical"/>
    <x v="1"/>
    <s v="Manager"/>
    <x v="0"/>
    <s v="No"/>
    <s v="Y"/>
  </r>
  <r>
    <n v="40"/>
    <n v="2"/>
    <n v="3"/>
    <n v="1"/>
    <n v="2296"/>
    <n v="2"/>
    <n v="47750"/>
    <n v="15"/>
    <n v="8"/>
    <n v="1"/>
    <n v="15"/>
    <n v="3"/>
    <n v="5"/>
    <n v="1"/>
    <n v="0"/>
    <s v="Travel_Rarely"/>
    <x v="1"/>
    <s v="Medical"/>
    <x v="1"/>
    <s v="Research Director"/>
    <x v="1"/>
    <s v="Yes"/>
    <s v="Y"/>
  </r>
  <r>
    <n v="34"/>
    <n v="2"/>
    <n v="3"/>
    <n v="1"/>
    <n v="2297"/>
    <n v="2"/>
    <n v="28180"/>
    <n v="13"/>
    <n v="8"/>
    <n v="1"/>
    <n v="10"/>
    <n v="2"/>
    <n v="10"/>
    <n v="8"/>
    <n v="6"/>
    <s v="Travel_Rarely"/>
    <x v="2"/>
    <s v="Human Resources"/>
    <x v="0"/>
    <s v="Manufacturing Director"/>
    <x v="1"/>
    <s v="No"/>
    <s v="Y"/>
  </r>
  <r>
    <n v="31"/>
    <n v="29"/>
    <n v="3"/>
    <n v="1"/>
    <n v="2298"/>
    <n v="2"/>
    <n v="25150"/>
    <n v="14"/>
    <n v="8"/>
    <n v="0"/>
    <n v="7"/>
    <n v="3"/>
    <n v="7"/>
    <n v="7"/>
    <n v="7"/>
    <s v="Travel_Frequently"/>
    <x v="1"/>
    <s v="Life Sciences"/>
    <x v="1"/>
    <s v="Healthcare Representative"/>
    <x v="0"/>
    <s v="Yes"/>
    <s v="Y"/>
  </r>
  <r>
    <n v="50"/>
    <n v="6"/>
    <n v="3"/>
    <n v="1"/>
    <n v="2299"/>
    <n v="1"/>
    <n v="23420"/>
    <n v="12"/>
    <n v="8"/>
    <n v="1"/>
    <n v="32"/>
    <n v="2"/>
    <n v="32"/>
    <n v="13"/>
    <n v="9"/>
    <s v="Travel_Frequently"/>
    <x v="1"/>
    <s v="Medical"/>
    <x v="1"/>
    <s v="Manager"/>
    <x v="1"/>
    <s v="No"/>
    <s v="Y"/>
  </r>
  <r>
    <n v="34"/>
    <n v="25"/>
    <n v="5"/>
    <n v="1"/>
    <n v="2300"/>
    <n v="1"/>
    <n v="41940"/>
    <n v="17"/>
    <n v="8"/>
    <n v="2"/>
    <n v="12"/>
    <n v="3"/>
    <n v="11"/>
    <n v="5"/>
    <n v="7"/>
    <s v="Travel_Rarely"/>
    <x v="0"/>
    <s v="Marketing"/>
    <x v="0"/>
    <s v="Research Scientist"/>
    <x v="0"/>
    <s v="No"/>
    <s v="Y"/>
  </r>
  <r>
    <n v="42"/>
    <n v="1"/>
    <n v="3"/>
    <n v="1"/>
    <n v="2301"/>
    <n v="1"/>
    <n v="106850"/>
    <n v="11"/>
    <n v="8"/>
    <n v="3"/>
    <n v="4"/>
    <n v="2"/>
    <n v="1"/>
    <n v="0"/>
    <n v="0"/>
    <s v="Travel_Rarely"/>
    <x v="1"/>
    <s v="Life Sciences"/>
    <x v="0"/>
    <s v="Manufacturing Director"/>
    <x v="0"/>
    <s v="No"/>
    <s v="Y"/>
  </r>
  <r>
    <n v="37"/>
    <n v="2"/>
    <n v="2"/>
    <n v="1"/>
    <n v="2302"/>
    <n v="1"/>
    <n v="20220"/>
    <n v="12"/>
    <n v="8"/>
    <n v="0"/>
    <n v="10"/>
    <n v="1"/>
    <n v="10"/>
    <n v="3"/>
    <n v="7"/>
    <s v="Travel_Rarely"/>
    <x v="1"/>
    <s v="Medical"/>
    <x v="0"/>
    <s v="Research Scientist"/>
    <x v="1"/>
    <s v="No"/>
    <s v="Y"/>
  </r>
  <r>
    <n v="29"/>
    <n v="1"/>
    <n v="3"/>
    <n v="1"/>
    <n v="2303"/>
    <n v="1"/>
    <n v="23140"/>
    <n v="13"/>
    <n v="8"/>
    <n v="0"/>
    <n v="9"/>
    <n v="5"/>
    <n v="7"/>
    <n v="0"/>
    <n v="7"/>
    <s v="Travel_Rarely"/>
    <x v="1"/>
    <s v="Medical"/>
    <x v="0"/>
    <s v="Manager"/>
    <x v="0"/>
    <s v="No"/>
    <s v="Y"/>
  </r>
  <r>
    <n v="33"/>
    <n v="1"/>
    <n v="1"/>
    <n v="1"/>
    <n v="2304"/>
    <n v="1"/>
    <n v="42560"/>
    <n v="13"/>
    <n v="8"/>
    <n v="3"/>
    <n v="5"/>
    <n v="1"/>
    <n v="5"/>
    <n v="0"/>
    <n v="2"/>
    <s v="Travel_Rarely"/>
    <x v="1"/>
    <s v="Life Sciences"/>
    <x v="1"/>
    <s v="Research Scientist"/>
    <x v="1"/>
    <s v="No"/>
    <s v="Y"/>
  </r>
  <r>
    <n v="45"/>
    <n v="3"/>
    <n v="3"/>
    <n v="1"/>
    <n v="2305"/>
    <n v="3"/>
    <n v="35800"/>
    <n v="20"/>
    <n v="8"/>
    <n v="1"/>
    <n v="8"/>
    <n v="1"/>
    <n v="5"/>
    <n v="0"/>
    <n v="3"/>
    <s v="Travel_Rarely"/>
    <x v="0"/>
    <s v="Life Sciences"/>
    <x v="0"/>
    <s v="Laboratory Technician"/>
    <x v="1"/>
    <s v="No"/>
    <s v="Y"/>
  </r>
  <r>
    <n v="42"/>
    <n v="1"/>
    <n v="4"/>
    <n v="1"/>
    <n v="2306"/>
    <n v="2"/>
    <n v="31620"/>
    <n v="17"/>
    <n v="8"/>
    <n v="2"/>
    <n v="24"/>
    <n v="1"/>
    <n v="20"/>
    <n v="13"/>
    <n v="9"/>
    <s v="Travel_Frequently"/>
    <x v="2"/>
    <s v="Technical Degree"/>
    <x v="0"/>
    <s v="Manufacturing Director"/>
    <x v="1"/>
    <s v="No"/>
    <s v="Y"/>
  </r>
  <r>
    <n v="40"/>
    <n v="10"/>
    <n v="1"/>
    <n v="1"/>
    <n v="2307"/>
    <n v="1"/>
    <n v="65240"/>
    <n v="13"/>
    <n v="8"/>
    <n v="1"/>
    <n v="9"/>
    <n v="2"/>
    <n v="8"/>
    <n v="7"/>
    <n v="1"/>
    <s v="Travel_Rarely"/>
    <x v="0"/>
    <s v="Life Sciences"/>
    <x v="0"/>
    <s v="Manufacturing Director"/>
    <x v="0"/>
    <s v="No"/>
    <s v="Y"/>
  </r>
  <r>
    <n v="33"/>
    <n v="9"/>
    <n v="3"/>
    <n v="1"/>
    <n v="2308"/>
    <n v="2"/>
    <n v="28990"/>
    <n v="17"/>
    <n v="8"/>
    <n v="0"/>
    <n v="15"/>
    <n v="3"/>
    <n v="15"/>
    <n v="5"/>
    <n v="7"/>
    <s v="Travel_Rarely"/>
    <x v="1"/>
    <s v="Medical"/>
    <x v="0"/>
    <s v="Manufacturing Director"/>
    <x v="0"/>
    <s v="No"/>
    <s v="Y"/>
  </r>
  <r>
    <n v="40"/>
    <n v="5"/>
    <n v="5"/>
    <n v="1"/>
    <n v="2309"/>
    <n v="1"/>
    <n v="52310"/>
    <n v="12"/>
    <n v="8"/>
    <n v="2"/>
    <n v="21"/>
    <n v="4"/>
    <n v="21"/>
    <n v="7"/>
    <n v="7"/>
    <s v="Travel_Rarely"/>
    <x v="0"/>
    <s v="Life Sciences"/>
    <x v="1"/>
    <s v="Manufacturing Director"/>
    <x v="1"/>
    <s v="No"/>
    <s v="Y"/>
  </r>
  <r>
    <n v="24"/>
    <n v="10"/>
    <n v="2"/>
    <n v="1"/>
    <n v="2310"/>
    <n v="1"/>
    <n v="23560"/>
    <n v="13"/>
    <n v="8"/>
    <n v="0"/>
    <n v="2"/>
    <n v="5"/>
    <n v="1"/>
    <n v="0"/>
    <n v="0"/>
    <s v="Travel_Rarely"/>
    <x v="0"/>
    <s v="Marketing"/>
    <x v="2"/>
    <s v="Manufacturing Director"/>
    <x v="1"/>
    <s v="No"/>
    <s v="Y"/>
  </r>
  <r>
    <n v="40"/>
    <n v="7"/>
    <n v="3"/>
    <n v="1"/>
    <n v="2311"/>
    <n v="1"/>
    <n v="28000"/>
    <n v="12"/>
    <n v="8"/>
    <n v="2"/>
    <n v="8"/>
    <n v="0"/>
    <n v="2"/>
    <n v="2"/>
    <n v="2"/>
    <s v="Non-Travel"/>
    <x v="1"/>
    <s v="Medical"/>
    <x v="2"/>
    <s v="Research Scientist"/>
    <x v="1"/>
    <s v="No"/>
    <s v="Y"/>
  </r>
  <r>
    <n v="45"/>
    <n v="4"/>
    <n v="3"/>
    <n v="1"/>
    <n v="2312"/>
    <n v="3"/>
    <n v="118360"/>
    <n v="22"/>
    <n v="8"/>
    <n v="0"/>
    <n v="10"/>
    <n v="2"/>
    <n v="10"/>
    <n v="7"/>
    <n v="7"/>
    <s v="Travel_Rarely"/>
    <x v="1"/>
    <s v="Medical"/>
    <x v="2"/>
    <s v="Laboratory Technician"/>
    <x v="0"/>
    <s v="No"/>
    <s v="Y"/>
  </r>
  <r>
    <n v="35"/>
    <n v="10"/>
    <n v="1"/>
    <n v="1"/>
    <n v="2313"/>
    <n v="1"/>
    <n v="109030"/>
    <n v="11"/>
    <n v="8"/>
    <n v="0"/>
    <n v="6"/>
    <n v="3"/>
    <n v="5"/>
    <n v="4"/>
    <n v="2"/>
    <s v="Travel_Rarely"/>
    <x v="1"/>
    <s v="Life Sciences"/>
    <x v="0"/>
    <s v="Healthcare Representative"/>
    <x v="1"/>
    <s v="No"/>
    <s v="Y"/>
  </r>
  <r>
    <n v="32"/>
    <n v="22"/>
    <n v="4"/>
    <n v="1"/>
    <n v="2314"/>
    <n v="1"/>
    <n v="29730"/>
    <n v="22"/>
    <n v="8"/>
    <n v="0"/>
    <n v="12"/>
    <n v="0"/>
    <n v="7"/>
    <n v="2"/>
    <n v="5"/>
    <s v="Travel_Rarely"/>
    <x v="1"/>
    <s v="Medical"/>
    <x v="0"/>
    <s v="Sales Executive"/>
    <x v="1"/>
    <s v="No"/>
    <s v="Y"/>
  </r>
  <r>
    <n v="36"/>
    <n v="9"/>
    <n v="3"/>
    <n v="1"/>
    <n v="2315"/>
    <n v="4"/>
    <n v="142750"/>
    <n v="18"/>
    <n v="8"/>
    <n v="1"/>
    <n v="7"/>
    <n v="5"/>
    <n v="3"/>
    <n v="1"/>
    <n v="2"/>
    <s v="Travel_Rarely"/>
    <x v="0"/>
    <s v="Marketing"/>
    <x v="1"/>
    <s v="Research Scientist"/>
    <x v="0"/>
    <s v="No"/>
    <s v="Y"/>
  </r>
  <r>
    <n v="48"/>
    <n v="12"/>
    <n v="4"/>
    <n v="1"/>
    <n v="2316"/>
    <n v="1"/>
    <n v="55620"/>
    <n v="13"/>
    <n v="8"/>
    <n v="1"/>
    <n v="18"/>
    <n v="2"/>
    <n v="8"/>
    <n v="7"/>
    <n v="7"/>
    <s v="Travel_Rarely"/>
    <x v="1"/>
    <s v="Medical"/>
    <x v="2"/>
    <s v="Laboratory Technician"/>
    <x v="1"/>
    <s v="No"/>
    <s v="Y"/>
  </r>
  <r>
    <n v="29"/>
    <n v="23"/>
    <n v="4"/>
    <n v="1"/>
    <n v="2317"/>
    <n v="2"/>
    <n v="45370"/>
    <n v="18"/>
    <n v="8"/>
    <n v="1"/>
    <n v="5"/>
    <n v="5"/>
    <n v="1"/>
    <n v="0"/>
    <n v="0"/>
    <s v="Travel_Rarely"/>
    <x v="1"/>
    <s v="Life Sciences"/>
    <x v="0"/>
    <s v="Healthcare Representative"/>
    <x v="0"/>
    <s v="No"/>
    <s v="Y"/>
  </r>
  <r>
    <n v="33"/>
    <n v="9"/>
    <n v="1"/>
    <n v="1"/>
    <n v="2318"/>
    <n v="1"/>
    <n v="76420"/>
    <n v="20"/>
    <n v="8"/>
    <n v="1"/>
    <n v="8"/>
    <n v="2"/>
    <n v="2"/>
    <n v="2"/>
    <n v="2"/>
    <s v="Travel_Rarely"/>
    <x v="1"/>
    <s v="Medical"/>
    <x v="0"/>
    <s v="Healthcare Representative"/>
    <x v="1"/>
    <s v="No"/>
    <s v="Y"/>
  </r>
  <r>
    <n v="30"/>
    <n v="1"/>
    <n v="3"/>
    <n v="1"/>
    <n v="2319"/>
    <n v="3"/>
    <n v="179240"/>
    <n v="13"/>
    <n v="8"/>
    <n v="2"/>
    <n v="10"/>
    <n v="2"/>
    <n v="10"/>
    <n v="6"/>
    <n v="7"/>
    <s v="Travel_Rarely"/>
    <x v="1"/>
    <s v="Other"/>
    <x v="0"/>
    <s v="Sales Executive"/>
    <x v="1"/>
    <s v="Yes"/>
    <s v="Y"/>
  </r>
  <r>
    <n v="38"/>
    <n v="9"/>
    <n v="3"/>
    <n v="1"/>
    <n v="2320"/>
    <n v="1"/>
    <n v="52040"/>
    <n v="13"/>
    <n v="8"/>
    <n v="1"/>
    <n v="10"/>
    <n v="2"/>
    <n v="6"/>
    <n v="1"/>
    <n v="2"/>
    <s v="Travel_Frequently"/>
    <x v="0"/>
    <s v="Marketing"/>
    <x v="0"/>
    <s v="Manufacturing Director"/>
    <x v="1"/>
    <s v="No"/>
    <s v="Y"/>
  </r>
  <r>
    <n v="35"/>
    <n v="7"/>
    <n v="2"/>
    <n v="1"/>
    <n v="2321"/>
    <n v="1"/>
    <n v="22770"/>
    <n v="12"/>
    <n v="8"/>
    <n v="1"/>
    <n v="3"/>
    <n v="2"/>
    <n v="3"/>
    <n v="1"/>
    <n v="2"/>
    <s v="Travel_Rarely"/>
    <x v="0"/>
    <s v="Life Sciences"/>
    <x v="1"/>
    <s v="Sales Executive"/>
    <x v="1"/>
    <s v="No"/>
    <s v="Y"/>
  </r>
  <r>
    <n v="30"/>
    <n v="14"/>
    <n v="3"/>
    <n v="1"/>
    <n v="2322"/>
    <n v="5"/>
    <n v="27950"/>
    <n v="13"/>
    <n v="8"/>
    <n v="0"/>
    <n v="9"/>
    <n v="4"/>
    <n v="4"/>
    <n v="1"/>
    <n v="3"/>
    <s v="Travel_Rarely"/>
    <x v="1"/>
    <s v="Technical Degree"/>
    <x v="0"/>
    <s v="Research Director"/>
    <x v="1"/>
    <s v="No"/>
    <s v="Y"/>
  </r>
  <r>
    <n v="35"/>
    <n v="2"/>
    <n v="3"/>
    <n v="1"/>
    <n v="2323"/>
    <n v="1"/>
    <n v="25320"/>
    <n v="13"/>
    <n v="8"/>
    <n v="0"/>
    <n v="1"/>
    <n v="2"/>
    <n v="1"/>
    <n v="0"/>
    <n v="0"/>
    <s v="Travel_Rarely"/>
    <x v="1"/>
    <s v="Medical"/>
    <x v="2"/>
    <s v="Research Scientist"/>
    <x v="0"/>
    <s v="Yes"/>
    <s v="Y"/>
  </r>
  <r>
    <n v="53"/>
    <n v="19"/>
    <n v="3"/>
    <n v="1"/>
    <n v="2324"/>
    <n v="2"/>
    <n v="25590"/>
    <n v="25"/>
    <n v="8"/>
    <n v="0"/>
    <n v="34"/>
    <n v="2"/>
    <n v="33"/>
    <n v="1"/>
    <n v="9"/>
    <s v="Travel_Rarely"/>
    <x v="1"/>
    <s v="Life Sciences"/>
    <x v="0"/>
    <s v="Manager"/>
    <x v="1"/>
    <s v="Yes"/>
    <s v="Y"/>
  </r>
  <r>
    <n v="38"/>
    <n v="2"/>
    <n v="3"/>
    <n v="1"/>
    <n v="2325"/>
    <n v="3"/>
    <n v="49080"/>
    <n v="19"/>
    <n v="8"/>
    <n v="1"/>
    <n v="7"/>
    <n v="3"/>
    <n v="5"/>
    <n v="1"/>
    <n v="4"/>
    <s v="Travel_Rarely"/>
    <x v="1"/>
    <s v="Medical"/>
    <x v="0"/>
    <s v="Sales Executive"/>
    <x v="0"/>
    <s v="Yes"/>
    <s v="Y"/>
  </r>
  <r>
    <n v="32"/>
    <n v="10"/>
    <n v="4"/>
    <n v="1"/>
    <n v="2326"/>
    <n v="5"/>
    <n v="23800"/>
    <n v="13"/>
    <n v="8"/>
    <n v="0"/>
    <n v="9"/>
    <n v="5"/>
    <n v="6"/>
    <n v="1"/>
    <n v="2"/>
    <s v="Non-Travel"/>
    <x v="1"/>
    <s v="Life Sciences"/>
    <x v="0"/>
    <s v="Research Scientist"/>
    <x v="0"/>
    <s v="No"/>
    <s v="Y"/>
  </r>
  <r>
    <n v="48"/>
    <n v="2"/>
    <n v="5"/>
    <n v="1"/>
    <n v="2327"/>
    <n v="1"/>
    <n v="47650"/>
    <n v="12"/>
    <n v="8"/>
    <n v="1"/>
    <n v="10"/>
    <n v="4"/>
    <n v="8"/>
    <n v="7"/>
    <n v="6"/>
    <s v="Travel_Rarely"/>
    <x v="1"/>
    <s v="Life Sciences"/>
    <x v="0"/>
    <s v="Sales Executive"/>
    <x v="1"/>
    <s v="No"/>
    <s v="Y"/>
  </r>
  <r>
    <n v="34"/>
    <n v="3"/>
    <n v="3"/>
    <n v="1"/>
    <n v="2328"/>
    <n v="2"/>
    <n v="20440"/>
    <n v="11"/>
    <n v="8"/>
    <n v="0"/>
    <n v="1"/>
    <n v="2"/>
    <n v="1"/>
    <n v="0"/>
    <n v="0"/>
    <s v="Travel_Rarely"/>
    <x v="1"/>
    <s v="Life Sciences"/>
    <x v="1"/>
    <s v="Sales Executive"/>
    <x v="1"/>
    <s v="No"/>
    <s v="Y"/>
  </r>
  <r>
    <n v="55"/>
    <n v="11"/>
    <n v="1"/>
    <n v="1"/>
    <n v="2329"/>
    <n v="1"/>
    <n v="26930"/>
    <n v="18"/>
    <n v="8"/>
    <n v="0"/>
    <n v="36"/>
    <n v="6"/>
    <n v="36"/>
    <n v="2"/>
    <n v="13"/>
    <s v="Travel_Rarely"/>
    <x v="1"/>
    <s v="Medical"/>
    <x v="0"/>
    <s v="Laboratory Technician"/>
    <x v="0"/>
    <s v="No"/>
    <s v="Y"/>
  </r>
  <r>
    <n v="34"/>
    <n v="2"/>
    <n v="2"/>
    <n v="1"/>
    <n v="2330"/>
    <n v="2"/>
    <n v="65860"/>
    <n v="18"/>
    <n v="8"/>
    <n v="1"/>
    <n v="9"/>
    <n v="3"/>
    <n v="2"/>
    <n v="2"/>
    <n v="1"/>
    <s v="Travel_Rarely"/>
    <x v="1"/>
    <s v="Life Sciences"/>
    <x v="0"/>
    <s v="Research Scientist"/>
    <x v="1"/>
    <s v="No"/>
    <s v="Y"/>
  </r>
  <r>
    <n v="26"/>
    <n v="4"/>
    <n v="3"/>
    <n v="1"/>
    <n v="2331"/>
    <n v="1"/>
    <n v="32940"/>
    <n v="11"/>
    <n v="8"/>
    <n v="0"/>
    <n v="1"/>
    <n v="6"/>
    <n v="1"/>
    <n v="0"/>
    <n v="0"/>
    <s v="Travel_Rarely"/>
    <x v="1"/>
    <s v="Life Sciences"/>
    <x v="0"/>
    <s v="Research Director"/>
    <x v="1"/>
    <s v="No"/>
    <s v="Y"/>
  </r>
  <r>
    <n v="38"/>
    <n v="14"/>
    <n v="2"/>
    <n v="1"/>
    <n v="2332"/>
    <n v="1"/>
    <n v="41710"/>
    <n v="23"/>
    <n v="8"/>
    <n v="0"/>
    <n v="10"/>
    <n v="4"/>
    <n v="9"/>
    <n v="7"/>
    <n v="7"/>
    <s v="Travel_Rarely"/>
    <x v="0"/>
    <s v="Marketing"/>
    <x v="0"/>
    <s v="Sales Executive"/>
    <x v="0"/>
    <s v="No"/>
    <s v="Y"/>
  </r>
  <r>
    <n v="38"/>
    <n v="2"/>
    <n v="3"/>
    <n v="1"/>
    <n v="2333"/>
    <n v="1"/>
    <n v="27780"/>
    <n v="13"/>
    <n v="8"/>
    <n v="0"/>
    <n v="8"/>
    <n v="5"/>
    <n v="3"/>
    <n v="1"/>
    <n v="2"/>
    <s v="Travel_Rarely"/>
    <x v="1"/>
    <s v="Life Sciences"/>
    <x v="1"/>
    <s v="Manufacturing Director"/>
    <x v="0"/>
    <s v="No"/>
    <s v="Y"/>
  </r>
  <r>
    <n v="36"/>
    <n v="1"/>
    <n v="3"/>
    <n v="1"/>
    <n v="2334"/>
    <n v="1"/>
    <n v="23770"/>
    <n v="13"/>
    <n v="8"/>
    <n v="2"/>
    <n v="15"/>
    <n v="3"/>
    <n v="1"/>
    <n v="0"/>
    <n v="0"/>
    <s v="Travel_Rarely"/>
    <x v="2"/>
    <s v="Human Resources"/>
    <x v="1"/>
    <s v="Research Scientist"/>
    <x v="1"/>
    <s v="No"/>
    <s v="Y"/>
  </r>
  <r>
    <n v="29"/>
    <n v="10"/>
    <n v="3"/>
    <n v="1"/>
    <n v="2335"/>
    <n v="1"/>
    <n v="24040"/>
    <n v="17"/>
    <n v="8"/>
    <n v="0"/>
    <n v="10"/>
    <n v="3"/>
    <n v="10"/>
    <n v="1"/>
    <n v="5"/>
    <s v="Travel_Rarely"/>
    <x v="1"/>
    <s v="Life Sciences"/>
    <x v="1"/>
    <s v="Sales Representative"/>
    <x v="1"/>
    <s v="No"/>
    <s v="Y"/>
  </r>
  <r>
    <n v="35"/>
    <n v="12"/>
    <n v="2"/>
    <n v="1"/>
    <n v="2336"/>
    <n v="2"/>
    <n v="23180"/>
    <n v="19"/>
    <n v="8"/>
    <n v="0"/>
    <n v="10"/>
    <n v="4"/>
    <n v="5"/>
    <n v="0"/>
    <n v="4"/>
    <s v="Travel_Rarely"/>
    <x v="0"/>
    <s v="Life Sciences"/>
    <x v="1"/>
    <s v="Sales Executive"/>
    <x v="0"/>
    <s v="No"/>
    <s v="Y"/>
  </r>
  <r>
    <n v="39"/>
    <n v="2"/>
    <n v="2"/>
    <n v="1"/>
    <n v="2337"/>
    <n v="1"/>
    <n v="20080"/>
    <n v="12"/>
    <n v="8"/>
    <n v="0"/>
    <n v="11"/>
    <n v="3"/>
    <n v="7"/>
    <n v="7"/>
    <n v="6"/>
    <s v="Travel_Rarely"/>
    <x v="0"/>
    <s v="Medical"/>
    <x v="0"/>
    <s v="Sales Executive"/>
    <x v="0"/>
    <s v="No"/>
    <s v="Y"/>
  </r>
  <r>
    <n v="29"/>
    <n v="5"/>
    <n v="1"/>
    <n v="1"/>
    <n v="2338"/>
    <n v="1"/>
    <n v="62440"/>
    <n v="22"/>
    <n v="8"/>
    <n v="0"/>
    <n v="6"/>
    <n v="3"/>
    <n v="6"/>
    <n v="1"/>
    <n v="3"/>
    <s v="Travel_Frequently"/>
    <x v="1"/>
    <s v="Medical"/>
    <x v="2"/>
    <s v="Research Scientist"/>
    <x v="0"/>
    <s v="No"/>
    <s v="Y"/>
  </r>
  <r>
    <n v="50"/>
    <n v="4"/>
    <n v="2"/>
    <n v="1"/>
    <n v="2339"/>
    <n v="1"/>
    <n v="27990"/>
    <n v="12"/>
    <n v="8"/>
    <n v="1"/>
    <n v="27"/>
    <n v="0"/>
    <n v="1"/>
    <n v="0"/>
    <n v="0"/>
    <s v="Travel_Rarely"/>
    <x v="1"/>
    <s v="Medical"/>
    <x v="0"/>
    <s v="Laboratory Technician"/>
    <x v="0"/>
    <s v="No"/>
    <s v="Y"/>
  </r>
  <r>
    <n v="23"/>
    <n v="7"/>
    <n v="2"/>
    <n v="1"/>
    <n v="2340"/>
    <n v="3"/>
    <n v="105520"/>
    <n v="11"/>
    <n v="8"/>
    <n v="0"/>
    <n v="4"/>
    <n v="2"/>
    <n v="2"/>
    <n v="2"/>
    <n v="2"/>
    <s v="Travel_Rarely"/>
    <x v="1"/>
    <s v="Life Sciences"/>
    <x v="0"/>
    <s v="Manager"/>
    <x v="0"/>
    <s v="No"/>
    <s v="Y"/>
  </r>
  <r>
    <n v="36"/>
    <n v="21"/>
    <n v="3"/>
    <n v="1"/>
    <n v="2341"/>
    <n v="2"/>
    <n v="23290"/>
    <n v="15"/>
    <n v="8"/>
    <n v="0"/>
    <n v="9"/>
    <n v="2"/>
    <n v="3"/>
    <n v="0"/>
    <n v="2"/>
    <s v="Travel_Frequently"/>
    <x v="0"/>
    <s v="Life Sciences"/>
    <x v="0"/>
    <s v="Human Resources"/>
    <x v="1"/>
    <s v="No"/>
    <s v="Y"/>
  </r>
  <r>
    <n v="42"/>
    <n v="8"/>
    <n v="2"/>
    <n v="1"/>
    <n v="2342"/>
    <n v="5"/>
    <n v="40140"/>
    <n v="13"/>
    <n v="8"/>
    <n v="1"/>
    <n v="24"/>
    <n v="3"/>
    <n v="1"/>
    <n v="0"/>
    <n v="1"/>
    <s v="Travel_Rarely"/>
    <x v="1"/>
    <s v="Life Sciences"/>
    <x v="1"/>
    <s v="Manager"/>
    <x v="0"/>
    <s v="No"/>
    <s v="Y"/>
  </r>
  <r>
    <n v="35"/>
    <n v="4"/>
    <n v="3"/>
    <n v="1"/>
    <n v="2343"/>
    <n v="2"/>
    <n v="74030"/>
    <n v="12"/>
    <n v="8"/>
    <n v="1"/>
    <n v="10"/>
    <n v="4"/>
    <n v="10"/>
    <n v="6"/>
    <n v="8"/>
    <s v="Travel_Rarely"/>
    <x v="0"/>
    <s v="Medical"/>
    <x v="0"/>
    <s v="Laboratory Technician"/>
    <x v="0"/>
    <s v="No"/>
    <s v="Y"/>
  </r>
  <r>
    <n v="34"/>
    <n v="25"/>
    <n v="1"/>
    <n v="1"/>
    <n v="2344"/>
    <n v="1"/>
    <n v="22590"/>
    <n v="14"/>
    <n v="8"/>
    <n v="0"/>
    <n v="8"/>
    <n v="2"/>
    <n v="8"/>
    <n v="7"/>
    <n v="7"/>
    <s v="Travel_Frequently"/>
    <x v="1"/>
    <s v="Life Sciences"/>
    <x v="0"/>
    <s v="Manager"/>
    <x v="0"/>
    <s v="No"/>
    <s v="Y"/>
  </r>
  <r>
    <n v="40"/>
    <n v="1"/>
    <n v="4"/>
    <n v="1"/>
    <n v="2345"/>
    <n v="2"/>
    <n v="69320"/>
    <n v="13"/>
    <n v="8"/>
    <n v="0"/>
    <n v="5"/>
    <n v="5"/>
    <n v="5"/>
    <n v="1"/>
    <n v="2"/>
    <s v="Travel_Rarely"/>
    <x v="1"/>
    <s v="Life Sciences"/>
    <x v="0"/>
    <s v="Laboratory Technician"/>
    <x v="1"/>
    <s v="No"/>
    <s v="Y"/>
  </r>
  <r>
    <n v="43"/>
    <n v="1"/>
    <n v="1"/>
    <n v="1"/>
    <n v="2346"/>
    <n v="1"/>
    <n v="46780"/>
    <n v="25"/>
    <n v="8"/>
    <n v="1"/>
    <n v="8"/>
    <n v="0"/>
    <n v="6"/>
    <n v="0"/>
    <n v="2"/>
    <s v="Travel_Rarely"/>
    <x v="1"/>
    <s v="Other"/>
    <x v="2"/>
    <s v="Manager"/>
    <x v="1"/>
    <s v="No"/>
    <s v="Y"/>
  </r>
  <r>
    <n v="35"/>
    <n v="6"/>
    <n v="3"/>
    <n v="1"/>
    <n v="2347"/>
    <n v="3"/>
    <n v="135820"/>
    <n v="17"/>
    <n v="8"/>
    <n v="1"/>
    <n v="1"/>
    <n v="3"/>
    <n v="1"/>
    <n v="0"/>
    <n v="1"/>
    <s v="Travel_Rarely"/>
    <x v="0"/>
    <s v="Marketing"/>
    <x v="0"/>
    <s v="Sales Representative"/>
    <x v="0"/>
    <s v="No"/>
    <s v="Y"/>
  </r>
  <r>
    <n v="46"/>
    <n v="12"/>
    <n v="4"/>
    <n v="1"/>
    <n v="2348"/>
    <n v="1"/>
    <n v="23320"/>
    <n v="11"/>
    <n v="8"/>
    <n v="0"/>
    <n v="27"/>
    <n v="2"/>
    <n v="26"/>
    <n v="0"/>
    <n v="12"/>
    <s v="Travel_Rarely"/>
    <x v="1"/>
    <s v="Technical Degree"/>
    <x v="1"/>
    <s v="Laboratory Technician"/>
    <x v="1"/>
    <s v="No"/>
    <s v="Y"/>
  </r>
  <r>
    <n v="28"/>
    <n v="1"/>
    <n v="3"/>
    <n v="1"/>
    <n v="2349"/>
    <n v="2"/>
    <n v="24130"/>
    <n v="16"/>
    <n v="8"/>
    <n v="1"/>
    <n v="1"/>
    <n v="2"/>
    <n v="1"/>
    <n v="0"/>
    <n v="0"/>
    <s v="Travel_Rarely"/>
    <x v="2"/>
    <s v="Medical"/>
    <x v="0"/>
    <s v="Laboratory Technician"/>
    <x v="0"/>
    <s v="Yes"/>
    <s v="Y"/>
  </r>
  <r>
    <n v="22"/>
    <n v="17"/>
    <n v="2"/>
    <n v="1"/>
    <n v="2350"/>
    <n v="3"/>
    <n v="97050"/>
    <n v="18"/>
    <n v="8"/>
    <n v="2"/>
    <n v="4"/>
    <n v="3"/>
    <n v="4"/>
    <n v="1"/>
    <n v="3"/>
    <s v="Non-Travel"/>
    <x v="0"/>
    <s v="Marketing"/>
    <x v="0"/>
    <s v="Sales Executive"/>
    <x v="1"/>
    <s v="No"/>
    <s v="Y"/>
  </r>
  <r>
    <n v="50"/>
    <n v="3"/>
    <n v="3"/>
    <n v="1"/>
    <n v="2351"/>
    <n v="2"/>
    <n v="42940"/>
    <n v="20"/>
    <n v="8"/>
    <n v="0"/>
    <n v="32"/>
    <n v="2"/>
    <n v="30"/>
    <n v="12"/>
    <n v="13"/>
    <s v="Travel_Frequently"/>
    <x v="1"/>
    <s v="Other"/>
    <x v="0"/>
    <s v="Research Scientist"/>
    <x v="1"/>
    <s v="No"/>
    <s v="Y"/>
  </r>
  <r>
    <n v="32"/>
    <n v="3"/>
    <n v="2"/>
    <n v="1"/>
    <n v="2352"/>
    <n v="3"/>
    <n v="47210"/>
    <n v="14"/>
    <n v="8"/>
    <n v="1"/>
    <n v="6"/>
    <n v="3"/>
    <n v="3"/>
    <n v="0"/>
    <n v="2"/>
    <s v="Travel_Rarely"/>
    <x v="1"/>
    <s v="Life Sciences"/>
    <x v="0"/>
    <s v="Research Scientist"/>
    <x v="1"/>
    <s v="No"/>
    <s v="Y"/>
  </r>
  <r>
    <n v="44"/>
    <n v="10"/>
    <n v="3"/>
    <n v="1"/>
    <n v="2353"/>
    <n v="3"/>
    <n v="25190"/>
    <n v="21"/>
    <n v="8"/>
    <n v="2"/>
    <n v="23"/>
    <n v="2"/>
    <n v="22"/>
    <n v="1"/>
    <n v="10"/>
    <s v="Travel_Rarely"/>
    <x v="1"/>
    <s v="Technical Degree"/>
    <x v="2"/>
    <s v="Manager"/>
    <x v="1"/>
    <s v="No"/>
    <s v="Y"/>
  </r>
  <r>
    <n v="30"/>
    <n v="4"/>
    <n v="3"/>
    <n v="1"/>
    <n v="2354"/>
    <n v="1"/>
    <n v="21210"/>
    <n v="13"/>
    <n v="8"/>
    <n v="1"/>
    <n v="6"/>
    <n v="2"/>
    <n v="6"/>
    <n v="1"/>
    <n v="1"/>
    <s v="Travel_Rarely"/>
    <x v="1"/>
    <s v="Medical"/>
    <x v="0"/>
    <s v="Research Director"/>
    <x v="0"/>
    <s v="No"/>
    <s v="Y"/>
  </r>
  <r>
    <n v="45"/>
    <n v="29"/>
    <n v="2"/>
    <n v="1"/>
    <n v="2355"/>
    <n v="2"/>
    <n v="29730"/>
    <n v="12"/>
    <n v="8"/>
    <n v="0"/>
    <n v="10"/>
    <n v="2"/>
    <n v="10"/>
    <n v="1"/>
    <n v="4"/>
    <s v="Travel_Rarely"/>
    <x v="0"/>
    <s v="Technical Degree"/>
    <x v="1"/>
    <s v="Research Scientist"/>
    <x v="0"/>
    <s v="No"/>
    <s v="Y"/>
  </r>
  <r>
    <n v="45"/>
    <n v="2"/>
    <n v="4"/>
    <n v="1"/>
    <n v="2356"/>
    <n v="2"/>
    <n v="58550"/>
    <n v="14"/>
    <n v="8"/>
    <n v="1"/>
    <n v="10"/>
    <n v="3"/>
    <n v="10"/>
    <n v="4"/>
    <n v="5"/>
    <s v="Non-Travel"/>
    <x v="0"/>
    <s v="Life Sciences"/>
    <x v="0"/>
    <s v="Manufacturing Director"/>
    <x v="1"/>
    <s v="No"/>
    <s v="Y"/>
  </r>
  <r>
    <n v="31"/>
    <n v="7"/>
    <n v="3"/>
    <n v="1"/>
    <n v="2357"/>
    <n v="2"/>
    <n v="36170"/>
    <n v="21"/>
    <n v="8"/>
    <n v="1"/>
    <n v="10"/>
    <n v="5"/>
    <n v="5"/>
    <n v="0"/>
    <n v="3"/>
    <s v="Travel_Frequently"/>
    <x v="1"/>
    <s v="Medical"/>
    <x v="1"/>
    <s v="Research Scientist"/>
    <x v="1"/>
    <s v="No"/>
    <s v="Y"/>
  </r>
  <r>
    <n v="36"/>
    <n v="18"/>
    <n v="1"/>
    <n v="1"/>
    <n v="2358"/>
    <n v="2"/>
    <n v="67250"/>
    <n v="17"/>
    <n v="8"/>
    <n v="1"/>
    <n v="7"/>
    <n v="3"/>
    <n v="3"/>
    <n v="1"/>
    <n v="1"/>
    <s v="Travel_Rarely"/>
    <x v="1"/>
    <s v="Medical"/>
    <x v="0"/>
    <s v="Manufacturing Director"/>
    <x v="1"/>
    <s v="No"/>
    <s v="Y"/>
  </r>
  <r>
    <n v="34"/>
    <n v="28"/>
    <n v="4"/>
    <n v="1"/>
    <n v="2359"/>
    <n v="5"/>
    <n v="103250"/>
    <n v="11"/>
    <n v="8"/>
    <n v="1"/>
    <n v="9"/>
    <n v="3"/>
    <n v="9"/>
    <n v="7"/>
    <n v="2"/>
    <s v="Travel_Frequently"/>
    <x v="0"/>
    <s v="Marketing"/>
    <x v="2"/>
    <s v="Manufacturing Director"/>
    <x v="1"/>
    <s v="No"/>
    <s v="Y"/>
  </r>
  <r>
    <n v="49"/>
    <n v="1"/>
    <n v="4"/>
    <n v="1"/>
    <n v="2360"/>
    <n v="3"/>
    <n v="69490"/>
    <n v="14"/>
    <n v="8"/>
    <n v="1"/>
    <n v="10"/>
    <n v="2"/>
    <n v="9"/>
    <n v="1"/>
    <n v="4"/>
    <s v="Travel_Rarely"/>
    <x v="1"/>
    <s v="Life Sciences"/>
    <x v="0"/>
    <s v="Healthcare Representative"/>
    <x v="1"/>
    <s v="No"/>
    <s v="Y"/>
  </r>
  <r>
    <n v="39"/>
    <n v="6"/>
    <n v="2"/>
    <n v="1"/>
    <n v="2361"/>
    <n v="3"/>
    <n v="106090"/>
    <n v="17"/>
    <n v="8"/>
    <n v="1"/>
    <n v="10"/>
    <n v="2"/>
    <n v="7"/>
    <n v="7"/>
    <n v="7"/>
    <s v="Travel_Rarely"/>
    <x v="1"/>
    <s v="Life Sciences"/>
    <x v="0"/>
    <s v="Research Scientist"/>
    <x v="1"/>
    <s v="No"/>
    <s v="Y"/>
  </r>
  <r>
    <n v="27"/>
    <n v="2"/>
    <n v="1"/>
    <n v="1"/>
    <n v="2362"/>
    <n v="4"/>
    <n v="44470"/>
    <n v="13"/>
    <n v="8"/>
    <n v="0"/>
    <n v="7"/>
    <n v="4"/>
    <n v="7"/>
    <n v="0"/>
    <n v="7"/>
    <s v="Travel_Rarely"/>
    <x v="1"/>
    <s v="Life Sciences"/>
    <x v="2"/>
    <s v="Research Scientist"/>
    <x v="1"/>
    <s v="No"/>
    <s v="Y"/>
  </r>
  <r>
    <n v="35"/>
    <n v="2"/>
    <n v="3"/>
    <n v="1"/>
    <n v="2363"/>
    <n v="2"/>
    <n v="21570"/>
    <n v="25"/>
    <n v="8"/>
    <n v="0"/>
    <n v="16"/>
    <n v="1"/>
    <n v="16"/>
    <n v="1"/>
    <n v="10"/>
    <s v="Travel_Rarely"/>
    <x v="1"/>
    <s v="Medical"/>
    <x v="0"/>
    <s v="Sales Executive"/>
    <x v="0"/>
    <s v="No"/>
    <s v="Y"/>
  </r>
  <r>
    <n v="28"/>
    <n v="23"/>
    <n v="3"/>
    <n v="1"/>
    <n v="2364"/>
    <n v="3"/>
    <n v="46010"/>
    <n v="15"/>
    <n v="8"/>
    <n v="2"/>
    <n v="6"/>
    <n v="2"/>
    <n v="5"/>
    <n v="0"/>
    <n v="0"/>
    <s v="Travel_Rarely"/>
    <x v="1"/>
    <s v="Life Sciences"/>
    <x v="2"/>
    <s v="Manufacturing Director"/>
    <x v="1"/>
    <s v="No"/>
    <s v="Y"/>
  </r>
  <r>
    <n v="21"/>
    <n v="3"/>
    <n v="1"/>
    <n v="1"/>
    <n v="2365"/>
    <n v="1"/>
    <n v="170990"/>
    <n v="14"/>
    <n v="8"/>
    <n v="1"/>
    <n v="3"/>
    <n v="2"/>
    <n v="2"/>
    <n v="2"/>
    <n v="2"/>
    <s v="Travel_Rarely"/>
    <x v="1"/>
    <s v="Life Sciences"/>
    <x v="1"/>
    <s v="Laboratory Technician"/>
    <x v="0"/>
    <s v="No"/>
    <s v="Y"/>
  </r>
  <r>
    <n v="18"/>
    <n v="3"/>
    <n v="5"/>
    <n v="1"/>
    <n v="2366"/>
    <n v="1"/>
    <n v="24790"/>
    <n v="12"/>
    <n v="8"/>
    <n v="1"/>
    <n v="0"/>
    <n v="2"/>
    <n v="0"/>
    <n v="0"/>
    <n v="0"/>
    <s v="Travel_Frequently"/>
    <x v="1"/>
    <s v="Medical"/>
    <x v="1"/>
    <s v="Research Director"/>
    <x v="1"/>
    <s v="Yes"/>
    <s v="Y"/>
  </r>
  <r>
    <n v="47"/>
    <n v="25"/>
    <n v="4"/>
    <n v="1"/>
    <n v="2367"/>
    <n v="2"/>
    <n v="148520"/>
    <n v="19"/>
    <n v="8"/>
    <n v="3"/>
    <n v="27"/>
    <n v="3"/>
    <n v="5"/>
    <n v="1"/>
    <n v="0"/>
    <s v="Travel_Rarely"/>
    <x v="1"/>
    <s v="Medical"/>
    <x v="0"/>
    <s v="Research Scientist"/>
    <x v="1"/>
    <s v="No"/>
    <s v="Y"/>
  </r>
  <r>
    <n v="39"/>
    <n v="2"/>
    <n v="4"/>
    <n v="1"/>
    <n v="2368"/>
    <n v="1"/>
    <n v="72640"/>
    <n v="17"/>
    <n v="8"/>
    <n v="0"/>
    <n v="10"/>
    <n v="5"/>
    <n v="10"/>
    <n v="0"/>
    <n v="7"/>
    <s v="Travel_Rarely"/>
    <x v="0"/>
    <s v="Life Sciences"/>
    <x v="2"/>
    <s v="Laboratory Technician"/>
    <x v="1"/>
    <s v="No"/>
    <s v="Y"/>
  </r>
  <r>
    <n v="40"/>
    <n v="22"/>
    <n v="1"/>
    <n v="1"/>
    <n v="2369"/>
    <n v="1"/>
    <n v="56660"/>
    <n v="14"/>
    <n v="8"/>
    <n v="1"/>
    <n v="18"/>
    <n v="2"/>
    <n v="18"/>
    <n v="14"/>
    <n v="12"/>
    <s v="Travel_Rarely"/>
    <x v="1"/>
    <s v="Life Sciences"/>
    <x v="0"/>
    <s v="Laboratory Technician"/>
    <x v="1"/>
    <s v="No"/>
    <s v="Y"/>
  </r>
  <r>
    <n v="35"/>
    <n v="29"/>
    <n v="3"/>
    <n v="1"/>
    <n v="2370"/>
    <n v="2"/>
    <n v="78230"/>
    <n v="13"/>
    <n v="8"/>
    <n v="1"/>
    <n v="15"/>
    <n v="3"/>
    <n v="14"/>
    <n v="2"/>
    <n v="9"/>
    <s v="Non-Travel"/>
    <x v="1"/>
    <s v="Medical"/>
    <x v="0"/>
    <s v="Sales Executive"/>
    <x v="0"/>
    <s v="No"/>
    <s v="Y"/>
  </r>
  <r>
    <n v="37"/>
    <n v="29"/>
    <n v="4"/>
    <n v="1"/>
    <n v="2371"/>
    <n v="1"/>
    <n v="78800"/>
    <n v="12"/>
    <n v="8"/>
    <n v="1"/>
    <n v="9"/>
    <n v="2"/>
    <n v="4"/>
    <n v="0"/>
    <n v="2"/>
    <s v="Travel_Rarely"/>
    <x v="1"/>
    <s v="Technical Degree"/>
    <x v="0"/>
    <s v="Laboratory Technician"/>
    <x v="1"/>
    <s v="No"/>
    <s v="Y"/>
  </r>
  <r>
    <n v="39"/>
    <n v="2"/>
    <n v="3"/>
    <n v="1"/>
    <n v="2372"/>
    <n v="2"/>
    <n v="131940"/>
    <n v="11"/>
    <n v="8"/>
    <n v="0"/>
    <n v="10"/>
    <n v="2"/>
    <n v="9"/>
    <n v="3"/>
    <n v="8"/>
    <s v="Travel_Frequently"/>
    <x v="1"/>
    <s v="Technical Degree"/>
    <x v="1"/>
    <s v="Manager"/>
    <x v="0"/>
    <s v="No"/>
    <s v="Y"/>
  </r>
  <r>
    <n v="45"/>
    <n v="28"/>
    <n v="3"/>
    <n v="1"/>
    <n v="2373"/>
    <n v="2"/>
    <n v="50670"/>
    <n v="11"/>
    <n v="8"/>
    <n v="2"/>
    <n v="10"/>
    <n v="3"/>
    <n v="10"/>
    <n v="3"/>
    <n v="9"/>
    <s v="Travel_Rarely"/>
    <x v="1"/>
    <s v="Life Sciences"/>
    <x v="2"/>
    <s v="Laboratory Technician"/>
    <x v="0"/>
    <s v="No"/>
    <s v="Y"/>
  </r>
  <r>
    <n v="38"/>
    <n v="2"/>
    <n v="4"/>
    <n v="1"/>
    <n v="2374"/>
    <n v="3"/>
    <n v="50790"/>
    <n v="11"/>
    <n v="8"/>
    <n v="0"/>
    <n v="10"/>
    <n v="3"/>
    <n v="5"/>
    <n v="0"/>
    <n v="2"/>
    <s v="Travel_Rarely"/>
    <x v="1"/>
    <s v="Life Sciences"/>
    <x v="0"/>
    <s v="Sales Executive"/>
    <x v="0"/>
    <s v="No"/>
    <s v="Y"/>
  </r>
  <r>
    <n v="35"/>
    <n v="2"/>
    <n v="3"/>
    <n v="1"/>
    <n v="2375"/>
    <n v="3"/>
    <n v="23210"/>
    <n v="12"/>
    <n v="8"/>
    <n v="1"/>
    <n v="15"/>
    <n v="0"/>
    <n v="13"/>
    <n v="6"/>
    <n v="0"/>
    <s v="Travel_Rarely"/>
    <x v="1"/>
    <s v="Life Sciences"/>
    <x v="0"/>
    <s v="Healthcare Representative"/>
    <x v="1"/>
    <s v="Yes"/>
    <s v="Y"/>
  </r>
  <r>
    <n v="37"/>
    <n v="22"/>
    <n v="3"/>
    <n v="1"/>
    <n v="2376"/>
    <n v="2"/>
    <n v="174440"/>
    <n v="14"/>
    <n v="8"/>
    <n v="0"/>
    <n v="8"/>
    <n v="4"/>
    <n v="8"/>
    <n v="7"/>
    <n v="7"/>
    <s v="Travel_Rarely"/>
    <x v="1"/>
    <s v="Life Sciences"/>
    <x v="0"/>
    <s v="Healthcare Representative"/>
    <x v="0"/>
    <s v="No"/>
    <s v="Y"/>
  </r>
  <r>
    <n v="40"/>
    <n v="8"/>
    <n v="3"/>
    <n v="1"/>
    <n v="2377"/>
    <n v="2"/>
    <n v="24040"/>
    <n v="17"/>
    <n v="8"/>
    <n v="0"/>
    <n v="18"/>
    <n v="2"/>
    <n v="4"/>
    <n v="3"/>
    <n v="3"/>
    <s v="Travel_Rarely"/>
    <x v="1"/>
    <s v="Technical Degree"/>
    <x v="1"/>
    <s v="Healthcare Representative"/>
    <x v="0"/>
    <s v="No"/>
    <s v="Y"/>
  </r>
  <r>
    <n v="44"/>
    <n v="2"/>
    <n v="2"/>
    <n v="1"/>
    <n v="2378"/>
    <n v="1"/>
    <n v="34520"/>
    <n v="11"/>
    <n v="8"/>
    <n v="1"/>
    <n v="14"/>
    <n v="2"/>
    <n v="10"/>
    <n v="0"/>
    <n v="2"/>
    <s v="Travel_Frequently"/>
    <x v="0"/>
    <s v="Marketing"/>
    <x v="0"/>
    <s v="Laboratory Technician"/>
    <x v="1"/>
    <s v="No"/>
    <s v="Y"/>
  </r>
  <r>
    <n v="48"/>
    <n v="10"/>
    <n v="4"/>
    <n v="1"/>
    <n v="2379"/>
    <n v="3"/>
    <n v="22700"/>
    <n v="14"/>
    <n v="8"/>
    <n v="3"/>
    <n v="23"/>
    <n v="2"/>
    <n v="2"/>
    <n v="2"/>
    <n v="2"/>
    <s v="Travel_Frequently"/>
    <x v="0"/>
    <s v="Marketing"/>
    <x v="0"/>
    <s v="Manager"/>
    <x v="0"/>
    <s v="No"/>
    <s v="Y"/>
  </r>
  <r>
    <n v="35"/>
    <n v="9"/>
    <n v="3"/>
    <n v="1"/>
    <n v="2380"/>
    <n v="2"/>
    <n v="173990"/>
    <n v="12"/>
    <n v="8"/>
    <n v="0"/>
    <n v="7"/>
    <n v="3"/>
    <n v="2"/>
    <n v="2"/>
    <n v="2"/>
    <s v="Travel_Rarely"/>
    <x v="1"/>
    <s v="Life Sciences"/>
    <x v="2"/>
    <s v="Manager"/>
    <x v="1"/>
    <s v="Yes"/>
    <s v="Y"/>
  </r>
  <r>
    <n v="24"/>
    <n v="15"/>
    <n v="3"/>
    <n v="1"/>
    <n v="2381"/>
    <n v="2"/>
    <n v="54880"/>
    <n v="22"/>
    <n v="8"/>
    <n v="1"/>
    <n v="6"/>
    <n v="6"/>
    <n v="6"/>
    <n v="1"/>
    <n v="3"/>
    <s v="Travel_Frequently"/>
    <x v="1"/>
    <s v="Life Sciences"/>
    <x v="1"/>
    <s v="Research Scientist"/>
    <x v="1"/>
    <s v="No"/>
    <s v="Y"/>
  </r>
  <r>
    <n v="27"/>
    <n v="10"/>
    <n v="4"/>
    <n v="1"/>
    <n v="2382"/>
    <n v="3"/>
    <n v="194190"/>
    <n v="14"/>
    <n v="8"/>
    <n v="1"/>
    <n v="5"/>
    <n v="2"/>
    <n v="3"/>
    <n v="0"/>
    <n v="2"/>
    <s v="Travel_Rarely"/>
    <x v="0"/>
    <s v="Life Sciences"/>
    <x v="0"/>
    <s v="Sales Executive"/>
    <x v="1"/>
    <s v="No"/>
    <s v="Y"/>
  </r>
  <r>
    <n v="27"/>
    <n v="7"/>
    <n v="3"/>
    <n v="1"/>
    <n v="2383"/>
    <n v="1"/>
    <n v="28110"/>
    <n v="20"/>
    <n v="8"/>
    <n v="0"/>
    <n v="6"/>
    <n v="3"/>
    <n v="4"/>
    <n v="1"/>
    <n v="2"/>
    <s v="Travel_Frequently"/>
    <x v="1"/>
    <s v="Life Sciences"/>
    <x v="1"/>
    <s v="Research Scientist"/>
    <x v="1"/>
    <s v="No"/>
    <s v="Y"/>
  </r>
  <r>
    <n v="40"/>
    <n v="16"/>
    <n v="4"/>
    <n v="1"/>
    <n v="2384"/>
    <n v="1"/>
    <n v="36330"/>
    <n v="16"/>
    <n v="8"/>
    <n v="2"/>
    <n v="10"/>
    <n v="0"/>
    <n v="4"/>
    <n v="0"/>
    <n v="3"/>
    <s v="Travel_Rarely"/>
    <x v="0"/>
    <s v="Marketing"/>
    <x v="1"/>
    <s v="Research Director"/>
    <x v="1"/>
    <s v="Yes"/>
    <s v="Y"/>
  </r>
  <r>
    <n v="29"/>
    <n v="20"/>
    <n v="1"/>
    <n v="1"/>
    <n v="2385"/>
    <n v="2"/>
    <n v="41630"/>
    <n v="15"/>
    <n v="8"/>
    <n v="1"/>
    <n v="8"/>
    <n v="4"/>
    <n v="5"/>
    <n v="1"/>
    <n v="4"/>
    <s v="Travel_Rarely"/>
    <x v="1"/>
    <s v="Medical"/>
    <x v="1"/>
    <s v="Manager"/>
    <x v="0"/>
    <s v="No"/>
    <s v="Y"/>
  </r>
  <r>
    <n v="36"/>
    <n v="23"/>
    <n v="3"/>
    <n v="1"/>
    <n v="2386"/>
    <n v="3"/>
    <n v="21320"/>
    <n v="20"/>
    <n v="8"/>
    <n v="0"/>
    <n v="9"/>
    <n v="1"/>
    <n v="3"/>
    <n v="0"/>
    <n v="2"/>
    <s v="Travel_Rarely"/>
    <x v="1"/>
    <s v="Life Sciences"/>
    <x v="0"/>
    <s v="Sales Executive"/>
    <x v="0"/>
    <s v="No"/>
    <s v="Y"/>
  </r>
  <r>
    <n v="25"/>
    <n v="5"/>
    <n v="1"/>
    <n v="1"/>
    <n v="2387"/>
    <n v="4"/>
    <n v="139730"/>
    <n v="14"/>
    <n v="8"/>
    <n v="0"/>
    <n v="7"/>
    <n v="3"/>
    <n v="7"/>
    <n v="0"/>
    <n v="7"/>
    <s v="Travel_Frequently"/>
    <x v="0"/>
    <s v="Marketing"/>
    <x v="2"/>
    <s v="Manufacturing Director"/>
    <x v="1"/>
    <s v="No"/>
    <s v="Y"/>
  </r>
  <r>
    <n v="39"/>
    <n v="10"/>
    <n v="3"/>
    <n v="1"/>
    <n v="2388"/>
    <n v="2"/>
    <n v="26840"/>
    <n v="12"/>
    <n v="8"/>
    <n v="0"/>
    <n v="7"/>
    <n v="2"/>
    <n v="5"/>
    <n v="1"/>
    <n v="0"/>
    <s v="Travel_Rarely"/>
    <x v="0"/>
    <s v="Marketing"/>
    <x v="0"/>
    <s v="Research Director"/>
    <x v="0"/>
    <s v="No"/>
    <s v="Y"/>
  </r>
  <r>
    <n v="49"/>
    <n v="4"/>
    <n v="2"/>
    <n v="1"/>
    <n v="2389"/>
    <n v="2"/>
    <n v="108450"/>
    <n v="24"/>
    <n v="8"/>
    <n v="0"/>
    <n v="27"/>
    <n v="4"/>
    <n v="4"/>
    <n v="1"/>
    <n v="2"/>
    <s v="Travel_Rarely"/>
    <x v="0"/>
    <s v="Life Sciences"/>
    <x v="0"/>
    <s v="Research Director"/>
    <x v="1"/>
    <s v="No"/>
    <s v="Y"/>
  </r>
  <r>
    <n v="50"/>
    <n v="2"/>
    <n v="2"/>
    <n v="1"/>
    <n v="2390"/>
    <n v="3"/>
    <n v="43770"/>
    <n v="12"/>
    <n v="8"/>
    <n v="1"/>
    <n v="19"/>
    <n v="2"/>
    <n v="14"/>
    <n v="1"/>
    <n v="11"/>
    <s v="Travel_Rarely"/>
    <x v="1"/>
    <s v="Medical"/>
    <x v="2"/>
    <s v="Sales Executive"/>
    <x v="1"/>
    <s v="No"/>
    <s v="Y"/>
  </r>
  <r>
    <n v="20"/>
    <n v="18"/>
    <n v="4"/>
    <n v="1"/>
    <n v="2391"/>
    <n v="2"/>
    <n v="37430"/>
    <n v="13"/>
    <n v="8"/>
    <n v="1"/>
    <n v="2"/>
    <n v="2"/>
    <n v="2"/>
    <n v="2"/>
    <n v="2"/>
    <s v="Travel_Rarely"/>
    <x v="1"/>
    <s v="Medical"/>
    <x v="1"/>
    <s v="Sales Executive"/>
    <x v="0"/>
    <s v="No"/>
    <s v="Y"/>
  </r>
  <r>
    <n v="34"/>
    <n v="10"/>
    <n v="3"/>
    <n v="1"/>
    <n v="2392"/>
    <n v="3"/>
    <n v="41480"/>
    <n v="11"/>
    <n v="8"/>
    <n v="0"/>
    <n v="11"/>
    <n v="3"/>
    <n v="11"/>
    <n v="7"/>
    <n v="9"/>
    <s v="Travel_Rarely"/>
    <x v="1"/>
    <s v="Medical"/>
    <x v="2"/>
    <s v="Laboratory Technician"/>
    <x v="1"/>
    <s v="No"/>
    <s v="Y"/>
  </r>
  <r>
    <n v="36"/>
    <n v="1"/>
    <n v="3"/>
    <n v="1"/>
    <n v="2393"/>
    <n v="2"/>
    <n v="10510"/>
    <n v="14"/>
    <n v="8"/>
    <n v="0"/>
    <n v="15"/>
    <n v="2"/>
    <n v="4"/>
    <n v="1"/>
    <n v="3"/>
    <s v="Travel_Rarely"/>
    <x v="1"/>
    <s v="Life Sciences"/>
    <x v="1"/>
    <s v="Healthcare Representative"/>
    <x v="0"/>
    <s v="No"/>
    <s v="Y"/>
  </r>
  <r>
    <n v="49"/>
    <n v="6"/>
    <n v="2"/>
    <n v="1"/>
    <n v="2394"/>
    <n v="2"/>
    <n v="107390"/>
    <n v="11"/>
    <n v="8"/>
    <n v="3"/>
    <n v="30"/>
    <n v="3"/>
    <n v="15"/>
    <n v="2"/>
    <n v="12"/>
    <s v="Travel_Rarely"/>
    <x v="2"/>
    <s v="Life Sciences"/>
    <x v="0"/>
    <s v="Research Scientist"/>
    <x v="0"/>
    <s v="No"/>
    <s v="Y"/>
  </r>
  <r>
    <n v="36"/>
    <n v="8"/>
    <n v="4"/>
    <n v="1"/>
    <n v="2395"/>
    <n v="4"/>
    <n v="103880"/>
    <n v="14"/>
    <n v="8"/>
    <n v="0"/>
    <n v="4"/>
    <n v="2"/>
    <n v="3"/>
    <n v="1"/>
    <n v="2"/>
    <s v="Non-Travel"/>
    <x v="1"/>
    <s v="Life Sciences"/>
    <x v="0"/>
    <s v="Laboratory Technician"/>
    <x v="1"/>
    <s v="No"/>
    <s v="Y"/>
  </r>
  <r>
    <n v="36"/>
    <n v="2"/>
    <n v="2"/>
    <n v="1"/>
    <n v="2396"/>
    <n v="2"/>
    <n v="114160"/>
    <n v="16"/>
    <n v="8"/>
    <n v="0"/>
    <n v="13"/>
    <n v="2"/>
    <n v="5"/>
    <n v="0"/>
    <n v="4"/>
    <s v="Travel_Rarely"/>
    <x v="1"/>
    <s v="Medical"/>
    <x v="2"/>
    <s v="Healthcare Representative"/>
    <x v="0"/>
    <s v="No"/>
    <s v="Y"/>
  </r>
  <r>
    <n v="54"/>
    <n v="24"/>
    <n v="3"/>
    <n v="1"/>
    <n v="2397"/>
    <n v="1"/>
    <n v="26000"/>
    <n v="14"/>
    <n v="8"/>
    <n v="0"/>
    <n v="36"/>
    <n v="5"/>
    <n v="10"/>
    <n v="4"/>
    <n v="7"/>
    <s v="Travel_Rarely"/>
    <x v="0"/>
    <s v="Marketing"/>
    <x v="0"/>
    <s v="Laboratory Technician"/>
    <x v="1"/>
    <s v="No"/>
    <s v="Y"/>
  </r>
  <r>
    <n v="43"/>
    <n v="2"/>
    <n v="4"/>
    <n v="1"/>
    <n v="2398"/>
    <n v="1"/>
    <n v="24220"/>
    <n v="11"/>
    <n v="8"/>
    <n v="1"/>
    <n v="14"/>
    <n v="2"/>
    <n v="14"/>
    <n v="6"/>
    <n v="11"/>
    <s v="Travel_Rarely"/>
    <x v="1"/>
    <s v="Life Sciences"/>
    <x v="0"/>
    <s v="Research Scientist"/>
    <x v="0"/>
    <s v="No"/>
    <s v="Y"/>
  </r>
  <r>
    <n v="35"/>
    <n v="17"/>
    <n v="4"/>
    <n v="1"/>
    <n v="2399"/>
    <n v="1"/>
    <n v="54720"/>
    <n v="11"/>
    <n v="8"/>
    <n v="1"/>
    <n v="13"/>
    <n v="3"/>
    <n v="11"/>
    <n v="6"/>
    <n v="7"/>
    <s v="Travel_Frequently"/>
    <x v="1"/>
    <s v="Medical"/>
    <x v="1"/>
    <s v="Research Director"/>
    <x v="1"/>
    <s v="Yes"/>
    <s v="Y"/>
  </r>
  <r>
    <n v="38"/>
    <n v="19"/>
    <n v="2"/>
    <n v="1"/>
    <n v="2400"/>
    <n v="2"/>
    <n v="24510"/>
    <n v="12"/>
    <n v="8"/>
    <n v="1"/>
    <n v="19"/>
    <n v="3"/>
    <n v="13"/>
    <n v="2"/>
    <n v="9"/>
    <s v="Travel_Frequently"/>
    <x v="1"/>
    <s v="Life Sciences"/>
    <x v="0"/>
    <s v="Research Scientist"/>
    <x v="1"/>
    <s v="No"/>
    <s v="Y"/>
  </r>
  <r>
    <n v="29"/>
    <n v="1"/>
    <n v="2"/>
    <n v="1"/>
    <n v="2401"/>
    <n v="2"/>
    <n v="42400"/>
    <n v="14"/>
    <n v="8"/>
    <n v="0"/>
    <n v="10"/>
    <n v="2"/>
    <n v="10"/>
    <n v="0"/>
    <n v="9"/>
    <s v="Travel_Rarely"/>
    <x v="1"/>
    <s v="Medical"/>
    <x v="2"/>
    <s v="Sales Representative"/>
    <x v="1"/>
    <s v="No"/>
    <s v="Y"/>
  </r>
  <r>
    <n v="33"/>
    <n v="7"/>
    <n v="3"/>
    <n v="1"/>
    <n v="2402"/>
    <n v="5"/>
    <n v="109990"/>
    <n v="18"/>
    <n v="8"/>
    <n v="3"/>
    <n v="6"/>
    <n v="3"/>
    <n v="6"/>
    <n v="0"/>
    <n v="4"/>
    <s v="Travel_Rarely"/>
    <x v="1"/>
    <s v="Medical"/>
    <x v="2"/>
    <s v="Sales Executive"/>
    <x v="1"/>
    <s v="No"/>
    <s v="Y"/>
  </r>
  <r>
    <n v="32"/>
    <n v="5"/>
    <n v="4"/>
    <n v="1"/>
    <n v="2403"/>
    <n v="5"/>
    <n v="50030"/>
    <n v="13"/>
    <n v="8"/>
    <n v="0"/>
    <n v="10"/>
    <n v="5"/>
    <n v="9"/>
    <n v="1"/>
    <n v="6"/>
    <s v="Travel_Rarely"/>
    <x v="1"/>
    <s v="Technical Degree"/>
    <x v="2"/>
    <s v="Research Scientist"/>
    <x v="1"/>
    <s v="No"/>
    <s v="Y"/>
  </r>
  <r>
    <n v="31"/>
    <n v="28"/>
    <n v="4"/>
    <n v="1"/>
    <n v="2404"/>
    <n v="2"/>
    <n v="127420"/>
    <n v="11"/>
    <n v="8"/>
    <n v="0"/>
    <n v="10"/>
    <n v="4"/>
    <n v="10"/>
    <n v="0"/>
    <n v="2"/>
    <s v="Travel_Rarely"/>
    <x v="1"/>
    <s v="Technical Degree"/>
    <x v="0"/>
    <s v="Sales Executive"/>
    <x v="0"/>
    <s v="No"/>
    <s v="Y"/>
  </r>
  <r>
    <n v="49"/>
    <n v="2"/>
    <n v="4"/>
    <n v="1"/>
    <n v="2405"/>
    <n v="1"/>
    <n v="42270"/>
    <n v="18"/>
    <n v="8"/>
    <n v="0"/>
    <n v="17"/>
    <n v="3"/>
    <n v="2"/>
    <n v="2"/>
    <n v="2"/>
    <s v="Travel_Rarely"/>
    <x v="1"/>
    <s v="Medical"/>
    <x v="2"/>
    <s v="Laboratory Technician"/>
    <x v="1"/>
    <s v="No"/>
    <s v="Y"/>
  </r>
  <r>
    <n v="38"/>
    <n v="29"/>
    <n v="2"/>
    <n v="1"/>
    <n v="2406"/>
    <n v="1"/>
    <n v="39170"/>
    <n v="15"/>
    <n v="8"/>
    <n v="3"/>
    <n v="4"/>
    <n v="2"/>
    <n v="4"/>
    <n v="3"/>
    <n v="3"/>
    <s v="Travel_Frequently"/>
    <x v="0"/>
    <s v="Medical"/>
    <x v="1"/>
    <s v="Sales Executive"/>
    <x v="0"/>
    <s v="No"/>
    <s v="Y"/>
  </r>
  <r>
    <n v="47"/>
    <n v="1"/>
    <n v="4"/>
    <n v="1"/>
    <n v="2407"/>
    <n v="3"/>
    <n v="183030"/>
    <n v="22"/>
    <n v="8"/>
    <n v="1"/>
    <n v="29"/>
    <n v="2"/>
    <n v="3"/>
    <n v="1"/>
    <n v="2"/>
    <s v="Travel_Rarely"/>
    <x v="1"/>
    <s v="Medical"/>
    <x v="2"/>
    <s v="Laboratory Technician"/>
    <x v="1"/>
    <s v="No"/>
    <s v="Y"/>
  </r>
  <r>
    <n v="49"/>
    <n v="21"/>
    <n v="3"/>
    <n v="1"/>
    <n v="2408"/>
    <n v="2"/>
    <n v="23800"/>
    <n v="13"/>
    <n v="8"/>
    <n v="0"/>
    <n v="23"/>
    <n v="3"/>
    <n v="8"/>
    <n v="0"/>
    <n v="0"/>
    <s v="Travel_Rarely"/>
    <x v="1"/>
    <s v="Medical"/>
    <x v="1"/>
    <s v="Manufacturing Director"/>
    <x v="1"/>
    <s v="No"/>
    <s v="Y"/>
  </r>
  <r>
    <n v="41"/>
    <n v="24"/>
    <n v="4"/>
    <n v="1"/>
    <n v="2409"/>
    <n v="4"/>
    <n v="137260"/>
    <n v="12"/>
    <n v="8"/>
    <n v="0"/>
    <n v="21"/>
    <n v="6"/>
    <n v="2"/>
    <n v="0"/>
    <n v="2"/>
    <s v="Travel_Rarely"/>
    <x v="1"/>
    <s v="Life Sciences"/>
    <x v="1"/>
    <s v="Manager"/>
    <x v="0"/>
    <s v="No"/>
    <s v="Y"/>
  </r>
  <r>
    <n v="20"/>
    <n v="1"/>
    <n v="3"/>
    <n v="1"/>
    <n v="2410"/>
    <n v="1"/>
    <n v="47770"/>
    <n v="18"/>
    <n v="8"/>
    <n v="1"/>
    <n v="2"/>
    <n v="3"/>
    <n v="2"/>
    <n v="0"/>
    <n v="2"/>
    <s v="Travel_Rarely"/>
    <x v="1"/>
    <s v="Life Sciences"/>
    <x v="1"/>
    <s v="Sales Representative"/>
    <x v="1"/>
    <s v="No"/>
    <s v="Y"/>
  </r>
  <r>
    <n v="33"/>
    <n v="18"/>
    <n v="2"/>
    <n v="1"/>
    <n v="2411"/>
    <n v="2"/>
    <n v="63850"/>
    <n v="13"/>
    <n v="8"/>
    <n v="0"/>
    <n v="7"/>
    <n v="6"/>
    <n v="6"/>
    <n v="1"/>
    <n v="2"/>
    <s v="Non-Travel"/>
    <x v="1"/>
    <s v="Medical"/>
    <x v="2"/>
    <s v="Healthcare Representative"/>
    <x v="0"/>
    <s v="No"/>
    <s v="Y"/>
  </r>
  <r>
    <n v="36"/>
    <n v="2"/>
    <n v="2"/>
    <n v="1"/>
    <n v="2412"/>
    <n v="3"/>
    <n v="199730"/>
    <n v="12"/>
    <n v="8"/>
    <n v="0"/>
    <n v="10"/>
    <n v="2"/>
    <n v="3"/>
    <n v="0"/>
    <n v="2"/>
    <s v="Travel_Rarely"/>
    <x v="1"/>
    <s v="Technical Degree"/>
    <x v="0"/>
    <s v="Sales Executive"/>
    <x v="1"/>
    <s v="No"/>
    <s v="Y"/>
  </r>
  <r>
    <n v="44"/>
    <n v="9"/>
    <n v="3"/>
    <n v="1"/>
    <n v="2413"/>
    <n v="3"/>
    <n v="68610"/>
    <n v="12"/>
    <n v="8"/>
    <n v="0"/>
    <n v="8"/>
    <n v="2"/>
    <n v="2"/>
    <n v="2"/>
    <n v="2"/>
    <s v="Travel_Rarely"/>
    <x v="1"/>
    <s v="Technical Degree"/>
    <x v="2"/>
    <s v="Healthcare Representative"/>
    <x v="0"/>
    <s v="No"/>
    <s v="Y"/>
  </r>
  <r>
    <n v="23"/>
    <n v="6"/>
    <n v="3"/>
    <n v="1"/>
    <n v="2414"/>
    <n v="3"/>
    <n v="49690"/>
    <n v="12"/>
    <n v="8"/>
    <n v="0"/>
    <n v="5"/>
    <n v="3"/>
    <n v="5"/>
    <n v="1"/>
    <n v="2"/>
    <s v="Travel_Rarely"/>
    <x v="2"/>
    <s v="Life Sciences"/>
    <x v="1"/>
    <s v="Laboratory Technician"/>
    <x v="0"/>
    <s v="Yes"/>
    <s v="Y"/>
  </r>
  <r>
    <n v="38"/>
    <n v="11"/>
    <n v="2"/>
    <n v="1"/>
    <n v="2415"/>
    <n v="1"/>
    <n v="198450"/>
    <n v="11"/>
    <n v="8"/>
    <n v="1"/>
    <n v="7"/>
    <n v="3"/>
    <n v="0"/>
    <n v="0"/>
    <n v="0"/>
    <s v="Travel_Rarely"/>
    <x v="1"/>
    <s v="Life Sciences"/>
    <x v="0"/>
    <s v="Sales Executive"/>
    <x v="1"/>
    <s v="No"/>
    <s v="Y"/>
  </r>
  <r>
    <n v="53"/>
    <n v="24"/>
    <n v="3"/>
    <n v="1"/>
    <n v="2416"/>
    <n v="4"/>
    <n v="133200"/>
    <n v="11"/>
    <n v="8"/>
    <n v="0"/>
    <n v="11"/>
    <n v="2"/>
    <n v="4"/>
    <n v="1"/>
    <n v="2"/>
    <s v="Travel_Rarely"/>
    <x v="1"/>
    <s v="Life Sciences"/>
    <x v="0"/>
    <s v="Research Director"/>
    <x v="1"/>
    <s v="No"/>
    <s v="Y"/>
  </r>
  <r>
    <n v="48"/>
    <n v="10"/>
    <n v="2"/>
    <n v="1"/>
    <n v="2417"/>
    <n v="1"/>
    <n v="63470"/>
    <n v="12"/>
    <n v="8"/>
    <n v="1"/>
    <n v="19"/>
    <n v="3"/>
    <n v="9"/>
    <n v="7"/>
    <n v="7"/>
    <s v="Travel_Frequently"/>
    <x v="0"/>
    <s v="Marketing"/>
    <x v="0"/>
    <s v="Healthcare Representative"/>
    <x v="1"/>
    <s v="Yes"/>
    <s v="Y"/>
  </r>
  <r>
    <n v="32"/>
    <n v="1"/>
    <n v="3"/>
    <n v="1"/>
    <n v="2418"/>
    <n v="2"/>
    <n v="27430"/>
    <n v="19"/>
    <n v="8"/>
    <n v="1"/>
    <n v="1"/>
    <n v="2"/>
    <n v="1"/>
    <n v="0"/>
    <n v="0"/>
    <s v="Travel_Rarely"/>
    <x v="0"/>
    <s v="Life Sciences"/>
    <x v="1"/>
    <s v="Research Scientist"/>
    <x v="1"/>
    <s v="Yes"/>
    <s v="Y"/>
  </r>
  <r>
    <n v="26"/>
    <n v="18"/>
    <n v="2"/>
    <n v="1"/>
    <n v="2419"/>
    <n v="1"/>
    <n v="108800"/>
    <n v="23"/>
    <n v="8"/>
    <n v="1"/>
    <n v="7"/>
    <n v="5"/>
    <n v="7"/>
    <n v="5"/>
    <n v="7"/>
    <s v="Non-Travel"/>
    <x v="1"/>
    <s v="Medical"/>
    <x v="1"/>
    <s v="Human Resources"/>
    <x v="1"/>
    <s v="No"/>
    <s v="Y"/>
  </r>
  <r>
    <n v="55"/>
    <n v="23"/>
    <n v="1"/>
    <n v="1"/>
    <n v="2420"/>
    <n v="5"/>
    <n v="23420"/>
    <n v="11"/>
    <n v="8"/>
    <n v="2"/>
    <n v="8"/>
    <n v="2"/>
    <n v="4"/>
    <n v="1"/>
    <n v="2"/>
    <s v="Travel_Rarely"/>
    <x v="1"/>
    <s v="Life Sciences"/>
    <x v="2"/>
    <s v="Laboratory Technician"/>
    <x v="1"/>
    <s v="No"/>
    <s v="Y"/>
  </r>
  <r>
    <n v="34"/>
    <n v="28"/>
    <n v="3"/>
    <n v="1"/>
    <n v="2421"/>
    <n v="2"/>
    <n v="176500"/>
    <n v="19"/>
    <n v="8"/>
    <n v="1"/>
    <n v="15"/>
    <n v="6"/>
    <n v="15"/>
    <n v="4"/>
    <n v="13"/>
    <s v="Travel_Rarely"/>
    <x v="0"/>
    <s v="Life Sciences"/>
    <x v="0"/>
    <s v="Research Scientist"/>
    <x v="0"/>
    <s v="No"/>
    <s v="Y"/>
  </r>
  <r>
    <n v="60"/>
    <n v="17"/>
    <n v="4"/>
    <n v="1"/>
    <n v="2422"/>
    <n v="1"/>
    <n v="40250"/>
    <n v="13"/>
    <n v="8"/>
    <n v="1"/>
    <n v="19"/>
    <n v="5"/>
    <n v="1"/>
    <n v="0"/>
    <n v="0"/>
    <s v="Travel_Rarely"/>
    <x v="0"/>
    <s v="Medical"/>
    <x v="2"/>
    <s v="Manager"/>
    <x v="1"/>
    <s v="No"/>
    <s v="Y"/>
  </r>
  <r>
    <n v="33"/>
    <n v="3"/>
    <n v="3"/>
    <n v="1"/>
    <n v="2423"/>
    <n v="3"/>
    <n v="97250"/>
    <n v="11"/>
    <n v="8"/>
    <n v="0"/>
    <n v="14"/>
    <n v="0"/>
    <n v="14"/>
    <n v="2"/>
    <n v="13"/>
    <s v="Travel_Rarely"/>
    <x v="0"/>
    <s v="Life Sciences"/>
    <x v="0"/>
    <s v="Manager"/>
    <x v="1"/>
    <s v="No"/>
    <s v="Y"/>
  </r>
  <r>
    <n v="37"/>
    <n v="13"/>
    <n v="3"/>
    <n v="1"/>
    <n v="2424"/>
    <n v="1"/>
    <n v="119040"/>
    <n v="12"/>
    <n v="8"/>
    <n v="1"/>
    <n v="6"/>
    <n v="4"/>
    <n v="6"/>
    <n v="1"/>
    <n v="3"/>
    <s v="Travel_Frequently"/>
    <x v="1"/>
    <s v="Life Sciences"/>
    <x v="2"/>
    <s v="Laboratory Technician"/>
    <x v="1"/>
    <s v="No"/>
    <s v="Y"/>
  </r>
  <r>
    <n v="34"/>
    <n v="7"/>
    <n v="2"/>
    <n v="1"/>
    <n v="2425"/>
    <n v="1"/>
    <n v="21770"/>
    <n v="13"/>
    <n v="8"/>
    <n v="0"/>
    <n v="10"/>
    <n v="5"/>
    <n v="10"/>
    <n v="8"/>
    <n v="7"/>
    <s v="Travel_Rarely"/>
    <x v="1"/>
    <s v="Life Sciences"/>
    <x v="0"/>
    <s v="Healthcare Representative"/>
    <x v="1"/>
    <s v="No"/>
    <s v="Y"/>
  </r>
  <r>
    <n v="23"/>
    <n v="12"/>
    <n v="2"/>
    <n v="1"/>
    <n v="2426"/>
    <n v="2"/>
    <n v="75250"/>
    <n v="14"/>
    <n v="8"/>
    <n v="2"/>
    <n v="3"/>
    <n v="2"/>
    <n v="3"/>
    <n v="0"/>
    <n v="2"/>
    <s v="Travel_Rarely"/>
    <x v="1"/>
    <s v="Medical"/>
    <x v="2"/>
    <s v="Research Scientist"/>
    <x v="1"/>
    <s v="Yes"/>
    <s v="Y"/>
  </r>
  <r>
    <n v="44"/>
    <n v="1"/>
    <n v="3"/>
    <n v="1"/>
    <n v="2427"/>
    <n v="1"/>
    <n v="48340"/>
    <n v="14"/>
    <n v="8"/>
    <n v="0"/>
    <n v="9"/>
    <n v="1"/>
    <n v="8"/>
    <n v="6"/>
    <n v="7"/>
    <s v="Travel_Rarely"/>
    <x v="2"/>
    <s v="Life Sciences"/>
    <x v="0"/>
    <s v="Research Scientist"/>
    <x v="1"/>
    <s v="No"/>
    <s v="Y"/>
  </r>
  <r>
    <n v="35"/>
    <n v="13"/>
    <n v="3"/>
    <n v="1"/>
    <n v="2428"/>
    <n v="3"/>
    <n v="20420"/>
    <n v="16"/>
    <n v="8"/>
    <n v="0"/>
    <n v="6"/>
    <n v="2"/>
    <n v="5"/>
    <n v="1"/>
    <n v="4"/>
    <s v="Travel_Frequently"/>
    <x v="1"/>
    <s v="Life Sciences"/>
    <x v="1"/>
    <s v="Sales Executive"/>
    <x v="1"/>
    <s v="No"/>
    <s v="Y"/>
  </r>
  <r>
    <n v="43"/>
    <n v="25"/>
    <n v="4"/>
    <n v="1"/>
    <n v="2429"/>
    <n v="2"/>
    <n v="22200"/>
    <n v="11"/>
    <n v="8"/>
    <n v="0"/>
    <n v="10"/>
    <n v="2"/>
    <n v="10"/>
    <n v="8"/>
    <n v="8"/>
    <s v="Travel_Rarely"/>
    <x v="1"/>
    <s v="Life Sciences"/>
    <x v="0"/>
    <s v="Sales Executive"/>
    <x v="1"/>
    <s v="No"/>
    <s v="Y"/>
  </r>
  <r>
    <n v="24"/>
    <n v="6"/>
    <n v="3"/>
    <n v="1"/>
    <n v="2430"/>
    <n v="3"/>
    <n v="10520"/>
    <n v="13"/>
    <n v="8"/>
    <n v="0"/>
    <n v="5"/>
    <n v="3"/>
    <n v="5"/>
    <n v="0"/>
    <n v="4"/>
    <s v="Travel_Rarely"/>
    <x v="1"/>
    <s v="Life Sciences"/>
    <x v="0"/>
    <s v="Sales Executive"/>
    <x v="1"/>
    <s v="No"/>
    <s v="Y"/>
  </r>
  <r>
    <n v="41"/>
    <n v="6"/>
    <n v="4"/>
    <n v="1"/>
    <n v="2431"/>
    <n v="1"/>
    <n v="28210"/>
    <n v="17"/>
    <n v="8"/>
    <n v="0"/>
    <n v="10"/>
    <n v="3"/>
    <n v="10"/>
    <n v="8"/>
    <n v="7"/>
    <s v="Travel_Rarely"/>
    <x v="0"/>
    <s v="Marketing"/>
    <x v="1"/>
    <s v="Research Scientist"/>
    <x v="1"/>
    <s v="No"/>
    <s v="Y"/>
  </r>
  <r>
    <n v="29"/>
    <n v="2"/>
    <n v="2"/>
    <n v="1"/>
    <n v="2432"/>
    <n v="2"/>
    <n v="192370"/>
    <n v="11"/>
    <n v="8"/>
    <n v="1"/>
    <n v="9"/>
    <n v="2"/>
    <n v="5"/>
    <n v="1"/>
    <n v="2"/>
    <s v="Travel_Rarely"/>
    <x v="1"/>
    <s v="Life Sciences"/>
    <x v="0"/>
    <s v="Research Scientist"/>
    <x v="1"/>
    <s v="No"/>
    <s v="Y"/>
  </r>
  <r>
    <n v="36"/>
    <n v="1"/>
    <n v="4"/>
    <n v="1"/>
    <n v="2433"/>
    <n v="3"/>
    <n v="41070"/>
    <n v="11"/>
    <n v="8"/>
    <n v="1"/>
    <n v="17"/>
    <n v="2"/>
    <n v="13"/>
    <n v="6"/>
    <n v="7"/>
    <s v="Travel_Rarely"/>
    <x v="2"/>
    <s v="Life Sciences"/>
    <x v="1"/>
    <s v="Research Scientist"/>
    <x v="0"/>
    <s v="No"/>
    <s v="Y"/>
  </r>
  <r>
    <n v="45"/>
    <n v="2"/>
    <n v="3"/>
    <n v="1"/>
    <n v="2434"/>
    <n v="2"/>
    <n v="83960"/>
    <n v="15"/>
    <n v="8"/>
    <n v="2"/>
    <n v="25"/>
    <n v="3"/>
    <n v="23"/>
    <n v="14"/>
    <n v="4"/>
    <s v="Non-Travel"/>
    <x v="0"/>
    <s v="Life Sciences"/>
    <x v="0"/>
    <s v="Manufacturing Director"/>
    <x v="0"/>
    <s v="No"/>
    <s v="Y"/>
  </r>
  <r>
    <n v="24"/>
    <n v="6"/>
    <n v="2"/>
    <n v="1"/>
    <n v="2435"/>
    <n v="2"/>
    <n v="20070"/>
    <n v="12"/>
    <n v="8"/>
    <n v="0"/>
    <n v="1"/>
    <n v="2"/>
    <n v="1"/>
    <n v="0"/>
    <n v="0"/>
    <s v="Travel_Rarely"/>
    <x v="0"/>
    <s v="Medical"/>
    <x v="0"/>
    <s v="Manager"/>
    <x v="0"/>
    <s v="Yes"/>
    <s v="Y"/>
  </r>
  <r>
    <n v="47"/>
    <n v="1"/>
    <n v="3"/>
    <n v="1"/>
    <n v="2436"/>
    <n v="2"/>
    <n v="196270"/>
    <n v="11"/>
    <n v="8"/>
    <n v="2"/>
    <n v="25"/>
    <n v="1"/>
    <n v="23"/>
    <n v="14"/>
    <n v="10"/>
    <s v="Travel_Frequently"/>
    <x v="1"/>
    <s v="Medical"/>
    <x v="0"/>
    <s v="Sales Executive"/>
    <x v="0"/>
    <s v="Yes"/>
    <s v="Y"/>
  </r>
  <r>
    <n v="26"/>
    <n v="9"/>
    <n v="1"/>
    <n v="1"/>
    <n v="2437"/>
    <n v="1"/>
    <n v="106860"/>
    <n v="14"/>
    <n v="8"/>
    <n v="1"/>
    <n v="3"/>
    <n v="2"/>
    <n v="3"/>
    <n v="0"/>
    <n v="2"/>
    <s v="Travel_Rarely"/>
    <x v="1"/>
    <s v="Medical"/>
    <x v="0"/>
    <s v="Sales Executive"/>
    <x v="1"/>
    <s v="No"/>
    <s v="Y"/>
  </r>
  <r>
    <n v="45"/>
    <n v="1"/>
    <n v="4"/>
    <n v="1"/>
    <n v="2438"/>
    <n v="1"/>
    <n v="29420"/>
    <n v="22"/>
    <n v="8"/>
    <n v="1"/>
    <n v="21"/>
    <n v="4"/>
    <n v="21"/>
    <n v="8"/>
    <n v="6"/>
    <s v="Travel_Rarely"/>
    <x v="1"/>
    <s v="Life Sciences"/>
    <x v="1"/>
    <s v="Research Director"/>
    <x v="1"/>
    <s v="No"/>
    <s v="Y"/>
  </r>
  <r>
    <n v="32"/>
    <n v="1"/>
    <n v="1"/>
    <n v="1"/>
    <n v="2439"/>
    <n v="2"/>
    <n v="88580"/>
    <n v="16"/>
    <n v="8"/>
    <n v="1"/>
    <n v="10"/>
    <n v="2"/>
    <n v="5"/>
    <n v="1"/>
    <n v="3"/>
    <s v="Travel_Frequently"/>
    <x v="0"/>
    <s v="Marketing"/>
    <x v="0"/>
    <s v="Laboratory Technician"/>
    <x v="1"/>
    <s v="No"/>
    <s v="Y"/>
  </r>
  <r>
    <n v="31"/>
    <n v="14"/>
    <n v="2"/>
    <n v="1"/>
    <n v="2440"/>
    <n v="1"/>
    <n v="167560"/>
    <n v="11"/>
    <n v="8"/>
    <n v="2"/>
    <n v="6"/>
    <n v="5"/>
    <n v="5"/>
    <n v="0"/>
    <n v="3"/>
    <s v="Travel_Rarely"/>
    <x v="1"/>
    <s v="Life Sciences"/>
    <x v="0"/>
    <s v="Sales Executive"/>
    <x v="1"/>
    <s v="No"/>
    <s v="Y"/>
  </r>
  <r>
    <n v="41"/>
    <n v="2"/>
    <n v="2"/>
    <n v="1"/>
    <n v="2441"/>
    <n v="2"/>
    <n v="107980"/>
    <n v="14"/>
    <n v="8"/>
    <n v="2"/>
    <n v="10"/>
    <n v="5"/>
    <n v="3"/>
    <n v="1"/>
    <n v="2"/>
    <s v="Non-Travel"/>
    <x v="0"/>
    <s v="Medical"/>
    <x v="0"/>
    <s v="Research Scientist"/>
    <x v="1"/>
    <s v="No"/>
    <s v="Y"/>
  </r>
  <r>
    <n v="40"/>
    <n v="22"/>
    <n v="2"/>
    <n v="1"/>
    <n v="2442"/>
    <n v="1"/>
    <n v="23230"/>
    <n v="16"/>
    <n v="8"/>
    <n v="1"/>
    <n v="18"/>
    <n v="2"/>
    <n v="1"/>
    <n v="0"/>
    <n v="0"/>
    <s v="Travel_Rarely"/>
    <x v="1"/>
    <s v="Technical Degree"/>
    <x v="0"/>
    <s v="Healthcare Representative"/>
    <x v="1"/>
    <s v="No"/>
    <s v="Y"/>
  </r>
  <r>
    <n v="24"/>
    <n v="3"/>
    <n v="3"/>
    <n v="1"/>
    <n v="2443"/>
    <n v="1"/>
    <n v="14160"/>
    <n v="15"/>
    <n v="8"/>
    <n v="1"/>
    <n v="6"/>
    <n v="3"/>
    <n v="6"/>
    <n v="1"/>
    <n v="2"/>
    <s v="Travel_Rarely"/>
    <x v="1"/>
    <s v="Life Sciences"/>
    <x v="2"/>
    <s v="Research Scientist"/>
    <x v="0"/>
    <s v="No"/>
    <s v="Y"/>
  </r>
  <r>
    <n v="46"/>
    <n v="6"/>
    <n v="3"/>
    <n v="1"/>
    <n v="2444"/>
    <n v="4"/>
    <n v="46150"/>
    <n v="12"/>
    <n v="8"/>
    <n v="0"/>
    <n v="19"/>
    <n v="3"/>
    <n v="10"/>
    <n v="0"/>
    <n v="9"/>
    <s v="Travel_Rarely"/>
    <x v="1"/>
    <s v="Medical"/>
    <x v="1"/>
    <s v="Sales Executive"/>
    <x v="1"/>
    <s v="No"/>
    <s v="Y"/>
  </r>
  <r>
    <n v="35"/>
    <n v="8"/>
    <n v="4"/>
    <n v="1"/>
    <n v="2445"/>
    <n v="1"/>
    <n v="24610"/>
    <n v="20"/>
    <n v="8"/>
    <n v="1"/>
    <n v="17"/>
    <n v="4"/>
    <n v="7"/>
    <n v="0"/>
    <n v="7"/>
    <s v="Travel_Rarely"/>
    <x v="0"/>
    <s v="Life Sciences"/>
    <x v="0"/>
    <s v="Laboratory Technician"/>
    <x v="1"/>
    <s v="No"/>
    <s v="Y"/>
  </r>
  <r>
    <n v="30"/>
    <n v="9"/>
    <n v="4"/>
    <n v="1"/>
    <n v="2446"/>
    <n v="1"/>
    <n v="87220"/>
    <n v="17"/>
    <n v="8"/>
    <n v="1"/>
    <n v="10"/>
    <n v="3"/>
    <n v="10"/>
    <n v="0"/>
    <n v="8"/>
    <s v="Travel_Rarely"/>
    <x v="0"/>
    <s v="Marketing"/>
    <x v="0"/>
    <s v="Laboratory Technician"/>
    <x v="1"/>
    <s v="No"/>
    <s v="Y"/>
  </r>
  <r>
    <n v="47"/>
    <n v="3"/>
    <n v="2"/>
    <n v="1"/>
    <n v="2447"/>
    <n v="2"/>
    <n v="39550"/>
    <n v="12"/>
    <n v="8"/>
    <n v="1"/>
    <n v="4"/>
    <n v="5"/>
    <n v="1"/>
    <n v="0"/>
    <n v="0"/>
    <s v="Non-Travel"/>
    <x v="1"/>
    <s v="Life Sciences"/>
    <x v="0"/>
    <s v="Sales Executive"/>
    <x v="0"/>
    <s v="No"/>
    <s v="Y"/>
  </r>
  <r>
    <n v="46"/>
    <n v="1"/>
    <n v="4"/>
    <n v="1"/>
    <n v="2448"/>
    <n v="3"/>
    <n v="99570"/>
    <n v="20"/>
    <n v="8"/>
    <n v="0"/>
    <n v="13"/>
    <n v="1"/>
    <n v="10"/>
    <n v="0"/>
    <n v="3"/>
    <s v="Travel_Rarely"/>
    <x v="1"/>
    <s v="Technical Degree"/>
    <x v="2"/>
    <s v="Sales Executive"/>
    <x v="0"/>
    <s v="No"/>
    <s v="Y"/>
  </r>
  <r>
    <n v="36"/>
    <n v="1"/>
    <n v="3"/>
    <n v="1"/>
    <n v="2449"/>
    <n v="2"/>
    <n v="33760"/>
    <n v="20"/>
    <n v="8"/>
    <n v="0"/>
    <n v="16"/>
    <n v="3"/>
    <n v="2"/>
    <n v="2"/>
    <n v="2"/>
    <s v="Travel_Rarely"/>
    <x v="1"/>
    <s v="Medical"/>
    <x v="2"/>
    <s v="Manufacturing Director"/>
    <x v="1"/>
    <s v="Yes"/>
    <s v="Y"/>
  </r>
  <r>
    <n v="32"/>
    <n v="26"/>
    <n v="3"/>
    <n v="1"/>
    <n v="2450"/>
    <n v="2"/>
    <n v="88230"/>
    <n v="13"/>
    <n v="8"/>
    <n v="2"/>
    <n v="10"/>
    <n v="3"/>
    <n v="0"/>
    <n v="0"/>
    <n v="0"/>
    <s v="Travel_Rarely"/>
    <x v="1"/>
    <s v="Medical"/>
    <x v="1"/>
    <s v="Research Director"/>
    <x v="0"/>
    <s v="Yes"/>
    <s v="Y"/>
  </r>
  <r>
    <n v="23"/>
    <n v="6"/>
    <n v="4"/>
    <n v="1"/>
    <n v="2451"/>
    <n v="3"/>
    <n v="103220"/>
    <n v="14"/>
    <n v="8"/>
    <n v="2"/>
    <n v="3"/>
    <n v="2"/>
    <n v="3"/>
    <n v="1"/>
    <n v="2"/>
    <s v="Travel_Rarely"/>
    <x v="0"/>
    <s v="Life Sciences"/>
    <x v="1"/>
    <s v="Manufacturing Director"/>
    <x v="1"/>
    <s v="No"/>
    <s v="Y"/>
  </r>
  <r>
    <n v="31"/>
    <n v="3"/>
    <n v="3"/>
    <n v="1"/>
    <n v="2452"/>
    <n v="2"/>
    <n v="46210"/>
    <n v="18"/>
    <n v="8"/>
    <n v="1"/>
    <n v="9"/>
    <n v="3"/>
    <n v="5"/>
    <n v="1"/>
    <n v="4"/>
    <s v="Travel_Frequently"/>
    <x v="0"/>
    <s v="Marketing"/>
    <x v="1"/>
    <s v="Sales Executive"/>
    <x v="1"/>
    <s v="No"/>
    <s v="Y"/>
  </r>
  <r>
    <n v="39"/>
    <n v="3"/>
    <n v="3"/>
    <n v="1"/>
    <n v="2453"/>
    <n v="2"/>
    <n v="109760"/>
    <n v="11"/>
    <n v="8"/>
    <n v="0"/>
    <n v="9"/>
    <n v="3"/>
    <n v="9"/>
    <n v="5"/>
    <n v="8"/>
    <s v="Non-Travel"/>
    <x v="1"/>
    <s v="Life Sciences"/>
    <x v="0"/>
    <s v="Manufacturing Director"/>
    <x v="0"/>
    <s v="No"/>
    <s v="Y"/>
  </r>
  <r>
    <n v="32"/>
    <n v="6"/>
    <n v="3"/>
    <n v="1"/>
    <n v="2454"/>
    <n v="1"/>
    <n v="36600"/>
    <n v="11"/>
    <n v="8"/>
    <n v="2"/>
    <n v="10"/>
    <n v="0"/>
    <n v="4"/>
    <n v="0"/>
    <n v="2"/>
    <s v="Travel_Rarely"/>
    <x v="1"/>
    <s v="Technical Degree"/>
    <x v="0"/>
    <s v="Research Scientist"/>
    <x v="1"/>
    <s v="No"/>
    <s v="Y"/>
  </r>
  <r>
    <n v="40"/>
    <n v="6"/>
    <n v="3"/>
    <n v="1"/>
    <n v="2455"/>
    <n v="3"/>
    <n v="104820"/>
    <n v="11"/>
    <n v="8"/>
    <n v="1"/>
    <n v="21"/>
    <n v="6"/>
    <n v="21"/>
    <n v="12"/>
    <n v="8"/>
    <s v="Travel_Rarely"/>
    <x v="0"/>
    <s v="Life Sciences"/>
    <x v="1"/>
    <s v="Manufacturing Director"/>
    <x v="1"/>
    <s v="No"/>
    <s v="Y"/>
  </r>
  <r>
    <n v="45"/>
    <n v="19"/>
    <n v="4"/>
    <n v="1"/>
    <n v="2456"/>
    <n v="1"/>
    <n v="71190"/>
    <n v="15"/>
    <n v="8"/>
    <n v="0"/>
    <n v="9"/>
    <n v="2"/>
    <n v="5"/>
    <n v="0"/>
    <n v="3"/>
    <s v="Travel_Rarely"/>
    <x v="1"/>
    <s v="Medical"/>
    <x v="0"/>
    <s v="Sales Representative"/>
    <x v="1"/>
    <s v="No"/>
    <s v="Y"/>
  </r>
  <r>
    <n v="30"/>
    <n v="9"/>
    <n v="3"/>
    <n v="1"/>
    <n v="2457"/>
    <n v="1"/>
    <n v="95820"/>
    <n v="12"/>
    <n v="8"/>
    <n v="1"/>
    <n v="10"/>
    <n v="2"/>
    <n v="9"/>
    <n v="0"/>
    <n v="7"/>
    <s v="Travel_Frequently"/>
    <x v="0"/>
    <s v="Life Sciences"/>
    <x v="1"/>
    <s v="Research Director"/>
    <x v="1"/>
    <s v="No"/>
    <s v="Y"/>
  </r>
  <r>
    <n v="24"/>
    <n v="3"/>
    <n v="4"/>
    <n v="1"/>
    <n v="2458"/>
    <n v="1"/>
    <n v="45080"/>
    <n v="11"/>
    <n v="8"/>
    <n v="1"/>
    <n v="3"/>
    <n v="5"/>
    <n v="2"/>
    <n v="2"/>
    <n v="1"/>
    <s v="Travel_Frequently"/>
    <x v="0"/>
    <s v="Marketing"/>
    <x v="0"/>
    <s v="Sales Executive"/>
    <x v="1"/>
    <s v="No"/>
    <s v="Y"/>
  </r>
  <r>
    <n v="30"/>
    <n v="10"/>
    <n v="3"/>
    <n v="1"/>
    <n v="2459"/>
    <n v="1"/>
    <n v="22070"/>
    <n v="14"/>
    <n v="8"/>
    <n v="0"/>
    <n v="6"/>
    <n v="4"/>
    <n v="4"/>
    <n v="1"/>
    <n v="2"/>
    <s v="Travel_Frequently"/>
    <x v="1"/>
    <s v="Life Sciences"/>
    <x v="2"/>
    <s v="Human Resources"/>
    <x v="0"/>
    <s v="Yes"/>
    <s v="Y"/>
  </r>
  <r>
    <n v="31"/>
    <n v="3"/>
    <n v="2"/>
    <n v="1"/>
    <n v="2460"/>
    <n v="3"/>
    <n v="77560"/>
    <n v="15"/>
    <n v="8"/>
    <n v="2"/>
    <n v="6"/>
    <n v="3"/>
    <n v="5"/>
    <n v="0"/>
    <n v="2"/>
    <s v="Travel_Rarely"/>
    <x v="1"/>
    <s v="Life Sciences"/>
    <x v="0"/>
    <s v="Laboratory Technician"/>
    <x v="1"/>
    <s v="No"/>
    <s v="Y"/>
  </r>
  <r>
    <n v="27"/>
    <n v="3"/>
    <n v="3"/>
    <n v="1"/>
    <n v="2461"/>
    <n v="1"/>
    <n v="66940"/>
    <n v="13"/>
    <n v="8"/>
    <n v="1"/>
    <n v="6"/>
    <n v="2"/>
    <n v="6"/>
    <n v="1"/>
    <n v="4"/>
    <s v="Travel_Rarely"/>
    <x v="0"/>
    <s v="Life Sciences"/>
    <x v="1"/>
    <s v="Manager"/>
    <x v="1"/>
    <s v="No"/>
    <s v="Y"/>
  </r>
  <r>
    <n v="29"/>
    <n v="4"/>
    <n v="3"/>
    <n v="1"/>
    <n v="2462"/>
    <n v="5"/>
    <n v="36910"/>
    <n v="13"/>
    <n v="8"/>
    <n v="0"/>
    <n v="2"/>
    <n v="3"/>
    <n v="2"/>
    <n v="2"/>
    <n v="2"/>
    <s v="Travel_Rarely"/>
    <x v="0"/>
    <s v="Marketing"/>
    <x v="1"/>
    <s v="Research Scientist"/>
    <x v="1"/>
    <s v="Yes"/>
    <s v="Y"/>
  </r>
  <r>
    <n v="29"/>
    <n v="8"/>
    <n v="4"/>
    <n v="1"/>
    <n v="2463"/>
    <n v="1"/>
    <n v="23770"/>
    <n v="21"/>
    <n v="8"/>
    <n v="1"/>
    <n v="10"/>
    <n v="2"/>
    <n v="3"/>
    <n v="0"/>
    <n v="2"/>
    <s v="Travel_Frequently"/>
    <x v="1"/>
    <s v="Life Sciences"/>
    <x v="1"/>
    <s v="Sales Executive"/>
    <x v="0"/>
    <s v="No"/>
    <s v="Y"/>
  </r>
  <r>
    <n v="30"/>
    <n v="7"/>
    <n v="3"/>
    <n v="1"/>
    <n v="2464"/>
    <n v="3"/>
    <n v="23130"/>
    <n v="11"/>
    <n v="8"/>
    <n v="0"/>
    <n v="12"/>
    <n v="5"/>
    <n v="7"/>
    <n v="1"/>
    <n v="7"/>
    <s v="Travel_Rarely"/>
    <x v="0"/>
    <s v="Life Sciences"/>
    <x v="2"/>
    <s v="Sales Executive"/>
    <x v="1"/>
    <s v="No"/>
    <s v="Y"/>
  </r>
  <r>
    <n v="34"/>
    <n v="1"/>
    <n v="2"/>
    <n v="1"/>
    <n v="2465"/>
    <n v="2"/>
    <n v="176650"/>
    <n v="11"/>
    <n v="8"/>
    <n v="0"/>
    <n v="6"/>
    <n v="5"/>
    <n v="5"/>
    <n v="1"/>
    <n v="2"/>
    <s v="Travel_Rarely"/>
    <x v="1"/>
    <s v="Medical"/>
    <x v="0"/>
    <s v="Healthcare Representative"/>
    <x v="0"/>
    <s v="No"/>
    <s v="Y"/>
  </r>
  <r>
    <n v="33"/>
    <n v="2"/>
    <n v="4"/>
    <n v="1"/>
    <n v="2466"/>
    <n v="1"/>
    <n v="25960"/>
    <n v="14"/>
    <n v="8"/>
    <n v="1"/>
    <n v="13"/>
    <n v="4"/>
    <n v="11"/>
    <n v="1"/>
    <n v="7"/>
    <s v="Non-Travel"/>
    <x v="1"/>
    <s v="Medical"/>
    <x v="1"/>
    <s v="Sales Representative"/>
    <x v="1"/>
    <s v="No"/>
    <s v="Y"/>
  </r>
  <r>
    <n v="49"/>
    <n v="3"/>
    <n v="4"/>
    <n v="1"/>
    <n v="2467"/>
    <n v="1"/>
    <n v="47280"/>
    <n v="11"/>
    <n v="8"/>
    <n v="1"/>
    <n v="8"/>
    <n v="4"/>
    <n v="5"/>
    <n v="0"/>
    <n v="4"/>
    <s v="Travel_Rarely"/>
    <x v="0"/>
    <s v="Marketing"/>
    <x v="1"/>
    <s v="Sales Executive"/>
    <x v="1"/>
    <s v="No"/>
    <s v="Y"/>
  </r>
  <r>
    <n v="33"/>
    <n v="10"/>
    <n v="3"/>
    <n v="1"/>
    <n v="2468"/>
    <n v="1"/>
    <n v="43020"/>
    <n v="13"/>
    <n v="8"/>
    <n v="0"/>
    <n v="11"/>
    <n v="3"/>
    <n v="0"/>
    <n v="0"/>
    <n v="0"/>
    <s v="Travel_Rarely"/>
    <x v="1"/>
    <s v="Life Sciences"/>
    <x v="1"/>
    <s v="Sales Executive"/>
    <x v="1"/>
    <s v="Yes"/>
    <s v="Y"/>
  </r>
  <r>
    <n v="38"/>
    <n v="28"/>
    <n v="3"/>
    <n v="1"/>
    <n v="2469"/>
    <n v="1"/>
    <n v="29790"/>
    <n v="12"/>
    <n v="8"/>
    <n v="1"/>
    <n v="9"/>
    <n v="3"/>
    <n v="6"/>
    <n v="0"/>
    <n v="5"/>
    <s v="Travel_Frequently"/>
    <x v="1"/>
    <s v="Medical"/>
    <x v="0"/>
    <s v="Healthcare Representative"/>
    <x v="1"/>
    <s v="No"/>
    <s v="Y"/>
  </r>
  <r>
    <n v="31"/>
    <n v="9"/>
    <n v="4"/>
    <n v="1"/>
    <n v="2470"/>
    <n v="2"/>
    <n v="168850"/>
    <n v="14"/>
    <n v="8"/>
    <n v="2"/>
    <n v="10"/>
    <n v="2"/>
    <n v="1"/>
    <n v="0"/>
    <n v="0"/>
    <s v="Travel_Rarely"/>
    <x v="2"/>
    <s v="Human Resources"/>
    <x v="0"/>
    <s v="Laboratory Technician"/>
    <x v="1"/>
    <s v="Yes"/>
    <s v="Y"/>
  </r>
  <r>
    <n v="29"/>
    <n v="3"/>
    <n v="4"/>
    <n v="1"/>
    <n v="2471"/>
    <n v="2"/>
    <n v="55930"/>
    <n v="13"/>
    <n v="8"/>
    <n v="1"/>
    <n v="1"/>
    <n v="3"/>
    <n v="1"/>
    <n v="0"/>
    <n v="0"/>
    <s v="Travel_Rarely"/>
    <x v="1"/>
    <s v="Other"/>
    <x v="2"/>
    <s v="Sales Representative"/>
    <x v="0"/>
    <s v="No"/>
    <s v="Y"/>
  </r>
  <r>
    <n v="30"/>
    <n v="2"/>
    <n v="1"/>
    <n v="1"/>
    <n v="2472"/>
    <n v="1"/>
    <n v="104450"/>
    <n v="18"/>
    <n v="8"/>
    <n v="1"/>
    <n v="10"/>
    <n v="3"/>
    <n v="7"/>
    <n v="1"/>
    <n v="7"/>
    <s v="Travel_Rarely"/>
    <x v="1"/>
    <s v="Medical"/>
    <x v="0"/>
    <s v="Sales Representative"/>
    <x v="1"/>
    <s v="No"/>
    <s v="Y"/>
  </r>
  <r>
    <n v="32"/>
    <n v="10"/>
    <n v="4"/>
    <n v="1"/>
    <n v="2473"/>
    <n v="1"/>
    <n v="87400"/>
    <n v="11"/>
    <n v="8"/>
    <n v="1"/>
    <n v="12"/>
    <n v="2"/>
    <n v="7"/>
    <n v="0"/>
    <n v="7"/>
    <s v="Non-Travel"/>
    <x v="1"/>
    <s v="Life Sciences"/>
    <x v="1"/>
    <s v="Laboratory Technician"/>
    <x v="0"/>
    <s v="No"/>
    <s v="Y"/>
  </r>
  <r>
    <n v="38"/>
    <n v="8"/>
    <n v="2"/>
    <n v="1"/>
    <n v="2474"/>
    <n v="1"/>
    <n v="25140"/>
    <n v="11"/>
    <n v="8"/>
    <n v="0"/>
    <n v="15"/>
    <n v="2"/>
    <n v="1"/>
    <n v="1"/>
    <n v="0"/>
    <s v="Travel_Rarely"/>
    <x v="1"/>
    <s v="Technical Degree"/>
    <x v="0"/>
    <s v="Manufacturing Director"/>
    <x v="0"/>
    <s v="No"/>
    <s v="Y"/>
  </r>
  <r>
    <n v="43"/>
    <n v="1"/>
    <n v="4"/>
    <n v="1"/>
    <n v="2475"/>
    <n v="3"/>
    <n v="76550"/>
    <n v="12"/>
    <n v="8"/>
    <n v="1"/>
    <n v="6"/>
    <n v="3"/>
    <n v="1"/>
    <n v="0"/>
    <n v="0"/>
    <s v="Travel_Frequently"/>
    <x v="1"/>
    <s v="Other"/>
    <x v="0"/>
    <s v="Sales Executive"/>
    <x v="1"/>
    <s v="Yes"/>
    <s v="Y"/>
  </r>
  <r>
    <n v="42"/>
    <n v="1"/>
    <n v="3"/>
    <n v="1"/>
    <n v="2476"/>
    <n v="1"/>
    <n v="174650"/>
    <n v="13"/>
    <n v="8"/>
    <n v="1"/>
    <n v="7"/>
    <n v="3"/>
    <n v="5"/>
    <n v="0"/>
    <n v="4"/>
    <s v="Travel_Rarely"/>
    <x v="2"/>
    <s v="Other"/>
    <x v="2"/>
    <s v="Healthcare Representative"/>
    <x v="0"/>
    <s v="No"/>
    <s v="Y"/>
  </r>
  <r>
    <n v="55"/>
    <n v="3"/>
    <n v="2"/>
    <n v="1"/>
    <n v="2477"/>
    <n v="1"/>
    <n v="73510"/>
    <n v="20"/>
    <n v="8"/>
    <n v="1"/>
    <n v="34"/>
    <n v="3"/>
    <n v="1"/>
    <n v="0"/>
    <n v="0"/>
    <s v="Travel_Rarely"/>
    <x v="1"/>
    <s v="Life Sciences"/>
    <x v="0"/>
    <s v="Sales Executive"/>
    <x v="0"/>
    <s v="No"/>
    <s v="Y"/>
  </r>
  <r>
    <n v="33"/>
    <n v="14"/>
    <n v="3"/>
    <n v="1"/>
    <n v="2478"/>
    <n v="1"/>
    <n v="108200"/>
    <n v="12"/>
    <n v="8"/>
    <n v="0"/>
    <n v="11"/>
    <n v="2"/>
    <n v="9"/>
    <n v="1"/>
    <n v="7"/>
    <s v="Non-Travel"/>
    <x v="1"/>
    <s v="Other"/>
    <x v="2"/>
    <s v="Research Scientist"/>
    <x v="1"/>
    <s v="No"/>
    <s v="Y"/>
  </r>
  <r>
    <n v="41"/>
    <n v="5"/>
    <n v="3"/>
    <n v="1"/>
    <n v="2479"/>
    <n v="1"/>
    <n v="121690"/>
    <n v="19"/>
    <n v="8"/>
    <n v="0"/>
    <n v="5"/>
    <n v="2"/>
    <n v="5"/>
    <n v="0"/>
    <n v="4"/>
    <s v="Travel_Rarely"/>
    <x v="1"/>
    <s v="Medical"/>
    <x v="2"/>
    <s v="Sales Representative"/>
    <x v="1"/>
    <s v="No"/>
    <s v="Y"/>
  </r>
  <r>
    <n v="34"/>
    <n v="7"/>
    <n v="4"/>
    <n v="1"/>
    <n v="2480"/>
    <n v="1"/>
    <n v="196260"/>
    <n v="21"/>
    <n v="8"/>
    <n v="0"/>
    <n v="15"/>
    <n v="5"/>
    <n v="15"/>
    <n v="0"/>
    <n v="7"/>
    <s v="Non-Travel"/>
    <x v="1"/>
    <s v="Medical"/>
    <x v="2"/>
    <s v="Research Scientist"/>
    <x v="0"/>
    <s v="No"/>
    <s v="Y"/>
  </r>
  <r>
    <n v="53"/>
    <n v="10"/>
    <n v="4"/>
    <n v="1"/>
    <n v="2481"/>
    <n v="2"/>
    <n v="20700"/>
    <n v="13"/>
    <n v="8"/>
    <n v="2"/>
    <n v="27"/>
    <n v="2"/>
    <n v="3"/>
    <n v="0"/>
    <n v="2"/>
    <s v="Non-Travel"/>
    <x v="1"/>
    <s v="Medical"/>
    <x v="0"/>
    <s v="Healthcare Representative"/>
    <x v="1"/>
    <s v="No"/>
    <s v="Y"/>
  </r>
  <r>
    <n v="43"/>
    <n v="16"/>
    <n v="2"/>
    <n v="1"/>
    <n v="2482"/>
    <n v="1"/>
    <n v="67820"/>
    <n v="16"/>
    <n v="8"/>
    <n v="1"/>
    <n v="10"/>
    <n v="2"/>
    <n v="9"/>
    <n v="1"/>
    <n v="8"/>
    <s v="Travel_Rarely"/>
    <x v="0"/>
    <s v="Marketing"/>
    <x v="1"/>
    <s v="Laboratory Technician"/>
    <x v="0"/>
    <s v="No"/>
    <s v="Y"/>
  </r>
  <r>
    <n v="34"/>
    <n v="10"/>
    <n v="2"/>
    <n v="1"/>
    <n v="2483"/>
    <n v="5"/>
    <n v="77790"/>
    <n v="12"/>
    <n v="8"/>
    <n v="1"/>
    <n v="6"/>
    <n v="2"/>
    <n v="2"/>
    <n v="2"/>
    <n v="2"/>
    <s v="Travel_Rarely"/>
    <x v="0"/>
    <s v="Life Sciences"/>
    <x v="1"/>
    <s v="Sales Executive"/>
    <x v="0"/>
    <s v="No"/>
    <s v="Y"/>
  </r>
  <r>
    <n v="21"/>
    <n v="1"/>
    <n v="2"/>
    <n v="1"/>
    <n v="2484"/>
    <n v="5"/>
    <n v="27910"/>
    <n v="14"/>
    <n v="8"/>
    <n v="0"/>
    <n v="1"/>
    <n v="3"/>
    <n v="1"/>
    <n v="1"/>
    <n v="0"/>
    <s v="Travel_Rarely"/>
    <x v="0"/>
    <s v="Marketing"/>
    <x v="1"/>
    <s v="Healthcare Representative"/>
    <x v="1"/>
    <s v="Yes"/>
    <s v="Y"/>
  </r>
  <r>
    <n v="38"/>
    <n v="8"/>
    <n v="2"/>
    <n v="1"/>
    <n v="2485"/>
    <n v="2"/>
    <n v="32010"/>
    <n v="11"/>
    <n v="8"/>
    <n v="1"/>
    <n v="5"/>
    <n v="3"/>
    <n v="5"/>
    <n v="0"/>
    <n v="4"/>
    <s v="Travel_Rarely"/>
    <x v="1"/>
    <s v="Life Sciences"/>
    <x v="0"/>
    <s v="Sales Executive"/>
    <x v="0"/>
    <s v="No"/>
    <s v="Y"/>
  </r>
  <r>
    <n v="22"/>
    <n v="1"/>
    <n v="3"/>
    <n v="1"/>
    <n v="2486"/>
    <n v="4"/>
    <n v="49680"/>
    <n v="14"/>
    <n v="8"/>
    <n v="0"/>
    <n v="1"/>
    <n v="3"/>
    <n v="1"/>
    <n v="0"/>
    <n v="0"/>
    <s v="Travel_Rarely"/>
    <x v="1"/>
    <s v="Other"/>
    <x v="0"/>
    <s v="Research Scientist"/>
    <x v="1"/>
    <s v="Yes"/>
    <s v="Y"/>
  </r>
  <r>
    <n v="31"/>
    <n v="8"/>
    <n v="5"/>
    <n v="1"/>
    <n v="2487"/>
    <n v="5"/>
    <n v="131200"/>
    <n v="12"/>
    <n v="8"/>
    <n v="2"/>
    <n v="13"/>
    <n v="6"/>
    <n v="12"/>
    <n v="5"/>
    <n v="7"/>
    <s v="Travel_Rarely"/>
    <x v="1"/>
    <s v="Life Sciences"/>
    <x v="0"/>
    <s v="Sales Executive"/>
    <x v="1"/>
    <s v="No"/>
    <s v="Y"/>
  </r>
  <r>
    <n v="51"/>
    <n v="1"/>
    <n v="4"/>
    <n v="1"/>
    <n v="2488"/>
    <n v="1"/>
    <n v="40330"/>
    <n v="14"/>
    <n v="8"/>
    <n v="0"/>
    <n v="15"/>
    <n v="2"/>
    <n v="2"/>
    <n v="2"/>
    <n v="2"/>
    <s v="Travel_Rarely"/>
    <x v="1"/>
    <s v="Life Sciences"/>
    <x v="0"/>
    <s v="Manager"/>
    <x v="0"/>
    <s v="No"/>
    <s v="Y"/>
  </r>
  <r>
    <n v="37"/>
    <n v="24"/>
    <n v="1"/>
    <n v="1"/>
    <n v="2489"/>
    <n v="2"/>
    <n v="32910"/>
    <n v="16"/>
    <n v="8"/>
    <n v="3"/>
    <n v="5"/>
    <n v="2"/>
    <n v="5"/>
    <n v="0"/>
    <n v="3"/>
    <s v="Travel_Rarely"/>
    <x v="1"/>
    <s v="Life Sciences"/>
    <x v="0"/>
    <s v="Sales Executive"/>
    <x v="1"/>
    <s v="No"/>
    <s v="Y"/>
  </r>
  <r>
    <n v="46"/>
    <n v="3"/>
    <n v="4"/>
    <n v="1"/>
    <n v="2490"/>
    <n v="1"/>
    <n v="42720"/>
    <n v="13"/>
    <n v="8"/>
    <n v="0"/>
    <n v="24"/>
    <n v="3"/>
    <n v="2"/>
    <n v="2"/>
    <n v="2"/>
    <s v="Travel_Rarely"/>
    <x v="0"/>
    <s v="Marketing"/>
    <x v="2"/>
    <s v="Sales Representative"/>
    <x v="0"/>
    <s v="No"/>
    <s v="Y"/>
  </r>
  <r>
    <n v="36"/>
    <n v="27"/>
    <n v="3"/>
    <n v="1"/>
    <n v="2491"/>
    <n v="4"/>
    <n v="50560"/>
    <n v="12"/>
    <n v="8"/>
    <n v="0"/>
    <n v="15"/>
    <n v="2"/>
    <n v="12"/>
    <n v="5"/>
    <n v="7"/>
    <s v="Travel_Rarely"/>
    <x v="1"/>
    <s v="Technical Degree"/>
    <x v="0"/>
    <s v="Research Scientist"/>
    <x v="0"/>
    <s v="No"/>
    <s v="Y"/>
  </r>
  <r>
    <n v="44"/>
    <n v="10"/>
    <n v="4"/>
    <n v="1"/>
    <n v="2492"/>
    <n v="1"/>
    <n v="28440"/>
    <n v="12"/>
    <n v="8"/>
    <n v="0"/>
    <n v="6"/>
    <n v="2"/>
    <n v="5"/>
    <n v="2"/>
    <n v="3"/>
    <s v="Travel_Frequently"/>
    <x v="0"/>
    <s v="Life Sciences"/>
    <x v="2"/>
    <s v="Research Scientist"/>
    <x v="1"/>
    <s v="Yes"/>
    <s v="Y"/>
  </r>
  <r>
    <n v="37"/>
    <n v="19"/>
    <n v="2"/>
    <n v="1"/>
    <n v="2493"/>
    <n v="2"/>
    <n v="27030"/>
    <n v="14"/>
    <n v="8"/>
    <n v="0"/>
    <n v="19"/>
    <n v="2"/>
    <n v="10"/>
    <n v="4"/>
    <n v="7"/>
    <s v="Travel_Rarely"/>
    <x v="1"/>
    <s v="Technical Degree"/>
    <x v="2"/>
    <s v="Sales Executive"/>
    <x v="1"/>
    <s v="No"/>
    <s v="Y"/>
  </r>
  <r>
    <n v="35"/>
    <n v="15"/>
    <n v="4"/>
    <n v="1"/>
    <n v="2494"/>
    <n v="2"/>
    <n v="19040"/>
    <n v="22"/>
    <n v="8"/>
    <n v="1"/>
    <n v="10"/>
    <n v="4"/>
    <n v="10"/>
    <n v="7"/>
    <n v="7"/>
    <s v="Travel_Rarely"/>
    <x v="1"/>
    <s v="Life Sciences"/>
    <x v="1"/>
    <s v="Research Scientist"/>
    <x v="1"/>
    <s v="Yes"/>
    <s v="Y"/>
  </r>
  <r>
    <n v="33"/>
    <n v="8"/>
    <n v="5"/>
    <n v="1"/>
    <n v="2495"/>
    <n v="2"/>
    <n v="82240"/>
    <n v="19"/>
    <n v="8"/>
    <n v="0"/>
    <n v="14"/>
    <n v="3"/>
    <n v="10"/>
    <n v="7"/>
    <n v="6"/>
    <s v="Travel_Rarely"/>
    <x v="1"/>
    <s v="Medical"/>
    <x v="0"/>
    <s v="Laboratory Technician"/>
    <x v="1"/>
    <s v="No"/>
    <s v="Y"/>
  </r>
  <r>
    <n v="28"/>
    <n v="9"/>
    <n v="3"/>
    <n v="1"/>
    <n v="2496"/>
    <n v="2"/>
    <n v="47660"/>
    <n v="12"/>
    <n v="8"/>
    <n v="0"/>
    <n v="5"/>
    <n v="3"/>
    <n v="5"/>
    <n v="0"/>
    <n v="3"/>
    <s v="Travel_Rarely"/>
    <x v="0"/>
    <s v="Medical"/>
    <x v="0"/>
    <s v="Sales Executive"/>
    <x v="0"/>
    <s v="No"/>
    <s v="Y"/>
  </r>
  <r>
    <n v="39"/>
    <n v="3"/>
    <n v="4"/>
    <n v="1"/>
    <n v="2497"/>
    <n v="2"/>
    <n v="26100"/>
    <n v="12"/>
    <n v="8"/>
    <n v="0"/>
    <n v="9"/>
    <n v="2"/>
    <n v="4"/>
    <n v="2"/>
    <n v="2"/>
    <s v="Travel_Rarely"/>
    <x v="0"/>
    <s v="Marketing"/>
    <x v="1"/>
    <s v="Laboratory Technician"/>
    <x v="0"/>
    <s v="No"/>
    <s v="Y"/>
  </r>
  <r>
    <n v="46"/>
    <n v="9"/>
    <n v="2"/>
    <n v="1"/>
    <n v="2498"/>
    <n v="2"/>
    <n v="57310"/>
    <n v="17"/>
    <n v="8"/>
    <n v="0"/>
    <n v="6"/>
    <n v="2"/>
    <n v="2"/>
    <n v="2"/>
    <n v="2"/>
    <s v="Non-Travel"/>
    <x v="1"/>
    <s v="Life Sciences"/>
    <x v="1"/>
    <s v="Manufacturing Director"/>
    <x v="1"/>
    <s v="No"/>
    <s v="Y"/>
  </r>
  <r>
    <n v="40"/>
    <n v="2"/>
    <n v="2"/>
    <n v="1"/>
    <n v="2499"/>
    <n v="1"/>
    <n v="25390"/>
    <n v="12"/>
    <n v="8"/>
    <n v="1"/>
    <n v="7"/>
    <n v="3"/>
    <n v="4"/>
    <n v="0"/>
    <n v="2"/>
    <s v="Travel_Rarely"/>
    <x v="1"/>
    <s v="Medical"/>
    <x v="0"/>
    <s v="Research Director"/>
    <x v="1"/>
    <s v="No"/>
    <s v="Y"/>
  </r>
  <r>
    <n v="42"/>
    <n v="7"/>
    <n v="4"/>
    <n v="1"/>
    <n v="2500"/>
    <n v="2"/>
    <n v="57140"/>
    <n v="11"/>
    <n v="8"/>
    <n v="0"/>
    <n v="10"/>
    <n v="2"/>
    <n v="0"/>
    <n v="0"/>
    <n v="0"/>
    <s v="Travel_Rarely"/>
    <x v="1"/>
    <s v="Other"/>
    <x v="0"/>
    <s v="Laboratory Technician"/>
    <x v="0"/>
    <s v="No"/>
    <s v="Y"/>
  </r>
  <r>
    <n v="35"/>
    <n v="10"/>
    <n v="1"/>
    <n v="1"/>
    <n v="2501"/>
    <n v="2"/>
    <n v="43230"/>
    <n v="18"/>
    <n v="8"/>
    <n v="3"/>
    <n v="15"/>
    <n v="3"/>
    <n v="7"/>
    <n v="1"/>
    <n v="7"/>
    <s v="Non-Travel"/>
    <x v="0"/>
    <s v="Life Sciences"/>
    <x v="2"/>
    <s v="Research Director"/>
    <x v="0"/>
    <s v="No"/>
    <s v="Y"/>
  </r>
  <r>
    <n v="38"/>
    <n v="6"/>
    <n v="4"/>
    <n v="1"/>
    <n v="2502"/>
    <n v="3"/>
    <n v="73360"/>
    <n v="11"/>
    <n v="8"/>
    <n v="0"/>
    <n v="13"/>
    <n v="3"/>
    <n v="11"/>
    <n v="3"/>
    <n v="8"/>
    <s v="Non-Travel"/>
    <x v="0"/>
    <s v="Marketing"/>
    <x v="2"/>
    <s v="Sales Executive"/>
    <x v="1"/>
    <s v="No"/>
    <s v="Y"/>
  </r>
  <r>
    <n v="34"/>
    <n v="2"/>
    <n v="1"/>
    <n v="1"/>
    <n v="2503"/>
    <n v="1"/>
    <n v="134990"/>
    <n v="23"/>
    <n v="8"/>
    <n v="2"/>
    <n v="11"/>
    <n v="2"/>
    <n v="7"/>
    <n v="0"/>
    <n v="7"/>
    <s v="Travel_Frequently"/>
    <x v="1"/>
    <s v="Life Sciences"/>
    <x v="0"/>
    <s v="Manufacturing Director"/>
    <x v="1"/>
    <s v="Yes"/>
    <s v="Y"/>
  </r>
  <r>
    <n v="37"/>
    <n v="24"/>
    <n v="3"/>
    <n v="1"/>
    <n v="2504"/>
    <n v="1"/>
    <n v="137580"/>
    <n v="11"/>
    <n v="8"/>
    <n v="1"/>
    <n v="10"/>
    <n v="5"/>
    <n v="10"/>
    <n v="0"/>
    <n v="8"/>
    <s v="Travel_Rarely"/>
    <x v="1"/>
    <s v="Life Sciences"/>
    <x v="1"/>
    <s v="Laboratory Technician"/>
    <x v="1"/>
    <s v="Yes"/>
    <s v="Y"/>
  </r>
  <r>
    <n v="39"/>
    <n v="2"/>
    <n v="1"/>
    <n v="1"/>
    <n v="2505"/>
    <n v="2"/>
    <n v="51550"/>
    <n v="18"/>
    <n v="8"/>
    <n v="1"/>
    <n v="7"/>
    <n v="3"/>
    <n v="2"/>
    <n v="2"/>
    <n v="2"/>
    <s v="Travel_Frequently"/>
    <x v="1"/>
    <s v="Medical"/>
    <x v="2"/>
    <s v="Healthcare Representative"/>
    <x v="1"/>
    <s v="No"/>
    <s v="Y"/>
  </r>
  <r>
    <n v="43"/>
    <n v="8"/>
    <n v="5"/>
    <n v="1"/>
    <n v="2506"/>
    <n v="3"/>
    <n v="22580"/>
    <n v="18"/>
    <n v="8"/>
    <n v="0"/>
    <n v="7"/>
    <n v="2"/>
    <n v="3"/>
    <n v="1"/>
    <n v="2"/>
    <s v="Non-Travel"/>
    <x v="2"/>
    <s v="Medical"/>
    <x v="1"/>
    <s v="Sales Executive"/>
    <x v="0"/>
    <s v="No"/>
    <s v="Y"/>
  </r>
  <r>
    <n v="41"/>
    <n v="3"/>
    <n v="3"/>
    <n v="1"/>
    <n v="2507"/>
    <n v="3"/>
    <n v="35970"/>
    <n v="13"/>
    <n v="8"/>
    <n v="1"/>
    <n v="11"/>
    <n v="2"/>
    <n v="3"/>
    <n v="1"/>
    <n v="2"/>
    <s v="Travel_Rarely"/>
    <x v="1"/>
    <s v="Life Sciences"/>
    <x v="1"/>
    <s v="Research Scientist"/>
    <x v="1"/>
    <s v="No"/>
    <s v="Y"/>
  </r>
  <r>
    <n v="41"/>
    <n v="1"/>
    <n v="1"/>
    <n v="1"/>
    <n v="2508"/>
    <n v="3"/>
    <n v="25150"/>
    <n v="18"/>
    <n v="8"/>
    <n v="0"/>
    <n v="23"/>
    <n v="2"/>
    <n v="22"/>
    <n v="13"/>
    <n v="5"/>
    <s v="Travel_Rarely"/>
    <x v="1"/>
    <s v="Technical Degree"/>
    <x v="2"/>
    <s v="Laboratory Technician"/>
    <x v="1"/>
    <s v="No"/>
    <s v="Y"/>
  </r>
  <r>
    <n v="30"/>
    <n v="26"/>
    <n v="3"/>
    <n v="1"/>
    <n v="2509"/>
    <n v="2"/>
    <n v="44200"/>
    <n v="11"/>
    <n v="8"/>
    <n v="0"/>
    <n v="9"/>
    <n v="3"/>
    <n v="7"/>
    <n v="0"/>
    <n v="2"/>
    <s v="Travel_Rarely"/>
    <x v="0"/>
    <s v="Marketing"/>
    <x v="1"/>
    <s v="Manager"/>
    <x v="0"/>
    <s v="No"/>
    <s v="Y"/>
  </r>
  <r>
    <n v="26"/>
    <n v="2"/>
    <n v="1"/>
    <n v="1"/>
    <n v="2510"/>
    <n v="3"/>
    <n v="65780"/>
    <n v="15"/>
    <n v="8"/>
    <n v="2"/>
    <n v="6"/>
    <n v="3"/>
    <n v="5"/>
    <n v="1"/>
    <n v="4"/>
    <s v="Travel_Rarely"/>
    <x v="2"/>
    <s v="Technical Degree"/>
    <x v="0"/>
    <s v="Sales Executive"/>
    <x v="0"/>
    <s v="Yes"/>
    <s v="Y"/>
  </r>
  <r>
    <n v="46"/>
    <n v="10"/>
    <n v="3"/>
    <n v="1"/>
    <n v="2511"/>
    <n v="1"/>
    <n v="44220"/>
    <n v="11"/>
    <n v="8"/>
    <n v="1"/>
    <n v="13"/>
    <n v="2"/>
    <n v="9"/>
    <n v="3"/>
    <n v="7"/>
    <s v="Travel_Rarely"/>
    <x v="1"/>
    <s v="Medical"/>
    <x v="0"/>
    <s v="Sales Executive"/>
    <x v="1"/>
    <s v="Yes"/>
    <s v="Y"/>
  </r>
  <r>
    <n v="40"/>
    <n v="27"/>
    <n v="2"/>
    <n v="1"/>
    <n v="2512"/>
    <n v="3"/>
    <n v="102740"/>
    <n v="18"/>
    <n v="8"/>
    <n v="0"/>
    <n v="12"/>
    <n v="3"/>
    <n v="5"/>
    <n v="0"/>
    <n v="3"/>
    <s v="Travel_Rarely"/>
    <x v="0"/>
    <s v="Medical"/>
    <x v="2"/>
    <s v="Sales Executive"/>
    <x v="0"/>
    <s v="No"/>
    <s v="Y"/>
  </r>
  <r>
    <n v="34"/>
    <n v="2"/>
    <n v="3"/>
    <n v="1"/>
    <n v="2513"/>
    <n v="2"/>
    <n v="53430"/>
    <n v="14"/>
    <n v="8"/>
    <n v="0"/>
    <n v="10"/>
    <n v="5"/>
    <n v="10"/>
    <n v="4"/>
    <n v="8"/>
    <s v="Travel_Rarely"/>
    <x v="1"/>
    <s v="Life Sciences"/>
    <x v="0"/>
    <s v="Laboratory Technician"/>
    <x v="1"/>
    <s v="No"/>
    <s v="Y"/>
  </r>
  <r>
    <n v="58"/>
    <n v="2"/>
    <n v="4"/>
    <n v="1"/>
    <n v="2514"/>
    <n v="1"/>
    <n v="23760"/>
    <n v="12"/>
    <n v="8"/>
    <n v="1"/>
    <n v="37"/>
    <n v="3"/>
    <n v="16"/>
    <n v="14"/>
    <n v="14"/>
    <s v="Non-Travel"/>
    <x v="1"/>
    <s v="Medical"/>
    <x v="2"/>
    <s v="Laboratory Technician"/>
    <x v="1"/>
    <s v="No"/>
    <s v="Y"/>
  </r>
  <r>
    <n v="35"/>
    <n v="8"/>
    <n v="1"/>
    <n v="1"/>
    <n v="2515"/>
    <n v="3"/>
    <n v="53460"/>
    <n v="14"/>
    <n v="8"/>
    <n v="0"/>
    <n v="6"/>
    <n v="3"/>
    <n v="5"/>
    <n v="0"/>
    <n v="3"/>
    <s v="Travel_Rarely"/>
    <x v="1"/>
    <s v="Technical Degree"/>
    <x v="0"/>
    <s v="Manufacturing Director"/>
    <x v="0"/>
    <s v="No"/>
    <s v="Y"/>
  </r>
  <r>
    <n v="47"/>
    <n v="19"/>
    <n v="5"/>
    <n v="1"/>
    <n v="2516"/>
    <n v="2"/>
    <n v="28270"/>
    <n v="14"/>
    <n v="8"/>
    <n v="1"/>
    <n v="28"/>
    <n v="3"/>
    <n v="22"/>
    <n v="14"/>
    <n v="10"/>
    <s v="Travel_Rarely"/>
    <x v="1"/>
    <s v="Medical"/>
    <x v="2"/>
    <s v="Research Scientist"/>
    <x v="0"/>
    <s v="No"/>
    <s v="Y"/>
  </r>
  <r>
    <n v="40"/>
    <n v="1"/>
    <n v="4"/>
    <n v="1"/>
    <n v="2517"/>
    <n v="2"/>
    <n v="199430"/>
    <n v="13"/>
    <n v="8"/>
    <n v="1"/>
    <n v="15"/>
    <n v="3"/>
    <n v="7"/>
    <n v="7"/>
    <n v="7"/>
    <s v="Travel_Rarely"/>
    <x v="1"/>
    <s v="Life Sciences"/>
    <x v="2"/>
    <s v="Manager"/>
    <x v="1"/>
    <s v="No"/>
    <s v="Y"/>
  </r>
  <r>
    <n v="54"/>
    <n v="27"/>
    <n v="4"/>
    <n v="1"/>
    <n v="2518"/>
    <n v="1"/>
    <n v="31310"/>
    <n v="14"/>
    <n v="8"/>
    <n v="0"/>
    <n v="14"/>
    <n v="3"/>
    <n v="7"/>
    <n v="1"/>
    <n v="7"/>
    <s v="Travel_Rarely"/>
    <x v="0"/>
    <s v="Medical"/>
    <x v="0"/>
    <s v="Research Scientist"/>
    <x v="1"/>
    <s v="No"/>
    <s v="Y"/>
  </r>
  <r>
    <n v="31"/>
    <n v="8"/>
    <n v="4"/>
    <n v="1"/>
    <n v="2519"/>
    <n v="3"/>
    <n v="25520"/>
    <n v="18"/>
    <n v="8"/>
    <n v="0"/>
    <n v="9"/>
    <n v="2"/>
    <n v="3"/>
    <n v="2"/>
    <n v="2"/>
    <s v="Travel_Frequently"/>
    <x v="0"/>
    <s v="Other"/>
    <x v="0"/>
    <s v="Manufacturing Director"/>
    <x v="0"/>
    <s v="No"/>
    <s v="Y"/>
  </r>
  <r>
    <n v="28"/>
    <n v="1"/>
    <n v="2"/>
    <n v="1"/>
    <n v="2520"/>
    <n v="3"/>
    <n v="44770"/>
    <n v="15"/>
    <n v="8"/>
    <n v="0"/>
    <n v="3"/>
    <n v="6"/>
    <n v="3"/>
    <n v="1"/>
    <n v="2"/>
    <s v="Travel_Rarely"/>
    <x v="0"/>
    <s v="Life Sciences"/>
    <x v="0"/>
    <s v="Manager"/>
    <x v="1"/>
    <s v="No"/>
    <s v="Y"/>
  </r>
  <r>
    <n v="38"/>
    <n v="19"/>
    <n v="3"/>
    <n v="1"/>
    <n v="2521"/>
    <n v="2"/>
    <n v="64740"/>
    <n v="13"/>
    <n v="8"/>
    <n v="2"/>
    <n v="20"/>
    <n v="3"/>
    <n v="4"/>
    <n v="0"/>
    <n v="3"/>
    <s v="Travel_Rarely"/>
    <x v="1"/>
    <s v="Medical"/>
    <x v="0"/>
    <s v="Manufacturing Director"/>
    <x v="0"/>
    <s v="No"/>
    <s v="Y"/>
  </r>
  <r>
    <n v="26"/>
    <n v="8"/>
    <n v="3"/>
    <n v="1"/>
    <n v="2522"/>
    <n v="1"/>
    <n v="30330"/>
    <n v="12"/>
    <n v="8"/>
    <n v="0"/>
    <n v="5"/>
    <n v="2"/>
    <n v="5"/>
    <n v="1"/>
    <n v="2"/>
    <s v="Travel_Rarely"/>
    <x v="0"/>
    <s v="Marketing"/>
    <x v="1"/>
    <s v="Healthcare Representative"/>
    <x v="0"/>
    <s v="No"/>
    <s v="Y"/>
  </r>
  <r>
    <n v="58"/>
    <n v="10"/>
    <n v="4"/>
    <n v="1"/>
    <n v="2523"/>
    <n v="1"/>
    <n v="29360"/>
    <n v="13"/>
    <n v="8"/>
    <n v="1"/>
    <n v="23"/>
    <n v="3"/>
    <n v="2"/>
    <n v="2"/>
    <n v="2"/>
    <s v="Travel_Frequently"/>
    <x v="1"/>
    <s v="Technical Degree"/>
    <x v="0"/>
    <s v="Sales Representative"/>
    <x v="0"/>
    <s v="No"/>
    <s v="Y"/>
  </r>
  <r>
    <n v="18"/>
    <n v="2"/>
    <n v="3"/>
    <n v="1"/>
    <n v="2524"/>
    <n v="3"/>
    <n v="186060"/>
    <n v="24"/>
    <n v="8"/>
    <n v="2"/>
    <n v="0"/>
    <n v="4"/>
    <n v="0"/>
    <n v="0"/>
    <n v="0"/>
    <s v="Non-Travel"/>
    <x v="1"/>
    <s v="Life Sciences"/>
    <x v="1"/>
    <s v="Sales Representative"/>
    <x v="1"/>
    <s v="No"/>
    <s v="Y"/>
  </r>
  <r>
    <n v="31"/>
    <n v="2"/>
    <n v="3"/>
    <n v="1"/>
    <n v="2525"/>
    <n v="3"/>
    <n v="21680"/>
    <n v="14"/>
    <n v="8"/>
    <n v="1"/>
    <n v="2"/>
    <n v="2"/>
    <n v="1"/>
    <n v="0"/>
    <n v="0"/>
    <s v="Travel_Rarely"/>
    <x v="1"/>
    <s v="Life Sciences"/>
    <x v="0"/>
    <s v="Laboratory Technician"/>
    <x v="1"/>
    <s v="Yes"/>
    <s v="Y"/>
  </r>
  <r>
    <n v="29"/>
    <n v="8"/>
    <n v="2"/>
    <n v="1"/>
    <n v="2526"/>
    <n v="1"/>
    <n v="28530"/>
    <n v="14"/>
    <n v="8"/>
    <n v="1"/>
    <n v="4"/>
    <n v="5"/>
    <n v="2"/>
    <n v="2"/>
    <n v="0"/>
    <s v="Travel_Rarely"/>
    <x v="1"/>
    <s v="Medical"/>
    <x v="2"/>
    <s v="Manager"/>
    <x v="1"/>
    <s v="Yes"/>
    <s v="Y"/>
  </r>
  <r>
    <n v="45"/>
    <n v="1"/>
    <n v="4"/>
    <n v="1"/>
    <n v="2527"/>
    <n v="1"/>
    <n v="170480"/>
    <n v="15"/>
    <n v="8"/>
    <n v="0"/>
    <n v="10"/>
    <n v="3"/>
    <n v="8"/>
    <n v="5"/>
    <n v="7"/>
    <s v="Non-Travel"/>
    <x v="0"/>
    <s v="Technical Degree"/>
    <x v="0"/>
    <s v="Research Scientist"/>
    <x v="1"/>
    <s v="No"/>
    <s v="Y"/>
  </r>
  <r>
    <n v="36"/>
    <n v="2"/>
    <n v="3"/>
    <n v="1"/>
    <n v="2528"/>
    <n v="5"/>
    <n v="22900"/>
    <n v="11"/>
    <n v="8"/>
    <n v="0"/>
    <n v="15"/>
    <n v="5"/>
    <n v="1"/>
    <n v="0"/>
    <n v="0"/>
    <s v="Travel_Rarely"/>
    <x v="0"/>
    <s v="Technical Degree"/>
    <x v="0"/>
    <s v="Laboratory Technician"/>
    <x v="0"/>
    <s v="No"/>
    <s v="Y"/>
  </r>
  <r>
    <n v="43"/>
    <n v="8"/>
    <n v="3"/>
    <n v="1"/>
    <n v="2529"/>
    <n v="1"/>
    <n v="36000"/>
    <n v="23"/>
    <n v="8"/>
    <n v="0"/>
    <n v="7"/>
    <n v="2"/>
    <n v="7"/>
    <n v="7"/>
    <n v="7"/>
    <s v="Travel_Frequently"/>
    <x v="0"/>
    <s v="Medical"/>
    <x v="0"/>
    <s v="Research Director"/>
    <x v="1"/>
    <s v="No"/>
    <s v="Y"/>
  </r>
  <r>
    <n v="27"/>
    <n v="8"/>
    <n v="4"/>
    <n v="1"/>
    <n v="2530"/>
    <n v="5"/>
    <n v="21070"/>
    <n v="13"/>
    <n v="8"/>
    <n v="0"/>
    <n v="6"/>
    <n v="2"/>
    <n v="5"/>
    <n v="0"/>
    <n v="2"/>
    <s v="Travel_Frequently"/>
    <x v="0"/>
    <s v="Life Sciences"/>
    <x v="1"/>
    <s v="Research Scientist"/>
    <x v="1"/>
    <s v="No"/>
    <s v="Y"/>
  </r>
  <r>
    <n v="29"/>
    <n v="6"/>
    <n v="2"/>
    <n v="1"/>
    <n v="2531"/>
    <n v="1"/>
    <n v="41150"/>
    <n v="11"/>
    <n v="8"/>
    <n v="0"/>
    <n v="11"/>
    <n v="1"/>
    <n v="11"/>
    <n v="3"/>
    <n v="10"/>
    <s v="Travel_Frequently"/>
    <x v="1"/>
    <s v="Medical"/>
    <x v="0"/>
    <s v="Human Resources"/>
    <x v="1"/>
    <s v="No"/>
    <s v="Y"/>
  </r>
  <r>
    <n v="32"/>
    <n v="9"/>
    <n v="4"/>
    <n v="1"/>
    <n v="2532"/>
    <n v="4"/>
    <n v="43270"/>
    <n v="13"/>
    <n v="8"/>
    <n v="0"/>
    <n v="4"/>
    <n v="4"/>
    <n v="0"/>
    <n v="0"/>
    <n v="0"/>
    <s v="Travel_Frequently"/>
    <x v="0"/>
    <s v="Life Sciences"/>
    <x v="1"/>
    <s v="Sales Executive"/>
    <x v="1"/>
    <s v="No"/>
    <s v="Y"/>
  </r>
  <r>
    <n v="42"/>
    <n v="11"/>
    <n v="3"/>
    <n v="1"/>
    <n v="2533"/>
    <n v="1"/>
    <n v="178560"/>
    <n v="18"/>
    <n v="8"/>
    <n v="0"/>
    <n v="10"/>
    <n v="2"/>
    <n v="6"/>
    <n v="3"/>
    <n v="3"/>
    <s v="Non-Travel"/>
    <x v="1"/>
    <s v="Medical"/>
    <x v="0"/>
    <s v="Manager"/>
    <x v="1"/>
    <s v="No"/>
    <s v="Y"/>
  </r>
  <r>
    <n v="47"/>
    <n v="2"/>
    <n v="2"/>
    <n v="1"/>
    <n v="2534"/>
    <n v="5"/>
    <n v="31960"/>
    <n v="14"/>
    <n v="8"/>
    <n v="1"/>
    <n v="7"/>
    <n v="3"/>
    <n v="2"/>
    <n v="2"/>
    <n v="0"/>
    <s v="Travel_Rarely"/>
    <x v="0"/>
    <s v="Life Sciences"/>
    <x v="1"/>
    <s v="Manager"/>
    <x v="0"/>
    <s v="No"/>
    <s v="Y"/>
  </r>
  <r>
    <n v="46"/>
    <n v="1"/>
    <n v="3"/>
    <n v="1"/>
    <n v="2535"/>
    <n v="1"/>
    <n v="190810"/>
    <n v="21"/>
    <n v="8"/>
    <n v="0"/>
    <n v="12"/>
    <n v="2"/>
    <n v="9"/>
    <n v="4"/>
    <n v="7"/>
    <s v="Travel_Rarely"/>
    <x v="2"/>
    <s v="Life Sciences"/>
    <x v="2"/>
    <s v="Laboratory Technician"/>
    <x v="0"/>
    <s v="No"/>
    <s v="Y"/>
  </r>
  <r>
    <n v="28"/>
    <n v="7"/>
    <n v="3"/>
    <n v="1"/>
    <n v="2536"/>
    <n v="1"/>
    <n v="89660"/>
    <n v="16"/>
    <n v="8"/>
    <n v="1"/>
    <n v="3"/>
    <n v="3"/>
    <n v="3"/>
    <n v="2"/>
    <n v="2"/>
    <s v="Non-Travel"/>
    <x v="1"/>
    <s v="Life Sciences"/>
    <x v="2"/>
    <s v="Sales Executive"/>
    <x v="1"/>
    <s v="No"/>
    <s v="Y"/>
  </r>
  <r>
    <n v="29"/>
    <n v="16"/>
    <n v="3"/>
    <n v="1"/>
    <n v="2537"/>
    <n v="1"/>
    <n v="22100"/>
    <n v="11"/>
    <n v="8"/>
    <n v="1"/>
    <n v="11"/>
    <n v="4"/>
    <n v="7"/>
    <n v="1"/>
    <n v="6"/>
    <s v="Travel_Rarely"/>
    <x v="1"/>
    <s v="Medical"/>
    <x v="2"/>
    <s v="Manufacturing Director"/>
    <x v="0"/>
    <s v="No"/>
    <s v="Y"/>
  </r>
  <r>
    <n v="42"/>
    <n v="2"/>
    <n v="4"/>
    <n v="1"/>
    <n v="2538"/>
    <n v="2"/>
    <n v="45390"/>
    <n v="17"/>
    <n v="8"/>
    <n v="1"/>
    <n v="8"/>
    <n v="5"/>
    <n v="0"/>
    <n v="0"/>
    <n v="0"/>
    <s v="Travel_Rarely"/>
    <x v="0"/>
    <s v="Medical"/>
    <x v="1"/>
    <s v="Research Director"/>
    <x v="0"/>
    <s v="No"/>
    <s v="Y"/>
  </r>
  <r>
    <n v="32"/>
    <n v="1"/>
    <n v="1"/>
    <n v="1"/>
    <n v="2539"/>
    <n v="2"/>
    <n v="27410"/>
    <n v="11"/>
    <n v="8"/>
    <n v="0"/>
    <n v="7"/>
    <n v="3"/>
    <n v="2"/>
    <n v="2"/>
    <n v="2"/>
    <s v="Travel_Rarely"/>
    <x v="1"/>
    <s v="Medical"/>
    <x v="1"/>
    <s v="Laboratory Technician"/>
    <x v="1"/>
    <s v="Yes"/>
    <s v="Y"/>
  </r>
  <r>
    <n v="46"/>
    <n v="23"/>
    <n v="1"/>
    <n v="1"/>
    <n v="2540"/>
    <n v="2"/>
    <n v="34910"/>
    <n v="14"/>
    <n v="8"/>
    <n v="0"/>
    <n v="25"/>
    <n v="0"/>
    <n v="19"/>
    <n v="2"/>
    <n v="8"/>
    <s v="Travel_Rarely"/>
    <x v="1"/>
    <s v="Life Sciences"/>
    <x v="2"/>
    <s v="Laboratory Technician"/>
    <x v="1"/>
    <s v="No"/>
    <s v="Y"/>
  </r>
  <r>
    <n v="27"/>
    <n v="2"/>
    <n v="3"/>
    <n v="1"/>
    <n v="2541"/>
    <n v="5"/>
    <n v="45410"/>
    <n v="14"/>
    <n v="8"/>
    <n v="2"/>
    <n v="9"/>
    <n v="4"/>
    <n v="9"/>
    <n v="5"/>
    <n v="8"/>
    <s v="Travel_Rarely"/>
    <x v="0"/>
    <s v="Life Sciences"/>
    <x v="0"/>
    <s v="Research Scientist"/>
    <x v="0"/>
    <s v="No"/>
    <s v="Y"/>
  </r>
  <r>
    <n v="29"/>
    <n v="1"/>
    <n v="2"/>
    <n v="1"/>
    <n v="2542"/>
    <n v="3"/>
    <n v="26780"/>
    <n v="25"/>
    <n v="8"/>
    <n v="1"/>
    <n v="1"/>
    <n v="3"/>
    <n v="1"/>
    <n v="0"/>
    <n v="0"/>
    <s v="Travel_Rarely"/>
    <x v="1"/>
    <s v="Medical"/>
    <x v="0"/>
    <s v="Sales Executive"/>
    <x v="1"/>
    <s v="No"/>
    <s v="Y"/>
  </r>
  <r>
    <n v="43"/>
    <n v="1"/>
    <n v="3"/>
    <n v="1"/>
    <n v="2543"/>
    <n v="1"/>
    <n v="73790"/>
    <n v="13"/>
    <n v="8"/>
    <n v="2"/>
    <n v="21"/>
    <n v="3"/>
    <n v="16"/>
    <n v="6"/>
    <n v="14"/>
    <s v="Travel_Rarely"/>
    <x v="1"/>
    <s v="Life Sciences"/>
    <x v="0"/>
    <s v="Manufacturing Director"/>
    <x v="1"/>
    <s v="No"/>
    <s v="Y"/>
  </r>
  <r>
    <n v="48"/>
    <n v="2"/>
    <n v="3"/>
    <n v="1"/>
    <n v="2544"/>
    <n v="2"/>
    <n v="62720"/>
    <n v="14"/>
    <n v="8"/>
    <n v="0"/>
    <n v="29"/>
    <n v="3"/>
    <n v="22"/>
    <n v="12"/>
    <n v="9"/>
    <s v="Travel_Rarely"/>
    <x v="1"/>
    <s v="Life Sciences"/>
    <x v="0"/>
    <s v="Manager"/>
    <x v="0"/>
    <s v="No"/>
    <s v="Y"/>
  </r>
  <r>
    <n v="29"/>
    <n v="13"/>
    <n v="2"/>
    <n v="1"/>
    <n v="2545"/>
    <n v="1"/>
    <n v="52200"/>
    <n v="17"/>
    <n v="8"/>
    <n v="0"/>
    <n v="1"/>
    <n v="3"/>
    <n v="1"/>
    <n v="1"/>
    <n v="0"/>
    <s v="Travel_Frequently"/>
    <x v="1"/>
    <s v="Life Sciences"/>
    <x v="1"/>
    <s v="Laboratory Technician"/>
    <x v="0"/>
    <s v="Yes"/>
    <s v="Y"/>
  </r>
  <r>
    <n v="46"/>
    <n v="4"/>
    <n v="4"/>
    <n v="1"/>
    <n v="2546"/>
    <n v="2"/>
    <n v="27430"/>
    <n v="25"/>
    <n v="8"/>
    <n v="1"/>
    <n v="14"/>
    <n v="1"/>
    <n v="8"/>
    <n v="0"/>
    <n v="7"/>
    <s v="Travel_Rarely"/>
    <x v="1"/>
    <s v="Medical"/>
    <x v="0"/>
    <s v="Sales Representative"/>
    <x v="0"/>
    <s v="Yes"/>
    <s v="Y"/>
  </r>
  <r>
    <n v="27"/>
    <n v="16"/>
    <n v="4"/>
    <n v="1"/>
    <n v="2547"/>
    <n v="3"/>
    <n v="49980"/>
    <n v="20"/>
    <n v="8"/>
    <n v="2"/>
    <n v="8"/>
    <n v="3"/>
    <n v="7"/>
    <n v="7"/>
    <n v="3"/>
    <s v="Travel_Frequently"/>
    <x v="1"/>
    <s v="Medical"/>
    <x v="0"/>
    <s v="Healthcare Representative"/>
    <x v="1"/>
    <s v="No"/>
    <s v="Y"/>
  </r>
  <r>
    <n v="39"/>
    <n v="2"/>
    <n v="3"/>
    <n v="1"/>
    <n v="2548"/>
    <n v="3"/>
    <n v="102520"/>
    <n v="13"/>
    <n v="8"/>
    <n v="1"/>
    <n v="7"/>
    <n v="3"/>
    <n v="2"/>
    <n v="2"/>
    <n v="2"/>
    <s v="Travel_Rarely"/>
    <x v="1"/>
    <s v="Technical Degree"/>
    <x v="2"/>
    <s v="Healthcare Representative"/>
    <x v="1"/>
    <s v="No"/>
    <s v="Y"/>
  </r>
  <r>
    <n v="55"/>
    <n v="2"/>
    <n v="3"/>
    <n v="1"/>
    <n v="2549"/>
    <n v="1"/>
    <n v="27810"/>
    <n v="13"/>
    <n v="8"/>
    <n v="1"/>
    <n v="19"/>
    <n v="2"/>
    <n v="5"/>
    <n v="0"/>
    <n v="4"/>
    <s v="Travel_Rarely"/>
    <x v="1"/>
    <s v="Life Sciences"/>
    <x v="0"/>
    <s v="Human Resources"/>
    <x v="0"/>
    <s v="No"/>
    <s v="Y"/>
  </r>
  <r>
    <n v="28"/>
    <n v="29"/>
    <n v="2"/>
    <n v="1"/>
    <n v="2550"/>
    <n v="2"/>
    <n v="68520"/>
    <n v="18"/>
    <n v="8"/>
    <n v="1"/>
    <n v="1"/>
    <n v="2"/>
    <n v="1"/>
    <n v="0"/>
    <n v="0"/>
    <s v="Travel_Rarely"/>
    <x v="1"/>
    <s v="Life Sciences"/>
    <x v="0"/>
    <s v="Laboratory Technician"/>
    <x v="1"/>
    <s v="No"/>
    <s v="Y"/>
  </r>
  <r>
    <n v="30"/>
    <n v="12"/>
    <n v="4"/>
    <n v="1"/>
    <n v="2551"/>
    <n v="2"/>
    <n v="49500"/>
    <n v="12"/>
    <n v="8"/>
    <n v="2"/>
    <n v="1"/>
    <n v="3"/>
    <n v="1"/>
    <n v="0"/>
    <n v="0"/>
    <s v="Travel_Rarely"/>
    <x v="0"/>
    <s v="Life Sciences"/>
    <x v="1"/>
    <s v="Sales Executive"/>
    <x v="0"/>
    <s v="Yes"/>
    <s v="Y"/>
  </r>
  <r>
    <n v="22"/>
    <n v="16"/>
    <n v="2"/>
    <n v="1"/>
    <n v="2552"/>
    <n v="2"/>
    <n v="35790"/>
    <n v="19"/>
    <n v="8"/>
    <n v="3"/>
    <n v="1"/>
    <n v="3"/>
    <n v="1"/>
    <n v="0"/>
    <n v="0"/>
    <s v="Travel_Rarely"/>
    <x v="1"/>
    <s v="Life Sciences"/>
    <x v="1"/>
    <s v="Laboratory Technician"/>
    <x v="0"/>
    <s v="Yes"/>
    <s v="Y"/>
  </r>
  <r>
    <n v="36"/>
    <n v="11"/>
    <n v="3"/>
    <n v="1"/>
    <n v="2553"/>
    <n v="1"/>
    <n v="131910"/>
    <n v="14"/>
    <n v="8"/>
    <n v="1"/>
    <n v="10"/>
    <n v="2"/>
    <n v="10"/>
    <n v="1"/>
    <n v="7"/>
    <s v="Travel_Rarely"/>
    <x v="1"/>
    <s v="Life Sciences"/>
    <x v="0"/>
    <s v="Sales Executive"/>
    <x v="1"/>
    <s v="No"/>
    <s v="Y"/>
  </r>
  <r>
    <n v="31"/>
    <n v="2"/>
    <n v="4"/>
    <n v="1"/>
    <n v="2554"/>
    <n v="5"/>
    <n v="103770"/>
    <n v="14"/>
    <n v="8"/>
    <n v="0"/>
    <n v="10"/>
    <n v="2"/>
    <n v="10"/>
    <n v="0"/>
    <n v="2"/>
    <s v="Travel_Rarely"/>
    <x v="1"/>
    <s v="Life Sciences"/>
    <x v="2"/>
    <s v="Manager"/>
    <x v="0"/>
    <s v="No"/>
    <s v="Y"/>
  </r>
  <r>
    <n v="34"/>
    <n v="14"/>
    <n v="2"/>
    <n v="1"/>
    <n v="2555"/>
    <n v="1"/>
    <n v="22350"/>
    <n v="14"/>
    <n v="8"/>
    <n v="1"/>
    <n v="9"/>
    <n v="2"/>
    <n v="5"/>
    <n v="1"/>
    <n v="0"/>
    <s v="Travel_Rarely"/>
    <x v="0"/>
    <s v="Technical Degree"/>
    <x v="0"/>
    <s v="Sales Executive"/>
    <x v="0"/>
    <s v="No"/>
    <s v="Y"/>
  </r>
  <r>
    <n v="29"/>
    <n v="5"/>
    <n v="5"/>
    <n v="1"/>
    <n v="2556"/>
    <n v="1"/>
    <n v="105020"/>
    <n v="12"/>
    <n v="8"/>
    <n v="0"/>
    <n v="11"/>
    <n v="4"/>
    <n v="3"/>
    <n v="1"/>
    <n v="2"/>
    <s v="Travel_Rarely"/>
    <x v="1"/>
    <s v="Life Sciences"/>
    <x v="1"/>
    <s v="Sales Executive"/>
    <x v="0"/>
    <s v="No"/>
    <s v="Y"/>
  </r>
  <r>
    <n v="37"/>
    <n v="7"/>
    <n v="2"/>
    <n v="1"/>
    <n v="2557"/>
    <n v="1"/>
    <n v="20110"/>
    <n v="13"/>
    <n v="8"/>
    <n v="0"/>
    <n v="16"/>
    <n v="4"/>
    <n v="5"/>
    <n v="0"/>
    <n v="4"/>
    <s v="Travel_Rarely"/>
    <x v="1"/>
    <s v="Medical"/>
    <x v="0"/>
    <s v="Manufacturing Director"/>
    <x v="1"/>
    <s v="No"/>
    <s v="Y"/>
  </r>
  <r>
    <n v="35"/>
    <n v="2"/>
    <n v="1"/>
    <n v="1"/>
    <n v="2558"/>
    <n v="2"/>
    <n v="18590"/>
    <n v="25"/>
    <n v="8"/>
    <n v="1"/>
    <n v="4"/>
    <n v="2"/>
    <n v="3"/>
    <n v="0"/>
    <n v="2"/>
    <s v="Travel_Rarely"/>
    <x v="0"/>
    <s v="Technical Degree"/>
    <x v="0"/>
    <s v="Laboratory Technician"/>
    <x v="1"/>
    <s v="No"/>
    <s v="Y"/>
  </r>
  <r>
    <n v="45"/>
    <n v="3"/>
    <n v="3"/>
    <n v="1"/>
    <n v="2559"/>
    <n v="2"/>
    <n v="37600"/>
    <n v="14"/>
    <n v="8"/>
    <n v="1"/>
    <n v="10"/>
    <n v="2"/>
    <n v="9"/>
    <n v="3"/>
    <n v="8"/>
    <s v="Travel_Rarely"/>
    <x v="1"/>
    <s v="Medical"/>
    <x v="0"/>
    <s v="Sales Executive"/>
    <x v="0"/>
    <s v="No"/>
    <s v="Y"/>
  </r>
  <r>
    <n v="36"/>
    <n v="5"/>
    <n v="3"/>
    <n v="1"/>
    <n v="2560"/>
    <n v="4"/>
    <n v="177790"/>
    <n v="17"/>
    <n v="8"/>
    <n v="1"/>
    <n v="10"/>
    <n v="5"/>
    <n v="10"/>
    <n v="0"/>
    <n v="8"/>
    <s v="Travel_Frequently"/>
    <x v="1"/>
    <s v="Medical"/>
    <x v="1"/>
    <s v="Manufacturing Director"/>
    <x v="0"/>
    <s v="No"/>
    <s v="Y"/>
  </r>
  <r>
    <n v="40"/>
    <n v="3"/>
    <n v="3"/>
    <n v="1"/>
    <n v="2561"/>
    <n v="1"/>
    <n v="68330"/>
    <n v="13"/>
    <n v="8"/>
    <n v="0"/>
    <n v="22"/>
    <n v="3"/>
    <n v="19"/>
    <n v="11"/>
    <n v="16"/>
    <s v="Travel_Rarely"/>
    <x v="1"/>
    <s v="Other"/>
    <x v="2"/>
    <s v="Sales Executive"/>
    <x v="1"/>
    <s v="No"/>
    <s v="Y"/>
  </r>
  <r>
    <n v="26"/>
    <n v="26"/>
    <n v="2"/>
    <n v="1"/>
    <n v="2562"/>
    <n v="2"/>
    <n v="68120"/>
    <n v="13"/>
    <n v="8"/>
    <n v="0"/>
    <n v="1"/>
    <n v="2"/>
    <n v="1"/>
    <n v="1"/>
    <n v="0"/>
    <s v="Travel_Rarely"/>
    <x v="1"/>
    <s v="Life Sciences"/>
    <x v="0"/>
    <s v="Human Resources"/>
    <x v="1"/>
    <s v="No"/>
    <s v="Y"/>
  </r>
  <r>
    <n v="27"/>
    <n v="4"/>
    <n v="3"/>
    <n v="1"/>
    <n v="2563"/>
    <n v="2"/>
    <n v="51710"/>
    <n v="20"/>
    <n v="8"/>
    <n v="1"/>
    <n v="9"/>
    <n v="1"/>
    <n v="8"/>
    <n v="0"/>
    <n v="7"/>
    <s v="Travel_Rarely"/>
    <x v="1"/>
    <s v="Technical Degree"/>
    <x v="1"/>
    <s v="Manufacturing Director"/>
    <x v="1"/>
    <s v="No"/>
    <s v="Y"/>
  </r>
  <r>
    <n v="48"/>
    <n v="2"/>
    <n v="3"/>
    <n v="1"/>
    <n v="2564"/>
    <n v="2"/>
    <n v="197400"/>
    <n v="14"/>
    <n v="8"/>
    <n v="0"/>
    <n v="24"/>
    <n v="2"/>
    <n v="22"/>
    <n v="4"/>
    <n v="7"/>
    <s v="Travel_Frequently"/>
    <x v="1"/>
    <s v="Life Sciences"/>
    <x v="2"/>
    <s v="Research Director"/>
    <x v="1"/>
    <s v="No"/>
    <s v="Y"/>
  </r>
  <r>
    <n v="44"/>
    <n v="1"/>
    <n v="2"/>
    <n v="1"/>
    <n v="2565"/>
    <n v="4"/>
    <n v="187110"/>
    <n v="12"/>
    <n v="8"/>
    <n v="1"/>
    <n v="10"/>
    <n v="0"/>
    <n v="2"/>
    <n v="2"/>
    <n v="2"/>
    <s v="Travel_Rarely"/>
    <x v="0"/>
    <s v="Medical"/>
    <x v="0"/>
    <s v="Manager"/>
    <x v="1"/>
    <s v="No"/>
    <s v="Y"/>
  </r>
  <r>
    <n v="34"/>
    <n v="27"/>
    <n v="2"/>
    <n v="1"/>
    <n v="2566"/>
    <n v="1"/>
    <n v="36920"/>
    <n v="12"/>
    <n v="8"/>
    <n v="1"/>
    <n v="5"/>
    <n v="5"/>
    <n v="5"/>
    <n v="3"/>
    <n v="0"/>
    <s v="Non-Travel"/>
    <x v="1"/>
    <s v="Life Sciences"/>
    <x v="0"/>
    <s v="Sales Representative"/>
    <x v="0"/>
    <s v="Yes"/>
    <s v="Y"/>
  </r>
  <r>
    <n v="56"/>
    <n v="1"/>
    <n v="2"/>
    <n v="1"/>
    <n v="2567"/>
    <n v="5"/>
    <n v="25590"/>
    <n v="21"/>
    <n v="8"/>
    <n v="0"/>
    <n v="5"/>
    <n v="3"/>
    <n v="4"/>
    <n v="1"/>
    <n v="0"/>
    <s v="Travel_Rarely"/>
    <x v="2"/>
    <s v="Medical"/>
    <x v="1"/>
    <s v="Sales Executive"/>
    <x v="0"/>
    <s v="Yes"/>
    <s v="Y"/>
  </r>
  <r>
    <n v="36"/>
    <n v="13"/>
    <n v="3"/>
    <n v="1"/>
    <n v="2568"/>
    <n v="3"/>
    <n v="25170"/>
    <n v="14"/>
    <n v="8"/>
    <n v="0"/>
    <n v="12"/>
    <n v="3"/>
    <n v="4"/>
    <n v="1"/>
    <n v="3"/>
    <s v="Travel_Rarely"/>
    <x v="1"/>
    <s v="Technical Degree"/>
    <x v="0"/>
    <s v="Healthcare Representative"/>
    <x v="0"/>
    <s v="No"/>
    <s v="Y"/>
  </r>
  <r>
    <n v="41"/>
    <n v="5"/>
    <n v="3"/>
    <n v="1"/>
    <n v="2569"/>
    <n v="1"/>
    <n v="66230"/>
    <n v="18"/>
    <n v="8"/>
    <n v="0"/>
    <n v="14"/>
    <n v="3"/>
    <n v="5"/>
    <n v="1"/>
    <n v="4"/>
    <s v="Travel_Rarely"/>
    <x v="1"/>
    <s v="Life Sciences"/>
    <x v="0"/>
    <s v="Sales Executive"/>
    <x v="0"/>
    <s v="No"/>
    <s v="Y"/>
  </r>
  <r>
    <n v="42"/>
    <n v="7"/>
    <n v="3"/>
    <n v="1"/>
    <n v="2570"/>
    <n v="2"/>
    <n v="182650"/>
    <n v="12"/>
    <n v="8"/>
    <n v="1"/>
    <n v="18"/>
    <n v="4"/>
    <n v="13"/>
    <n v="5"/>
    <n v="7"/>
    <s v="Travel_Rarely"/>
    <x v="1"/>
    <s v="Technical Degree"/>
    <x v="0"/>
    <s v="Sales Executive"/>
    <x v="0"/>
    <s v="No"/>
    <s v="Y"/>
  </r>
  <r>
    <n v="31"/>
    <n v="9"/>
    <n v="4"/>
    <n v="1"/>
    <n v="2571"/>
    <n v="1"/>
    <n v="161240"/>
    <n v="23"/>
    <n v="8"/>
    <n v="1"/>
    <n v="8"/>
    <n v="2"/>
    <n v="5"/>
    <n v="1"/>
    <n v="4"/>
    <s v="Travel_Rarely"/>
    <x v="0"/>
    <s v="Life Sciences"/>
    <x v="2"/>
    <s v="Sales Executive"/>
    <x v="0"/>
    <s v="No"/>
    <s v="Y"/>
  </r>
  <r>
    <n v="34"/>
    <n v="8"/>
    <n v="1"/>
    <n v="1"/>
    <n v="2572"/>
    <n v="3"/>
    <n v="25850"/>
    <n v="12"/>
    <n v="8"/>
    <n v="0"/>
    <n v="9"/>
    <n v="5"/>
    <n v="4"/>
    <n v="0"/>
    <n v="1"/>
    <s v="Travel_Rarely"/>
    <x v="1"/>
    <s v="Life Sciences"/>
    <x v="0"/>
    <s v="Laboratory Technician"/>
    <x v="0"/>
    <s v="No"/>
    <s v="Y"/>
  </r>
  <r>
    <n v="31"/>
    <n v="25"/>
    <n v="2"/>
    <n v="1"/>
    <n v="2573"/>
    <n v="3"/>
    <n v="182130"/>
    <n v="21"/>
    <n v="8"/>
    <n v="2"/>
    <n v="4"/>
    <n v="3"/>
    <n v="2"/>
    <n v="2"/>
    <n v="2"/>
    <s v="Travel_Rarely"/>
    <x v="0"/>
    <s v="Life Sciences"/>
    <x v="2"/>
    <s v="Manufacturing Director"/>
    <x v="0"/>
    <s v="No"/>
    <s v="Y"/>
  </r>
  <r>
    <n v="26"/>
    <n v="16"/>
    <n v="2"/>
    <n v="1"/>
    <n v="2574"/>
    <n v="2"/>
    <n v="83800"/>
    <n v="14"/>
    <n v="8"/>
    <n v="0"/>
    <n v="8"/>
    <n v="3"/>
    <n v="7"/>
    <n v="7"/>
    <n v="7"/>
    <s v="Travel_Frequently"/>
    <x v="0"/>
    <s v="Life Sciences"/>
    <x v="0"/>
    <s v="Healthcare Representative"/>
    <x v="1"/>
    <s v="No"/>
    <s v="Y"/>
  </r>
  <r>
    <n v="45"/>
    <n v="8"/>
    <n v="4"/>
    <n v="1"/>
    <n v="2575"/>
    <n v="2"/>
    <n v="29940"/>
    <n v="18"/>
    <n v="8"/>
    <n v="1"/>
    <n v="12"/>
    <n v="2"/>
    <n v="4"/>
    <n v="0"/>
    <n v="3"/>
    <s v="Travel_Frequently"/>
    <x v="1"/>
    <s v="Life Sciences"/>
    <x v="1"/>
    <s v="Manager"/>
    <x v="0"/>
    <s v="No"/>
    <s v="Y"/>
  </r>
  <r>
    <n v="33"/>
    <n v="1"/>
    <n v="3"/>
    <n v="1"/>
    <n v="2576"/>
    <n v="5"/>
    <n v="12230"/>
    <n v="13"/>
    <n v="8"/>
    <n v="1"/>
    <n v="10"/>
    <n v="3"/>
    <n v="10"/>
    <n v="0"/>
    <n v="9"/>
    <s v="Travel_Rarely"/>
    <x v="0"/>
    <s v="Life Sciences"/>
    <x v="1"/>
    <s v="Sales Executive"/>
    <x v="0"/>
    <s v="No"/>
    <s v="Y"/>
  </r>
  <r>
    <n v="28"/>
    <n v="8"/>
    <n v="3"/>
    <n v="1"/>
    <n v="2577"/>
    <n v="4"/>
    <n v="11180"/>
    <n v="11"/>
    <n v="8"/>
    <n v="0"/>
    <n v="7"/>
    <n v="3"/>
    <n v="7"/>
    <n v="0"/>
    <n v="7"/>
    <s v="Travel_Frequently"/>
    <x v="0"/>
    <s v="Life Sciences"/>
    <x v="0"/>
    <s v="Research Scientist"/>
    <x v="1"/>
    <s v="No"/>
    <s v="Y"/>
  </r>
  <r>
    <n v="29"/>
    <n v="2"/>
    <n v="4"/>
    <n v="1"/>
    <n v="2578"/>
    <n v="2"/>
    <n v="28750"/>
    <n v="11"/>
    <n v="8"/>
    <n v="0"/>
    <n v="1"/>
    <n v="3"/>
    <n v="1"/>
    <n v="0"/>
    <n v="0"/>
    <s v="Travel_Frequently"/>
    <x v="2"/>
    <s v="Human Resources"/>
    <x v="1"/>
    <s v="Sales Executive"/>
    <x v="1"/>
    <s v="Yes"/>
    <s v="Y"/>
  </r>
  <r>
    <n v="39"/>
    <n v="8"/>
    <n v="5"/>
    <n v="1"/>
    <n v="2579"/>
    <n v="2"/>
    <n v="188240"/>
    <n v="19"/>
    <n v="8"/>
    <n v="1"/>
    <n v="10"/>
    <n v="4"/>
    <n v="3"/>
    <n v="1"/>
    <n v="2"/>
    <s v="Non-Travel"/>
    <x v="1"/>
    <s v="Medical"/>
    <x v="0"/>
    <s v="Sales Representative"/>
    <x v="0"/>
    <s v="No"/>
    <s v="Y"/>
  </r>
  <r>
    <n v="27"/>
    <n v="3"/>
    <n v="2"/>
    <n v="1"/>
    <n v="2580"/>
    <n v="2"/>
    <n v="135770"/>
    <n v="12"/>
    <n v="8"/>
    <n v="1"/>
    <n v="6"/>
    <n v="2"/>
    <n v="5"/>
    <n v="1"/>
    <n v="2"/>
    <s v="Travel_Rarely"/>
    <x v="0"/>
    <s v="Technical Degree"/>
    <x v="0"/>
    <s v="Healthcare Representative"/>
    <x v="1"/>
    <s v="No"/>
    <s v="Y"/>
  </r>
  <r>
    <n v="34"/>
    <n v="9"/>
    <n v="4"/>
    <n v="1"/>
    <n v="2581"/>
    <n v="2"/>
    <n v="26250"/>
    <n v="12"/>
    <n v="8"/>
    <n v="3"/>
    <n v="16"/>
    <n v="4"/>
    <n v="15"/>
    <n v="6"/>
    <n v="11"/>
    <s v="Travel_Frequently"/>
    <x v="1"/>
    <s v="Life Sciences"/>
    <x v="0"/>
    <s v="Manufacturing Director"/>
    <x v="0"/>
    <s v="No"/>
    <s v="Y"/>
  </r>
  <r>
    <n v="28"/>
    <n v="25"/>
    <n v="3"/>
    <n v="1"/>
    <n v="2582"/>
    <n v="1"/>
    <n v="187890"/>
    <n v="16"/>
    <n v="8"/>
    <n v="1"/>
    <n v="6"/>
    <n v="4"/>
    <n v="2"/>
    <n v="2"/>
    <n v="2"/>
    <s v="Travel_Rarely"/>
    <x v="1"/>
    <s v="Technical Degree"/>
    <x v="1"/>
    <s v="Research Director"/>
    <x v="1"/>
    <s v="Yes"/>
    <s v="Y"/>
  </r>
  <r>
    <n v="47"/>
    <n v="1"/>
    <n v="4"/>
    <n v="1"/>
    <n v="2583"/>
    <n v="1"/>
    <n v="45380"/>
    <n v="11"/>
    <n v="8"/>
    <n v="0"/>
    <n v="16"/>
    <n v="3"/>
    <n v="8"/>
    <n v="1"/>
    <n v="7"/>
    <s v="Non-Travel"/>
    <x v="1"/>
    <s v="Medical"/>
    <x v="0"/>
    <s v="Research Scientist"/>
    <x v="1"/>
    <s v="No"/>
    <s v="Y"/>
  </r>
  <r>
    <n v="56"/>
    <n v="4"/>
    <n v="3"/>
    <n v="1"/>
    <n v="2584"/>
    <n v="2"/>
    <n v="198470"/>
    <n v="14"/>
    <n v="8"/>
    <n v="0"/>
    <n v="6"/>
    <n v="6"/>
    <n v="0"/>
    <n v="0"/>
    <n v="0"/>
    <s v="Travel_Rarely"/>
    <x v="1"/>
    <s v="Technical Degree"/>
    <x v="0"/>
    <s v="Sales Executive"/>
    <x v="0"/>
    <s v="No"/>
    <s v="Y"/>
  </r>
  <r>
    <n v="39"/>
    <n v="1"/>
    <n v="3"/>
    <n v="1"/>
    <n v="2585"/>
    <n v="1"/>
    <n v="105120"/>
    <n v="12"/>
    <n v="8"/>
    <n v="1"/>
    <n v="10"/>
    <n v="2"/>
    <n v="10"/>
    <n v="7"/>
    <n v="9"/>
    <s v="Travel_Rarely"/>
    <x v="1"/>
    <s v="Other"/>
    <x v="0"/>
    <s v="Laboratory Technician"/>
    <x v="0"/>
    <s v="No"/>
    <s v="Y"/>
  </r>
  <r>
    <n v="38"/>
    <n v="4"/>
    <n v="2"/>
    <n v="1"/>
    <n v="2586"/>
    <n v="1"/>
    <n v="44440"/>
    <n v="13"/>
    <n v="8"/>
    <n v="0"/>
    <n v="20"/>
    <n v="2"/>
    <n v="20"/>
    <n v="0"/>
    <n v="7"/>
    <s v="Travel_Frequently"/>
    <x v="1"/>
    <s v="Medical"/>
    <x v="2"/>
    <s v="Manager"/>
    <x v="0"/>
    <s v="No"/>
    <s v="Y"/>
  </r>
  <r>
    <n v="58"/>
    <n v="5"/>
    <n v="3"/>
    <n v="1"/>
    <n v="2587"/>
    <n v="5"/>
    <n v="21540"/>
    <n v="21"/>
    <n v="8"/>
    <n v="1"/>
    <n v="29"/>
    <n v="3"/>
    <n v="1"/>
    <n v="0"/>
    <n v="0"/>
    <s v="Travel_Rarely"/>
    <x v="0"/>
    <s v="Marketing"/>
    <x v="0"/>
    <s v="Sales Representative"/>
    <x v="1"/>
    <s v="No"/>
    <s v="Y"/>
  </r>
  <r>
    <n v="32"/>
    <n v="9"/>
    <n v="3"/>
    <n v="1"/>
    <n v="2588"/>
    <n v="2"/>
    <n v="191900"/>
    <n v="17"/>
    <n v="8"/>
    <n v="1"/>
    <n v="8"/>
    <n v="2"/>
    <n v="4"/>
    <n v="0"/>
    <n v="3"/>
    <s v="Travel_Frequently"/>
    <x v="1"/>
    <s v="Life Sciences"/>
    <x v="1"/>
    <s v="Laboratory Technician"/>
    <x v="1"/>
    <s v="Yes"/>
    <s v="Y"/>
  </r>
  <r>
    <n v="38"/>
    <n v="3"/>
    <n v="4"/>
    <n v="1"/>
    <n v="2589"/>
    <n v="1"/>
    <n v="44900"/>
    <n v="21"/>
    <n v="8"/>
    <n v="1"/>
    <n v="10"/>
    <n v="1"/>
    <n v="5"/>
    <n v="0"/>
    <n v="3"/>
    <s v="Travel_Rarely"/>
    <x v="1"/>
    <s v="Life Sciences"/>
    <x v="2"/>
    <s v="Sales Representative"/>
    <x v="0"/>
    <s v="No"/>
    <s v="Y"/>
  </r>
  <r>
    <n v="49"/>
    <n v="11"/>
    <n v="4"/>
    <n v="1"/>
    <n v="2590"/>
    <n v="2"/>
    <n v="35060"/>
    <n v="11"/>
    <n v="8"/>
    <n v="1"/>
    <n v="28"/>
    <n v="4"/>
    <n v="5"/>
    <n v="4"/>
    <n v="3"/>
    <s v="Travel_Frequently"/>
    <x v="0"/>
    <s v="Life Sciences"/>
    <x v="0"/>
    <s v="Research Scientist"/>
    <x v="1"/>
    <s v="No"/>
    <s v="Y"/>
  </r>
  <r>
    <n v="42"/>
    <n v="1"/>
    <n v="3"/>
    <n v="1"/>
    <n v="2591"/>
    <n v="1"/>
    <n v="23720"/>
    <n v="12"/>
    <n v="8"/>
    <n v="1"/>
    <n v="14"/>
    <n v="3"/>
    <n v="0"/>
    <n v="0"/>
    <n v="0"/>
    <s v="Travel_Rarely"/>
    <x v="0"/>
    <s v="Life Sciences"/>
    <x v="2"/>
    <s v="Sales Executive"/>
    <x v="0"/>
    <s v="No"/>
    <s v="Y"/>
  </r>
  <r>
    <n v="27"/>
    <n v="8"/>
    <n v="1"/>
    <n v="1"/>
    <n v="2592"/>
    <n v="4"/>
    <n v="102310"/>
    <n v="13"/>
    <n v="8"/>
    <n v="1"/>
    <n v="1"/>
    <n v="2"/>
    <n v="1"/>
    <n v="0"/>
    <n v="0"/>
    <s v="Travel_Frequently"/>
    <x v="0"/>
    <s v="Life Sciences"/>
    <x v="0"/>
    <s v="Laboratory Technician"/>
    <x v="1"/>
    <s v="Yes"/>
    <s v="Y"/>
  </r>
  <r>
    <n v="35"/>
    <n v="25"/>
    <n v="1"/>
    <n v="1"/>
    <n v="2593"/>
    <n v="1"/>
    <n v="54100"/>
    <n v="18"/>
    <n v="8"/>
    <n v="0"/>
    <n v="6"/>
    <n v="4"/>
    <n v="5"/>
    <n v="0"/>
    <n v="4"/>
    <s v="Travel_Rarely"/>
    <x v="1"/>
    <s v="Medical"/>
    <x v="0"/>
    <s v="Sales Executive"/>
    <x v="1"/>
    <s v="No"/>
    <s v="Y"/>
  </r>
  <r>
    <n v="28"/>
    <n v="21"/>
    <n v="1"/>
    <n v="1"/>
    <n v="2594"/>
    <n v="3"/>
    <n v="79780"/>
    <n v="16"/>
    <n v="8"/>
    <n v="2"/>
    <n v="5"/>
    <n v="2"/>
    <n v="5"/>
    <n v="1"/>
    <n v="4"/>
    <s v="Non-Travel"/>
    <x v="1"/>
    <s v="Medical"/>
    <x v="1"/>
    <s v="Research Scientist"/>
    <x v="1"/>
    <s v="No"/>
    <s v="Y"/>
  </r>
  <r>
    <n v="31"/>
    <n v="23"/>
    <n v="1"/>
    <n v="1"/>
    <n v="2595"/>
    <n v="1"/>
    <n v="38670"/>
    <n v="11"/>
    <n v="8"/>
    <n v="1"/>
    <n v="4"/>
    <n v="4"/>
    <n v="4"/>
    <n v="2"/>
    <n v="3"/>
    <s v="Non-Travel"/>
    <x v="0"/>
    <s v="Medical"/>
    <x v="2"/>
    <s v="Sales Executive"/>
    <x v="1"/>
    <s v="No"/>
    <s v="Y"/>
  </r>
  <r>
    <n v="36"/>
    <n v="1"/>
    <n v="3"/>
    <n v="1"/>
    <n v="2596"/>
    <n v="2"/>
    <n v="28380"/>
    <n v="19"/>
    <n v="8"/>
    <n v="2"/>
    <n v="5"/>
    <n v="5"/>
    <n v="5"/>
    <n v="0"/>
    <n v="2"/>
    <s v="Non-Travel"/>
    <x v="1"/>
    <s v="Life Sciences"/>
    <x v="0"/>
    <s v="Research Scientist"/>
    <x v="1"/>
    <s v="No"/>
    <s v="Y"/>
  </r>
  <r>
    <n v="34"/>
    <n v="2"/>
    <n v="3"/>
    <n v="1"/>
    <n v="2597"/>
    <n v="4"/>
    <n v="46950"/>
    <n v="16"/>
    <n v="8"/>
    <n v="1"/>
    <n v="14"/>
    <n v="2"/>
    <n v="14"/>
    <n v="2"/>
    <n v="1"/>
    <s v="Travel_Rarely"/>
    <x v="0"/>
    <s v="Marketing"/>
    <x v="1"/>
    <s v="Healthcare Representative"/>
    <x v="1"/>
    <s v="No"/>
    <s v="Y"/>
  </r>
  <r>
    <n v="34"/>
    <n v="19"/>
    <n v="3"/>
    <n v="1"/>
    <n v="2598"/>
    <n v="1"/>
    <n v="33390"/>
    <n v="16"/>
    <n v="8"/>
    <n v="0"/>
    <n v="9"/>
    <n v="2"/>
    <n v="8"/>
    <n v="1"/>
    <n v="1"/>
    <s v="Travel_Rarely"/>
    <x v="1"/>
    <s v="Technical Degree"/>
    <x v="2"/>
    <s v="Research Director"/>
    <x v="0"/>
    <s v="No"/>
    <s v="Y"/>
  </r>
  <r>
    <n v="26"/>
    <n v="2"/>
    <n v="2"/>
    <n v="1"/>
    <n v="2599"/>
    <n v="2"/>
    <n v="20800"/>
    <n v="13"/>
    <n v="8"/>
    <n v="0"/>
    <n v="8"/>
    <n v="6"/>
    <n v="7"/>
    <n v="7"/>
    <n v="6"/>
    <s v="Travel_Rarely"/>
    <x v="1"/>
    <s v="Life Sciences"/>
    <x v="1"/>
    <s v="Research Scientist"/>
    <x v="1"/>
    <s v="No"/>
    <s v="Y"/>
  </r>
  <r>
    <n v="29"/>
    <n v="2"/>
    <n v="4"/>
    <n v="1"/>
    <n v="2600"/>
    <n v="2"/>
    <n v="20960"/>
    <n v="22"/>
    <n v="8"/>
    <n v="0"/>
    <n v="6"/>
    <n v="2"/>
    <n v="5"/>
    <n v="0"/>
    <n v="2"/>
    <s v="Travel_Rarely"/>
    <x v="1"/>
    <s v="Other"/>
    <x v="0"/>
    <s v="Laboratory Technician"/>
    <x v="1"/>
    <s v="No"/>
    <s v="Y"/>
  </r>
  <r>
    <n v="32"/>
    <n v="3"/>
    <n v="1"/>
    <n v="1"/>
    <n v="2601"/>
    <n v="3"/>
    <n v="62090"/>
    <n v="17"/>
    <n v="8"/>
    <n v="1"/>
    <n v="9"/>
    <n v="5"/>
    <n v="5"/>
    <n v="1"/>
    <n v="2"/>
    <s v="Non-Travel"/>
    <x v="1"/>
    <s v="Life Sciences"/>
    <x v="2"/>
    <s v="Manager"/>
    <x v="1"/>
    <s v="No"/>
    <s v="Y"/>
  </r>
  <r>
    <n v="31"/>
    <n v="25"/>
    <n v="5"/>
    <n v="1"/>
    <n v="2602"/>
    <n v="2"/>
    <n v="180610"/>
    <n v="14"/>
    <n v="8"/>
    <n v="1"/>
    <n v="10"/>
    <n v="2"/>
    <n v="10"/>
    <n v="8"/>
    <n v="7"/>
    <s v="Travel_Frequently"/>
    <x v="1"/>
    <s v="Technical Degree"/>
    <x v="0"/>
    <s v="Human Resources"/>
    <x v="0"/>
    <s v="No"/>
    <s v="Y"/>
  </r>
  <r>
    <n v="28"/>
    <n v="7"/>
    <n v="5"/>
    <n v="1"/>
    <n v="2603"/>
    <n v="2"/>
    <n v="171230"/>
    <n v="15"/>
    <n v="8"/>
    <n v="1"/>
    <n v="6"/>
    <n v="2"/>
    <n v="4"/>
    <n v="0"/>
    <n v="3"/>
    <s v="Travel_Rarely"/>
    <x v="0"/>
    <s v="Life Sciences"/>
    <x v="2"/>
    <s v="Sales Representative"/>
    <x v="0"/>
    <s v="Yes"/>
    <s v="Y"/>
  </r>
  <r>
    <n v="38"/>
    <n v="9"/>
    <n v="2"/>
    <n v="1"/>
    <n v="2604"/>
    <n v="3"/>
    <n v="23720"/>
    <n v="12"/>
    <n v="8"/>
    <n v="0"/>
    <n v="20"/>
    <n v="3"/>
    <n v="1"/>
    <n v="0"/>
    <n v="0"/>
    <s v="Travel_Rarely"/>
    <x v="1"/>
    <s v="Technical Degree"/>
    <x v="1"/>
    <s v="Sales Representative"/>
    <x v="1"/>
    <s v="No"/>
    <s v="Y"/>
  </r>
  <r>
    <n v="35"/>
    <n v="5"/>
    <n v="3"/>
    <n v="1"/>
    <n v="2605"/>
    <n v="2"/>
    <n v="48830"/>
    <n v="18"/>
    <n v="8"/>
    <n v="1"/>
    <n v="10"/>
    <n v="1"/>
    <n v="10"/>
    <n v="0"/>
    <n v="9"/>
    <s v="Travel_Rarely"/>
    <x v="1"/>
    <s v="Life Sciences"/>
    <x v="0"/>
    <s v="Sales Representative"/>
    <x v="1"/>
    <s v="No"/>
    <s v="Y"/>
  </r>
  <r>
    <n v="27"/>
    <n v="2"/>
    <n v="3"/>
    <n v="1"/>
    <n v="2606"/>
    <n v="1"/>
    <n v="39040"/>
    <n v="15"/>
    <n v="8"/>
    <n v="0"/>
    <n v="7"/>
    <n v="2"/>
    <n v="7"/>
    <n v="0"/>
    <n v="7"/>
    <s v="Travel_Rarely"/>
    <x v="0"/>
    <s v="Life Sciences"/>
    <x v="1"/>
    <s v="Manager"/>
    <x v="0"/>
    <s v="No"/>
    <s v="Y"/>
  </r>
  <r>
    <n v="32"/>
    <n v="8"/>
    <n v="1"/>
    <n v="1"/>
    <n v="2607"/>
    <n v="2"/>
    <n v="46270"/>
    <n v="17"/>
    <n v="8"/>
    <n v="1"/>
    <n v="8"/>
    <n v="2"/>
    <n v="1"/>
    <n v="0"/>
    <n v="0"/>
    <s v="Travel_Rarely"/>
    <x v="1"/>
    <s v="Medical"/>
    <x v="1"/>
    <s v="Research Scientist"/>
    <x v="0"/>
    <s v="No"/>
    <s v="Y"/>
  </r>
  <r>
    <n v="31"/>
    <n v="2"/>
    <n v="1"/>
    <n v="1"/>
    <n v="2608"/>
    <n v="3"/>
    <n v="70940"/>
    <n v="14"/>
    <n v="8"/>
    <n v="1"/>
    <n v="10"/>
    <n v="2"/>
    <n v="10"/>
    <n v="0"/>
    <n v="8"/>
    <s v="Travel_Frequently"/>
    <x v="1"/>
    <s v="Other"/>
    <x v="0"/>
    <s v="Sales Executive"/>
    <x v="1"/>
    <s v="Yes"/>
    <s v="Y"/>
  </r>
  <r>
    <n v="53"/>
    <n v="18"/>
    <n v="3"/>
    <n v="1"/>
    <n v="2609"/>
    <n v="1"/>
    <n v="34230"/>
    <n v="15"/>
    <n v="8"/>
    <n v="1"/>
    <n v="15"/>
    <n v="4"/>
    <n v="2"/>
    <n v="2"/>
    <n v="2"/>
    <s v="Travel_Rarely"/>
    <x v="1"/>
    <s v="Medical"/>
    <x v="1"/>
    <s v="Research Scientist"/>
    <x v="1"/>
    <s v="Yes"/>
    <s v="Y"/>
  </r>
  <r>
    <n v="54"/>
    <n v="14"/>
    <n v="3"/>
    <n v="1"/>
    <n v="2610"/>
    <n v="3"/>
    <n v="66740"/>
    <n v="17"/>
    <n v="8"/>
    <n v="1"/>
    <n v="9"/>
    <n v="2"/>
    <n v="4"/>
    <n v="2"/>
    <n v="3"/>
    <s v="Travel_Rarely"/>
    <x v="1"/>
    <s v="Other"/>
    <x v="0"/>
    <s v="Research Scientist"/>
    <x v="1"/>
    <s v="No"/>
    <s v="Y"/>
  </r>
  <r>
    <n v="33"/>
    <n v="2"/>
    <n v="4"/>
    <n v="1"/>
    <n v="2611"/>
    <n v="4"/>
    <n v="168800"/>
    <n v="14"/>
    <n v="8"/>
    <n v="3"/>
    <n v="9"/>
    <n v="2"/>
    <n v="9"/>
    <n v="2"/>
    <n v="8"/>
    <s v="Travel_Frequently"/>
    <x v="1"/>
    <s v="Medical"/>
    <x v="2"/>
    <s v="Sales Executive"/>
    <x v="0"/>
    <s v="No"/>
    <s v="Y"/>
  </r>
  <r>
    <n v="43"/>
    <n v="3"/>
    <n v="3"/>
    <n v="1"/>
    <n v="2612"/>
    <n v="1"/>
    <n v="90940"/>
    <n v="12"/>
    <n v="8"/>
    <n v="1"/>
    <n v="10"/>
    <n v="0"/>
    <n v="10"/>
    <n v="0"/>
    <n v="9"/>
    <s v="Travel_Rarely"/>
    <x v="1"/>
    <s v="Medical"/>
    <x v="0"/>
    <s v="Research Scientist"/>
    <x v="1"/>
    <s v="No"/>
    <s v="Y"/>
  </r>
  <r>
    <n v="38"/>
    <n v="2"/>
    <n v="5"/>
    <n v="1"/>
    <n v="2613"/>
    <n v="4"/>
    <n v="84460"/>
    <n v="14"/>
    <n v="8"/>
    <n v="0"/>
    <n v="7"/>
    <n v="3"/>
    <n v="6"/>
    <n v="1"/>
    <n v="2"/>
    <s v="Travel_Frequently"/>
    <x v="1"/>
    <s v="Medical"/>
    <x v="0"/>
    <s v="Sales Executive"/>
    <x v="0"/>
    <s v="No"/>
    <s v="Y"/>
  </r>
  <r>
    <n v="55"/>
    <n v="9"/>
    <n v="3"/>
    <n v="1"/>
    <n v="2614"/>
    <n v="2"/>
    <n v="119160"/>
    <n v="15"/>
    <n v="8"/>
    <n v="1"/>
    <n v="35"/>
    <n v="3"/>
    <n v="10"/>
    <n v="1"/>
    <n v="4"/>
    <s v="Travel_Rarely"/>
    <x v="0"/>
    <s v="Marketing"/>
    <x v="0"/>
    <s v="Laboratory Technician"/>
    <x v="1"/>
    <s v="No"/>
    <s v="Y"/>
  </r>
  <r>
    <n v="31"/>
    <n v="6"/>
    <n v="3"/>
    <n v="1"/>
    <n v="2615"/>
    <n v="1"/>
    <n v="45340"/>
    <n v="13"/>
    <n v="8"/>
    <n v="0"/>
    <n v="1"/>
    <n v="2"/>
    <n v="1"/>
    <n v="0"/>
    <n v="0"/>
    <s v="Travel_Rarely"/>
    <x v="0"/>
    <s v="Other"/>
    <x v="2"/>
    <s v="Manufacturing Director"/>
    <x v="1"/>
    <s v="No"/>
    <s v="Y"/>
  </r>
  <r>
    <n v="39"/>
    <n v="4"/>
    <n v="3"/>
    <n v="1"/>
    <n v="2616"/>
    <n v="2"/>
    <n v="98520"/>
    <n v="12"/>
    <n v="8"/>
    <n v="1"/>
    <n v="21"/>
    <n v="5"/>
    <n v="20"/>
    <n v="11"/>
    <n v="10"/>
    <s v="Travel_Rarely"/>
    <x v="1"/>
    <s v="Life Sciences"/>
    <x v="1"/>
    <s v="Sales Executive"/>
    <x v="1"/>
    <s v="No"/>
    <s v="Y"/>
  </r>
  <r>
    <n v="42"/>
    <n v="10"/>
    <n v="4"/>
    <n v="1"/>
    <n v="2617"/>
    <n v="2"/>
    <n v="61510"/>
    <n v="13"/>
    <n v="8"/>
    <n v="1"/>
    <n v="20"/>
    <n v="3"/>
    <n v="20"/>
    <n v="3"/>
    <n v="7"/>
    <s v="Non-Travel"/>
    <x v="1"/>
    <s v="Life Sciences"/>
    <x v="1"/>
    <s v="Research Scientist"/>
    <x v="0"/>
    <s v="No"/>
    <s v="Y"/>
  </r>
  <r>
    <n v="31"/>
    <n v="14"/>
    <n v="2"/>
    <n v="1"/>
    <n v="2618"/>
    <n v="2"/>
    <n v="23020"/>
    <n v="14"/>
    <n v="8"/>
    <n v="0"/>
    <n v="13"/>
    <n v="3"/>
    <n v="11"/>
    <n v="4"/>
    <n v="8"/>
    <s v="Non-Travel"/>
    <x v="1"/>
    <s v="Life Sciences"/>
    <x v="0"/>
    <s v="Healthcare Representative"/>
    <x v="1"/>
    <s v="No"/>
    <s v="Y"/>
  </r>
  <r>
    <n v="54"/>
    <n v="1"/>
    <n v="3"/>
    <n v="1"/>
    <n v="2619"/>
    <n v="2"/>
    <n v="23620"/>
    <n v="13"/>
    <n v="8"/>
    <n v="1"/>
    <n v="9"/>
    <n v="2"/>
    <n v="5"/>
    <n v="1"/>
    <n v="4"/>
    <s v="Travel_Rarely"/>
    <x v="1"/>
    <s v="Medical"/>
    <x v="1"/>
    <s v="Human Resources"/>
    <x v="0"/>
    <s v="No"/>
    <s v="Y"/>
  </r>
  <r>
    <n v="24"/>
    <n v="5"/>
    <n v="4"/>
    <n v="1"/>
    <n v="2620"/>
    <n v="1"/>
    <n v="178610"/>
    <n v="11"/>
    <n v="8"/>
    <n v="2"/>
    <n v="4"/>
    <n v="5"/>
    <n v="4"/>
    <n v="1"/>
    <n v="2"/>
    <s v="Travel_Rarely"/>
    <x v="1"/>
    <s v="Other"/>
    <x v="1"/>
    <s v="Manufacturing Director"/>
    <x v="1"/>
    <s v="No"/>
    <s v="Y"/>
  </r>
  <r>
    <n v="23"/>
    <n v="7"/>
    <n v="3"/>
    <n v="1"/>
    <n v="2621"/>
    <n v="2"/>
    <n v="191870"/>
    <n v="11"/>
    <n v="8"/>
    <n v="1"/>
    <n v="5"/>
    <n v="2"/>
    <n v="5"/>
    <n v="1"/>
    <n v="4"/>
    <s v="Travel_Rarely"/>
    <x v="1"/>
    <s v="Life Sciences"/>
    <x v="1"/>
    <s v="Research Scientist"/>
    <x v="1"/>
    <s v="No"/>
    <s v="Y"/>
  </r>
  <r>
    <n v="40"/>
    <n v="21"/>
    <n v="3"/>
    <n v="1"/>
    <n v="2622"/>
    <n v="3"/>
    <n v="197170"/>
    <n v="21"/>
    <n v="8"/>
    <n v="0"/>
    <n v="10"/>
    <n v="1"/>
    <n v="10"/>
    <n v="9"/>
    <n v="4"/>
    <s v="Travel_Frequently"/>
    <x v="1"/>
    <s v="Medical"/>
    <x v="0"/>
    <s v="Research Scientist"/>
    <x v="0"/>
    <s v="No"/>
    <s v="Y"/>
  </r>
  <r>
    <n v="40"/>
    <n v="8"/>
    <n v="1"/>
    <n v="1"/>
    <n v="2623"/>
    <n v="5"/>
    <n v="35440"/>
    <n v="18"/>
    <n v="8"/>
    <n v="3"/>
    <n v="15"/>
    <n v="3"/>
    <n v="11"/>
    <n v="5"/>
    <n v="10"/>
    <s v="Travel_Rarely"/>
    <x v="1"/>
    <s v="Medical"/>
    <x v="0"/>
    <s v="Research Scientist"/>
    <x v="0"/>
    <s v="No"/>
    <s v="Y"/>
  </r>
  <r>
    <n v="25"/>
    <n v="20"/>
    <n v="5"/>
    <n v="1"/>
    <n v="2624"/>
    <n v="2"/>
    <n v="85000"/>
    <n v="12"/>
    <n v="8"/>
    <n v="0"/>
    <n v="6"/>
    <n v="2"/>
    <n v="2"/>
    <n v="1"/>
    <n v="2"/>
    <s v="Travel_Rarely"/>
    <x v="0"/>
    <s v="Medical"/>
    <x v="0"/>
    <s v="Laboratory Technician"/>
    <x v="0"/>
    <s v="No"/>
    <s v="Y"/>
  </r>
  <r>
    <n v="30"/>
    <n v="20"/>
    <n v="4"/>
    <n v="1"/>
    <n v="2625"/>
    <n v="2"/>
    <n v="46610"/>
    <n v="11"/>
    <n v="8"/>
    <n v="0"/>
    <n v="12"/>
    <n v="3"/>
    <n v="12"/>
    <n v="1"/>
    <n v="7"/>
    <s v="Travel_Rarely"/>
    <x v="2"/>
    <s v="Life Sciences"/>
    <x v="0"/>
    <s v="Research Scientist"/>
    <x v="1"/>
    <s v="No"/>
    <s v="Y"/>
  </r>
  <r>
    <n v="25"/>
    <n v="7"/>
    <n v="2"/>
    <n v="1"/>
    <n v="2626"/>
    <n v="5"/>
    <n v="41030"/>
    <n v="15"/>
    <n v="8"/>
    <n v="1"/>
    <n v="7"/>
    <n v="2"/>
    <n v="2"/>
    <n v="0"/>
    <n v="2"/>
    <s v="Travel_Rarely"/>
    <x v="1"/>
    <s v="Medical"/>
    <x v="2"/>
    <s v="Sales Executive"/>
    <x v="1"/>
    <s v="No"/>
    <s v="Y"/>
  </r>
  <r>
    <n v="47"/>
    <n v="1"/>
    <n v="4"/>
    <n v="1"/>
    <n v="2627"/>
    <n v="2"/>
    <n v="42490"/>
    <n v="13"/>
    <n v="8"/>
    <n v="1"/>
    <n v="25"/>
    <n v="2"/>
    <n v="17"/>
    <n v="12"/>
    <n v="11"/>
    <s v="Travel_Rarely"/>
    <x v="1"/>
    <s v="Life Sciences"/>
    <x v="1"/>
    <s v="Sales Executive"/>
    <x v="1"/>
    <s v="No"/>
    <s v="Y"/>
  </r>
  <r>
    <n v="33"/>
    <n v="1"/>
    <n v="3"/>
    <n v="1"/>
    <n v="2628"/>
    <n v="2"/>
    <n v="140260"/>
    <n v="12"/>
    <n v="8"/>
    <n v="0"/>
    <n v="1"/>
    <n v="4"/>
    <n v="1"/>
    <n v="0"/>
    <n v="0"/>
    <s v="Non-Travel"/>
    <x v="1"/>
    <s v="Life Sciences"/>
    <x v="2"/>
    <s v="Research Scientist"/>
    <x v="1"/>
    <s v="No"/>
    <s v="Y"/>
  </r>
  <r>
    <n v="38"/>
    <n v="19"/>
    <n v="3"/>
    <n v="1"/>
    <n v="2629"/>
    <n v="2"/>
    <n v="68930"/>
    <n v="17"/>
    <n v="8"/>
    <n v="0"/>
    <n v="16"/>
    <n v="3"/>
    <n v="15"/>
    <n v="5"/>
    <n v="8"/>
    <s v="Travel_Rarely"/>
    <x v="1"/>
    <s v="Life Sciences"/>
    <x v="0"/>
    <s v="Sales Executive"/>
    <x v="0"/>
    <s v="No"/>
    <s v="Y"/>
  </r>
  <r>
    <n v="31"/>
    <n v="10"/>
    <n v="4"/>
    <n v="1"/>
    <n v="2630"/>
    <n v="3"/>
    <n v="61250"/>
    <n v="13"/>
    <n v="8"/>
    <n v="1"/>
    <n v="3"/>
    <n v="3"/>
    <n v="2"/>
    <n v="1"/>
    <n v="2"/>
    <s v="Travel_Rarely"/>
    <x v="1"/>
    <s v="Medical"/>
    <x v="0"/>
    <s v="Sales Executive"/>
    <x v="0"/>
    <s v="No"/>
    <s v="Y"/>
  </r>
  <r>
    <n v="38"/>
    <n v="1"/>
    <n v="4"/>
    <n v="1"/>
    <n v="2631"/>
    <n v="2"/>
    <n v="36690"/>
    <n v="19"/>
    <n v="8"/>
    <n v="0"/>
    <n v="10"/>
    <n v="2"/>
    <n v="8"/>
    <n v="7"/>
    <n v="7"/>
    <s v="Travel_Frequently"/>
    <x v="1"/>
    <s v="Other"/>
    <x v="0"/>
    <s v="Research Scientist"/>
    <x v="1"/>
    <s v="No"/>
    <s v="Y"/>
  </r>
  <r>
    <n v="42"/>
    <n v="6"/>
    <n v="3"/>
    <n v="1"/>
    <n v="2632"/>
    <n v="2"/>
    <n v="100080"/>
    <n v="19"/>
    <n v="8"/>
    <n v="1"/>
    <n v="9"/>
    <n v="3"/>
    <n v="4"/>
    <n v="1"/>
    <n v="2"/>
    <s v="Travel_Rarely"/>
    <x v="1"/>
    <s v="Medical"/>
    <x v="2"/>
    <s v="Laboratory Technician"/>
    <x v="1"/>
    <s v="No"/>
    <s v="Y"/>
  </r>
  <r>
    <n v="41"/>
    <n v="2"/>
    <n v="2"/>
    <n v="1"/>
    <n v="2633"/>
    <n v="1"/>
    <n v="23870"/>
    <n v="17"/>
    <n v="8"/>
    <n v="1"/>
    <n v="12"/>
    <n v="1"/>
    <n v="5"/>
    <n v="1"/>
    <n v="0"/>
    <s v="Travel_Rarely"/>
    <x v="0"/>
    <s v="Medical"/>
    <x v="0"/>
    <s v="Healthcare Representative"/>
    <x v="1"/>
    <s v="No"/>
    <s v="Y"/>
  </r>
  <r>
    <n v="47"/>
    <n v="21"/>
    <n v="2"/>
    <n v="1"/>
    <n v="2634"/>
    <n v="1"/>
    <n v="46390"/>
    <n v="11"/>
    <n v="8"/>
    <n v="1"/>
    <n v="14"/>
    <n v="2"/>
    <n v="13"/>
    <n v="5"/>
    <n v="12"/>
    <s v="Non-Travel"/>
    <x v="1"/>
    <s v="Medical"/>
    <x v="0"/>
    <s v="Sales Executive"/>
    <x v="1"/>
    <s v="No"/>
    <s v="Y"/>
  </r>
  <r>
    <n v="35"/>
    <n v="4"/>
    <n v="3"/>
    <n v="1"/>
    <n v="2635"/>
    <n v="2"/>
    <n v="78980"/>
    <n v="15"/>
    <n v="8"/>
    <n v="0"/>
    <n v="5"/>
    <n v="2"/>
    <n v="2"/>
    <n v="2"/>
    <n v="2"/>
    <s v="Travel_Rarely"/>
    <x v="1"/>
    <s v="Life Sciences"/>
    <x v="0"/>
    <s v="Healthcare Representative"/>
    <x v="1"/>
    <s v="No"/>
    <s v="Y"/>
  </r>
  <r>
    <n v="22"/>
    <n v="12"/>
    <n v="1"/>
    <n v="1"/>
    <n v="2636"/>
    <n v="2"/>
    <n v="25340"/>
    <n v="11"/>
    <n v="8"/>
    <n v="0"/>
    <n v="4"/>
    <n v="1"/>
    <n v="3"/>
    <n v="1"/>
    <n v="2"/>
    <s v="Travel_Rarely"/>
    <x v="2"/>
    <s v="Human Resources"/>
    <x v="1"/>
    <s v="Sales Executive"/>
    <x v="1"/>
    <s v="No"/>
    <s v="Y"/>
  </r>
  <r>
    <n v="35"/>
    <n v="9"/>
    <n v="3"/>
    <n v="1"/>
    <n v="2637"/>
    <n v="2"/>
    <n v="131420"/>
    <n v="25"/>
    <n v="8"/>
    <n v="2"/>
    <n v="10"/>
    <n v="4"/>
    <n v="10"/>
    <n v="0"/>
    <n v="8"/>
    <s v="Travel_Rarely"/>
    <x v="1"/>
    <s v="Medical"/>
    <x v="1"/>
    <s v="Sales Executive"/>
    <x v="0"/>
    <s v="No"/>
    <s v="Y"/>
  </r>
  <r>
    <n v="33"/>
    <n v="3"/>
    <n v="4"/>
    <n v="1"/>
    <n v="2638"/>
    <n v="3"/>
    <n v="16110"/>
    <n v="14"/>
    <n v="8"/>
    <n v="0"/>
    <n v="10"/>
    <n v="2"/>
    <n v="9"/>
    <n v="8"/>
    <n v="1"/>
    <s v="Travel_Rarely"/>
    <x v="0"/>
    <s v="Medical"/>
    <x v="0"/>
    <s v="Healthcare Representative"/>
    <x v="1"/>
    <s v="No"/>
    <s v="Y"/>
  </r>
  <r>
    <n v="32"/>
    <n v="3"/>
    <n v="2"/>
    <n v="1"/>
    <n v="2639"/>
    <n v="3"/>
    <n v="53630"/>
    <n v="13"/>
    <n v="8"/>
    <n v="0"/>
    <n v="6"/>
    <n v="4"/>
    <n v="6"/>
    <n v="4"/>
    <n v="1"/>
    <s v="Travel_Rarely"/>
    <x v="1"/>
    <s v="Technical Degree"/>
    <x v="1"/>
    <s v="Manufacturing Director"/>
    <x v="1"/>
    <s v="No"/>
    <s v="Y"/>
  </r>
  <r>
    <n v="40"/>
    <n v="1"/>
    <n v="4"/>
    <n v="1"/>
    <n v="2640"/>
    <n v="2"/>
    <n v="50710"/>
    <n v="17"/>
    <n v="8"/>
    <n v="1"/>
    <n v="8"/>
    <n v="3"/>
    <n v="1"/>
    <n v="0"/>
    <n v="0"/>
    <s v="Travel_Rarely"/>
    <x v="1"/>
    <s v="Medical"/>
    <x v="0"/>
    <s v="Research Director"/>
    <x v="1"/>
    <s v="No"/>
    <s v="Y"/>
  </r>
  <r>
    <n v="32"/>
    <n v="1"/>
    <n v="2"/>
    <n v="1"/>
    <n v="2641"/>
    <n v="3"/>
    <n v="136950"/>
    <n v="13"/>
    <n v="8"/>
    <n v="0"/>
    <n v="3"/>
    <n v="3"/>
    <n v="2"/>
    <n v="2"/>
    <n v="2"/>
    <s v="Travel_Rarely"/>
    <x v="1"/>
    <s v="Medical"/>
    <x v="0"/>
    <s v="Sales Executive"/>
    <x v="1"/>
    <s v="No"/>
    <s v="Y"/>
  </r>
  <r>
    <n v="39"/>
    <n v="4"/>
    <n v="4"/>
    <n v="1"/>
    <n v="2642"/>
    <n v="1"/>
    <n v="134020"/>
    <n v="14"/>
    <n v="8"/>
    <n v="1"/>
    <n v="18"/>
    <n v="1"/>
    <n v="7"/>
    <n v="1"/>
    <n v="7"/>
    <s v="Travel_Rarely"/>
    <x v="1"/>
    <s v="Life Sciences"/>
    <x v="1"/>
    <s v="Sales Executive"/>
    <x v="1"/>
    <s v="No"/>
    <s v="Y"/>
  </r>
  <r>
    <n v="38"/>
    <n v="20"/>
    <n v="4"/>
    <n v="1"/>
    <n v="2643"/>
    <n v="2"/>
    <n v="20290"/>
    <n v="11"/>
    <n v="8"/>
    <n v="1"/>
    <n v="20"/>
    <n v="3"/>
    <n v="18"/>
    <n v="1"/>
    <n v="11"/>
    <s v="Travel_Rarely"/>
    <x v="0"/>
    <s v="Medical"/>
    <x v="0"/>
    <s v="Research Director"/>
    <x v="0"/>
    <s v="No"/>
    <s v="Y"/>
  </r>
  <r>
    <n v="32"/>
    <n v="18"/>
    <n v="3"/>
    <n v="1"/>
    <n v="2644"/>
    <n v="2"/>
    <n v="63770"/>
    <n v="12"/>
    <n v="8"/>
    <n v="2"/>
    <n v="14"/>
    <n v="3"/>
    <n v="14"/>
    <n v="5"/>
    <n v="7"/>
    <s v="Travel_Rarely"/>
    <x v="1"/>
    <s v="Life Sciences"/>
    <x v="0"/>
    <s v="Manager"/>
    <x v="1"/>
    <s v="No"/>
    <s v="Y"/>
  </r>
  <r>
    <n v="37"/>
    <n v="1"/>
    <n v="3"/>
    <n v="1"/>
    <n v="2645"/>
    <n v="4"/>
    <n v="54290"/>
    <n v="17"/>
    <n v="8"/>
    <n v="1"/>
    <n v="16"/>
    <n v="3"/>
    <n v="16"/>
    <n v="6"/>
    <n v="8"/>
    <s v="Travel_Rarely"/>
    <x v="1"/>
    <s v="Life Sciences"/>
    <x v="0"/>
    <s v="Sales Executive"/>
    <x v="0"/>
    <s v="No"/>
    <s v="Y"/>
  </r>
  <r>
    <n v="25"/>
    <n v="2"/>
    <n v="4"/>
    <n v="1"/>
    <n v="2646"/>
    <n v="2"/>
    <n v="27850"/>
    <n v="21"/>
    <n v="8"/>
    <n v="0"/>
    <n v="6"/>
    <n v="2"/>
    <n v="5"/>
    <n v="0"/>
    <n v="4"/>
    <s v="Travel_Rarely"/>
    <x v="1"/>
    <s v="Medical"/>
    <x v="2"/>
    <s v="Manufacturing Director"/>
    <x v="0"/>
    <s v="No"/>
    <s v="Y"/>
  </r>
  <r>
    <n v="52"/>
    <n v="2"/>
    <n v="4"/>
    <n v="1"/>
    <n v="2647"/>
    <n v="1"/>
    <n v="46140"/>
    <n v="16"/>
    <n v="8"/>
    <n v="1"/>
    <n v="16"/>
    <n v="3"/>
    <n v="9"/>
    <n v="0"/>
    <n v="0"/>
    <s v="Non-Travel"/>
    <x v="1"/>
    <s v="Other"/>
    <x v="2"/>
    <s v="Manager"/>
    <x v="1"/>
    <s v="No"/>
    <s v="Y"/>
  </r>
  <r>
    <n v="44"/>
    <n v="8"/>
    <n v="1"/>
    <n v="1"/>
    <n v="2648"/>
    <n v="1"/>
    <n v="26100"/>
    <n v="15"/>
    <n v="8"/>
    <n v="0"/>
    <n v="6"/>
    <n v="2"/>
    <n v="4"/>
    <n v="1"/>
    <n v="2"/>
    <s v="Travel_Rarely"/>
    <x v="1"/>
    <s v="Life Sciences"/>
    <x v="1"/>
    <s v="Sales Representative"/>
    <x v="0"/>
    <s v="No"/>
    <s v="Y"/>
  </r>
  <r>
    <n v="21"/>
    <n v="10"/>
    <n v="5"/>
    <n v="1"/>
    <n v="2649"/>
    <n v="3"/>
    <n v="66870"/>
    <n v="19"/>
    <n v="8"/>
    <n v="3"/>
    <n v="2"/>
    <n v="0"/>
    <n v="2"/>
    <n v="1"/>
    <n v="2"/>
    <s v="Travel_Rarely"/>
    <x v="0"/>
    <s v="Medical"/>
    <x v="1"/>
    <s v="Research Scientist"/>
    <x v="1"/>
    <s v="No"/>
    <s v="Y"/>
  </r>
  <r>
    <n v="39"/>
    <n v="3"/>
    <n v="4"/>
    <n v="1"/>
    <n v="2650"/>
    <n v="2"/>
    <n v="47240"/>
    <n v="12"/>
    <n v="8"/>
    <n v="1"/>
    <n v="21"/>
    <n v="4"/>
    <n v="6"/>
    <n v="1"/>
    <n v="3"/>
    <s v="Non-Travel"/>
    <x v="1"/>
    <s v="Life Sciences"/>
    <x v="1"/>
    <s v="Research Director"/>
    <x v="0"/>
    <s v="No"/>
    <s v="Y"/>
  </r>
  <r>
    <n v="23"/>
    <n v="2"/>
    <n v="4"/>
    <n v="1"/>
    <n v="2651"/>
    <n v="2"/>
    <n v="61790"/>
    <n v="11"/>
    <n v="8"/>
    <n v="0"/>
    <n v="1"/>
    <n v="3"/>
    <n v="1"/>
    <n v="1"/>
    <n v="0"/>
    <s v="Travel_Frequently"/>
    <x v="1"/>
    <s v="Life Sciences"/>
    <x v="0"/>
    <s v="Manufacturing Director"/>
    <x v="0"/>
    <s v="Yes"/>
    <s v="Y"/>
  </r>
  <r>
    <n v="36"/>
    <n v="24"/>
    <n v="3"/>
    <n v="1"/>
    <n v="2652"/>
    <n v="2"/>
    <n v="61200"/>
    <n v="19"/>
    <n v="8"/>
    <n v="0"/>
    <n v="10"/>
    <n v="2"/>
    <n v="9"/>
    <n v="3"/>
    <n v="4"/>
    <s v="Travel_Rarely"/>
    <x v="1"/>
    <s v="Life Sciences"/>
    <x v="0"/>
    <s v="Laboratory Technician"/>
    <x v="0"/>
    <s v="No"/>
    <s v="Y"/>
  </r>
  <r>
    <n v="36"/>
    <n v="16"/>
    <n v="1"/>
    <n v="1"/>
    <n v="2653"/>
    <n v="2"/>
    <n v="105960"/>
    <n v="15"/>
    <n v="8"/>
    <n v="0"/>
    <n v="18"/>
    <n v="3"/>
    <n v="4"/>
    <n v="0"/>
    <n v="2"/>
    <s v="Travel_Frequently"/>
    <x v="1"/>
    <s v="Medical"/>
    <x v="2"/>
    <s v="Sales Executive"/>
    <x v="1"/>
    <s v="No"/>
    <s v="Y"/>
  </r>
  <r>
    <n v="56"/>
    <n v="8"/>
    <n v="1"/>
    <n v="1"/>
    <n v="2654"/>
    <n v="1"/>
    <n v="54670"/>
    <n v="20"/>
    <n v="8"/>
    <n v="0"/>
    <n v="13"/>
    <n v="6"/>
    <n v="13"/>
    <n v="1"/>
    <n v="9"/>
    <s v="Non-Travel"/>
    <x v="1"/>
    <s v="Life Sciences"/>
    <x v="2"/>
    <s v="Sales Executive"/>
    <x v="1"/>
    <s v="No"/>
    <s v="Y"/>
  </r>
  <r>
    <n v="29"/>
    <n v="9"/>
    <n v="4"/>
    <n v="1"/>
    <n v="2655"/>
    <n v="2"/>
    <n v="29960"/>
    <n v="25"/>
    <n v="8"/>
    <n v="0"/>
    <n v="4"/>
    <n v="4"/>
    <n v="2"/>
    <n v="2"/>
    <n v="2"/>
    <s v="Travel_Rarely"/>
    <x v="1"/>
    <s v="Medical"/>
    <x v="0"/>
    <s v="Sales Representative"/>
    <x v="1"/>
    <s v="Yes"/>
    <s v="Y"/>
  </r>
  <r>
    <n v="42"/>
    <n v="17"/>
    <n v="1"/>
    <n v="1"/>
    <n v="2656"/>
    <n v="3"/>
    <n v="99980"/>
    <n v="24"/>
    <n v="8"/>
    <n v="2"/>
    <n v="24"/>
    <n v="3"/>
    <n v="22"/>
    <n v="4"/>
    <n v="14"/>
    <s v="Travel_Rarely"/>
    <x v="1"/>
    <s v="Life Sciences"/>
    <x v="0"/>
    <s v="Research Scientist"/>
    <x v="1"/>
    <s v="No"/>
    <s v="Y"/>
  </r>
  <r>
    <n v="56"/>
    <n v="10"/>
    <n v="4"/>
    <n v="1"/>
    <n v="2657"/>
    <n v="2"/>
    <n v="40780"/>
    <n v="24"/>
    <n v="8"/>
    <n v="1"/>
    <n v="14"/>
    <n v="3"/>
    <n v="10"/>
    <n v="9"/>
    <n v="8"/>
    <s v="Travel_Rarely"/>
    <x v="0"/>
    <s v="Other"/>
    <x v="0"/>
    <s v="Sales Executive"/>
    <x v="1"/>
    <s v="Yes"/>
    <s v="Y"/>
  </r>
  <r>
    <n v="41"/>
    <n v="13"/>
    <n v="4"/>
    <n v="1"/>
    <n v="2658"/>
    <n v="1"/>
    <n v="109200"/>
    <n v="15"/>
    <n v="8"/>
    <n v="1"/>
    <n v="21"/>
    <n v="3"/>
    <n v="20"/>
    <n v="0"/>
    <n v="10"/>
    <s v="Travel_Rarely"/>
    <x v="1"/>
    <s v="Life Sciences"/>
    <x v="0"/>
    <s v="Healthcare Representative"/>
    <x v="0"/>
    <s v="No"/>
    <s v="Y"/>
  </r>
  <r>
    <n v="34"/>
    <n v="1"/>
    <n v="3"/>
    <n v="1"/>
    <n v="2659"/>
    <n v="1"/>
    <n v="62320"/>
    <n v="13"/>
    <n v="8"/>
    <n v="1"/>
    <n v="8"/>
    <n v="3"/>
    <n v="8"/>
    <n v="1"/>
    <n v="7"/>
    <s v="Travel_Rarely"/>
    <x v="0"/>
    <s v="Medical"/>
    <x v="0"/>
    <s v="Laboratory Technician"/>
    <x v="0"/>
    <s v="No"/>
    <s v="Y"/>
  </r>
  <r>
    <n v="36"/>
    <n v="1"/>
    <n v="1"/>
    <n v="1"/>
    <n v="2660"/>
    <n v="1"/>
    <n v="132470"/>
    <n v="14"/>
    <n v="8"/>
    <n v="0"/>
    <n v="15"/>
    <n v="3"/>
    <n v="15"/>
    <n v="11"/>
    <n v="11"/>
    <s v="Non-Travel"/>
    <x v="0"/>
    <s v="Medical"/>
    <x v="2"/>
    <s v="Human Resources"/>
    <x v="0"/>
    <s v="No"/>
    <s v="Y"/>
  </r>
  <r>
    <n v="41"/>
    <n v="1"/>
    <n v="5"/>
    <n v="1"/>
    <n v="2661"/>
    <n v="1"/>
    <n v="40810"/>
    <n v="13"/>
    <n v="8"/>
    <n v="0"/>
    <n v="14"/>
    <n v="3"/>
    <n v="5"/>
    <n v="0"/>
    <n v="4"/>
    <s v="Travel_Rarely"/>
    <x v="1"/>
    <s v="Medical"/>
    <x v="2"/>
    <s v="Healthcare Representative"/>
    <x v="1"/>
    <s v="No"/>
    <s v="Y"/>
  </r>
  <r>
    <n v="32"/>
    <n v="9"/>
    <n v="4"/>
    <n v="1"/>
    <n v="2662"/>
    <n v="2"/>
    <n v="57690"/>
    <n v="11"/>
    <n v="8"/>
    <n v="0"/>
    <n v="4"/>
    <n v="3"/>
    <n v="4"/>
    <n v="1"/>
    <n v="2"/>
    <s v="Travel_Rarely"/>
    <x v="0"/>
    <s v="Life Sciences"/>
    <x v="1"/>
    <s v="Research Scientist"/>
    <x v="0"/>
    <s v="No"/>
    <s v="Y"/>
  </r>
  <r>
    <n v="35"/>
    <n v="16"/>
    <n v="3"/>
    <n v="1"/>
    <n v="2663"/>
    <n v="2"/>
    <n v="23940"/>
    <n v="16"/>
    <n v="8"/>
    <n v="1"/>
    <n v="9"/>
    <n v="3"/>
    <n v="9"/>
    <n v="1"/>
    <n v="7"/>
    <s v="Travel_Rarely"/>
    <x v="1"/>
    <s v="Medical"/>
    <x v="1"/>
    <s v="Healthcare Representative"/>
    <x v="0"/>
    <s v="No"/>
    <s v="Y"/>
  </r>
  <r>
    <n v="38"/>
    <n v="23"/>
    <n v="3"/>
    <n v="1"/>
    <n v="2664"/>
    <n v="3"/>
    <n v="39040"/>
    <n v="22"/>
    <n v="8"/>
    <n v="0"/>
    <n v="10"/>
    <n v="3"/>
    <n v="10"/>
    <n v="1"/>
    <n v="9"/>
    <s v="Travel_Rarely"/>
    <x v="1"/>
    <s v="Medical"/>
    <x v="0"/>
    <s v="Sales Representative"/>
    <x v="1"/>
    <s v="No"/>
    <s v="Y"/>
  </r>
  <r>
    <n v="50"/>
    <n v="4"/>
    <n v="2"/>
    <n v="1"/>
    <n v="2665"/>
    <n v="2"/>
    <n v="167990"/>
    <n v="14"/>
    <n v="8"/>
    <n v="1"/>
    <n v="12"/>
    <n v="2"/>
    <n v="6"/>
    <n v="0"/>
    <n v="1"/>
    <s v="Travel_Frequently"/>
    <x v="0"/>
    <s v="Life Sciences"/>
    <x v="2"/>
    <s v="Laboratory Technician"/>
    <x v="0"/>
    <s v="Yes"/>
    <s v="Y"/>
  </r>
  <r>
    <n v="36"/>
    <n v="22"/>
    <n v="4"/>
    <n v="1"/>
    <n v="2666"/>
    <n v="1"/>
    <n v="29500"/>
    <n v="14"/>
    <n v="8"/>
    <n v="0"/>
    <n v="8"/>
    <n v="1"/>
    <n v="6"/>
    <n v="0"/>
    <n v="0"/>
    <s v="Travel_Rarely"/>
    <x v="1"/>
    <s v="Life Sciences"/>
    <x v="0"/>
    <s v="Healthcare Representative"/>
    <x v="1"/>
    <s v="No"/>
    <s v="Y"/>
  </r>
  <r>
    <n v="45"/>
    <n v="24"/>
    <n v="3"/>
    <n v="1"/>
    <n v="2667"/>
    <n v="1"/>
    <n v="36290"/>
    <n v="16"/>
    <n v="8"/>
    <n v="1"/>
    <n v="8"/>
    <n v="2"/>
    <n v="5"/>
    <n v="0"/>
    <n v="1"/>
    <s v="Travel_Rarely"/>
    <x v="0"/>
    <s v="Life Sciences"/>
    <x v="1"/>
    <s v="Laboratory Technician"/>
    <x v="1"/>
    <s v="No"/>
    <s v="Y"/>
  </r>
  <r>
    <n v="40"/>
    <n v="10"/>
    <n v="4"/>
    <n v="1"/>
    <n v="2668"/>
    <n v="1"/>
    <n v="93620"/>
    <n v="11"/>
    <n v="8"/>
    <n v="1"/>
    <n v="8"/>
    <n v="6"/>
    <n v="2"/>
    <n v="2"/>
    <n v="2"/>
    <s v="Travel_Rarely"/>
    <x v="0"/>
    <s v="Life Sciences"/>
    <x v="1"/>
    <s v="Research Scientist"/>
    <x v="1"/>
    <s v="No"/>
    <s v="Y"/>
  </r>
  <r>
    <n v="35"/>
    <n v="7"/>
    <n v="2"/>
    <n v="1"/>
    <n v="2669"/>
    <n v="2"/>
    <n v="32290"/>
    <n v="25"/>
    <n v="8"/>
    <n v="0"/>
    <n v="10"/>
    <n v="2"/>
    <n v="10"/>
    <n v="0"/>
    <n v="2"/>
    <s v="Travel_Frequently"/>
    <x v="0"/>
    <s v="Life Sciences"/>
    <x v="0"/>
    <s v="Manufacturing Director"/>
    <x v="1"/>
    <s v="No"/>
    <s v="Y"/>
  </r>
  <r>
    <n v="40"/>
    <n v="17"/>
    <n v="4"/>
    <n v="1"/>
    <n v="2670"/>
    <n v="1"/>
    <n v="35780"/>
    <n v="14"/>
    <n v="8"/>
    <n v="1"/>
    <n v="20"/>
    <n v="2"/>
    <n v="5"/>
    <n v="0"/>
    <n v="2"/>
    <s v="Travel_Rarely"/>
    <x v="1"/>
    <s v="Life Sciences"/>
    <x v="0"/>
    <s v="Manager"/>
    <x v="1"/>
    <s v="No"/>
    <s v="Y"/>
  </r>
  <r>
    <n v="35"/>
    <n v="14"/>
    <n v="1"/>
    <n v="1"/>
    <n v="2671"/>
    <n v="2"/>
    <n v="79880"/>
    <n v="18"/>
    <n v="8"/>
    <n v="0"/>
    <n v="4"/>
    <n v="3"/>
    <n v="4"/>
    <n v="1"/>
    <n v="1"/>
    <s v="Travel_Rarely"/>
    <x v="2"/>
    <s v="Life Sciences"/>
    <x v="0"/>
    <s v="Research Scientist"/>
    <x v="1"/>
    <s v="No"/>
    <s v="Y"/>
  </r>
  <r>
    <n v="29"/>
    <n v="1"/>
    <n v="3"/>
    <n v="1"/>
    <n v="2672"/>
    <n v="3"/>
    <n v="42840"/>
    <n v="11"/>
    <n v="8"/>
    <n v="0"/>
    <n v="10"/>
    <n v="5"/>
    <n v="4"/>
    <n v="0"/>
    <n v="3"/>
    <s v="Travel_Rarely"/>
    <x v="1"/>
    <s v="Medical"/>
    <x v="0"/>
    <s v="Sales Executive"/>
    <x v="1"/>
    <s v="No"/>
    <s v="Y"/>
  </r>
  <r>
    <n v="29"/>
    <n v="5"/>
    <n v="3"/>
    <n v="1"/>
    <n v="2673"/>
    <n v="2"/>
    <n v="75530"/>
    <n v="19"/>
    <n v="8"/>
    <n v="0"/>
    <n v="5"/>
    <n v="3"/>
    <n v="5"/>
    <n v="0"/>
    <n v="4"/>
    <s v="Travel_Rarely"/>
    <x v="1"/>
    <s v="Medical"/>
    <x v="1"/>
    <s v="Sales Representative"/>
    <x v="1"/>
    <s v="No"/>
    <s v="Y"/>
  </r>
  <r>
    <n v="50"/>
    <n v="17"/>
    <n v="3"/>
    <n v="1"/>
    <n v="2674"/>
    <n v="1"/>
    <n v="173280"/>
    <n v="15"/>
    <n v="8"/>
    <n v="2"/>
    <n v="20"/>
    <n v="1"/>
    <n v="3"/>
    <n v="2"/>
    <n v="0"/>
    <s v="Travel_Rarely"/>
    <x v="1"/>
    <s v="Medical"/>
    <x v="2"/>
    <s v="Research Scientist"/>
    <x v="1"/>
    <s v="Yes"/>
    <s v="Y"/>
  </r>
  <r>
    <n v="39"/>
    <n v="25"/>
    <n v="3"/>
    <n v="1"/>
    <n v="2675"/>
    <n v="2"/>
    <n v="197010"/>
    <n v="11"/>
    <n v="8"/>
    <n v="0"/>
    <n v="21"/>
    <n v="3"/>
    <n v="20"/>
    <n v="9"/>
    <n v="6"/>
    <s v="Travel_Rarely"/>
    <x v="0"/>
    <s v="Medical"/>
    <x v="0"/>
    <s v="Sales Executive"/>
    <x v="1"/>
    <s v="No"/>
    <s v="Y"/>
  </r>
  <r>
    <n v="31"/>
    <n v="8"/>
    <n v="4"/>
    <n v="1"/>
    <n v="2676"/>
    <n v="4"/>
    <n v="147320"/>
    <n v="12"/>
    <n v="8"/>
    <n v="0"/>
    <n v="10"/>
    <n v="3"/>
    <n v="9"/>
    <n v="1"/>
    <n v="7"/>
    <s v="Non-Travel"/>
    <x v="1"/>
    <s v="Life Sciences"/>
    <x v="1"/>
    <s v="Sales Executive"/>
    <x v="0"/>
    <s v="No"/>
    <s v="Y"/>
  </r>
  <r>
    <n v="26"/>
    <n v="11"/>
    <n v="4"/>
    <n v="1"/>
    <n v="2677"/>
    <n v="2"/>
    <n v="92780"/>
    <n v="20"/>
    <n v="8"/>
    <n v="0"/>
    <n v="5"/>
    <n v="3"/>
    <n v="4"/>
    <n v="0"/>
    <n v="0"/>
    <s v="Travel_Rarely"/>
    <x v="1"/>
    <s v="Medical"/>
    <x v="1"/>
    <s v="Manager"/>
    <x v="1"/>
    <s v="No"/>
    <s v="Y"/>
  </r>
  <r>
    <n v="36"/>
    <n v="5"/>
    <n v="1"/>
    <n v="1"/>
    <n v="2678"/>
    <n v="1"/>
    <n v="13590"/>
    <n v="12"/>
    <n v="8"/>
    <n v="0"/>
    <n v="17"/>
    <n v="2"/>
    <n v="5"/>
    <n v="0"/>
    <n v="3"/>
    <s v="Travel_Frequently"/>
    <x v="1"/>
    <s v="Technical Degree"/>
    <x v="0"/>
    <s v="Sales Executive"/>
    <x v="1"/>
    <s v="No"/>
    <s v="Y"/>
  </r>
  <r>
    <n v="39"/>
    <n v="2"/>
    <n v="1"/>
    <n v="1"/>
    <n v="2679"/>
    <n v="1"/>
    <n v="47790"/>
    <n v="14"/>
    <n v="8"/>
    <n v="2"/>
    <n v="9"/>
    <n v="3"/>
    <n v="7"/>
    <n v="1"/>
    <n v="7"/>
    <s v="Travel_Rarely"/>
    <x v="1"/>
    <s v="Medical"/>
    <x v="0"/>
    <s v="Research Scientist"/>
    <x v="0"/>
    <s v="No"/>
    <s v="Y"/>
  </r>
  <r>
    <n v="27"/>
    <n v="8"/>
    <n v="2"/>
    <n v="1"/>
    <n v="2680"/>
    <n v="1"/>
    <n v="164220"/>
    <n v="20"/>
    <n v="8"/>
    <n v="1"/>
    <n v="6"/>
    <n v="3"/>
    <n v="6"/>
    <n v="0"/>
    <n v="3"/>
    <s v="Travel_Rarely"/>
    <x v="1"/>
    <s v="Medical"/>
    <x v="0"/>
    <s v="Laboratory Technician"/>
    <x v="1"/>
    <s v="No"/>
    <s v="Y"/>
  </r>
  <r>
    <n v="49"/>
    <n v="6"/>
    <n v="1"/>
    <n v="1"/>
    <n v="2681"/>
    <n v="3"/>
    <n v="29960"/>
    <n v="18"/>
    <n v="8"/>
    <n v="1"/>
    <n v="17"/>
    <n v="2"/>
    <n v="9"/>
    <n v="0"/>
    <n v="8"/>
    <s v="Travel_Frequently"/>
    <x v="1"/>
    <s v="Medical"/>
    <x v="0"/>
    <s v="Healthcare Representative"/>
    <x v="1"/>
    <s v="No"/>
    <s v="Y"/>
  </r>
  <r>
    <n v="34"/>
    <n v="4"/>
    <n v="3"/>
    <n v="1"/>
    <n v="2682"/>
    <n v="1"/>
    <n v="12610"/>
    <n v="14"/>
    <n v="8"/>
    <n v="1"/>
    <n v="6"/>
    <n v="6"/>
    <n v="4"/>
    <n v="1"/>
    <n v="2"/>
    <s v="Travel_Rarely"/>
    <x v="0"/>
    <s v="Medical"/>
    <x v="0"/>
    <s v="Sales Executive"/>
    <x v="0"/>
    <s v="No"/>
    <s v="Y"/>
  </r>
  <r>
    <n v="41"/>
    <n v="7"/>
    <n v="2"/>
    <n v="1"/>
    <n v="2683"/>
    <n v="1"/>
    <n v="20990"/>
    <n v="12"/>
    <n v="8"/>
    <n v="1"/>
    <n v="8"/>
    <n v="2"/>
    <n v="6"/>
    <n v="0"/>
    <n v="5"/>
    <s v="Travel_Rarely"/>
    <x v="1"/>
    <s v="Life Sciences"/>
    <x v="1"/>
    <s v="Research Scientist"/>
    <x v="0"/>
    <s v="Yes"/>
    <s v="Y"/>
  </r>
  <r>
    <n v="49"/>
    <n v="1"/>
    <n v="4"/>
    <n v="1"/>
    <n v="2684"/>
    <n v="2"/>
    <n v="58100"/>
    <n v="21"/>
    <n v="8"/>
    <n v="1"/>
    <n v="10"/>
    <n v="2"/>
    <n v="10"/>
    <n v="1"/>
    <n v="7"/>
    <s v="Travel_Frequently"/>
    <x v="0"/>
    <s v="Life Sciences"/>
    <x v="0"/>
    <s v="Manufacturing Director"/>
    <x v="0"/>
    <s v="No"/>
    <s v="Y"/>
  </r>
  <r>
    <n v="37"/>
    <n v="2"/>
    <n v="3"/>
    <n v="1"/>
    <n v="2685"/>
    <n v="1"/>
    <n v="56470"/>
    <n v="19"/>
    <n v="8"/>
    <n v="0"/>
    <n v="7"/>
    <n v="2"/>
    <n v="0"/>
    <n v="0"/>
    <n v="0"/>
    <s v="Travel_Rarely"/>
    <x v="1"/>
    <s v="Life Sciences"/>
    <x v="1"/>
    <s v="Sales Executive"/>
    <x v="1"/>
    <s v="Yes"/>
    <s v="Y"/>
  </r>
  <r>
    <n v="33"/>
    <n v="10"/>
    <n v="2"/>
    <n v="1"/>
    <n v="2686"/>
    <n v="2"/>
    <n v="34200"/>
    <n v="14"/>
    <n v="8"/>
    <n v="0"/>
    <n v="8"/>
    <n v="3"/>
    <n v="8"/>
    <n v="3"/>
    <n v="0"/>
    <s v="Travel_Frequently"/>
    <x v="1"/>
    <s v="Medical"/>
    <x v="0"/>
    <s v="Research Scientist"/>
    <x v="1"/>
    <s v="No"/>
    <s v="Y"/>
  </r>
  <r>
    <n v="27"/>
    <n v="5"/>
    <n v="4"/>
    <n v="1"/>
    <n v="2687"/>
    <n v="4"/>
    <n v="44000"/>
    <n v="17"/>
    <n v="8"/>
    <n v="1"/>
    <n v="6"/>
    <n v="3"/>
    <n v="2"/>
    <n v="2"/>
    <n v="2"/>
    <s v="Travel_Rarely"/>
    <x v="0"/>
    <s v="Medical"/>
    <x v="0"/>
    <s v="Manufacturing Director"/>
    <x v="0"/>
    <s v="No"/>
    <s v="Y"/>
  </r>
  <r>
    <n v="32"/>
    <n v="9"/>
    <n v="2"/>
    <n v="1"/>
    <n v="2688"/>
    <n v="2"/>
    <n v="35000"/>
    <n v="16"/>
    <n v="8"/>
    <n v="1"/>
    <n v="8"/>
    <n v="2"/>
    <n v="7"/>
    <n v="3"/>
    <n v="6"/>
    <s v="Travel_Frequently"/>
    <x v="1"/>
    <s v="Medical"/>
    <x v="1"/>
    <s v="Research Scientist"/>
    <x v="0"/>
    <s v="No"/>
    <s v="Y"/>
  </r>
  <r>
    <n v="59"/>
    <n v="2"/>
    <n v="2"/>
    <n v="1"/>
    <n v="2689"/>
    <n v="5"/>
    <n v="20660"/>
    <n v="12"/>
    <n v="8"/>
    <n v="1"/>
    <n v="12"/>
    <n v="3"/>
    <n v="1"/>
    <n v="0"/>
    <n v="0"/>
    <s v="Travel_Rarely"/>
    <x v="0"/>
    <s v="Marketing"/>
    <x v="0"/>
    <s v="Sales Representative"/>
    <x v="0"/>
    <s v="No"/>
    <s v="Y"/>
  </r>
  <r>
    <n v="30"/>
    <n v="11"/>
    <n v="4"/>
    <n v="1"/>
    <n v="2690"/>
    <n v="2"/>
    <n v="171690"/>
    <n v="17"/>
    <n v="8"/>
    <n v="2"/>
    <n v="1"/>
    <n v="2"/>
    <n v="1"/>
    <n v="0"/>
    <n v="0"/>
    <s v="Travel_Rarely"/>
    <x v="1"/>
    <s v="Medical"/>
    <x v="2"/>
    <s v="Laboratory Technician"/>
    <x v="1"/>
    <s v="No"/>
    <s v="Y"/>
  </r>
  <r>
    <n v="38"/>
    <n v="18"/>
    <n v="4"/>
    <n v="1"/>
    <n v="2691"/>
    <n v="2"/>
    <n v="41620"/>
    <n v="15"/>
    <n v="8"/>
    <n v="1"/>
    <n v="10"/>
    <n v="1"/>
    <n v="9"/>
    <n v="1"/>
    <n v="8"/>
    <s v="Travel_Frequently"/>
    <x v="0"/>
    <s v="Life Sciences"/>
    <x v="1"/>
    <s v="Healthcare Representative"/>
    <x v="1"/>
    <s v="No"/>
    <s v="Y"/>
  </r>
  <r>
    <n v="36"/>
    <n v="7"/>
    <n v="3"/>
    <n v="1"/>
    <n v="2692"/>
    <n v="1"/>
    <n v="92040"/>
    <n v="23"/>
    <n v="8"/>
    <n v="1"/>
    <n v="17"/>
    <n v="2"/>
    <n v="7"/>
    <n v="7"/>
    <n v="7"/>
    <s v="Travel_Rarely"/>
    <x v="1"/>
    <s v="Life Sciences"/>
    <x v="0"/>
    <s v="Sales Executive"/>
    <x v="1"/>
    <s v="No"/>
    <s v="Y"/>
  </r>
  <r>
    <n v="35"/>
    <n v="3"/>
    <n v="4"/>
    <n v="1"/>
    <n v="2693"/>
    <n v="2"/>
    <n v="32940"/>
    <n v="11"/>
    <n v="8"/>
    <n v="0"/>
    <n v="6"/>
    <n v="2"/>
    <n v="5"/>
    <n v="0"/>
    <n v="3"/>
    <s v="Travel_Rarely"/>
    <x v="2"/>
    <s v="Human Resources"/>
    <x v="0"/>
    <s v="Manager"/>
    <x v="1"/>
    <s v="No"/>
    <s v="Y"/>
  </r>
  <r>
    <n v="29"/>
    <n v="29"/>
    <n v="4"/>
    <n v="1"/>
    <n v="2694"/>
    <n v="2"/>
    <n v="21270"/>
    <n v="11"/>
    <n v="8"/>
    <n v="1"/>
    <n v="10"/>
    <n v="3"/>
    <n v="9"/>
    <n v="0"/>
    <n v="8"/>
    <s v="Travel_Rarely"/>
    <x v="0"/>
    <s v="Life Sciences"/>
    <x v="1"/>
    <s v="Laboratory Technician"/>
    <x v="1"/>
    <s v="No"/>
    <s v="Y"/>
  </r>
  <r>
    <n v="31"/>
    <n v="2"/>
    <n v="2"/>
    <n v="1"/>
    <n v="2695"/>
    <n v="2"/>
    <n v="39750"/>
    <n v="15"/>
    <n v="8"/>
    <n v="1"/>
    <n v="5"/>
    <n v="3"/>
    <n v="5"/>
    <n v="4"/>
    <n v="3"/>
    <s v="Travel_Rarely"/>
    <x v="1"/>
    <s v="Medical"/>
    <x v="2"/>
    <s v="Laboratory Technician"/>
    <x v="1"/>
    <s v="No"/>
    <s v="Y"/>
  </r>
  <r>
    <n v="34"/>
    <n v="28"/>
    <n v="3"/>
    <n v="1"/>
    <n v="2696"/>
    <n v="1"/>
    <n v="107930"/>
    <n v="11"/>
    <n v="8"/>
    <n v="3"/>
    <n v="3"/>
    <n v="1"/>
    <n v="2"/>
    <n v="1"/>
    <n v="2"/>
    <s v="Travel_Rarely"/>
    <x v="1"/>
    <s v="Technical Degree"/>
    <x v="2"/>
    <s v="Laboratory Technician"/>
    <x v="1"/>
    <s v="No"/>
    <s v="Y"/>
  </r>
  <r>
    <n v="28"/>
    <n v="1"/>
    <n v="4"/>
    <n v="1"/>
    <n v="2697"/>
    <n v="5"/>
    <n v="100960"/>
    <n v="13"/>
    <n v="8"/>
    <n v="0"/>
    <n v="6"/>
    <n v="2"/>
    <n v="4"/>
    <n v="0"/>
    <n v="3"/>
    <s v="Travel_Rarely"/>
    <x v="1"/>
    <s v="Life Sciences"/>
    <x v="1"/>
    <s v="Research Director"/>
    <x v="1"/>
    <s v="Yes"/>
    <s v="Y"/>
  </r>
  <r>
    <n v="29"/>
    <n v="16"/>
    <n v="2"/>
    <n v="1"/>
    <n v="2698"/>
    <n v="4"/>
    <n v="36460"/>
    <n v="14"/>
    <n v="8"/>
    <n v="0"/>
    <n v="10"/>
    <n v="3"/>
    <n v="10"/>
    <n v="8"/>
    <n v="8"/>
    <s v="Travel_Rarely"/>
    <x v="1"/>
    <s v="Life Sciences"/>
    <x v="2"/>
    <s v="Laboratory Technician"/>
    <x v="0"/>
    <s v="No"/>
    <s v="Y"/>
  </r>
  <r>
    <n v="32"/>
    <n v="22"/>
    <n v="3"/>
    <n v="1"/>
    <n v="2699"/>
    <n v="2"/>
    <n v="74460"/>
    <n v="19"/>
    <n v="8"/>
    <n v="0"/>
    <n v="7"/>
    <n v="3"/>
    <n v="6"/>
    <n v="0"/>
    <n v="5"/>
    <s v="Travel_Rarely"/>
    <x v="2"/>
    <s v="Human Resources"/>
    <x v="2"/>
    <s v="Research Director"/>
    <x v="0"/>
    <s v="No"/>
    <s v="Y"/>
  </r>
  <r>
    <n v="22"/>
    <n v="8"/>
    <n v="3"/>
    <n v="1"/>
    <n v="2700"/>
    <n v="3"/>
    <n v="108510"/>
    <n v="16"/>
    <n v="8"/>
    <n v="1"/>
    <n v="1"/>
    <n v="2"/>
    <n v="1"/>
    <n v="0"/>
    <n v="0"/>
    <s v="Non-Travel"/>
    <x v="1"/>
    <s v="Life Sciences"/>
    <x v="2"/>
    <s v="Sales Executive"/>
    <x v="0"/>
    <s v="No"/>
    <s v="Y"/>
  </r>
  <r>
    <n v="53"/>
    <n v="11"/>
    <n v="3"/>
    <n v="1"/>
    <n v="2701"/>
    <n v="2"/>
    <n v="21090"/>
    <n v="13"/>
    <n v="8"/>
    <n v="0"/>
    <n v="31"/>
    <n v="3"/>
    <n v="25"/>
    <n v="3"/>
    <n v="7"/>
    <s v="Travel_Rarely"/>
    <x v="1"/>
    <s v="Medical"/>
    <x v="0"/>
    <s v="Manager"/>
    <x v="1"/>
    <s v="No"/>
    <s v="Y"/>
  </r>
  <r>
    <n v="38"/>
    <n v="29"/>
    <n v="3"/>
    <n v="1"/>
    <n v="2702"/>
    <n v="1"/>
    <n v="37220"/>
    <n v="14"/>
    <n v="8"/>
    <n v="0"/>
    <n v="6"/>
    <n v="0"/>
    <n v="3"/>
    <n v="1"/>
    <n v="2"/>
    <s v="Travel_Rarely"/>
    <x v="1"/>
    <s v="Life Sciences"/>
    <x v="1"/>
    <s v="Manufacturing Director"/>
    <x v="0"/>
    <s v="No"/>
    <s v="Y"/>
  </r>
  <r>
    <n v="24"/>
    <n v="1"/>
    <n v="5"/>
    <n v="1"/>
    <n v="2703"/>
    <n v="3"/>
    <n v="93800"/>
    <n v="16"/>
    <n v="8"/>
    <n v="0"/>
    <n v="5"/>
    <n v="2"/>
    <n v="4"/>
    <n v="1"/>
    <n v="3"/>
    <s v="Non-Travel"/>
    <x v="1"/>
    <s v="Life Sciences"/>
    <x v="2"/>
    <s v="Research Scientist"/>
    <x v="1"/>
    <s v="No"/>
    <s v="Y"/>
  </r>
  <r>
    <n v="36"/>
    <n v="1"/>
    <n v="3"/>
    <n v="1"/>
    <n v="2704"/>
    <n v="1"/>
    <n v="54860"/>
    <n v="12"/>
    <n v="8"/>
    <n v="1"/>
    <n v="10"/>
    <n v="2"/>
    <n v="5"/>
    <n v="0"/>
    <n v="3"/>
    <s v="Travel_Rarely"/>
    <x v="1"/>
    <s v="Life Sciences"/>
    <x v="1"/>
    <s v="Research Director"/>
    <x v="1"/>
    <s v="Yes"/>
    <s v="Y"/>
  </r>
  <r>
    <n v="34"/>
    <n v="24"/>
    <n v="3"/>
    <n v="1"/>
    <n v="2705"/>
    <n v="4"/>
    <n v="27420"/>
    <n v="11"/>
    <n v="8"/>
    <n v="1"/>
    <n v="13"/>
    <n v="2"/>
    <n v="12"/>
    <n v="2"/>
    <n v="11"/>
    <s v="Travel_Rarely"/>
    <x v="0"/>
    <s v="Marketing"/>
    <x v="1"/>
    <s v="Research Scientist"/>
    <x v="1"/>
    <s v="No"/>
    <s v="Y"/>
  </r>
  <r>
    <n v="21"/>
    <n v="2"/>
    <n v="3"/>
    <n v="1"/>
    <n v="2706"/>
    <n v="2"/>
    <n v="137570"/>
    <n v="12"/>
    <n v="8"/>
    <n v="1"/>
    <n v="0"/>
    <n v="3"/>
    <n v="0"/>
    <n v="0"/>
    <n v="0"/>
    <s v="Travel_Rarely"/>
    <x v="0"/>
    <s v="Life Sciences"/>
    <x v="1"/>
    <s v="Manufacturing Director"/>
    <x v="1"/>
    <s v="No"/>
    <s v="Y"/>
  </r>
  <r>
    <n v="34"/>
    <n v="15"/>
    <n v="2"/>
    <n v="1"/>
    <n v="2707"/>
    <n v="2"/>
    <n v="84630"/>
    <n v="13"/>
    <n v="8"/>
    <n v="0"/>
    <n v="8"/>
    <n v="2"/>
    <n v="4"/>
    <n v="1"/>
    <n v="3"/>
    <s v="Travel_Rarely"/>
    <x v="0"/>
    <s v="Marketing"/>
    <x v="1"/>
    <s v="Research Scientist"/>
    <x v="0"/>
    <s v="Yes"/>
    <s v="Y"/>
  </r>
  <r>
    <n v="53"/>
    <n v="2"/>
    <n v="1"/>
    <n v="1"/>
    <n v="2708"/>
    <n v="5"/>
    <n v="31620"/>
    <n v="15"/>
    <n v="8"/>
    <n v="0"/>
    <n v="26"/>
    <n v="4"/>
    <n v="14"/>
    <n v="4"/>
    <n v="8"/>
    <s v="Travel_Rarely"/>
    <x v="0"/>
    <s v="Life Sciences"/>
    <x v="2"/>
    <s v="Human Resources"/>
    <x v="1"/>
    <s v="No"/>
    <s v="Y"/>
  </r>
  <r>
    <n v="32"/>
    <n v="10"/>
    <n v="3"/>
    <n v="1"/>
    <n v="2709"/>
    <n v="2"/>
    <n v="165980"/>
    <n v="13"/>
    <n v="8"/>
    <n v="0"/>
    <n v="10"/>
    <n v="2"/>
    <n v="10"/>
    <n v="6"/>
    <n v="7"/>
    <s v="Travel_Frequently"/>
    <x v="1"/>
    <s v="Medical"/>
    <x v="1"/>
    <s v="Manufacturing Director"/>
    <x v="0"/>
    <s v="Yes"/>
    <s v="Y"/>
  </r>
  <r>
    <n v="42"/>
    <n v="10"/>
    <n v="3"/>
    <n v="1"/>
    <n v="2710"/>
    <n v="2"/>
    <n v="66510"/>
    <n v="20"/>
    <n v="8"/>
    <n v="0"/>
    <n v="10"/>
    <n v="5"/>
    <n v="9"/>
    <n v="4"/>
    <n v="2"/>
    <s v="Travel_Rarely"/>
    <x v="1"/>
    <s v="Technical Degree"/>
    <x v="0"/>
    <s v="Laboratory Technician"/>
    <x v="1"/>
    <s v="No"/>
    <s v="Y"/>
  </r>
  <r>
    <n v="44"/>
    <n v="3"/>
    <n v="1"/>
    <n v="1"/>
    <n v="2711"/>
    <n v="1"/>
    <n v="23450"/>
    <n v="15"/>
    <n v="8"/>
    <n v="2"/>
    <n v="24"/>
    <n v="0"/>
    <n v="22"/>
    <n v="5"/>
    <n v="17"/>
    <s v="Travel_Rarely"/>
    <x v="1"/>
    <s v="Life Sciences"/>
    <x v="0"/>
    <s v="Manufacturing Director"/>
    <x v="0"/>
    <s v="No"/>
    <s v="Y"/>
  </r>
  <r>
    <n v="46"/>
    <n v="2"/>
    <n v="3"/>
    <n v="1"/>
    <n v="2712"/>
    <n v="1"/>
    <n v="34200"/>
    <n v="13"/>
    <n v="8"/>
    <n v="2"/>
    <n v="22"/>
    <n v="3"/>
    <n v="2"/>
    <n v="2"/>
    <n v="1"/>
    <s v="Travel_Rarely"/>
    <x v="0"/>
    <s v="Life Sciences"/>
    <x v="1"/>
    <s v="Research Scientist"/>
    <x v="0"/>
    <s v="No"/>
    <s v="Y"/>
  </r>
  <r>
    <n v="33"/>
    <n v="3"/>
    <n v="3"/>
    <n v="1"/>
    <n v="2713"/>
    <n v="1"/>
    <n v="43730"/>
    <n v="14"/>
    <n v="8"/>
    <n v="0"/>
    <n v="7"/>
    <n v="3"/>
    <n v="1"/>
    <n v="0"/>
    <n v="0"/>
    <s v="Travel_Rarely"/>
    <x v="0"/>
    <s v="Medical"/>
    <x v="1"/>
    <s v="Manufacturing Director"/>
    <x v="1"/>
    <s v="No"/>
    <s v="Y"/>
  </r>
  <r>
    <n v="44"/>
    <n v="26"/>
    <n v="3"/>
    <n v="1"/>
    <n v="2714"/>
    <n v="5"/>
    <n v="47590"/>
    <n v="21"/>
    <n v="8"/>
    <n v="0"/>
    <n v="9"/>
    <n v="2"/>
    <n v="4"/>
    <n v="1"/>
    <n v="3"/>
    <s v="Travel_Rarely"/>
    <x v="2"/>
    <s v="Life Sciences"/>
    <x v="0"/>
    <s v="Healthcare Representative"/>
    <x v="1"/>
    <s v="No"/>
    <s v="Y"/>
  </r>
  <r>
    <n v="30"/>
    <n v="1"/>
    <n v="4"/>
    <n v="1"/>
    <n v="2715"/>
    <n v="1"/>
    <n v="53010"/>
    <n v="16"/>
    <n v="8"/>
    <n v="1"/>
    <n v="10"/>
    <n v="3"/>
    <n v="10"/>
    <n v="1"/>
    <n v="8"/>
    <s v="Travel_Rarely"/>
    <x v="1"/>
    <s v="Technical Degree"/>
    <x v="1"/>
    <s v="Research Scientist"/>
    <x v="0"/>
    <s v="No"/>
    <s v="Y"/>
  </r>
  <r>
    <n v="39"/>
    <n v="1"/>
    <n v="4"/>
    <n v="1"/>
    <n v="2716"/>
    <n v="1"/>
    <n v="36730"/>
    <n v="14"/>
    <n v="8"/>
    <n v="1"/>
    <n v="19"/>
    <n v="3"/>
    <n v="1"/>
    <n v="0"/>
    <n v="0"/>
    <s v="Travel_Rarely"/>
    <x v="2"/>
    <s v="Medical"/>
    <x v="0"/>
    <s v="Sales Executive"/>
    <x v="1"/>
    <s v="Yes"/>
    <s v="Y"/>
  </r>
  <r>
    <n v="24"/>
    <n v="2"/>
    <n v="5"/>
    <n v="1"/>
    <n v="2717"/>
    <n v="3"/>
    <n v="47680"/>
    <n v="11"/>
    <n v="8"/>
    <n v="1"/>
    <n v="6"/>
    <n v="2"/>
    <n v="2"/>
    <n v="2"/>
    <n v="0"/>
    <s v="Travel_Rarely"/>
    <x v="2"/>
    <s v="Human Resources"/>
    <x v="0"/>
    <s v="Sales Executive"/>
    <x v="1"/>
    <s v="Yes"/>
    <s v="Y"/>
  </r>
  <r>
    <n v="43"/>
    <n v="9"/>
    <n v="5"/>
    <n v="1"/>
    <n v="2718"/>
    <n v="1"/>
    <n v="12740"/>
    <n v="19"/>
    <n v="8"/>
    <n v="0"/>
    <n v="6"/>
    <n v="3"/>
    <n v="5"/>
    <n v="1"/>
    <n v="4"/>
    <s v="Travel_Rarely"/>
    <x v="0"/>
    <s v="Technical Degree"/>
    <x v="2"/>
    <s v="Research Director"/>
    <x v="0"/>
    <s v="No"/>
    <s v="Y"/>
  </r>
  <r>
    <n v="50"/>
    <n v="12"/>
    <n v="4"/>
    <n v="1"/>
    <n v="2719"/>
    <n v="1"/>
    <n v="49000"/>
    <n v="11"/>
    <n v="8"/>
    <n v="0"/>
    <n v="3"/>
    <n v="3"/>
    <n v="3"/>
    <n v="0"/>
    <n v="2"/>
    <s v="Travel_Rarely"/>
    <x v="1"/>
    <s v="Medical"/>
    <x v="0"/>
    <s v="Research Director"/>
    <x v="1"/>
    <s v="Yes"/>
    <s v="Y"/>
  </r>
  <r>
    <n v="35"/>
    <n v="2"/>
    <n v="4"/>
    <n v="1"/>
    <n v="2720"/>
    <n v="3"/>
    <n v="104660"/>
    <n v="13"/>
    <n v="8"/>
    <n v="0"/>
    <n v="2"/>
    <n v="1"/>
    <n v="2"/>
    <n v="2"/>
    <n v="2"/>
    <s v="Travel_Rarely"/>
    <x v="0"/>
    <s v="Marketing"/>
    <x v="0"/>
    <s v="Manufacturing Director"/>
    <x v="1"/>
    <s v="No"/>
    <s v="Y"/>
  </r>
  <r>
    <n v="36"/>
    <n v="25"/>
    <n v="1"/>
    <n v="1"/>
    <n v="2721"/>
    <n v="4"/>
    <n v="170070"/>
    <n v="12"/>
    <n v="8"/>
    <n v="1"/>
    <n v="6"/>
    <n v="2"/>
    <n v="1"/>
    <n v="0"/>
    <n v="0"/>
    <s v="Travel_Rarely"/>
    <x v="1"/>
    <s v="Life Sciences"/>
    <x v="0"/>
    <s v="Sales Executive"/>
    <x v="0"/>
    <s v="No"/>
    <s v="Y"/>
  </r>
  <r>
    <n v="33"/>
    <n v="9"/>
    <n v="2"/>
    <n v="1"/>
    <n v="2722"/>
    <n v="4"/>
    <n v="29090"/>
    <n v="11"/>
    <n v="8"/>
    <n v="0"/>
    <n v="10"/>
    <n v="2"/>
    <n v="5"/>
    <n v="1"/>
    <n v="3"/>
    <s v="Travel_Frequently"/>
    <x v="0"/>
    <s v="Marketing"/>
    <x v="0"/>
    <s v="Human Resources"/>
    <x v="1"/>
    <s v="No"/>
    <s v="Y"/>
  </r>
  <r>
    <n v="35"/>
    <n v="10"/>
    <n v="1"/>
    <n v="1"/>
    <n v="2723"/>
    <n v="1"/>
    <n v="57650"/>
    <n v="14"/>
    <n v="8"/>
    <n v="1"/>
    <n v="1"/>
    <n v="2"/>
    <n v="1"/>
    <n v="0"/>
    <n v="0"/>
    <s v="Travel_Rarely"/>
    <x v="1"/>
    <s v="Medical"/>
    <x v="2"/>
    <s v="Research Scientist"/>
    <x v="1"/>
    <s v="No"/>
    <s v="Y"/>
  </r>
  <r>
    <n v="27"/>
    <n v="8"/>
    <n v="2"/>
    <n v="1"/>
    <n v="2724"/>
    <n v="3"/>
    <n v="45990"/>
    <n v="15"/>
    <n v="8"/>
    <n v="1"/>
    <n v="1"/>
    <n v="3"/>
    <n v="1"/>
    <n v="0"/>
    <n v="0"/>
    <s v="Travel_Rarely"/>
    <x v="0"/>
    <s v="Marketing"/>
    <x v="2"/>
    <s v="Research Scientist"/>
    <x v="0"/>
    <s v="No"/>
    <s v="Y"/>
  </r>
  <r>
    <n v="26"/>
    <n v="4"/>
    <n v="3"/>
    <n v="1"/>
    <n v="2725"/>
    <n v="2"/>
    <n v="24040"/>
    <n v="12"/>
    <n v="8"/>
    <n v="0"/>
    <n v="1"/>
    <n v="6"/>
    <n v="1"/>
    <n v="0"/>
    <n v="1"/>
    <s v="Travel_Rarely"/>
    <x v="0"/>
    <s v="Marketing"/>
    <x v="1"/>
    <s v="Manager"/>
    <x v="1"/>
    <s v="Yes"/>
    <s v="Y"/>
  </r>
  <r>
    <n v="27"/>
    <n v="24"/>
    <n v="3"/>
    <n v="1"/>
    <n v="2726"/>
    <n v="4"/>
    <n v="31720"/>
    <n v="20"/>
    <n v="8"/>
    <n v="1"/>
    <n v="9"/>
    <n v="1"/>
    <n v="9"/>
    <n v="1"/>
    <n v="7"/>
    <s v="Travel_Frequently"/>
    <x v="0"/>
    <s v="Life Sciences"/>
    <x v="1"/>
    <s v="Healthcare Representative"/>
    <x v="1"/>
    <s v="No"/>
    <s v="Y"/>
  </r>
  <r>
    <n v="30"/>
    <n v="1"/>
    <n v="4"/>
    <n v="1"/>
    <n v="2727"/>
    <n v="1"/>
    <n v="20330"/>
    <n v="14"/>
    <n v="8"/>
    <n v="1"/>
    <n v="12"/>
    <n v="3"/>
    <n v="12"/>
    <n v="3"/>
    <n v="7"/>
    <s v="Travel_Frequently"/>
    <x v="1"/>
    <s v="Medical"/>
    <x v="1"/>
    <s v="Research Scientist"/>
    <x v="1"/>
    <s v="No"/>
    <s v="Y"/>
  </r>
  <r>
    <n v="41"/>
    <n v="20"/>
    <n v="4"/>
    <n v="1"/>
    <n v="2728"/>
    <n v="2"/>
    <n v="102090"/>
    <n v="13"/>
    <n v="8"/>
    <n v="1"/>
    <n v="23"/>
    <n v="2"/>
    <n v="22"/>
    <n v="15"/>
    <n v="8"/>
    <s v="Travel_Rarely"/>
    <x v="0"/>
    <s v="Marketing"/>
    <x v="0"/>
    <s v="Sales Executive"/>
    <x v="1"/>
    <s v="Yes"/>
    <s v="Y"/>
  </r>
  <r>
    <n v="34"/>
    <n v="7"/>
    <n v="2"/>
    <n v="1"/>
    <n v="2729"/>
    <n v="1"/>
    <n v="86200"/>
    <n v="13"/>
    <n v="8"/>
    <n v="1"/>
    <n v="10"/>
    <n v="2"/>
    <n v="9"/>
    <n v="8"/>
    <n v="7"/>
    <s v="Non-Travel"/>
    <x v="1"/>
    <s v="Technical Degree"/>
    <x v="1"/>
    <s v="Research Scientist"/>
    <x v="0"/>
    <s v="No"/>
    <s v="Y"/>
  </r>
  <r>
    <n v="37"/>
    <n v="17"/>
    <n v="3"/>
    <n v="1"/>
    <n v="2730"/>
    <n v="3"/>
    <n v="20640"/>
    <n v="16"/>
    <n v="8"/>
    <n v="0"/>
    <n v="8"/>
    <n v="3"/>
    <n v="1"/>
    <n v="0"/>
    <n v="0"/>
    <s v="Travel_Rarely"/>
    <x v="1"/>
    <s v="Life Sciences"/>
    <x v="0"/>
    <s v="Sales Executive"/>
    <x v="0"/>
    <s v="No"/>
    <s v="Y"/>
  </r>
  <r>
    <n v="46"/>
    <n v="20"/>
    <n v="3"/>
    <n v="1"/>
    <n v="2731"/>
    <n v="3"/>
    <n v="40350"/>
    <n v="14"/>
    <n v="8"/>
    <n v="1"/>
    <n v="14"/>
    <n v="2"/>
    <n v="9"/>
    <n v="0"/>
    <n v="8"/>
    <s v="Travel_Frequently"/>
    <x v="1"/>
    <s v="Technical Degree"/>
    <x v="1"/>
    <s v="Sales Executive"/>
    <x v="1"/>
    <s v="No"/>
    <s v="Y"/>
  </r>
  <r>
    <n v="35"/>
    <n v="8"/>
    <n v="4"/>
    <n v="1"/>
    <n v="2732"/>
    <n v="3"/>
    <n v="38380"/>
    <n v="16"/>
    <n v="8"/>
    <n v="1"/>
    <n v="1"/>
    <n v="2"/>
    <n v="1"/>
    <n v="0"/>
    <n v="1"/>
    <s v="Travel_Rarely"/>
    <x v="1"/>
    <s v="Medical"/>
    <x v="0"/>
    <s v="Research Scientist"/>
    <x v="0"/>
    <s v="No"/>
    <s v="Y"/>
  </r>
  <r>
    <n v="48"/>
    <n v="2"/>
    <n v="4"/>
    <n v="1"/>
    <n v="2733"/>
    <n v="1"/>
    <n v="45910"/>
    <n v="16"/>
    <n v="8"/>
    <n v="0"/>
    <n v="23"/>
    <n v="6"/>
    <n v="1"/>
    <n v="0"/>
    <n v="0"/>
    <s v="Travel_Rarely"/>
    <x v="1"/>
    <s v="Technical Degree"/>
    <x v="1"/>
    <s v="Sales Executive"/>
    <x v="0"/>
    <s v="Yes"/>
    <s v="Y"/>
  </r>
  <r>
    <n v="28"/>
    <n v="10"/>
    <n v="1"/>
    <n v="1"/>
    <n v="2734"/>
    <n v="1"/>
    <n v="25610"/>
    <n v="22"/>
    <n v="8"/>
    <n v="1"/>
    <n v="2"/>
    <n v="3"/>
    <n v="2"/>
    <n v="2"/>
    <n v="2"/>
    <s v="Travel_Rarely"/>
    <x v="1"/>
    <s v="Medical"/>
    <x v="1"/>
    <s v="Sales Executive"/>
    <x v="1"/>
    <s v="Yes"/>
    <s v="Y"/>
  </r>
  <r>
    <n v="44"/>
    <n v="1"/>
    <n v="1"/>
    <n v="1"/>
    <n v="2735"/>
    <n v="3"/>
    <n v="15630"/>
    <n v="12"/>
    <n v="8"/>
    <n v="2"/>
    <n v="9"/>
    <n v="3"/>
    <n v="4"/>
    <n v="1"/>
    <n v="3"/>
    <s v="Travel_Rarely"/>
    <x v="1"/>
    <s v="Medical"/>
    <x v="2"/>
    <s v="Research Scientist"/>
    <x v="0"/>
    <s v="No"/>
    <s v="Y"/>
  </r>
  <r>
    <n v="35"/>
    <n v="5"/>
    <n v="4"/>
    <n v="1"/>
    <n v="2736"/>
    <n v="3"/>
    <n v="48980"/>
    <n v="15"/>
    <n v="8"/>
    <n v="2"/>
    <n v="10"/>
    <n v="2"/>
    <n v="4"/>
    <n v="2"/>
    <n v="3"/>
    <s v="Non-Travel"/>
    <x v="1"/>
    <s v="Technical Degree"/>
    <x v="0"/>
    <s v="Manufacturing Director"/>
    <x v="0"/>
    <s v="No"/>
    <s v="Y"/>
  </r>
  <r>
    <n v="26"/>
    <n v="4"/>
    <n v="4"/>
    <n v="1"/>
    <n v="2737"/>
    <n v="3"/>
    <n v="47890"/>
    <n v="20"/>
    <n v="8"/>
    <n v="1"/>
    <n v="5"/>
    <n v="2"/>
    <n v="2"/>
    <n v="0"/>
    <n v="0"/>
    <s v="Travel_Rarely"/>
    <x v="1"/>
    <s v="Life Sciences"/>
    <x v="0"/>
    <s v="Sales Executive"/>
    <x v="0"/>
    <s v="No"/>
    <s v="Y"/>
  </r>
  <r>
    <n v="33"/>
    <n v="29"/>
    <n v="4"/>
    <n v="1"/>
    <n v="2738"/>
    <n v="1"/>
    <n v="31800"/>
    <n v="14"/>
    <n v="8"/>
    <n v="1"/>
    <n v="15"/>
    <n v="2"/>
    <n v="15"/>
    <n v="8"/>
    <n v="12"/>
    <s v="Travel_Frequently"/>
    <x v="0"/>
    <s v="Life Sciences"/>
    <x v="1"/>
    <s v="Human Resources"/>
    <x v="0"/>
    <s v="No"/>
    <s v="Y"/>
  </r>
  <r>
    <n v="35"/>
    <n v="15"/>
    <n v="3"/>
    <n v="1"/>
    <n v="2739"/>
    <n v="3"/>
    <n v="65490"/>
    <n v="20"/>
    <n v="8"/>
    <n v="0"/>
    <n v="9"/>
    <n v="3"/>
    <n v="9"/>
    <n v="1"/>
    <n v="8"/>
    <s v="Travel_Frequently"/>
    <x v="1"/>
    <s v="Medical"/>
    <x v="0"/>
    <s v="Manufacturing Director"/>
    <x v="1"/>
    <s v="No"/>
    <s v="Y"/>
  </r>
  <r>
    <n v="35"/>
    <n v="3"/>
    <n v="2"/>
    <n v="1"/>
    <n v="2740"/>
    <n v="1"/>
    <n v="63880"/>
    <n v="13"/>
    <n v="8"/>
    <n v="0"/>
    <n v="4"/>
    <n v="6"/>
    <n v="2"/>
    <n v="2"/>
    <n v="2"/>
    <s v="Travel_Rarely"/>
    <x v="2"/>
    <s v="Life Sciences"/>
    <x v="0"/>
    <s v="Laboratory Technician"/>
    <x v="0"/>
    <s v="No"/>
    <s v="Y"/>
  </r>
  <r>
    <n v="31"/>
    <n v="10"/>
    <n v="2"/>
    <n v="1"/>
    <n v="2741"/>
    <n v="2"/>
    <n v="112440"/>
    <n v="12"/>
    <n v="8"/>
    <n v="1"/>
    <n v="10"/>
    <n v="3"/>
    <n v="7"/>
    <n v="1"/>
    <n v="7"/>
    <s v="Travel_Rarely"/>
    <x v="0"/>
    <s v="Life Sciences"/>
    <x v="2"/>
    <s v="Research Scientist"/>
    <x v="0"/>
    <s v="No"/>
    <s v="Y"/>
  </r>
  <r>
    <n v="37"/>
    <n v="4"/>
    <n v="3"/>
    <n v="1"/>
    <n v="2742"/>
    <n v="4"/>
    <n v="160320"/>
    <n v="13"/>
    <n v="8"/>
    <n v="0"/>
    <n v="7"/>
    <n v="2"/>
    <n v="7"/>
    <n v="0"/>
    <n v="7"/>
    <s v="Travel_Rarely"/>
    <x v="0"/>
    <s v="Marketing"/>
    <x v="2"/>
    <s v="Human Resources"/>
    <x v="1"/>
    <s v="No"/>
    <s v="Y"/>
  </r>
  <r>
    <n v="32"/>
    <n v="21"/>
    <n v="3"/>
    <n v="1"/>
    <n v="2743"/>
    <n v="2"/>
    <n v="23620"/>
    <n v="11"/>
    <n v="8"/>
    <n v="0"/>
    <n v="9"/>
    <n v="2"/>
    <n v="9"/>
    <n v="7"/>
    <n v="8"/>
    <s v="Travel_Rarely"/>
    <x v="1"/>
    <s v="Other"/>
    <x v="0"/>
    <s v="Sales Executive"/>
    <x v="1"/>
    <s v="No"/>
    <s v="Y"/>
  </r>
  <r>
    <n v="38"/>
    <n v="25"/>
    <n v="3"/>
    <n v="1"/>
    <n v="2744"/>
    <n v="2"/>
    <n v="163280"/>
    <n v="17"/>
    <n v="8"/>
    <n v="3"/>
    <n v="10"/>
    <n v="2"/>
    <n v="10"/>
    <n v="9"/>
    <n v="9"/>
    <s v="Travel_Frequently"/>
    <x v="1"/>
    <s v="Medical"/>
    <x v="1"/>
    <s v="Manufacturing Director"/>
    <x v="1"/>
    <s v="No"/>
    <s v="Y"/>
  </r>
  <r>
    <n v="50"/>
    <n v="2"/>
    <n v="4"/>
    <n v="1"/>
    <n v="2745"/>
    <n v="4"/>
    <n v="83760"/>
    <n v="14"/>
    <n v="8"/>
    <n v="3"/>
    <n v="29"/>
    <n v="2"/>
    <n v="27"/>
    <n v="13"/>
    <n v="8"/>
    <s v="Travel_Rarely"/>
    <x v="0"/>
    <s v="Marketing"/>
    <x v="2"/>
    <s v="Research Scientist"/>
    <x v="0"/>
    <s v="No"/>
    <s v="Y"/>
  </r>
  <r>
    <n v="59"/>
    <n v="1"/>
    <n v="3"/>
    <n v="1"/>
    <n v="2746"/>
    <n v="1"/>
    <n v="166060"/>
    <n v="11"/>
    <n v="8"/>
    <n v="0"/>
    <n v="28"/>
    <n v="6"/>
    <n v="21"/>
    <n v="7"/>
    <n v="9"/>
    <s v="Travel_Rarely"/>
    <x v="1"/>
    <s v="Technical Degree"/>
    <x v="1"/>
    <s v="Laboratory Technician"/>
    <x v="1"/>
    <s v="No"/>
    <s v="Y"/>
  </r>
  <r>
    <n v="36"/>
    <n v="1"/>
    <n v="2"/>
    <n v="1"/>
    <n v="2747"/>
    <n v="2"/>
    <n v="86060"/>
    <n v="14"/>
    <n v="8"/>
    <n v="2"/>
    <n v="17"/>
    <n v="3"/>
    <n v="17"/>
    <n v="12"/>
    <n v="8"/>
    <s v="Travel_Rarely"/>
    <x v="0"/>
    <s v="Marketing"/>
    <x v="2"/>
    <s v="Sales Executive"/>
    <x v="0"/>
    <s v="No"/>
    <s v="Y"/>
  </r>
  <r>
    <n v="55"/>
    <n v="7"/>
    <n v="3"/>
    <n v="1"/>
    <n v="2748"/>
    <n v="3"/>
    <n v="22720"/>
    <n v="17"/>
    <n v="8"/>
    <n v="1"/>
    <n v="21"/>
    <n v="2"/>
    <n v="5"/>
    <n v="0"/>
    <n v="2"/>
    <s v="Travel_Rarely"/>
    <x v="1"/>
    <s v="Medical"/>
    <x v="2"/>
    <s v="Research Scientist"/>
    <x v="1"/>
    <s v="No"/>
    <s v="Y"/>
  </r>
  <r>
    <n v="36"/>
    <n v="3"/>
    <n v="3"/>
    <n v="1"/>
    <n v="2749"/>
    <n v="2"/>
    <n v="20180"/>
    <n v="13"/>
    <n v="8"/>
    <n v="0"/>
    <n v="6"/>
    <n v="5"/>
    <n v="6"/>
    <n v="0"/>
    <n v="3"/>
    <s v="Travel_Frequently"/>
    <x v="1"/>
    <s v="Life Sciences"/>
    <x v="1"/>
    <s v="Laboratory Technician"/>
    <x v="0"/>
    <s v="No"/>
    <s v="Y"/>
  </r>
  <r>
    <n v="45"/>
    <n v="1"/>
    <n v="2"/>
    <n v="1"/>
    <n v="2750"/>
    <n v="1"/>
    <n v="70830"/>
    <n v="12"/>
    <n v="8"/>
    <n v="1"/>
    <n v="25"/>
    <n v="5"/>
    <n v="1"/>
    <n v="0"/>
    <n v="0"/>
    <s v="Travel_Rarely"/>
    <x v="1"/>
    <s v="Medical"/>
    <x v="2"/>
    <s v="Sales Executive"/>
    <x v="0"/>
    <s v="No"/>
    <s v="Y"/>
  </r>
  <r>
    <n v="35"/>
    <n v="9"/>
    <n v="3"/>
    <n v="1"/>
    <n v="2751"/>
    <n v="2"/>
    <n v="40840"/>
    <n v="13"/>
    <n v="8"/>
    <n v="1"/>
    <n v="5"/>
    <n v="3"/>
    <n v="3"/>
    <n v="1"/>
    <n v="2"/>
    <s v="Travel_Frequently"/>
    <x v="2"/>
    <s v="Other"/>
    <x v="0"/>
    <s v="Sales Representative"/>
    <x v="0"/>
    <s v="No"/>
    <s v="Y"/>
  </r>
  <r>
    <n v="36"/>
    <n v="7"/>
    <n v="2"/>
    <n v="1"/>
    <n v="2752"/>
    <n v="4"/>
    <n v="144110"/>
    <n v="18"/>
    <n v="8"/>
    <n v="3"/>
    <n v="2"/>
    <n v="2"/>
    <n v="1"/>
    <n v="0"/>
    <n v="0"/>
    <s v="Travel_Rarely"/>
    <x v="0"/>
    <s v="Life Sciences"/>
    <x v="0"/>
    <s v="Laboratory Technician"/>
    <x v="1"/>
    <s v="Yes"/>
    <s v="Y"/>
  </r>
  <r>
    <n v="59"/>
    <n v="10"/>
    <n v="4"/>
    <n v="1"/>
    <n v="2753"/>
    <n v="3"/>
    <n v="23080"/>
    <n v="19"/>
    <n v="8"/>
    <n v="1"/>
    <n v="20"/>
    <n v="4"/>
    <n v="4"/>
    <n v="1"/>
    <n v="3"/>
    <s v="Travel_Frequently"/>
    <x v="1"/>
    <s v="Life Sciences"/>
    <x v="1"/>
    <s v="Research Scientist"/>
    <x v="1"/>
    <s v="No"/>
    <s v="Y"/>
  </r>
  <r>
    <n v="29"/>
    <n v="28"/>
    <n v="4"/>
    <n v="1"/>
    <n v="2754"/>
    <n v="1"/>
    <n v="48410"/>
    <n v="11"/>
    <n v="8"/>
    <n v="0"/>
    <n v="6"/>
    <n v="3"/>
    <n v="5"/>
    <n v="0"/>
    <n v="4"/>
    <s v="Travel_Rarely"/>
    <x v="1"/>
    <s v="Life Sciences"/>
    <x v="0"/>
    <s v="Sales Representative"/>
    <x v="0"/>
    <s v="No"/>
    <s v="Y"/>
  </r>
  <r>
    <n v="31"/>
    <n v="3"/>
    <n v="2"/>
    <n v="1"/>
    <n v="2755"/>
    <n v="3"/>
    <n v="42850"/>
    <n v="21"/>
    <n v="8"/>
    <n v="1"/>
    <n v="1"/>
    <n v="2"/>
    <n v="1"/>
    <n v="1"/>
    <n v="0"/>
    <s v="Travel_Rarely"/>
    <x v="1"/>
    <s v="Medical"/>
    <x v="1"/>
    <s v="Sales Executive"/>
    <x v="0"/>
    <s v="No"/>
    <s v="Y"/>
  </r>
  <r>
    <n v="32"/>
    <n v="3"/>
    <n v="4"/>
    <n v="1"/>
    <n v="2756"/>
    <n v="2"/>
    <n v="97150"/>
    <n v="15"/>
    <n v="8"/>
    <n v="1"/>
    <n v="10"/>
    <n v="1"/>
    <n v="10"/>
    <n v="0"/>
    <n v="9"/>
    <s v="Travel_Rarely"/>
    <x v="0"/>
    <s v="Life Sciences"/>
    <x v="0"/>
    <s v="Manufacturing Director"/>
    <x v="1"/>
    <s v="No"/>
    <s v="Y"/>
  </r>
  <r>
    <n v="36"/>
    <n v="2"/>
    <n v="3"/>
    <n v="1"/>
    <n v="2757"/>
    <n v="2"/>
    <n v="43200"/>
    <n v="17"/>
    <n v="8"/>
    <n v="0"/>
    <n v="5"/>
    <n v="2"/>
    <n v="1"/>
    <n v="0"/>
    <n v="0"/>
    <s v="Travel_Rarely"/>
    <x v="1"/>
    <s v="Life Sciences"/>
    <x v="0"/>
    <s v="Sales Representative"/>
    <x v="1"/>
    <s v="No"/>
    <s v="Y"/>
  </r>
  <r>
    <n v="31"/>
    <n v="27"/>
    <n v="3"/>
    <n v="1"/>
    <n v="2758"/>
    <n v="2"/>
    <n v="21320"/>
    <n v="18"/>
    <n v="8"/>
    <n v="0"/>
    <n v="11"/>
    <n v="3"/>
    <n v="11"/>
    <n v="1"/>
    <n v="8"/>
    <s v="Travel_Rarely"/>
    <x v="1"/>
    <s v="Medical"/>
    <x v="1"/>
    <s v="Research Director"/>
    <x v="0"/>
    <s v="No"/>
    <s v="Y"/>
  </r>
  <r>
    <n v="35"/>
    <n v="2"/>
    <n v="4"/>
    <n v="1"/>
    <n v="2759"/>
    <n v="2"/>
    <n v="101240"/>
    <n v="14"/>
    <n v="8"/>
    <n v="1"/>
    <n v="16"/>
    <n v="2"/>
    <n v="15"/>
    <n v="2"/>
    <n v="8"/>
    <s v="Travel_Rarely"/>
    <x v="1"/>
    <s v="Medical"/>
    <x v="1"/>
    <s v="Healthcare Representative"/>
    <x v="1"/>
    <s v="No"/>
    <s v="Y"/>
  </r>
  <r>
    <n v="45"/>
    <n v="14"/>
    <n v="3"/>
    <n v="1"/>
    <n v="2760"/>
    <n v="1"/>
    <n v="54730"/>
    <n v="13"/>
    <n v="8"/>
    <n v="0"/>
    <n v="17"/>
    <n v="3"/>
    <n v="0"/>
    <n v="0"/>
    <n v="0"/>
    <s v="Travel_Rarely"/>
    <x v="2"/>
    <s v="Human Resources"/>
    <x v="0"/>
    <s v="Sales Executive"/>
    <x v="0"/>
    <s v="No"/>
    <s v="Y"/>
  </r>
  <r>
    <n v="37"/>
    <n v="1"/>
    <n v="3"/>
    <n v="1"/>
    <n v="2761"/>
    <n v="3"/>
    <n v="52070"/>
    <n v="17"/>
    <n v="8"/>
    <n v="3"/>
    <n v="16"/>
    <n v="3"/>
    <n v="5"/>
    <n v="0"/>
    <n v="2"/>
    <s v="Travel_Rarely"/>
    <x v="1"/>
    <s v="Life Sciences"/>
    <x v="1"/>
    <s v="Sales Executive"/>
    <x v="0"/>
    <s v="No"/>
    <s v="Y"/>
  </r>
  <r>
    <n v="46"/>
    <n v="9"/>
    <n v="3"/>
    <n v="1"/>
    <n v="2762"/>
    <n v="3"/>
    <n v="164370"/>
    <n v="15"/>
    <n v="8"/>
    <n v="1"/>
    <n v="16"/>
    <n v="0"/>
    <n v="4"/>
    <n v="0"/>
    <n v="2"/>
    <s v="Travel_Rarely"/>
    <x v="1"/>
    <s v="Medical"/>
    <x v="2"/>
    <s v="Manager"/>
    <x v="1"/>
    <s v="No"/>
    <s v="Y"/>
  </r>
  <r>
    <n v="30"/>
    <n v="18"/>
    <n v="3"/>
    <n v="1"/>
    <n v="2763"/>
    <n v="4"/>
    <n v="22960"/>
    <n v="18"/>
    <n v="8"/>
    <n v="1"/>
    <n v="10"/>
    <n v="2"/>
    <n v="10"/>
    <n v="3"/>
    <n v="0"/>
    <s v="Travel_Rarely"/>
    <x v="0"/>
    <s v="Life Sciences"/>
    <x v="0"/>
    <s v="Human Resources"/>
    <x v="1"/>
    <s v="No"/>
    <s v="Y"/>
  </r>
  <r>
    <n v="35"/>
    <n v="20"/>
    <n v="4"/>
    <n v="1"/>
    <n v="2764"/>
    <n v="3"/>
    <n v="40690"/>
    <n v="13"/>
    <n v="8"/>
    <n v="0"/>
    <n v="6"/>
    <n v="5"/>
    <n v="6"/>
    <n v="0"/>
    <n v="4"/>
    <s v="Travel_Rarely"/>
    <x v="1"/>
    <s v="Life Sciences"/>
    <x v="1"/>
    <s v="Human Resources"/>
    <x v="0"/>
    <s v="No"/>
    <s v="Y"/>
  </r>
  <r>
    <n v="55"/>
    <n v="2"/>
    <n v="3"/>
    <n v="1"/>
    <n v="2765"/>
    <n v="2"/>
    <n v="74410"/>
    <n v="12"/>
    <n v="8"/>
    <n v="1"/>
    <n v="24"/>
    <n v="4"/>
    <n v="1"/>
    <n v="1"/>
    <n v="0"/>
    <s v="Travel_Rarely"/>
    <x v="1"/>
    <s v="Life Sciences"/>
    <x v="0"/>
    <s v="Laboratory Technician"/>
    <x v="0"/>
    <s v="No"/>
    <s v="Y"/>
  </r>
  <r>
    <n v="38"/>
    <n v="11"/>
    <n v="1"/>
    <n v="1"/>
    <n v="2766"/>
    <n v="2"/>
    <n v="24300"/>
    <n v="13"/>
    <n v="8"/>
    <n v="2"/>
    <n v="17"/>
    <n v="2"/>
    <n v="13"/>
    <n v="1"/>
    <n v="9"/>
    <s v="Non-Travel"/>
    <x v="0"/>
    <s v="Marketing"/>
    <x v="2"/>
    <s v="Laboratory Technician"/>
    <x v="1"/>
    <s v="No"/>
    <s v="Y"/>
  </r>
  <r>
    <n v="34"/>
    <n v="8"/>
    <n v="2"/>
    <n v="1"/>
    <n v="2767"/>
    <n v="1"/>
    <n v="58780"/>
    <n v="14"/>
    <n v="8"/>
    <n v="0"/>
    <n v="5"/>
    <n v="1"/>
    <n v="5"/>
    <n v="1"/>
    <n v="3"/>
    <s v="Travel_Rarely"/>
    <x v="1"/>
    <s v="Medical"/>
    <x v="0"/>
    <s v="Research Scientist"/>
    <x v="1"/>
    <s v="No"/>
    <s v="Y"/>
  </r>
  <r>
    <n v="56"/>
    <n v="2"/>
    <n v="1"/>
    <n v="1"/>
    <n v="2768"/>
    <n v="2"/>
    <n v="26440"/>
    <n v="11"/>
    <n v="8"/>
    <n v="1"/>
    <n v="37"/>
    <n v="2"/>
    <n v="6"/>
    <n v="0"/>
    <n v="2"/>
    <s v="Travel_Rarely"/>
    <x v="2"/>
    <s v="Medical"/>
    <x v="1"/>
    <s v="Sales Executive"/>
    <x v="1"/>
    <s v="No"/>
    <s v="Y"/>
  </r>
  <r>
    <n v="23"/>
    <n v="10"/>
    <n v="3"/>
    <n v="1"/>
    <n v="2769"/>
    <n v="2"/>
    <n v="64390"/>
    <n v="22"/>
    <n v="8"/>
    <n v="3"/>
    <n v="3"/>
    <n v="2"/>
    <n v="0"/>
    <n v="0"/>
    <n v="0"/>
    <s v="Travel_Rarely"/>
    <x v="1"/>
    <s v="Medical"/>
    <x v="2"/>
    <s v="Laboratory Technician"/>
    <x v="1"/>
    <s v="No"/>
    <s v="Y"/>
  </r>
  <r>
    <n v="51"/>
    <n v="29"/>
    <n v="4"/>
    <n v="1"/>
    <n v="2770"/>
    <n v="5"/>
    <n v="24510"/>
    <n v="17"/>
    <n v="8"/>
    <n v="0"/>
    <n v="10"/>
    <n v="2"/>
    <n v="4"/>
    <n v="0"/>
    <n v="3"/>
    <s v="Travel_Rarely"/>
    <x v="1"/>
    <s v="Life Sciences"/>
    <x v="0"/>
    <s v="Manufacturing Director"/>
    <x v="0"/>
    <s v="No"/>
    <s v="Y"/>
  </r>
  <r>
    <n v="30"/>
    <n v="8"/>
    <n v="2"/>
    <n v="1"/>
    <n v="2771"/>
    <n v="1"/>
    <n v="63920"/>
    <n v="21"/>
    <n v="8"/>
    <n v="1"/>
    <n v="11"/>
    <n v="2"/>
    <n v="11"/>
    <n v="10"/>
    <n v="8"/>
    <s v="Travel_Rarely"/>
    <x v="0"/>
    <s v="Technical Degree"/>
    <x v="0"/>
    <s v="Sales Representative"/>
    <x v="1"/>
    <s v="No"/>
    <s v="Y"/>
  </r>
  <r>
    <n v="46"/>
    <n v="1"/>
    <n v="2"/>
    <n v="1"/>
    <n v="2772"/>
    <n v="2"/>
    <n v="97140"/>
    <n v="22"/>
    <n v="8"/>
    <n v="0"/>
    <n v="9"/>
    <n v="0"/>
    <n v="9"/>
    <n v="4"/>
    <n v="7"/>
    <s v="Travel_Rarely"/>
    <x v="0"/>
    <s v="Medical"/>
    <x v="1"/>
    <s v="Research Scientist"/>
    <x v="0"/>
    <s v="Yes"/>
    <s v="Y"/>
  </r>
  <r>
    <n v="40"/>
    <n v="6"/>
    <n v="3"/>
    <n v="1"/>
    <n v="2773"/>
    <n v="1"/>
    <n v="60770"/>
    <n v="16"/>
    <n v="8"/>
    <n v="2"/>
    <n v="22"/>
    <n v="2"/>
    <n v="22"/>
    <n v="11"/>
    <n v="11"/>
    <s v="Travel_Frequently"/>
    <x v="1"/>
    <s v="Medical"/>
    <x v="0"/>
    <s v="Healthcare Representative"/>
    <x v="1"/>
    <s v="No"/>
    <s v="Y"/>
  </r>
  <r>
    <n v="51"/>
    <n v="8"/>
    <n v="4"/>
    <n v="1"/>
    <n v="2774"/>
    <n v="5"/>
    <n v="24500"/>
    <n v="12"/>
    <n v="8"/>
    <n v="1"/>
    <n v="11"/>
    <n v="2"/>
    <n v="10"/>
    <n v="1"/>
    <n v="0"/>
    <s v="Travel_Rarely"/>
    <x v="1"/>
    <s v="Life Sciences"/>
    <x v="1"/>
    <s v="Sales Representative"/>
    <x v="0"/>
    <s v="No"/>
    <s v="Y"/>
  </r>
  <r>
    <n v="30"/>
    <n v="9"/>
    <n v="3"/>
    <n v="1"/>
    <n v="2775"/>
    <n v="1"/>
    <n v="92500"/>
    <n v="12"/>
    <n v="8"/>
    <n v="3"/>
    <n v="11"/>
    <n v="0"/>
    <n v="11"/>
    <n v="2"/>
    <n v="7"/>
    <s v="Travel_Rarely"/>
    <x v="1"/>
    <s v="Life Sciences"/>
    <x v="2"/>
    <s v="Manufacturing Director"/>
    <x v="1"/>
    <s v="No"/>
    <s v="Y"/>
  </r>
  <r>
    <n v="46"/>
    <n v="12"/>
    <n v="1"/>
    <n v="1"/>
    <n v="2776"/>
    <n v="1"/>
    <n v="20740"/>
    <n v="15"/>
    <n v="8"/>
    <n v="1"/>
    <n v="21"/>
    <n v="3"/>
    <n v="10"/>
    <n v="9"/>
    <n v="5"/>
    <s v="Travel_Frequently"/>
    <x v="1"/>
    <s v="Medical"/>
    <x v="0"/>
    <s v="Laboratory Technician"/>
    <x v="1"/>
    <s v="No"/>
    <s v="Y"/>
  </r>
  <r>
    <n v="32"/>
    <n v="15"/>
    <n v="3"/>
    <n v="1"/>
    <n v="2777"/>
    <n v="1"/>
    <n v="101690"/>
    <n v="14"/>
    <n v="8"/>
    <n v="0"/>
    <n v="12"/>
    <n v="6"/>
    <n v="11"/>
    <n v="5"/>
    <n v="7"/>
    <s v="Travel_Rarely"/>
    <x v="0"/>
    <s v="Marketing"/>
    <x v="1"/>
    <s v="Research Scientist"/>
    <x v="1"/>
    <s v="No"/>
    <s v="Y"/>
  </r>
  <r>
    <n v="54"/>
    <n v="25"/>
    <n v="1"/>
    <n v="1"/>
    <n v="2778"/>
    <n v="1"/>
    <n v="48550"/>
    <n v="25"/>
    <n v="8"/>
    <n v="1"/>
    <n v="16"/>
    <n v="2"/>
    <n v="4"/>
    <n v="0"/>
    <n v="3"/>
    <s v="Travel_Rarely"/>
    <x v="1"/>
    <s v="Medical"/>
    <x v="0"/>
    <s v="Laboratory Technician"/>
    <x v="0"/>
    <s v="No"/>
    <s v="Y"/>
  </r>
  <r>
    <n v="24"/>
    <n v="6"/>
    <n v="2"/>
    <n v="1"/>
    <n v="2779"/>
    <n v="2"/>
    <n v="40870"/>
    <n v="20"/>
    <n v="8"/>
    <n v="3"/>
    <n v="4"/>
    <n v="1"/>
    <n v="3"/>
    <n v="0"/>
    <n v="2"/>
    <s v="Travel_Rarely"/>
    <x v="0"/>
    <s v="Marketing"/>
    <x v="0"/>
    <s v="Research Scientist"/>
    <x v="1"/>
    <s v="No"/>
    <s v="Y"/>
  </r>
  <r>
    <n v="28"/>
    <n v="9"/>
    <n v="4"/>
    <n v="1"/>
    <n v="2780"/>
    <n v="2"/>
    <n v="23670"/>
    <n v="13"/>
    <n v="8"/>
    <n v="0"/>
    <n v="5"/>
    <n v="2"/>
    <n v="5"/>
    <n v="0"/>
    <n v="4"/>
    <s v="Non-Travel"/>
    <x v="0"/>
    <s v="Medical"/>
    <x v="0"/>
    <s v="Laboratory Technician"/>
    <x v="1"/>
    <s v="No"/>
    <s v="Y"/>
  </r>
  <r>
    <n v="58"/>
    <n v="8"/>
    <n v="4"/>
    <n v="1"/>
    <n v="2781"/>
    <n v="2"/>
    <n v="29720"/>
    <n v="14"/>
    <n v="8"/>
    <n v="0"/>
    <n v="38"/>
    <n v="2"/>
    <n v="37"/>
    <n v="1"/>
    <n v="8"/>
    <s v="Travel_Rarely"/>
    <x v="1"/>
    <s v="Life Sciences"/>
    <x v="1"/>
    <s v="Sales Executive"/>
    <x v="1"/>
    <s v="No"/>
    <s v="Y"/>
  </r>
  <r>
    <n v="44"/>
    <n v="23"/>
    <n v="2"/>
    <n v="1"/>
    <n v="2782"/>
    <n v="1"/>
    <n v="195860"/>
    <n v="16"/>
    <n v="8"/>
    <n v="0"/>
    <n v="17"/>
    <n v="3"/>
    <n v="3"/>
    <n v="1"/>
    <n v="2"/>
    <s v="Non-Travel"/>
    <x v="1"/>
    <s v="Medical"/>
    <x v="0"/>
    <s v="Research Scientist"/>
    <x v="0"/>
    <s v="No"/>
    <s v="Y"/>
  </r>
  <r>
    <n v="37"/>
    <n v="9"/>
    <n v="3"/>
    <n v="1"/>
    <n v="2783"/>
    <n v="2"/>
    <n v="54840"/>
    <n v="17"/>
    <n v="8"/>
    <n v="0"/>
    <n v="7"/>
    <n v="4"/>
    <n v="3"/>
    <n v="0"/>
    <n v="2"/>
    <s v="Travel_Rarely"/>
    <x v="2"/>
    <s v="Human Resources"/>
    <x v="2"/>
    <s v="Healthcare Representative"/>
    <x v="1"/>
    <s v="Yes"/>
    <s v="Y"/>
  </r>
  <r>
    <n v="32"/>
    <n v="12"/>
    <n v="2"/>
    <n v="1"/>
    <n v="2784"/>
    <n v="1"/>
    <n v="20610"/>
    <n v="15"/>
    <n v="8"/>
    <n v="1"/>
    <n v="1"/>
    <n v="2"/>
    <n v="1"/>
    <n v="0"/>
    <n v="0"/>
    <s v="Travel_Rarely"/>
    <x v="2"/>
    <s v="Human Resources"/>
    <x v="1"/>
    <s v="Sales Representative"/>
    <x v="0"/>
    <s v="No"/>
    <s v="Y"/>
  </r>
  <r>
    <n v="20"/>
    <n v="4"/>
    <n v="4"/>
    <n v="1"/>
    <n v="2785"/>
    <n v="2"/>
    <n v="99240"/>
    <n v="22"/>
    <n v="8"/>
    <n v="0"/>
    <n v="1"/>
    <n v="3"/>
    <n v="1"/>
    <n v="1"/>
    <n v="0"/>
    <s v="Travel_Frequently"/>
    <x v="0"/>
    <s v="Life Sciences"/>
    <x v="1"/>
    <s v="Healthcare Representative"/>
    <x v="0"/>
    <s v="Yes"/>
    <s v="Y"/>
  </r>
  <r>
    <n v="34"/>
    <n v="1"/>
    <n v="4"/>
    <n v="1"/>
    <n v="2786"/>
    <n v="4"/>
    <n v="41980"/>
    <n v="22"/>
    <n v="8"/>
    <n v="1"/>
    <n v="16"/>
    <n v="2"/>
    <n v="16"/>
    <n v="2"/>
    <n v="10"/>
    <s v="Travel_Rarely"/>
    <x v="1"/>
    <s v="Other"/>
    <x v="1"/>
    <s v="Laboratory Technician"/>
    <x v="1"/>
    <s v="No"/>
    <s v="Y"/>
  </r>
  <r>
    <n v="37"/>
    <n v="24"/>
    <n v="2"/>
    <n v="1"/>
    <n v="2787"/>
    <n v="1"/>
    <n v="68150"/>
    <n v="20"/>
    <n v="8"/>
    <n v="1"/>
    <n v="17"/>
    <n v="3"/>
    <n v="1"/>
    <n v="0"/>
    <n v="0"/>
    <s v="Non-Travel"/>
    <x v="0"/>
    <s v="Life Sciences"/>
    <x v="2"/>
    <s v="Research Scientist"/>
    <x v="1"/>
    <s v="No"/>
    <s v="Y"/>
  </r>
  <r>
    <n v="59"/>
    <n v="12"/>
    <n v="2"/>
    <n v="1"/>
    <n v="2788"/>
    <n v="2"/>
    <n v="47230"/>
    <n v="14"/>
    <n v="8"/>
    <n v="0"/>
    <n v="30"/>
    <n v="0"/>
    <n v="3"/>
    <n v="2"/>
    <n v="2"/>
    <s v="Non-Travel"/>
    <x v="1"/>
    <s v="Life Sciences"/>
    <x v="0"/>
    <s v="Sales Executive"/>
    <x v="1"/>
    <s v="No"/>
    <s v="Y"/>
  </r>
  <r>
    <n v="50"/>
    <n v="3"/>
    <n v="4"/>
    <n v="1"/>
    <n v="2789"/>
    <n v="4"/>
    <n v="61420"/>
    <n v="13"/>
    <n v="8"/>
    <n v="2"/>
    <n v="28"/>
    <n v="3"/>
    <n v="8"/>
    <n v="0"/>
    <n v="7"/>
    <s v="Travel_Frequently"/>
    <x v="1"/>
    <s v="Medical"/>
    <x v="0"/>
    <s v="Research Scientist"/>
    <x v="1"/>
    <s v="No"/>
    <s v="Y"/>
  </r>
  <r>
    <n v="25"/>
    <n v="10"/>
    <n v="1"/>
    <n v="1"/>
    <n v="2790"/>
    <n v="2"/>
    <n v="82370"/>
    <n v="13"/>
    <n v="8"/>
    <n v="0"/>
    <n v="6"/>
    <n v="6"/>
    <n v="6"/>
    <n v="0"/>
    <n v="3"/>
    <s v="Travel_Rarely"/>
    <x v="0"/>
    <s v="Marketing"/>
    <x v="1"/>
    <s v="Research Director"/>
    <x v="1"/>
    <s v="Yes"/>
    <s v="Y"/>
  </r>
  <r>
    <n v="25"/>
    <n v="26"/>
    <n v="3"/>
    <n v="1"/>
    <n v="2791"/>
    <n v="1"/>
    <n v="88530"/>
    <n v="22"/>
    <n v="8"/>
    <n v="1"/>
    <n v="2"/>
    <n v="3"/>
    <n v="2"/>
    <n v="2"/>
    <n v="1"/>
    <s v="Travel_Rarely"/>
    <x v="1"/>
    <s v="Technical Degree"/>
    <x v="0"/>
    <s v="Laboratory Technician"/>
    <x v="1"/>
    <s v="No"/>
    <s v="Y"/>
  </r>
  <r>
    <n v="22"/>
    <n v="2"/>
    <n v="1"/>
    <n v="1"/>
    <n v="2792"/>
    <n v="1"/>
    <n v="193310"/>
    <n v="12"/>
    <n v="8"/>
    <n v="1"/>
    <n v="1"/>
    <n v="2"/>
    <n v="0"/>
    <n v="0"/>
    <n v="0"/>
    <s v="Travel_Rarely"/>
    <x v="1"/>
    <s v="Life Sciences"/>
    <x v="1"/>
    <s v="Sales Representative"/>
    <x v="1"/>
    <s v="No"/>
    <s v="Y"/>
  </r>
  <r>
    <n v="51"/>
    <n v="1"/>
    <n v="3"/>
    <n v="1"/>
    <n v="2793"/>
    <n v="1"/>
    <n v="20730"/>
    <n v="14"/>
    <n v="8"/>
    <n v="1"/>
    <n v="23"/>
    <n v="4"/>
    <n v="13"/>
    <n v="12"/>
    <n v="8"/>
    <s v="Travel_Frequently"/>
    <x v="1"/>
    <s v="Life Sciences"/>
    <x v="1"/>
    <s v="Sales Executive"/>
    <x v="0"/>
    <s v="No"/>
    <s v="Y"/>
  </r>
  <r>
    <n v="34"/>
    <n v="4"/>
    <n v="4"/>
    <n v="1"/>
    <n v="2794"/>
    <n v="5"/>
    <n v="55620"/>
    <n v="15"/>
    <n v="8"/>
    <n v="0"/>
    <n v="9"/>
    <n v="3"/>
    <n v="9"/>
    <n v="0"/>
    <n v="6"/>
    <s v="Travel_Frequently"/>
    <x v="2"/>
    <s v="Life Sciences"/>
    <x v="1"/>
    <s v="Sales Executive"/>
    <x v="0"/>
    <s v="Yes"/>
    <s v="Y"/>
  </r>
  <r>
    <n v="54"/>
    <n v="9"/>
    <n v="3"/>
    <n v="1"/>
    <n v="2795"/>
    <n v="1"/>
    <n v="196130"/>
    <n v="17"/>
    <n v="8"/>
    <n v="0"/>
    <n v="23"/>
    <n v="5"/>
    <n v="5"/>
    <n v="4"/>
    <n v="4"/>
    <s v="Non-Travel"/>
    <x v="1"/>
    <s v="Life Sciences"/>
    <x v="1"/>
    <s v="Laboratory Technician"/>
    <x v="1"/>
    <s v="No"/>
    <s v="Y"/>
  </r>
  <r>
    <n v="24"/>
    <n v="2"/>
    <n v="1"/>
    <n v="1"/>
    <n v="2796"/>
    <n v="2"/>
    <n v="34070"/>
    <n v="13"/>
    <n v="8"/>
    <n v="1"/>
    <n v="6"/>
    <n v="4"/>
    <n v="5"/>
    <n v="1"/>
    <n v="2"/>
    <s v="Travel_Rarely"/>
    <x v="1"/>
    <s v="Life Sciences"/>
    <x v="0"/>
    <s v="Laboratory Technician"/>
    <x v="1"/>
    <s v="No"/>
    <s v="Y"/>
  </r>
  <r>
    <n v="34"/>
    <n v="4"/>
    <n v="3"/>
    <n v="1"/>
    <n v="2797"/>
    <n v="2"/>
    <n v="50630"/>
    <n v="12"/>
    <n v="8"/>
    <n v="1"/>
    <n v="12"/>
    <n v="2"/>
    <n v="1"/>
    <n v="0"/>
    <n v="0"/>
    <s v="Travel_Rarely"/>
    <x v="0"/>
    <s v="Marketing"/>
    <x v="2"/>
    <s v="Sales Representative"/>
    <x v="0"/>
    <s v="No"/>
    <s v="Y"/>
  </r>
  <r>
    <n v="37"/>
    <n v="6"/>
    <n v="1"/>
    <n v="1"/>
    <n v="2798"/>
    <n v="1"/>
    <n v="46390"/>
    <n v="12"/>
    <n v="8"/>
    <n v="2"/>
    <n v="12"/>
    <n v="3"/>
    <n v="5"/>
    <n v="1"/>
    <n v="3"/>
    <s v="Travel_Rarely"/>
    <x v="0"/>
    <s v="Technical Degree"/>
    <x v="1"/>
    <s v="Laboratory Technician"/>
    <x v="1"/>
    <s v="No"/>
    <s v="Y"/>
  </r>
  <r>
    <n v="34"/>
    <n v="9"/>
    <n v="2"/>
    <n v="1"/>
    <n v="2799"/>
    <n v="2"/>
    <n v="48760"/>
    <n v="21"/>
    <n v="8"/>
    <n v="1"/>
    <n v="14"/>
    <n v="3"/>
    <n v="11"/>
    <n v="5"/>
    <n v="8"/>
    <s v="Travel_Rarely"/>
    <x v="0"/>
    <s v="Medical"/>
    <x v="1"/>
    <s v="Healthcare Representative"/>
    <x v="1"/>
    <s v="No"/>
    <s v="Y"/>
  </r>
  <r>
    <n v="36"/>
    <n v="7"/>
    <n v="3"/>
    <n v="1"/>
    <n v="2800"/>
    <n v="1"/>
    <n v="26900"/>
    <n v="11"/>
    <n v="8"/>
    <n v="0"/>
    <n v="10"/>
    <n v="1"/>
    <n v="9"/>
    <n v="2"/>
    <n v="8"/>
    <s v="Travel_Frequently"/>
    <x v="2"/>
    <s v="Medical"/>
    <x v="0"/>
    <s v="Research Scientist"/>
    <x v="1"/>
    <s v="No"/>
    <s v="Y"/>
  </r>
  <r>
    <n v="36"/>
    <n v="1"/>
    <n v="3"/>
    <n v="1"/>
    <n v="2801"/>
    <n v="2"/>
    <n v="175670"/>
    <n v="13"/>
    <n v="8"/>
    <n v="0"/>
    <n v="7"/>
    <n v="6"/>
    <n v="1"/>
    <n v="0"/>
    <n v="0"/>
    <s v="Travel_Rarely"/>
    <x v="1"/>
    <s v="Medical"/>
    <x v="2"/>
    <s v="Manufacturing Director"/>
    <x v="0"/>
    <s v="No"/>
    <s v="Y"/>
  </r>
  <r>
    <n v="43"/>
    <n v="3"/>
    <n v="4"/>
    <n v="1"/>
    <n v="2802"/>
    <n v="1"/>
    <n v="24080"/>
    <n v="12"/>
    <n v="8"/>
    <n v="1"/>
    <n v="25"/>
    <n v="3"/>
    <n v="25"/>
    <n v="4"/>
    <n v="12"/>
    <s v="Travel_Frequently"/>
    <x v="1"/>
    <s v="Life Sciences"/>
    <x v="0"/>
    <s v="Sales Executive"/>
    <x v="1"/>
    <s v="No"/>
    <s v="Y"/>
  </r>
  <r>
    <n v="30"/>
    <n v="10"/>
    <n v="3"/>
    <n v="1"/>
    <n v="2803"/>
    <n v="3"/>
    <n v="28140"/>
    <n v="24"/>
    <n v="8"/>
    <n v="0"/>
    <n v="10"/>
    <n v="2"/>
    <n v="10"/>
    <n v="0"/>
    <n v="9"/>
    <s v="Travel_Frequently"/>
    <x v="1"/>
    <s v="Life Sciences"/>
    <x v="2"/>
    <s v="Healthcare Representative"/>
    <x v="0"/>
    <s v="No"/>
    <s v="Y"/>
  </r>
  <r>
    <n v="33"/>
    <n v="7"/>
    <n v="3"/>
    <n v="1"/>
    <n v="2804"/>
    <n v="2"/>
    <n v="112450"/>
    <n v="21"/>
    <n v="8"/>
    <n v="0"/>
    <n v="8"/>
    <n v="3"/>
    <n v="7"/>
    <n v="0"/>
    <n v="7"/>
    <s v="Non-Travel"/>
    <x v="0"/>
    <s v="Life Sciences"/>
    <x v="0"/>
    <s v="Sales Executive"/>
    <x v="1"/>
    <s v="No"/>
    <s v="Y"/>
  </r>
  <r>
    <n v="56"/>
    <n v="15"/>
    <n v="3"/>
    <n v="1"/>
    <n v="2805"/>
    <n v="2"/>
    <n v="33120"/>
    <n v="19"/>
    <n v="8"/>
    <n v="0"/>
    <n v="7"/>
    <n v="1"/>
    <n v="5"/>
    <n v="4"/>
    <n v="3"/>
    <s v="Travel_Rarely"/>
    <x v="1"/>
    <s v="Life Sciences"/>
    <x v="0"/>
    <s v="Laboratory Technician"/>
    <x v="1"/>
    <s v="Yes"/>
    <s v="Y"/>
  </r>
  <r>
    <n v="51"/>
    <n v="3"/>
    <n v="2"/>
    <n v="1"/>
    <n v="2806"/>
    <n v="2"/>
    <n v="190490"/>
    <n v="14"/>
    <n v="8"/>
    <n v="1"/>
    <n v="23"/>
    <n v="2"/>
    <n v="20"/>
    <n v="15"/>
    <n v="15"/>
    <s v="Travel_Rarely"/>
    <x v="1"/>
    <s v="Other"/>
    <x v="1"/>
    <s v="Sales Representative"/>
    <x v="0"/>
    <s v="No"/>
    <s v="Y"/>
  </r>
  <r>
    <n v="31"/>
    <n v="2"/>
    <n v="4"/>
    <n v="1"/>
    <n v="2807"/>
    <n v="3"/>
    <n v="21410"/>
    <n v="20"/>
    <n v="8"/>
    <n v="0"/>
    <n v="12"/>
    <n v="2"/>
    <n v="7"/>
    <n v="7"/>
    <n v="7"/>
    <s v="Travel_Rarely"/>
    <x v="1"/>
    <s v="Technical Degree"/>
    <x v="0"/>
    <s v="Sales Executive"/>
    <x v="0"/>
    <s v="Yes"/>
    <s v="Y"/>
  </r>
  <r>
    <n v="26"/>
    <n v="17"/>
    <n v="3"/>
    <n v="1"/>
    <n v="2808"/>
    <n v="2"/>
    <n v="57690"/>
    <n v="19"/>
    <n v="8"/>
    <n v="0"/>
    <n v="5"/>
    <n v="4"/>
    <n v="5"/>
    <n v="4"/>
    <n v="3"/>
    <s v="Travel_Rarely"/>
    <x v="0"/>
    <s v="Medical"/>
    <x v="0"/>
    <s v="Manager"/>
    <x v="0"/>
    <s v="No"/>
    <s v="Y"/>
  </r>
  <r>
    <n v="58"/>
    <n v="2"/>
    <n v="2"/>
    <n v="1"/>
    <n v="2809"/>
    <n v="1"/>
    <n v="43850"/>
    <n v="13"/>
    <n v="8"/>
    <n v="1"/>
    <n v="40"/>
    <n v="2"/>
    <n v="40"/>
    <n v="15"/>
    <n v="6"/>
    <s v="Travel_Rarely"/>
    <x v="0"/>
    <s v="Medical"/>
    <x v="0"/>
    <s v="Research Scientist"/>
    <x v="0"/>
    <s v="Yes"/>
    <s v="Y"/>
  </r>
  <r>
    <n v="19"/>
    <n v="5"/>
    <n v="2"/>
    <n v="1"/>
    <n v="2810"/>
    <n v="1"/>
    <n v="53320"/>
    <n v="23"/>
    <n v="8"/>
    <n v="1"/>
    <n v="0"/>
    <n v="2"/>
    <n v="0"/>
    <n v="0"/>
    <n v="0"/>
    <s v="Travel_Rarely"/>
    <x v="1"/>
    <s v="Life Sciences"/>
    <x v="1"/>
    <s v="Manager"/>
    <x v="1"/>
    <s v="Yes"/>
    <s v="Y"/>
  </r>
  <r>
    <n v="22"/>
    <n v="29"/>
    <n v="4"/>
    <n v="1"/>
    <n v="2811"/>
    <n v="1"/>
    <n v="46630"/>
    <n v="13"/>
    <n v="8"/>
    <n v="1"/>
    <n v="3"/>
    <n v="1"/>
    <n v="2"/>
    <n v="2"/>
    <n v="1"/>
    <s v="Travel_Rarely"/>
    <x v="0"/>
    <s v="Technical Degree"/>
    <x v="0"/>
    <s v="Sales Executive"/>
    <x v="1"/>
    <s v="No"/>
    <s v="Y"/>
  </r>
  <r>
    <n v="49"/>
    <n v="2"/>
    <n v="3"/>
    <n v="1"/>
    <n v="2812"/>
    <n v="1"/>
    <n v="47240"/>
    <n v="11"/>
    <n v="8"/>
    <n v="1"/>
    <n v="16"/>
    <n v="3"/>
    <n v="15"/>
    <n v="5"/>
    <n v="11"/>
    <s v="Travel_Rarely"/>
    <x v="1"/>
    <s v="Life Sciences"/>
    <x v="0"/>
    <s v="Sales Executive"/>
    <x v="0"/>
    <s v="No"/>
    <s v="Y"/>
  </r>
  <r>
    <n v="43"/>
    <n v="2"/>
    <n v="2"/>
    <n v="1"/>
    <n v="2813"/>
    <n v="1"/>
    <n v="32110"/>
    <n v="13"/>
    <n v="8"/>
    <n v="0"/>
    <n v="18"/>
    <n v="2"/>
    <n v="3"/>
    <n v="1"/>
    <n v="2"/>
    <s v="Travel_Frequently"/>
    <x v="0"/>
    <s v="Life Sciences"/>
    <x v="1"/>
    <s v="Sales Executive"/>
    <x v="1"/>
    <s v="No"/>
    <s v="Y"/>
  </r>
  <r>
    <n v="50"/>
    <n v="19"/>
    <n v="4"/>
    <n v="1"/>
    <n v="2814"/>
    <n v="2"/>
    <n v="53770"/>
    <n v="14"/>
    <n v="8"/>
    <n v="1"/>
    <n v="16"/>
    <n v="3"/>
    <n v="2"/>
    <n v="2"/>
    <n v="1"/>
    <s v="Travel_Frequently"/>
    <x v="1"/>
    <s v="Life Sciences"/>
    <x v="1"/>
    <s v="Sales Executive"/>
    <x v="1"/>
    <s v="No"/>
    <s v="Y"/>
  </r>
  <r>
    <n v="31"/>
    <n v="15"/>
    <n v="1"/>
    <n v="1"/>
    <n v="2815"/>
    <n v="2"/>
    <n v="40660"/>
    <n v="22"/>
    <n v="8"/>
    <n v="0"/>
    <n v="4"/>
    <n v="2"/>
    <n v="2"/>
    <n v="2"/>
    <n v="2"/>
    <s v="Travel_Rarely"/>
    <x v="1"/>
    <s v="Medical"/>
    <x v="0"/>
    <s v="Sales Executive"/>
    <x v="0"/>
    <s v="Yes"/>
    <s v="Y"/>
  </r>
  <r>
    <n v="41"/>
    <n v="17"/>
    <n v="2"/>
    <n v="1"/>
    <n v="2816"/>
    <n v="1"/>
    <n v="52080"/>
    <n v="11"/>
    <n v="8"/>
    <n v="3"/>
    <n v="12"/>
    <n v="2"/>
    <n v="9"/>
    <n v="0"/>
    <n v="7"/>
    <s v="Travel_Rarely"/>
    <x v="1"/>
    <s v="Other"/>
    <x v="2"/>
    <s v="Manufacturing Director"/>
    <x v="1"/>
    <s v="No"/>
    <s v="Y"/>
  </r>
  <r>
    <n v="26"/>
    <n v="17"/>
    <n v="4"/>
    <n v="1"/>
    <n v="2817"/>
    <n v="2"/>
    <n v="48770"/>
    <n v="13"/>
    <n v="8"/>
    <n v="1"/>
    <n v="8"/>
    <n v="5"/>
    <n v="8"/>
    <n v="5"/>
    <n v="7"/>
    <s v="Travel_Rarely"/>
    <x v="1"/>
    <s v="Life Sciences"/>
    <x v="0"/>
    <s v="Sales Executive"/>
    <x v="1"/>
    <s v="No"/>
    <s v="Y"/>
  </r>
  <r>
    <n v="36"/>
    <n v="25"/>
    <n v="1"/>
    <n v="1"/>
    <n v="2818"/>
    <n v="2"/>
    <n v="31170"/>
    <n v="21"/>
    <n v="8"/>
    <n v="1"/>
    <n v="7"/>
    <n v="2"/>
    <n v="3"/>
    <n v="0"/>
    <n v="1"/>
    <s v="Travel_Rarely"/>
    <x v="2"/>
    <s v="Human Resources"/>
    <x v="2"/>
    <s v="Research Scientist"/>
    <x v="1"/>
    <s v="No"/>
    <s v="Y"/>
  </r>
  <r>
    <n v="51"/>
    <n v="6"/>
    <n v="3"/>
    <n v="1"/>
    <n v="2819"/>
    <n v="1"/>
    <n v="15690"/>
    <n v="11"/>
    <n v="8"/>
    <n v="0"/>
    <n v="18"/>
    <n v="2"/>
    <n v="4"/>
    <n v="0"/>
    <n v="3"/>
    <s v="Travel_Frequently"/>
    <x v="1"/>
    <s v="Life Sciences"/>
    <x v="1"/>
    <s v="Manager"/>
    <x v="0"/>
    <s v="Yes"/>
    <s v="Y"/>
  </r>
  <r>
    <n v="39"/>
    <n v="7"/>
    <n v="3"/>
    <n v="1"/>
    <n v="2820"/>
    <n v="1"/>
    <n v="196580"/>
    <n v="13"/>
    <n v="8"/>
    <n v="1"/>
    <n v="17"/>
    <n v="3"/>
    <n v="15"/>
    <n v="5"/>
    <n v="9"/>
    <s v="Travel_Rarely"/>
    <x v="1"/>
    <s v="Life Sciences"/>
    <x v="0"/>
    <s v="Research Scientist"/>
    <x v="0"/>
    <s v="No"/>
    <s v="Y"/>
  </r>
  <r>
    <n v="25"/>
    <n v="29"/>
    <n v="1"/>
    <n v="1"/>
    <n v="2821"/>
    <n v="3"/>
    <n v="30690"/>
    <n v="14"/>
    <n v="8"/>
    <n v="1"/>
    <n v="6"/>
    <n v="3"/>
    <n v="2"/>
    <n v="2"/>
    <n v="2"/>
    <s v="Travel_Rarely"/>
    <x v="0"/>
    <s v="Medical"/>
    <x v="0"/>
    <s v="Research Scientist"/>
    <x v="0"/>
    <s v="No"/>
    <s v="Y"/>
  </r>
  <r>
    <n v="30"/>
    <n v="21"/>
    <n v="1"/>
    <n v="1"/>
    <n v="2822"/>
    <n v="2"/>
    <n v="104350"/>
    <n v="11"/>
    <n v="8"/>
    <n v="0"/>
    <n v="12"/>
    <n v="5"/>
    <n v="11"/>
    <n v="4"/>
    <n v="7"/>
    <s v="Travel_Rarely"/>
    <x v="1"/>
    <s v="Medical"/>
    <x v="0"/>
    <s v="Laboratory Technician"/>
    <x v="1"/>
    <s v="No"/>
    <s v="Y"/>
  </r>
  <r>
    <n v="32"/>
    <n v="2"/>
    <n v="4"/>
    <n v="1"/>
    <n v="2823"/>
    <n v="2"/>
    <n v="41480"/>
    <n v="15"/>
    <n v="8"/>
    <n v="0"/>
    <n v="10"/>
    <n v="0"/>
    <n v="5"/>
    <n v="0"/>
    <n v="4"/>
    <s v="Travel_Rarely"/>
    <x v="1"/>
    <s v="Life Sciences"/>
    <x v="1"/>
    <s v="Research Director"/>
    <x v="0"/>
    <s v="Yes"/>
    <s v="Y"/>
  </r>
  <r>
    <n v="45"/>
    <n v="2"/>
    <n v="1"/>
    <n v="1"/>
    <n v="2824"/>
    <n v="2"/>
    <n v="57680"/>
    <n v="23"/>
    <n v="8"/>
    <n v="1"/>
    <n v="9"/>
    <n v="4"/>
    <n v="6"/>
    <n v="0"/>
    <n v="3"/>
    <s v="Travel_Rarely"/>
    <x v="1"/>
    <s v="Technical Degree"/>
    <x v="1"/>
    <s v="Healthcare Representative"/>
    <x v="0"/>
    <s v="No"/>
    <s v="Y"/>
  </r>
  <r>
    <n v="38"/>
    <n v="7"/>
    <n v="4"/>
    <n v="1"/>
    <n v="2825"/>
    <n v="2"/>
    <n v="50420"/>
    <n v="16"/>
    <n v="8"/>
    <n v="1"/>
    <n v="19"/>
    <n v="4"/>
    <n v="3"/>
    <n v="2"/>
    <n v="2"/>
    <s v="Travel_Rarely"/>
    <x v="1"/>
    <s v="Life Sciences"/>
    <x v="1"/>
    <s v="Research Director"/>
    <x v="0"/>
    <s v="No"/>
    <s v="Y"/>
  </r>
  <r>
    <n v="30"/>
    <n v="13"/>
    <n v="3"/>
    <n v="1"/>
    <n v="2826"/>
    <n v="2"/>
    <n v="57700"/>
    <n v="16"/>
    <n v="8"/>
    <n v="1"/>
    <n v="5"/>
    <n v="2"/>
    <n v="5"/>
    <n v="0"/>
    <n v="4"/>
    <s v="Travel_Rarely"/>
    <x v="0"/>
    <s v="Marketing"/>
    <x v="1"/>
    <s v="Laboratory Technician"/>
    <x v="0"/>
    <s v="No"/>
    <s v="Y"/>
  </r>
  <r>
    <n v="32"/>
    <n v="2"/>
    <n v="3"/>
    <n v="1"/>
    <n v="2827"/>
    <n v="3"/>
    <n v="77560"/>
    <n v="21"/>
    <n v="8"/>
    <n v="0"/>
    <n v="9"/>
    <n v="3"/>
    <n v="8"/>
    <n v="0"/>
    <n v="7"/>
    <s v="Travel_Frequently"/>
    <x v="0"/>
    <s v="Marketing"/>
    <x v="2"/>
    <s v="Laboratory Technician"/>
    <x v="1"/>
    <s v="No"/>
    <s v="Y"/>
  </r>
  <r>
    <n v="30"/>
    <n v="1"/>
    <n v="3"/>
    <n v="1"/>
    <n v="2828"/>
    <n v="3"/>
    <n v="103060"/>
    <n v="13"/>
    <n v="8"/>
    <n v="0"/>
    <n v="8"/>
    <n v="5"/>
    <n v="3"/>
    <n v="2"/>
    <n v="2"/>
    <s v="Travel_Rarely"/>
    <x v="1"/>
    <s v="Medical"/>
    <x v="2"/>
    <s v="Sales Executive"/>
    <x v="0"/>
    <s v="No"/>
    <s v="Y"/>
  </r>
  <r>
    <n v="30"/>
    <n v="9"/>
    <n v="3"/>
    <n v="1"/>
    <n v="2829"/>
    <n v="2"/>
    <n v="39360"/>
    <n v="11"/>
    <n v="8"/>
    <n v="1"/>
    <n v="6"/>
    <n v="3"/>
    <n v="5"/>
    <n v="1"/>
    <n v="2"/>
    <s v="Travel_Rarely"/>
    <x v="0"/>
    <s v="Medical"/>
    <x v="1"/>
    <s v="Research Scientist"/>
    <x v="1"/>
    <s v="No"/>
    <s v="Y"/>
  </r>
  <r>
    <n v="41"/>
    <n v="10"/>
    <n v="2"/>
    <n v="1"/>
    <n v="2830"/>
    <n v="3"/>
    <n v="79450"/>
    <n v="12"/>
    <n v="8"/>
    <n v="1"/>
    <n v="21"/>
    <n v="6"/>
    <n v="7"/>
    <n v="7"/>
    <n v="7"/>
    <s v="Travel_Frequently"/>
    <x v="0"/>
    <s v="Medical"/>
    <x v="2"/>
    <s v="Manufacturing Director"/>
    <x v="0"/>
    <s v="No"/>
    <s v="Y"/>
  </r>
  <r>
    <n v="41"/>
    <n v="10"/>
    <n v="4"/>
    <n v="1"/>
    <n v="2831"/>
    <n v="4"/>
    <n v="57430"/>
    <n v="12"/>
    <n v="8"/>
    <n v="3"/>
    <n v="7"/>
    <n v="2"/>
    <n v="5"/>
    <n v="1"/>
    <n v="4"/>
    <s v="Travel_Rarely"/>
    <x v="1"/>
    <s v="Medical"/>
    <x v="0"/>
    <s v="Research Scientist"/>
    <x v="1"/>
    <s v="No"/>
    <s v="Y"/>
  </r>
  <r>
    <n v="19"/>
    <n v="1"/>
    <n v="3"/>
    <n v="1"/>
    <n v="2832"/>
    <n v="5"/>
    <n v="152020"/>
    <n v="18"/>
    <n v="8"/>
    <n v="3"/>
    <n v="1"/>
    <n v="2"/>
    <n v="1"/>
    <n v="0"/>
    <n v="0"/>
    <s v="Travel_Rarely"/>
    <x v="1"/>
    <s v="Other"/>
    <x v="1"/>
    <s v="Manufacturing Director"/>
    <x v="0"/>
    <s v="No"/>
    <s v="Y"/>
  </r>
  <r>
    <n v="40"/>
    <n v="26"/>
    <n v="4"/>
    <n v="1"/>
    <n v="2833"/>
    <n v="2"/>
    <n v="54400"/>
    <n v="12"/>
    <n v="8"/>
    <n v="1"/>
    <n v="20"/>
    <n v="2"/>
    <n v="20"/>
    <n v="2"/>
    <n v="13"/>
    <s v="Travel_Frequently"/>
    <x v="1"/>
    <s v="Medical"/>
    <x v="2"/>
    <s v="Manufacturing Director"/>
    <x v="1"/>
    <s v="No"/>
    <s v="Y"/>
  </r>
  <r>
    <n v="35"/>
    <n v="8"/>
    <n v="1"/>
    <n v="1"/>
    <n v="2834"/>
    <n v="3"/>
    <n v="37600"/>
    <n v="14"/>
    <n v="8"/>
    <n v="3"/>
    <n v="10"/>
    <n v="2"/>
    <n v="10"/>
    <n v="0"/>
    <n v="6"/>
    <s v="Travel_Rarely"/>
    <x v="0"/>
    <s v="Marketing"/>
    <x v="0"/>
    <s v="Laboratory Technician"/>
    <x v="0"/>
    <s v="No"/>
    <s v="Y"/>
  </r>
  <r>
    <n v="53"/>
    <n v="14"/>
    <n v="2"/>
    <n v="1"/>
    <n v="2835"/>
    <n v="5"/>
    <n v="35170"/>
    <n v="12"/>
    <n v="8"/>
    <n v="1"/>
    <n v="13"/>
    <n v="1"/>
    <n v="7"/>
    <n v="4"/>
    <n v="5"/>
    <s v="Travel_Rarely"/>
    <x v="0"/>
    <s v="Life Sciences"/>
    <x v="0"/>
    <s v="Manufacturing Director"/>
    <x v="0"/>
    <s v="No"/>
    <s v="Y"/>
  </r>
  <r>
    <n v="45"/>
    <n v="1"/>
    <n v="4"/>
    <n v="1"/>
    <n v="2836"/>
    <n v="1"/>
    <n v="25800"/>
    <n v="17"/>
    <n v="8"/>
    <n v="3"/>
    <n v="20"/>
    <n v="3"/>
    <n v="17"/>
    <n v="0"/>
    <n v="15"/>
    <s v="Travel_Rarely"/>
    <x v="0"/>
    <s v="Technical Degree"/>
    <x v="2"/>
    <s v="Research Scientist"/>
    <x v="1"/>
    <s v="No"/>
    <s v="Y"/>
  </r>
  <r>
    <n v="32"/>
    <n v="2"/>
    <n v="2"/>
    <n v="1"/>
    <n v="2837"/>
    <n v="1"/>
    <n v="21660"/>
    <n v="19"/>
    <n v="8"/>
    <n v="1"/>
    <n v="9"/>
    <n v="4"/>
    <n v="9"/>
    <n v="3"/>
    <n v="7"/>
    <s v="Travel_Frequently"/>
    <x v="0"/>
    <s v="Life Sciences"/>
    <x v="1"/>
    <s v="Manufacturing Director"/>
    <x v="0"/>
    <s v="No"/>
    <s v="Y"/>
  </r>
  <r>
    <n v="29"/>
    <n v="10"/>
    <n v="4"/>
    <n v="1"/>
    <n v="2838"/>
    <n v="3"/>
    <n v="58690"/>
    <n v="11"/>
    <n v="8"/>
    <n v="1"/>
    <n v="10"/>
    <n v="6"/>
    <n v="10"/>
    <n v="0"/>
    <n v="9"/>
    <s v="Non-Travel"/>
    <x v="1"/>
    <s v="Technical Degree"/>
    <x v="0"/>
    <s v="Healthcare Representative"/>
    <x v="1"/>
    <s v="No"/>
    <s v="Y"/>
  </r>
  <r>
    <n v="51"/>
    <n v="1"/>
    <n v="3"/>
    <n v="1"/>
    <n v="2839"/>
    <n v="3"/>
    <n v="80080"/>
    <n v="15"/>
    <n v="8"/>
    <n v="1"/>
    <n v="10"/>
    <n v="4"/>
    <n v="1"/>
    <n v="0"/>
    <n v="0"/>
    <s v="Travel_Rarely"/>
    <x v="1"/>
    <s v="Other"/>
    <x v="0"/>
    <s v="Research Director"/>
    <x v="0"/>
    <s v="No"/>
    <s v="Y"/>
  </r>
  <r>
    <n v="58"/>
    <n v="3"/>
    <n v="3"/>
    <n v="1"/>
    <n v="2840"/>
    <n v="1"/>
    <n v="52060"/>
    <n v="11"/>
    <n v="8"/>
    <n v="3"/>
    <n v="9"/>
    <n v="4"/>
    <n v="1"/>
    <n v="0"/>
    <n v="0"/>
    <s v="Travel_Rarely"/>
    <x v="0"/>
    <s v="Marketing"/>
    <x v="0"/>
    <s v="Research Scientist"/>
    <x v="0"/>
    <s v="No"/>
    <s v="Y"/>
  </r>
  <r>
    <n v="40"/>
    <n v="11"/>
    <n v="2"/>
    <n v="1"/>
    <n v="2841"/>
    <n v="4"/>
    <n v="52950"/>
    <n v="18"/>
    <n v="8"/>
    <n v="0"/>
    <n v="15"/>
    <n v="4"/>
    <n v="12"/>
    <n v="2"/>
    <n v="11"/>
    <s v="Travel_Rarely"/>
    <x v="1"/>
    <s v="Technical Degree"/>
    <x v="0"/>
    <s v="Laboratory Technician"/>
    <x v="1"/>
    <s v="No"/>
    <s v="Y"/>
  </r>
  <r>
    <n v="34"/>
    <n v="24"/>
    <n v="4"/>
    <n v="1"/>
    <n v="2842"/>
    <n v="2"/>
    <n v="164130"/>
    <n v="16"/>
    <n v="8"/>
    <n v="0"/>
    <n v="6"/>
    <n v="1"/>
    <n v="4"/>
    <n v="1"/>
    <n v="2"/>
    <s v="Travel_Frequently"/>
    <x v="0"/>
    <s v="Marketing"/>
    <x v="0"/>
    <s v="Manufacturing Director"/>
    <x v="1"/>
    <s v="No"/>
    <s v="Y"/>
  </r>
  <r>
    <n v="22"/>
    <n v="3"/>
    <n v="3"/>
    <n v="1"/>
    <n v="2843"/>
    <n v="1"/>
    <n v="132690"/>
    <n v="25"/>
    <n v="8"/>
    <n v="1"/>
    <n v="2"/>
    <n v="2"/>
    <n v="2"/>
    <n v="2"/>
    <n v="2"/>
    <s v="Travel_Rarely"/>
    <x v="1"/>
    <s v="Medical"/>
    <x v="0"/>
    <s v="Laboratory Technician"/>
    <x v="1"/>
    <s v="No"/>
    <s v="Y"/>
  </r>
  <r>
    <n v="27"/>
    <n v="3"/>
    <n v="3"/>
    <n v="1"/>
    <n v="2844"/>
    <n v="1"/>
    <n v="27830"/>
    <n v="16"/>
    <n v="8"/>
    <n v="1"/>
    <n v="6"/>
    <n v="2"/>
    <n v="2"/>
    <n v="2"/>
    <n v="2"/>
    <s v="Non-Travel"/>
    <x v="1"/>
    <s v="Medical"/>
    <x v="2"/>
    <s v="Healthcare Representative"/>
    <x v="1"/>
    <s v="No"/>
    <s v="Y"/>
  </r>
  <r>
    <n v="28"/>
    <n v="4"/>
    <n v="4"/>
    <n v="1"/>
    <n v="2845"/>
    <n v="2"/>
    <n v="54330"/>
    <n v="13"/>
    <n v="8"/>
    <n v="1"/>
    <n v="5"/>
    <n v="4"/>
    <n v="5"/>
    <n v="0"/>
    <n v="2"/>
    <s v="Travel_Rarely"/>
    <x v="0"/>
    <s v="Life Sciences"/>
    <x v="0"/>
    <s v="Healthcare Representative"/>
    <x v="1"/>
    <s v="No"/>
    <s v="Y"/>
  </r>
  <r>
    <n v="57"/>
    <n v="3"/>
    <n v="3"/>
    <n v="1"/>
    <n v="2846"/>
    <n v="2"/>
    <n v="20130"/>
    <n v="14"/>
    <n v="8"/>
    <n v="1"/>
    <n v="12"/>
    <n v="5"/>
    <n v="5"/>
    <n v="1"/>
    <n v="4"/>
    <s v="Travel_Rarely"/>
    <x v="1"/>
    <s v="Life Sciences"/>
    <x v="2"/>
    <s v="Manufacturing Director"/>
    <x v="1"/>
    <s v="No"/>
    <s v="Y"/>
  </r>
  <r>
    <n v="27"/>
    <n v="2"/>
    <n v="3"/>
    <n v="1"/>
    <n v="2847"/>
    <n v="1"/>
    <n v="139660"/>
    <n v="19"/>
    <n v="8"/>
    <n v="0"/>
    <n v="1"/>
    <n v="1"/>
    <n v="1"/>
    <n v="0"/>
    <n v="1"/>
    <s v="Non-Travel"/>
    <x v="1"/>
    <s v="Life Sciences"/>
    <x v="2"/>
    <s v="Manufacturing Director"/>
    <x v="1"/>
    <s v="No"/>
    <s v="Y"/>
  </r>
  <r>
    <n v="50"/>
    <n v="4"/>
    <n v="3"/>
    <n v="1"/>
    <n v="2848"/>
    <n v="2"/>
    <n v="43740"/>
    <n v="15"/>
    <n v="8"/>
    <n v="1"/>
    <n v="21"/>
    <n v="5"/>
    <n v="5"/>
    <n v="4"/>
    <n v="4"/>
    <s v="Travel_Rarely"/>
    <x v="1"/>
    <s v="Life Sciences"/>
    <x v="1"/>
    <s v="Manufacturing Director"/>
    <x v="0"/>
    <s v="No"/>
    <s v="Y"/>
  </r>
  <r>
    <n v="41"/>
    <n v="7"/>
    <n v="4"/>
    <n v="1"/>
    <n v="2849"/>
    <n v="4"/>
    <n v="68420"/>
    <n v="12"/>
    <n v="8"/>
    <n v="1"/>
    <n v="13"/>
    <n v="3"/>
    <n v="9"/>
    <n v="1"/>
    <n v="8"/>
    <s v="Travel_Rarely"/>
    <x v="0"/>
    <s v="Marketing"/>
    <x v="2"/>
    <s v="Laboratory Technician"/>
    <x v="1"/>
    <s v="No"/>
    <s v="Y"/>
  </r>
  <r>
    <n v="30"/>
    <n v="1"/>
    <n v="4"/>
    <n v="1"/>
    <n v="2850"/>
    <n v="1"/>
    <n v="174260"/>
    <n v="12"/>
    <n v="8"/>
    <n v="1"/>
    <n v="12"/>
    <n v="0"/>
    <n v="10"/>
    <n v="7"/>
    <n v="4"/>
    <s v="Travel_Rarely"/>
    <x v="2"/>
    <s v="Human Resources"/>
    <x v="0"/>
    <s v="Manager"/>
    <x v="0"/>
    <s v="No"/>
    <s v="Y"/>
  </r>
  <r>
    <n v="38"/>
    <n v="1"/>
    <n v="1"/>
    <n v="1"/>
    <n v="2851"/>
    <n v="2"/>
    <n v="176030"/>
    <n v="16"/>
    <n v="8"/>
    <n v="0"/>
    <n v="12"/>
    <n v="0"/>
    <n v="8"/>
    <n v="0"/>
    <n v="7"/>
    <s v="Travel_Rarely"/>
    <x v="0"/>
    <s v="Medical"/>
    <x v="1"/>
    <s v="Laboratory Technician"/>
    <x v="1"/>
    <s v="No"/>
    <s v="Y"/>
  </r>
  <r>
    <n v="32"/>
    <n v="20"/>
    <n v="3"/>
    <n v="1"/>
    <n v="2852"/>
    <n v="1"/>
    <n v="45810"/>
    <n v="14"/>
    <n v="8"/>
    <n v="1"/>
    <n v="8"/>
    <n v="3"/>
    <n v="5"/>
    <n v="1"/>
    <n v="4"/>
    <s v="Travel_Rarely"/>
    <x v="1"/>
    <s v="Medical"/>
    <x v="1"/>
    <s v="Manufacturing Director"/>
    <x v="0"/>
    <s v="No"/>
    <s v="Y"/>
  </r>
  <r>
    <n v="27"/>
    <n v="5"/>
    <n v="4"/>
    <n v="1"/>
    <n v="2853"/>
    <n v="2"/>
    <n v="47350"/>
    <n v="13"/>
    <n v="8"/>
    <n v="0"/>
    <n v="6"/>
    <n v="2"/>
    <n v="5"/>
    <n v="1"/>
    <n v="1"/>
    <s v="Travel_Rarely"/>
    <x v="1"/>
    <s v="Medical"/>
    <x v="0"/>
    <s v="Healthcare Representative"/>
    <x v="1"/>
    <s v="No"/>
    <s v="Y"/>
  </r>
  <r>
    <n v="19"/>
    <n v="10"/>
    <n v="2"/>
    <n v="1"/>
    <n v="2854"/>
    <n v="2"/>
    <n v="41870"/>
    <n v="22"/>
    <n v="8"/>
    <n v="1"/>
    <n v="1"/>
    <n v="4"/>
    <n v="0"/>
    <n v="0"/>
    <n v="0"/>
    <s v="Travel_Frequently"/>
    <x v="1"/>
    <s v="Life Sciences"/>
    <x v="1"/>
    <s v="Healthcare Representative"/>
    <x v="1"/>
    <s v="Yes"/>
    <s v="Y"/>
  </r>
  <r>
    <n v="36"/>
    <n v="25"/>
    <n v="3"/>
    <n v="1"/>
    <n v="2855"/>
    <n v="2"/>
    <n v="55050"/>
    <n v="21"/>
    <n v="8"/>
    <n v="2"/>
    <n v="13"/>
    <n v="3"/>
    <n v="8"/>
    <n v="7"/>
    <n v="2"/>
    <s v="Travel_Frequently"/>
    <x v="0"/>
    <s v="Marketing"/>
    <x v="1"/>
    <s v="Research Director"/>
    <x v="0"/>
    <s v="No"/>
    <s v="Y"/>
  </r>
  <r>
    <n v="30"/>
    <n v="1"/>
    <n v="3"/>
    <n v="1"/>
    <n v="2856"/>
    <n v="1"/>
    <n v="54700"/>
    <n v="18"/>
    <n v="8"/>
    <n v="1"/>
    <n v="12"/>
    <n v="2"/>
    <n v="12"/>
    <n v="6"/>
    <n v="10"/>
    <s v="Non-Travel"/>
    <x v="0"/>
    <s v="Medical"/>
    <x v="2"/>
    <s v="Sales Executive"/>
    <x v="0"/>
    <s v="No"/>
    <s v="Y"/>
  </r>
  <r>
    <n v="45"/>
    <n v="24"/>
    <n v="2"/>
    <n v="1"/>
    <n v="2857"/>
    <n v="2"/>
    <n v="54760"/>
    <n v="13"/>
    <n v="8"/>
    <n v="1"/>
    <n v="9"/>
    <n v="3"/>
    <n v="5"/>
    <n v="0"/>
    <n v="3"/>
    <s v="Travel_Rarely"/>
    <x v="1"/>
    <s v="Medical"/>
    <x v="2"/>
    <s v="Sales Executive"/>
    <x v="1"/>
    <s v="No"/>
    <s v="Y"/>
  </r>
  <r>
    <n v="56"/>
    <n v="4"/>
    <n v="3"/>
    <n v="1"/>
    <n v="2858"/>
    <n v="4"/>
    <n v="25870"/>
    <n v="12"/>
    <n v="8"/>
    <n v="0"/>
    <n v="19"/>
    <n v="2"/>
    <n v="2"/>
    <n v="2"/>
    <n v="2"/>
    <s v="Travel_Rarely"/>
    <x v="1"/>
    <s v="Life Sciences"/>
    <x v="2"/>
    <s v="Manager"/>
    <x v="1"/>
    <s v="No"/>
    <s v="Y"/>
  </r>
  <r>
    <n v="33"/>
    <n v="2"/>
    <n v="2"/>
    <n v="1"/>
    <n v="2859"/>
    <n v="1"/>
    <n v="24400"/>
    <n v="18"/>
    <n v="8"/>
    <n v="3"/>
    <n v="4"/>
    <n v="4"/>
    <n v="3"/>
    <n v="0"/>
    <n v="2"/>
    <s v="Travel_Rarely"/>
    <x v="1"/>
    <s v="Medical"/>
    <x v="1"/>
    <s v="Sales Executive"/>
    <x v="1"/>
    <s v="No"/>
    <s v="Y"/>
  </r>
  <r>
    <n v="19"/>
    <n v="8"/>
    <n v="2"/>
    <n v="1"/>
    <n v="2860"/>
    <n v="2"/>
    <n v="159720"/>
    <n v="21"/>
    <n v="8"/>
    <n v="0"/>
    <n v="1"/>
    <n v="2"/>
    <n v="1"/>
    <n v="1"/>
    <n v="0"/>
    <s v="Travel_Rarely"/>
    <x v="1"/>
    <s v="Life Sciences"/>
    <x v="1"/>
    <s v="Sales Executive"/>
    <x v="1"/>
    <s v="Yes"/>
    <s v="Y"/>
  </r>
  <r>
    <n v="46"/>
    <n v="10"/>
    <n v="3"/>
    <n v="1"/>
    <n v="2861"/>
    <n v="2"/>
    <n v="153790"/>
    <n v="12"/>
    <n v="8"/>
    <n v="0"/>
    <n v="24"/>
    <n v="1"/>
    <n v="24"/>
    <n v="15"/>
    <n v="7"/>
    <s v="Travel_Rarely"/>
    <x v="1"/>
    <s v="Technical Degree"/>
    <x v="2"/>
    <s v="Laboratory Technician"/>
    <x v="0"/>
    <s v="No"/>
    <s v="Y"/>
  </r>
  <r>
    <n v="38"/>
    <n v="4"/>
    <n v="4"/>
    <n v="1"/>
    <n v="2862"/>
    <n v="1"/>
    <n v="70820"/>
    <n v="14"/>
    <n v="8"/>
    <n v="0"/>
    <n v="2"/>
    <n v="3"/>
    <n v="2"/>
    <n v="2"/>
    <n v="1"/>
    <s v="Travel_Rarely"/>
    <x v="0"/>
    <s v="Life Sciences"/>
    <x v="1"/>
    <s v="Manufacturing Director"/>
    <x v="1"/>
    <s v="No"/>
    <s v="Y"/>
  </r>
  <r>
    <n v="31"/>
    <n v="2"/>
    <n v="5"/>
    <n v="1"/>
    <n v="2863"/>
    <n v="2"/>
    <n v="27280"/>
    <n v="11"/>
    <n v="8"/>
    <n v="0"/>
    <n v="7"/>
    <n v="3"/>
    <n v="4"/>
    <n v="0"/>
    <n v="2"/>
    <s v="Travel_Rarely"/>
    <x v="0"/>
    <s v="Life Sciences"/>
    <x v="0"/>
    <s v="Sales Representative"/>
    <x v="1"/>
    <s v="No"/>
    <s v="Y"/>
  </r>
  <r>
    <n v="34"/>
    <n v="9"/>
    <n v="3"/>
    <n v="1"/>
    <n v="2864"/>
    <n v="2"/>
    <n v="53680"/>
    <n v="14"/>
    <n v="8"/>
    <n v="1"/>
    <n v="9"/>
    <n v="2"/>
    <n v="3"/>
    <n v="1"/>
    <n v="2"/>
    <s v="Travel_Rarely"/>
    <x v="0"/>
    <s v="Marketing"/>
    <x v="1"/>
    <s v="Manager"/>
    <x v="0"/>
    <s v="No"/>
    <s v="Y"/>
  </r>
  <r>
    <n v="41"/>
    <n v="18"/>
    <n v="4"/>
    <n v="1"/>
    <n v="2865"/>
    <n v="5"/>
    <n v="53470"/>
    <n v="24"/>
    <n v="8"/>
    <n v="1"/>
    <n v="4"/>
    <n v="1"/>
    <n v="4"/>
    <n v="0"/>
    <n v="2"/>
    <s v="Travel_Rarely"/>
    <x v="1"/>
    <s v="Life Sciences"/>
    <x v="1"/>
    <s v="Laboratory Technician"/>
    <x v="1"/>
    <s v="Yes"/>
    <s v="Y"/>
  </r>
  <r>
    <n v="50"/>
    <n v="19"/>
    <n v="4"/>
    <n v="1"/>
    <n v="2866"/>
    <n v="3"/>
    <n v="31950"/>
    <n v="11"/>
    <n v="8"/>
    <n v="0"/>
    <n v="5"/>
    <n v="4"/>
    <n v="3"/>
    <n v="0"/>
    <n v="2"/>
    <s v="Travel_Rarely"/>
    <x v="0"/>
    <s v="Marketing"/>
    <x v="0"/>
    <s v="Sales Executive"/>
    <x v="1"/>
    <s v="No"/>
    <s v="Y"/>
  </r>
  <r>
    <n v="53"/>
    <n v="1"/>
    <n v="2"/>
    <n v="1"/>
    <n v="2867"/>
    <n v="1"/>
    <n v="39890"/>
    <n v="13"/>
    <n v="8"/>
    <n v="0"/>
    <n v="5"/>
    <n v="2"/>
    <n v="4"/>
    <n v="1"/>
    <n v="3"/>
    <s v="Travel_Rarely"/>
    <x v="0"/>
    <s v="Life Sciences"/>
    <x v="2"/>
    <s v="Manager"/>
    <x v="1"/>
    <s v="No"/>
    <s v="Y"/>
  </r>
  <r>
    <n v="33"/>
    <n v="4"/>
    <n v="3"/>
    <n v="1"/>
    <n v="2868"/>
    <n v="1"/>
    <n v="33060"/>
    <n v="11"/>
    <n v="8"/>
    <n v="3"/>
    <n v="8"/>
    <n v="6"/>
    <n v="8"/>
    <n v="1"/>
    <n v="6"/>
    <s v="Travel_Rarely"/>
    <x v="1"/>
    <s v="Life Sciences"/>
    <x v="0"/>
    <s v="Human Resources"/>
    <x v="1"/>
    <s v="No"/>
    <s v="Y"/>
  </r>
  <r>
    <n v="40"/>
    <n v="11"/>
    <n v="3"/>
    <n v="1"/>
    <n v="2869"/>
    <n v="2"/>
    <n v="70050"/>
    <n v="20"/>
    <n v="8"/>
    <n v="2"/>
    <n v="21"/>
    <n v="2"/>
    <n v="20"/>
    <n v="9"/>
    <n v="9"/>
    <s v="Travel_Rarely"/>
    <x v="1"/>
    <s v="Life Sciences"/>
    <x v="0"/>
    <s v="Sales Executive"/>
    <x v="0"/>
    <s v="No"/>
    <s v="Y"/>
  </r>
  <r>
    <n v="55"/>
    <n v="6"/>
    <n v="1"/>
    <n v="1"/>
    <n v="2870"/>
    <n v="2"/>
    <n v="26550"/>
    <n v="17"/>
    <n v="8"/>
    <n v="0"/>
    <n v="36"/>
    <n v="0"/>
    <n v="24"/>
    <n v="2"/>
    <n v="15"/>
    <s v="Travel_Rarely"/>
    <x v="1"/>
    <s v="Life Sciences"/>
    <x v="1"/>
    <s v="Laboratory Technician"/>
    <x v="0"/>
    <s v="No"/>
    <s v="Y"/>
  </r>
  <r>
    <n v="34"/>
    <n v="7"/>
    <n v="4"/>
    <n v="1"/>
    <n v="2871"/>
    <n v="1"/>
    <n v="13930"/>
    <n v="11"/>
    <n v="8"/>
    <n v="2"/>
    <n v="10"/>
    <n v="4"/>
    <n v="10"/>
    <n v="1"/>
    <n v="9"/>
    <s v="Travel_Frequently"/>
    <x v="2"/>
    <s v="Other"/>
    <x v="0"/>
    <s v="Research Scientist"/>
    <x v="0"/>
    <s v="No"/>
    <s v="Y"/>
  </r>
  <r>
    <n v="51"/>
    <n v="4"/>
    <n v="2"/>
    <n v="1"/>
    <n v="2872"/>
    <n v="2"/>
    <n v="25700"/>
    <n v="18"/>
    <n v="8"/>
    <n v="0"/>
    <n v="21"/>
    <n v="2"/>
    <n v="7"/>
    <n v="1"/>
    <n v="0"/>
    <s v="Travel_Rarely"/>
    <x v="2"/>
    <s v="Human Resources"/>
    <x v="1"/>
    <s v="Sales Representative"/>
    <x v="1"/>
    <s v="No"/>
    <s v="Y"/>
  </r>
  <r>
    <n v="52"/>
    <n v="2"/>
    <n v="4"/>
    <n v="1"/>
    <n v="2873"/>
    <n v="2"/>
    <n v="35370"/>
    <n v="11"/>
    <n v="8"/>
    <n v="1"/>
    <n v="34"/>
    <n v="3"/>
    <n v="33"/>
    <n v="11"/>
    <n v="9"/>
    <s v="Travel_Rarely"/>
    <x v="1"/>
    <s v="Medical"/>
    <x v="0"/>
    <s v="Sales Representative"/>
    <x v="0"/>
    <s v="No"/>
    <s v="Y"/>
  </r>
  <r>
    <n v="27"/>
    <n v="15"/>
    <n v="3"/>
    <n v="1"/>
    <n v="2874"/>
    <n v="1"/>
    <n v="39860"/>
    <n v="12"/>
    <n v="8"/>
    <n v="2"/>
    <n v="7"/>
    <n v="3"/>
    <n v="7"/>
    <n v="0"/>
    <n v="3"/>
    <s v="Travel_Rarely"/>
    <x v="0"/>
    <s v="Marketing"/>
    <x v="1"/>
    <s v="Research Scientist"/>
    <x v="1"/>
    <s v="No"/>
    <s v="Y"/>
  </r>
  <r>
    <n v="35"/>
    <n v="2"/>
    <n v="4"/>
    <n v="1"/>
    <n v="2875"/>
    <n v="2"/>
    <n v="108830"/>
    <n v="12"/>
    <n v="8"/>
    <n v="0"/>
    <n v="8"/>
    <n v="3"/>
    <n v="1"/>
    <n v="0"/>
    <n v="1"/>
    <s v="Travel_Rarely"/>
    <x v="1"/>
    <s v="Life Sciences"/>
    <x v="0"/>
    <s v="Research Director"/>
    <x v="0"/>
    <s v="Yes"/>
    <s v="Y"/>
  </r>
  <r>
    <n v="43"/>
    <n v="6"/>
    <n v="2"/>
    <n v="1"/>
    <n v="2876"/>
    <n v="1"/>
    <n v="20280"/>
    <n v="20"/>
    <n v="8"/>
    <n v="1"/>
    <n v="7"/>
    <n v="2"/>
    <n v="5"/>
    <n v="2"/>
    <n v="2"/>
    <s v="Non-Travel"/>
    <x v="1"/>
    <s v="Medical"/>
    <x v="2"/>
    <s v="Healthcare Representative"/>
    <x v="1"/>
    <s v="No"/>
    <s v="Y"/>
  </r>
  <r>
    <n v="45"/>
    <n v="9"/>
    <n v="2"/>
    <n v="1"/>
    <n v="2877"/>
    <n v="1"/>
    <n v="95250"/>
    <n v="19"/>
    <n v="8"/>
    <n v="0"/>
    <n v="22"/>
    <n v="3"/>
    <n v="20"/>
    <n v="11"/>
    <n v="8"/>
    <s v="Non-Travel"/>
    <x v="1"/>
    <s v="Medical"/>
    <x v="0"/>
    <s v="Sales Executive"/>
    <x v="0"/>
    <s v="No"/>
    <s v="Y"/>
  </r>
  <r>
    <n v="37"/>
    <n v="7"/>
    <n v="3"/>
    <n v="1"/>
    <n v="2878"/>
    <n v="1"/>
    <n v="29290"/>
    <n v="12"/>
    <n v="8"/>
    <n v="0"/>
    <n v="8"/>
    <n v="2"/>
    <n v="8"/>
    <n v="1"/>
    <n v="7"/>
    <s v="Travel_Rarely"/>
    <x v="1"/>
    <s v="Life Sciences"/>
    <x v="0"/>
    <s v="Research Scientist"/>
    <x v="0"/>
    <s v="No"/>
    <s v="Y"/>
  </r>
  <r>
    <n v="35"/>
    <n v="1"/>
    <n v="3"/>
    <n v="1"/>
    <n v="2879"/>
    <n v="2"/>
    <n v="22750"/>
    <n v="13"/>
    <n v="8"/>
    <n v="0"/>
    <n v="10"/>
    <n v="2"/>
    <n v="6"/>
    <n v="1"/>
    <n v="2"/>
    <s v="Travel_Frequently"/>
    <x v="1"/>
    <s v="Other"/>
    <x v="1"/>
    <s v="Research Director"/>
    <x v="1"/>
    <s v="No"/>
    <s v="Y"/>
  </r>
  <r>
    <n v="42"/>
    <n v="1"/>
    <n v="1"/>
    <n v="1"/>
    <n v="2880"/>
    <n v="2"/>
    <n v="78790"/>
    <n v="11"/>
    <n v="8"/>
    <n v="1"/>
    <n v="11"/>
    <n v="2"/>
    <n v="5"/>
    <n v="0"/>
    <n v="2"/>
    <s v="Non-Travel"/>
    <x v="1"/>
    <s v="Technical Degree"/>
    <x v="2"/>
    <s v="Sales Executive"/>
    <x v="1"/>
    <s v="No"/>
    <s v="Y"/>
  </r>
  <r>
    <n v="38"/>
    <n v="8"/>
    <n v="2"/>
    <n v="1"/>
    <n v="2881"/>
    <n v="5"/>
    <n v="49300"/>
    <n v="14"/>
    <n v="8"/>
    <n v="0"/>
    <n v="14"/>
    <n v="0"/>
    <n v="1"/>
    <n v="0"/>
    <n v="0"/>
    <s v="Travel_Rarely"/>
    <x v="0"/>
    <s v="Marketing"/>
    <x v="0"/>
    <s v="Research Scientist"/>
    <x v="1"/>
    <s v="No"/>
    <s v="Y"/>
  </r>
  <r>
    <n v="38"/>
    <n v="25"/>
    <n v="1"/>
    <n v="1"/>
    <n v="2882"/>
    <n v="1"/>
    <n v="78470"/>
    <n v="14"/>
    <n v="8"/>
    <n v="1"/>
    <n v="9"/>
    <n v="3"/>
    <n v="7"/>
    <n v="1"/>
    <n v="7"/>
    <s v="Travel_Rarely"/>
    <x v="2"/>
    <s v="Human Resources"/>
    <x v="0"/>
    <s v="Manufacturing Director"/>
    <x v="0"/>
    <s v="No"/>
    <s v="Y"/>
  </r>
  <r>
    <n v="27"/>
    <n v="13"/>
    <n v="4"/>
    <n v="1"/>
    <n v="2883"/>
    <n v="1"/>
    <n v="44010"/>
    <n v="13"/>
    <n v="8"/>
    <n v="0"/>
    <n v="6"/>
    <n v="4"/>
    <n v="2"/>
    <n v="2"/>
    <n v="0"/>
    <s v="Travel_Frequently"/>
    <x v="1"/>
    <s v="Medical"/>
    <x v="0"/>
    <s v="Manager"/>
    <x v="1"/>
    <s v="No"/>
    <s v="Y"/>
  </r>
  <r>
    <n v="49"/>
    <n v="23"/>
    <n v="1"/>
    <n v="1"/>
    <n v="2884"/>
    <n v="2"/>
    <n v="92410"/>
    <n v="19"/>
    <n v="8"/>
    <n v="1"/>
    <n v="7"/>
    <n v="5"/>
    <n v="7"/>
    <n v="1"/>
    <n v="7"/>
    <s v="Non-Travel"/>
    <x v="1"/>
    <s v="Other"/>
    <x v="2"/>
    <s v="Sales Executive"/>
    <x v="0"/>
    <s v="No"/>
    <s v="Y"/>
  </r>
  <r>
    <n v="34"/>
    <n v="7"/>
    <n v="2"/>
    <n v="1"/>
    <n v="2885"/>
    <n v="4"/>
    <n v="29740"/>
    <n v="23"/>
    <n v="8"/>
    <n v="0"/>
    <n v="5"/>
    <n v="2"/>
    <n v="5"/>
    <n v="2"/>
    <n v="0"/>
    <s v="Travel_Frequently"/>
    <x v="1"/>
    <s v="Medical"/>
    <x v="2"/>
    <s v="Sales Representative"/>
    <x v="1"/>
    <s v="No"/>
    <s v="Y"/>
  </r>
  <r>
    <n v="40"/>
    <n v="23"/>
    <n v="3"/>
    <n v="1"/>
    <n v="2886"/>
    <n v="1"/>
    <n v="45020"/>
    <n v="12"/>
    <n v="8"/>
    <n v="2"/>
    <n v="15"/>
    <n v="0"/>
    <n v="7"/>
    <n v="3"/>
    <n v="7"/>
    <s v="Travel_Rarely"/>
    <x v="1"/>
    <s v="Medical"/>
    <x v="0"/>
    <s v="Laboratory Technician"/>
    <x v="0"/>
    <s v="No"/>
    <s v="Y"/>
  </r>
  <r>
    <n v="38"/>
    <n v="6"/>
    <n v="4"/>
    <n v="1"/>
    <n v="2887"/>
    <n v="3"/>
    <n v="107480"/>
    <n v="15"/>
    <n v="8"/>
    <n v="0"/>
    <n v="17"/>
    <n v="3"/>
    <n v="1"/>
    <n v="0"/>
    <n v="0"/>
    <s v="Travel_Rarely"/>
    <x v="0"/>
    <s v="Life Sciences"/>
    <x v="0"/>
    <s v="Research Scientist"/>
    <x v="0"/>
    <s v="Yes"/>
    <s v="Y"/>
  </r>
  <r>
    <n v="29"/>
    <n v="10"/>
    <n v="2"/>
    <n v="1"/>
    <n v="2888"/>
    <n v="2"/>
    <n v="15550"/>
    <n v="19"/>
    <n v="8"/>
    <n v="2"/>
    <n v="10"/>
    <n v="2"/>
    <n v="10"/>
    <n v="1"/>
    <n v="9"/>
    <s v="Travel_Rarely"/>
    <x v="0"/>
    <s v="Life Sciences"/>
    <x v="0"/>
    <s v="Research Scientist"/>
    <x v="0"/>
    <s v="Yes"/>
    <s v="Y"/>
  </r>
  <r>
    <n v="22"/>
    <n v="1"/>
    <n v="3"/>
    <n v="1"/>
    <n v="2889"/>
    <n v="4"/>
    <n v="129360"/>
    <n v="11"/>
    <n v="8"/>
    <n v="2"/>
    <n v="4"/>
    <n v="3"/>
    <n v="4"/>
    <n v="2"/>
    <n v="2"/>
    <s v="Travel_Rarely"/>
    <x v="1"/>
    <s v="Life Sciences"/>
    <x v="2"/>
    <s v="Healthcare Representative"/>
    <x v="0"/>
    <s v="No"/>
    <s v="Y"/>
  </r>
  <r>
    <n v="36"/>
    <n v="1"/>
    <n v="3"/>
    <n v="1"/>
    <n v="2890"/>
    <n v="2"/>
    <n v="23050"/>
    <n v="17"/>
    <n v="8"/>
    <n v="0"/>
    <n v="8"/>
    <n v="3"/>
    <n v="8"/>
    <n v="1"/>
    <n v="7"/>
    <s v="Travel_Frequently"/>
    <x v="1"/>
    <s v="Life Sciences"/>
    <x v="1"/>
    <s v="Laboratory Technician"/>
    <x v="0"/>
    <s v="No"/>
    <s v="Y"/>
  </r>
  <r>
    <n v="40"/>
    <n v="28"/>
    <n v="2"/>
    <n v="1"/>
    <n v="2891"/>
    <n v="1"/>
    <n v="167040"/>
    <n v="22"/>
    <n v="8"/>
    <n v="0"/>
    <n v="5"/>
    <n v="2"/>
    <n v="3"/>
    <n v="0"/>
    <n v="2"/>
    <s v="Non-Travel"/>
    <x v="1"/>
    <s v="Life Sciences"/>
    <x v="0"/>
    <s v="Manufacturing Director"/>
    <x v="1"/>
    <s v="No"/>
    <s v="Y"/>
  </r>
  <r>
    <n v="46"/>
    <n v="25"/>
    <n v="1"/>
    <n v="1"/>
    <n v="2892"/>
    <n v="5"/>
    <n v="34330"/>
    <n v="18"/>
    <n v="8"/>
    <n v="0"/>
    <n v="17"/>
    <n v="3"/>
    <n v="4"/>
    <n v="0"/>
    <n v="3"/>
    <s v="Travel_Rarely"/>
    <x v="1"/>
    <s v="Medical"/>
    <x v="2"/>
    <s v="Research Scientist"/>
    <x v="1"/>
    <s v="No"/>
    <s v="Y"/>
  </r>
  <r>
    <n v="32"/>
    <n v="5"/>
    <n v="3"/>
    <n v="1"/>
    <n v="2893"/>
    <n v="1"/>
    <n v="34770"/>
    <n v="11"/>
    <n v="8"/>
    <n v="0"/>
    <n v="14"/>
    <n v="2"/>
    <n v="14"/>
    <n v="9"/>
    <n v="8"/>
    <s v="Travel_Rarely"/>
    <x v="1"/>
    <s v="Medical"/>
    <x v="0"/>
    <s v="Healthcare Representative"/>
    <x v="1"/>
    <s v="Yes"/>
    <s v="Y"/>
  </r>
  <r>
    <n v="30"/>
    <n v="17"/>
    <n v="4"/>
    <n v="1"/>
    <n v="2894"/>
    <n v="2"/>
    <n v="64300"/>
    <n v="12"/>
    <n v="8"/>
    <n v="1"/>
    <n v="12"/>
    <n v="2"/>
    <n v="11"/>
    <n v="5"/>
    <n v="8"/>
    <s v="Non-Travel"/>
    <x v="1"/>
    <s v="Life Sciences"/>
    <x v="1"/>
    <s v="Healthcare Representative"/>
    <x v="1"/>
    <s v="No"/>
    <s v="Y"/>
  </r>
  <r>
    <n v="27"/>
    <n v="18"/>
    <n v="2"/>
    <n v="1"/>
    <n v="2895"/>
    <n v="1"/>
    <n v="65160"/>
    <n v="19"/>
    <n v="8"/>
    <n v="1"/>
    <n v="7"/>
    <n v="4"/>
    <n v="7"/>
    <n v="0"/>
    <n v="7"/>
    <s v="Travel_Frequently"/>
    <x v="1"/>
    <s v="Medical"/>
    <x v="1"/>
    <s v="Laboratory Technician"/>
    <x v="0"/>
    <s v="No"/>
    <s v="Y"/>
  </r>
  <r>
    <n v="51"/>
    <n v="2"/>
    <n v="1"/>
    <n v="1"/>
    <n v="2896"/>
    <n v="1"/>
    <n v="39070"/>
    <n v="13"/>
    <n v="8"/>
    <n v="0"/>
    <n v="16"/>
    <n v="2"/>
    <n v="10"/>
    <n v="4"/>
    <n v="7"/>
    <s v="Travel_Rarely"/>
    <x v="1"/>
    <s v="Medical"/>
    <x v="0"/>
    <s v="Manufacturing Director"/>
    <x v="0"/>
    <s v="No"/>
    <s v="Y"/>
  </r>
  <r>
    <n v="30"/>
    <n v="10"/>
    <n v="4"/>
    <n v="1"/>
    <n v="2897"/>
    <n v="2"/>
    <n v="55620"/>
    <n v="13"/>
    <n v="8"/>
    <n v="0"/>
    <n v="8"/>
    <n v="3"/>
    <n v="5"/>
    <n v="0"/>
    <n v="4"/>
    <s v="Travel_Rarely"/>
    <x v="1"/>
    <s v="Life Sciences"/>
    <x v="1"/>
    <s v="Research Scientist"/>
    <x v="0"/>
    <s v="Yes"/>
    <s v="Y"/>
  </r>
  <r>
    <n v="41"/>
    <n v="1"/>
    <n v="3"/>
    <n v="1"/>
    <n v="2898"/>
    <n v="2"/>
    <n v="68830"/>
    <n v="19"/>
    <n v="8"/>
    <n v="2"/>
    <n v="16"/>
    <n v="3"/>
    <n v="1"/>
    <n v="0"/>
    <n v="0"/>
    <s v="Travel_Rarely"/>
    <x v="1"/>
    <s v="Life Sciences"/>
    <x v="1"/>
    <s v="Human Resources"/>
    <x v="1"/>
    <s v="No"/>
    <s v="Y"/>
  </r>
  <r>
    <n v="30"/>
    <n v="3"/>
    <n v="2"/>
    <n v="1"/>
    <n v="2899"/>
    <n v="2"/>
    <n v="28620"/>
    <n v="14"/>
    <n v="8"/>
    <n v="0"/>
    <n v="9"/>
    <n v="2"/>
    <n v="6"/>
    <n v="0"/>
    <n v="1"/>
    <s v="Travel_Frequently"/>
    <x v="0"/>
    <s v="Medical"/>
    <x v="1"/>
    <s v="Healthcare Representative"/>
    <x v="1"/>
    <s v="Yes"/>
    <s v="Y"/>
  </r>
  <r>
    <n v="29"/>
    <n v="2"/>
    <n v="3"/>
    <n v="1"/>
    <n v="2900"/>
    <n v="1"/>
    <n v="49780"/>
    <n v="13"/>
    <n v="8"/>
    <n v="0"/>
    <n v="7"/>
    <n v="3"/>
    <n v="6"/>
    <n v="1"/>
    <n v="5"/>
    <s v="Travel_Rarely"/>
    <x v="1"/>
    <s v="Life Sciences"/>
    <x v="1"/>
    <s v="Sales Executive"/>
    <x v="1"/>
    <s v="Yes"/>
    <s v="Y"/>
  </r>
  <r>
    <n v="45"/>
    <n v="2"/>
    <n v="3"/>
    <n v="1"/>
    <n v="2901"/>
    <n v="2"/>
    <n v="103680"/>
    <n v="12"/>
    <n v="8"/>
    <n v="2"/>
    <n v="23"/>
    <n v="2"/>
    <n v="19"/>
    <n v="12"/>
    <n v="8"/>
    <s v="Non-Travel"/>
    <x v="1"/>
    <s v="Medical"/>
    <x v="1"/>
    <s v="Research Scientist"/>
    <x v="0"/>
    <s v="No"/>
    <s v="Y"/>
  </r>
  <r>
    <n v="54"/>
    <n v="8"/>
    <n v="2"/>
    <n v="1"/>
    <n v="2902"/>
    <n v="2"/>
    <n v="61340"/>
    <n v="19"/>
    <n v="8"/>
    <n v="0"/>
    <n v="16"/>
    <n v="2"/>
    <n v="6"/>
    <n v="0"/>
    <n v="5"/>
    <s v="Travel_Rarely"/>
    <x v="0"/>
    <s v="Marketing"/>
    <x v="0"/>
    <s v="Laboratory Technician"/>
    <x v="0"/>
    <s v="No"/>
    <s v="Y"/>
  </r>
  <r>
    <n v="36"/>
    <n v="16"/>
    <n v="4"/>
    <n v="1"/>
    <n v="2903"/>
    <n v="1"/>
    <n v="67350"/>
    <n v="25"/>
    <n v="8"/>
    <n v="2"/>
    <n v="16"/>
    <n v="3"/>
    <n v="13"/>
    <n v="3"/>
    <n v="7"/>
    <s v="Travel_Rarely"/>
    <x v="1"/>
    <s v="Life Sciences"/>
    <x v="1"/>
    <s v="Healthcare Representative"/>
    <x v="1"/>
    <s v="No"/>
    <s v="Y"/>
  </r>
  <r>
    <n v="33"/>
    <n v="9"/>
    <n v="1"/>
    <n v="1"/>
    <n v="2904"/>
    <n v="3"/>
    <n v="32950"/>
    <n v="22"/>
    <n v="8"/>
    <n v="2"/>
    <n v="7"/>
    <n v="2"/>
    <n v="3"/>
    <n v="1"/>
    <n v="1"/>
    <s v="Travel_Rarely"/>
    <x v="0"/>
    <s v="Other"/>
    <x v="0"/>
    <s v="Sales Executive"/>
    <x v="0"/>
    <s v="No"/>
    <s v="Y"/>
  </r>
  <r>
    <n v="37"/>
    <n v="2"/>
    <n v="4"/>
    <n v="1"/>
    <n v="2905"/>
    <n v="2"/>
    <n v="52380"/>
    <n v="15"/>
    <n v="8"/>
    <n v="1"/>
    <n v="10"/>
    <n v="5"/>
    <n v="10"/>
    <n v="0"/>
    <n v="7"/>
    <s v="Travel_Frequently"/>
    <x v="0"/>
    <s v="Life Sciences"/>
    <x v="2"/>
    <s v="Laboratory Technician"/>
    <x v="1"/>
    <s v="No"/>
    <s v="Y"/>
  </r>
  <r>
    <n v="38"/>
    <n v="1"/>
    <n v="2"/>
    <n v="1"/>
    <n v="2906"/>
    <n v="4"/>
    <n v="64720"/>
    <n v="12"/>
    <n v="8"/>
    <n v="0"/>
    <n v="17"/>
    <n v="4"/>
    <n v="16"/>
    <n v="5"/>
    <n v="13"/>
    <s v="Travel_Rarely"/>
    <x v="1"/>
    <s v="Medical"/>
    <x v="2"/>
    <s v="Laboratory Technician"/>
    <x v="1"/>
    <s v="No"/>
    <s v="Y"/>
  </r>
  <r>
    <n v="31"/>
    <n v="4"/>
    <n v="1"/>
    <n v="1"/>
    <n v="2907"/>
    <n v="3"/>
    <n v="96100"/>
    <n v="11"/>
    <n v="8"/>
    <n v="1"/>
    <n v="6"/>
    <n v="2"/>
    <n v="5"/>
    <n v="1"/>
    <n v="4"/>
    <s v="Non-Travel"/>
    <x v="0"/>
    <s v="Medical"/>
    <x v="0"/>
    <s v="Research Scientist"/>
    <x v="0"/>
    <s v="No"/>
    <s v="Y"/>
  </r>
  <r>
    <n v="59"/>
    <n v="5"/>
    <n v="3"/>
    <n v="1"/>
    <n v="2908"/>
    <n v="3"/>
    <n v="198330"/>
    <n v="13"/>
    <n v="8"/>
    <n v="0"/>
    <n v="7"/>
    <n v="2"/>
    <n v="1"/>
    <n v="0"/>
    <n v="0"/>
    <s v="Travel_Rarely"/>
    <x v="1"/>
    <s v="Life Sciences"/>
    <x v="0"/>
    <s v="Manager"/>
    <x v="0"/>
    <s v="No"/>
    <s v="Y"/>
  </r>
  <r>
    <n v="37"/>
    <n v="2"/>
    <n v="3"/>
    <n v="1"/>
    <n v="2909"/>
    <n v="2"/>
    <n v="97560"/>
    <n v="19"/>
    <n v="8"/>
    <n v="0"/>
    <n v="13"/>
    <n v="2"/>
    <n v="9"/>
    <n v="5"/>
    <n v="8"/>
    <s v="Travel_Frequently"/>
    <x v="0"/>
    <s v="Marketing"/>
    <x v="2"/>
    <s v="Laboratory Technician"/>
    <x v="0"/>
    <s v="No"/>
    <s v="Y"/>
  </r>
  <r>
    <n v="29"/>
    <n v="15"/>
    <n v="4"/>
    <n v="1"/>
    <n v="2910"/>
    <n v="1"/>
    <n v="49680"/>
    <n v="19"/>
    <n v="8"/>
    <n v="3"/>
    <n v="11"/>
    <n v="4"/>
    <n v="11"/>
    <n v="4"/>
    <n v="1"/>
    <s v="Travel_Frequently"/>
    <x v="0"/>
    <s v="Medical"/>
    <x v="0"/>
    <s v="Sales Executive"/>
    <x v="0"/>
    <s v="No"/>
    <s v="Y"/>
  </r>
  <r>
    <n v="35"/>
    <n v="19"/>
    <n v="3"/>
    <n v="1"/>
    <n v="2911"/>
    <n v="1"/>
    <n v="21450"/>
    <n v="13"/>
    <n v="8"/>
    <n v="0"/>
    <n v="10"/>
    <n v="6"/>
    <n v="10"/>
    <n v="0"/>
    <n v="8"/>
    <s v="Travel_Frequently"/>
    <x v="1"/>
    <s v="Life Sciences"/>
    <x v="1"/>
    <s v="Sales Executive"/>
    <x v="0"/>
    <s v="No"/>
    <s v="Y"/>
  </r>
  <r>
    <n v="29"/>
    <n v="7"/>
    <n v="1"/>
    <n v="1"/>
    <n v="2912"/>
    <n v="1"/>
    <n v="21800"/>
    <n v="21"/>
    <n v="8"/>
    <n v="0"/>
    <n v="4"/>
    <n v="2"/>
    <n v="4"/>
    <n v="0"/>
    <n v="1"/>
    <s v="Travel_Rarely"/>
    <x v="1"/>
    <s v="Life Sciences"/>
    <x v="1"/>
    <s v="Research Scientist"/>
    <x v="0"/>
    <s v="Yes"/>
    <s v="Y"/>
  </r>
  <r>
    <n v="52"/>
    <n v="1"/>
    <n v="2"/>
    <n v="1"/>
    <n v="2913"/>
    <n v="4"/>
    <n v="83460"/>
    <n v="14"/>
    <n v="8"/>
    <n v="0"/>
    <n v="6"/>
    <n v="5"/>
    <n v="2"/>
    <n v="2"/>
    <n v="2"/>
    <s v="Travel_Rarely"/>
    <x v="1"/>
    <s v="Medical"/>
    <x v="1"/>
    <s v="Manager"/>
    <x v="0"/>
    <s v="No"/>
    <s v="Y"/>
  </r>
  <r>
    <n v="42"/>
    <n v="7"/>
    <n v="4"/>
    <n v="1"/>
    <n v="2914"/>
    <n v="2"/>
    <n v="34450"/>
    <n v="11"/>
    <n v="8"/>
    <n v="2"/>
    <n v="22"/>
    <n v="2"/>
    <n v="22"/>
    <n v="11"/>
    <n v="15"/>
    <s v="Travel_Rarely"/>
    <x v="1"/>
    <s v="Life Sciences"/>
    <x v="0"/>
    <s v="Sales Executive"/>
    <x v="0"/>
    <s v="No"/>
    <s v="Y"/>
  </r>
  <r>
    <n v="59"/>
    <n v="4"/>
    <n v="4"/>
    <n v="1"/>
    <n v="2915"/>
    <n v="1"/>
    <n v="27600"/>
    <n v="11"/>
    <n v="8"/>
    <n v="0"/>
    <n v="7"/>
    <n v="3"/>
    <n v="2"/>
    <n v="2"/>
    <n v="2"/>
    <s v="Travel_Rarely"/>
    <x v="1"/>
    <s v="Technical Degree"/>
    <x v="0"/>
    <s v="Healthcare Representative"/>
    <x v="1"/>
    <s v="No"/>
    <s v="Y"/>
  </r>
  <r>
    <n v="50"/>
    <n v="11"/>
    <n v="2"/>
    <n v="1"/>
    <n v="2916"/>
    <n v="2"/>
    <n v="62940"/>
    <n v="23"/>
    <n v="8"/>
    <n v="1"/>
    <n v="32"/>
    <n v="2"/>
    <n v="7"/>
    <n v="0"/>
    <n v="6"/>
    <s v="Travel_Rarely"/>
    <x v="1"/>
    <s v="Life Sciences"/>
    <x v="2"/>
    <s v="Sales Executive"/>
    <x v="1"/>
    <s v="No"/>
    <s v="Y"/>
  </r>
  <r>
    <n v="33"/>
    <n v="11"/>
    <n v="4"/>
    <n v="1"/>
    <n v="2917"/>
    <n v="1"/>
    <n v="71400"/>
    <n v="21"/>
    <n v="8"/>
    <n v="0"/>
    <n v="8"/>
    <n v="2"/>
    <n v="5"/>
    <n v="0"/>
    <n v="4"/>
    <s v="Travel_Rarely"/>
    <x v="0"/>
    <s v="Marketing"/>
    <x v="0"/>
    <s v="Research Scientist"/>
    <x v="1"/>
    <s v="Yes"/>
    <s v="Y"/>
  </r>
  <r>
    <n v="43"/>
    <n v="1"/>
    <n v="3"/>
    <n v="1"/>
    <n v="2918"/>
    <n v="2"/>
    <n v="29320"/>
    <n v="24"/>
    <n v="8"/>
    <n v="0"/>
    <n v="22"/>
    <n v="3"/>
    <n v="17"/>
    <n v="1"/>
    <n v="9"/>
    <s v="Travel_Rarely"/>
    <x v="0"/>
    <s v="Marketing"/>
    <x v="0"/>
    <s v="Manufacturing Director"/>
    <x v="0"/>
    <s v="No"/>
    <s v="Y"/>
  </r>
  <r>
    <n v="33"/>
    <n v="1"/>
    <n v="3"/>
    <n v="1"/>
    <n v="2919"/>
    <n v="2"/>
    <n v="51470"/>
    <n v="11"/>
    <n v="8"/>
    <n v="0"/>
    <n v="13"/>
    <n v="2"/>
    <n v="9"/>
    <n v="1"/>
    <n v="7"/>
    <s v="Travel_Rarely"/>
    <x v="0"/>
    <s v="Life Sciences"/>
    <x v="0"/>
    <s v="Manager"/>
    <x v="1"/>
    <s v="Yes"/>
    <s v="Y"/>
  </r>
  <r>
    <n v="52"/>
    <n v="2"/>
    <n v="3"/>
    <n v="1"/>
    <n v="2920"/>
    <n v="1"/>
    <n v="45070"/>
    <n v="14"/>
    <n v="8"/>
    <n v="0"/>
    <n v="33"/>
    <n v="3"/>
    <n v="33"/>
    <n v="15"/>
    <n v="12"/>
    <s v="Non-Travel"/>
    <x v="1"/>
    <s v="Technical Degree"/>
    <x v="1"/>
    <s v="Sales Executive"/>
    <x v="1"/>
    <s v="No"/>
    <s v="Y"/>
  </r>
  <r>
    <n v="32"/>
    <n v="13"/>
    <n v="4"/>
    <n v="1"/>
    <n v="2921"/>
    <n v="3"/>
    <n v="85640"/>
    <n v="16"/>
    <n v="8"/>
    <n v="1"/>
    <n v="6"/>
    <n v="2"/>
    <n v="4"/>
    <n v="1"/>
    <n v="2"/>
    <s v="Travel_Rarely"/>
    <x v="2"/>
    <s v="Life Sciences"/>
    <x v="0"/>
    <s v="Manufacturing Director"/>
    <x v="0"/>
    <s v="No"/>
    <s v="Y"/>
  </r>
  <r>
    <n v="32"/>
    <n v="23"/>
    <n v="1"/>
    <n v="1"/>
    <n v="2922"/>
    <n v="3"/>
    <n v="24680"/>
    <n v="11"/>
    <n v="8"/>
    <n v="0"/>
    <n v="4"/>
    <n v="2"/>
    <n v="3"/>
    <n v="1"/>
    <n v="2"/>
    <s v="Travel_Rarely"/>
    <x v="0"/>
    <s v="Life Sciences"/>
    <x v="1"/>
    <s v="Healthcare Representative"/>
    <x v="1"/>
    <s v="Yes"/>
    <s v="Y"/>
  </r>
  <r>
    <n v="39"/>
    <n v="26"/>
    <n v="4"/>
    <n v="1"/>
    <n v="2923"/>
    <n v="2"/>
    <n v="81610"/>
    <n v="12"/>
    <n v="8"/>
    <n v="1"/>
    <n v="7"/>
    <n v="2"/>
    <n v="3"/>
    <n v="1"/>
    <n v="2"/>
    <s v="Travel_Rarely"/>
    <x v="0"/>
    <s v="Life Sciences"/>
    <x v="2"/>
    <s v="Research Director"/>
    <x v="1"/>
    <s v="No"/>
    <s v="Y"/>
  </r>
  <r>
    <n v="32"/>
    <n v="2"/>
    <n v="4"/>
    <n v="1"/>
    <n v="2924"/>
    <n v="4"/>
    <n v="21090"/>
    <n v="13"/>
    <n v="8"/>
    <n v="1"/>
    <n v="4"/>
    <n v="3"/>
    <n v="3"/>
    <n v="2"/>
    <n v="2"/>
    <s v="Non-Travel"/>
    <x v="0"/>
    <s v="Marketing"/>
    <x v="0"/>
    <s v="Research Scientist"/>
    <x v="1"/>
    <s v="No"/>
    <s v="Y"/>
  </r>
  <r>
    <n v="41"/>
    <n v="29"/>
    <n v="3"/>
    <n v="1"/>
    <n v="2925"/>
    <n v="2"/>
    <n v="52940"/>
    <n v="15"/>
    <n v="8"/>
    <n v="0"/>
    <n v="17"/>
    <n v="3"/>
    <n v="1"/>
    <n v="0"/>
    <n v="0"/>
    <s v="Travel_Rarely"/>
    <x v="0"/>
    <s v="Life Sciences"/>
    <x v="2"/>
    <s v="Laboratory Technician"/>
    <x v="0"/>
    <s v="No"/>
    <s v="Y"/>
  </r>
  <r>
    <n v="40"/>
    <n v="2"/>
    <n v="3"/>
    <n v="1"/>
    <n v="2926"/>
    <n v="1"/>
    <n v="27180"/>
    <n v="14"/>
    <n v="8"/>
    <n v="1"/>
    <n v="9"/>
    <n v="4"/>
    <n v="9"/>
    <n v="4"/>
    <n v="7"/>
    <s v="Travel_Rarely"/>
    <x v="1"/>
    <s v="Life Sciences"/>
    <x v="2"/>
    <s v="Manufacturing Director"/>
    <x v="1"/>
    <s v="No"/>
    <s v="Y"/>
  </r>
  <r>
    <n v="45"/>
    <n v="18"/>
    <n v="1"/>
    <n v="1"/>
    <n v="2927"/>
    <n v="2"/>
    <n v="58110"/>
    <n v="14"/>
    <n v="8"/>
    <n v="0"/>
    <n v="25"/>
    <n v="4"/>
    <n v="24"/>
    <n v="1"/>
    <n v="7"/>
    <s v="Travel_Rarely"/>
    <x v="1"/>
    <s v="Life Sciences"/>
    <x v="0"/>
    <s v="Sales Representative"/>
    <x v="0"/>
    <s v="No"/>
    <s v="Y"/>
  </r>
  <r>
    <n v="31"/>
    <n v="7"/>
    <n v="4"/>
    <n v="1"/>
    <n v="2928"/>
    <n v="1"/>
    <n v="24370"/>
    <n v="14"/>
    <n v="8"/>
    <n v="1"/>
    <n v="9"/>
    <n v="3"/>
    <n v="2"/>
    <n v="2"/>
    <n v="2"/>
    <s v="Travel_Frequently"/>
    <x v="1"/>
    <s v="Medical"/>
    <x v="2"/>
    <s v="Research Scientist"/>
    <x v="1"/>
    <s v="No"/>
    <s v="Y"/>
  </r>
  <r>
    <n v="33"/>
    <n v="2"/>
    <n v="4"/>
    <n v="1"/>
    <n v="2929"/>
    <n v="1"/>
    <n v="27660"/>
    <n v="12"/>
    <n v="8"/>
    <n v="1"/>
    <n v="2"/>
    <n v="2"/>
    <n v="2"/>
    <n v="0"/>
    <n v="2"/>
    <s v="Travel_Rarely"/>
    <x v="1"/>
    <s v="Life Sciences"/>
    <x v="0"/>
    <s v="Sales Executive"/>
    <x v="0"/>
    <s v="No"/>
    <s v="Y"/>
  </r>
  <r>
    <n v="34"/>
    <n v="26"/>
    <n v="3"/>
    <n v="1"/>
    <n v="2930"/>
    <n v="1"/>
    <n v="190380"/>
    <n v="13"/>
    <n v="8"/>
    <n v="0"/>
    <n v="13"/>
    <n v="3"/>
    <n v="11"/>
    <n v="5"/>
    <n v="9"/>
    <s v="Travel_Rarely"/>
    <x v="1"/>
    <s v="Other"/>
    <x v="0"/>
    <s v="Sales Executive"/>
    <x v="0"/>
    <s v="No"/>
    <s v="Y"/>
  </r>
  <r>
    <n v="37"/>
    <n v="22"/>
    <n v="5"/>
    <n v="1"/>
    <n v="2931"/>
    <n v="2"/>
    <n v="30550"/>
    <n v="14"/>
    <n v="8"/>
    <n v="3"/>
    <n v="17"/>
    <n v="3"/>
    <n v="3"/>
    <n v="0"/>
    <n v="2"/>
    <s v="Travel_Rarely"/>
    <x v="1"/>
    <s v="Medical"/>
    <x v="0"/>
    <s v="Manufacturing Director"/>
    <x v="0"/>
    <s v="No"/>
    <s v="Y"/>
  </r>
  <r>
    <n v="45"/>
    <n v="21"/>
    <n v="1"/>
    <n v="1"/>
    <n v="2932"/>
    <n v="3"/>
    <n v="22890"/>
    <n v="13"/>
    <n v="8"/>
    <n v="0"/>
    <n v="9"/>
    <n v="3"/>
    <n v="3"/>
    <n v="0"/>
    <n v="2"/>
    <s v="Travel_Frequently"/>
    <x v="0"/>
    <s v="Marketing"/>
    <x v="0"/>
    <s v="Research Scientist"/>
    <x v="1"/>
    <s v="No"/>
    <s v="Y"/>
  </r>
  <r>
    <n v="37"/>
    <n v="2"/>
    <n v="3"/>
    <n v="1"/>
    <n v="2933"/>
    <n v="1"/>
    <n v="40010"/>
    <n v="11"/>
    <n v="8"/>
    <n v="1"/>
    <n v="17"/>
    <n v="2"/>
    <n v="1"/>
    <n v="0"/>
    <n v="0"/>
    <s v="Travel_Frequently"/>
    <x v="0"/>
    <s v="Marketing"/>
    <x v="2"/>
    <s v="Laboratory Technician"/>
    <x v="1"/>
    <s v="Yes"/>
    <s v="Y"/>
  </r>
  <r>
    <n v="39"/>
    <n v="22"/>
    <n v="3"/>
    <n v="1"/>
    <n v="2934"/>
    <n v="1"/>
    <n v="129650"/>
    <n v="19"/>
    <n v="8"/>
    <n v="1"/>
    <n v="20"/>
    <n v="2"/>
    <n v="19"/>
    <n v="11"/>
    <n v="8"/>
    <s v="Travel_Frequently"/>
    <x v="1"/>
    <s v="Medical"/>
    <x v="1"/>
    <s v="Manufacturing Director"/>
    <x v="0"/>
    <s v="No"/>
    <s v="Y"/>
  </r>
  <r>
    <n v="29"/>
    <n v="4"/>
    <n v="3"/>
    <n v="1"/>
    <n v="2935"/>
    <n v="2"/>
    <n v="35390"/>
    <n v="18"/>
    <n v="8"/>
    <n v="0"/>
    <n v="6"/>
    <n v="2"/>
    <n v="6"/>
    <n v="1"/>
    <n v="5"/>
    <s v="Travel_Rarely"/>
    <x v="0"/>
    <s v="Other"/>
    <x v="1"/>
    <s v="Human Resources"/>
    <x v="0"/>
    <s v="No"/>
    <s v="Y"/>
  </r>
  <r>
    <n v="42"/>
    <n v="5"/>
    <n v="4"/>
    <n v="1"/>
    <n v="2936"/>
    <n v="1"/>
    <n v="60290"/>
    <n v="17"/>
    <n v="8"/>
    <n v="1"/>
    <n v="10"/>
    <n v="5"/>
    <n v="3"/>
    <n v="0"/>
    <n v="2"/>
    <s v="Travel_Rarely"/>
    <x v="1"/>
    <s v="Medical"/>
    <x v="1"/>
    <s v="Research Scientist"/>
    <x v="0"/>
    <s v="No"/>
    <s v="Y"/>
  </r>
  <r>
    <n v="29"/>
    <n v="2"/>
    <n v="4"/>
    <n v="1"/>
    <n v="2937"/>
    <n v="1"/>
    <n v="26790"/>
    <n v="15"/>
    <n v="8"/>
    <n v="0"/>
    <n v="10"/>
    <n v="2"/>
    <n v="3"/>
    <n v="0"/>
    <n v="2"/>
    <s v="Travel_Rarely"/>
    <x v="1"/>
    <s v="Medical"/>
    <x v="2"/>
    <s v="Laboratory Technician"/>
    <x v="1"/>
    <s v="No"/>
    <s v="Y"/>
  </r>
  <r>
    <n v="25"/>
    <n v="25"/>
    <n v="2"/>
    <n v="1"/>
    <n v="2938"/>
    <n v="2"/>
    <n v="37020"/>
    <n v="20"/>
    <n v="8"/>
    <n v="0"/>
    <n v="5"/>
    <n v="4"/>
    <n v="4"/>
    <n v="1"/>
    <n v="2"/>
    <s v="Travel_Rarely"/>
    <x v="1"/>
    <s v="Life Sciences"/>
    <x v="0"/>
    <s v="Sales Executive"/>
    <x v="1"/>
    <s v="No"/>
    <s v="Y"/>
  </r>
  <r>
    <n v="42"/>
    <n v="18"/>
    <n v="2"/>
    <n v="1"/>
    <n v="2939"/>
    <n v="1"/>
    <n v="23980"/>
    <n v="14"/>
    <n v="8"/>
    <n v="1"/>
    <n v="10"/>
    <n v="2"/>
    <n v="9"/>
    <n v="7"/>
    <n v="8"/>
    <s v="Travel_Rarely"/>
    <x v="0"/>
    <s v="Medical"/>
    <x v="2"/>
    <s v="Laboratory Technician"/>
    <x v="1"/>
    <s v="No"/>
    <s v="Y"/>
  </r>
  <r>
    <n v="40"/>
    <n v="28"/>
    <n v="3"/>
    <n v="1"/>
    <n v="2940"/>
    <n v="2"/>
    <n v="54680"/>
    <n v="12"/>
    <n v="8"/>
    <n v="0"/>
    <n v="22"/>
    <n v="6"/>
    <n v="21"/>
    <n v="3"/>
    <n v="9"/>
    <s v="Travel_Rarely"/>
    <x v="1"/>
    <s v="Medical"/>
    <x v="2"/>
    <s v="Laboratory Technician"/>
    <x v="1"/>
    <s v="No"/>
    <s v="Y"/>
  </r>
  <r>
    <n v="51"/>
    <n v="6"/>
    <n v="2"/>
    <n v="1"/>
    <n v="2941"/>
    <n v="1"/>
    <n v="131160"/>
    <n v="11"/>
    <n v="8"/>
    <n v="0"/>
    <n v="1"/>
    <n v="6"/>
    <n v="1"/>
    <n v="0"/>
    <n v="0"/>
    <s v="Travel_Rarely"/>
    <x v="0"/>
    <s v="Life Sciences"/>
    <x v="0"/>
    <s v="Healthcare Representative"/>
    <x v="0"/>
    <s v="No"/>
    <s v="Y"/>
  </r>
  <r>
    <n v="31"/>
    <n v="10"/>
    <n v="1"/>
    <n v="1"/>
    <n v="2942"/>
    <n v="1"/>
    <n v="41890"/>
    <n v="23"/>
    <n v="8"/>
    <n v="1"/>
    <n v="6"/>
    <n v="3"/>
    <n v="5"/>
    <n v="1"/>
    <n v="4"/>
    <s v="Travel_Frequently"/>
    <x v="1"/>
    <s v="Life Sciences"/>
    <x v="1"/>
    <s v="Research Scientist"/>
    <x v="0"/>
    <s v="Yes"/>
    <s v="Y"/>
  </r>
  <r>
    <n v="32"/>
    <n v="17"/>
    <n v="4"/>
    <n v="1"/>
    <n v="2943"/>
    <n v="4"/>
    <n v="193280"/>
    <n v="15"/>
    <n v="8"/>
    <n v="3"/>
    <n v="5"/>
    <n v="2"/>
    <n v="5"/>
    <n v="0"/>
    <n v="3"/>
    <s v="Travel_Frequently"/>
    <x v="1"/>
    <s v="Other"/>
    <x v="0"/>
    <s v="Sales Executive"/>
    <x v="1"/>
    <s v="No"/>
    <s v="Y"/>
  </r>
  <r>
    <n v="38"/>
    <n v="2"/>
    <n v="5"/>
    <n v="1"/>
    <n v="2944"/>
    <n v="3"/>
    <n v="83210"/>
    <n v="11"/>
    <n v="8"/>
    <n v="3"/>
    <n v="13"/>
    <n v="5"/>
    <n v="8"/>
    <n v="7"/>
    <n v="5"/>
    <s v="Non-Travel"/>
    <x v="1"/>
    <s v="Life Sciences"/>
    <x v="0"/>
    <s v="Human Resources"/>
    <x v="1"/>
    <s v="No"/>
    <s v="Y"/>
  </r>
  <r>
    <n v="32"/>
    <n v="10"/>
    <n v="1"/>
    <n v="1"/>
    <n v="2945"/>
    <n v="1"/>
    <n v="23420"/>
    <n v="12"/>
    <n v="8"/>
    <n v="2"/>
    <n v="9"/>
    <n v="2"/>
    <n v="6"/>
    <n v="0"/>
    <n v="4"/>
    <s v="Travel_Rarely"/>
    <x v="1"/>
    <s v="Medical"/>
    <x v="1"/>
    <s v="Sales Executive"/>
    <x v="1"/>
    <s v="No"/>
    <s v="Y"/>
  </r>
  <r>
    <n v="46"/>
    <n v="8"/>
    <n v="3"/>
    <n v="1"/>
    <n v="2946"/>
    <n v="4"/>
    <n v="40710"/>
    <n v="13"/>
    <n v="8"/>
    <n v="0"/>
    <n v="28"/>
    <n v="5"/>
    <n v="7"/>
    <n v="7"/>
    <n v="7"/>
    <s v="Travel_Rarely"/>
    <x v="1"/>
    <s v="Life Sciences"/>
    <x v="0"/>
    <s v="Research Director"/>
    <x v="0"/>
    <s v="No"/>
    <s v="Y"/>
  </r>
  <r>
    <n v="28"/>
    <n v="11"/>
    <n v="2"/>
    <n v="1"/>
    <n v="2947"/>
    <n v="2"/>
    <n v="58130"/>
    <n v="20"/>
    <n v="8"/>
    <n v="1"/>
    <n v="5"/>
    <n v="2"/>
    <n v="0"/>
    <n v="0"/>
    <n v="0"/>
    <s v="Travel_Rarely"/>
    <x v="1"/>
    <s v="Medical"/>
    <x v="1"/>
    <s v="Sales Executive"/>
    <x v="1"/>
    <s v="Yes"/>
    <s v="Y"/>
  </r>
  <r>
    <n v="29"/>
    <n v="18"/>
    <n v="3"/>
    <n v="1"/>
    <n v="2948"/>
    <n v="2"/>
    <n v="31430"/>
    <n v="22"/>
    <n v="8"/>
    <n v="3"/>
    <n v="10"/>
    <n v="2"/>
    <n v="0"/>
    <n v="0"/>
    <n v="0"/>
    <s v="Travel_Rarely"/>
    <x v="1"/>
    <s v="Life Sciences"/>
    <x v="0"/>
    <s v="Sales Executive"/>
    <x v="1"/>
    <s v="No"/>
    <s v="Y"/>
  </r>
  <r>
    <n v="31"/>
    <n v="1"/>
    <n v="3"/>
    <n v="1"/>
    <n v="2949"/>
    <n v="3"/>
    <n v="20440"/>
    <n v="21"/>
    <n v="8"/>
    <n v="0"/>
    <n v="10"/>
    <n v="2"/>
    <n v="9"/>
    <n v="7"/>
    <n v="8"/>
    <s v="Travel_Rarely"/>
    <x v="1"/>
    <s v="Life Sciences"/>
    <x v="0"/>
    <s v="Laboratory Technician"/>
    <x v="1"/>
    <s v="No"/>
    <s v="Y"/>
  </r>
  <r>
    <n v="25"/>
    <n v="7"/>
    <n v="4"/>
    <n v="1"/>
    <n v="2950"/>
    <n v="4"/>
    <n v="134640"/>
    <n v="13"/>
    <n v="8"/>
    <n v="1"/>
    <n v="6"/>
    <n v="2"/>
    <n v="6"/>
    <n v="1"/>
    <n v="5"/>
    <s v="Non-Travel"/>
    <x v="1"/>
    <s v="Medical"/>
    <x v="2"/>
    <s v="Laboratory Technician"/>
    <x v="0"/>
    <s v="No"/>
    <s v="Y"/>
  </r>
  <r>
    <n v="45"/>
    <n v="17"/>
    <n v="2"/>
    <n v="1"/>
    <n v="2951"/>
    <n v="2"/>
    <n v="79910"/>
    <n v="13"/>
    <n v="8"/>
    <n v="2"/>
    <n v="21"/>
    <n v="2"/>
    <n v="20"/>
    <n v="4"/>
    <n v="10"/>
    <s v="Travel_Rarely"/>
    <x v="1"/>
    <s v="Medical"/>
    <x v="0"/>
    <s v="Laboratory Technician"/>
    <x v="1"/>
    <s v="No"/>
    <s v="Y"/>
  </r>
  <r>
    <n v="36"/>
    <n v="28"/>
    <n v="1"/>
    <n v="1"/>
    <n v="2952"/>
    <n v="1"/>
    <n v="33770"/>
    <n v="12"/>
    <n v="8"/>
    <n v="2"/>
    <n v="16"/>
    <n v="2"/>
    <n v="15"/>
    <n v="10"/>
    <n v="11"/>
    <s v="Travel_Rarely"/>
    <x v="1"/>
    <s v="Life Sciences"/>
    <x v="0"/>
    <s v="Laboratory Technician"/>
    <x v="1"/>
    <s v="No"/>
    <s v="Y"/>
  </r>
  <r>
    <n v="55"/>
    <n v="14"/>
    <n v="4"/>
    <n v="1"/>
    <n v="2953"/>
    <n v="1"/>
    <n v="55380"/>
    <n v="17"/>
    <n v="8"/>
    <n v="0"/>
    <n v="37"/>
    <n v="2"/>
    <n v="36"/>
    <n v="4"/>
    <n v="13"/>
    <s v="Travel_Rarely"/>
    <x v="1"/>
    <s v="Life Sciences"/>
    <x v="1"/>
    <s v="Sales Executive"/>
    <x v="0"/>
    <s v="No"/>
    <s v="Y"/>
  </r>
  <r>
    <n v="47"/>
    <n v="1"/>
    <n v="1"/>
    <n v="1"/>
    <n v="2954"/>
    <n v="1"/>
    <n v="57620"/>
    <n v="11"/>
    <n v="8"/>
    <n v="2"/>
    <n v="10"/>
    <n v="4"/>
    <n v="10"/>
    <n v="9"/>
    <n v="9"/>
    <s v="Non-Travel"/>
    <x v="1"/>
    <s v="Medical"/>
    <x v="0"/>
    <s v="Research Scientist"/>
    <x v="1"/>
    <s v="Yes"/>
    <s v="Y"/>
  </r>
  <r>
    <n v="28"/>
    <n v="1"/>
    <n v="3"/>
    <n v="1"/>
    <n v="2955"/>
    <n v="1"/>
    <n v="25920"/>
    <n v="14"/>
    <n v="8"/>
    <n v="0"/>
    <n v="5"/>
    <n v="2"/>
    <n v="5"/>
    <n v="0"/>
    <n v="4"/>
    <s v="Travel_Rarely"/>
    <x v="1"/>
    <s v="Life Sciences"/>
    <x v="0"/>
    <s v="Manufacturing Director"/>
    <x v="1"/>
    <s v="No"/>
    <s v="Y"/>
  </r>
  <r>
    <n v="37"/>
    <n v="1"/>
    <n v="3"/>
    <n v="1"/>
    <n v="2956"/>
    <n v="2"/>
    <n v="53460"/>
    <n v="11"/>
    <n v="8"/>
    <n v="0"/>
    <n v="7"/>
    <n v="2"/>
    <n v="5"/>
    <n v="0"/>
    <n v="1"/>
    <s v="Travel_Rarely"/>
    <x v="1"/>
    <s v="Life Sciences"/>
    <x v="0"/>
    <s v="Healthcare Representative"/>
    <x v="1"/>
    <s v="No"/>
    <s v="Y"/>
  </r>
  <r>
    <n v="21"/>
    <n v="3"/>
    <n v="2"/>
    <n v="1"/>
    <n v="2957"/>
    <n v="1"/>
    <n v="42130"/>
    <n v="12"/>
    <n v="8"/>
    <n v="3"/>
    <n v="3"/>
    <n v="3"/>
    <n v="3"/>
    <n v="1"/>
    <n v="0"/>
    <s v="Travel_Rarely"/>
    <x v="1"/>
    <s v="Life Sciences"/>
    <x v="1"/>
    <s v="Laboratory Technician"/>
    <x v="1"/>
    <s v="No"/>
    <s v="Y"/>
  </r>
  <r>
    <n v="37"/>
    <n v="1"/>
    <n v="3"/>
    <n v="1"/>
    <n v="2958"/>
    <n v="2"/>
    <n v="41270"/>
    <n v="13"/>
    <n v="8"/>
    <n v="1"/>
    <n v="15"/>
    <n v="2"/>
    <n v="5"/>
    <n v="0"/>
    <n v="2"/>
    <s v="Non-Travel"/>
    <x v="1"/>
    <s v="Medical"/>
    <x v="2"/>
    <s v="Sales Executive"/>
    <x v="1"/>
    <s v="No"/>
    <s v="Y"/>
  </r>
  <r>
    <n v="35"/>
    <n v="7"/>
    <n v="4"/>
    <n v="1"/>
    <n v="2959"/>
    <n v="1"/>
    <n v="24380"/>
    <n v="16"/>
    <n v="8"/>
    <n v="0"/>
    <n v="10"/>
    <n v="5"/>
    <n v="7"/>
    <n v="6"/>
    <n v="2"/>
    <s v="Travel_Rarely"/>
    <x v="0"/>
    <s v="Life Sciences"/>
    <x v="2"/>
    <s v="Sales Representative"/>
    <x v="1"/>
    <s v="No"/>
    <s v="Y"/>
  </r>
  <r>
    <n v="38"/>
    <n v="8"/>
    <n v="3"/>
    <n v="1"/>
    <n v="2960"/>
    <n v="1"/>
    <n v="68700"/>
    <n v="11"/>
    <n v="8"/>
    <n v="1"/>
    <n v="8"/>
    <n v="5"/>
    <n v="8"/>
    <n v="7"/>
    <n v="7"/>
    <s v="Travel_Rarely"/>
    <x v="1"/>
    <s v="Life Sciences"/>
    <x v="2"/>
    <s v="Manager"/>
    <x v="0"/>
    <s v="No"/>
    <s v="Y"/>
  </r>
  <r>
    <n v="26"/>
    <n v="1"/>
    <n v="4"/>
    <n v="1"/>
    <n v="2961"/>
    <n v="2"/>
    <n v="104470"/>
    <n v="18"/>
    <n v="8"/>
    <n v="0"/>
    <n v="6"/>
    <n v="3"/>
    <n v="6"/>
    <n v="1"/>
    <n v="4"/>
    <s v="Travel_Frequently"/>
    <x v="1"/>
    <s v="Other"/>
    <x v="2"/>
    <s v="Laboratory Technician"/>
    <x v="1"/>
    <s v="No"/>
    <s v="Y"/>
  </r>
  <r>
    <n v="50"/>
    <n v="8"/>
    <n v="4"/>
    <n v="1"/>
    <n v="2962"/>
    <n v="1"/>
    <n v="96670"/>
    <n v="23"/>
    <n v="8"/>
    <n v="0"/>
    <n v="28"/>
    <n v="2"/>
    <n v="10"/>
    <n v="1"/>
    <n v="6"/>
    <s v="Travel_Rarely"/>
    <x v="0"/>
    <s v="Life Sciences"/>
    <x v="2"/>
    <s v="Research Scientist"/>
    <x v="1"/>
    <s v="No"/>
    <s v="Y"/>
  </r>
  <r>
    <n v="53"/>
    <n v="11"/>
    <n v="4"/>
    <n v="1"/>
    <n v="2963"/>
    <n v="2"/>
    <n v="21480"/>
    <n v="11"/>
    <n v="8"/>
    <n v="0"/>
    <n v="21"/>
    <n v="2"/>
    <n v="5"/>
    <n v="1"/>
    <n v="3"/>
    <s v="Travel_Rarely"/>
    <x v="1"/>
    <s v="Life Sciences"/>
    <x v="0"/>
    <s v="Research Scientist"/>
    <x v="0"/>
    <s v="No"/>
    <s v="Y"/>
  </r>
  <r>
    <n v="42"/>
    <n v="4"/>
    <n v="4"/>
    <n v="1"/>
    <n v="2964"/>
    <n v="1"/>
    <n v="89260"/>
    <n v="14"/>
    <n v="8"/>
    <n v="0"/>
    <n v="20"/>
    <n v="4"/>
    <n v="20"/>
    <n v="11"/>
    <n v="6"/>
    <s v="Travel_Rarely"/>
    <x v="1"/>
    <s v="Life Sciences"/>
    <x v="0"/>
    <s v="Manufacturing Director"/>
    <x v="1"/>
    <s v="No"/>
    <s v="Y"/>
  </r>
  <r>
    <n v="29"/>
    <n v="16"/>
    <n v="4"/>
    <n v="1"/>
    <n v="2965"/>
    <n v="1"/>
    <n v="65130"/>
    <n v="11"/>
    <n v="8"/>
    <n v="1"/>
    <n v="10"/>
    <n v="2"/>
    <n v="10"/>
    <n v="0"/>
    <n v="9"/>
    <s v="Travel_Frequently"/>
    <x v="1"/>
    <s v="Medical"/>
    <x v="1"/>
    <s v="Laboratory Technician"/>
    <x v="1"/>
    <s v="No"/>
    <s v="Y"/>
  </r>
  <r>
    <n v="55"/>
    <n v="1"/>
    <n v="4"/>
    <n v="1"/>
    <n v="2966"/>
    <n v="1"/>
    <n v="67990"/>
    <n v="11"/>
    <n v="8"/>
    <n v="0"/>
    <n v="12"/>
    <n v="2"/>
    <n v="10"/>
    <n v="0"/>
    <n v="8"/>
    <s v="Travel_Rarely"/>
    <x v="1"/>
    <s v="Other"/>
    <x v="0"/>
    <s v="Research Scientist"/>
    <x v="0"/>
    <s v="No"/>
    <s v="Y"/>
  </r>
  <r>
    <n v="26"/>
    <n v="9"/>
    <n v="3"/>
    <n v="1"/>
    <n v="2967"/>
    <n v="1"/>
    <n v="162910"/>
    <n v="22"/>
    <n v="8"/>
    <n v="0"/>
    <n v="5"/>
    <n v="3"/>
    <n v="5"/>
    <n v="3"/>
    <n v="3"/>
    <s v="Travel_Frequently"/>
    <x v="1"/>
    <s v="Life Sciences"/>
    <x v="0"/>
    <s v="Manager"/>
    <x v="0"/>
    <s v="No"/>
    <s v="Y"/>
  </r>
  <r>
    <n v="37"/>
    <n v="5"/>
    <n v="1"/>
    <n v="1"/>
    <n v="2968"/>
    <n v="1"/>
    <n v="27050"/>
    <n v="11"/>
    <n v="8"/>
    <n v="0"/>
    <n v="17"/>
    <n v="2"/>
    <n v="17"/>
    <n v="5"/>
    <n v="7"/>
    <s v="Travel_Rarely"/>
    <x v="0"/>
    <s v="Marketing"/>
    <x v="1"/>
    <s v="Research Scientist"/>
    <x v="1"/>
    <s v="No"/>
    <s v="Y"/>
  </r>
  <r>
    <n v="44"/>
    <n v="1"/>
    <n v="2"/>
    <n v="1"/>
    <n v="2969"/>
    <n v="2"/>
    <n v="103330"/>
    <n v="14"/>
    <n v="8"/>
    <n v="1"/>
    <n v="19"/>
    <n v="2"/>
    <n v="1"/>
    <n v="0"/>
    <n v="0"/>
    <s v="Travel_Frequently"/>
    <x v="1"/>
    <s v="Medical"/>
    <x v="2"/>
    <s v="Research Scientist"/>
    <x v="1"/>
    <s v="Yes"/>
    <s v="Y"/>
  </r>
  <r>
    <n v="38"/>
    <n v="2"/>
    <n v="3"/>
    <n v="1"/>
    <n v="2970"/>
    <n v="1"/>
    <n v="44480"/>
    <n v="12"/>
    <n v="8"/>
    <n v="0"/>
    <n v="10"/>
    <n v="3"/>
    <n v="2"/>
    <n v="1"/>
    <n v="2"/>
    <s v="Travel_Rarely"/>
    <x v="0"/>
    <s v="Marketing"/>
    <x v="2"/>
    <s v="Manager"/>
    <x v="0"/>
    <s v="No"/>
    <s v="Y"/>
  </r>
  <r>
    <n v="26"/>
    <n v="4"/>
    <n v="3"/>
    <n v="1"/>
    <n v="2971"/>
    <n v="3"/>
    <n v="68540"/>
    <n v="11"/>
    <n v="8"/>
    <n v="0"/>
    <n v="5"/>
    <n v="5"/>
    <n v="3"/>
    <n v="0"/>
    <n v="2"/>
    <s v="Travel_Rarely"/>
    <x v="1"/>
    <s v="Medical"/>
    <x v="2"/>
    <s v="Research Scientist"/>
    <x v="1"/>
    <s v="Yes"/>
    <s v="Y"/>
  </r>
  <r>
    <n v="28"/>
    <n v="7"/>
    <n v="3"/>
    <n v="1"/>
    <n v="2972"/>
    <n v="1"/>
    <n v="96370"/>
    <n v="13"/>
    <n v="8"/>
    <n v="0"/>
    <n v="5"/>
    <n v="6"/>
    <n v="5"/>
    <n v="0"/>
    <n v="2"/>
    <s v="Travel_Rarely"/>
    <x v="1"/>
    <s v="Other"/>
    <x v="1"/>
    <s v="Human Resources"/>
    <x v="1"/>
    <s v="No"/>
    <s v="Y"/>
  </r>
  <r>
    <n v="49"/>
    <n v="1"/>
    <n v="1"/>
    <n v="1"/>
    <n v="2973"/>
    <n v="2"/>
    <n v="35910"/>
    <n v="13"/>
    <n v="8"/>
    <n v="0"/>
    <n v="22"/>
    <n v="2"/>
    <n v="3"/>
    <n v="1"/>
    <n v="2"/>
    <s v="Travel_Frequently"/>
    <x v="1"/>
    <s v="Medical"/>
    <x v="1"/>
    <s v="Research Scientist"/>
    <x v="0"/>
    <s v="No"/>
    <s v="Y"/>
  </r>
  <r>
    <n v="36"/>
    <n v="5"/>
    <n v="3"/>
    <n v="1"/>
    <n v="2974"/>
    <n v="3"/>
    <n v="54050"/>
    <n v="14"/>
    <n v="8"/>
    <n v="0"/>
    <n v="10"/>
    <n v="2"/>
    <n v="8"/>
    <n v="7"/>
    <n v="7"/>
    <s v="Travel_Rarely"/>
    <x v="0"/>
    <s v="Technical Degree"/>
    <x v="1"/>
    <s v="Sales Executive"/>
    <x v="1"/>
    <s v="No"/>
    <s v="Y"/>
  </r>
  <r>
    <n v="31"/>
    <n v="9"/>
    <n v="4"/>
    <n v="1"/>
    <n v="2975"/>
    <n v="1"/>
    <n v="46840"/>
    <n v="16"/>
    <n v="8"/>
    <n v="1"/>
    <n v="2"/>
    <n v="4"/>
    <n v="2"/>
    <n v="2"/>
    <n v="2"/>
    <s v="Travel_Frequently"/>
    <x v="1"/>
    <s v="Medical"/>
    <x v="2"/>
    <s v="Sales Executive"/>
    <x v="1"/>
    <s v="No"/>
    <s v="Y"/>
  </r>
  <r>
    <n v="26"/>
    <n v="8"/>
    <n v="3"/>
    <n v="1"/>
    <n v="2976"/>
    <n v="2"/>
    <n v="157870"/>
    <n v="12"/>
    <n v="8"/>
    <n v="2"/>
    <n v="8"/>
    <n v="5"/>
    <n v="8"/>
    <n v="7"/>
    <n v="4"/>
    <s v="Travel_Rarely"/>
    <x v="1"/>
    <s v="Medical"/>
    <x v="1"/>
    <s v="Manager"/>
    <x v="1"/>
    <s v="Yes"/>
    <s v="Y"/>
  </r>
  <r>
    <n v="37"/>
    <n v="9"/>
    <n v="1"/>
    <n v="1"/>
    <n v="2977"/>
    <n v="1"/>
    <n v="15140"/>
    <n v="14"/>
    <n v="8"/>
    <n v="0"/>
    <n v="4"/>
    <n v="3"/>
    <n v="4"/>
    <n v="1"/>
    <n v="2"/>
    <s v="Travel_Frequently"/>
    <x v="0"/>
    <s v="Marketing"/>
    <x v="0"/>
    <s v="Laboratory Technician"/>
    <x v="1"/>
    <s v="No"/>
    <s v="Y"/>
  </r>
  <r>
    <n v="42"/>
    <n v="2"/>
    <n v="2"/>
    <n v="1"/>
    <n v="2978"/>
    <n v="3"/>
    <n v="29560"/>
    <n v="13"/>
    <n v="8"/>
    <n v="0"/>
    <n v="23"/>
    <n v="2"/>
    <n v="20"/>
    <n v="4"/>
    <n v="8"/>
    <s v="Travel_Frequently"/>
    <x v="0"/>
    <s v="Marketing"/>
    <x v="0"/>
    <s v="Research Director"/>
    <x v="1"/>
    <s v="No"/>
    <s v="Y"/>
  </r>
  <r>
    <n v="18"/>
    <n v="1"/>
    <n v="4"/>
    <n v="1"/>
    <n v="2979"/>
    <n v="1"/>
    <n v="23350"/>
    <n v="14"/>
    <n v="8"/>
    <n v="2"/>
    <n v="0"/>
    <n v="3"/>
    <n v="0"/>
    <n v="0"/>
    <n v="0"/>
    <s v="Travel_Rarely"/>
    <x v="1"/>
    <s v="Life Sciences"/>
    <x v="1"/>
    <s v="Sales Executive"/>
    <x v="1"/>
    <s v="Yes"/>
    <s v="Y"/>
  </r>
  <r>
    <n v="35"/>
    <n v="20"/>
    <n v="2"/>
    <n v="1"/>
    <n v="2980"/>
    <n v="1"/>
    <n v="51540"/>
    <n v="19"/>
    <n v="8"/>
    <n v="0"/>
    <n v="12"/>
    <n v="2"/>
    <n v="11"/>
    <n v="6"/>
    <n v="9"/>
    <s v="Travel_Rarely"/>
    <x v="0"/>
    <s v="Life Sciences"/>
    <x v="0"/>
    <s v="Laboratory Technician"/>
    <x v="1"/>
    <s v="No"/>
    <s v="Y"/>
  </r>
  <r>
    <n v="36"/>
    <n v="8"/>
    <n v="3"/>
    <n v="1"/>
    <n v="2981"/>
    <n v="3"/>
    <n v="69620"/>
    <n v="12"/>
    <n v="8"/>
    <n v="2"/>
    <n v="4"/>
    <n v="2"/>
    <n v="1"/>
    <n v="0"/>
    <n v="0"/>
    <s v="Travel_Frequently"/>
    <x v="1"/>
    <s v="Other"/>
    <x v="0"/>
    <s v="Sales Executive"/>
    <x v="0"/>
    <s v="No"/>
    <s v="Y"/>
  </r>
  <r>
    <n v="51"/>
    <n v="2"/>
    <n v="3"/>
    <n v="1"/>
    <n v="2982"/>
    <n v="2"/>
    <n v="56750"/>
    <n v="13"/>
    <n v="8"/>
    <n v="0"/>
    <n v="13"/>
    <n v="2"/>
    <n v="4"/>
    <n v="1"/>
    <n v="2"/>
    <s v="Travel_Rarely"/>
    <x v="1"/>
    <s v="Life Sciences"/>
    <x v="2"/>
    <s v="Laboratory Technician"/>
    <x v="1"/>
    <s v="No"/>
    <s v="Y"/>
  </r>
  <r>
    <n v="41"/>
    <n v="29"/>
    <n v="1"/>
    <n v="1"/>
    <n v="2983"/>
    <n v="1"/>
    <n v="23790"/>
    <n v="12"/>
    <n v="8"/>
    <n v="0"/>
    <n v="22"/>
    <n v="6"/>
    <n v="22"/>
    <n v="0"/>
    <n v="4"/>
    <s v="Travel_Rarely"/>
    <x v="1"/>
    <s v="Life Sciences"/>
    <x v="1"/>
    <s v="Laboratory Technician"/>
    <x v="1"/>
    <s v="No"/>
    <s v="Y"/>
  </r>
  <r>
    <n v="18"/>
    <n v="7"/>
    <n v="3"/>
    <n v="1"/>
    <n v="2984"/>
    <n v="1"/>
    <n v="38120"/>
    <n v="15"/>
    <n v="8"/>
    <n v="0"/>
    <n v="0"/>
    <n v="3"/>
    <n v="0"/>
    <n v="0"/>
    <n v="0"/>
    <s v="Travel_Rarely"/>
    <x v="0"/>
    <s v="Life Sciences"/>
    <x v="1"/>
    <s v="Research Scientist"/>
    <x v="1"/>
    <s v="No"/>
    <s v="Y"/>
  </r>
  <r>
    <n v="28"/>
    <n v="9"/>
    <n v="3"/>
    <n v="1"/>
    <n v="2985"/>
    <n v="1"/>
    <n v="46480"/>
    <n v="23"/>
    <n v="8"/>
    <n v="2"/>
    <n v="9"/>
    <n v="2"/>
    <n v="8"/>
    <n v="0"/>
    <n v="7"/>
    <s v="Travel_Rarely"/>
    <x v="1"/>
    <s v="Medical"/>
    <x v="1"/>
    <s v="Sales Representative"/>
    <x v="1"/>
    <s v="No"/>
    <s v="Y"/>
  </r>
  <r>
    <n v="31"/>
    <n v="8"/>
    <n v="1"/>
    <n v="1"/>
    <n v="2986"/>
    <n v="1"/>
    <n v="29360"/>
    <n v="12"/>
    <n v="8"/>
    <n v="1"/>
    <n v="10"/>
    <n v="2"/>
    <n v="8"/>
    <n v="7"/>
    <n v="7"/>
    <s v="Travel_Rarely"/>
    <x v="1"/>
    <s v="Technical Degree"/>
    <x v="0"/>
    <s v="Manufacturing Director"/>
    <x v="1"/>
    <s v="No"/>
    <s v="Y"/>
  </r>
  <r>
    <n v="39"/>
    <n v="5"/>
    <n v="4"/>
    <n v="1"/>
    <n v="2987"/>
    <n v="2"/>
    <n v="21050"/>
    <n v="20"/>
    <n v="8"/>
    <n v="0"/>
    <n v="19"/>
    <n v="3"/>
    <n v="18"/>
    <n v="3"/>
    <n v="7"/>
    <s v="Travel_Rarely"/>
    <x v="0"/>
    <s v="Marketing"/>
    <x v="2"/>
    <s v="Human Resources"/>
    <x v="0"/>
    <s v="No"/>
    <s v="Y"/>
  </r>
  <r>
    <n v="36"/>
    <n v="5"/>
    <n v="4"/>
    <n v="1"/>
    <n v="2988"/>
    <n v="1"/>
    <n v="85780"/>
    <n v="21"/>
    <n v="8"/>
    <n v="0"/>
    <n v="11"/>
    <n v="4"/>
    <n v="9"/>
    <n v="0"/>
    <n v="8"/>
    <s v="Non-Travel"/>
    <x v="1"/>
    <s v="Life Sciences"/>
    <x v="0"/>
    <s v="Sales Executive"/>
    <x v="1"/>
    <s v="No"/>
    <s v="Y"/>
  </r>
  <r>
    <n v="32"/>
    <n v="2"/>
    <n v="3"/>
    <n v="1"/>
    <n v="2989"/>
    <n v="2"/>
    <n v="27060"/>
    <n v="21"/>
    <n v="8"/>
    <n v="1"/>
    <n v="13"/>
    <n v="4"/>
    <n v="13"/>
    <n v="4"/>
    <n v="8"/>
    <s v="Travel_Rarely"/>
    <x v="0"/>
    <s v="Marketing"/>
    <x v="0"/>
    <s v="Laboratory Technician"/>
    <x v="1"/>
    <s v="No"/>
    <s v="Y"/>
  </r>
  <r>
    <n v="38"/>
    <n v="5"/>
    <n v="2"/>
    <n v="1"/>
    <n v="2990"/>
    <n v="3"/>
    <n v="63840"/>
    <n v="19"/>
    <n v="8"/>
    <n v="2"/>
    <n v="19"/>
    <n v="4"/>
    <n v="10"/>
    <n v="0"/>
    <n v="1"/>
    <s v="Travel_Rarely"/>
    <x v="1"/>
    <s v="Life Sciences"/>
    <x v="0"/>
    <s v="Research Scientist"/>
    <x v="0"/>
    <s v="No"/>
    <s v="Y"/>
  </r>
  <r>
    <n v="58"/>
    <n v="2"/>
    <n v="3"/>
    <n v="1"/>
    <n v="2991"/>
    <n v="2"/>
    <n v="39680"/>
    <n v="13"/>
    <n v="8"/>
    <n v="2"/>
    <n v="12"/>
    <n v="3"/>
    <n v="5"/>
    <n v="1"/>
    <n v="2"/>
    <s v="Non-Travel"/>
    <x v="1"/>
    <s v="Life Sciences"/>
    <x v="2"/>
    <s v="Manufacturing Director"/>
    <x v="1"/>
    <s v="No"/>
    <s v="Y"/>
  </r>
  <r>
    <n v="31"/>
    <n v="20"/>
    <n v="1"/>
    <n v="1"/>
    <n v="2992"/>
    <n v="3"/>
    <n v="99070"/>
    <n v="13"/>
    <n v="8"/>
    <n v="1"/>
    <n v="6"/>
    <n v="3"/>
    <n v="5"/>
    <n v="0"/>
    <n v="3"/>
    <s v="Travel_Rarely"/>
    <x v="1"/>
    <s v="Technical Degree"/>
    <x v="0"/>
    <s v="Research Scientist"/>
    <x v="0"/>
    <s v="No"/>
    <s v="Y"/>
  </r>
  <r>
    <n v="31"/>
    <n v="7"/>
    <n v="4"/>
    <n v="1"/>
    <n v="2993"/>
    <n v="2"/>
    <n v="132250"/>
    <n v="21"/>
    <n v="8"/>
    <n v="1"/>
    <n v="9"/>
    <n v="2"/>
    <n v="2"/>
    <n v="1"/>
    <n v="0"/>
    <s v="Travel_Rarely"/>
    <x v="0"/>
    <s v="Marketing"/>
    <x v="0"/>
    <s v="Sales Executive"/>
    <x v="1"/>
    <s v="No"/>
    <s v="Y"/>
  </r>
  <r>
    <n v="45"/>
    <n v="3"/>
    <n v="1"/>
    <n v="1"/>
    <n v="2994"/>
    <n v="1"/>
    <n v="35400"/>
    <n v="13"/>
    <n v="8"/>
    <n v="0"/>
    <n v="24"/>
    <n v="6"/>
    <n v="24"/>
    <n v="9"/>
    <n v="11"/>
    <s v="Travel_Frequently"/>
    <x v="1"/>
    <s v="Medical"/>
    <x v="2"/>
    <s v="Sales Executive"/>
    <x v="0"/>
    <s v="No"/>
    <s v="Y"/>
  </r>
  <r>
    <n v="31"/>
    <n v="16"/>
    <n v="4"/>
    <n v="1"/>
    <n v="2995"/>
    <n v="2"/>
    <n v="28040"/>
    <n v="19"/>
    <n v="8"/>
    <n v="2"/>
    <n v="3"/>
    <n v="0"/>
    <n v="2"/>
    <n v="2"/>
    <n v="2"/>
    <s v="Travel_Rarely"/>
    <x v="0"/>
    <s v="Marketing"/>
    <x v="2"/>
    <s v="Research Scientist"/>
    <x v="0"/>
    <s v="No"/>
    <s v="Y"/>
  </r>
  <r>
    <n v="33"/>
    <n v="9"/>
    <n v="3"/>
    <n v="1"/>
    <n v="2996"/>
    <n v="4"/>
    <n v="193920"/>
    <n v="12"/>
    <n v="8"/>
    <n v="1"/>
    <n v="12"/>
    <n v="3"/>
    <n v="10"/>
    <n v="8"/>
    <n v="8"/>
    <s v="Travel_Frequently"/>
    <x v="1"/>
    <s v="Life Sciences"/>
    <x v="0"/>
    <s v="Research Director"/>
    <x v="1"/>
    <s v="No"/>
    <s v="Y"/>
  </r>
  <r>
    <n v="39"/>
    <n v="1"/>
    <n v="4"/>
    <n v="1"/>
    <n v="2997"/>
    <n v="1"/>
    <n v="196650"/>
    <n v="22"/>
    <n v="8"/>
    <n v="1"/>
    <n v="21"/>
    <n v="6"/>
    <n v="21"/>
    <n v="11"/>
    <n v="10"/>
    <s v="Travel_Rarely"/>
    <x v="0"/>
    <s v="Life Sciences"/>
    <x v="0"/>
    <s v="Sales Executive"/>
    <x v="1"/>
    <s v="No"/>
    <s v="Y"/>
  </r>
  <r>
    <n v="43"/>
    <n v="7"/>
    <n v="4"/>
    <n v="1"/>
    <n v="2998"/>
    <n v="4"/>
    <n v="24390"/>
    <n v="15"/>
    <n v="8"/>
    <n v="0"/>
    <n v="9"/>
    <n v="2"/>
    <n v="8"/>
    <n v="1"/>
    <n v="7"/>
    <s v="Travel_Frequently"/>
    <x v="1"/>
    <s v="Medical"/>
    <x v="1"/>
    <s v="Research Scientist"/>
    <x v="1"/>
    <s v="No"/>
    <s v="Y"/>
  </r>
  <r>
    <n v="49"/>
    <n v="1"/>
    <n v="3"/>
    <n v="1"/>
    <n v="2999"/>
    <n v="3"/>
    <n v="73140"/>
    <n v="22"/>
    <n v="8"/>
    <n v="0"/>
    <n v="25"/>
    <n v="2"/>
    <n v="7"/>
    <n v="0"/>
    <n v="7"/>
    <s v="Travel_Rarely"/>
    <x v="1"/>
    <s v="Life Sciences"/>
    <x v="1"/>
    <s v="Manufacturing Director"/>
    <x v="1"/>
    <s v="No"/>
    <s v="Y"/>
  </r>
  <r>
    <n v="52"/>
    <n v="7"/>
    <n v="1"/>
    <n v="1"/>
    <n v="3000"/>
    <n v="2"/>
    <n v="47740"/>
    <n v="18"/>
    <n v="8"/>
    <n v="1"/>
    <n v="11"/>
    <n v="2"/>
    <n v="8"/>
    <n v="7"/>
    <n v="7"/>
    <s v="Travel_Rarely"/>
    <x v="1"/>
    <s v="Life Sciences"/>
    <x v="0"/>
    <s v="Research Scientist"/>
    <x v="0"/>
    <s v="Yes"/>
    <s v="Y"/>
  </r>
  <r>
    <n v="27"/>
    <n v="15"/>
    <n v="4"/>
    <n v="1"/>
    <n v="3001"/>
    <n v="3"/>
    <n v="39020"/>
    <n v="22"/>
    <n v="8"/>
    <n v="0"/>
    <n v="4"/>
    <n v="2"/>
    <n v="4"/>
    <n v="1"/>
    <n v="2"/>
    <s v="Travel_Rarely"/>
    <x v="1"/>
    <s v="Medical"/>
    <x v="1"/>
    <s v="Research Scientist"/>
    <x v="1"/>
    <s v="No"/>
    <s v="Y"/>
  </r>
  <r>
    <n v="32"/>
    <n v="1"/>
    <n v="3"/>
    <n v="1"/>
    <n v="3002"/>
    <n v="3"/>
    <n v="26620"/>
    <n v="11"/>
    <n v="8"/>
    <n v="1"/>
    <n v="13"/>
    <n v="6"/>
    <n v="13"/>
    <n v="11"/>
    <n v="9"/>
    <s v="Travel_Rarely"/>
    <x v="1"/>
    <s v="Life Sciences"/>
    <x v="0"/>
    <s v="Research Scientist"/>
    <x v="1"/>
    <s v="No"/>
    <s v="Y"/>
  </r>
  <r>
    <n v="27"/>
    <n v="13"/>
    <n v="2"/>
    <n v="1"/>
    <n v="3003"/>
    <n v="4"/>
    <n v="28560"/>
    <n v="12"/>
    <n v="8"/>
    <n v="2"/>
    <n v="5"/>
    <n v="5"/>
    <n v="5"/>
    <n v="0"/>
    <n v="4"/>
    <s v="Travel_Rarely"/>
    <x v="1"/>
    <s v="Medical"/>
    <x v="1"/>
    <s v="Research Director"/>
    <x v="0"/>
    <s v="No"/>
    <s v="Y"/>
  </r>
  <r>
    <n v="31"/>
    <n v="24"/>
    <n v="3"/>
    <n v="1"/>
    <n v="3004"/>
    <n v="2"/>
    <n v="10810"/>
    <n v="11"/>
    <n v="8"/>
    <n v="3"/>
    <n v="13"/>
    <n v="4"/>
    <n v="7"/>
    <n v="1"/>
    <n v="7"/>
    <s v="Travel_Rarely"/>
    <x v="0"/>
    <s v="Life Sciences"/>
    <x v="2"/>
    <s v="Healthcare Representative"/>
    <x v="1"/>
    <s v="No"/>
    <s v="Y"/>
  </r>
  <r>
    <n v="32"/>
    <n v="7"/>
    <n v="3"/>
    <n v="1"/>
    <n v="3005"/>
    <n v="2"/>
    <n v="24720"/>
    <n v="13"/>
    <n v="8"/>
    <n v="0"/>
    <n v="10"/>
    <n v="2"/>
    <n v="7"/>
    <n v="0"/>
    <n v="7"/>
    <s v="Travel_Rarely"/>
    <x v="1"/>
    <s v="Technical Degree"/>
    <x v="1"/>
    <s v="Healthcare Representative"/>
    <x v="1"/>
    <s v="No"/>
    <s v="Y"/>
  </r>
  <r>
    <n v="28"/>
    <n v="9"/>
    <n v="4"/>
    <n v="1"/>
    <n v="3006"/>
    <n v="1"/>
    <n v="56730"/>
    <n v="14"/>
    <n v="8"/>
    <n v="1"/>
    <n v="5"/>
    <n v="4"/>
    <n v="3"/>
    <n v="2"/>
    <n v="2"/>
    <s v="Travel_Rarely"/>
    <x v="1"/>
    <s v="Medical"/>
    <x v="0"/>
    <s v="Sales Executive"/>
    <x v="1"/>
    <s v="Yes"/>
    <s v="Y"/>
  </r>
  <r>
    <n v="30"/>
    <n v="13"/>
    <n v="3"/>
    <n v="1"/>
    <n v="3007"/>
    <n v="4"/>
    <n v="41970"/>
    <n v="13"/>
    <n v="8"/>
    <n v="0"/>
    <n v="11"/>
    <n v="3"/>
    <n v="10"/>
    <n v="1"/>
    <n v="9"/>
    <s v="Travel_Rarely"/>
    <x v="1"/>
    <s v="Life Sciences"/>
    <x v="0"/>
    <s v="Research Director"/>
    <x v="0"/>
    <s v="No"/>
    <s v="Y"/>
  </r>
  <r>
    <n v="31"/>
    <n v="2"/>
    <n v="1"/>
    <n v="1"/>
    <n v="3008"/>
    <n v="1"/>
    <n v="97130"/>
    <n v="17"/>
    <n v="8"/>
    <n v="0"/>
    <n v="10"/>
    <n v="5"/>
    <n v="10"/>
    <n v="8"/>
    <n v="9"/>
    <s v="Travel_Frequently"/>
    <x v="1"/>
    <s v="Life Sciences"/>
    <x v="0"/>
    <s v="Manager"/>
    <x v="0"/>
    <s v="No"/>
    <s v="Y"/>
  </r>
  <r>
    <n v="39"/>
    <n v="19"/>
    <n v="4"/>
    <n v="1"/>
    <n v="3009"/>
    <n v="1"/>
    <n v="20620"/>
    <n v="13"/>
    <n v="8"/>
    <n v="0"/>
    <n v="21"/>
    <n v="4"/>
    <n v="21"/>
    <n v="13"/>
    <n v="3"/>
    <s v="Travel_Frequently"/>
    <x v="1"/>
    <s v="Medical"/>
    <x v="0"/>
    <s v="Research Scientist"/>
    <x v="0"/>
    <s v="No"/>
    <s v="Y"/>
  </r>
  <r>
    <n v="39"/>
    <n v="1"/>
    <n v="1"/>
    <n v="1"/>
    <n v="3010"/>
    <n v="1"/>
    <n v="42840"/>
    <n v="17"/>
    <n v="8"/>
    <n v="1"/>
    <n v="12"/>
    <n v="0"/>
    <n v="1"/>
    <n v="0"/>
    <n v="0"/>
    <s v="Travel_Rarely"/>
    <x v="1"/>
    <s v="Medical"/>
    <x v="0"/>
    <s v="Laboratory Technician"/>
    <x v="0"/>
    <s v="Yes"/>
    <s v="Y"/>
  </r>
  <r>
    <n v="33"/>
    <n v="4"/>
    <n v="2"/>
    <n v="1"/>
    <n v="3011"/>
    <n v="4"/>
    <n v="47880"/>
    <n v="11"/>
    <n v="8"/>
    <n v="1"/>
    <n v="9"/>
    <n v="0"/>
    <n v="7"/>
    <n v="0"/>
    <n v="1"/>
    <s v="Travel_Frequently"/>
    <x v="0"/>
    <s v="Life Sciences"/>
    <x v="1"/>
    <s v="Research Scientist"/>
    <x v="1"/>
    <s v="No"/>
    <s v="Y"/>
  </r>
  <r>
    <n v="47"/>
    <n v="4"/>
    <n v="3"/>
    <n v="1"/>
    <n v="3012"/>
    <n v="2"/>
    <n v="59060"/>
    <n v="23"/>
    <n v="8"/>
    <n v="0"/>
    <n v="21"/>
    <n v="4"/>
    <n v="3"/>
    <n v="1"/>
    <n v="1"/>
    <s v="Travel_Rarely"/>
    <x v="1"/>
    <s v="Life Sciences"/>
    <x v="0"/>
    <s v="Healthcare Representative"/>
    <x v="0"/>
    <s v="No"/>
    <s v="Y"/>
  </r>
  <r>
    <n v="43"/>
    <n v="14"/>
    <n v="3"/>
    <n v="1"/>
    <n v="3013"/>
    <n v="5"/>
    <n v="38860"/>
    <n v="17"/>
    <n v="8"/>
    <n v="2"/>
    <n v="9"/>
    <n v="2"/>
    <n v="9"/>
    <n v="0"/>
    <n v="0"/>
    <s v="Travel_Frequently"/>
    <x v="1"/>
    <s v="Medical"/>
    <x v="2"/>
    <s v="Research Director"/>
    <x v="0"/>
    <s v="No"/>
    <s v="Y"/>
  </r>
  <r>
    <n v="27"/>
    <n v="2"/>
    <n v="3"/>
    <n v="1"/>
    <n v="3014"/>
    <n v="1"/>
    <n v="168230"/>
    <n v="17"/>
    <n v="8"/>
    <n v="0"/>
    <n v="6"/>
    <n v="3"/>
    <n v="5"/>
    <n v="1"/>
    <n v="4"/>
    <s v="Non-Travel"/>
    <x v="1"/>
    <s v="Life Sciences"/>
    <x v="0"/>
    <s v="Research Director"/>
    <x v="1"/>
    <s v="No"/>
    <s v="Y"/>
  </r>
  <r>
    <n v="54"/>
    <n v="1"/>
    <n v="4"/>
    <n v="1"/>
    <n v="3015"/>
    <n v="2"/>
    <n v="29330"/>
    <n v="12"/>
    <n v="8"/>
    <n v="2"/>
    <n v="20"/>
    <n v="2"/>
    <n v="4"/>
    <n v="0"/>
    <n v="3"/>
    <s v="Travel_Frequently"/>
    <x v="1"/>
    <s v="Life Sciences"/>
    <x v="1"/>
    <s v="Research Scientist"/>
    <x v="1"/>
    <s v="No"/>
    <s v="Y"/>
  </r>
  <r>
    <n v="43"/>
    <n v="7"/>
    <n v="2"/>
    <n v="1"/>
    <n v="3016"/>
    <n v="2"/>
    <n v="65000"/>
    <n v="23"/>
    <n v="8"/>
    <n v="0"/>
    <n v="10"/>
    <n v="3"/>
    <n v="1"/>
    <n v="0"/>
    <n v="0"/>
    <s v="Travel_Rarely"/>
    <x v="1"/>
    <s v="Life Sciences"/>
    <x v="0"/>
    <s v="Manager"/>
    <x v="0"/>
    <s v="No"/>
    <s v="Y"/>
  </r>
  <r>
    <n v="45"/>
    <n v="3"/>
    <n v="1"/>
    <n v="1"/>
    <n v="3017"/>
    <n v="1"/>
    <n v="171740"/>
    <n v="14"/>
    <n v="8"/>
    <n v="1"/>
    <n v="12"/>
    <n v="6"/>
    <n v="10"/>
    <n v="9"/>
    <n v="8"/>
    <s v="Travel_Rarely"/>
    <x v="0"/>
    <s v="Marketing"/>
    <x v="0"/>
    <s v="Sales Executive"/>
    <x v="0"/>
    <s v="No"/>
    <s v="Y"/>
  </r>
  <r>
    <n v="40"/>
    <n v="2"/>
    <n v="4"/>
    <n v="1"/>
    <n v="3018"/>
    <n v="4"/>
    <n v="50330"/>
    <n v="14"/>
    <n v="8"/>
    <n v="2"/>
    <n v="6"/>
    <n v="6"/>
    <n v="4"/>
    <n v="0"/>
    <n v="2"/>
    <s v="Travel_Rarely"/>
    <x v="1"/>
    <s v="Other"/>
    <x v="0"/>
    <s v="Research Scientist"/>
    <x v="1"/>
    <s v="No"/>
    <s v="Y"/>
  </r>
  <r>
    <n v="29"/>
    <n v="29"/>
    <n v="3"/>
    <n v="1"/>
    <n v="3019"/>
    <n v="1"/>
    <n v="23070"/>
    <n v="13"/>
    <n v="8"/>
    <n v="1"/>
    <n v="7"/>
    <n v="0"/>
    <n v="7"/>
    <n v="0"/>
    <n v="7"/>
    <s v="Travel_Rarely"/>
    <x v="1"/>
    <s v="Medical"/>
    <x v="0"/>
    <s v="Research Scientist"/>
    <x v="0"/>
    <s v="Yes"/>
    <s v="Y"/>
  </r>
  <r>
    <n v="29"/>
    <n v="8"/>
    <n v="3"/>
    <n v="1"/>
    <n v="3020"/>
    <n v="3"/>
    <n v="25870"/>
    <n v="22"/>
    <n v="8"/>
    <n v="2"/>
    <n v="4"/>
    <n v="3"/>
    <n v="3"/>
    <n v="2"/>
    <n v="2"/>
    <s v="Travel_Rarely"/>
    <x v="2"/>
    <s v="Medical"/>
    <x v="1"/>
    <s v="Sales Representative"/>
    <x v="1"/>
    <s v="No"/>
    <s v="Y"/>
  </r>
  <r>
    <n v="30"/>
    <n v="10"/>
    <n v="3"/>
    <n v="1"/>
    <n v="3021"/>
    <n v="2"/>
    <n v="55070"/>
    <n v="12"/>
    <n v="8"/>
    <n v="2"/>
    <n v="10"/>
    <n v="2"/>
    <n v="10"/>
    <n v="1"/>
    <n v="2"/>
    <s v="Travel_Rarely"/>
    <x v="1"/>
    <s v="Life Sciences"/>
    <x v="2"/>
    <s v="Research Scientist"/>
    <x v="1"/>
    <s v="No"/>
    <s v="Y"/>
  </r>
  <r>
    <n v="27"/>
    <n v="11"/>
    <n v="2"/>
    <n v="1"/>
    <n v="3022"/>
    <n v="1"/>
    <n v="43930"/>
    <n v="18"/>
    <n v="8"/>
    <n v="1"/>
    <n v="8"/>
    <n v="2"/>
    <n v="8"/>
    <n v="0"/>
    <n v="7"/>
    <s v="Travel_Rarely"/>
    <x v="1"/>
    <s v="Medical"/>
    <x v="0"/>
    <s v="Manager"/>
    <x v="1"/>
    <s v="No"/>
    <s v="Y"/>
  </r>
  <r>
    <n v="37"/>
    <n v="1"/>
    <n v="4"/>
    <n v="1"/>
    <n v="3023"/>
    <n v="2"/>
    <n v="133480"/>
    <n v="14"/>
    <n v="8"/>
    <n v="0"/>
    <n v="8"/>
    <n v="4"/>
    <n v="6"/>
    <n v="0"/>
    <n v="4"/>
    <s v="Travel_Rarely"/>
    <x v="0"/>
    <s v="Life Sciences"/>
    <x v="2"/>
    <s v="Healthcare Representative"/>
    <x v="1"/>
    <s v="No"/>
    <s v="Y"/>
  </r>
  <r>
    <n v="38"/>
    <n v="28"/>
    <n v="4"/>
    <n v="1"/>
    <n v="3024"/>
    <n v="1"/>
    <n v="65830"/>
    <n v="12"/>
    <n v="8"/>
    <n v="0"/>
    <n v="12"/>
    <n v="1"/>
    <n v="11"/>
    <n v="2"/>
    <n v="9"/>
    <s v="Travel_Rarely"/>
    <x v="1"/>
    <s v="Medical"/>
    <x v="2"/>
    <s v="Laboratory Technician"/>
    <x v="1"/>
    <s v="No"/>
    <s v="Y"/>
  </r>
  <r>
    <n v="31"/>
    <n v="6"/>
    <n v="3"/>
    <n v="1"/>
    <n v="3025"/>
    <n v="3"/>
    <n v="81030"/>
    <n v="15"/>
    <n v="8"/>
    <n v="1"/>
    <n v="11"/>
    <n v="5"/>
    <n v="11"/>
    <n v="4"/>
    <n v="10"/>
    <s v="Travel_Rarely"/>
    <x v="1"/>
    <s v="Medical"/>
    <x v="1"/>
    <s v="Manager"/>
    <x v="0"/>
    <s v="No"/>
    <s v="Y"/>
  </r>
  <r>
    <n v="29"/>
    <n v="3"/>
    <n v="4"/>
    <n v="1"/>
    <n v="3026"/>
    <n v="3"/>
    <n v="39780"/>
    <n v="11"/>
    <n v="8"/>
    <n v="0"/>
    <n v="7"/>
    <n v="0"/>
    <n v="7"/>
    <n v="1"/>
    <n v="7"/>
    <s v="Travel_Rarely"/>
    <x v="1"/>
    <s v="Life Sciences"/>
    <x v="2"/>
    <s v="Sales Executive"/>
    <x v="1"/>
    <s v="No"/>
    <s v="Y"/>
  </r>
  <r>
    <n v="35"/>
    <n v="16"/>
    <n v="2"/>
    <n v="1"/>
    <n v="3027"/>
    <n v="3"/>
    <n v="25440"/>
    <n v="13"/>
    <n v="8"/>
    <n v="1"/>
    <n v="17"/>
    <n v="3"/>
    <n v="16"/>
    <n v="0"/>
    <n v="13"/>
    <s v="Travel_Rarely"/>
    <x v="0"/>
    <s v="Technical Degree"/>
    <x v="1"/>
    <s v="Manager"/>
    <x v="1"/>
    <s v="No"/>
    <s v="Y"/>
  </r>
  <r>
    <n v="23"/>
    <n v="20"/>
    <n v="4"/>
    <n v="1"/>
    <n v="3028"/>
    <n v="1"/>
    <n v="53990"/>
    <n v="23"/>
    <n v="8"/>
    <n v="0"/>
    <n v="4"/>
    <n v="2"/>
    <n v="4"/>
    <n v="0"/>
    <n v="2"/>
    <s v="Travel_Rarely"/>
    <x v="1"/>
    <s v="Life Sciences"/>
    <x v="2"/>
    <s v="Manufacturing Director"/>
    <x v="1"/>
    <s v="No"/>
    <s v="Y"/>
  </r>
  <r>
    <n v="41"/>
    <n v="9"/>
    <n v="2"/>
    <n v="1"/>
    <n v="3029"/>
    <n v="1"/>
    <n v="54870"/>
    <n v="19"/>
    <n v="8"/>
    <n v="2"/>
    <n v="8"/>
    <n v="0"/>
    <n v="5"/>
    <n v="1"/>
    <n v="2"/>
    <s v="Travel_Rarely"/>
    <x v="1"/>
    <s v="Life Sciences"/>
    <x v="1"/>
    <s v="Laboratory Technician"/>
    <x v="0"/>
    <s v="No"/>
    <s v="Y"/>
  </r>
  <r>
    <n v="47"/>
    <n v="1"/>
    <n v="3"/>
    <n v="1"/>
    <n v="3030"/>
    <n v="2"/>
    <n v="68340"/>
    <n v="16"/>
    <n v="8"/>
    <n v="1"/>
    <n v="5"/>
    <n v="2"/>
    <n v="0"/>
    <n v="0"/>
    <n v="0"/>
    <s v="Travel_Frequently"/>
    <x v="0"/>
    <s v="Medical"/>
    <x v="1"/>
    <s v="Laboratory Technician"/>
    <x v="0"/>
    <s v="No"/>
    <s v="Y"/>
  </r>
  <r>
    <n v="42"/>
    <n v="3"/>
    <n v="4"/>
    <n v="1"/>
    <n v="3031"/>
    <n v="1"/>
    <n v="10910"/>
    <n v="22"/>
    <n v="8"/>
    <n v="0"/>
    <n v="16"/>
    <n v="0"/>
    <n v="1"/>
    <n v="0"/>
    <n v="0"/>
    <s v="Travel_Rarely"/>
    <x v="1"/>
    <s v="Life Sciences"/>
    <x v="1"/>
    <s v="Manager"/>
    <x v="1"/>
    <s v="No"/>
    <s v="Y"/>
  </r>
  <r>
    <n v="29"/>
    <n v="22"/>
    <n v="4"/>
    <n v="1"/>
    <n v="3032"/>
    <n v="2"/>
    <n v="57360"/>
    <n v="22"/>
    <n v="8"/>
    <n v="0"/>
    <n v="4"/>
    <n v="1"/>
    <n v="4"/>
    <n v="0"/>
    <n v="2"/>
    <s v="Non-Travel"/>
    <x v="0"/>
    <s v="Marketing"/>
    <x v="0"/>
    <s v="Human Resources"/>
    <x v="1"/>
    <s v="No"/>
    <s v="Y"/>
  </r>
  <r>
    <n v="42"/>
    <n v="7"/>
    <n v="4"/>
    <n v="1"/>
    <n v="3033"/>
    <n v="3"/>
    <n v="22260"/>
    <n v="12"/>
    <n v="8"/>
    <n v="1"/>
    <n v="4"/>
    <n v="3"/>
    <n v="3"/>
    <n v="1"/>
    <n v="0"/>
    <s v="Travel_Rarely"/>
    <x v="0"/>
    <s v="Medical"/>
    <x v="2"/>
    <s v="Research Scientist"/>
    <x v="1"/>
    <s v="No"/>
    <s v="Y"/>
  </r>
  <r>
    <n v="32"/>
    <n v="2"/>
    <n v="3"/>
    <n v="1"/>
    <n v="3034"/>
    <n v="2"/>
    <n v="57470"/>
    <n v="13"/>
    <n v="8"/>
    <n v="0"/>
    <n v="8"/>
    <n v="0"/>
    <n v="8"/>
    <n v="0"/>
    <n v="7"/>
    <s v="Travel_Rarely"/>
    <x v="1"/>
    <s v="Medical"/>
    <x v="0"/>
    <s v="Research Scientist"/>
    <x v="1"/>
    <s v="No"/>
    <s v="Y"/>
  </r>
  <r>
    <n v="48"/>
    <n v="13"/>
    <n v="4"/>
    <n v="1"/>
    <n v="3035"/>
    <n v="4"/>
    <n v="98540"/>
    <n v="16"/>
    <n v="8"/>
    <n v="1"/>
    <n v="15"/>
    <n v="2"/>
    <n v="0"/>
    <n v="0"/>
    <n v="0"/>
    <s v="Travel_Rarely"/>
    <x v="0"/>
    <s v="Medical"/>
    <x v="0"/>
    <s v="Sales Executive"/>
    <x v="1"/>
    <s v="No"/>
    <s v="Y"/>
  </r>
  <r>
    <n v="37"/>
    <n v="8"/>
    <n v="5"/>
    <n v="1"/>
    <n v="3036"/>
    <n v="2"/>
    <n v="54670"/>
    <n v="12"/>
    <n v="8"/>
    <n v="0"/>
    <n v="13"/>
    <n v="2"/>
    <n v="7"/>
    <n v="6"/>
    <n v="7"/>
    <s v="Travel_Rarely"/>
    <x v="1"/>
    <s v="Technical Degree"/>
    <x v="2"/>
    <s v="Manufacturing Director"/>
    <x v="1"/>
    <s v="No"/>
    <s v="Y"/>
  </r>
  <r>
    <n v="30"/>
    <n v="25"/>
    <n v="4"/>
    <n v="1"/>
    <n v="3037"/>
    <n v="1"/>
    <n v="53800"/>
    <n v="21"/>
    <n v="8"/>
    <n v="1"/>
    <n v="4"/>
    <n v="0"/>
    <n v="2"/>
    <n v="2"/>
    <n v="2"/>
    <s v="Non-Travel"/>
    <x v="0"/>
    <s v="Other"/>
    <x v="0"/>
    <s v="Healthcare Representative"/>
    <x v="1"/>
    <s v="No"/>
    <s v="Y"/>
  </r>
  <r>
    <n v="26"/>
    <n v="28"/>
    <n v="3"/>
    <n v="1"/>
    <n v="3038"/>
    <n v="5"/>
    <n v="51510"/>
    <n v="15"/>
    <n v="8"/>
    <n v="3"/>
    <n v="8"/>
    <n v="3"/>
    <n v="8"/>
    <n v="7"/>
    <n v="7"/>
    <s v="Travel_Rarely"/>
    <x v="0"/>
    <s v="Medical"/>
    <x v="0"/>
    <s v="Laboratory Technician"/>
    <x v="0"/>
    <s v="No"/>
    <s v="Y"/>
  </r>
  <r>
    <n v="42"/>
    <n v="2"/>
    <n v="2"/>
    <n v="1"/>
    <n v="3039"/>
    <n v="1"/>
    <n v="21330"/>
    <n v="13"/>
    <n v="8"/>
    <n v="2"/>
    <n v="14"/>
    <n v="2"/>
    <n v="1"/>
    <n v="0"/>
    <n v="0"/>
    <s v="Travel_Rarely"/>
    <x v="0"/>
    <s v="Medical"/>
    <x v="1"/>
    <s v="Laboratory Technician"/>
    <x v="0"/>
    <s v="No"/>
    <s v="Y"/>
  </r>
  <r>
    <n v="21"/>
    <n v="9"/>
    <n v="3"/>
    <n v="1"/>
    <n v="3040"/>
    <n v="4"/>
    <n v="178750"/>
    <n v="12"/>
    <n v="8"/>
    <n v="0"/>
    <n v="3"/>
    <n v="5"/>
    <n v="3"/>
    <n v="1"/>
    <n v="2"/>
    <s v="Travel_Frequently"/>
    <x v="1"/>
    <s v="Medical"/>
    <x v="1"/>
    <s v="Manufacturing Director"/>
    <x v="0"/>
    <s v="Yes"/>
    <s v="Y"/>
  </r>
  <r>
    <n v="36"/>
    <n v="28"/>
    <n v="3"/>
    <n v="1"/>
    <n v="3041"/>
    <n v="2"/>
    <n v="24320"/>
    <n v="22"/>
    <n v="8"/>
    <n v="0"/>
    <n v="7"/>
    <n v="4"/>
    <n v="1"/>
    <n v="0"/>
    <n v="0"/>
    <s v="Non-Travel"/>
    <x v="2"/>
    <s v="Human Resources"/>
    <x v="1"/>
    <s v="Laboratory Technician"/>
    <x v="1"/>
    <s v="No"/>
    <s v="Y"/>
  </r>
  <r>
    <n v="36"/>
    <n v="6"/>
    <n v="3"/>
    <n v="1"/>
    <n v="3042"/>
    <n v="2"/>
    <n v="47710"/>
    <n v="13"/>
    <n v="8"/>
    <n v="1"/>
    <n v="16"/>
    <n v="2"/>
    <n v="13"/>
    <n v="1"/>
    <n v="12"/>
    <s v="Travel_Frequently"/>
    <x v="1"/>
    <s v="Life Sciences"/>
    <x v="0"/>
    <s v="Research Scientist"/>
    <x v="0"/>
    <s v="No"/>
    <s v="Y"/>
  </r>
  <r>
    <n v="57"/>
    <n v="21"/>
    <n v="4"/>
    <n v="1"/>
    <n v="3043"/>
    <n v="5"/>
    <n v="191610"/>
    <n v="18"/>
    <n v="8"/>
    <n v="0"/>
    <n v="15"/>
    <n v="2"/>
    <n v="3"/>
    <n v="1"/>
    <n v="2"/>
    <s v="Travel_Rarely"/>
    <x v="1"/>
    <s v="Life Sciences"/>
    <x v="0"/>
    <s v="Research Scientist"/>
    <x v="1"/>
    <s v="No"/>
    <s v="Y"/>
  </r>
  <r>
    <n v="40"/>
    <n v="8"/>
    <n v="3"/>
    <n v="1"/>
    <n v="3044"/>
    <n v="2"/>
    <n v="50870"/>
    <n v="14"/>
    <n v="8"/>
    <n v="1"/>
    <n v="10"/>
    <n v="3"/>
    <n v="7"/>
    <n v="1"/>
    <n v="7"/>
    <s v="Travel_Rarely"/>
    <x v="1"/>
    <s v="Other"/>
    <x v="0"/>
    <s v="Sales Executive"/>
    <x v="1"/>
    <s v="No"/>
    <s v="Y"/>
  </r>
  <r>
    <n v="21"/>
    <n v="1"/>
    <n v="5"/>
    <n v="1"/>
    <n v="3045"/>
    <n v="2"/>
    <n v="28630"/>
    <n v="14"/>
    <n v="8"/>
    <n v="0"/>
    <n v="3"/>
    <n v="2"/>
    <n v="3"/>
    <n v="2"/>
    <n v="2"/>
    <s v="Non-Travel"/>
    <x v="1"/>
    <s v="Life Sciences"/>
    <x v="1"/>
    <s v="Manager"/>
    <x v="0"/>
    <s v="No"/>
    <s v="Y"/>
  </r>
  <r>
    <n v="33"/>
    <n v="28"/>
    <n v="2"/>
    <n v="1"/>
    <n v="3046"/>
    <n v="5"/>
    <n v="55610"/>
    <n v="21"/>
    <n v="8"/>
    <n v="1"/>
    <n v="1"/>
    <n v="3"/>
    <n v="1"/>
    <n v="0"/>
    <n v="0"/>
    <s v="Travel_Rarely"/>
    <x v="2"/>
    <s v="Human Resources"/>
    <x v="1"/>
    <s v="Manager"/>
    <x v="0"/>
    <s v="Yes"/>
    <s v="Y"/>
  </r>
  <r>
    <n v="37"/>
    <n v="5"/>
    <n v="3"/>
    <n v="1"/>
    <n v="3047"/>
    <n v="4"/>
    <n v="21440"/>
    <n v="19"/>
    <n v="8"/>
    <n v="0"/>
    <n v="17"/>
    <n v="3"/>
    <n v="5"/>
    <n v="0"/>
    <n v="3"/>
    <s v="Travel_Rarely"/>
    <x v="1"/>
    <s v="Life Sciences"/>
    <x v="0"/>
    <s v="Research Scientist"/>
    <x v="1"/>
    <s v="No"/>
    <s v="Y"/>
  </r>
  <r>
    <n v="46"/>
    <n v="2"/>
    <n v="4"/>
    <n v="1"/>
    <n v="3048"/>
    <n v="2"/>
    <n v="30650"/>
    <n v="11"/>
    <n v="8"/>
    <n v="0"/>
    <n v="7"/>
    <n v="3"/>
    <n v="1"/>
    <n v="0"/>
    <n v="0"/>
    <s v="Non-Travel"/>
    <x v="0"/>
    <s v="Marketing"/>
    <x v="0"/>
    <s v="Laboratory Technician"/>
    <x v="0"/>
    <s v="No"/>
    <s v="Y"/>
  </r>
  <r>
    <n v="41"/>
    <n v="16"/>
    <n v="1"/>
    <n v="1"/>
    <n v="3049"/>
    <n v="1"/>
    <n v="28100"/>
    <n v="11"/>
    <n v="8"/>
    <n v="0"/>
    <n v="8"/>
    <n v="3"/>
    <n v="8"/>
    <n v="7"/>
    <n v="7"/>
    <s v="Travel_Frequently"/>
    <x v="1"/>
    <s v="Medical"/>
    <x v="1"/>
    <s v="Research Scientist"/>
    <x v="0"/>
    <s v="Yes"/>
    <s v="Y"/>
  </r>
  <r>
    <n v="50"/>
    <n v="9"/>
    <n v="3"/>
    <n v="1"/>
    <n v="3050"/>
    <n v="3"/>
    <n v="98880"/>
    <n v="15"/>
    <n v="8"/>
    <n v="0"/>
    <n v="20"/>
    <n v="2"/>
    <n v="4"/>
    <n v="1"/>
    <n v="3"/>
    <s v="Travel_Rarely"/>
    <x v="1"/>
    <s v="Medical"/>
    <x v="1"/>
    <s v="Laboratory Technician"/>
    <x v="0"/>
    <s v="No"/>
    <s v="Y"/>
  </r>
  <r>
    <n v="40"/>
    <n v="8"/>
    <n v="3"/>
    <n v="1"/>
    <n v="3051"/>
    <n v="1"/>
    <n v="86280"/>
    <n v="20"/>
    <n v="8"/>
    <n v="0"/>
    <n v="8"/>
    <n v="2"/>
    <n v="6"/>
    <n v="1"/>
    <n v="0"/>
    <s v="Travel_Rarely"/>
    <x v="1"/>
    <s v="Medical"/>
    <x v="0"/>
    <s v="Healthcare Representative"/>
    <x v="0"/>
    <s v="Yes"/>
    <s v="Y"/>
  </r>
  <r>
    <n v="31"/>
    <n v="1"/>
    <n v="3"/>
    <n v="1"/>
    <n v="3052"/>
    <n v="4"/>
    <n v="28670"/>
    <n v="24"/>
    <n v="8"/>
    <n v="0"/>
    <n v="3"/>
    <n v="5"/>
    <n v="2"/>
    <n v="2"/>
    <n v="2"/>
    <s v="Travel_Rarely"/>
    <x v="1"/>
    <s v="Life Sciences"/>
    <x v="1"/>
    <s v="Human Resources"/>
    <x v="1"/>
    <s v="No"/>
    <s v="Y"/>
  </r>
  <r>
    <n v="21"/>
    <n v="10"/>
    <n v="2"/>
    <n v="1"/>
    <n v="3053"/>
    <n v="1"/>
    <n v="53730"/>
    <n v="12"/>
    <n v="8"/>
    <n v="1"/>
    <n v="1"/>
    <n v="2"/>
    <n v="1"/>
    <n v="0"/>
    <n v="0"/>
    <s v="Travel_Rarely"/>
    <x v="2"/>
    <s v="Human Resources"/>
    <x v="1"/>
    <s v="Laboratory Technician"/>
    <x v="1"/>
    <s v="Yes"/>
    <s v="Y"/>
  </r>
  <r>
    <n v="29"/>
    <n v="1"/>
    <n v="3"/>
    <n v="1"/>
    <n v="3054"/>
    <n v="2"/>
    <n v="66670"/>
    <n v="12"/>
    <n v="8"/>
    <n v="1"/>
    <n v="6"/>
    <n v="6"/>
    <n v="3"/>
    <n v="1"/>
    <n v="2"/>
    <s v="Travel_Rarely"/>
    <x v="1"/>
    <s v="Life Sciences"/>
    <x v="1"/>
    <s v="Research Director"/>
    <x v="0"/>
    <s v="No"/>
    <s v="Y"/>
  </r>
  <r>
    <n v="35"/>
    <n v="29"/>
    <n v="3"/>
    <n v="1"/>
    <n v="3055"/>
    <n v="3"/>
    <n v="50030"/>
    <n v="15"/>
    <n v="8"/>
    <n v="0"/>
    <n v="10"/>
    <n v="2"/>
    <n v="1"/>
    <n v="0"/>
    <n v="0"/>
    <s v="Travel_Rarely"/>
    <x v="1"/>
    <s v="Life Sciences"/>
    <x v="1"/>
    <s v="Sales Executive"/>
    <x v="0"/>
    <s v="No"/>
    <s v="Y"/>
  </r>
  <r>
    <n v="27"/>
    <n v="2"/>
    <n v="3"/>
    <n v="1"/>
    <n v="3056"/>
    <n v="1"/>
    <n v="23670"/>
    <n v="12"/>
    <n v="8"/>
    <n v="1"/>
    <n v="5"/>
    <n v="2"/>
    <n v="5"/>
    <n v="0"/>
    <n v="4"/>
    <s v="Travel_Rarely"/>
    <x v="0"/>
    <s v="Life Sciences"/>
    <x v="2"/>
    <s v="Sales Executive"/>
    <x v="1"/>
    <s v="No"/>
    <s v="Y"/>
  </r>
  <r>
    <n v="28"/>
    <n v="2"/>
    <n v="2"/>
    <n v="1"/>
    <n v="3057"/>
    <n v="3"/>
    <n v="28580"/>
    <n v="12"/>
    <n v="8"/>
    <n v="0"/>
    <n v="7"/>
    <n v="2"/>
    <n v="7"/>
    <n v="0"/>
    <n v="7"/>
    <s v="Travel_Rarely"/>
    <x v="1"/>
    <s v="Medical"/>
    <x v="1"/>
    <s v="Manager"/>
    <x v="1"/>
    <s v="No"/>
    <s v="Y"/>
  </r>
  <r>
    <n v="49"/>
    <n v="2"/>
    <n v="3"/>
    <n v="1"/>
    <n v="3058"/>
    <n v="2"/>
    <n v="52040"/>
    <n v="14"/>
    <n v="8"/>
    <n v="1"/>
    <n v="26"/>
    <n v="3"/>
    <n v="5"/>
    <n v="0"/>
    <n v="0"/>
    <s v="Travel_Rarely"/>
    <x v="0"/>
    <s v="Technical Degree"/>
    <x v="1"/>
    <s v="Manufacturing Director"/>
    <x v="1"/>
    <s v="No"/>
    <s v="Y"/>
  </r>
  <r>
    <n v="51"/>
    <n v="1"/>
    <n v="2"/>
    <n v="1"/>
    <n v="3059"/>
    <n v="1"/>
    <n v="41050"/>
    <n v="22"/>
    <n v="8"/>
    <n v="1"/>
    <n v="18"/>
    <n v="2"/>
    <n v="7"/>
    <n v="0"/>
    <n v="7"/>
    <s v="Travel_Rarely"/>
    <x v="1"/>
    <s v="Life Sciences"/>
    <x v="0"/>
    <s v="Sales Executive"/>
    <x v="1"/>
    <s v="No"/>
    <s v="Y"/>
  </r>
  <r>
    <n v="36"/>
    <n v="15"/>
    <n v="2"/>
    <n v="1"/>
    <n v="3060"/>
    <n v="1"/>
    <n v="96790"/>
    <n v="12"/>
    <n v="8"/>
    <n v="0"/>
    <n v="6"/>
    <n v="1"/>
    <n v="2"/>
    <n v="2"/>
    <n v="2"/>
    <s v="Travel_Rarely"/>
    <x v="0"/>
    <s v="Life Sciences"/>
    <x v="0"/>
    <s v="Sales Executive"/>
    <x v="1"/>
    <s v="No"/>
    <s v="Y"/>
  </r>
  <r>
    <n v="34"/>
    <n v="7"/>
    <n v="3"/>
    <n v="1"/>
    <n v="3061"/>
    <n v="1"/>
    <n v="56170"/>
    <n v="25"/>
    <n v="8"/>
    <n v="1"/>
    <n v="9"/>
    <n v="3"/>
    <n v="5"/>
    <n v="0"/>
    <n v="4"/>
    <s v="Non-Travel"/>
    <x v="1"/>
    <s v="Life Sciences"/>
    <x v="1"/>
    <s v="Sales Representative"/>
    <x v="1"/>
    <s v="Yes"/>
    <s v="Y"/>
  </r>
  <r>
    <n v="55"/>
    <n v="26"/>
    <n v="3"/>
    <n v="1"/>
    <n v="3062"/>
    <n v="1"/>
    <n v="104480"/>
    <n v="13"/>
    <n v="8"/>
    <n v="0"/>
    <n v="30"/>
    <n v="3"/>
    <n v="5"/>
    <n v="1"/>
    <n v="2"/>
    <s v="Travel_Rarely"/>
    <x v="0"/>
    <s v="Marketing"/>
    <x v="1"/>
    <s v="Laboratory Technician"/>
    <x v="1"/>
    <s v="No"/>
    <s v="Y"/>
  </r>
  <r>
    <n v="24"/>
    <n v="1"/>
    <n v="3"/>
    <n v="1"/>
    <n v="3063"/>
    <n v="5"/>
    <n v="28970"/>
    <n v="18"/>
    <n v="8"/>
    <n v="3"/>
    <n v="5"/>
    <n v="4"/>
    <n v="5"/>
    <n v="0"/>
    <n v="3"/>
    <s v="Travel_Rarely"/>
    <x v="1"/>
    <s v="Life Sciences"/>
    <x v="2"/>
    <s v="Manager"/>
    <x v="0"/>
    <s v="No"/>
    <s v="Y"/>
  </r>
  <r>
    <n v="30"/>
    <n v="3"/>
    <n v="3"/>
    <n v="1"/>
    <n v="3064"/>
    <n v="2"/>
    <n v="59680"/>
    <n v="13"/>
    <n v="8"/>
    <n v="0"/>
    <n v="1"/>
    <n v="3"/>
    <n v="1"/>
    <n v="0"/>
    <n v="0"/>
    <s v="Travel_Rarely"/>
    <x v="1"/>
    <s v="Life Sciences"/>
    <x v="0"/>
    <s v="Manager"/>
    <x v="0"/>
    <s v="No"/>
    <s v="Y"/>
  </r>
  <r>
    <n v="26"/>
    <n v="14"/>
    <n v="3"/>
    <n v="1"/>
    <n v="3065"/>
    <n v="2"/>
    <n v="75100"/>
    <n v="18"/>
    <n v="8"/>
    <n v="3"/>
    <n v="7"/>
    <n v="3"/>
    <n v="6"/>
    <n v="0"/>
    <n v="4"/>
    <s v="Travel_Frequently"/>
    <x v="0"/>
    <s v="Life Sciences"/>
    <x v="1"/>
    <s v="Manager"/>
    <x v="1"/>
    <s v="Yes"/>
    <s v="Y"/>
  </r>
  <r>
    <n v="22"/>
    <n v="16"/>
    <n v="5"/>
    <n v="1"/>
    <n v="3066"/>
    <n v="1"/>
    <n v="29910"/>
    <n v="19"/>
    <n v="8"/>
    <n v="2"/>
    <n v="2"/>
    <n v="3"/>
    <n v="2"/>
    <n v="1"/>
    <n v="2"/>
    <s v="Travel_Rarely"/>
    <x v="1"/>
    <s v="Other"/>
    <x v="0"/>
    <s v="Research Scientist"/>
    <x v="1"/>
    <s v="No"/>
    <s v="Y"/>
  </r>
  <r>
    <n v="36"/>
    <n v="1"/>
    <n v="3"/>
    <n v="1"/>
    <n v="3067"/>
    <n v="5"/>
    <n v="196360"/>
    <n v="12"/>
    <n v="8"/>
    <n v="1"/>
    <n v="10"/>
    <n v="3"/>
    <n v="10"/>
    <n v="9"/>
    <n v="0"/>
    <s v="Travel_Rarely"/>
    <x v="1"/>
    <s v="Medical"/>
    <x v="0"/>
    <s v="Healthcare Representative"/>
    <x v="0"/>
    <s v="No"/>
    <s v="Y"/>
  </r>
  <r>
    <n v="30"/>
    <n v="3"/>
    <n v="2"/>
    <n v="1"/>
    <n v="3068"/>
    <n v="3"/>
    <n v="11290"/>
    <n v="19"/>
    <n v="8"/>
    <n v="0"/>
    <n v="3"/>
    <n v="2"/>
    <n v="1"/>
    <n v="0"/>
    <n v="0"/>
    <s v="Travel_Frequently"/>
    <x v="0"/>
    <s v="Marketing"/>
    <x v="1"/>
    <s v="Research Scientist"/>
    <x v="1"/>
    <s v="Yes"/>
    <s v="Y"/>
  </r>
  <r>
    <n v="37"/>
    <n v="10"/>
    <n v="1"/>
    <n v="1"/>
    <n v="3069"/>
    <n v="1"/>
    <n v="133410"/>
    <n v="14"/>
    <n v="8"/>
    <n v="1"/>
    <n v="18"/>
    <n v="3"/>
    <n v="18"/>
    <n v="12"/>
    <n v="17"/>
    <s v="Travel_Rarely"/>
    <x v="1"/>
    <s v="Technical Degree"/>
    <x v="2"/>
    <s v="Sales Executive"/>
    <x v="1"/>
    <s v="No"/>
    <s v="Y"/>
  </r>
  <r>
    <n v="40"/>
    <n v="6"/>
    <n v="2"/>
    <n v="1"/>
    <n v="3070"/>
    <n v="3"/>
    <n v="43320"/>
    <n v="14"/>
    <n v="8"/>
    <n v="2"/>
    <n v="8"/>
    <n v="3"/>
    <n v="5"/>
    <n v="1"/>
    <n v="3"/>
    <s v="Travel_Rarely"/>
    <x v="1"/>
    <s v="Medical"/>
    <x v="2"/>
    <s v="Research Scientist"/>
    <x v="1"/>
    <s v="No"/>
    <s v="Y"/>
  </r>
  <r>
    <n v="42"/>
    <n v="2"/>
    <n v="3"/>
    <n v="1"/>
    <n v="3071"/>
    <n v="4"/>
    <n v="110310"/>
    <n v="12"/>
    <n v="8"/>
    <n v="1"/>
    <n v="8"/>
    <n v="2"/>
    <n v="5"/>
    <n v="1"/>
    <n v="2"/>
    <s v="Travel_Rarely"/>
    <x v="1"/>
    <s v="Medical"/>
    <x v="2"/>
    <s v="Manager"/>
    <x v="0"/>
    <s v="No"/>
    <s v="Y"/>
  </r>
  <r>
    <n v="37"/>
    <n v="9"/>
    <n v="1"/>
    <n v="1"/>
    <n v="3072"/>
    <n v="3"/>
    <n v="44400"/>
    <n v="11"/>
    <n v="8"/>
    <n v="1"/>
    <n v="18"/>
    <n v="3"/>
    <n v="1"/>
    <n v="0"/>
    <n v="1"/>
    <s v="Travel_Rarely"/>
    <x v="0"/>
    <s v="Marketing"/>
    <x v="1"/>
    <s v="Sales Executive"/>
    <x v="1"/>
    <s v="No"/>
    <s v="Y"/>
  </r>
  <r>
    <n v="43"/>
    <n v="10"/>
    <n v="2"/>
    <n v="1"/>
    <n v="3073"/>
    <n v="1"/>
    <n v="46170"/>
    <n v="11"/>
    <n v="8"/>
    <n v="0"/>
    <n v="25"/>
    <n v="2"/>
    <n v="25"/>
    <n v="3"/>
    <n v="9"/>
    <s v="Travel_Rarely"/>
    <x v="0"/>
    <s v="Life Sciences"/>
    <x v="2"/>
    <s v="Sales Executive"/>
    <x v="0"/>
    <s v="No"/>
    <s v="Y"/>
  </r>
  <r>
    <n v="40"/>
    <n v="6"/>
    <n v="2"/>
    <n v="1"/>
    <n v="3074"/>
    <n v="1"/>
    <n v="26470"/>
    <n v="13"/>
    <n v="8"/>
    <n v="0"/>
    <n v="20"/>
    <n v="2"/>
    <n v="1"/>
    <n v="0"/>
    <n v="0"/>
    <s v="Travel_Rarely"/>
    <x v="0"/>
    <s v="Life Sciences"/>
    <x v="0"/>
    <s v="Laboratory Technician"/>
    <x v="0"/>
    <s v="No"/>
    <s v="Y"/>
  </r>
  <r>
    <n v="54"/>
    <n v="9"/>
    <n v="3"/>
    <n v="1"/>
    <n v="3075"/>
    <n v="2"/>
    <n v="63230"/>
    <n v="23"/>
    <n v="8"/>
    <n v="1"/>
    <n v="24"/>
    <n v="2"/>
    <n v="4"/>
    <n v="1"/>
    <n v="2"/>
    <s v="Travel_Rarely"/>
    <x v="2"/>
    <s v="Life Sciences"/>
    <x v="0"/>
    <s v="Manufacturing Director"/>
    <x v="0"/>
    <s v="No"/>
    <s v="Y"/>
  </r>
  <r>
    <n v="34"/>
    <n v="28"/>
    <n v="3"/>
    <n v="1"/>
    <n v="3076"/>
    <n v="1"/>
    <n v="56770"/>
    <n v="20"/>
    <n v="8"/>
    <n v="1"/>
    <n v="6"/>
    <n v="3"/>
    <n v="3"/>
    <n v="1"/>
    <n v="2"/>
    <s v="Non-Travel"/>
    <x v="1"/>
    <s v="Medical"/>
    <x v="0"/>
    <s v="Laboratory Technician"/>
    <x v="1"/>
    <s v="No"/>
    <s v="Y"/>
  </r>
  <r>
    <n v="31"/>
    <n v="10"/>
    <n v="4"/>
    <n v="1"/>
    <n v="3077"/>
    <n v="3"/>
    <n v="21870"/>
    <n v="15"/>
    <n v="8"/>
    <n v="1"/>
    <n v="13"/>
    <n v="2"/>
    <n v="13"/>
    <n v="3"/>
    <n v="12"/>
    <s v="Travel_Rarely"/>
    <x v="1"/>
    <s v="Life Sciences"/>
    <x v="0"/>
    <s v="Sales Executive"/>
    <x v="1"/>
    <s v="No"/>
    <s v="Y"/>
  </r>
  <r>
    <n v="43"/>
    <n v="14"/>
    <n v="3"/>
    <n v="1"/>
    <n v="3078"/>
    <n v="1"/>
    <n v="37480"/>
    <n v="14"/>
    <n v="8"/>
    <n v="2"/>
    <n v="8"/>
    <n v="3"/>
    <n v="3"/>
    <n v="1"/>
    <n v="2"/>
    <s v="Travel_Frequently"/>
    <x v="0"/>
    <s v="Life Sciences"/>
    <x v="0"/>
    <s v="Manufacturing Director"/>
    <x v="0"/>
    <s v="No"/>
    <s v="Y"/>
  </r>
  <r>
    <n v="43"/>
    <n v="27"/>
    <n v="4"/>
    <n v="1"/>
    <n v="3079"/>
    <n v="2"/>
    <n v="39770"/>
    <n v="18"/>
    <n v="8"/>
    <n v="1"/>
    <n v="8"/>
    <n v="3"/>
    <n v="5"/>
    <n v="0"/>
    <n v="2"/>
    <s v="Travel_Rarely"/>
    <x v="0"/>
    <s v="Life Sciences"/>
    <x v="2"/>
    <s v="Sales Representative"/>
    <x v="1"/>
    <s v="No"/>
    <s v="Y"/>
  </r>
  <r>
    <n v="25"/>
    <n v="7"/>
    <n v="2"/>
    <n v="1"/>
    <n v="3080"/>
    <n v="1"/>
    <n v="86330"/>
    <n v="19"/>
    <n v="8"/>
    <n v="1"/>
    <n v="5"/>
    <n v="2"/>
    <n v="5"/>
    <n v="1"/>
    <n v="3"/>
    <s v="Travel_Rarely"/>
    <x v="2"/>
    <s v="Human Resources"/>
    <x v="1"/>
    <s v="Manufacturing Director"/>
    <x v="1"/>
    <s v="No"/>
    <s v="Y"/>
  </r>
  <r>
    <n v="37"/>
    <n v="1"/>
    <n v="3"/>
    <n v="1"/>
    <n v="3081"/>
    <n v="3"/>
    <n v="20080"/>
    <n v="22"/>
    <n v="8"/>
    <n v="0"/>
    <n v="15"/>
    <n v="5"/>
    <n v="13"/>
    <n v="10"/>
    <n v="7"/>
    <s v="Non-Travel"/>
    <x v="1"/>
    <s v="Medical"/>
    <x v="0"/>
    <s v="Laboratory Technician"/>
    <x v="1"/>
    <s v="No"/>
    <s v="Y"/>
  </r>
  <r>
    <n v="31"/>
    <n v="24"/>
    <n v="1"/>
    <n v="1"/>
    <n v="3082"/>
    <n v="3"/>
    <n v="44400"/>
    <n v="13"/>
    <n v="8"/>
    <n v="1"/>
    <n v="4"/>
    <n v="2"/>
    <n v="4"/>
    <n v="3"/>
    <n v="2"/>
    <s v="Travel_Rarely"/>
    <x v="1"/>
    <s v="Medical"/>
    <x v="0"/>
    <s v="Laboratory Technician"/>
    <x v="1"/>
    <s v="No"/>
    <s v="Y"/>
  </r>
  <r>
    <n v="39"/>
    <n v="26"/>
    <n v="4"/>
    <n v="1"/>
    <n v="3083"/>
    <n v="1"/>
    <n v="30670"/>
    <n v="20"/>
    <n v="8"/>
    <n v="1"/>
    <n v="21"/>
    <n v="5"/>
    <n v="21"/>
    <n v="1"/>
    <n v="6"/>
    <s v="Travel_Frequently"/>
    <x v="1"/>
    <s v="Technical Degree"/>
    <x v="2"/>
    <s v="Sales Executive"/>
    <x v="0"/>
    <s v="No"/>
    <s v="Y"/>
  </r>
  <r>
    <n v="56"/>
    <n v="20"/>
    <n v="4"/>
    <n v="1"/>
    <n v="3084"/>
    <n v="3"/>
    <n v="53210"/>
    <n v="14"/>
    <n v="8"/>
    <n v="0"/>
    <n v="36"/>
    <n v="1"/>
    <n v="7"/>
    <n v="7"/>
    <n v="7"/>
    <s v="Travel_Frequently"/>
    <x v="1"/>
    <s v="Life Sciences"/>
    <x v="0"/>
    <s v="Sales Executive"/>
    <x v="0"/>
    <s v="No"/>
    <s v="Y"/>
  </r>
  <r>
    <n v="30"/>
    <n v="5"/>
    <n v="4"/>
    <n v="1"/>
    <n v="3085"/>
    <n v="2"/>
    <n v="54100"/>
    <n v="17"/>
    <n v="8"/>
    <n v="1"/>
    <n v="6"/>
    <n v="2"/>
    <n v="5"/>
    <n v="4"/>
    <n v="4"/>
    <s v="Travel_Rarely"/>
    <x v="0"/>
    <s v="Medical"/>
    <x v="1"/>
    <s v="Manufacturing Director"/>
    <x v="0"/>
    <s v="No"/>
    <s v="Y"/>
  </r>
  <r>
    <n v="41"/>
    <n v="7"/>
    <n v="3"/>
    <n v="1"/>
    <n v="3086"/>
    <n v="3"/>
    <n v="27820"/>
    <n v="14"/>
    <n v="8"/>
    <n v="0"/>
    <n v="10"/>
    <n v="2"/>
    <n v="10"/>
    <n v="0"/>
    <n v="7"/>
    <s v="Travel_Rarely"/>
    <x v="1"/>
    <s v="Technical Degree"/>
    <x v="0"/>
    <s v="Research Scientist"/>
    <x v="0"/>
    <s v="No"/>
    <s v="Y"/>
  </r>
  <r>
    <n v="28"/>
    <n v="7"/>
    <n v="3"/>
    <n v="1"/>
    <n v="3087"/>
    <n v="3"/>
    <n v="119570"/>
    <n v="13"/>
    <n v="8"/>
    <n v="0"/>
    <n v="10"/>
    <n v="2"/>
    <n v="10"/>
    <n v="1"/>
    <n v="8"/>
    <s v="Travel_Rarely"/>
    <x v="1"/>
    <s v="Medical"/>
    <x v="2"/>
    <s v="Healthcare Representative"/>
    <x v="1"/>
    <s v="No"/>
    <s v="Y"/>
  </r>
  <r>
    <n v="25"/>
    <n v="5"/>
    <n v="2"/>
    <n v="1"/>
    <n v="3088"/>
    <n v="3"/>
    <n v="26600"/>
    <n v="13"/>
    <n v="8"/>
    <n v="0"/>
    <n v="6"/>
    <n v="3"/>
    <n v="2"/>
    <n v="0"/>
    <n v="2"/>
    <s v="Travel_Rarely"/>
    <x v="1"/>
    <s v="Life Sciences"/>
    <x v="0"/>
    <s v="Laboratory Technician"/>
    <x v="0"/>
    <s v="Yes"/>
    <s v="Y"/>
  </r>
  <r>
    <n v="52"/>
    <n v="26"/>
    <n v="2"/>
    <n v="1"/>
    <n v="3089"/>
    <n v="2"/>
    <n v="33750"/>
    <n v="21"/>
    <n v="8"/>
    <n v="0"/>
    <n v="28"/>
    <n v="2"/>
    <n v="5"/>
    <n v="0"/>
    <n v="4"/>
    <s v="Travel_Rarely"/>
    <x v="1"/>
    <s v="Life Sciences"/>
    <x v="0"/>
    <s v="Sales Representative"/>
    <x v="0"/>
    <s v="No"/>
    <s v="Y"/>
  </r>
  <r>
    <n v="45"/>
    <n v="2"/>
    <n v="3"/>
    <n v="1"/>
    <n v="3090"/>
    <n v="1"/>
    <n v="50980"/>
    <n v="14"/>
    <n v="8"/>
    <n v="1"/>
    <n v="8"/>
    <n v="4"/>
    <n v="2"/>
    <n v="0"/>
    <n v="2"/>
    <s v="Travel_Rarely"/>
    <x v="1"/>
    <s v="Medical"/>
    <x v="0"/>
    <s v="Sales Executive"/>
    <x v="0"/>
    <s v="No"/>
    <s v="Y"/>
  </r>
  <r>
    <n v="52"/>
    <n v="12"/>
    <n v="3"/>
    <n v="1"/>
    <n v="3091"/>
    <n v="2"/>
    <n v="48780"/>
    <n v="11"/>
    <n v="8"/>
    <n v="1"/>
    <n v="31"/>
    <n v="3"/>
    <n v="5"/>
    <n v="1"/>
    <n v="4"/>
    <s v="Travel_Rarely"/>
    <x v="1"/>
    <s v="Medical"/>
    <x v="0"/>
    <s v="Research Scientist"/>
    <x v="1"/>
    <s v="No"/>
    <s v="Y"/>
  </r>
  <r>
    <n v="42"/>
    <n v="10"/>
    <n v="3"/>
    <n v="1"/>
    <n v="3092"/>
    <n v="2"/>
    <n v="28370"/>
    <n v="13"/>
    <n v="8"/>
    <n v="1"/>
    <n v="19"/>
    <n v="0"/>
    <n v="5"/>
    <n v="0"/>
    <n v="2"/>
    <s v="Travel_Frequently"/>
    <x v="0"/>
    <s v="Marketing"/>
    <x v="2"/>
    <s v="Healthcare Representative"/>
    <x v="0"/>
    <s v="No"/>
    <s v="Y"/>
  </r>
  <r>
    <n v="30"/>
    <n v="25"/>
    <n v="3"/>
    <n v="1"/>
    <n v="3093"/>
    <n v="1"/>
    <n v="24060"/>
    <n v="20"/>
    <n v="8"/>
    <n v="1"/>
    <n v="11"/>
    <n v="5"/>
    <n v="5"/>
    <n v="0"/>
    <n v="2"/>
    <s v="Travel_Rarely"/>
    <x v="0"/>
    <s v="Marketing"/>
    <x v="1"/>
    <s v="Sales Executive"/>
    <x v="1"/>
    <s v="No"/>
    <s v="Y"/>
  </r>
  <r>
    <n v="60"/>
    <n v="10"/>
    <n v="3"/>
    <n v="1"/>
    <n v="3094"/>
    <n v="1"/>
    <n v="22690"/>
    <n v="18"/>
    <n v="8"/>
    <n v="1"/>
    <n v="33"/>
    <n v="4"/>
    <n v="29"/>
    <n v="11"/>
    <n v="10"/>
    <s v="Travel_Rarely"/>
    <x v="1"/>
    <s v="Life Sciences"/>
    <x v="0"/>
    <s v="Manufacturing Director"/>
    <x v="0"/>
    <s v="No"/>
    <s v="Y"/>
  </r>
  <r>
    <n v="46"/>
    <n v="19"/>
    <n v="4"/>
    <n v="1"/>
    <n v="3095"/>
    <n v="1"/>
    <n v="41080"/>
    <n v="14"/>
    <n v="8"/>
    <n v="0"/>
    <n v="19"/>
    <n v="5"/>
    <n v="10"/>
    <n v="0"/>
    <n v="8"/>
    <s v="Travel_Rarely"/>
    <x v="0"/>
    <s v="Marketing"/>
    <x v="2"/>
    <s v="Sales Executive"/>
    <x v="0"/>
    <s v="No"/>
    <s v="Y"/>
  </r>
  <r>
    <n v="42"/>
    <n v="18"/>
    <n v="4"/>
    <n v="1"/>
    <n v="3096"/>
    <n v="4"/>
    <n v="132060"/>
    <n v="13"/>
    <n v="8"/>
    <n v="2"/>
    <n v="7"/>
    <n v="2"/>
    <n v="6"/>
    <n v="0"/>
    <n v="4"/>
    <s v="Travel_Frequently"/>
    <x v="1"/>
    <s v="Technical Degree"/>
    <x v="0"/>
    <s v="Sales Executive"/>
    <x v="1"/>
    <s v="No"/>
    <s v="Y"/>
  </r>
  <r>
    <n v="24"/>
    <n v="27"/>
    <n v="2"/>
    <n v="1"/>
    <n v="3097"/>
    <n v="1"/>
    <n v="104220"/>
    <n v="17"/>
    <n v="8"/>
    <n v="1"/>
    <n v="6"/>
    <n v="0"/>
    <n v="5"/>
    <n v="1"/>
    <n v="4"/>
    <s v="Travel_Rarely"/>
    <x v="1"/>
    <s v="Medical"/>
    <x v="1"/>
    <s v="Research Scientist"/>
    <x v="1"/>
    <s v="Yes"/>
    <s v="Y"/>
  </r>
  <r>
    <n v="34"/>
    <n v="5"/>
    <n v="3"/>
    <n v="1"/>
    <n v="3098"/>
    <n v="2"/>
    <n v="137440"/>
    <n v="20"/>
    <n v="8"/>
    <n v="1"/>
    <n v="3"/>
    <n v="3"/>
    <n v="2"/>
    <n v="1"/>
    <n v="0"/>
    <s v="Travel_Frequently"/>
    <x v="1"/>
    <s v="Medical"/>
    <x v="2"/>
    <s v="Research Scientist"/>
    <x v="1"/>
    <s v="Yes"/>
    <s v="Y"/>
  </r>
  <r>
    <n v="38"/>
    <n v="3"/>
    <n v="3"/>
    <n v="1"/>
    <n v="3099"/>
    <n v="2"/>
    <n v="49070"/>
    <n v="11"/>
    <n v="8"/>
    <n v="1"/>
    <n v="1"/>
    <n v="3"/>
    <n v="1"/>
    <n v="0"/>
    <n v="0"/>
    <s v="Travel_Frequently"/>
    <x v="0"/>
    <s v="Marketing"/>
    <x v="0"/>
    <s v="Sales Executive"/>
    <x v="0"/>
    <s v="No"/>
    <s v="Y"/>
  </r>
  <r>
    <n v="40"/>
    <n v="26"/>
    <n v="4"/>
    <n v="1"/>
    <n v="3100"/>
    <n v="1"/>
    <n v="34820"/>
    <n v="18"/>
    <n v="8"/>
    <n v="1"/>
    <n v="21"/>
    <n v="2"/>
    <n v="20"/>
    <n v="1"/>
    <n v="12"/>
    <s v="Travel_Rarely"/>
    <x v="0"/>
    <s v="Marketing"/>
    <x v="0"/>
    <s v="Sales Executive"/>
    <x v="0"/>
    <s v="No"/>
    <s v="Y"/>
  </r>
  <r>
    <n v="26"/>
    <n v="3"/>
    <n v="2"/>
    <n v="1"/>
    <n v="3101"/>
    <n v="4"/>
    <n v="24360"/>
    <n v="24"/>
    <n v="8"/>
    <n v="0"/>
    <n v="3"/>
    <n v="2"/>
    <n v="3"/>
    <n v="0"/>
    <n v="2"/>
    <s v="Travel_Rarely"/>
    <x v="1"/>
    <s v="Medical"/>
    <x v="2"/>
    <s v="Healthcare Representative"/>
    <x v="0"/>
    <s v="No"/>
    <s v="Y"/>
  </r>
  <r>
    <n v="30"/>
    <n v="15"/>
    <n v="3"/>
    <n v="1"/>
    <n v="3102"/>
    <n v="2"/>
    <n v="23800"/>
    <n v="18"/>
    <n v="8"/>
    <n v="3"/>
    <n v="9"/>
    <n v="2"/>
    <n v="5"/>
    <n v="1"/>
    <n v="4"/>
    <s v="Non-Travel"/>
    <x v="1"/>
    <s v="Medical"/>
    <x v="0"/>
    <s v="Sales Executive"/>
    <x v="0"/>
    <s v="No"/>
    <s v="Y"/>
  </r>
  <r>
    <n v="29"/>
    <n v="8"/>
    <n v="3"/>
    <n v="1"/>
    <n v="3103"/>
    <n v="3"/>
    <n v="194310"/>
    <n v="11"/>
    <n v="8"/>
    <n v="0"/>
    <n v="10"/>
    <n v="3"/>
    <n v="10"/>
    <n v="0"/>
    <n v="7"/>
    <s v="Travel_Rarely"/>
    <x v="1"/>
    <s v="Medical"/>
    <x v="0"/>
    <s v="Manufacturing Director"/>
    <x v="0"/>
    <s v="No"/>
    <s v="Y"/>
  </r>
  <r>
    <n v="29"/>
    <n v="19"/>
    <n v="4"/>
    <n v="1"/>
    <n v="3104"/>
    <n v="3"/>
    <n v="17900"/>
    <n v="16"/>
    <n v="8"/>
    <n v="1"/>
    <n v="6"/>
    <n v="4"/>
    <n v="2"/>
    <n v="1"/>
    <n v="1"/>
    <s v="Travel_Rarely"/>
    <x v="1"/>
    <s v="Life Sciences"/>
    <x v="0"/>
    <s v="Research Scientist"/>
    <x v="1"/>
    <s v="Yes"/>
    <s v="Y"/>
  </r>
  <r>
    <n v="19"/>
    <n v="4"/>
    <n v="3"/>
    <n v="1"/>
    <n v="3105"/>
    <n v="1"/>
    <n v="76440"/>
    <n v="15"/>
    <n v="8"/>
    <n v="2"/>
    <n v="1"/>
    <n v="2"/>
    <n v="1"/>
    <n v="0"/>
    <n v="0"/>
    <s v="Travel_Rarely"/>
    <x v="1"/>
    <s v="Medical"/>
    <x v="1"/>
    <s v="Sales Executive"/>
    <x v="1"/>
    <s v="Yes"/>
    <s v="Y"/>
  </r>
  <r>
    <n v="30"/>
    <n v="2"/>
    <n v="4"/>
    <n v="1"/>
    <n v="3106"/>
    <n v="3"/>
    <n v="51310"/>
    <n v="15"/>
    <n v="8"/>
    <n v="1"/>
    <n v="10"/>
    <n v="2"/>
    <n v="9"/>
    <n v="7"/>
    <n v="8"/>
    <s v="Non-Travel"/>
    <x v="1"/>
    <s v="Life Sciences"/>
    <x v="0"/>
    <s v="Research Scientist"/>
    <x v="0"/>
    <s v="No"/>
    <s v="Y"/>
  </r>
  <r>
    <n v="57"/>
    <n v="2"/>
    <n v="2"/>
    <n v="1"/>
    <n v="3107"/>
    <n v="4"/>
    <n v="63060"/>
    <n v="12"/>
    <n v="8"/>
    <n v="1"/>
    <n v="32"/>
    <n v="3"/>
    <n v="1"/>
    <n v="0"/>
    <n v="0"/>
    <s v="Travel_Rarely"/>
    <x v="1"/>
    <s v="Life Sciences"/>
    <x v="2"/>
    <s v="Research Scientist"/>
    <x v="1"/>
    <s v="No"/>
    <s v="Y"/>
  </r>
  <r>
    <n v="50"/>
    <n v="10"/>
    <n v="4"/>
    <n v="1"/>
    <n v="3108"/>
    <n v="3"/>
    <n v="47870"/>
    <n v="12"/>
    <n v="8"/>
    <n v="0"/>
    <n v="28"/>
    <n v="3"/>
    <n v="27"/>
    <n v="15"/>
    <n v="7"/>
    <s v="Travel_Rarely"/>
    <x v="0"/>
    <s v="Life Sciences"/>
    <x v="0"/>
    <s v="Manager"/>
    <x v="0"/>
    <s v="No"/>
    <s v="Y"/>
  </r>
  <r>
    <n v="30"/>
    <n v="10"/>
    <n v="2"/>
    <n v="1"/>
    <n v="3109"/>
    <n v="3"/>
    <n v="188800"/>
    <n v="22"/>
    <n v="8"/>
    <n v="1"/>
    <n v="12"/>
    <n v="3"/>
    <n v="11"/>
    <n v="6"/>
    <n v="7"/>
    <s v="Non-Travel"/>
    <x v="0"/>
    <s v="Life Sciences"/>
    <x v="1"/>
    <s v="Laboratory Technician"/>
    <x v="1"/>
    <s v="No"/>
    <s v="Y"/>
  </r>
  <r>
    <n v="60"/>
    <n v="16"/>
    <n v="3"/>
    <n v="1"/>
    <n v="3110"/>
    <n v="4"/>
    <n v="23390"/>
    <n v="20"/>
    <n v="8"/>
    <n v="0"/>
    <n v="22"/>
    <n v="4"/>
    <n v="18"/>
    <n v="13"/>
    <n v="11"/>
    <s v="Travel_Frequently"/>
    <x v="1"/>
    <s v="Life Sciences"/>
    <x v="0"/>
    <s v="Laboratory Technician"/>
    <x v="0"/>
    <s v="No"/>
    <s v="Y"/>
  </r>
  <r>
    <n v="47"/>
    <n v="1"/>
    <n v="3"/>
    <n v="1"/>
    <n v="3111"/>
    <n v="5"/>
    <n v="135700"/>
    <n v="16"/>
    <n v="8"/>
    <n v="2"/>
    <n v="20"/>
    <n v="2"/>
    <n v="5"/>
    <n v="0"/>
    <n v="4"/>
    <s v="Travel_Rarely"/>
    <x v="1"/>
    <s v="Technical Degree"/>
    <x v="2"/>
    <s v="Manufacturing Director"/>
    <x v="1"/>
    <s v="No"/>
    <s v="Y"/>
  </r>
  <r>
    <n v="46"/>
    <n v="4"/>
    <n v="1"/>
    <n v="1"/>
    <n v="3112"/>
    <n v="1"/>
    <n v="67120"/>
    <n v="21"/>
    <n v="8"/>
    <n v="1"/>
    <n v="26"/>
    <n v="3"/>
    <n v="3"/>
    <n v="0"/>
    <n v="1"/>
    <s v="Travel_Rarely"/>
    <x v="0"/>
    <s v="Technical Degree"/>
    <x v="0"/>
    <s v="Laboratory Technician"/>
    <x v="1"/>
    <s v="No"/>
    <s v="Y"/>
  </r>
  <r>
    <n v="35"/>
    <n v="15"/>
    <n v="2"/>
    <n v="1"/>
    <n v="3113"/>
    <n v="2"/>
    <n v="54060"/>
    <n v="12"/>
    <n v="8"/>
    <n v="1"/>
    <n v="6"/>
    <n v="2"/>
    <n v="5"/>
    <n v="4"/>
    <n v="3"/>
    <s v="Travel_Rarely"/>
    <x v="1"/>
    <s v="Medical"/>
    <x v="1"/>
    <s v="Laboratory Technician"/>
    <x v="0"/>
    <s v="No"/>
    <s v="Y"/>
  </r>
  <r>
    <n v="54"/>
    <n v="2"/>
    <n v="4"/>
    <n v="1"/>
    <n v="3114"/>
    <n v="2"/>
    <n v="89380"/>
    <n v="11"/>
    <n v="8"/>
    <n v="3"/>
    <n v="19"/>
    <n v="2"/>
    <n v="1"/>
    <n v="0"/>
    <n v="0"/>
    <s v="Travel_Rarely"/>
    <x v="1"/>
    <s v="Medical"/>
    <x v="1"/>
    <s v="Human Resources"/>
    <x v="1"/>
    <s v="No"/>
    <s v="Y"/>
  </r>
  <r>
    <n v="34"/>
    <n v="8"/>
    <n v="2"/>
    <n v="1"/>
    <n v="3115"/>
    <n v="1"/>
    <n v="24390"/>
    <n v="11"/>
    <n v="8"/>
    <n v="2"/>
    <n v="14"/>
    <n v="2"/>
    <n v="7"/>
    <n v="5"/>
    <n v="7"/>
    <s v="Travel_Rarely"/>
    <x v="0"/>
    <s v="Life Sciences"/>
    <x v="2"/>
    <s v="Laboratory Technician"/>
    <x v="1"/>
    <s v="No"/>
    <s v="Y"/>
  </r>
  <r>
    <n v="46"/>
    <n v="2"/>
    <n v="3"/>
    <n v="1"/>
    <n v="3116"/>
    <n v="1"/>
    <n v="88370"/>
    <n v="18"/>
    <n v="8"/>
    <n v="0"/>
    <n v="15"/>
    <n v="3"/>
    <n v="3"/>
    <n v="1"/>
    <n v="2"/>
    <s v="Travel_Rarely"/>
    <x v="1"/>
    <s v="Life Sciences"/>
    <x v="0"/>
    <s v="Healthcare Representative"/>
    <x v="1"/>
    <s v="No"/>
    <s v="Y"/>
  </r>
  <r>
    <n v="31"/>
    <n v="7"/>
    <n v="3"/>
    <n v="1"/>
    <n v="3117"/>
    <n v="2"/>
    <n v="53430"/>
    <n v="14"/>
    <n v="8"/>
    <n v="1"/>
    <n v="13"/>
    <n v="3"/>
    <n v="13"/>
    <n v="0"/>
    <n v="8"/>
    <s v="Travel_Rarely"/>
    <x v="1"/>
    <s v="Life Sciences"/>
    <x v="2"/>
    <s v="Research Director"/>
    <x v="1"/>
    <s v="No"/>
    <s v="Y"/>
  </r>
  <r>
    <n v="33"/>
    <n v="10"/>
    <n v="3"/>
    <n v="1"/>
    <n v="3118"/>
    <n v="4"/>
    <n v="67280"/>
    <n v="22"/>
    <n v="8"/>
    <n v="0"/>
    <n v="15"/>
    <n v="2"/>
    <n v="7"/>
    <n v="7"/>
    <n v="7"/>
    <s v="Travel_Rarely"/>
    <x v="1"/>
    <s v="Life Sciences"/>
    <x v="0"/>
    <s v="Research Director"/>
    <x v="0"/>
    <s v="Yes"/>
    <s v="Y"/>
  </r>
  <r>
    <n v="33"/>
    <n v="5"/>
    <n v="4"/>
    <n v="1"/>
    <n v="3119"/>
    <n v="2"/>
    <n v="66520"/>
    <n v="25"/>
    <n v="8"/>
    <n v="0"/>
    <n v="8"/>
    <n v="5"/>
    <n v="4"/>
    <n v="1"/>
    <n v="3"/>
    <s v="Travel_Rarely"/>
    <x v="0"/>
    <s v="Marketing"/>
    <x v="2"/>
    <s v="Research Director"/>
    <x v="1"/>
    <s v="Yes"/>
    <s v="Y"/>
  </r>
  <r>
    <n v="30"/>
    <n v="2"/>
    <n v="3"/>
    <n v="1"/>
    <n v="3120"/>
    <n v="1"/>
    <n v="48500"/>
    <n v="12"/>
    <n v="8"/>
    <n v="1"/>
    <n v="4"/>
    <n v="4"/>
    <n v="3"/>
    <n v="1"/>
    <n v="2"/>
    <s v="Travel_Rarely"/>
    <x v="1"/>
    <s v="Life Sciences"/>
    <x v="1"/>
    <s v="Sales Executive"/>
    <x v="1"/>
    <s v="No"/>
    <s v="Y"/>
  </r>
  <r>
    <n v="35"/>
    <n v="12"/>
    <n v="2"/>
    <n v="1"/>
    <n v="3121"/>
    <n v="2"/>
    <n v="28090"/>
    <n v="23"/>
    <n v="8"/>
    <n v="1"/>
    <n v="10"/>
    <n v="2"/>
    <n v="8"/>
    <n v="0"/>
    <n v="0"/>
    <s v="Travel_Rarely"/>
    <x v="1"/>
    <s v="Medical"/>
    <x v="0"/>
    <s v="Sales Representative"/>
    <x v="0"/>
    <s v="No"/>
    <s v="Y"/>
  </r>
  <r>
    <n v="31"/>
    <n v="22"/>
    <n v="2"/>
    <n v="1"/>
    <n v="3122"/>
    <n v="2"/>
    <n v="56890"/>
    <n v="15"/>
    <n v="8"/>
    <n v="2"/>
    <n v="12"/>
    <n v="2"/>
    <n v="1"/>
    <n v="0"/>
    <n v="0"/>
    <s v="Travel_Frequently"/>
    <x v="1"/>
    <s v="Medical"/>
    <x v="0"/>
    <s v="Sales Executive"/>
    <x v="0"/>
    <s v="Yes"/>
    <s v="Y"/>
  </r>
  <r>
    <n v="34"/>
    <n v="17"/>
    <n v="1"/>
    <n v="1"/>
    <n v="3123"/>
    <n v="1"/>
    <n v="20010"/>
    <n v="22"/>
    <n v="8"/>
    <n v="1"/>
    <n v="11"/>
    <n v="5"/>
    <n v="3"/>
    <n v="0"/>
    <n v="2"/>
    <s v="Travel_Frequently"/>
    <x v="0"/>
    <s v="Marketing"/>
    <x v="2"/>
    <s v="Research Director"/>
    <x v="1"/>
    <s v="Yes"/>
    <s v="Y"/>
  </r>
  <r>
    <n v="42"/>
    <n v="2"/>
    <n v="4"/>
    <n v="1"/>
    <n v="3124"/>
    <n v="1"/>
    <n v="29770"/>
    <n v="15"/>
    <n v="8"/>
    <n v="3"/>
    <n v="8"/>
    <n v="3"/>
    <n v="2"/>
    <n v="2"/>
    <n v="0"/>
    <s v="Travel_Frequently"/>
    <x v="1"/>
    <s v="Medical"/>
    <x v="0"/>
    <s v="Research Scientist"/>
    <x v="0"/>
    <s v="No"/>
    <s v="Y"/>
  </r>
  <r>
    <n v="36"/>
    <n v="3"/>
    <n v="4"/>
    <n v="1"/>
    <n v="3125"/>
    <n v="1"/>
    <n v="40250"/>
    <n v="11"/>
    <n v="8"/>
    <n v="0"/>
    <n v="10"/>
    <n v="3"/>
    <n v="10"/>
    <n v="9"/>
    <n v="7"/>
    <s v="Non-Travel"/>
    <x v="1"/>
    <s v="Medical"/>
    <x v="1"/>
    <s v="Research Scientist"/>
    <x v="1"/>
    <s v="No"/>
    <s v="Y"/>
  </r>
  <r>
    <n v="22"/>
    <n v="7"/>
    <n v="3"/>
    <n v="1"/>
    <n v="3126"/>
    <n v="2"/>
    <n v="37850"/>
    <n v="13"/>
    <n v="8"/>
    <n v="2"/>
    <n v="4"/>
    <n v="2"/>
    <n v="2"/>
    <n v="1"/>
    <n v="2"/>
    <s v="Travel_Frequently"/>
    <x v="1"/>
    <s v="Medical"/>
    <x v="1"/>
    <s v="Laboratory Technician"/>
    <x v="0"/>
    <s v="Yes"/>
    <s v="Y"/>
  </r>
  <r>
    <n v="48"/>
    <n v="6"/>
    <n v="3"/>
    <n v="1"/>
    <n v="3127"/>
    <n v="1"/>
    <n v="108540"/>
    <n v="14"/>
    <n v="8"/>
    <n v="1"/>
    <n v="14"/>
    <n v="6"/>
    <n v="9"/>
    <n v="6"/>
    <n v="7"/>
    <s v="Travel_Rarely"/>
    <x v="1"/>
    <s v="Medical"/>
    <x v="0"/>
    <s v="Laboratory Technician"/>
    <x v="1"/>
    <s v="No"/>
    <s v="Y"/>
  </r>
  <r>
    <n v="55"/>
    <n v="1"/>
    <n v="3"/>
    <n v="1"/>
    <n v="3128"/>
    <n v="1"/>
    <n v="120310"/>
    <n v="11"/>
    <n v="8"/>
    <n v="0"/>
    <n v="37"/>
    <n v="5"/>
    <n v="10"/>
    <n v="7"/>
    <n v="7"/>
    <s v="Travel_Rarely"/>
    <x v="1"/>
    <s v="Medical"/>
    <x v="1"/>
    <s v="Sales Executive"/>
    <x v="0"/>
    <s v="No"/>
    <s v="Y"/>
  </r>
  <r>
    <n v="41"/>
    <n v="3"/>
    <n v="2"/>
    <n v="1"/>
    <n v="3129"/>
    <n v="2"/>
    <n v="99360"/>
    <n v="17"/>
    <n v="8"/>
    <n v="1"/>
    <n v="16"/>
    <n v="2"/>
    <n v="14"/>
    <n v="1"/>
    <n v="10"/>
    <s v="Non-Travel"/>
    <x v="1"/>
    <s v="Life Sciences"/>
    <x v="1"/>
    <s v="Research Scientist"/>
    <x v="0"/>
    <s v="No"/>
    <s v="Y"/>
  </r>
  <r>
    <n v="35"/>
    <n v="22"/>
    <n v="3"/>
    <n v="1"/>
    <n v="3130"/>
    <n v="1"/>
    <n v="29660"/>
    <n v="18"/>
    <n v="8"/>
    <n v="0"/>
    <n v="15"/>
    <n v="2"/>
    <n v="11"/>
    <n v="6"/>
    <n v="9"/>
    <s v="Travel_Rarely"/>
    <x v="1"/>
    <s v="Medical"/>
    <x v="0"/>
    <s v="Sales Representative"/>
    <x v="0"/>
    <s v="No"/>
    <s v="Y"/>
  </r>
  <r>
    <n v="40"/>
    <n v="15"/>
    <n v="3"/>
    <n v="1"/>
    <n v="3131"/>
    <n v="2"/>
    <n v="25710"/>
    <n v="14"/>
    <n v="8"/>
    <n v="0"/>
    <n v="22"/>
    <n v="1"/>
    <n v="20"/>
    <n v="5"/>
    <n v="13"/>
    <s v="Travel_Rarely"/>
    <x v="1"/>
    <s v="Life Sciences"/>
    <x v="1"/>
    <s v="Laboratory Technician"/>
    <x v="0"/>
    <s v="No"/>
    <s v="Y"/>
  </r>
  <r>
    <n v="39"/>
    <n v="12"/>
    <n v="1"/>
    <n v="1"/>
    <n v="3132"/>
    <n v="1"/>
    <n v="99910"/>
    <n v="16"/>
    <n v="8"/>
    <n v="1"/>
    <n v="8"/>
    <n v="3"/>
    <n v="8"/>
    <n v="0"/>
    <n v="7"/>
    <s v="Travel_Frequently"/>
    <x v="1"/>
    <s v="Medical"/>
    <x v="0"/>
    <s v="Research Scientist"/>
    <x v="1"/>
    <s v="No"/>
    <s v="Y"/>
  </r>
  <r>
    <n v="31"/>
    <n v="1"/>
    <n v="4"/>
    <n v="1"/>
    <n v="3133"/>
    <n v="3"/>
    <n v="61420"/>
    <n v="13"/>
    <n v="8"/>
    <n v="2"/>
    <n v="10"/>
    <n v="2"/>
    <n v="6"/>
    <n v="0"/>
    <n v="5"/>
    <s v="Travel_Rarely"/>
    <x v="1"/>
    <s v="Life Sciences"/>
    <x v="1"/>
    <s v="Research Director"/>
    <x v="1"/>
    <s v="No"/>
    <s v="Y"/>
  </r>
  <r>
    <n v="42"/>
    <n v="5"/>
    <n v="3"/>
    <n v="1"/>
    <n v="3134"/>
    <n v="3"/>
    <n v="53900"/>
    <n v="14"/>
    <n v="8"/>
    <n v="0"/>
    <n v="10"/>
    <n v="3"/>
    <n v="10"/>
    <n v="5"/>
    <n v="8"/>
    <s v="Travel_Rarely"/>
    <x v="1"/>
    <s v="Medical"/>
    <x v="0"/>
    <s v="Sales Executive"/>
    <x v="1"/>
    <s v="No"/>
    <s v="Y"/>
  </r>
  <r>
    <n v="45"/>
    <n v="2"/>
    <n v="1"/>
    <n v="1"/>
    <n v="3135"/>
    <n v="4"/>
    <n v="44040"/>
    <n v="23"/>
    <n v="8"/>
    <n v="0"/>
    <n v="9"/>
    <n v="2"/>
    <n v="8"/>
    <n v="3"/>
    <n v="7"/>
    <s v="Travel_Rarely"/>
    <x v="1"/>
    <s v="Medical"/>
    <x v="0"/>
    <s v="Sales Executive"/>
    <x v="0"/>
    <s v="No"/>
    <s v="Y"/>
  </r>
  <r>
    <n v="26"/>
    <n v="2"/>
    <n v="1"/>
    <n v="1"/>
    <n v="3136"/>
    <n v="2"/>
    <n v="59930"/>
    <n v="12"/>
    <n v="8"/>
    <n v="0"/>
    <n v="8"/>
    <n v="3"/>
    <n v="7"/>
    <n v="1"/>
    <n v="0"/>
    <s v="Travel_Frequently"/>
    <x v="1"/>
    <s v="Life Sciences"/>
    <x v="2"/>
    <s v="Laboratory Technician"/>
    <x v="0"/>
    <s v="Yes"/>
    <s v="Y"/>
  </r>
  <r>
    <n v="29"/>
    <n v="5"/>
    <n v="3"/>
    <n v="1"/>
    <n v="3137"/>
    <n v="1"/>
    <n v="51300"/>
    <n v="11"/>
    <n v="8"/>
    <n v="0"/>
    <n v="8"/>
    <n v="3"/>
    <n v="3"/>
    <n v="1"/>
    <n v="2"/>
    <s v="Travel_Rarely"/>
    <x v="1"/>
    <s v="Medical"/>
    <x v="2"/>
    <s v="Research Scientist"/>
    <x v="1"/>
    <s v="No"/>
    <s v="Y"/>
  </r>
  <r>
    <n v="33"/>
    <n v="16"/>
    <n v="3"/>
    <n v="1"/>
    <n v="3138"/>
    <n v="1"/>
    <n v="20900"/>
    <n v="16"/>
    <n v="8"/>
    <n v="0"/>
    <n v="10"/>
    <n v="2"/>
    <n v="6"/>
    <n v="0"/>
    <n v="5"/>
    <s v="Travel_Rarely"/>
    <x v="1"/>
    <s v="Medical"/>
    <x v="2"/>
    <s v="Laboratory Technician"/>
    <x v="0"/>
    <s v="No"/>
    <s v="Y"/>
  </r>
  <r>
    <n v="31"/>
    <n v="2"/>
    <n v="4"/>
    <n v="1"/>
    <n v="3139"/>
    <n v="1"/>
    <n v="29090"/>
    <n v="14"/>
    <n v="8"/>
    <n v="2"/>
    <n v="10"/>
    <n v="2"/>
    <n v="5"/>
    <n v="0"/>
    <n v="1"/>
    <s v="Travel_Rarely"/>
    <x v="1"/>
    <s v="Life Sciences"/>
    <x v="2"/>
    <s v="Sales Executive"/>
    <x v="0"/>
    <s v="No"/>
    <s v="Y"/>
  </r>
  <r>
    <n v="18"/>
    <n v="2"/>
    <n v="3"/>
    <n v="1"/>
    <n v="3140"/>
    <n v="1"/>
    <n v="34680"/>
    <n v="18"/>
    <n v="8"/>
    <n v="2"/>
    <n v="0"/>
    <n v="4"/>
    <n v="0"/>
    <n v="0"/>
    <n v="0"/>
    <s v="Travel_Frequently"/>
    <x v="1"/>
    <s v="Technical Degree"/>
    <x v="1"/>
    <s v="Sales Executive"/>
    <x v="1"/>
    <s v="Yes"/>
    <s v="Y"/>
  </r>
  <r>
    <n v="40"/>
    <n v="1"/>
    <n v="4"/>
    <n v="1"/>
    <n v="3141"/>
    <n v="2"/>
    <n v="30680"/>
    <n v="19"/>
    <n v="8"/>
    <n v="0"/>
    <n v="20"/>
    <n v="3"/>
    <n v="1"/>
    <n v="0"/>
    <n v="1"/>
    <s v="Non-Travel"/>
    <x v="1"/>
    <s v="Technical Degree"/>
    <x v="2"/>
    <s v="Laboratory Technician"/>
    <x v="0"/>
    <s v="No"/>
    <s v="Y"/>
  </r>
  <r>
    <n v="41"/>
    <n v="23"/>
    <n v="3"/>
    <n v="1"/>
    <n v="3142"/>
    <n v="2"/>
    <n v="26700"/>
    <n v="15"/>
    <n v="8"/>
    <n v="2"/>
    <n v="10"/>
    <n v="2"/>
    <n v="8"/>
    <n v="0"/>
    <n v="7"/>
    <s v="Non-Travel"/>
    <x v="1"/>
    <s v="Life Sciences"/>
    <x v="1"/>
    <s v="Manufacturing Director"/>
    <x v="1"/>
    <s v="No"/>
    <s v="Y"/>
  </r>
  <r>
    <n v="26"/>
    <n v="9"/>
    <n v="4"/>
    <n v="1"/>
    <n v="3143"/>
    <n v="3"/>
    <n v="26930"/>
    <n v="17"/>
    <n v="8"/>
    <n v="3"/>
    <n v="8"/>
    <n v="3"/>
    <n v="0"/>
    <n v="0"/>
    <n v="0"/>
    <s v="Travel_Rarely"/>
    <x v="1"/>
    <s v="Medical"/>
    <x v="2"/>
    <s v="Healthcare Representative"/>
    <x v="1"/>
    <s v="No"/>
    <s v="Y"/>
  </r>
  <r>
    <n v="35"/>
    <n v="16"/>
    <n v="4"/>
    <n v="1"/>
    <n v="3144"/>
    <n v="2"/>
    <n v="95260"/>
    <n v="15"/>
    <n v="8"/>
    <n v="0"/>
    <n v="5"/>
    <n v="2"/>
    <n v="5"/>
    <n v="0"/>
    <n v="3"/>
    <s v="Travel_Rarely"/>
    <x v="1"/>
    <s v="Medical"/>
    <x v="1"/>
    <s v="Human Resources"/>
    <x v="1"/>
    <s v="No"/>
    <s v="Y"/>
  </r>
  <r>
    <n v="34"/>
    <n v="26"/>
    <n v="3"/>
    <n v="1"/>
    <n v="3145"/>
    <n v="1"/>
    <n v="52370"/>
    <n v="19"/>
    <n v="8"/>
    <n v="1"/>
    <n v="10"/>
    <n v="3"/>
    <n v="10"/>
    <n v="5"/>
    <n v="7"/>
    <s v="Travel_Rarely"/>
    <x v="1"/>
    <s v="Medical"/>
    <x v="1"/>
    <s v="Laboratory Technician"/>
    <x v="1"/>
    <s v="No"/>
    <s v="Y"/>
  </r>
  <r>
    <n v="26"/>
    <n v="1"/>
    <n v="3"/>
    <n v="1"/>
    <n v="3146"/>
    <n v="2"/>
    <n v="24260"/>
    <n v="22"/>
    <n v="8"/>
    <n v="0"/>
    <n v="1"/>
    <n v="3"/>
    <n v="1"/>
    <n v="0"/>
    <n v="0"/>
    <s v="Travel_Rarely"/>
    <x v="0"/>
    <s v="Marketing"/>
    <x v="1"/>
    <s v="Manufacturing Director"/>
    <x v="0"/>
    <s v="Yes"/>
    <s v="Y"/>
  </r>
  <r>
    <n v="37"/>
    <n v="8"/>
    <n v="1"/>
    <n v="1"/>
    <n v="3147"/>
    <n v="1"/>
    <n v="41930"/>
    <n v="16"/>
    <n v="8"/>
    <n v="1"/>
    <n v="12"/>
    <n v="5"/>
    <n v="6"/>
    <n v="1"/>
    <n v="2"/>
    <s v="Travel_Rarely"/>
    <x v="1"/>
    <s v="Life Sciences"/>
    <x v="1"/>
    <s v="Sales Executive"/>
    <x v="1"/>
    <s v="No"/>
    <s v="Y"/>
  </r>
  <r>
    <n v="46"/>
    <n v="4"/>
    <n v="1"/>
    <n v="1"/>
    <n v="3148"/>
    <n v="5"/>
    <n v="29110"/>
    <n v="13"/>
    <n v="8"/>
    <n v="0"/>
    <n v="28"/>
    <n v="3"/>
    <n v="2"/>
    <n v="1"/>
    <n v="2"/>
    <s v="Travel_Frequently"/>
    <x v="1"/>
    <s v="Medical"/>
    <x v="0"/>
    <s v="Human Resources"/>
    <x v="1"/>
    <s v="No"/>
    <s v="Y"/>
  </r>
  <r>
    <n v="41"/>
    <n v="24"/>
    <n v="1"/>
    <n v="1"/>
    <n v="3149"/>
    <n v="1"/>
    <n v="26610"/>
    <n v="14"/>
    <n v="8"/>
    <n v="1"/>
    <n v="22"/>
    <n v="2"/>
    <n v="18"/>
    <n v="11"/>
    <n v="8"/>
    <s v="Travel_Rarely"/>
    <x v="1"/>
    <s v="Life Sciences"/>
    <x v="0"/>
    <s v="Research Director"/>
    <x v="1"/>
    <s v="No"/>
    <s v="Y"/>
  </r>
  <r>
    <n v="37"/>
    <n v="7"/>
    <n v="2"/>
    <n v="1"/>
    <n v="3150"/>
    <n v="1"/>
    <n v="20280"/>
    <n v="16"/>
    <n v="8"/>
    <n v="1"/>
    <n v="9"/>
    <n v="3"/>
    <n v="9"/>
    <n v="7"/>
    <n v="7"/>
    <s v="Non-Travel"/>
    <x v="1"/>
    <s v="Medical"/>
    <x v="2"/>
    <s v="Sales Executive"/>
    <x v="1"/>
    <s v="No"/>
    <s v="Y"/>
  </r>
  <r>
    <n v="52"/>
    <n v="2"/>
    <n v="1"/>
    <n v="1"/>
    <n v="3151"/>
    <n v="1"/>
    <n v="99800"/>
    <n v="11"/>
    <n v="8"/>
    <n v="1"/>
    <n v="18"/>
    <n v="2"/>
    <n v="10"/>
    <n v="6"/>
    <n v="9"/>
    <s v="Travel_Rarely"/>
    <x v="0"/>
    <s v="Medical"/>
    <x v="2"/>
    <s v="Laboratory Technician"/>
    <x v="1"/>
    <s v="No"/>
    <s v="Y"/>
  </r>
  <r>
    <n v="32"/>
    <n v="7"/>
    <n v="2"/>
    <n v="1"/>
    <n v="3152"/>
    <n v="2"/>
    <n v="32980"/>
    <n v="22"/>
    <n v="8"/>
    <n v="0"/>
    <n v="6"/>
    <n v="4"/>
    <n v="4"/>
    <n v="1"/>
    <n v="2"/>
    <s v="Non-Travel"/>
    <x v="1"/>
    <s v="Life Sciences"/>
    <x v="0"/>
    <s v="Research Director"/>
    <x v="0"/>
    <s v="Yes"/>
    <s v="Y"/>
  </r>
  <r>
    <n v="24"/>
    <n v="22"/>
    <n v="3"/>
    <n v="1"/>
    <n v="3153"/>
    <n v="1"/>
    <n v="29350"/>
    <n v="14"/>
    <n v="8"/>
    <n v="2"/>
    <n v="3"/>
    <n v="5"/>
    <n v="2"/>
    <n v="2"/>
    <n v="1"/>
    <s v="Travel_Frequently"/>
    <x v="0"/>
    <s v="Life Sciences"/>
    <x v="0"/>
    <s v="Healthcare Representative"/>
    <x v="0"/>
    <s v="No"/>
    <s v="Y"/>
  </r>
  <r>
    <n v="38"/>
    <n v="5"/>
    <n v="3"/>
    <n v="1"/>
    <n v="3154"/>
    <n v="1"/>
    <n v="154270"/>
    <n v="16"/>
    <n v="8"/>
    <n v="1"/>
    <n v="18"/>
    <n v="2"/>
    <n v="1"/>
    <n v="0"/>
    <n v="0"/>
    <s v="Travel_Rarely"/>
    <x v="1"/>
    <s v="Life Sciences"/>
    <x v="0"/>
    <s v="Research Scientist"/>
    <x v="0"/>
    <s v="No"/>
    <s v="Y"/>
  </r>
  <r>
    <n v="37"/>
    <n v="1"/>
    <n v="4"/>
    <n v="1"/>
    <n v="3155"/>
    <n v="5"/>
    <n v="39440"/>
    <n v="11"/>
    <n v="8"/>
    <n v="2"/>
    <n v="8"/>
    <n v="3"/>
    <n v="6"/>
    <n v="4"/>
    <n v="3"/>
    <s v="Travel_Rarely"/>
    <x v="1"/>
    <s v="Technical Degree"/>
    <x v="0"/>
    <s v="Research Scientist"/>
    <x v="0"/>
    <s v="No"/>
    <s v="Y"/>
  </r>
  <r>
    <n v="49"/>
    <n v="21"/>
    <n v="1"/>
    <n v="1"/>
    <n v="3156"/>
    <n v="1"/>
    <n v="40110"/>
    <n v="18"/>
    <n v="8"/>
    <n v="2"/>
    <n v="31"/>
    <n v="2"/>
    <n v="31"/>
    <n v="0"/>
    <n v="9"/>
    <s v="Travel_Rarely"/>
    <x v="0"/>
    <s v="Life Sciences"/>
    <x v="2"/>
    <s v="Sales Executive"/>
    <x v="1"/>
    <s v="No"/>
    <s v="Y"/>
  </r>
  <r>
    <n v="24"/>
    <n v="1"/>
    <n v="3"/>
    <n v="1"/>
    <n v="3157"/>
    <n v="1"/>
    <n v="34070"/>
    <n v="15"/>
    <n v="8"/>
    <n v="2"/>
    <n v="6"/>
    <n v="2"/>
    <n v="6"/>
    <n v="1"/>
    <n v="4"/>
    <s v="Travel_Rarely"/>
    <x v="0"/>
    <s v="Marketing"/>
    <x v="0"/>
    <s v="Sales Executive"/>
    <x v="0"/>
    <s v="No"/>
    <s v="Y"/>
  </r>
  <r>
    <n v="26"/>
    <n v="19"/>
    <n v="4"/>
    <n v="1"/>
    <n v="3158"/>
    <n v="4"/>
    <n v="119940"/>
    <n v="14"/>
    <n v="8"/>
    <n v="1"/>
    <n v="6"/>
    <n v="6"/>
    <n v="5"/>
    <n v="1"/>
    <n v="4"/>
    <s v="Travel_Rarely"/>
    <x v="1"/>
    <s v="Technical Degree"/>
    <x v="0"/>
    <s v="Sales Executive"/>
    <x v="0"/>
    <s v="No"/>
    <s v="Y"/>
  </r>
  <r>
    <n v="24"/>
    <n v="7"/>
    <n v="3"/>
    <n v="1"/>
    <n v="3159"/>
    <n v="1"/>
    <n v="12320"/>
    <n v="12"/>
    <n v="8"/>
    <n v="0"/>
    <n v="1"/>
    <n v="4"/>
    <n v="1"/>
    <n v="0"/>
    <n v="0"/>
    <s v="Travel_Rarely"/>
    <x v="0"/>
    <s v="Medical"/>
    <x v="0"/>
    <s v="Laboratory Technician"/>
    <x v="0"/>
    <s v="No"/>
    <s v="Y"/>
  </r>
  <r>
    <n v="50"/>
    <n v="2"/>
    <n v="2"/>
    <n v="1"/>
    <n v="3160"/>
    <n v="1"/>
    <n v="29600"/>
    <n v="14"/>
    <n v="8"/>
    <n v="3"/>
    <n v="32"/>
    <n v="2"/>
    <n v="32"/>
    <n v="10"/>
    <n v="7"/>
    <s v="Travel_Frequently"/>
    <x v="0"/>
    <s v="Marketing"/>
    <x v="0"/>
    <s v="Sales Executive"/>
    <x v="1"/>
    <s v="No"/>
    <s v="Y"/>
  </r>
  <r>
    <n v="25"/>
    <n v="2"/>
    <n v="3"/>
    <n v="1"/>
    <n v="3161"/>
    <n v="1"/>
    <n v="190940"/>
    <n v="16"/>
    <n v="8"/>
    <n v="0"/>
    <n v="7"/>
    <n v="3"/>
    <n v="7"/>
    <n v="0"/>
    <n v="6"/>
    <s v="Travel_Rarely"/>
    <x v="1"/>
    <s v="Life Sciences"/>
    <x v="0"/>
    <s v="Research Scientist"/>
    <x v="1"/>
    <s v="No"/>
    <s v="Y"/>
  </r>
  <r>
    <n v="24"/>
    <n v="2"/>
    <n v="3"/>
    <n v="1"/>
    <n v="3162"/>
    <n v="2"/>
    <n v="39190"/>
    <n v="21"/>
    <n v="8"/>
    <n v="0"/>
    <n v="6"/>
    <n v="3"/>
    <n v="6"/>
    <n v="1"/>
    <n v="2"/>
    <s v="Travel_Frequently"/>
    <x v="1"/>
    <s v="Medical"/>
    <x v="0"/>
    <s v="Research Scientist"/>
    <x v="1"/>
    <s v="Yes"/>
    <s v="Y"/>
  </r>
  <r>
    <n v="30"/>
    <n v="9"/>
    <n v="3"/>
    <n v="1"/>
    <n v="3163"/>
    <n v="2"/>
    <n v="68250"/>
    <n v="14"/>
    <n v="8"/>
    <n v="0"/>
    <n v="1"/>
    <n v="2"/>
    <n v="1"/>
    <n v="0"/>
    <n v="0"/>
    <s v="Travel_Frequently"/>
    <x v="1"/>
    <s v="Other"/>
    <x v="0"/>
    <s v="Healthcare Representative"/>
    <x v="1"/>
    <s v="Yes"/>
    <s v="Y"/>
  </r>
  <r>
    <n v="34"/>
    <n v="6"/>
    <n v="2"/>
    <n v="1"/>
    <n v="3164"/>
    <n v="4"/>
    <n v="102480"/>
    <n v="12"/>
    <n v="8"/>
    <n v="1"/>
    <n v="6"/>
    <n v="4"/>
    <n v="6"/>
    <n v="1"/>
    <n v="3"/>
    <s v="Travel_Rarely"/>
    <x v="0"/>
    <s v="Life Sciences"/>
    <x v="0"/>
    <s v="Research Director"/>
    <x v="1"/>
    <s v="No"/>
    <s v="Y"/>
  </r>
  <r>
    <n v="31"/>
    <n v="9"/>
    <n v="1"/>
    <n v="1"/>
    <n v="3165"/>
    <n v="1"/>
    <n v="189470"/>
    <n v="12"/>
    <n v="8"/>
    <n v="2"/>
    <n v="9"/>
    <n v="2"/>
    <n v="3"/>
    <n v="1"/>
    <n v="2"/>
    <s v="Travel_Rarely"/>
    <x v="1"/>
    <s v="Medical"/>
    <x v="2"/>
    <s v="Sales Representative"/>
    <x v="0"/>
    <s v="Yes"/>
    <s v="Y"/>
  </r>
  <r>
    <n v="35"/>
    <n v="2"/>
    <n v="3"/>
    <n v="1"/>
    <n v="3166"/>
    <n v="5"/>
    <n v="24960"/>
    <n v="17"/>
    <n v="8"/>
    <n v="3"/>
    <n v="9"/>
    <n v="3"/>
    <n v="3"/>
    <n v="0"/>
    <n v="2"/>
    <s v="Travel_Rarely"/>
    <x v="1"/>
    <s v="Life Sciences"/>
    <x v="1"/>
    <s v="Sales Executive"/>
    <x v="0"/>
    <s v="No"/>
    <s v="Y"/>
  </r>
  <r>
    <n v="31"/>
    <n v="1"/>
    <n v="3"/>
    <n v="1"/>
    <n v="3167"/>
    <n v="2"/>
    <n v="64650"/>
    <n v="17"/>
    <n v="8"/>
    <n v="0"/>
    <n v="13"/>
    <n v="3"/>
    <n v="7"/>
    <n v="5"/>
    <n v="7"/>
    <s v="Travel_Rarely"/>
    <x v="0"/>
    <s v="Marketing"/>
    <x v="2"/>
    <s v="Sales Executive"/>
    <x v="0"/>
    <s v="No"/>
    <s v="Y"/>
  </r>
  <r>
    <n v="27"/>
    <n v="22"/>
    <n v="4"/>
    <n v="1"/>
    <n v="3168"/>
    <n v="1"/>
    <n v="22060"/>
    <n v="14"/>
    <n v="8"/>
    <n v="1"/>
    <n v="6"/>
    <n v="4"/>
    <n v="5"/>
    <n v="0"/>
    <n v="3"/>
    <s v="Travel_Rarely"/>
    <x v="0"/>
    <s v="Medical"/>
    <x v="2"/>
    <s v="Sales Representative"/>
    <x v="1"/>
    <s v="No"/>
    <s v="Y"/>
  </r>
  <r>
    <n v="37"/>
    <n v="9"/>
    <n v="4"/>
    <n v="1"/>
    <n v="3169"/>
    <n v="2"/>
    <n v="20860"/>
    <n v="14"/>
    <n v="8"/>
    <n v="0"/>
    <n v="17"/>
    <n v="3"/>
    <n v="3"/>
    <n v="1"/>
    <n v="0"/>
    <s v="Travel_Rarely"/>
    <x v="0"/>
    <s v="Marketing"/>
    <x v="0"/>
    <s v="Laboratory Technician"/>
    <x v="0"/>
    <s v="No"/>
    <s v="Y"/>
  </r>
  <r>
    <n v="20"/>
    <n v="17"/>
    <n v="4"/>
    <n v="1"/>
    <n v="3170"/>
    <n v="1"/>
    <n v="22930"/>
    <n v="13"/>
    <n v="8"/>
    <n v="2"/>
    <n v="1"/>
    <n v="3"/>
    <n v="1"/>
    <n v="0"/>
    <n v="0"/>
    <s v="Travel_Rarely"/>
    <x v="1"/>
    <s v="Medical"/>
    <x v="1"/>
    <s v="Sales Representative"/>
    <x v="0"/>
    <s v="No"/>
    <s v="Y"/>
  </r>
  <r>
    <n v="42"/>
    <n v="28"/>
    <n v="4"/>
    <n v="1"/>
    <n v="3171"/>
    <n v="2"/>
    <n v="26450"/>
    <n v="15"/>
    <n v="8"/>
    <n v="0"/>
    <n v="10"/>
    <n v="5"/>
    <n v="10"/>
    <n v="2"/>
    <n v="2"/>
    <s v="Travel_Rarely"/>
    <x v="1"/>
    <s v="Life Sciences"/>
    <x v="0"/>
    <s v="Manufacturing Director"/>
    <x v="0"/>
    <s v="No"/>
    <s v="Y"/>
  </r>
  <r>
    <n v="43"/>
    <n v="10"/>
    <n v="5"/>
    <n v="1"/>
    <n v="3172"/>
    <n v="2"/>
    <n v="26830"/>
    <n v="11"/>
    <n v="8"/>
    <n v="0"/>
    <n v="21"/>
    <n v="3"/>
    <n v="1"/>
    <n v="0"/>
    <n v="0"/>
    <s v="Travel_Rarely"/>
    <x v="1"/>
    <s v="Technical Degree"/>
    <x v="2"/>
    <s v="Sales Executive"/>
    <x v="0"/>
    <s v="No"/>
    <s v="Y"/>
  </r>
  <r>
    <n v="38"/>
    <n v="2"/>
    <n v="4"/>
    <n v="1"/>
    <n v="3173"/>
    <n v="1"/>
    <n v="20140"/>
    <n v="17"/>
    <n v="8"/>
    <n v="1"/>
    <n v="8"/>
    <n v="5"/>
    <n v="0"/>
    <n v="0"/>
    <n v="0"/>
    <s v="Travel_Rarely"/>
    <x v="2"/>
    <s v="Medical"/>
    <x v="1"/>
    <s v="Human Resources"/>
    <x v="1"/>
    <s v="No"/>
    <s v="Y"/>
  </r>
  <r>
    <n v="43"/>
    <n v="4"/>
    <n v="3"/>
    <n v="1"/>
    <n v="3174"/>
    <n v="2"/>
    <n v="34190"/>
    <n v="11"/>
    <n v="8"/>
    <n v="1"/>
    <n v="10"/>
    <n v="5"/>
    <n v="8"/>
    <n v="4"/>
    <n v="7"/>
    <s v="Travel_Frequently"/>
    <x v="0"/>
    <s v="Medical"/>
    <x v="2"/>
    <s v="Healthcare Representative"/>
    <x v="0"/>
    <s v="No"/>
    <s v="Y"/>
  </r>
  <r>
    <n v="48"/>
    <n v="8"/>
    <n v="1"/>
    <n v="1"/>
    <n v="3175"/>
    <n v="2"/>
    <n v="53760"/>
    <n v="13"/>
    <n v="8"/>
    <n v="1"/>
    <n v="21"/>
    <n v="3"/>
    <n v="3"/>
    <n v="0"/>
    <n v="2"/>
    <s v="Travel_Rarely"/>
    <x v="1"/>
    <s v="Medical"/>
    <x v="0"/>
    <s v="Laboratory Technician"/>
    <x v="1"/>
    <s v="No"/>
    <s v="Y"/>
  </r>
  <r>
    <n v="44"/>
    <n v="29"/>
    <n v="4"/>
    <n v="1"/>
    <n v="3176"/>
    <n v="2"/>
    <n v="19510"/>
    <n v="22"/>
    <n v="8"/>
    <n v="3"/>
    <n v="10"/>
    <n v="4"/>
    <n v="2"/>
    <n v="0"/>
    <n v="2"/>
    <s v="Travel_Rarely"/>
    <x v="0"/>
    <s v="Marketing"/>
    <x v="1"/>
    <s v="Sales Executive"/>
    <x v="1"/>
    <s v="No"/>
    <s v="Y"/>
  </r>
  <r>
    <n v="34"/>
    <n v="13"/>
    <n v="4"/>
    <n v="1"/>
    <n v="3177"/>
    <n v="1"/>
    <n v="23410"/>
    <n v="20"/>
    <n v="8"/>
    <n v="2"/>
    <n v="8"/>
    <n v="3"/>
    <n v="8"/>
    <n v="0"/>
    <n v="6"/>
    <s v="Travel_Rarely"/>
    <x v="1"/>
    <s v="Life Sciences"/>
    <x v="2"/>
    <s v="Laboratory Technician"/>
    <x v="0"/>
    <s v="No"/>
    <s v="Y"/>
  </r>
  <r>
    <n v="27"/>
    <n v="27"/>
    <n v="3"/>
    <n v="1"/>
    <n v="3178"/>
    <n v="2"/>
    <n v="22930"/>
    <n v="18"/>
    <n v="8"/>
    <n v="0"/>
    <n v="5"/>
    <n v="0"/>
    <n v="4"/>
    <n v="0"/>
    <n v="2"/>
    <s v="Travel_Rarely"/>
    <x v="0"/>
    <s v="Life Sciences"/>
    <x v="2"/>
    <s v="Research Scientist"/>
    <x v="1"/>
    <s v="Yes"/>
    <s v="Y"/>
  </r>
  <r>
    <n v="21"/>
    <n v="16"/>
    <n v="2"/>
    <n v="1"/>
    <n v="3179"/>
    <n v="3"/>
    <n v="87260"/>
    <n v="11"/>
    <n v="8"/>
    <n v="1"/>
    <n v="3"/>
    <n v="2"/>
    <n v="3"/>
    <n v="1"/>
    <n v="2"/>
    <s v="Travel_Rarely"/>
    <x v="0"/>
    <s v="Life Sciences"/>
    <x v="1"/>
    <s v="Sales Executive"/>
    <x v="1"/>
    <s v="No"/>
    <s v="Y"/>
  </r>
  <r>
    <n v="44"/>
    <n v="2"/>
    <n v="2"/>
    <n v="1"/>
    <n v="3180"/>
    <n v="1"/>
    <n v="40110"/>
    <n v="14"/>
    <n v="8"/>
    <n v="1"/>
    <n v="26"/>
    <n v="2"/>
    <n v="2"/>
    <n v="0"/>
    <n v="1"/>
    <s v="Travel_Rarely"/>
    <x v="1"/>
    <s v="Life Sciences"/>
    <x v="0"/>
    <s v="Laboratory Technician"/>
    <x v="1"/>
    <s v="No"/>
    <s v="Y"/>
  </r>
  <r>
    <n v="22"/>
    <n v="2"/>
    <n v="2"/>
    <n v="1"/>
    <n v="3181"/>
    <n v="2"/>
    <n v="195450"/>
    <n v="14"/>
    <n v="8"/>
    <n v="0"/>
    <n v="3"/>
    <n v="3"/>
    <n v="2"/>
    <n v="2"/>
    <n v="2"/>
    <s v="Travel_Rarely"/>
    <x v="1"/>
    <s v="Medical"/>
    <x v="0"/>
    <s v="Laboratory Technician"/>
    <x v="0"/>
    <s v="No"/>
    <s v="Y"/>
  </r>
  <r>
    <n v="33"/>
    <n v="13"/>
    <n v="4"/>
    <n v="1"/>
    <n v="3182"/>
    <n v="2"/>
    <n v="45680"/>
    <n v="18"/>
    <n v="8"/>
    <n v="1"/>
    <n v="6"/>
    <n v="2"/>
    <n v="5"/>
    <n v="1"/>
    <n v="2"/>
    <s v="Travel_Rarely"/>
    <x v="0"/>
    <s v="Marketing"/>
    <x v="2"/>
    <s v="Manufacturing Director"/>
    <x v="0"/>
    <s v="No"/>
    <s v="Y"/>
  </r>
  <r>
    <n v="32"/>
    <n v="1"/>
    <n v="1"/>
    <n v="1"/>
    <n v="3183"/>
    <n v="1"/>
    <n v="30220"/>
    <n v="16"/>
    <n v="8"/>
    <n v="1"/>
    <n v="6"/>
    <n v="3"/>
    <n v="6"/>
    <n v="0"/>
    <n v="5"/>
    <s v="Travel_Rarely"/>
    <x v="1"/>
    <s v="Life Sciences"/>
    <x v="0"/>
    <s v="Healthcare Representative"/>
    <x v="0"/>
    <s v="No"/>
    <s v="Y"/>
  </r>
  <r>
    <n v="30"/>
    <n v="4"/>
    <n v="5"/>
    <n v="1"/>
    <n v="3184"/>
    <n v="3"/>
    <n v="57720"/>
    <n v="17"/>
    <n v="8"/>
    <n v="0"/>
    <n v="1"/>
    <n v="3"/>
    <n v="1"/>
    <n v="0"/>
    <n v="0"/>
    <s v="Travel_Frequently"/>
    <x v="1"/>
    <s v="Technical Degree"/>
    <x v="2"/>
    <s v="Manager"/>
    <x v="1"/>
    <s v="No"/>
    <s v="Y"/>
  </r>
  <r>
    <n v="53"/>
    <n v="24"/>
    <n v="3"/>
    <n v="1"/>
    <n v="3185"/>
    <n v="3"/>
    <n v="22690"/>
    <n v="11"/>
    <n v="8"/>
    <n v="1"/>
    <n v="18"/>
    <n v="2"/>
    <n v="14"/>
    <n v="8"/>
    <n v="10"/>
    <s v="Travel_Rarely"/>
    <x v="1"/>
    <s v="Other"/>
    <x v="1"/>
    <s v="Manager"/>
    <x v="0"/>
    <s v="No"/>
    <s v="Y"/>
  </r>
  <r>
    <n v="34"/>
    <n v="1"/>
    <n v="5"/>
    <n v="1"/>
    <n v="3186"/>
    <n v="1"/>
    <n v="53810"/>
    <n v="12"/>
    <n v="8"/>
    <n v="0"/>
    <n v="10"/>
    <n v="0"/>
    <n v="10"/>
    <n v="8"/>
    <n v="8"/>
    <s v="Travel_Rarely"/>
    <x v="1"/>
    <s v="Medical"/>
    <x v="0"/>
    <s v="Research Scientist"/>
    <x v="1"/>
    <s v="No"/>
    <s v="Y"/>
  </r>
  <r>
    <n v="45"/>
    <n v="19"/>
    <n v="4"/>
    <n v="1"/>
    <n v="3187"/>
    <n v="3"/>
    <n v="34410"/>
    <n v="13"/>
    <n v="8"/>
    <n v="1"/>
    <n v="5"/>
    <n v="5"/>
    <n v="1"/>
    <n v="0"/>
    <n v="0"/>
    <s v="Travel_Frequently"/>
    <x v="1"/>
    <s v="Life Sciences"/>
    <x v="0"/>
    <s v="Research Director"/>
    <x v="1"/>
    <s v="Yes"/>
    <s v="Y"/>
  </r>
  <r>
    <n v="26"/>
    <n v="7"/>
    <n v="2"/>
    <n v="1"/>
    <n v="3188"/>
    <n v="1"/>
    <n v="54540"/>
    <n v="13"/>
    <n v="8"/>
    <n v="1"/>
    <n v="3"/>
    <n v="5"/>
    <n v="3"/>
    <n v="0"/>
    <n v="2"/>
    <s v="Travel_Rarely"/>
    <x v="1"/>
    <s v="Life Sciences"/>
    <x v="0"/>
    <s v="Manufacturing Director"/>
    <x v="1"/>
    <s v="No"/>
    <s v="Y"/>
  </r>
  <r>
    <n v="37"/>
    <n v="4"/>
    <n v="3"/>
    <n v="1"/>
    <n v="3189"/>
    <n v="1"/>
    <n v="98840"/>
    <n v="14"/>
    <n v="8"/>
    <n v="0"/>
    <n v="10"/>
    <n v="3"/>
    <n v="10"/>
    <n v="7"/>
    <n v="8"/>
    <s v="Travel_Rarely"/>
    <x v="1"/>
    <s v="Medical"/>
    <x v="0"/>
    <s v="Manager"/>
    <x v="1"/>
    <s v="No"/>
    <s v="Y"/>
  </r>
  <r>
    <n v="29"/>
    <n v="2"/>
    <n v="3"/>
    <n v="1"/>
    <n v="3190"/>
    <n v="1"/>
    <n v="41570"/>
    <n v="17"/>
    <n v="8"/>
    <n v="3"/>
    <n v="6"/>
    <n v="2"/>
    <n v="6"/>
    <n v="1"/>
    <n v="2"/>
    <s v="Travel_Rarely"/>
    <x v="1"/>
    <s v="Life Sciences"/>
    <x v="0"/>
    <s v="Healthcare Representative"/>
    <x v="0"/>
    <s v="No"/>
    <s v="Y"/>
  </r>
  <r>
    <n v="35"/>
    <n v="10"/>
    <n v="5"/>
    <n v="1"/>
    <n v="3191"/>
    <n v="4"/>
    <n v="134580"/>
    <n v="11"/>
    <n v="8"/>
    <n v="0"/>
    <n v="17"/>
    <n v="3"/>
    <n v="17"/>
    <n v="11"/>
    <n v="8"/>
    <s v="Travel_Rarely"/>
    <x v="1"/>
    <s v="Medical"/>
    <x v="1"/>
    <s v="Laboratory Technician"/>
    <x v="0"/>
    <s v="No"/>
    <s v="Y"/>
  </r>
  <r>
    <n v="33"/>
    <n v="8"/>
    <n v="3"/>
    <n v="1"/>
    <n v="3192"/>
    <n v="2"/>
    <n v="90690"/>
    <n v="25"/>
    <n v="8"/>
    <n v="1"/>
    <n v="15"/>
    <n v="3"/>
    <n v="13"/>
    <n v="4"/>
    <n v="7"/>
    <s v="Travel_Frequently"/>
    <x v="1"/>
    <s v="Technical Degree"/>
    <x v="2"/>
    <s v="Laboratory Technician"/>
    <x v="1"/>
    <s v="No"/>
    <s v="Y"/>
  </r>
  <r>
    <n v="54"/>
    <n v="5"/>
    <n v="2"/>
    <n v="1"/>
    <n v="3193"/>
    <n v="2"/>
    <n v="40140"/>
    <n v="19"/>
    <n v="8"/>
    <n v="1"/>
    <n v="16"/>
    <n v="4"/>
    <n v="9"/>
    <n v="7"/>
    <n v="1"/>
    <s v="Travel_Rarely"/>
    <x v="1"/>
    <s v="Life Sciences"/>
    <x v="0"/>
    <s v="Sales Executive"/>
    <x v="0"/>
    <s v="No"/>
    <s v="Y"/>
  </r>
  <r>
    <n v="36"/>
    <n v="8"/>
    <n v="3"/>
    <n v="1"/>
    <n v="3194"/>
    <n v="2"/>
    <n v="59150"/>
    <n v="13"/>
    <n v="8"/>
    <n v="1"/>
    <n v="13"/>
    <n v="3"/>
    <n v="3"/>
    <n v="0"/>
    <n v="2"/>
    <s v="Travel_Rarely"/>
    <x v="1"/>
    <s v="Life Sciences"/>
    <x v="2"/>
    <s v="Research Scientist"/>
    <x v="1"/>
    <s v="No"/>
    <s v="Y"/>
  </r>
  <r>
    <n v="27"/>
    <n v="9"/>
    <n v="3"/>
    <n v="1"/>
    <n v="3195"/>
    <n v="5"/>
    <n v="59930"/>
    <n v="14"/>
    <n v="8"/>
    <n v="1"/>
    <n v="5"/>
    <n v="3"/>
    <n v="4"/>
    <n v="1"/>
    <n v="1"/>
    <s v="Travel_Rarely"/>
    <x v="0"/>
    <s v="Marketing"/>
    <x v="1"/>
    <s v="Research Director"/>
    <x v="1"/>
    <s v="No"/>
    <s v="Y"/>
  </r>
  <r>
    <n v="20"/>
    <n v="1"/>
    <n v="3"/>
    <n v="1"/>
    <n v="3196"/>
    <n v="5"/>
    <n v="61620"/>
    <n v="12"/>
    <n v="8"/>
    <n v="3"/>
    <n v="1"/>
    <n v="2"/>
    <n v="1"/>
    <n v="1"/>
    <n v="1"/>
    <s v="Travel_Rarely"/>
    <x v="1"/>
    <s v="Life Sciences"/>
    <x v="1"/>
    <s v="Sales Representative"/>
    <x v="1"/>
    <s v="Yes"/>
    <s v="Y"/>
  </r>
  <r>
    <n v="33"/>
    <n v="15"/>
    <n v="4"/>
    <n v="1"/>
    <n v="3197"/>
    <n v="1"/>
    <n v="24060"/>
    <n v="11"/>
    <n v="8"/>
    <n v="0"/>
    <n v="10"/>
    <n v="3"/>
    <n v="10"/>
    <n v="9"/>
    <n v="7"/>
    <s v="Travel_Frequently"/>
    <x v="1"/>
    <s v="Medical"/>
    <x v="1"/>
    <s v="Laboratory Technician"/>
    <x v="0"/>
    <s v="Yes"/>
    <s v="Y"/>
  </r>
  <r>
    <n v="35"/>
    <n v="2"/>
    <n v="1"/>
    <n v="1"/>
    <n v="3198"/>
    <n v="1"/>
    <n v="187400"/>
    <n v="19"/>
    <n v="8"/>
    <n v="1"/>
    <n v="1"/>
    <n v="2"/>
    <n v="1"/>
    <n v="0"/>
    <n v="0"/>
    <s v="Non-Travel"/>
    <x v="1"/>
    <s v="Medical"/>
    <x v="0"/>
    <s v="Research Scientist"/>
    <x v="1"/>
    <s v="No"/>
    <s v="Y"/>
  </r>
  <r>
    <n v="23"/>
    <n v="2"/>
    <n v="3"/>
    <n v="1"/>
    <n v="3199"/>
    <n v="1"/>
    <n v="76370"/>
    <n v="11"/>
    <n v="8"/>
    <n v="1"/>
    <n v="5"/>
    <n v="3"/>
    <n v="3"/>
    <n v="0"/>
    <n v="2"/>
    <s v="Travel_Rarely"/>
    <x v="1"/>
    <s v="Life Sciences"/>
    <x v="0"/>
    <s v="Healthcare Representative"/>
    <x v="1"/>
    <s v="No"/>
    <s v="Y"/>
  </r>
  <r>
    <n v="25"/>
    <n v="11"/>
    <n v="3"/>
    <n v="1"/>
    <n v="3200"/>
    <n v="2"/>
    <n v="100960"/>
    <n v="11"/>
    <n v="8"/>
    <n v="1"/>
    <n v="4"/>
    <n v="3"/>
    <n v="3"/>
    <n v="1"/>
    <n v="2"/>
    <s v="Travel_Rarely"/>
    <x v="1"/>
    <s v="Medical"/>
    <x v="0"/>
    <s v="Manufacturing Director"/>
    <x v="1"/>
    <s v="No"/>
    <s v="Y"/>
  </r>
  <r>
    <n v="38"/>
    <n v="16"/>
    <n v="3"/>
    <n v="1"/>
    <n v="3201"/>
    <n v="5"/>
    <n v="147560"/>
    <n v="20"/>
    <n v="8"/>
    <n v="1"/>
    <n v="8"/>
    <n v="3"/>
    <n v="7"/>
    <n v="0"/>
    <n v="5"/>
    <s v="Travel_Rarely"/>
    <x v="1"/>
    <s v="Life Sciences"/>
    <x v="1"/>
    <s v="Research Scientist"/>
    <x v="1"/>
    <s v="No"/>
    <s v="Y"/>
  </r>
  <r>
    <n v="29"/>
    <n v="2"/>
    <n v="4"/>
    <n v="1"/>
    <n v="3202"/>
    <n v="4"/>
    <n v="64990"/>
    <n v="18"/>
    <n v="8"/>
    <n v="3"/>
    <n v="10"/>
    <n v="3"/>
    <n v="10"/>
    <n v="2"/>
    <n v="8"/>
    <s v="Travel_Frequently"/>
    <x v="0"/>
    <s v="Life Sciences"/>
    <x v="2"/>
    <s v="Healthcare Representative"/>
    <x v="1"/>
    <s v="No"/>
    <s v="Y"/>
  </r>
  <r>
    <n v="48"/>
    <n v="16"/>
    <n v="3"/>
    <n v="1"/>
    <n v="3203"/>
    <n v="1"/>
    <n v="97240"/>
    <n v="13"/>
    <n v="8"/>
    <n v="0"/>
    <n v="12"/>
    <n v="2"/>
    <n v="2"/>
    <n v="2"/>
    <n v="2"/>
    <s v="Travel_Rarely"/>
    <x v="1"/>
    <s v="Technical Degree"/>
    <x v="0"/>
    <s v="Sales Executive"/>
    <x v="1"/>
    <s v="No"/>
    <s v="Y"/>
  </r>
  <r>
    <n v="27"/>
    <n v="4"/>
    <n v="3"/>
    <n v="1"/>
    <n v="3204"/>
    <n v="5"/>
    <n v="21940"/>
    <n v="12"/>
    <n v="8"/>
    <n v="0"/>
    <n v="6"/>
    <n v="5"/>
    <n v="6"/>
    <n v="0"/>
    <n v="4"/>
    <s v="Travel_Frequently"/>
    <x v="0"/>
    <s v="Technical Degree"/>
    <x v="2"/>
    <s v="Laboratory Technician"/>
    <x v="1"/>
    <s v="No"/>
    <s v="Y"/>
  </r>
  <r>
    <n v="37"/>
    <n v="16"/>
    <n v="3"/>
    <n v="1"/>
    <n v="3205"/>
    <n v="3"/>
    <n v="33880"/>
    <n v="11"/>
    <n v="8"/>
    <n v="0"/>
    <n v="4"/>
    <n v="2"/>
    <n v="1"/>
    <n v="0"/>
    <n v="0"/>
    <s v="Travel_Rarely"/>
    <x v="1"/>
    <s v="Life Sciences"/>
    <x v="1"/>
    <s v="Manager"/>
    <x v="1"/>
    <s v="No"/>
    <s v="Y"/>
  </r>
  <r>
    <n v="50"/>
    <n v="5"/>
    <n v="3"/>
    <n v="1"/>
    <n v="3206"/>
    <n v="1"/>
    <n v="54730"/>
    <n v="19"/>
    <n v="8"/>
    <n v="1"/>
    <n v="20"/>
    <n v="2"/>
    <n v="20"/>
    <n v="3"/>
    <n v="8"/>
    <s v="Travel_Rarely"/>
    <x v="0"/>
    <s v="Medical"/>
    <x v="0"/>
    <s v="Laboratory Technician"/>
    <x v="1"/>
    <s v="No"/>
    <s v="Y"/>
  </r>
  <r>
    <n v="34"/>
    <n v="18"/>
    <n v="1"/>
    <n v="1"/>
    <n v="3207"/>
    <n v="1"/>
    <n v="27030"/>
    <n v="21"/>
    <n v="8"/>
    <n v="1"/>
    <n v="9"/>
    <n v="2"/>
    <n v="8"/>
    <n v="7"/>
    <n v="7"/>
    <s v="Travel_Rarely"/>
    <x v="1"/>
    <s v="Medical"/>
    <x v="1"/>
    <s v="Healthcare Representative"/>
    <x v="1"/>
    <s v="No"/>
    <s v="Y"/>
  </r>
  <r>
    <n v="24"/>
    <n v="17"/>
    <n v="2"/>
    <n v="1"/>
    <n v="3208"/>
    <n v="1"/>
    <n v="25010"/>
    <n v="12"/>
    <n v="8"/>
    <n v="0"/>
    <n v="4"/>
    <n v="3"/>
    <n v="2"/>
    <n v="2"/>
    <n v="0"/>
    <s v="Travel_Rarely"/>
    <x v="1"/>
    <s v="Life Sciences"/>
    <x v="1"/>
    <s v="Healthcare Representative"/>
    <x v="0"/>
    <s v="Yes"/>
    <s v="Y"/>
  </r>
  <r>
    <n v="39"/>
    <n v="12"/>
    <n v="5"/>
    <n v="1"/>
    <n v="3209"/>
    <n v="1"/>
    <n v="62200"/>
    <n v="14"/>
    <n v="8"/>
    <n v="2"/>
    <n v="20"/>
    <n v="2"/>
    <n v="20"/>
    <n v="11"/>
    <n v="10"/>
    <s v="Travel_Rarely"/>
    <x v="1"/>
    <s v="Medical"/>
    <x v="1"/>
    <s v="Sales Representative"/>
    <x v="0"/>
    <s v="No"/>
    <s v="Y"/>
  </r>
  <r>
    <n v="32"/>
    <n v="2"/>
    <n v="3"/>
    <n v="1"/>
    <n v="3210"/>
    <n v="5"/>
    <n v="30380"/>
    <n v="11"/>
    <n v="8"/>
    <n v="0"/>
    <n v="10"/>
    <n v="5"/>
    <n v="10"/>
    <n v="0"/>
    <n v="8"/>
    <s v="Travel_Rarely"/>
    <x v="1"/>
    <s v="Life Sciences"/>
    <x v="1"/>
    <s v="Research Scientist"/>
    <x v="1"/>
    <s v="No"/>
    <s v="Y"/>
  </r>
  <r>
    <n v="50"/>
    <n v="4"/>
    <n v="2"/>
    <n v="1"/>
    <n v="3211"/>
    <n v="4"/>
    <n v="44240"/>
    <n v="14"/>
    <n v="8"/>
    <n v="1"/>
    <n v="18"/>
    <n v="2"/>
    <n v="4"/>
    <n v="1"/>
    <n v="3"/>
    <s v="Travel_Frequently"/>
    <x v="1"/>
    <s v="Medical"/>
    <x v="0"/>
    <s v="Sales Representative"/>
    <x v="1"/>
    <s v="Yes"/>
    <s v="Y"/>
  </r>
  <r>
    <n v="38"/>
    <n v="9"/>
    <n v="4"/>
    <n v="1"/>
    <n v="3212"/>
    <n v="1"/>
    <n v="43120"/>
    <n v="12"/>
    <n v="8"/>
    <n v="1"/>
    <n v="10"/>
    <n v="2"/>
    <n v="9"/>
    <n v="1"/>
    <n v="8"/>
    <s v="Travel_Rarely"/>
    <x v="1"/>
    <s v="Life Sciences"/>
    <x v="1"/>
    <s v="Sales Executive"/>
    <x v="1"/>
    <s v="No"/>
    <s v="Y"/>
  </r>
  <r>
    <n v="27"/>
    <n v="10"/>
    <n v="3"/>
    <n v="1"/>
    <n v="3213"/>
    <n v="5"/>
    <n v="132450"/>
    <n v="23"/>
    <n v="8"/>
    <n v="1"/>
    <n v="9"/>
    <n v="3"/>
    <n v="9"/>
    <n v="0"/>
    <n v="7"/>
    <s v="Travel_Rarely"/>
    <x v="1"/>
    <s v="Medical"/>
    <x v="0"/>
    <s v="Research Scientist"/>
    <x v="1"/>
    <s v="No"/>
    <s v="Y"/>
  </r>
  <r>
    <n v="32"/>
    <n v="1"/>
    <n v="3"/>
    <n v="1"/>
    <n v="3214"/>
    <n v="2"/>
    <n v="136640"/>
    <n v="14"/>
    <n v="8"/>
    <n v="0"/>
    <n v="10"/>
    <n v="6"/>
    <n v="7"/>
    <n v="7"/>
    <n v="7"/>
    <s v="Travel_Rarely"/>
    <x v="0"/>
    <s v="Medical"/>
    <x v="1"/>
    <s v="Sales Executive"/>
    <x v="1"/>
    <s v="No"/>
    <s v="Y"/>
  </r>
  <r>
    <n v="47"/>
    <n v="2"/>
    <n v="3"/>
    <n v="1"/>
    <n v="3215"/>
    <n v="5"/>
    <n v="50210"/>
    <n v="17"/>
    <n v="8"/>
    <n v="0"/>
    <n v="20"/>
    <n v="3"/>
    <n v="7"/>
    <n v="1"/>
    <n v="7"/>
    <s v="Travel_Rarely"/>
    <x v="1"/>
    <s v="Medical"/>
    <x v="1"/>
    <s v="Sales Executive"/>
    <x v="0"/>
    <s v="No"/>
    <s v="Y"/>
  </r>
  <r>
    <n v="40"/>
    <n v="3"/>
    <n v="4"/>
    <n v="1"/>
    <n v="3216"/>
    <n v="3"/>
    <n v="51260"/>
    <n v="18"/>
    <n v="8"/>
    <n v="0"/>
    <n v="20"/>
    <n v="2"/>
    <n v="18"/>
    <n v="1"/>
    <n v="12"/>
    <s v="Travel_Frequently"/>
    <x v="1"/>
    <s v="Medical"/>
    <x v="0"/>
    <s v="Human Resources"/>
    <x v="0"/>
    <s v="No"/>
    <s v="Y"/>
  </r>
  <r>
    <n v="53"/>
    <n v="7"/>
    <n v="1"/>
    <n v="1"/>
    <n v="3217"/>
    <n v="2"/>
    <n v="28590"/>
    <n v="18"/>
    <n v="8"/>
    <n v="1"/>
    <n v="32"/>
    <n v="2"/>
    <n v="5"/>
    <n v="1"/>
    <n v="3"/>
    <s v="Travel_Rarely"/>
    <x v="1"/>
    <s v="Life Sciences"/>
    <x v="0"/>
    <s v="Laboratory Technician"/>
    <x v="1"/>
    <s v="No"/>
    <s v="Y"/>
  </r>
  <r>
    <n v="41"/>
    <n v="6"/>
    <n v="3"/>
    <n v="1"/>
    <n v="3218"/>
    <n v="1"/>
    <n v="102390"/>
    <n v="24"/>
    <n v="8"/>
    <n v="3"/>
    <n v="23"/>
    <n v="3"/>
    <n v="21"/>
    <n v="12"/>
    <n v="6"/>
    <s v="Travel_Rarely"/>
    <x v="0"/>
    <s v="Medical"/>
    <x v="2"/>
    <s v="Sales Executive"/>
    <x v="1"/>
    <s v="No"/>
    <s v="Y"/>
  </r>
  <r>
    <n v="60"/>
    <n v="8"/>
    <n v="2"/>
    <n v="1"/>
    <n v="3219"/>
    <n v="5"/>
    <n v="53290"/>
    <n v="20"/>
    <n v="8"/>
    <n v="0"/>
    <n v="10"/>
    <n v="3"/>
    <n v="2"/>
    <n v="2"/>
    <n v="2"/>
    <s v="Travel_Rarely"/>
    <x v="1"/>
    <s v="Life Sciences"/>
    <x v="1"/>
    <s v="Laboratory Technician"/>
    <x v="0"/>
    <s v="No"/>
    <s v="Y"/>
  </r>
  <r>
    <n v="27"/>
    <n v="29"/>
    <n v="1"/>
    <n v="1"/>
    <n v="3220"/>
    <n v="2"/>
    <n v="43250"/>
    <n v="14"/>
    <n v="8"/>
    <n v="0"/>
    <n v="9"/>
    <n v="2"/>
    <n v="9"/>
    <n v="1"/>
    <n v="7"/>
    <s v="Travel_Frequently"/>
    <x v="1"/>
    <s v="Life Sciences"/>
    <x v="2"/>
    <s v="Manufacturing Director"/>
    <x v="1"/>
    <s v="No"/>
    <s v="Y"/>
  </r>
  <r>
    <n v="41"/>
    <n v="3"/>
    <n v="3"/>
    <n v="1"/>
    <n v="3221"/>
    <n v="1"/>
    <n v="72600"/>
    <n v="16"/>
    <n v="8"/>
    <n v="0"/>
    <n v="22"/>
    <n v="2"/>
    <n v="22"/>
    <n v="2"/>
    <n v="10"/>
    <s v="Travel_Rarely"/>
    <x v="1"/>
    <s v="Medical"/>
    <x v="0"/>
    <s v="Manufacturing Director"/>
    <x v="1"/>
    <s v="No"/>
    <s v="Y"/>
  </r>
  <r>
    <n v="50"/>
    <n v="9"/>
    <n v="3"/>
    <n v="1"/>
    <n v="3222"/>
    <n v="2"/>
    <n v="23220"/>
    <n v="25"/>
    <n v="8"/>
    <n v="1"/>
    <n v="4"/>
    <n v="0"/>
    <n v="2"/>
    <n v="2"/>
    <n v="2"/>
    <s v="Travel_Rarely"/>
    <x v="0"/>
    <s v="Life Sciences"/>
    <x v="0"/>
    <s v="Research Scientist"/>
    <x v="1"/>
    <s v="No"/>
    <s v="Y"/>
  </r>
  <r>
    <n v="28"/>
    <n v="2"/>
    <n v="4"/>
    <n v="1"/>
    <n v="3223"/>
    <n v="3"/>
    <n v="20750"/>
    <n v="18"/>
    <n v="8"/>
    <n v="3"/>
    <n v="10"/>
    <n v="0"/>
    <n v="7"/>
    <n v="3"/>
    <n v="7"/>
    <s v="Travel_Rarely"/>
    <x v="0"/>
    <s v="Life Sciences"/>
    <x v="1"/>
    <s v="Research Scientist"/>
    <x v="1"/>
    <s v="Yes"/>
    <s v="Y"/>
  </r>
  <r>
    <n v="36"/>
    <n v="10"/>
    <n v="4"/>
    <n v="1"/>
    <n v="3224"/>
    <n v="2"/>
    <n v="41520"/>
    <n v="19"/>
    <n v="8"/>
    <n v="1"/>
    <n v="10"/>
    <n v="3"/>
    <n v="8"/>
    <n v="0"/>
    <n v="5"/>
    <s v="Non-Travel"/>
    <x v="1"/>
    <s v="Technical Degree"/>
    <x v="0"/>
    <s v="Research Scientist"/>
    <x v="0"/>
    <s v="No"/>
    <s v="Y"/>
  </r>
  <r>
    <n v="38"/>
    <n v="1"/>
    <n v="3"/>
    <n v="1"/>
    <n v="3225"/>
    <n v="3"/>
    <n v="96190"/>
    <n v="13"/>
    <n v="8"/>
    <n v="1"/>
    <n v="10"/>
    <n v="2"/>
    <n v="1"/>
    <n v="0"/>
    <n v="0"/>
    <s v="Travel_Rarely"/>
    <x v="1"/>
    <s v="Medical"/>
    <x v="1"/>
    <s v="Manager"/>
    <x v="0"/>
    <s v="No"/>
    <s v="Y"/>
  </r>
  <r>
    <n v="44"/>
    <n v="8"/>
    <n v="2"/>
    <n v="1"/>
    <n v="3226"/>
    <n v="1"/>
    <n v="135030"/>
    <n v="12"/>
    <n v="8"/>
    <n v="0"/>
    <n v="9"/>
    <n v="6"/>
    <n v="5"/>
    <n v="1"/>
    <n v="4"/>
    <s v="Non-Travel"/>
    <x v="1"/>
    <s v="Life Sciences"/>
    <x v="1"/>
    <s v="Research Scientist"/>
    <x v="1"/>
    <s v="No"/>
    <s v="Y"/>
  </r>
  <r>
    <n v="47"/>
    <n v="27"/>
    <n v="3"/>
    <n v="1"/>
    <n v="3227"/>
    <n v="1"/>
    <n v="54410"/>
    <n v="22"/>
    <n v="8"/>
    <n v="1"/>
    <n v="28"/>
    <n v="6"/>
    <n v="22"/>
    <n v="11"/>
    <n v="13"/>
    <s v="Travel_Frequently"/>
    <x v="1"/>
    <s v="Life Sciences"/>
    <x v="2"/>
    <s v="Research Scientist"/>
    <x v="1"/>
    <s v="No"/>
    <s v="Y"/>
  </r>
  <r>
    <n v="30"/>
    <n v="8"/>
    <n v="3"/>
    <n v="1"/>
    <n v="3228"/>
    <n v="2"/>
    <n v="52090"/>
    <n v="14"/>
    <n v="8"/>
    <n v="1"/>
    <n v="10"/>
    <n v="3"/>
    <n v="8"/>
    <n v="7"/>
    <n v="7"/>
    <s v="Travel_Rarely"/>
    <x v="1"/>
    <s v="Life Sciences"/>
    <x v="2"/>
    <s v="Sales Executive"/>
    <x v="1"/>
    <s v="No"/>
    <s v="Y"/>
  </r>
  <r>
    <n v="29"/>
    <n v="1"/>
    <n v="2"/>
    <n v="1"/>
    <n v="3229"/>
    <n v="1"/>
    <n v="106730"/>
    <n v="13"/>
    <n v="8"/>
    <n v="3"/>
    <n v="1"/>
    <n v="2"/>
    <n v="1"/>
    <n v="0"/>
    <n v="0"/>
    <s v="Travel_Rarely"/>
    <x v="1"/>
    <s v="Medical"/>
    <x v="1"/>
    <s v="Sales Executive"/>
    <x v="0"/>
    <s v="No"/>
    <s v="Y"/>
  </r>
  <r>
    <n v="42"/>
    <n v="10"/>
    <n v="1"/>
    <n v="1"/>
    <n v="3230"/>
    <n v="1"/>
    <n v="50100"/>
    <n v="21"/>
    <n v="8"/>
    <n v="3"/>
    <n v="7"/>
    <n v="3"/>
    <n v="2"/>
    <n v="2"/>
    <n v="2"/>
    <s v="Travel_Frequently"/>
    <x v="1"/>
    <s v="Life Sciences"/>
    <x v="2"/>
    <s v="Sales Executive"/>
    <x v="0"/>
    <s v="Yes"/>
    <s v="Y"/>
  </r>
  <r>
    <n v="43"/>
    <n v="26"/>
    <n v="1"/>
    <n v="1"/>
    <n v="3231"/>
    <n v="1"/>
    <n v="135490"/>
    <n v="11"/>
    <n v="8"/>
    <n v="2"/>
    <n v="7"/>
    <n v="3"/>
    <n v="2"/>
    <n v="2"/>
    <n v="2"/>
    <s v="Travel_Frequently"/>
    <x v="1"/>
    <s v="Life Sciences"/>
    <x v="0"/>
    <s v="Laboratory Technician"/>
    <x v="1"/>
    <s v="No"/>
    <s v="Y"/>
  </r>
  <r>
    <n v="34"/>
    <n v="2"/>
    <n v="5"/>
    <n v="1"/>
    <n v="3232"/>
    <n v="2"/>
    <n v="49990"/>
    <n v="12"/>
    <n v="8"/>
    <n v="2"/>
    <n v="10"/>
    <n v="2"/>
    <n v="5"/>
    <n v="4"/>
    <n v="3"/>
    <s v="Travel_Rarely"/>
    <x v="1"/>
    <s v="Technical Degree"/>
    <x v="1"/>
    <s v="Healthcare Representative"/>
    <x v="1"/>
    <s v="No"/>
    <s v="Y"/>
  </r>
  <r>
    <n v="23"/>
    <n v="13"/>
    <n v="3"/>
    <n v="1"/>
    <n v="3233"/>
    <n v="5"/>
    <n v="42210"/>
    <n v="11"/>
    <n v="8"/>
    <n v="1"/>
    <n v="5"/>
    <n v="4"/>
    <n v="4"/>
    <n v="0"/>
    <n v="2"/>
    <s v="Travel_Rarely"/>
    <x v="0"/>
    <s v="Marketing"/>
    <x v="0"/>
    <s v="Sales Executive"/>
    <x v="1"/>
    <s v="No"/>
    <s v="Y"/>
  </r>
  <r>
    <n v="39"/>
    <n v="2"/>
    <n v="4"/>
    <n v="1"/>
    <n v="3234"/>
    <n v="4"/>
    <n v="138720"/>
    <n v="12"/>
    <n v="8"/>
    <n v="3"/>
    <n v="12"/>
    <n v="3"/>
    <n v="8"/>
    <n v="3"/>
    <n v="6"/>
    <s v="Travel_Rarely"/>
    <x v="0"/>
    <s v="Marketing"/>
    <x v="0"/>
    <s v="Healthcare Representative"/>
    <x v="0"/>
    <s v="No"/>
    <s v="Y"/>
  </r>
  <r>
    <n v="56"/>
    <n v="2"/>
    <n v="4"/>
    <n v="1"/>
    <n v="3235"/>
    <n v="1"/>
    <n v="20420"/>
    <n v="12"/>
    <n v="8"/>
    <n v="0"/>
    <n v="30"/>
    <n v="6"/>
    <n v="10"/>
    <n v="1"/>
    <n v="1"/>
    <s v="Travel_Rarely"/>
    <x v="1"/>
    <s v="Medical"/>
    <x v="0"/>
    <s v="Manager"/>
    <x v="1"/>
    <s v="No"/>
    <s v="Y"/>
  </r>
  <r>
    <n v="40"/>
    <n v="9"/>
    <n v="3"/>
    <n v="1"/>
    <n v="3236"/>
    <n v="2"/>
    <n v="20730"/>
    <n v="14"/>
    <n v="8"/>
    <n v="0"/>
    <n v="5"/>
    <n v="3"/>
    <n v="4"/>
    <n v="2"/>
    <n v="3"/>
    <s v="Travel_Rarely"/>
    <x v="0"/>
    <s v="Marketing"/>
    <x v="1"/>
    <s v="Research Scientist"/>
    <x v="1"/>
    <s v="No"/>
    <s v="Y"/>
  </r>
  <r>
    <n v="27"/>
    <n v="10"/>
    <n v="3"/>
    <n v="1"/>
    <n v="3237"/>
    <n v="1"/>
    <n v="29560"/>
    <n v="13"/>
    <n v="8"/>
    <n v="0"/>
    <n v="9"/>
    <n v="6"/>
    <n v="7"/>
    <n v="0"/>
    <n v="7"/>
    <s v="Travel_Rarely"/>
    <x v="1"/>
    <s v="Life Sciences"/>
    <x v="1"/>
    <s v="Laboratory Technician"/>
    <x v="0"/>
    <s v="No"/>
    <s v="Y"/>
  </r>
  <r>
    <n v="29"/>
    <n v="20"/>
    <n v="3"/>
    <n v="1"/>
    <n v="3238"/>
    <n v="2"/>
    <n v="29260"/>
    <n v="15"/>
    <n v="8"/>
    <n v="1"/>
    <n v="2"/>
    <n v="3"/>
    <n v="2"/>
    <n v="2"/>
    <n v="2"/>
    <s v="Travel_Rarely"/>
    <x v="0"/>
    <s v="Marketing"/>
    <x v="2"/>
    <s v="Manager"/>
    <x v="0"/>
    <s v="No"/>
    <s v="Y"/>
  </r>
  <r>
    <n v="53"/>
    <n v="9"/>
    <n v="3"/>
    <n v="1"/>
    <n v="3239"/>
    <n v="3"/>
    <n v="48090"/>
    <n v="18"/>
    <n v="8"/>
    <n v="0"/>
    <n v="19"/>
    <n v="2"/>
    <n v="2"/>
    <n v="2"/>
    <n v="2"/>
    <s v="Travel_Rarely"/>
    <x v="1"/>
    <s v="Life Sciences"/>
    <x v="1"/>
    <s v="Laboratory Technician"/>
    <x v="0"/>
    <s v="No"/>
    <s v="Y"/>
  </r>
  <r>
    <n v="35"/>
    <n v="5"/>
    <n v="1"/>
    <n v="1"/>
    <n v="3240"/>
    <n v="1"/>
    <n v="51630"/>
    <n v="18"/>
    <n v="8"/>
    <n v="2"/>
    <n v="16"/>
    <n v="4"/>
    <n v="1"/>
    <n v="0"/>
    <n v="0"/>
    <s v="Non-Travel"/>
    <x v="1"/>
    <s v="Medical"/>
    <x v="2"/>
    <s v="Healthcare Representative"/>
    <x v="1"/>
    <s v="No"/>
    <s v="Y"/>
  </r>
  <r>
    <n v="32"/>
    <n v="4"/>
    <n v="4"/>
    <n v="1"/>
    <n v="3241"/>
    <n v="2"/>
    <n v="188440"/>
    <n v="19"/>
    <n v="8"/>
    <n v="0"/>
    <n v="10"/>
    <n v="3"/>
    <n v="10"/>
    <n v="4"/>
    <n v="7"/>
    <s v="Travel_Frequently"/>
    <x v="0"/>
    <s v="Life Sciences"/>
    <x v="0"/>
    <s v="Sales Executive"/>
    <x v="1"/>
    <s v="No"/>
    <s v="Y"/>
  </r>
  <r>
    <n v="38"/>
    <n v="10"/>
    <n v="3"/>
    <n v="1"/>
    <n v="3242"/>
    <n v="4"/>
    <n v="181720"/>
    <n v="12"/>
    <n v="8"/>
    <n v="2"/>
    <n v="6"/>
    <n v="5"/>
    <n v="1"/>
    <n v="0"/>
    <n v="1"/>
    <s v="Travel_Rarely"/>
    <x v="0"/>
    <s v="Medical"/>
    <x v="0"/>
    <s v="Laboratory Technician"/>
    <x v="1"/>
    <s v="No"/>
    <s v="Y"/>
  </r>
  <r>
    <n v="34"/>
    <n v="20"/>
    <n v="3"/>
    <n v="1"/>
    <n v="3243"/>
    <n v="3"/>
    <n v="57440"/>
    <n v="19"/>
    <n v="8"/>
    <n v="1"/>
    <n v="7"/>
    <n v="4"/>
    <n v="0"/>
    <n v="0"/>
    <n v="0"/>
    <s v="Travel_Rarely"/>
    <x v="1"/>
    <s v="Medical"/>
    <x v="2"/>
    <s v="Laboratory Technician"/>
    <x v="0"/>
    <s v="No"/>
    <s v="Y"/>
  </r>
  <r>
    <n v="52"/>
    <n v="21"/>
    <n v="5"/>
    <n v="1"/>
    <n v="3244"/>
    <n v="3"/>
    <n v="28890"/>
    <n v="11"/>
    <n v="8"/>
    <n v="1"/>
    <n v="34"/>
    <n v="2"/>
    <n v="34"/>
    <n v="1"/>
    <n v="16"/>
    <s v="Travel_Rarely"/>
    <x v="0"/>
    <s v="Technical Degree"/>
    <x v="0"/>
    <s v="Manager"/>
    <x v="1"/>
    <s v="No"/>
    <s v="Y"/>
  </r>
  <r>
    <n v="33"/>
    <n v="1"/>
    <n v="2"/>
    <n v="1"/>
    <n v="3245"/>
    <n v="3"/>
    <n v="28710"/>
    <n v="17"/>
    <n v="8"/>
    <n v="3"/>
    <n v="10"/>
    <n v="2"/>
    <n v="10"/>
    <n v="7"/>
    <n v="8"/>
    <s v="Travel_Rarely"/>
    <x v="1"/>
    <s v="Medical"/>
    <x v="1"/>
    <s v="Laboratory Technician"/>
    <x v="1"/>
    <s v="Yes"/>
    <s v="Y"/>
  </r>
  <r>
    <n v="25"/>
    <n v="8"/>
    <n v="3"/>
    <n v="1"/>
    <n v="3246"/>
    <n v="2"/>
    <n v="74840"/>
    <n v="15"/>
    <n v="8"/>
    <n v="0"/>
    <n v="6"/>
    <n v="3"/>
    <n v="6"/>
    <n v="1"/>
    <n v="4"/>
    <s v="Travel_Rarely"/>
    <x v="1"/>
    <s v="Life Sciences"/>
    <x v="1"/>
    <s v="Research Scientist"/>
    <x v="1"/>
    <s v="No"/>
    <s v="Y"/>
  </r>
  <r>
    <n v="45"/>
    <n v="2"/>
    <n v="3"/>
    <n v="1"/>
    <n v="3247"/>
    <n v="3"/>
    <n v="60740"/>
    <n v="14"/>
    <n v="8"/>
    <n v="0"/>
    <n v="9"/>
    <n v="2"/>
    <n v="8"/>
    <n v="3"/>
    <n v="1"/>
    <s v="Travel_Rarely"/>
    <x v="0"/>
    <s v="Life Sciences"/>
    <x v="1"/>
    <s v="Healthcare Representative"/>
    <x v="1"/>
    <s v="No"/>
    <s v="Y"/>
  </r>
  <r>
    <n v="23"/>
    <n v="23"/>
    <n v="1"/>
    <n v="1"/>
    <n v="3248"/>
    <n v="2"/>
    <n v="173280"/>
    <n v="17"/>
    <n v="8"/>
    <n v="1"/>
    <n v="2"/>
    <n v="2"/>
    <n v="2"/>
    <n v="0"/>
    <n v="2"/>
    <s v="Travel_Rarely"/>
    <x v="1"/>
    <s v="Life Sciences"/>
    <x v="1"/>
    <s v="Research Scientist"/>
    <x v="0"/>
    <s v="No"/>
    <s v="Y"/>
  </r>
  <r>
    <n v="47"/>
    <n v="4"/>
    <n v="3"/>
    <n v="1"/>
    <n v="3249"/>
    <n v="1"/>
    <n v="27740"/>
    <n v="13"/>
    <n v="8"/>
    <n v="1"/>
    <n v="8"/>
    <n v="2"/>
    <n v="5"/>
    <n v="1"/>
    <n v="3"/>
    <s v="Travel_Frequently"/>
    <x v="1"/>
    <s v="Life Sciences"/>
    <x v="1"/>
    <s v="Research Director"/>
    <x v="1"/>
    <s v="Yes"/>
    <s v="Y"/>
  </r>
  <r>
    <n v="34"/>
    <n v="12"/>
    <n v="3"/>
    <n v="1"/>
    <n v="3250"/>
    <n v="1"/>
    <n v="45050"/>
    <n v="12"/>
    <n v="8"/>
    <n v="0"/>
    <n v="6"/>
    <n v="3"/>
    <n v="6"/>
    <n v="1"/>
    <n v="4"/>
    <s v="Travel_Rarely"/>
    <x v="1"/>
    <s v="Technical Degree"/>
    <x v="1"/>
    <s v="Research Scientist"/>
    <x v="1"/>
    <s v="No"/>
    <s v="Y"/>
  </r>
  <r>
    <n v="55"/>
    <n v="7"/>
    <n v="3"/>
    <n v="1"/>
    <n v="3251"/>
    <n v="4"/>
    <n v="74280"/>
    <n v="12"/>
    <n v="8"/>
    <n v="0"/>
    <n v="24"/>
    <n v="2"/>
    <n v="5"/>
    <n v="1"/>
    <n v="4"/>
    <s v="Travel_Rarely"/>
    <x v="2"/>
    <s v="Human Resources"/>
    <x v="0"/>
    <s v="Laboratory Technician"/>
    <x v="1"/>
    <s v="Yes"/>
    <s v="Y"/>
  </r>
  <r>
    <n v="36"/>
    <n v="7"/>
    <n v="2"/>
    <n v="1"/>
    <n v="3252"/>
    <n v="5"/>
    <n v="116310"/>
    <n v="18"/>
    <n v="8"/>
    <n v="1"/>
    <n v="10"/>
    <n v="2"/>
    <n v="10"/>
    <n v="0"/>
    <n v="9"/>
    <s v="Non-Travel"/>
    <x v="1"/>
    <s v="Life Sciences"/>
    <x v="1"/>
    <s v="Sales Executive"/>
    <x v="1"/>
    <s v="No"/>
    <s v="Y"/>
  </r>
  <r>
    <n v="52"/>
    <n v="1"/>
    <n v="4"/>
    <n v="1"/>
    <n v="3253"/>
    <n v="5"/>
    <n v="97380"/>
    <n v="18"/>
    <n v="8"/>
    <n v="2"/>
    <n v="5"/>
    <n v="2"/>
    <n v="4"/>
    <n v="1"/>
    <n v="2"/>
    <s v="Non-Travel"/>
    <x v="1"/>
    <s v="Life Sciences"/>
    <x v="0"/>
    <s v="Sales Executive"/>
    <x v="1"/>
    <s v="No"/>
    <s v="Y"/>
  </r>
  <r>
    <n v="26"/>
    <n v="2"/>
    <n v="2"/>
    <n v="1"/>
    <n v="3254"/>
    <n v="1"/>
    <n v="28350"/>
    <n v="11"/>
    <n v="8"/>
    <n v="1"/>
    <n v="5"/>
    <n v="2"/>
    <n v="2"/>
    <n v="2"/>
    <n v="0"/>
    <s v="Travel_Frequently"/>
    <x v="1"/>
    <s v="Life Sciences"/>
    <x v="2"/>
    <s v="Manufacturing Director"/>
    <x v="1"/>
    <s v="No"/>
    <s v="Y"/>
  </r>
  <r>
    <n v="29"/>
    <n v="10"/>
    <n v="2"/>
    <n v="1"/>
    <n v="3255"/>
    <n v="3"/>
    <n v="169590"/>
    <n v="14"/>
    <n v="8"/>
    <n v="3"/>
    <n v="11"/>
    <n v="5"/>
    <n v="8"/>
    <n v="1"/>
    <n v="1"/>
    <s v="Travel_Rarely"/>
    <x v="1"/>
    <s v="Medical"/>
    <x v="0"/>
    <s v="Manufacturing Director"/>
    <x v="1"/>
    <s v="No"/>
    <s v="Y"/>
  </r>
  <r>
    <n v="26"/>
    <n v="15"/>
    <n v="2"/>
    <n v="1"/>
    <n v="3256"/>
    <n v="2"/>
    <n v="26130"/>
    <n v="19"/>
    <n v="8"/>
    <n v="1"/>
    <n v="6"/>
    <n v="2"/>
    <n v="4"/>
    <n v="1"/>
    <n v="2"/>
    <s v="Travel_Rarely"/>
    <x v="1"/>
    <s v="Life Sciences"/>
    <x v="1"/>
    <s v="Laboratory Technician"/>
    <x v="1"/>
    <s v="Yes"/>
    <s v="Y"/>
  </r>
  <r>
    <n v="34"/>
    <n v="14"/>
    <n v="4"/>
    <n v="1"/>
    <n v="3257"/>
    <n v="2"/>
    <n v="61460"/>
    <n v="12"/>
    <n v="8"/>
    <n v="0"/>
    <n v="10"/>
    <n v="3"/>
    <n v="4"/>
    <n v="1"/>
    <n v="3"/>
    <s v="Travel_Rarely"/>
    <x v="1"/>
    <s v="Technical Degree"/>
    <x v="1"/>
    <s v="Manufacturing Director"/>
    <x v="1"/>
    <s v="No"/>
    <s v="Y"/>
  </r>
  <r>
    <n v="54"/>
    <n v="18"/>
    <n v="4"/>
    <n v="1"/>
    <n v="3258"/>
    <n v="2"/>
    <n v="49630"/>
    <n v="15"/>
    <n v="8"/>
    <n v="1"/>
    <n v="9"/>
    <n v="2"/>
    <n v="5"/>
    <n v="1"/>
    <n v="4"/>
    <s v="Travel_Rarely"/>
    <x v="1"/>
    <s v="Medical"/>
    <x v="2"/>
    <s v="Laboratory Technician"/>
    <x v="0"/>
    <s v="No"/>
    <s v="Y"/>
  </r>
  <r>
    <n v="27"/>
    <n v="13"/>
    <n v="2"/>
    <n v="1"/>
    <n v="3259"/>
    <n v="4"/>
    <n v="195370"/>
    <n v="12"/>
    <n v="8"/>
    <n v="0"/>
    <n v="5"/>
    <n v="5"/>
    <n v="4"/>
    <n v="1"/>
    <n v="1"/>
    <s v="Travel_Frequently"/>
    <x v="1"/>
    <s v="Life Sciences"/>
    <x v="0"/>
    <s v="Research Scientist"/>
    <x v="0"/>
    <s v="No"/>
    <s v="Y"/>
  </r>
  <r>
    <n v="37"/>
    <n v="2"/>
    <n v="4"/>
    <n v="1"/>
    <n v="3260"/>
    <n v="2"/>
    <n v="61720"/>
    <n v="11"/>
    <n v="8"/>
    <n v="0"/>
    <n v="6"/>
    <n v="1"/>
    <n v="5"/>
    <n v="4"/>
    <n v="3"/>
    <s v="Travel_Rarely"/>
    <x v="0"/>
    <s v="Technical Degree"/>
    <x v="2"/>
    <s v="Manufacturing Director"/>
    <x v="1"/>
    <s v="No"/>
    <s v="Y"/>
  </r>
  <r>
    <n v="38"/>
    <n v="2"/>
    <n v="4"/>
    <n v="1"/>
    <n v="3261"/>
    <n v="2"/>
    <n v="23680"/>
    <n v="11"/>
    <n v="8"/>
    <n v="1"/>
    <n v="17"/>
    <n v="3"/>
    <n v="15"/>
    <n v="4"/>
    <n v="12"/>
    <s v="Travel_Frequently"/>
    <x v="0"/>
    <s v="Life Sciences"/>
    <x v="1"/>
    <s v="Research Scientist"/>
    <x v="0"/>
    <s v="No"/>
    <s v="Y"/>
  </r>
  <r>
    <n v="34"/>
    <n v="2"/>
    <n v="3"/>
    <n v="1"/>
    <n v="3262"/>
    <n v="1"/>
    <n v="103120"/>
    <n v="12"/>
    <n v="8"/>
    <n v="0"/>
    <n v="6"/>
    <n v="2"/>
    <n v="6"/>
    <n v="1"/>
    <n v="3"/>
    <s v="Travel_Rarely"/>
    <x v="0"/>
    <s v="Marketing"/>
    <x v="1"/>
    <s v="Sales Representative"/>
    <x v="1"/>
    <s v="No"/>
    <s v="Y"/>
  </r>
  <r>
    <n v="35"/>
    <n v="5"/>
    <n v="4"/>
    <n v="1"/>
    <n v="3263"/>
    <n v="3"/>
    <n v="16750"/>
    <n v="16"/>
    <n v="8"/>
    <n v="0"/>
    <n v="3"/>
    <n v="6"/>
    <n v="3"/>
    <n v="0"/>
    <n v="2"/>
    <s v="Travel_Rarely"/>
    <x v="1"/>
    <s v="Medical"/>
    <x v="0"/>
    <s v="Manager"/>
    <x v="1"/>
    <s v="No"/>
    <s v="Y"/>
  </r>
  <r>
    <n v="30"/>
    <n v="20"/>
    <n v="3"/>
    <n v="1"/>
    <n v="3264"/>
    <n v="1"/>
    <n v="25230"/>
    <n v="13"/>
    <n v="8"/>
    <n v="1"/>
    <n v="7"/>
    <n v="2"/>
    <n v="2"/>
    <n v="0"/>
    <n v="2"/>
    <s v="Travel_Rarely"/>
    <x v="1"/>
    <s v="Medical"/>
    <x v="0"/>
    <s v="Laboratory Technician"/>
    <x v="1"/>
    <s v="No"/>
    <s v="Y"/>
  </r>
  <r>
    <n v="40"/>
    <n v="10"/>
    <n v="4"/>
    <n v="1"/>
    <n v="3265"/>
    <n v="2"/>
    <n v="65670"/>
    <n v="13"/>
    <n v="8"/>
    <n v="1"/>
    <n v="8"/>
    <n v="3"/>
    <n v="8"/>
    <n v="3"/>
    <n v="7"/>
    <s v="Travel_Frequently"/>
    <x v="1"/>
    <s v="Medical"/>
    <x v="0"/>
    <s v="Manufacturing Director"/>
    <x v="1"/>
    <s v="No"/>
    <s v="Y"/>
  </r>
  <r>
    <n v="34"/>
    <n v="10"/>
    <n v="3"/>
    <n v="1"/>
    <n v="3266"/>
    <n v="3"/>
    <n v="47390"/>
    <n v="24"/>
    <n v="8"/>
    <n v="2"/>
    <n v="6"/>
    <n v="2"/>
    <n v="3"/>
    <n v="1"/>
    <n v="2"/>
    <s v="Travel_Rarely"/>
    <x v="1"/>
    <s v="Life Sciences"/>
    <x v="0"/>
    <s v="Healthcare Representative"/>
    <x v="1"/>
    <s v="No"/>
    <s v="Y"/>
  </r>
  <r>
    <n v="42"/>
    <n v="9"/>
    <n v="4"/>
    <n v="1"/>
    <n v="3267"/>
    <n v="1"/>
    <n v="92080"/>
    <n v="15"/>
    <n v="8"/>
    <n v="1"/>
    <n v="24"/>
    <n v="2"/>
    <n v="24"/>
    <n v="14"/>
    <n v="9"/>
    <s v="Travel_Frequently"/>
    <x v="1"/>
    <s v="Medical"/>
    <x v="2"/>
    <s v="Manufacturing Director"/>
    <x v="1"/>
    <s v="No"/>
    <s v="Y"/>
  </r>
  <r>
    <n v="23"/>
    <n v="2"/>
    <n v="3"/>
    <n v="1"/>
    <n v="3268"/>
    <n v="4"/>
    <n v="45590"/>
    <n v="18"/>
    <n v="8"/>
    <n v="1"/>
    <n v="1"/>
    <n v="2"/>
    <n v="0"/>
    <n v="0"/>
    <n v="0"/>
    <s v="Travel_Rarely"/>
    <x v="0"/>
    <s v="Medical"/>
    <x v="0"/>
    <s v="Manufacturing Director"/>
    <x v="0"/>
    <s v="Yes"/>
    <s v="Y"/>
  </r>
  <r>
    <n v="24"/>
    <n v="1"/>
    <n v="5"/>
    <n v="1"/>
    <n v="3269"/>
    <n v="1"/>
    <n v="81890"/>
    <n v="14"/>
    <n v="8"/>
    <n v="1"/>
    <n v="1"/>
    <n v="3"/>
    <n v="1"/>
    <n v="0"/>
    <n v="0"/>
    <s v="Non-Travel"/>
    <x v="0"/>
    <s v="Marketing"/>
    <x v="2"/>
    <s v="Manufacturing Director"/>
    <x v="0"/>
    <s v="No"/>
    <s v="Y"/>
  </r>
  <r>
    <n v="52"/>
    <n v="29"/>
    <n v="3"/>
    <n v="1"/>
    <n v="3270"/>
    <n v="2"/>
    <n v="29420"/>
    <n v="11"/>
    <n v="8"/>
    <n v="1"/>
    <n v="9"/>
    <n v="1"/>
    <n v="5"/>
    <n v="1"/>
    <n v="4"/>
    <s v="Travel_Rarely"/>
    <x v="1"/>
    <s v="Life Sciences"/>
    <x v="0"/>
    <s v="Manufacturing Director"/>
    <x v="1"/>
    <s v="No"/>
    <s v="Y"/>
  </r>
  <r>
    <n v="50"/>
    <n v="8"/>
    <n v="4"/>
    <n v="1"/>
    <n v="3271"/>
    <n v="2"/>
    <n v="49410"/>
    <n v="11"/>
    <n v="8"/>
    <n v="1"/>
    <n v="30"/>
    <n v="3"/>
    <n v="4"/>
    <n v="0"/>
    <n v="3"/>
    <s v="Travel_Rarely"/>
    <x v="1"/>
    <s v="Life Sciences"/>
    <x v="0"/>
    <s v="Sales Executive"/>
    <x v="1"/>
    <s v="No"/>
    <s v="Y"/>
  </r>
  <r>
    <n v="29"/>
    <n v="2"/>
    <n v="4"/>
    <n v="1"/>
    <n v="3272"/>
    <n v="4"/>
    <n v="106500"/>
    <n v="13"/>
    <n v="8"/>
    <n v="2"/>
    <n v="1"/>
    <n v="2"/>
    <n v="1"/>
    <n v="0"/>
    <n v="0"/>
    <s v="Travel_Rarely"/>
    <x v="0"/>
    <s v="Marketing"/>
    <x v="0"/>
    <s v="Research Scientist"/>
    <x v="0"/>
    <s v="Yes"/>
    <s v="Y"/>
  </r>
  <r>
    <n v="33"/>
    <n v="3"/>
    <n v="4"/>
    <n v="1"/>
    <n v="3273"/>
    <n v="4"/>
    <n v="59020"/>
    <n v="12"/>
    <n v="8"/>
    <n v="1"/>
    <n v="14"/>
    <n v="2"/>
    <n v="13"/>
    <n v="3"/>
    <n v="7"/>
    <s v="Travel_Rarely"/>
    <x v="1"/>
    <s v="Life Sciences"/>
    <x v="0"/>
    <s v="Manufacturing Director"/>
    <x v="1"/>
    <s v="No"/>
    <s v="Y"/>
  </r>
  <r>
    <n v="33"/>
    <n v="23"/>
    <n v="5"/>
    <n v="1"/>
    <n v="3274"/>
    <n v="1"/>
    <n v="86390"/>
    <n v="16"/>
    <n v="8"/>
    <n v="2"/>
    <n v="6"/>
    <n v="3"/>
    <n v="3"/>
    <n v="0"/>
    <n v="2"/>
    <s v="Travel_Rarely"/>
    <x v="1"/>
    <s v="Life Sciences"/>
    <x v="1"/>
    <s v="Human Resources"/>
    <x v="1"/>
    <s v="Yes"/>
    <s v="Y"/>
  </r>
  <r>
    <n v="47"/>
    <n v="6"/>
    <n v="4"/>
    <n v="1"/>
    <n v="3275"/>
    <n v="2"/>
    <n v="63470"/>
    <n v="14"/>
    <n v="8"/>
    <n v="0"/>
    <n v="26"/>
    <n v="2"/>
    <n v="26"/>
    <n v="3"/>
    <n v="0"/>
    <s v="Travel_Rarely"/>
    <x v="1"/>
    <s v="Other"/>
    <x v="0"/>
    <s v="Manager"/>
    <x v="1"/>
    <s v="No"/>
    <s v="Y"/>
  </r>
  <r>
    <n v="36"/>
    <n v="6"/>
    <n v="3"/>
    <n v="1"/>
    <n v="3276"/>
    <n v="2"/>
    <n v="42000"/>
    <n v="22"/>
    <n v="8"/>
    <n v="0"/>
    <n v="10"/>
    <n v="3"/>
    <n v="9"/>
    <n v="0"/>
    <n v="5"/>
    <s v="Travel_Rarely"/>
    <x v="0"/>
    <s v="Medical"/>
    <x v="0"/>
    <s v="Sales Executive"/>
    <x v="0"/>
    <s v="No"/>
    <s v="Y"/>
  </r>
  <r>
    <n v="29"/>
    <n v="10"/>
    <n v="3"/>
    <n v="1"/>
    <n v="3277"/>
    <n v="1"/>
    <n v="34520"/>
    <n v="11"/>
    <n v="8"/>
    <n v="0"/>
    <n v="10"/>
    <n v="3"/>
    <n v="10"/>
    <n v="0"/>
    <n v="7"/>
    <s v="Travel_Rarely"/>
    <x v="1"/>
    <s v="Other"/>
    <x v="0"/>
    <s v="Research Scientist"/>
    <x v="1"/>
    <s v="No"/>
    <s v="Y"/>
  </r>
  <r>
    <n v="58"/>
    <n v="24"/>
    <n v="3"/>
    <n v="1"/>
    <n v="3278"/>
    <n v="2"/>
    <n v="43170"/>
    <n v="17"/>
    <n v="8"/>
    <n v="0"/>
    <n v="40"/>
    <n v="2"/>
    <n v="31"/>
    <n v="13"/>
    <n v="8"/>
    <s v="Travel_Rarely"/>
    <x v="1"/>
    <s v="Other"/>
    <x v="1"/>
    <s v="Research Scientist"/>
    <x v="0"/>
    <s v="Yes"/>
    <s v="Y"/>
  </r>
  <r>
    <n v="35"/>
    <n v="10"/>
    <n v="4"/>
    <n v="1"/>
    <n v="3279"/>
    <n v="1"/>
    <n v="26320"/>
    <n v="13"/>
    <n v="8"/>
    <n v="3"/>
    <n v="7"/>
    <n v="3"/>
    <n v="2"/>
    <n v="2"/>
    <n v="2"/>
    <s v="Travel_Rarely"/>
    <x v="0"/>
    <s v="Marketing"/>
    <x v="1"/>
    <s v="Research Scientist"/>
    <x v="0"/>
    <s v="No"/>
    <s v="Y"/>
  </r>
  <r>
    <n v="42"/>
    <n v="15"/>
    <n v="1"/>
    <n v="1"/>
    <n v="3280"/>
    <n v="2"/>
    <n v="46680"/>
    <n v="18"/>
    <n v="8"/>
    <n v="2"/>
    <n v="8"/>
    <n v="2"/>
    <n v="4"/>
    <n v="0"/>
    <n v="2"/>
    <s v="Travel_Rarely"/>
    <x v="0"/>
    <s v="Marketing"/>
    <x v="0"/>
    <s v="Laboratory Technician"/>
    <x v="1"/>
    <s v="No"/>
    <s v="Y"/>
  </r>
  <r>
    <n v="28"/>
    <n v="19"/>
    <n v="4"/>
    <n v="1"/>
    <n v="3281"/>
    <n v="2"/>
    <n v="32040"/>
    <n v="16"/>
    <n v="8"/>
    <n v="1"/>
    <n v="5"/>
    <n v="4"/>
    <n v="2"/>
    <n v="2"/>
    <n v="1"/>
    <s v="Travel_Rarely"/>
    <x v="1"/>
    <s v="Medical"/>
    <x v="1"/>
    <s v="Sales Executive"/>
    <x v="0"/>
    <s v="Yes"/>
    <s v="Y"/>
  </r>
  <r>
    <n v="36"/>
    <n v="2"/>
    <n v="3"/>
    <n v="1"/>
    <n v="3282"/>
    <n v="2"/>
    <n v="27200"/>
    <n v="14"/>
    <n v="8"/>
    <n v="1"/>
    <n v="8"/>
    <n v="3"/>
    <n v="5"/>
    <n v="0"/>
    <n v="4"/>
    <s v="Travel_Rarely"/>
    <x v="1"/>
    <s v="Life Sciences"/>
    <x v="0"/>
    <s v="Healthcare Representative"/>
    <x v="1"/>
    <s v="No"/>
    <s v="Y"/>
  </r>
  <r>
    <n v="32"/>
    <n v="3"/>
    <n v="1"/>
    <n v="1"/>
    <n v="3283"/>
    <n v="2"/>
    <n v="171810"/>
    <n v="14"/>
    <n v="8"/>
    <n v="0"/>
    <n v="14"/>
    <n v="2"/>
    <n v="14"/>
    <n v="6"/>
    <n v="8"/>
    <s v="Travel_Rarely"/>
    <x v="1"/>
    <s v="Medical"/>
    <x v="0"/>
    <s v="Manufacturing Director"/>
    <x v="1"/>
    <s v="No"/>
    <s v="Y"/>
  </r>
  <r>
    <n v="40"/>
    <n v="9"/>
    <n v="3"/>
    <n v="1"/>
    <n v="3284"/>
    <n v="3"/>
    <n v="22380"/>
    <n v="14"/>
    <n v="8"/>
    <n v="0"/>
    <n v="10"/>
    <n v="3"/>
    <n v="1"/>
    <n v="0"/>
    <n v="0"/>
    <s v="Travel_Frequently"/>
    <x v="0"/>
    <s v="Marketing"/>
    <x v="1"/>
    <s v="Manufacturing Director"/>
    <x v="1"/>
    <s v="No"/>
    <s v="Y"/>
  </r>
  <r>
    <n v="30"/>
    <n v="7"/>
    <n v="3"/>
    <n v="1"/>
    <n v="3285"/>
    <n v="2"/>
    <n v="14830"/>
    <n v="13"/>
    <n v="8"/>
    <n v="0"/>
    <n v="12"/>
    <n v="3"/>
    <n v="0"/>
    <n v="0"/>
    <n v="0"/>
    <s v="Travel_Rarely"/>
    <x v="1"/>
    <s v="Technical Degree"/>
    <x v="1"/>
    <s v="Research Director"/>
    <x v="1"/>
    <s v="No"/>
    <s v="Y"/>
  </r>
  <r>
    <n v="45"/>
    <n v="10"/>
    <n v="4"/>
    <n v="1"/>
    <n v="3286"/>
    <n v="1"/>
    <n v="56050"/>
    <n v="12"/>
    <n v="8"/>
    <n v="2"/>
    <n v="1"/>
    <n v="2"/>
    <n v="1"/>
    <n v="0"/>
    <n v="0"/>
    <s v="Travel_Rarely"/>
    <x v="1"/>
    <s v="Life Sciences"/>
    <x v="1"/>
    <s v="Research Director"/>
    <x v="1"/>
    <s v="No"/>
    <s v="Y"/>
  </r>
  <r>
    <n v="42"/>
    <n v="20"/>
    <n v="2"/>
    <n v="1"/>
    <n v="3287"/>
    <n v="2"/>
    <n v="72950"/>
    <n v="15"/>
    <n v="8"/>
    <n v="0"/>
    <n v="10"/>
    <n v="3"/>
    <n v="9"/>
    <n v="7"/>
    <n v="8"/>
    <s v="Travel_Rarely"/>
    <x v="1"/>
    <s v="Medical"/>
    <x v="0"/>
    <s v="Sales Representative"/>
    <x v="1"/>
    <s v="No"/>
    <s v="Y"/>
  </r>
  <r>
    <n v="38"/>
    <n v="4"/>
    <n v="3"/>
    <n v="1"/>
    <n v="3288"/>
    <n v="2"/>
    <n v="23060"/>
    <n v="19"/>
    <n v="8"/>
    <n v="1"/>
    <n v="13"/>
    <n v="5"/>
    <n v="4"/>
    <n v="1"/>
    <n v="2"/>
    <s v="Travel_Frequently"/>
    <x v="0"/>
    <s v="Medical"/>
    <x v="2"/>
    <s v="Research Scientist"/>
    <x v="1"/>
    <s v="No"/>
    <s v="Y"/>
  </r>
  <r>
    <n v="34"/>
    <n v="7"/>
    <n v="4"/>
    <n v="1"/>
    <n v="3289"/>
    <n v="3"/>
    <n v="23480"/>
    <n v="14"/>
    <n v="8"/>
    <n v="1"/>
    <n v="6"/>
    <n v="3"/>
    <n v="5"/>
    <n v="1"/>
    <n v="3"/>
    <s v="Travel_Frequently"/>
    <x v="1"/>
    <s v="Life Sciences"/>
    <x v="1"/>
    <s v="Laboratory Technician"/>
    <x v="1"/>
    <s v="No"/>
    <s v="Y"/>
  </r>
  <r>
    <n v="49"/>
    <n v="7"/>
    <n v="2"/>
    <n v="1"/>
    <n v="3290"/>
    <n v="2"/>
    <n v="89980"/>
    <n v="14"/>
    <n v="8"/>
    <n v="2"/>
    <n v="9"/>
    <n v="2"/>
    <n v="9"/>
    <n v="7"/>
    <n v="7"/>
    <s v="Travel_Rarely"/>
    <x v="0"/>
    <s v="Life Sciences"/>
    <x v="0"/>
    <s v="Healthcare Representative"/>
    <x v="0"/>
    <s v="Yes"/>
    <s v="Y"/>
  </r>
  <r>
    <n v="55"/>
    <n v="16"/>
    <n v="3"/>
    <n v="1"/>
    <n v="3291"/>
    <n v="4"/>
    <n v="43190"/>
    <n v="11"/>
    <n v="8"/>
    <n v="0"/>
    <n v="12"/>
    <n v="3"/>
    <n v="9"/>
    <n v="7"/>
    <n v="3"/>
    <s v="Travel_Rarely"/>
    <x v="2"/>
    <s v="Technical Degree"/>
    <x v="1"/>
    <s v="Manufacturing Director"/>
    <x v="1"/>
    <s v="Yes"/>
    <s v="Y"/>
  </r>
  <r>
    <n v="43"/>
    <n v="25"/>
    <n v="2"/>
    <n v="1"/>
    <n v="3292"/>
    <n v="2"/>
    <n v="61320"/>
    <n v="13"/>
    <n v="8"/>
    <n v="0"/>
    <n v="22"/>
    <n v="3"/>
    <n v="4"/>
    <n v="1"/>
    <n v="0"/>
    <s v="Travel_Rarely"/>
    <x v="1"/>
    <s v="Medical"/>
    <x v="0"/>
    <s v="Healthcare Representative"/>
    <x v="1"/>
    <s v="No"/>
    <s v="Y"/>
  </r>
  <r>
    <n v="27"/>
    <n v="2"/>
    <n v="4"/>
    <n v="1"/>
    <n v="3293"/>
    <n v="2"/>
    <n v="33460"/>
    <n v="21"/>
    <n v="8"/>
    <n v="1"/>
    <n v="9"/>
    <n v="2"/>
    <n v="9"/>
    <n v="0"/>
    <n v="8"/>
    <s v="Travel_Rarely"/>
    <x v="0"/>
    <s v="Medical"/>
    <x v="2"/>
    <s v="Manager"/>
    <x v="1"/>
    <s v="No"/>
    <s v="Y"/>
  </r>
  <r>
    <n v="35"/>
    <n v="1"/>
    <n v="3"/>
    <n v="1"/>
    <n v="3294"/>
    <n v="1"/>
    <n v="108550"/>
    <n v="13"/>
    <n v="8"/>
    <n v="1"/>
    <n v="17"/>
    <n v="2"/>
    <n v="8"/>
    <n v="1"/>
    <n v="6"/>
    <s v="Travel_Rarely"/>
    <x v="1"/>
    <s v="Medical"/>
    <x v="1"/>
    <s v="Research Director"/>
    <x v="1"/>
    <s v="No"/>
    <s v="Y"/>
  </r>
  <r>
    <n v="28"/>
    <n v="1"/>
    <n v="2"/>
    <n v="1"/>
    <n v="3295"/>
    <n v="1"/>
    <n v="22310"/>
    <n v="12"/>
    <n v="8"/>
    <n v="0"/>
    <n v="8"/>
    <n v="3"/>
    <n v="8"/>
    <n v="7"/>
    <n v="5"/>
    <s v="Travel_Rarely"/>
    <x v="0"/>
    <s v="Technical Degree"/>
    <x v="0"/>
    <s v="Sales Executive"/>
    <x v="0"/>
    <s v="No"/>
    <s v="Y"/>
  </r>
  <r>
    <n v="34"/>
    <n v="2"/>
    <n v="5"/>
    <n v="1"/>
    <n v="3296"/>
    <n v="4"/>
    <n v="23230"/>
    <n v="17"/>
    <n v="8"/>
    <n v="0"/>
    <n v="4"/>
    <n v="2"/>
    <n v="3"/>
    <n v="0"/>
    <n v="2"/>
    <s v="Travel_Rarely"/>
    <x v="0"/>
    <s v="Life Sciences"/>
    <x v="0"/>
    <s v="Research Scientist"/>
    <x v="1"/>
    <s v="No"/>
    <s v="Y"/>
  </r>
  <r>
    <n v="26"/>
    <n v="22"/>
    <n v="4"/>
    <n v="1"/>
    <n v="3297"/>
    <n v="1"/>
    <n v="20240"/>
    <n v="23"/>
    <n v="8"/>
    <n v="0"/>
    <n v="8"/>
    <n v="2"/>
    <n v="8"/>
    <n v="1"/>
    <n v="7"/>
    <s v="Travel_Frequently"/>
    <x v="1"/>
    <s v="Other"/>
    <x v="0"/>
    <s v="Sales Executive"/>
    <x v="0"/>
    <s v="Yes"/>
    <s v="Y"/>
  </r>
  <r>
    <n v="27"/>
    <n v="1"/>
    <n v="3"/>
    <n v="1"/>
    <n v="3298"/>
    <n v="1"/>
    <n v="27130"/>
    <n v="11"/>
    <n v="8"/>
    <n v="0"/>
    <n v="0"/>
    <n v="2"/>
    <n v="0"/>
    <n v="0"/>
    <n v="0"/>
    <s v="Non-Travel"/>
    <x v="0"/>
    <s v="Technical Degree"/>
    <x v="0"/>
    <s v="Sales Executive"/>
    <x v="0"/>
    <s v="No"/>
    <s v="Y"/>
  </r>
  <r>
    <n v="51"/>
    <n v="16"/>
    <n v="3"/>
    <n v="1"/>
    <n v="3299"/>
    <n v="3"/>
    <n v="94390"/>
    <n v="15"/>
    <n v="8"/>
    <n v="3"/>
    <n v="29"/>
    <n v="0"/>
    <n v="20"/>
    <n v="4"/>
    <n v="17"/>
    <s v="Travel_Rarely"/>
    <x v="0"/>
    <s v="Medical"/>
    <x v="0"/>
    <s v="Research Scientist"/>
    <x v="1"/>
    <s v="No"/>
    <s v="Y"/>
  </r>
  <r>
    <n v="44"/>
    <n v="24"/>
    <n v="5"/>
    <n v="1"/>
    <n v="3300"/>
    <n v="1"/>
    <n v="25660"/>
    <n v="11"/>
    <n v="8"/>
    <n v="1"/>
    <n v="10"/>
    <n v="3"/>
    <n v="5"/>
    <n v="2"/>
    <n v="3"/>
    <s v="Travel_Rarely"/>
    <x v="0"/>
    <s v="Medical"/>
    <x v="1"/>
    <s v="Sales Executive"/>
    <x v="0"/>
    <s v="No"/>
    <s v="Y"/>
  </r>
  <r>
    <n v="25"/>
    <n v="17"/>
    <n v="3"/>
    <n v="1"/>
    <n v="3301"/>
    <n v="1"/>
    <n v="199260"/>
    <n v="11"/>
    <n v="8"/>
    <n v="3"/>
    <n v="6"/>
    <n v="5"/>
    <n v="4"/>
    <n v="0"/>
    <n v="1"/>
    <s v="Travel_Rarely"/>
    <x v="1"/>
    <s v="Medical"/>
    <x v="1"/>
    <s v="Laboratory Technician"/>
    <x v="1"/>
    <s v="No"/>
    <s v="Y"/>
  </r>
  <r>
    <n v="33"/>
    <n v="8"/>
    <n v="4"/>
    <n v="1"/>
    <n v="3302"/>
    <n v="3"/>
    <n v="24510"/>
    <n v="13"/>
    <n v="8"/>
    <n v="1"/>
    <n v="9"/>
    <n v="3"/>
    <n v="9"/>
    <n v="0"/>
    <n v="8"/>
    <s v="Travel_Rarely"/>
    <x v="1"/>
    <s v="Life Sciences"/>
    <x v="2"/>
    <s v="Laboratory Technician"/>
    <x v="1"/>
    <s v="No"/>
    <s v="Y"/>
  </r>
  <r>
    <n v="35"/>
    <n v="6"/>
    <n v="4"/>
    <n v="1"/>
    <n v="3303"/>
    <n v="2"/>
    <n v="94190"/>
    <n v="24"/>
    <n v="8"/>
    <n v="1"/>
    <n v="6"/>
    <n v="5"/>
    <n v="6"/>
    <n v="1"/>
    <n v="1"/>
    <s v="Travel_Rarely"/>
    <x v="0"/>
    <s v="Medical"/>
    <x v="1"/>
    <s v="Manager"/>
    <x v="0"/>
    <s v="No"/>
    <s v="Y"/>
  </r>
  <r>
    <n v="36"/>
    <n v="10"/>
    <n v="4"/>
    <n v="1"/>
    <n v="3304"/>
    <n v="3"/>
    <n v="86860"/>
    <n v="13"/>
    <n v="8"/>
    <n v="0"/>
    <n v="18"/>
    <n v="2"/>
    <n v="18"/>
    <n v="4"/>
    <n v="11"/>
    <s v="Travel_Rarely"/>
    <x v="0"/>
    <s v="Marketing"/>
    <x v="0"/>
    <s v="Manager"/>
    <x v="1"/>
    <s v="No"/>
    <s v="Y"/>
  </r>
  <r>
    <n v="32"/>
    <n v="3"/>
    <n v="4"/>
    <n v="1"/>
    <n v="3305"/>
    <n v="4"/>
    <n v="30380"/>
    <n v="20"/>
    <n v="8"/>
    <n v="0"/>
    <n v="8"/>
    <n v="3"/>
    <n v="5"/>
    <n v="0"/>
    <n v="3"/>
    <s v="Travel_Rarely"/>
    <x v="1"/>
    <s v="Medical"/>
    <x v="2"/>
    <s v="Sales Executive"/>
    <x v="0"/>
    <s v="No"/>
    <s v="Y"/>
  </r>
  <r>
    <n v="30"/>
    <n v="4"/>
    <n v="5"/>
    <n v="1"/>
    <n v="3306"/>
    <n v="5"/>
    <n v="30580"/>
    <n v="14"/>
    <n v="8"/>
    <n v="1"/>
    <n v="10"/>
    <n v="2"/>
    <n v="5"/>
    <n v="0"/>
    <n v="3"/>
    <s v="Travel_Frequently"/>
    <x v="1"/>
    <s v="Medical"/>
    <x v="2"/>
    <s v="Sales Representative"/>
    <x v="1"/>
    <s v="No"/>
    <s v="Y"/>
  </r>
  <r>
    <n v="53"/>
    <n v="6"/>
    <n v="3"/>
    <n v="1"/>
    <n v="3307"/>
    <n v="4"/>
    <n v="23250"/>
    <n v="18"/>
    <n v="8"/>
    <n v="1"/>
    <n v="35"/>
    <n v="1"/>
    <n v="5"/>
    <n v="0"/>
    <n v="4"/>
    <s v="Travel_Rarely"/>
    <x v="0"/>
    <s v="Marketing"/>
    <x v="0"/>
    <s v="Sales Executive"/>
    <x v="1"/>
    <s v="No"/>
    <s v="Y"/>
  </r>
  <r>
    <n v="45"/>
    <n v="1"/>
    <n v="5"/>
    <n v="1"/>
    <n v="3308"/>
    <n v="2"/>
    <n v="20880"/>
    <n v="15"/>
    <n v="8"/>
    <n v="3"/>
    <n v="18"/>
    <n v="2"/>
    <n v="5"/>
    <n v="0"/>
    <n v="2"/>
    <s v="Travel_Rarely"/>
    <x v="1"/>
    <s v="Technical Degree"/>
    <x v="2"/>
    <s v="Healthcare Representative"/>
    <x v="1"/>
    <s v="No"/>
    <s v="Y"/>
  </r>
  <r>
    <n v="32"/>
    <n v="10"/>
    <n v="3"/>
    <n v="1"/>
    <n v="3309"/>
    <n v="1"/>
    <n v="30720"/>
    <n v="12"/>
    <n v="8"/>
    <n v="0"/>
    <n v="9"/>
    <n v="4"/>
    <n v="5"/>
    <n v="1"/>
    <n v="3"/>
    <s v="Travel_Rarely"/>
    <x v="0"/>
    <s v="Marketing"/>
    <x v="0"/>
    <s v="Human Resources"/>
    <x v="0"/>
    <s v="No"/>
    <s v="Y"/>
  </r>
  <r>
    <n v="52"/>
    <n v="1"/>
    <n v="1"/>
    <n v="1"/>
    <n v="3310"/>
    <n v="2"/>
    <n v="50060"/>
    <n v="16"/>
    <n v="8"/>
    <n v="1"/>
    <n v="31"/>
    <n v="2"/>
    <n v="9"/>
    <n v="0"/>
    <n v="0"/>
    <s v="Travel_Frequently"/>
    <x v="1"/>
    <s v="Life Sciences"/>
    <x v="0"/>
    <s v="Laboratory Technician"/>
    <x v="1"/>
    <s v="No"/>
    <s v="Y"/>
  </r>
  <r>
    <n v="37"/>
    <n v="24"/>
    <n v="2"/>
    <n v="1"/>
    <n v="3311"/>
    <n v="4"/>
    <n v="42570"/>
    <n v="15"/>
    <n v="8"/>
    <n v="0"/>
    <n v="9"/>
    <n v="2"/>
    <n v="1"/>
    <n v="0"/>
    <n v="0"/>
    <s v="Travel_Rarely"/>
    <x v="0"/>
    <s v="Life Sciences"/>
    <x v="2"/>
    <s v="Laboratory Technician"/>
    <x v="0"/>
    <s v="No"/>
    <s v="Y"/>
  </r>
  <r>
    <n v="28"/>
    <n v="21"/>
    <n v="4"/>
    <n v="1"/>
    <n v="3312"/>
    <n v="1"/>
    <n v="25000"/>
    <n v="16"/>
    <n v="8"/>
    <n v="2"/>
    <n v="6"/>
    <n v="3"/>
    <n v="5"/>
    <n v="0"/>
    <n v="4"/>
    <s v="Travel_Rarely"/>
    <x v="1"/>
    <s v="Life Sciences"/>
    <x v="2"/>
    <s v="Healthcare Representative"/>
    <x v="0"/>
    <s v="No"/>
    <s v="Y"/>
  </r>
  <r>
    <n v="22"/>
    <n v="2"/>
    <n v="2"/>
    <n v="1"/>
    <n v="3313"/>
    <n v="1"/>
    <n v="11020"/>
    <n v="19"/>
    <n v="8"/>
    <n v="0"/>
    <n v="4"/>
    <n v="3"/>
    <n v="2"/>
    <n v="2"/>
    <n v="2"/>
    <s v="Travel_Rarely"/>
    <x v="1"/>
    <s v="Life Sciences"/>
    <x v="0"/>
    <s v="Sales Representative"/>
    <x v="1"/>
    <s v="No"/>
    <s v="Y"/>
  </r>
  <r>
    <n v="44"/>
    <n v="22"/>
    <n v="3"/>
    <n v="1"/>
    <n v="3314"/>
    <n v="1"/>
    <n v="104530"/>
    <n v="11"/>
    <n v="8"/>
    <n v="1"/>
    <n v="10"/>
    <n v="2"/>
    <n v="3"/>
    <n v="0"/>
    <n v="2"/>
    <s v="Travel_Rarely"/>
    <x v="1"/>
    <s v="Medical"/>
    <x v="0"/>
    <s v="Laboratory Technician"/>
    <x v="0"/>
    <s v="No"/>
    <s v="Y"/>
  </r>
  <r>
    <n v="42"/>
    <n v="13"/>
    <n v="4"/>
    <n v="1"/>
    <n v="3315"/>
    <n v="2"/>
    <n v="22880"/>
    <n v="16"/>
    <n v="8"/>
    <n v="1"/>
    <n v="8"/>
    <n v="4"/>
    <n v="2"/>
    <n v="2"/>
    <n v="2"/>
    <s v="Travel_Frequently"/>
    <x v="0"/>
    <s v="Life Sciences"/>
    <x v="1"/>
    <s v="Laboratory Technician"/>
    <x v="0"/>
    <s v="No"/>
    <s v="Y"/>
  </r>
  <r>
    <n v="36"/>
    <n v="14"/>
    <n v="3"/>
    <n v="1"/>
    <n v="3316"/>
    <n v="2"/>
    <n v="39290"/>
    <n v="24"/>
    <n v="8"/>
    <n v="0"/>
    <n v="6"/>
    <n v="6"/>
    <n v="5"/>
    <n v="0"/>
    <n v="3"/>
    <s v="Travel_Rarely"/>
    <x v="1"/>
    <s v="Other"/>
    <x v="0"/>
    <s v="Research Scientist"/>
    <x v="1"/>
    <s v="No"/>
    <s v="Y"/>
  </r>
  <r>
    <n v="25"/>
    <n v="11"/>
    <n v="3"/>
    <n v="1"/>
    <n v="3317"/>
    <n v="1"/>
    <n v="23110"/>
    <n v="11"/>
    <n v="8"/>
    <n v="1"/>
    <n v="5"/>
    <n v="2"/>
    <n v="5"/>
    <n v="0"/>
    <n v="3"/>
    <s v="Travel_Rarely"/>
    <x v="0"/>
    <s v="Life Sciences"/>
    <x v="0"/>
    <s v="Laboratory Technician"/>
    <x v="0"/>
    <s v="No"/>
    <s v="Y"/>
  </r>
  <r>
    <n v="35"/>
    <n v="9"/>
    <n v="2"/>
    <n v="1"/>
    <n v="3318"/>
    <n v="1"/>
    <n v="31400"/>
    <n v="13"/>
    <n v="8"/>
    <n v="1"/>
    <n v="17"/>
    <n v="2"/>
    <n v="17"/>
    <n v="5"/>
    <n v="15"/>
    <s v="Travel_Rarely"/>
    <x v="1"/>
    <s v="Life Sciences"/>
    <x v="0"/>
    <s v="Healthcare Representative"/>
    <x v="0"/>
    <s v="No"/>
    <s v="Y"/>
  </r>
  <r>
    <n v="35"/>
    <n v="8"/>
    <n v="2"/>
    <n v="1"/>
    <n v="3319"/>
    <n v="1"/>
    <n v="36900"/>
    <n v="13"/>
    <n v="8"/>
    <n v="1"/>
    <n v="10"/>
    <n v="2"/>
    <n v="10"/>
    <n v="7"/>
    <n v="8"/>
    <s v="Travel_Frequently"/>
    <x v="0"/>
    <s v="Marketing"/>
    <x v="2"/>
    <s v="Laboratory Technician"/>
    <x v="0"/>
    <s v="Yes"/>
    <s v="Y"/>
  </r>
  <r>
    <n v="32"/>
    <n v="21"/>
    <n v="3"/>
    <n v="1"/>
    <n v="3320"/>
    <n v="1"/>
    <n v="44500"/>
    <n v="13"/>
    <n v="8"/>
    <n v="0"/>
    <n v="4"/>
    <n v="3"/>
    <n v="3"/>
    <n v="0"/>
    <n v="2"/>
    <s v="Non-Travel"/>
    <x v="1"/>
    <s v="Life Sciences"/>
    <x v="2"/>
    <s v="Sales Executive"/>
    <x v="1"/>
    <s v="No"/>
    <s v="Y"/>
  </r>
  <r>
    <n v="25"/>
    <n v="5"/>
    <n v="3"/>
    <n v="1"/>
    <n v="3321"/>
    <n v="4"/>
    <n v="27560"/>
    <n v="12"/>
    <n v="8"/>
    <n v="2"/>
    <n v="5"/>
    <n v="2"/>
    <n v="5"/>
    <n v="0"/>
    <n v="3"/>
    <s v="Travel_Rarely"/>
    <x v="0"/>
    <s v="Marketing"/>
    <x v="0"/>
    <s v="Research Scientist"/>
    <x v="0"/>
    <s v="No"/>
    <s v="Y"/>
  </r>
  <r>
    <n v="49"/>
    <n v="9"/>
    <n v="3"/>
    <n v="1"/>
    <n v="3322"/>
    <n v="2"/>
    <n v="190330"/>
    <n v="18"/>
    <n v="8"/>
    <n v="1"/>
    <n v="7"/>
    <n v="5"/>
    <n v="4"/>
    <n v="0"/>
    <n v="2"/>
    <s v="Travel_Rarely"/>
    <x v="0"/>
    <s v="Technical Degree"/>
    <x v="0"/>
    <s v="Sales Representative"/>
    <x v="0"/>
    <s v="No"/>
    <s v="Y"/>
  </r>
  <r>
    <n v="24"/>
    <n v="2"/>
    <n v="5"/>
    <n v="1"/>
    <n v="3323"/>
    <n v="2"/>
    <n v="187220"/>
    <n v="22"/>
    <n v="8"/>
    <n v="1"/>
    <n v="6"/>
    <n v="3"/>
    <n v="5"/>
    <n v="3"/>
    <n v="4"/>
    <s v="Non-Travel"/>
    <x v="1"/>
    <s v="Technical Degree"/>
    <x v="0"/>
    <s v="Healthcare Representative"/>
    <x v="1"/>
    <s v="No"/>
    <s v="Y"/>
  </r>
  <r>
    <n v="32"/>
    <n v="12"/>
    <n v="5"/>
    <n v="1"/>
    <n v="3324"/>
    <n v="1"/>
    <n v="95470"/>
    <n v="13"/>
    <n v="8"/>
    <n v="1"/>
    <n v="10"/>
    <n v="3"/>
    <n v="10"/>
    <n v="5"/>
    <n v="3"/>
    <s v="Travel_Frequently"/>
    <x v="1"/>
    <s v="Medical"/>
    <x v="0"/>
    <s v="Research Scientist"/>
    <x v="1"/>
    <s v="No"/>
    <s v="Y"/>
  </r>
  <r>
    <n v="38"/>
    <n v="22"/>
    <n v="2"/>
    <n v="1"/>
    <n v="3325"/>
    <n v="1"/>
    <n v="137340"/>
    <n v="13"/>
    <n v="8"/>
    <n v="0"/>
    <n v="3"/>
    <n v="3"/>
    <n v="2"/>
    <n v="1"/>
    <n v="2"/>
    <s v="Travel_Rarely"/>
    <x v="0"/>
    <s v="Medical"/>
    <x v="0"/>
    <s v="Sales Executive"/>
    <x v="1"/>
    <s v="No"/>
    <s v="Y"/>
  </r>
  <r>
    <n v="42"/>
    <n v="18"/>
    <n v="1"/>
    <n v="1"/>
    <n v="3326"/>
    <n v="2"/>
    <n v="199990"/>
    <n v="23"/>
    <n v="8"/>
    <n v="1"/>
    <n v="17"/>
    <n v="6"/>
    <n v="5"/>
    <n v="1"/>
    <n v="3"/>
    <s v="Travel_Rarely"/>
    <x v="1"/>
    <s v="Technical Degree"/>
    <x v="0"/>
    <s v="Research Scientist"/>
    <x v="0"/>
    <s v="No"/>
    <s v="Y"/>
  </r>
  <r>
    <n v="31"/>
    <n v="16"/>
    <n v="3"/>
    <n v="1"/>
    <n v="3327"/>
    <n v="3"/>
    <n v="22790"/>
    <n v="12"/>
    <n v="8"/>
    <n v="1"/>
    <n v="8"/>
    <n v="3"/>
    <n v="6"/>
    <n v="0"/>
    <n v="2"/>
    <s v="Travel_Rarely"/>
    <x v="1"/>
    <s v="Life Sciences"/>
    <x v="0"/>
    <s v="Sales Executive"/>
    <x v="0"/>
    <s v="No"/>
    <s v="Y"/>
  </r>
  <r>
    <n v="29"/>
    <n v="3"/>
    <n v="3"/>
    <n v="1"/>
    <n v="3328"/>
    <n v="3"/>
    <n v="59160"/>
    <n v="12"/>
    <n v="8"/>
    <n v="0"/>
    <n v="5"/>
    <n v="2"/>
    <n v="3"/>
    <n v="0"/>
    <n v="2"/>
    <s v="Travel_Rarely"/>
    <x v="0"/>
    <s v="Marketing"/>
    <x v="2"/>
    <s v="Laboratory Technician"/>
    <x v="1"/>
    <s v="Yes"/>
    <s v="Y"/>
  </r>
  <r>
    <n v="53"/>
    <n v="9"/>
    <n v="3"/>
    <n v="1"/>
    <n v="3329"/>
    <n v="1"/>
    <n v="20890"/>
    <n v="16"/>
    <n v="8"/>
    <n v="0"/>
    <n v="28"/>
    <n v="2"/>
    <n v="2"/>
    <n v="2"/>
    <n v="2"/>
    <s v="Travel_Rarely"/>
    <x v="1"/>
    <s v="Life Sciences"/>
    <x v="0"/>
    <s v="Sales Representative"/>
    <x v="1"/>
    <s v="No"/>
    <s v="Y"/>
  </r>
  <r>
    <n v="35"/>
    <n v="1"/>
    <n v="3"/>
    <n v="1"/>
    <n v="3330"/>
    <n v="3"/>
    <n v="167920"/>
    <n v="12"/>
    <n v="8"/>
    <n v="1"/>
    <n v="16"/>
    <n v="3"/>
    <n v="13"/>
    <n v="4"/>
    <n v="8"/>
    <s v="Travel_Rarely"/>
    <x v="1"/>
    <s v="Life Sciences"/>
    <x v="0"/>
    <s v="Healthcare Representative"/>
    <x v="1"/>
    <s v="No"/>
    <s v="Y"/>
  </r>
  <r>
    <n v="37"/>
    <n v="13"/>
    <n v="4"/>
    <n v="1"/>
    <n v="3331"/>
    <n v="3"/>
    <n v="35640"/>
    <n v="11"/>
    <n v="8"/>
    <n v="0"/>
    <n v="10"/>
    <n v="1"/>
    <n v="5"/>
    <n v="0"/>
    <n v="0"/>
    <s v="Travel_Frequently"/>
    <x v="1"/>
    <s v="Life Sciences"/>
    <x v="0"/>
    <s v="Human Resources"/>
    <x v="0"/>
    <s v="No"/>
    <s v="Y"/>
  </r>
  <r>
    <n v="53"/>
    <n v="1"/>
    <n v="1"/>
    <n v="1"/>
    <n v="3332"/>
    <n v="1"/>
    <n v="44250"/>
    <n v="22"/>
    <n v="8"/>
    <n v="1"/>
    <n v="33"/>
    <n v="2"/>
    <n v="12"/>
    <n v="3"/>
    <n v="8"/>
    <s v="Travel_Rarely"/>
    <x v="1"/>
    <s v="Medical"/>
    <x v="1"/>
    <s v="Sales Executive"/>
    <x v="1"/>
    <s v="No"/>
    <s v="Y"/>
  </r>
  <r>
    <n v="43"/>
    <n v="1"/>
    <n v="3"/>
    <n v="1"/>
    <n v="3333"/>
    <n v="1"/>
    <n v="52650"/>
    <n v="11"/>
    <n v="8"/>
    <n v="1"/>
    <n v="12"/>
    <n v="4"/>
    <n v="5"/>
    <n v="2"/>
    <n v="2"/>
    <s v="Travel_Frequently"/>
    <x v="1"/>
    <s v="Medical"/>
    <x v="0"/>
    <s v="Laboratory Technician"/>
    <x v="1"/>
    <s v="No"/>
    <s v="Y"/>
  </r>
  <r>
    <n v="47"/>
    <n v="15"/>
    <n v="4"/>
    <n v="1"/>
    <n v="3334"/>
    <n v="3"/>
    <n v="65530"/>
    <n v="15"/>
    <n v="8"/>
    <n v="0"/>
    <n v="8"/>
    <n v="2"/>
    <n v="7"/>
    <n v="7"/>
    <n v="7"/>
    <s v="Travel_Rarely"/>
    <x v="0"/>
    <s v="Marketing"/>
    <x v="0"/>
    <s v="Research Director"/>
    <x v="0"/>
    <s v="No"/>
    <s v="Y"/>
  </r>
  <r>
    <n v="37"/>
    <n v="1"/>
    <n v="5"/>
    <n v="1"/>
    <n v="3335"/>
    <n v="2"/>
    <n v="62610"/>
    <n v="12"/>
    <n v="8"/>
    <n v="0"/>
    <n v="10"/>
    <n v="1"/>
    <n v="10"/>
    <n v="0"/>
    <n v="9"/>
    <s v="Non-Travel"/>
    <x v="1"/>
    <s v="Medical"/>
    <x v="1"/>
    <s v="Research Scientist"/>
    <x v="0"/>
    <s v="No"/>
    <s v="Y"/>
  </r>
  <r>
    <n v="50"/>
    <n v="17"/>
    <n v="3"/>
    <n v="1"/>
    <n v="3336"/>
    <n v="1"/>
    <n v="42980"/>
    <n v="20"/>
    <n v="8"/>
    <n v="1"/>
    <n v="31"/>
    <n v="6"/>
    <n v="31"/>
    <n v="14"/>
    <n v="7"/>
    <s v="Non-Travel"/>
    <x v="1"/>
    <s v="Medical"/>
    <x v="2"/>
    <s v="Laboratory Technician"/>
    <x v="0"/>
    <s v="No"/>
    <s v="Y"/>
  </r>
  <r>
    <n v="39"/>
    <n v="1"/>
    <n v="3"/>
    <n v="1"/>
    <n v="3337"/>
    <n v="3"/>
    <n v="68040"/>
    <n v="14"/>
    <n v="8"/>
    <n v="1"/>
    <n v="13"/>
    <n v="3"/>
    <n v="5"/>
    <n v="0"/>
    <n v="4"/>
    <s v="Travel_Rarely"/>
    <x v="1"/>
    <s v="Other"/>
    <x v="0"/>
    <s v="Human Resources"/>
    <x v="0"/>
    <s v="No"/>
    <s v="Y"/>
  </r>
  <r>
    <n v="33"/>
    <n v="7"/>
    <n v="3"/>
    <n v="1"/>
    <n v="3338"/>
    <n v="2"/>
    <n v="38150"/>
    <n v="11"/>
    <n v="8"/>
    <n v="1"/>
    <n v="7"/>
    <n v="3"/>
    <n v="4"/>
    <n v="0"/>
    <n v="3"/>
    <s v="Travel_Rarely"/>
    <x v="0"/>
    <s v="Life Sciences"/>
    <x v="2"/>
    <s v="Manufacturing Director"/>
    <x v="1"/>
    <s v="No"/>
    <s v="Y"/>
  </r>
  <r>
    <n v="32"/>
    <n v="9"/>
    <n v="1"/>
    <n v="1"/>
    <n v="3339"/>
    <n v="1"/>
    <n v="27410"/>
    <n v="15"/>
    <n v="8"/>
    <n v="1"/>
    <n v="1"/>
    <n v="5"/>
    <n v="1"/>
    <n v="0"/>
    <n v="1"/>
    <s v="Travel_Rarely"/>
    <x v="1"/>
    <s v="Medical"/>
    <x v="1"/>
    <s v="Laboratory Technician"/>
    <x v="0"/>
    <s v="Yes"/>
    <s v="Y"/>
  </r>
  <r>
    <n v="29"/>
    <n v="5"/>
    <n v="4"/>
    <n v="1"/>
    <n v="3340"/>
    <n v="4"/>
    <n v="66730"/>
    <n v="12"/>
    <n v="8"/>
    <n v="1"/>
    <n v="8"/>
    <n v="2"/>
    <n v="4"/>
    <n v="0"/>
    <n v="3"/>
    <s v="Travel_Rarely"/>
    <x v="1"/>
    <s v="Life Sciences"/>
    <x v="2"/>
    <s v="Healthcare Representative"/>
    <x v="0"/>
    <s v="No"/>
    <s v="Y"/>
  </r>
  <r>
    <n v="44"/>
    <n v="26"/>
    <n v="2"/>
    <n v="1"/>
    <n v="3341"/>
    <n v="2"/>
    <n v="76390"/>
    <n v="14"/>
    <n v="8"/>
    <n v="0"/>
    <n v="8"/>
    <n v="6"/>
    <n v="8"/>
    <n v="7"/>
    <n v="1"/>
    <s v="Travel_Rarely"/>
    <x v="1"/>
    <s v="Life Sciences"/>
    <x v="0"/>
    <s v="Manufacturing Director"/>
    <x v="1"/>
    <s v="No"/>
    <s v="Y"/>
  </r>
  <r>
    <n v="28"/>
    <n v="24"/>
    <n v="5"/>
    <n v="1"/>
    <n v="3342"/>
    <n v="1"/>
    <n v="23280"/>
    <n v="11"/>
    <n v="8"/>
    <n v="2"/>
    <n v="4"/>
    <n v="3"/>
    <n v="4"/>
    <n v="0"/>
    <n v="2"/>
    <s v="Travel_Rarely"/>
    <x v="0"/>
    <s v="Life Sciences"/>
    <x v="1"/>
    <s v="Research Scientist"/>
    <x v="0"/>
    <s v="No"/>
    <s v="Y"/>
  </r>
  <r>
    <n v="58"/>
    <n v="9"/>
    <n v="2"/>
    <n v="1"/>
    <n v="3343"/>
    <n v="1"/>
    <n v="21530"/>
    <n v="11"/>
    <n v="8"/>
    <n v="0"/>
    <n v="3"/>
    <n v="3"/>
    <n v="1"/>
    <n v="0"/>
    <n v="0"/>
    <s v="Travel_Frequently"/>
    <x v="0"/>
    <s v="Technical Degree"/>
    <x v="2"/>
    <s v="Sales Executive"/>
    <x v="1"/>
    <s v="Yes"/>
    <s v="Y"/>
  </r>
  <r>
    <n v="43"/>
    <n v="7"/>
    <n v="4"/>
    <n v="1"/>
    <n v="3344"/>
    <n v="2"/>
    <n v="48760"/>
    <n v="16"/>
    <n v="8"/>
    <n v="2"/>
    <n v="4"/>
    <n v="4"/>
    <n v="1"/>
    <n v="0"/>
    <n v="0"/>
    <s v="Travel_Rarely"/>
    <x v="0"/>
    <s v="Marketing"/>
    <x v="2"/>
    <s v="Sales Executive"/>
    <x v="1"/>
    <s v="No"/>
    <s v="Y"/>
  </r>
  <r>
    <n v="20"/>
    <n v="11"/>
    <n v="3"/>
    <n v="1"/>
    <n v="3345"/>
    <n v="2"/>
    <n v="93960"/>
    <n v="12"/>
    <n v="8"/>
    <n v="0"/>
    <n v="2"/>
    <n v="6"/>
    <n v="2"/>
    <n v="0"/>
    <n v="2"/>
    <s v="Travel_Rarely"/>
    <x v="1"/>
    <s v="Medical"/>
    <x v="1"/>
    <s v="Sales Executive"/>
    <x v="1"/>
    <s v="Yes"/>
    <s v="Y"/>
  </r>
  <r>
    <n v="21"/>
    <n v="1"/>
    <n v="3"/>
    <n v="1"/>
    <n v="3346"/>
    <n v="2"/>
    <n v="104000"/>
    <n v="13"/>
    <n v="8"/>
    <n v="1"/>
    <n v="1"/>
    <n v="2"/>
    <n v="1"/>
    <n v="0"/>
    <n v="0"/>
    <s v="Travel_Rarely"/>
    <x v="1"/>
    <s v="Medical"/>
    <x v="1"/>
    <s v="Sales Executive"/>
    <x v="1"/>
    <s v="Yes"/>
    <s v="Y"/>
  </r>
  <r>
    <n v="36"/>
    <n v="26"/>
    <n v="4"/>
    <n v="1"/>
    <n v="3347"/>
    <n v="1"/>
    <n v="84740"/>
    <n v="14"/>
    <n v="8"/>
    <n v="0"/>
    <n v="17"/>
    <n v="3"/>
    <n v="16"/>
    <n v="4"/>
    <n v="11"/>
    <s v="Travel_Rarely"/>
    <x v="1"/>
    <s v="Medical"/>
    <x v="0"/>
    <s v="Laboratory Technician"/>
    <x v="1"/>
    <s v="No"/>
    <s v="Y"/>
  </r>
  <r>
    <n v="47"/>
    <n v="2"/>
    <n v="3"/>
    <n v="1"/>
    <n v="3348"/>
    <n v="2"/>
    <n v="99810"/>
    <n v="21"/>
    <n v="8"/>
    <n v="1"/>
    <n v="3"/>
    <n v="3"/>
    <n v="3"/>
    <n v="1"/>
    <n v="2"/>
    <s v="Travel_Rarely"/>
    <x v="1"/>
    <s v="Life Sciences"/>
    <x v="1"/>
    <s v="Manufacturing Director"/>
    <x v="1"/>
    <s v="No"/>
    <s v="Y"/>
  </r>
  <r>
    <n v="22"/>
    <n v="15"/>
    <n v="4"/>
    <n v="1"/>
    <n v="3349"/>
    <n v="1"/>
    <n v="124900"/>
    <n v="13"/>
    <n v="8"/>
    <n v="0"/>
    <n v="4"/>
    <n v="3"/>
    <n v="3"/>
    <n v="0"/>
    <n v="2"/>
    <s v="Travel_Rarely"/>
    <x v="1"/>
    <s v="Life Sciences"/>
    <x v="0"/>
    <s v="Laboratory Technician"/>
    <x v="0"/>
    <s v="Yes"/>
    <s v="Y"/>
  </r>
  <r>
    <n v="41"/>
    <n v="23"/>
    <n v="3"/>
    <n v="1"/>
    <n v="3350"/>
    <n v="2"/>
    <n v="26570"/>
    <n v="11"/>
    <n v="8"/>
    <n v="0"/>
    <n v="10"/>
    <n v="3"/>
    <n v="7"/>
    <n v="1"/>
    <n v="0"/>
    <s v="Travel_Rarely"/>
    <x v="1"/>
    <s v="Life Sciences"/>
    <x v="2"/>
    <s v="Sales Executive"/>
    <x v="0"/>
    <s v="Yes"/>
    <s v="Y"/>
  </r>
  <r>
    <n v="28"/>
    <n v="10"/>
    <n v="3"/>
    <n v="1"/>
    <n v="3351"/>
    <n v="3"/>
    <n v="135910"/>
    <n v="20"/>
    <n v="8"/>
    <n v="1"/>
    <n v="6"/>
    <n v="2"/>
    <n v="2"/>
    <n v="2"/>
    <n v="2"/>
    <s v="Travel_Rarely"/>
    <x v="1"/>
    <s v="Life Sciences"/>
    <x v="2"/>
    <s v="Manager"/>
    <x v="0"/>
    <s v="No"/>
    <s v="Y"/>
  </r>
  <r>
    <n v="39"/>
    <n v="10"/>
    <n v="4"/>
    <n v="1"/>
    <n v="3352"/>
    <n v="4"/>
    <n v="66960"/>
    <n v="11"/>
    <n v="8"/>
    <n v="0"/>
    <n v="8"/>
    <n v="3"/>
    <n v="2"/>
    <n v="2"/>
    <n v="2"/>
    <s v="Travel_Rarely"/>
    <x v="1"/>
    <s v="Life Sciences"/>
    <x v="0"/>
    <s v="Human Resources"/>
    <x v="0"/>
    <s v="Yes"/>
    <s v="Y"/>
  </r>
  <r>
    <n v="27"/>
    <n v="1"/>
    <n v="3"/>
    <n v="1"/>
    <n v="3353"/>
    <n v="1"/>
    <n v="20580"/>
    <n v="14"/>
    <n v="8"/>
    <n v="1"/>
    <n v="1"/>
    <n v="5"/>
    <n v="1"/>
    <n v="0"/>
    <n v="0"/>
    <s v="Travel_Rarely"/>
    <x v="1"/>
    <s v="Medical"/>
    <x v="1"/>
    <s v="Research Scientist"/>
    <x v="1"/>
    <s v="No"/>
    <s v="Y"/>
  </r>
  <r>
    <n v="34"/>
    <n v="12"/>
    <n v="2"/>
    <n v="1"/>
    <n v="3354"/>
    <n v="2"/>
    <n v="88650"/>
    <n v="11"/>
    <n v="8"/>
    <n v="1"/>
    <n v="1"/>
    <n v="0"/>
    <n v="1"/>
    <n v="1"/>
    <n v="0"/>
    <s v="Travel_Rarely"/>
    <x v="1"/>
    <s v="Technical Degree"/>
    <x v="2"/>
    <s v="Human Resources"/>
    <x v="1"/>
    <s v="No"/>
    <s v="Y"/>
  </r>
  <r>
    <n v="42"/>
    <n v="11"/>
    <n v="1"/>
    <n v="1"/>
    <n v="3355"/>
    <n v="2"/>
    <n v="59400"/>
    <n v="16"/>
    <n v="8"/>
    <n v="0"/>
    <n v="10"/>
    <n v="2"/>
    <n v="5"/>
    <n v="0"/>
    <n v="3"/>
    <s v="Travel_Rarely"/>
    <x v="0"/>
    <s v="Technical Degree"/>
    <x v="1"/>
    <s v="Human Resources"/>
    <x v="1"/>
    <s v="No"/>
    <s v="Y"/>
  </r>
  <r>
    <n v="33"/>
    <n v="2"/>
    <n v="3"/>
    <n v="1"/>
    <n v="3356"/>
    <n v="1"/>
    <n v="59140"/>
    <n v="16"/>
    <n v="8"/>
    <n v="1"/>
    <n v="6"/>
    <n v="4"/>
    <n v="3"/>
    <n v="0"/>
    <n v="2"/>
    <s v="Travel_Rarely"/>
    <x v="0"/>
    <s v="Marketing"/>
    <x v="1"/>
    <s v="Sales Executive"/>
    <x v="0"/>
    <s v="No"/>
    <s v="Y"/>
  </r>
  <r>
    <n v="58"/>
    <n v="2"/>
    <n v="4"/>
    <n v="1"/>
    <n v="3357"/>
    <n v="1"/>
    <n v="26220"/>
    <n v="23"/>
    <n v="8"/>
    <n v="0"/>
    <n v="24"/>
    <n v="3"/>
    <n v="6"/>
    <n v="0"/>
    <n v="4"/>
    <s v="Travel_Rarely"/>
    <x v="1"/>
    <s v="Life Sciences"/>
    <x v="2"/>
    <s v="Research Scientist"/>
    <x v="1"/>
    <s v="No"/>
    <s v="Y"/>
  </r>
  <r>
    <n v="31"/>
    <n v="1"/>
    <n v="3"/>
    <n v="1"/>
    <n v="3358"/>
    <n v="1"/>
    <n v="121850"/>
    <n v="14"/>
    <n v="8"/>
    <n v="0"/>
    <n v="13"/>
    <n v="2"/>
    <n v="7"/>
    <n v="5"/>
    <n v="2"/>
    <s v="Travel_Rarely"/>
    <x v="0"/>
    <s v="Life Sciences"/>
    <x v="0"/>
    <s v="Sales Representative"/>
    <x v="0"/>
    <s v="No"/>
    <s v="Y"/>
  </r>
  <r>
    <n v="35"/>
    <n v="2"/>
    <n v="1"/>
    <n v="1"/>
    <n v="3359"/>
    <n v="3"/>
    <n v="106090"/>
    <n v="22"/>
    <n v="8"/>
    <n v="0"/>
    <n v="10"/>
    <n v="3"/>
    <n v="10"/>
    <n v="0"/>
    <n v="7"/>
    <s v="Travel_Rarely"/>
    <x v="1"/>
    <s v="Life Sciences"/>
    <x v="0"/>
    <s v="Healthcare Representative"/>
    <x v="1"/>
    <s v="No"/>
    <s v="Y"/>
  </r>
  <r>
    <n v="49"/>
    <n v="25"/>
    <n v="2"/>
    <n v="1"/>
    <n v="3360"/>
    <n v="2"/>
    <n v="43450"/>
    <n v="15"/>
    <n v="8"/>
    <n v="0"/>
    <n v="29"/>
    <n v="3"/>
    <n v="26"/>
    <n v="1"/>
    <n v="7"/>
    <s v="Travel_Rarely"/>
    <x v="1"/>
    <s v="Life Sciences"/>
    <x v="0"/>
    <s v="Sales Executive"/>
    <x v="0"/>
    <s v="No"/>
    <s v="Y"/>
  </r>
  <r>
    <n v="48"/>
    <n v="1"/>
    <n v="4"/>
    <n v="1"/>
    <n v="3361"/>
    <n v="1"/>
    <n v="21770"/>
    <n v="18"/>
    <n v="8"/>
    <n v="0"/>
    <n v="13"/>
    <n v="4"/>
    <n v="0"/>
    <n v="0"/>
    <n v="0"/>
    <s v="Travel_Rarely"/>
    <x v="1"/>
    <s v="Medical"/>
    <x v="0"/>
    <s v="Research Scientist"/>
    <x v="1"/>
    <s v="No"/>
    <s v="Y"/>
  </r>
  <r>
    <n v="31"/>
    <n v="1"/>
    <n v="2"/>
    <n v="1"/>
    <n v="3362"/>
    <n v="2"/>
    <n v="27930"/>
    <n v="16"/>
    <n v="8"/>
    <n v="0"/>
    <n v="9"/>
    <n v="4"/>
    <n v="9"/>
    <n v="0"/>
    <n v="0"/>
    <s v="Non-Travel"/>
    <x v="1"/>
    <s v="Technical Degree"/>
    <x v="0"/>
    <s v="Sales Executive"/>
    <x v="0"/>
    <s v="No"/>
    <s v="Y"/>
  </r>
  <r>
    <n v="36"/>
    <n v="2"/>
    <n v="4"/>
    <n v="1"/>
    <n v="3363"/>
    <n v="1"/>
    <n v="79180"/>
    <n v="12"/>
    <n v="8"/>
    <n v="2"/>
    <n v="8"/>
    <n v="3"/>
    <n v="6"/>
    <n v="0"/>
    <n v="1"/>
    <s v="Travel_Rarely"/>
    <x v="2"/>
    <s v="Technical Degree"/>
    <x v="1"/>
    <s v="Sales Executive"/>
    <x v="1"/>
    <s v="No"/>
    <s v="Y"/>
  </r>
  <r>
    <n v="38"/>
    <n v="6"/>
    <n v="3"/>
    <n v="1"/>
    <n v="3364"/>
    <n v="2"/>
    <n v="87890"/>
    <n v="11"/>
    <n v="8"/>
    <n v="3"/>
    <n v="15"/>
    <n v="4"/>
    <n v="15"/>
    <n v="5"/>
    <n v="11"/>
    <s v="Travel_Rarely"/>
    <x v="0"/>
    <s v="Other"/>
    <x v="0"/>
    <s v="Sales Executive"/>
    <x v="1"/>
    <s v="No"/>
    <s v="Y"/>
  </r>
  <r>
    <n v="32"/>
    <n v="18"/>
    <n v="3"/>
    <n v="1"/>
    <n v="3365"/>
    <n v="1"/>
    <n v="23890"/>
    <n v="12"/>
    <n v="8"/>
    <n v="1"/>
    <n v="5"/>
    <n v="4"/>
    <n v="3"/>
    <n v="0"/>
    <n v="2"/>
    <s v="Non-Travel"/>
    <x v="0"/>
    <s v="Marketing"/>
    <x v="0"/>
    <s v="Laboratory Technician"/>
    <x v="1"/>
    <s v="No"/>
    <s v="Y"/>
  </r>
  <r>
    <n v="25"/>
    <n v="1"/>
    <n v="2"/>
    <n v="1"/>
    <n v="3366"/>
    <n v="1"/>
    <n v="32120"/>
    <n v="15"/>
    <n v="8"/>
    <n v="1"/>
    <n v="1"/>
    <n v="3"/>
    <n v="1"/>
    <n v="0"/>
    <n v="0"/>
    <s v="Travel_Rarely"/>
    <x v="1"/>
    <s v="Life Sciences"/>
    <x v="0"/>
    <s v="Sales Executive"/>
    <x v="1"/>
    <s v="Yes"/>
    <s v="Y"/>
  </r>
  <r>
    <n v="40"/>
    <n v="1"/>
    <n v="4"/>
    <n v="1"/>
    <n v="3367"/>
    <n v="2"/>
    <n v="192320"/>
    <n v="14"/>
    <n v="8"/>
    <n v="1"/>
    <n v="11"/>
    <n v="3"/>
    <n v="1"/>
    <n v="0"/>
    <n v="0"/>
    <s v="Travel_Rarely"/>
    <x v="1"/>
    <s v="Medical"/>
    <x v="2"/>
    <s v="Research Scientist"/>
    <x v="1"/>
    <s v="No"/>
    <s v="Y"/>
  </r>
  <r>
    <n v="26"/>
    <n v="11"/>
    <n v="3"/>
    <n v="1"/>
    <n v="3368"/>
    <n v="2"/>
    <n v="22670"/>
    <n v="19"/>
    <n v="8"/>
    <n v="3"/>
    <n v="7"/>
    <n v="2"/>
    <n v="7"/>
    <n v="0"/>
    <n v="7"/>
    <s v="Travel_Frequently"/>
    <x v="0"/>
    <s v="Marketing"/>
    <x v="1"/>
    <s v="Healthcare Representative"/>
    <x v="1"/>
    <s v="No"/>
    <s v="Y"/>
  </r>
  <r>
    <n v="41"/>
    <n v="1"/>
    <n v="4"/>
    <n v="1"/>
    <n v="3369"/>
    <n v="1"/>
    <n v="195170"/>
    <n v="13"/>
    <n v="8"/>
    <n v="0"/>
    <n v="20"/>
    <n v="5"/>
    <n v="18"/>
    <n v="2"/>
    <n v="17"/>
    <s v="Travel_Rarely"/>
    <x v="1"/>
    <s v="Medical"/>
    <x v="1"/>
    <s v="Research Scientist"/>
    <x v="1"/>
    <s v="No"/>
    <s v="Y"/>
  </r>
  <r>
    <n v="36"/>
    <n v="9"/>
    <n v="3"/>
    <n v="1"/>
    <n v="3370"/>
    <n v="2"/>
    <n v="24360"/>
    <n v="13"/>
    <n v="8"/>
    <n v="0"/>
    <n v="16"/>
    <n v="3"/>
    <n v="11"/>
    <n v="3"/>
    <n v="9"/>
    <s v="Travel_Rarely"/>
    <x v="1"/>
    <s v="Life Sciences"/>
    <x v="1"/>
    <s v="Healthcare Representative"/>
    <x v="0"/>
    <s v="No"/>
    <s v="Y"/>
  </r>
  <r>
    <n v="19"/>
    <n v="15"/>
    <n v="3"/>
    <n v="1"/>
    <n v="3371"/>
    <n v="2"/>
    <n v="160640"/>
    <n v="15"/>
    <n v="8"/>
    <n v="1"/>
    <n v="1"/>
    <n v="3"/>
    <n v="1"/>
    <n v="0"/>
    <n v="0"/>
    <s v="Travel_Rarely"/>
    <x v="1"/>
    <s v="Life Sciences"/>
    <x v="1"/>
    <s v="Research Scientist"/>
    <x v="1"/>
    <s v="Yes"/>
    <s v="Y"/>
  </r>
  <r>
    <n v="20"/>
    <n v="29"/>
    <n v="3"/>
    <n v="1"/>
    <n v="3372"/>
    <n v="3"/>
    <n v="27070"/>
    <n v="11"/>
    <n v="8"/>
    <n v="0"/>
    <n v="1"/>
    <n v="2"/>
    <n v="1"/>
    <n v="0"/>
    <n v="0"/>
    <s v="Travel_Rarely"/>
    <x v="1"/>
    <s v="Life Sciences"/>
    <x v="1"/>
    <s v="Laboratory Technician"/>
    <x v="0"/>
    <s v="Yes"/>
    <s v="Y"/>
  </r>
  <r>
    <n v="31"/>
    <n v="1"/>
    <n v="4"/>
    <n v="1"/>
    <n v="3373"/>
    <n v="4"/>
    <n v="190680"/>
    <n v="12"/>
    <n v="8"/>
    <n v="0"/>
    <n v="10"/>
    <n v="1"/>
    <n v="9"/>
    <n v="8"/>
    <n v="5"/>
    <s v="Travel_Rarely"/>
    <x v="1"/>
    <s v="Life Sciences"/>
    <x v="0"/>
    <s v="Research Director"/>
    <x v="1"/>
    <s v="No"/>
    <s v="Y"/>
  </r>
  <r>
    <n v="40"/>
    <n v="1"/>
    <n v="3"/>
    <n v="1"/>
    <n v="3374"/>
    <n v="1"/>
    <n v="39310"/>
    <n v="19"/>
    <n v="8"/>
    <n v="0"/>
    <n v="3"/>
    <n v="2"/>
    <n v="1"/>
    <n v="0"/>
    <n v="0"/>
    <s v="Travel_Frequently"/>
    <x v="0"/>
    <s v="Marketing"/>
    <x v="2"/>
    <s v="Research Scientist"/>
    <x v="1"/>
    <s v="No"/>
    <s v="Y"/>
  </r>
  <r>
    <n v="32"/>
    <n v="24"/>
    <n v="3"/>
    <n v="1"/>
    <n v="3375"/>
    <n v="4"/>
    <n v="37300"/>
    <n v="25"/>
    <n v="8"/>
    <n v="1"/>
    <n v="8"/>
    <n v="4"/>
    <n v="8"/>
    <n v="6"/>
    <n v="3"/>
    <s v="Travel_Rarely"/>
    <x v="1"/>
    <s v="Life Sciences"/>
    <x v="0"/>
    <s v="Laboratory Technician"/>
    <x v="1"/>
    <s v="No"/>
    <s v="Y"/>
  </r>
  <r>
    <n v="36"/>
    <n v="10"/>
    <n v="3"/>
    <n v="1"/>
    <n v="3376"/>
    <n v="3"/>
    <n v="22320"/>
    <n v="12"/>
    <n v="8"/>
    <n v="1"/>
    <n v="16"/>
    <n v="2"/>
    <n v="16"/>
    <n v="3"/>
    <n v="7"/>
    <s v="Travel_Rarely"/>
    <x v="1"/>
    <s v="Medical"/>
    <x v="0"/>
    <s v="Sales Executive"/>
    <x v="1"/>
    <s v="Yes"/>
    <s v="Y"/>
  </r>
  <r>
    <n v="33"/>
    <n v="1"/>
    <n v="4"/>
    <n v="1"/>
    <n v="3377"/>
    <n v="4"/>
    <n v="44650"/>
    <n v="13"/>
    <n v="8"/>
    <n v="0"/>
    <n v="6"/>
    <n v="3"/>
    <n v="5"/>
    <n v="1"/>
    <n v="4"/>
    <s v="Travel_Rarely"/>
    <x v="1"/>
    <s v="Medical"/>
    <x v="1"/>
    <s v="Manufacturing Director"/>
    <x v="0"/>
    <s v="No"/>
    <s v="Y"/>
  </r>
  <r>
    <n v="37"/>
    <n v="10"/>
    <n v="4"/>
    <n v="1"/>
    <n v="3378"/>
    <n v="3"/>
    <n v="30720"/>
    <n v="14"/>
    <n v="8"/>
    <n v="0"/>
    <n v="17"/>
    <n v="3"/>
    <n v="14"/>
    <n v="11"/>
    <n v="7"/>
    <s v="Travel_Rarely"/>
    <x v="0"/>
    <s v="Marketing"/>
    <x v="0"/>
    <s v="Human Resources"/>
    <x v="0"/>
    <s v="Yes"/>
    <s v="Y"/>
  </r>
  <r>
    <n v="45"/>
    <n v="8"/>
    <n v="1"/>
    <n v="1"/>
    <n v="3379"/>
    <n v="2"/>
    <n v="33190"/>
    <n v="12"/>
    <n v="8"/>
    <n v="1"/>
    <n v="9"/>
    <n v="3"/>
    <n v="9"/>
    <n v="0"/>
    <n v="8"/>
    <s v="Non-Travel"/>
    <x v="1"/>
    <s v="Life Sciences"/>
    <x v="0"/>
    <s v="Sales Executive"/>
    <x v="1"/>
    <s v="No"/>
    <s v="Y"/>
  </r>
  <r>
    <n v="29"/>
    <n v="29"/>
    <n v="1"/>
    <n v="1"/>
    <n v="3380"/>
    <n v="1"/>
    <n v="192020"/>
    <n v="12"/>
    <n v="8"/>
    <n v="0"/>
    <n v="3"/>
    <n v="5"/>
    <n v="3"/>
    <n v="0"/>
    <n v="2"/>
    <s v="Travel_Frequently"/>
    <x v="1"/>
    <s v="Life Sciences"/>
    <x v="0"/>
    <s v="Sales Representative"/>
    <x v="1"/>
    <s v="No"/>
    <s v="Y"/>
  </r>
  <r>
    <n v="35"/>
    <n v="1"/>
    <n v="3"/>
    <n v="1"/>
    <n v="3381"/>
    <n v="3"/>
    <n v="136750"/>
    <n v="15"/>
    <n v="8"/>
    <n v="3"/>
    <n v="5"/>
    <n v="5"/>
    <n v="5"/>
    <n v="1"/>
    <n v="0"/>
    <s v="Travel_Rarely"/>
    <x v="2"/>
    <s v="Human Resources"/>
    <x v="0"/>
    <s v="Laboratory Technician"/>
    <x v="1"/>
    <s v="No"/>
    <s v="Y"/>
  </r>
  <r>
    <n v="52"/>
    <n v="5"/>
    <n v="4"/>
    <n v="1"/>
    <n v="3382"/>
    <n v="1"/>
    <n v="29110"/>
    <n v="17"/>
    <n v="8"/>
    <n v="2"/>
    <n v="26"/>
    <n v="3"/>
    <n v="9"/>
    <n v="7"/>
    <n v="8"/>
    <s v="Travel_Rarely"/>
    <x v="1"/>
    <s v="Other"/>
    <x v="0"/>
    <s v="Laboratory Technician"/>
    <x v="1"/>
    <s v="No"/>
    <s v="Y"/>
  </r>
  <r>
    <n v="58"/>
    <n v="9"/>
    <n v="2"/>
    <n v="1"/>
    <n v="3383"/>
    <n v="4"/>
    <n v="59570"/>
    <n v="14"/>
    <n v="8"/>
    <n v="1"/>
    <n v="7"/>
    <n v="2"/>
    <n v="1"/>
    <n v="0"/>
    <n v="0"/>
    <s v="Travel_Rarely"/>
    <x v="0"/>
    <s v="Medical"/>
    <x v="1"/>
    <s v="Sales Executive"/>
    <x v="0"/>
    <s v="Yes"/>
    <s v="Y"/>
  </r>
  <r>
    <n v="53"/>
    <n v="9"/>
    <n v="3"/>
    <n v="1"/>
    <n v="3384"/>
    <n v="1"/>
    <n v="39200"/>
    <n v="16"/>
    <n v="8"/>
    <n v="1"/>
    <n v="22"/>
    <n v="3"/>
    <n v="17"/>
    <n v="15"/>
    <n v="2"/>
    <s v="Travel_Rarely"/>
    <x v="1"/>
    <s v="Technical Degree"/>
    <x v="2"/>
    <s v="Manager"/>
    <x v="1"/>
    <s v="No"/>
    <s v="Y"/>
  </r>
  <r>
    <n v="30"/>
    <n v="3"/>
    <n v="4"/>
    <n v="1"/>
    <n v="3385"/>
    <n v="1"/>
    <n v="64340"/>
    <n v="14"/>
    <n v="8"/>
    <n v="1"/>
    <n v="10"/>
    <n v="3"/>
    <n v="8"/>
    <n v="7"/>
    <n v="7"/>
    <s v="Travel_Rarely"/>
    <x v="0"/>
    <s v="Marketing"/>
    <x v="2"/>
    <s v="Sales Executive"/>
    <x v="1"/>
    <s v="No"/>
    <s v="Y"/>
  </r>
  <r>
    <n v="38"/>
    <n v="4"/>
    <n v="3"/>
    <n v="1"/>
    <n v="3386"/>
    <n v="2"/>
    <n v="100480"/>
    <n v="23"/>
    <n v="8"/>
    <n v="1"/>
    <n v="6"/>
    <n v="2"/>
    <n v="5"/>
    <n v="1"/>
    <n v="3"/>
    <s v="Non-Travel"/>
    <x v="0"/>
    <s v="Life Sciences"/>
    <x v="1"/>
    <s v="Research Director"/>
    <x v="1"/>
    <s v="No"/>
    <s v="Y"/>
  </r>
  <r>
    <n v="35"/>
    <n v="1"/>
    <n v="2"/>
    <n v="1"/>
    <n v="3387"/>
    <n v="2"/>
    <n v="109380"/>
    <n v="14"/>
    <n v="8"/>
    <n v="2"/>
    <n v="12"/>
    <n v="2"/>
    <n v="10"/>
    <n v="0"/>
    <n v="8"/>
    <s v="Travel_Rarely"/>
    <x v="0"/>
    <s v="Life Sciences"/>
    <x v="2"/>
    <s v="Healthcare Representative"/>
    <x v="0"/>
    <s v="No"/>
    <s v="Y"/>
  </r>
  <r>
    <n v="39"/>
    <n v="1"/>
    <n v="1"/>
    <n v="1"/>
    <n v="3388"/>
    <n v="2"/>
    <n v="23400"/>
    <n v="11"/>
    <n v="8"/>
    <n v="1"/>
    <n v="9"/>
    <n v="2"/>
    <n v="8"/>
    <n v="0"/>
    <n v="7"/>
    <s v="Travel_Rarely"/>
    <x v="0"/>
    <s v="Marketing"/>
    <x v="1"/>
    <s v="Research Scientist"/>
    <x v="1"/>
    <s v="No"/>
    <s v="Y"/>
  </r>
  <r>
    <n v="40"/>
    <n v="2"/>
    <n v="4"/>
    <n v="1"/>
    <n v="3389"/>
    <n v="1"/>
    <n v="65450"/>
    <n v="15"/>
    <n v="8"/>
    <n v="0"/>
    <n v="22"/>
    <n v="2"/>
    <n v="1"/>
    <n v="0"/>
    <n v="0"/>
    <s v="Non-Travel"/>
    <x v="1"/>
    <s v="Life Sciences"/>
    <x v="1"/>
    <s v="Human Resources"/>
    <x v="1"/>
    <s v="Yes"/>
    <s v="Y"/>
  </r>
  <r>
    <n v="47"/>
    <n v="7"/>
    <n v="4"/>
    <n v="1"/>
    <n v="3390"/>
    <n v="3"/>
    <n v="69310"/>
    <n v="11"/>
    <n v="8"/>
    <n v="0"/>
    <n v="20"/>
    <n v="3"/>
    <n v="19"/>
    <n v="2"/>
    <n v="7"/>
    <s v="Travel_Frequently"/>
    <x v="1"/>
    <s v="Life Sciences"/>
    <x v="2"/>
    <s v="Sales Executive"/>
    <x v="1"/>
    <s v="No"/>
    <s v="Y"/>
  </r>
  <r>
    <n v="36"/>
    <n v="28"/>
    <n v="1"/>
    <n v="1"/>
    <n v="3391"/>
    <n v="2"/>
    <n v="48980"/>
    <n v="13"/>
    <n v="8"/>
    <n v="1"/>
    <n v="12"/>
    <n v="3"/>
    <n v="7"/>
    <n v="0"/>
    <n v="7"/>
    <s v="Non-Travel"/>
    <x v="0"/>
    <s v="Life Sciences"/>
    <x v="2"/>
    <s v="Research Scientist"/>
    <x v="1"/>
    <s v="No"/>
    <s v="Y"/>
  </r>
  <r>
    <n v="31"/>
    <n v="28"/>
    <n v="4"/>
    <n v="1"/>
    <n v="3392"/>
    <n v="2"/>
    <n v="25930"/>
    <n v="21"/>
    <n v="8"/>
    <n v="0"/>
    <n v="4"/>
    <n v="2"/>
    <n v="3"/>
    <n v="1"/>
    <n v="2"/>
    <s v="Non-Travel"/>
    <x v="1"/>
    <s v="Medical"/>
    <x v="1"/>
    <s v="Research Scientist"/>
    <x v="1"/>
    <s v="Yes"/>
    <s v="Y"/>
  </r>
  <r>
    <n v="33"/>
    <n v="15"/>
    <n v="3"/>
    <n v="1"/>
    <n v="3393"/>
    <n v="4"/>
    <n v="194360"/>
    <n v="19"/>
    <n v="8"/>
    <n v="2"/>
    <n v="10"/>
    <n v="4"/>
    <n v="10"/>
    <n v="6"/>
    <n v="0"/>
    <s v="Non-Travel"/>
    <x v="0"/>
    <s v="Other"/>
    <x v="1"/>
    <s v="Research Director"/>
    <x v="1"/>
    <s v="No"/>
    <s v="Y"/>
  </r>
  <r>
    <n v="29"/>
    <n v="3"/>
    <n v="5"/>
    <n v="1"/>
    <n v="3394"/>
    <n v="1"/>
    <n v="27230"/>
    <n v="11"/>
    <n v="8"/>
    <n v="1"/>
    <n v="3"/>
    <n v="2"/>
    <n v="0"/>
    <n v="0"/>
    <n v="0"/>
    <s v="Travel_Rarely"/>
    <x v="2"/>
    <s v="Life Sciences"/>
    <x v="1"/>
    <s v="Sales Executive"/>
    <x v="1"/>
    <s v="Yes"/>
    <s v="Y"/>
  </r>
  <r>
    <n v="33"/>
    <n v="2"/>
    <n v="2"/>
    <n v="1"/>
    <n v="3395"/>
    <n v="2"/>
    <n v="34790"/>
    <n v="12"/>
    <n v="8"/>
    <n v="0"/>
    <n v="5"/>
    <n v="3"/>
    <n v="3"/>
    <n v="0"/>
    <n v="2"/>
    <s v="Travel_Rarely"/>
    <x v="1"/>
    <s v="Technical Degree"/>
    <x v="1"/>
    <s v="Laboratory Technician"/>
    <x v="1"/>
    <s v="No"/>
    <s v="Y"/>
  </r>
  <r>
    <n v="45"/>
    <n v="26"/>
    <n v="1"/>
    <n v="1"/>
    <n v="3396"/>
    <n v="3"/>
    <n v="27940"/>
    <n v="19"/>
    <n v="8"/>
    <n v="1"/>
    <n v="8"/>
    <n v="2"/>
    <n v="5"/>
    <n v="0"/>
    <n v="2"/>
    <s v="Travel_Rarely"/>
    <x v="1"/>
    <s v="Medical"/>
    <x v="2"/>
    <s v="Healthcare Representative"/>
    <x v="0"/>
    <s v="No"/>
    <s v="Y"/>
  </r>
  <r>
    <n v="50"/>
    <n v="10"/>
    <n v="1"/>
    <n v="1"/>
    <n v="3397"/>
    <n v="1"/>
    <n v="52490"/>
    <n v="21"/>
    <n v="8"/>
    <n v="2"/>
    <n v="32"/>
    <n v="2"/>
    <n v="5"/>
    <n v="1"/>
    <n v="3"/>
    <s v="Travel_Rarely"/>
    <x v="0"/>
    <s v="Life Sciences"/>
    <x v="2"/>
    <s v="Manufacturing Director"/>
    <x v="0"/>
    <s v="No"/>
    <s v="Y"/>
  </r>
  <r>
    <n v="33"/>
    <n v="1"/>
    <n v="3"/>
    <n v="1"/>
    <n v="3398"/>
    <n v="2"/>
    <n v="21760"/>
    <n v="14"/>
    <n v="8"/>
    <n v="1"/>
    <n v="6"/>
    <n v="2"/>
    <n v="6"/>
    <n v="1"/>
    <n v="2"/>
    <s v="Travel_Frequently"/>
    <x v="0"/>
    <s v="Marketing"/>
    <x v="0"/>
    <s v="Human Resources"/>
    <x v="1"/>
    <s v="No"/>
    <s v="Y"/>
  </r>
  <r>
    <n v="41"/>
    <n v="11"/>
    <n v="3"/>
    <n v="1"/>
    <n v="3399"/>
    <n v="1"/>
    <n v="168720"/>
    <n v="15"/>
    <n v="8"/>
    <n v="1"/>
    <n v="21"/>
    <n v="2"/>
    <n v="18"/>
    <n v="0"/>
    <n v="11"/>
    <s v="Travel_Frequently"/>
    <x v="0"/>
    <s v="Other"/>
    <x v="2"/>
    <s v="Laboratory Technician"/>
    <x v="1"/>
    <s v="No"/>
    <s v="Y"/>
  </r>
  <r>
    <n v="27"/>
    <n v="20"/>
    <n v="4"/>
    <n v="1"/>
    <n v="3400"/>
    <n v="2"/>
    <n v="34850"/>
    <n v="17"/>
    <n v="8"/>
    <n v="2"/>
    <n v="4"/>
    <n v="2"/>
    <n v="2"/>
    <n v="2"/>
    <n v="2"/>
    <s v="Travel_Rarely"/>
    <x v="1"/>
    <s v="Other"/>
    <x v="0"/>
    <s v="Manufacturing Director"/>
    <x v="1"/>
    <s v="No"/>
    <s v="Y"/>
  </r>
  <r>
    <n v="45"/>
    <n v="2"/>
    <n v="3"/>
    <n v="1"/>
    <n v="3401"/>
    <n v="1"/>
    <n v="66440"/>
    <n v="12"/>
    <n v="8"/>
    <n v="0"/>
    <n v="9"/>
    <n v="3"/>
    <n v="9"/>
    <n v="0"/>
    <n v="8"/>
    <s v="Non-Travel"/>
    <x v="0"/>
    <s v="Medical"/>
    <x v="0"/>
    <s v="Sales Executive"/>
    <x v="0"/>
    <s v="No"/>
    <s v="Y"/>
  </r>
  <r>
    <n v="47"/>
    <n v="18"/>
    <n v="4"/>
    <n v="1"/>
    <n v="3402"/>
    <n v="2"/>
    <n v="55820"/>
    <n v="16"/>
    <n v="8"/>
    <n v="0"/>
    <n v="9"/>
    <n v="3"/>
    <n v="9"/>
    <n v="0"/>
    <n v="7"/>
    <s v="Travel_Rarely"/>
    <x v="0"/>
    <s v="Medical"/>
    <x v="1"/>
    <s v="Research Scientist"/>
    <x v="0"/>
    <s v="No"/>
    <s v="Y"/>
  </r>
  <r>
    <n v="30"/>
    <n v="2"/>
    <n v="3"/>
    <n v="1"/>
    <n v="3403"/>
    <n v="2"/>
    <n v="40000"/>
    <n v="12"/>
    <n v="8"/>
    <n v="0"/>
    <n v="7"/>
    <n v="5"/>
    <n v="5"/>
    <n v="0"/>
    <n v="1"/>
    <s v="Travel_Rarely"/>
    <x v="0"/>
    <s v="Life Sciences"/>
    <x v="0"/>
    <s v="Healthcare Representative"/>
    <x v="1"/>
    <s v="Yes"/>
    <s v="Y"/>
  </r>
  <r>
    <n v="50"/>
    <n v="1"/>
    <n v="3"/>
    <n v="1"/>
    <n v="3404"/>
    <n v="2"/>
    <n v="134960"/>
    <n v="18"/>
    <n v="8"/>
    <n v="1"/>
    <n v="22"/>
    <n v="3"/>
    <n v="12"/>
    <n v="1"/>
    <n v="5"/>
    <s v="Travel_Rarely"/>
    <x v="1"/>
    <s v="Technical Degree"/>
    <x v="0"/>
    <s v="Sales Executive"/>
    <x v="0"/>
    <s v="No"/>
    <s v="Y"/>
  </r>
  <r>
    <n v="38"/>
    <n v="13"/>
    <n v="3"/>
    <n v="1"/>
    <n v="3405"/>
    <n v="1"/>
    <n v="32100"/>
    <n v="17"/>
    <n v="8"/>
    <n v="2"/>
    <n v="3"/>
    <n v="5"/>
    <n v="2"/>
    <n v="0"/>
    <n v="2"/>
    <s v="Travel_Frequently"/>
    <x v="1"/>
    <s v="Technical Degree"/>
    <x v="0"/>
    <s v="Manufacturing Director"/>
    <x v="1"/>
    <s v="No"/>
    <s v="Y"/>
  </r>
  <r>
    <n v="46"/>
    <n v="28"/>
    <n v="3"/>
    <n v="1"/>
    <n v="3406"/>
    <n v="3"/>
    <n v="190450"/>
    <n v="11"/>
    <n v="8"/>
    <n v="3"/>
    <n v="13"/>
    <n v="2"/>
    <n v="8"/>
    <n v="0"/>
    <n v="7"/>
    <s v="Travel_Rarely"/>
    <x v="1"/>
    <s v="Medical"/>
    <x v="2"/>
    <s v="Human Resources"/>
    <x v="0"/>
    <s v="No"/>
    <s v="Y"/>
  </r>
  <r>
    <n v="24"/>
    <n v="28"/>
    <n v="3"/>
    <n v="1"/>
    <n v="3407"/>
    <n v="1"/>
    <n v="118490"/>
    <n v="16"/>
    <n v="8"/>
    <n v="1"/>
    <n v="5"/>
    <n v="3"/>
    <n v="4"/>
    <n v="3"/>
    <n v="2"/>
    <s v="Travel_Rarely"/>
    <x v="0"/>
    <s v="Life Sciences"/>
    <x v="2"/>
    <s v="Healthcare Representative"/>
    <x v="0"/>
    <s v="No"/>
    <s v="Y"/>
  </r>
  <r>
    <n v="35"/>
    <n v="24"/>
    <n v="3"/>
    <n v="1"/>
    <n v="3408"/>
    <n v="3"/>
    <n v="20700"/>
    <n v="13"/>
    <n v="8"/>
    <n v="3"/>
    <n v="5"/>
    <n v="1"/>
    <n v="4"/>
    <n v="0"/>
    <n v="2"/>
    <s v="Travel_Rarely"/>
    <x v="0"/>
    <s v="Medical"/>
    <x v="2"/>
    <s v="Healthcare Representative"/>
    <x v="1"/>
    <s v="Yes"/>
    <s v="Y"/>
  </r>
  <r>
    <n v="31"/>
    <n v="5"/>
    <n v="2"/>
    <n v="1"/>
    <n v="3409"/>
    <n v="2"/>
    <n v="65020"/>
    <n v="12"/>
    <n v="8"/>
    <n v="0"/>
    <n v="4"/>
    <n v="3"/>
    <n v="4"/>
    <n v="0"/>
    <n v="3"/>
    <s v="Travel_Frequently"/>
    <x v="1"/>
    <s v="Technical Degree"/>
    <x v="0"/>
    <s v="Sales Executive"/>
    <x v="1"/>
    <s v="No"/>
    <s v="Y"/>
  </r>
  <r>
    <n v="18"/>
    <n v="5"/>
    <n v="4"/>
    <n v="1"/>
    <n v="3410"/>
    <n v="2"/>
    <n v="32300"/>
    <n v="12"/>
    <n v="8"/>
    <n v="1"/>
    <n v="0"/>
    <n v="3"/>
    <n v="0"/>
    <n v="0"/>
    <n v="0"/>
    <s v="Non-Travel"/>
    <x v="0"/>
    <s v="Other"/>
    <x v="1"/>
    <s v="Manager"/>
    <x v="1"/>
    <s v="No"/>
    <s v="Y"/>
  </r>
  <r>
    <n v="54"/>
    <n v="23"/>
    <n v="3"/>
    <n v="1"/>
    <n v="3411"/>
    <n v="1"/>
    <n v="136030"/>
    <n v="13"/>
    <n v="8"/>
    <n v="1"/>
    <n v="22"/>
    <n v="2"/>
    <n v="10"/>
    <n v="0"/>
    <n v="8"/>
    <s v="Travel_Rarely"/>
    <x v="0"/>
    <s v="Medical"/>
    <x v="0"/>
    <s v="Laboratory Technician"/>
    <x v="0"/>
    <s v="No"/>
    <s v="Y"/>
  </r>
  <r>
    <n v="35"/>
    <n v="6"/>
    <n v="4"/>
    <n v="1"/>
    <n v="3412"/>
    <n v="1"/>
    <n v="119960"/>
    <n v="19"/>
    <n v="8"/>
    <n v="2"/>
    <n v="16"/>
    <n v="3"/>
    <n v="16"/>
    <n v="10"/>
    <n v="1"/>
    <s v="Travel_Rarely"/>
    <x v="1"/>
    <s v="Medical"/>
    <x v="2"/>
    <s v="Manufacturing Director"/>
    <x v="0"/>
    <s v="No"/>
    <s v="Y"/>
  </r>
  <r>
    <n v="30"/>
    <n v="4"/>
    <n v="3"/>
    <n v="1"/>
    <n v="3413"/>
    <n v="5"/>
    <n v="56050"/>
    <n v="12"/>
    <n v="8"/>
    <n v="1"/>
    <n v="9"/>
    <n v="0"/>
    <n v="8"/>
    <n v="1"/>
    <n v="7"/>
    <s v="Travel_Rarely"/>
    <x v="1"/>
    <s v="Life Sciences"/>
    <x v="0"/>
    <s v="Healthcare Representative"/>
    <x v="0"/>
    <s v="No"/>
    <s v="Y"/>
  </r>
  <r>
    <n v="20"/>
    <n v="2"/>
    <n v="2"/>
    <n v="1"/>
    <n v="3414"/>
    <n v="2"/>
    <n v="63970"/>
    <n v="17"/>
    <n v="8"/>
    <n v="1"/>
    <n v="1"/>
    <n v="3"/>
    <n v="1"/>
    <n v="0"/>
    <n v="0"/>
    <s v="Travel_Rarely"/>
    <x v="1"/>
    <s v="Life Sciences"/>
    <x v="1"/>
    <s v="Research Scientist"/>
    <x v="0"/>
    <s v="Yes"/>
    <s v="Y"/>
  </r>
  <r>
    <n v="30"/>
    <n v="8"/>
    <n v="4"/>
    <n v="1"/>
    <n v="3415"/>
    <n v="1"/>
    <n v="191440"/>
    <n v="11"/>
    <n v="8"/>
    <n v="0"/>
    <n v="4"/>
    <n v="3"/>
    <n v="3"/>
    <n v="1"/>
    <n v="2"/>
    <s v="Travel_Frequently"/>
    <x v="1"/>
    <s v="Medical"/>
    <x v="1"/>
    <s v="Sales Executive"/>
    <x v="1"/>
    <s v="Yes"/>
    <s v="Y"/>
  </r>
  <r>
    <n v="26"/>
    <n v="1"/>
    <n v="3"/>
    <n v="1"/>
    <n v="3416"/>
    <n v="2"/>
    <n v="175840"/>
    <n v="20"/>
    <n v="8"/>
    <n v="0"/>
    <n v="8"/>
    <n v="2"/>
    <n v="8"/>
    <n v="1"/>
    <n v="3"/>
    <s v="Travel_Rarely"/>
    <x v="0"/>
    <s v="Marketing"/>
    <x v="0"/>
    <s v="Research Scientist"/>
    <x v="0"/>
    <s v="No"/>
    <s v="Y"/>
  </r>
  <r>
    <n v="22"/>
    <n v="8"/>
    <n v="3"/>
    <n v="1"/>
    <n v="3417"/>
    <n v="2"/>
    <n v="49070"/>
    <n v="21"/>
    <n v="8"/>
    <n v="1"/>
    <n v="4"/>
    <n v="2"/>
    <n v="4"/>
    <n v="1"/>
    <n v="1"/>
    <s v="Travel_Rarely"/>
    <x v="1"/>
    <s v="Other"/>
    <x v="0"/>
    <s v="Sales Representative"/>
    <x v="1"/>
    <s v="No"/>
    <s v="Y"/>
  </r>
  <r>
    <n v="48"/>
    <n v="2"/>
    <n v="4"/>
    <n v="1"/>
    <n v="3418"/>
    <n v="2"/>
    <n v="45540"/>
    <n v="11"/>
    <n v="8"/>
    <n v="2"/>
    <n v="19"/>
    <n v="3"/>
    <n v="2"/>
    <n v="2"/>
    <n v="2"/>
    <s v="Travel_Rarely"/>
    <x v="2"/>
    <s v="Medical"/>
    <x v="1"/>
    <s v="Sales Executive"/>
    <x v="1"/>
    <s v="No"/>
    <s v="Y"/>
  </r>
  <r>
    <n v="48"/>
    <n v="3"/>
    <n v="3"/>
    <n v="1"/>
    <n v="3419"/>
    <n v="1"/>
    <n v="54150"/>
    <n v="11"/>
    <n v="8"/>
    <n v="1"/>
    <n v="27"/>
    <n v="1"/>
    <n v="15"/>
    <n v="4"/>
    <n v="8"/>
    <s v="Travel_Rarely"/>
    <x v="0"/>
    <s v="Medical"/>
    <x v="1"/>
    <s v="Research Director"/>
    <x v="1"/>
    <s v="No"/>
    <s v="Y"/>
  </r>
  <r>
    <n v="41"/>
    <n v="2"/>
    <n v="3"/>
    <n v="1"/>
    <n v="3420"/>
    <n v="2"/>
    <n v="47410"/>
    <n v="16"/>
    <n v="8"/>
    <n v="0"/>
    <n v="8"/>
    <n v="3"/>
    <n v="2"/>
    <n v="2"/>
    <n v="1"/>
    <s v="Travel_Rarely"/>
    <x v="1"/>
    <s v="Life Sciences"/>
    <x v="1"/>
    <s v="Research Scientist"/>
    <x v="1"/>
    <s v="No"/>
    <s v="Y"/>
  </r>
  <r>
    <n v="39"/>
    <n v="2"/>
    <n v="3"/>
    <n v="1"/>
    <n v="3421"/>
    <n v="3"/>
    <n v="21150"/>
    <n v="18"/>
    <n v="8"/>
    <n v="0"/>
    <n v="21"/>
    <n v="3"/>
    <n v="21"/>
    <n v="11"/>
    <n v="8"/>
    <s v="Travel_Rarely"/>
    <x v="0"/>
    <s v="Life Sciences"/>
    <x v="0"/>
    <s v="Human Resources"/>
    <x v="1"/>
    <s v="No"/>
    <s v="Y"/>
  </r>
  <r>
    <n v="27"/>
    <n v="3"/>
    <n v="3"/>
    <n v="1"/>
    <n v="3422"/>
    <n v="2"/>
    <n v="31610"/>
    <n v="13"/>
    <n v="8"/>
    <n v="2"/>
    <n v="4"/>
    <n v="0"/>
    <n v="3"/>
    <n v="2"/>
    <n v="2"/>
    <s v="Travel_Rarely"/>
    <x v="1"/>
    <s v="Life Sciences"/>
    <x v="0"/>
    <s v="Human Resources"/>
    <x v="1"/>
    <s v="No"/>
    <s v="Y"/>
  </r>
  <r>
    <n v="35"/>
    <n v="24"/>
    <n v="3"/>
    <n v="1"/>
    <n v="3423"/>
    <n v="5"/>
    <n v="57450"/>
    <n v="17"/>
    <n v="8"/>
    <n v="3"/>
    <n v="3"/>
    <n v="4"/>
    <n v="3"/>
    <n v="1"/>
    <n v="2"/>
    <s v="Travel_Rarely"/>
    <x v="0"/>
    <s v="Medical"/>
    <x v="2"/>
    <s v="Sales Executive"/>
    <x v="1"/>
    <s v="No"/>
    <s v="Y"/>
  </r>
  <r>
    <n v="42"/>
    <n v="23"/>
    <n v="4"/>
    <n v="1"/>
    <n v="3424"/>
    <n v="1"/>
    <n v="23730"/>
    <n v="14"/>
    <n v="8"/>
    <n v="1"/>
    <n v="21"/>
    <n v="3"/>
    <n v="1"/>
    <n v="0"/>
    <n v="0"/>
    <s v="Travel_Rarely"/>
    <x v="1"/>
    <s v="Other"/>
    <x v="0"/>
    <s v="Research Scientist"/>
    <x v="1"/>
    <s v="No"/>
    <s v="Y"/>
  </r>
  <r>
    <n v="50"/>
    <n v="27"/>
    <n v="3"/>
    <n v="1"/>
    <n v="3425"/>
    <n v="2"/>
    <n v="33100"/>
    <n v="22"/>
    <n v="8"/>
    <n v="1"/>
    <n v="8"/>
    <n v="3"/>
    <n v="1"/>
    <n v="0"/>
    <n v="0"/>
    <s v="Travel_Rarely"/>
    <x v="0"/>
    <s v="Medical"/>
    <x v="0"/>
    <s v="Sales Executive"/>
    <x v="1"/>
    <s v="No"/>
    <s v="Y"/>
  </r>
  <r>
    <n v="59"/>
    <n v="16"/>
    <n v="4"/>
    <n v="1"/>
    <n v="3426"/>
    <n v="5"/>
    <n v="186650"/>
    <n v="12"/>
    <n v="8"/>
    <n v="0"/>
    <n v="30"/>
    <n v="3"/>
    <n v="5"/>
    <n v="4"/>
    <n v="3"/>
    <s v="Travel_Rarely"/>
    <x v="1"/>
    <s v="Medical"/>
    <x v="1"/>
    <s v="Laboratory Technician"/>
    <x v="0"/>
    <s v="No"/>
    <s v="Y"/>
  </r>
  <r>
    <n v="37"/>
    <n v="15"/>
    <n v="3"/>
    <n v="1"/>
    <n v="3427"/>
    <n v="2"/>
    <n v="44850"/>
    <n v="11"/>
    <n v="8"/>
    <n v="1"/>
    <n v="15"/>
    <n v="2"/>
    <n v="1"/>
    <n v="0"/>
    <n v="0"/>
    <s v="Travel_Rarely"/>
    <x v="0"/>
    <s v="Marketing"/>
    <x v="0"/>
    <s v="Laboratory Technician"/>
    <x v="1"/>
    <s v="Yes"/>
    <s v="Y"/>
  </r>
  <r>
    <n v="55"/>
    <n v="26"/>
    <n v="2"/>
    <n v="1"/>
    <n v="3428"/>
    <n v="2"/>
    <n v="27890"/>
    <n v="13"/>
    <n v="8"/>
    <n v="1"/>
    <n v="17"/>
    <n v="2"/>
    <n v="8"/>
    <n v="6"/>
    <n v="7"/>
    <s v="Travel_Frequently"/>
    <x v="1"/>
    <s v="Life Sciences"/>
    <x v="0"/>
    <s v="Sales Executive"/>
    <x v="0"/>
    <s v="No"/>
    <s v="Y"/>
  </r>
  <r>
    <n v="41"/>
    <n v="19"/>
    <n v="1"/>
    <n v="1"/>
    <n v="3429"/>
    <n v="2"/>
    <n v="58280"/>
    <n v="13"/>
    <n v="8"/>
    <n v="0"/>
    <n v="21"/>
    <n v="0"/>
    <n v="21"/>
    <n v="5"/>
    <n v="10"/>
    <s v="Non-Travel"/>
    <x v="1"/>
    <s v="Life Sciences"/>
    <x v="2"/>
    <s v="Research Scientist"/>
    <x v="1"/>
    <s v="No"/>
    <s v="Y"/>
  </r>
  <r>
    <n v="38"/>
    <n v="24"/>
    <n v="2"/>
    <n v="1"/>
    <n v="3430"/>
    <n v="1"/>
    <n v="23260"/>
    <n v="14"/>
    <n v="8"/>
    <n v="0"/>
    <n v="19"/>
    <n v="3"/>
    <n v="1"/>
    <n v="0"/>
    <n v="0"/>
    <s v="Travel_Rarely"/>
    <x v="1"/>
    <s v="Other"/>
    <x v="1"/>
    <s v="Laboratory Technician"/>
    <x v="0"/>
    <s v="No"/>
    <s v="Y"/>
  </r>
  <r>
    <n v="26"/>
    <n v="21"/>
    <n v="1"/>
    <n v="1"/>
    <n v="3431"/>
    <n v="1"/>
    <n v="135250"/>
    <n v="17"/>
    <n v="8"/>
    <n v="1"/>
    <n v="7"/>
    <n v="4"/>
    <n v="2"/>
    <n v="2"/>
    <n v="2"/>
    <s v="Non-Travel"/>
    <x v="1"/>
    <s v="Life Sciences"/>
    <x v="1"/>
    <s v="Manufacturing Director"/>
    <x v="0"/>
    <s v="Yes"/>
    <s v="Y"/>
  </r>
  <r>
    <n v="52"/>
    <n v="5"/>
    <n v="4"/>
    <n v="1"/>
    <n v="3432"/>
    <n v="4"/>
    <n v="14200"/>
    <n v="13"/>
    <n v="8"/>
    <n v="1"/>
    <n v="33"/>
    <n v="2"/>
    <n v="32"/>
    <n v="6"/>
    <n v="9"/>
    <s v="Travel_Rarely"/>
    <x v="1"/>
    <s v="Medical"/>
    <x v="0"/>
    <s v="Human Resources"/>
    <x v="0"/>
    <s v="Yes"/>
    <s v="Y"/>
  </r>
  <r>
    <n v="44"/>
    <n v="16"/>
    <n v="3"/>
    <n v="1"/>
    <n v="3433"/>
    <n v="1"/>
    <n v="80200"/>
    <n v="11"/>
    <n v="8"/>
    <n v="1"/>
    <n v="23"/>
    <n v="2"/>
    <n v="12"/>
    <n v="11"/>
    <n v="11"/>
    <s v="Travel_Rarely"/>
    <x v="1"/>
    <s v="Life Sciences"/>
    <x v="0"/>
    <s v="Healthcare Representative"/>
    <x v="0"/>
    <s v="No"/>
    <s v="Y"/>
  </r>
  <r>
    <n v="50"/>
    <n v="2"/>
    <n v="2"/>
    <n v="1"/>
    <n v="3434"/>
    <n v="1"/>
    <n v="36880"/>
    <n v="11"/>
    <n v="8"/>
    <n v="0"/>
    <n v="19"/>
    <n v="3"/>
    <n v="18"/>
    <n v="0"/>
    <n v="13"/>
    <s v="Non-Travel"/>
    <x v="2"/>
    <s v="Life Sciences"/>
    <x v="0"/>
    <s v="Laboratory Technician"/>
    <x v="1"/>
    <s v="No"/>
    <s v="Y"/>
  </r>
  <r>
    <n v="36"/>
    <n v="2"/>
    <n v="4"/>
    <n v="1"/>
    <n v="3435"/>
    <n v="4"/>
    <n v="54820"/>
    <n v="18"/>
    <n v="8"/>
    <n v="0"/>
    <n v="18"/>
    <n v="3"/>
    <n v="17"/>
    <n v="15"/>
    <n v="14"/>
    <s v="Travel_Rarely"/>
    <x v="0"/>
    <s v="Technical Degree"/>
    <x v="1"/>
    <s v="Sales Executive"/>
    <x v="1"/>
    <s v="Yes"/>
    <s v="Y"/>
  </r>
  <r>
    <n v="39"/>
    <n v="11"/>
    <n v="3"/>
    <n v="1"/>
    <n v="3436"/>
    <n v="1"/>
    <n v="160150"/>
    <n v="11"/>
    <n v="8"/>
    <n v="0"/>
    <n v="21"/>
    <n v="3"/>
    <n v="21"/>
    <n v="2"/>
    <n v="8"/>
    <s v="Travel_Frequently"/>
    <x v="0"/>
    <s v="Marketing"/>
    <x v="1"/>
    <s v="Sales Executive"/>
    <x v="1"/>
    <s v="No"/>
    <s v="Y"/>
  </r>
  <r>
    <n v="33"/>
    <n v="9"/>
    <n v="2"/>
    <n v="1"/>
    <n v="3437"/>
    <n v="5"/>
    <n v="12000"/>
    <n v="11"/>
    <n v="8"/>
    <n v="1"/>
    <n v="3"/>
    <n v="3"/>
    <n v="2"/>
    <n v="2"/>
    <n v="2"/>
    <s v="Non-Travel"/>
    <x v="0"/>
    <s v="Technical Degree"/>
    <x v="1"/>
    <s v="Sales Representative"/>
    <x v="1"/>
    <s v="No"/>
    <s v="Y"/>
  </r>
  <r>
    <n v="45"/>
    <n v="7"/>
    <n v="2"/>
    <n v="1"/>
    <n v="3438"/>
    <n v="1"/>
    <n v="56610"/>
    <n v="12"/>
    <n v="8"/>
    <n v="0"/>
    <n v="26"/>
    <n v="2"/>
    <n v="9"/>
    <n v="1"/>
    <n v="1"/>
    <s v="Travel_Rarely"/>
    <x v="1"/>
    <s v="Other"/>
    <x v="0"/>
    <s v="Human Resources"/>
    <x v="1"/>
    <s v="No"/>
    <s v="Y"/>
  </r>
  <r>
    <n v="32"/>
    <n v="15"/>
    <n v="3"/>
    <n v="1"/>
    <n v="3439"/>
    <n v="2"/>
    <n v="69290"/>
    <n v="20"/>
    <n v="8"/>
    <n v="0"/>
    <n v="10"/>
    <n v="6"/>
    <n v="8"/>
    <n v="7"/>
    <n v="7"/>
    <s v="Non-Travel"/>
    <x v="1"/>
    <s v="Medical"/>
    <x v="1"/>
    <s v="Manager"/>
    <x v="1"/>
    <s v="No"/>
    <s v="Y"/>
  </r>
  <r>
    <n v="34"/>
    <n v="6"/>
    <n v="4"/>
    <n v="1"/>
    <n v="3440"/>
    <n v="2"/>
    <n v="96130"/>
    <n v="12"/>
    <n v="8"/>
    <n v="1"/>
    <n v="16"/>
    <n v="5"/>
    <n v="15"/>
    <n v="0"/>
    <n v="9"/>
    <s v="Travel_Rarely"/>
    <x v="0"/>
    <s v="Marketing"/>
    <x v="2"/>
    <s v="Research Director"/>
    <x v="1"/>
    <s v="No"/>
    <s v="Y"/>
  </r>
  <r>
    <n v="59"/>
    <n v="5"/>
    <n v="3"/>
    <n v="1"/>
    <n v="3441"/>
    <n v="2"/>
    <n v="56740"/>
    <n v="12"/>
    <n v="8"/>
    <n v="0"/>
    <n v="14"/>
    <n v="6"/>
    <n v="6"/>
    <n v="0"/>
    <n v="4"/>
    <s v="Travel_Rarely"/>
    <x v="1"/>
    <s v="Life Sciences"/>
    <x v="0"/>
    <s v="Research Scientist"/>
    <x v="1"/>
    <s v="No"/>
    <s v="Y"/>
  </r>
  <r>
    <n v="45"/>
    <n v="16"/>
    <n v="1"/>
    <n v="1"/>
    <n v="3442"/>
    <n v="2"/>
    <n v="54840"/>
    <n v="20"/>
    <n v="8"/>
    <n v="3"/>
    <n v="6"/>
    <n v="6"/>
    <n v="6"/>
    <n v="0"/>
    <n v="4"/>
    <s v="Travel_Rarely"/>
    <x v="1"/>
    <s v="Medical"/>
    <x v="1"/>
    <s v="Sales Executive"/>
    <x v="1"/>
    <s v="No"/>
    <s v="Y"/>
  </r>
  <r>
    <n v="53"/>
    <n v="8"/>
    <n v="2"/>
    <n v="1"/>
    <n v="3443"/>
    <n v="2"/>
    <n v="120610"/>
    <n v="20"/>
    <n v="8"/>
    <n v="1"/>
    <n v="30"/>
    <n v="2"/>
    <n v="15"/>
    <n v="6"/>
    <n v="12"/>
    <s v="Travel_Frequently"/>
    <x v="0"/>
    <s v="Medical"/>
    <x v="0"/>
    <s v="Research Scientist"/>
    <x v="1"/>
    <s v="No"/>
    <s v="Y"/>
  </r>
  <r>
    <n v="36"/>
    <n v="7"/>
    <n v="2"/>
    <n v="1"/>
    <n v="3444"/>
    <n v="1"/>
    <n v="56600"/>
    <n v="12"/>
    <n v="8"/>
    <n v="0"/>
    <n v="9"/>
    <n v="3"/>
    <n v="1"/>
    <n v="0"/>
    <n v="0"/>
    <s v="Travel_Rarely"/>
    <x v="1"/>
    <s v="Life Sciences"/>
    <x v="2"/>
    <s v="Research Scientist"/>
    <x v="0"/>
    <s v="Yes"/>
    <s v="Y"/>
  </r>
  <r>
    <n v="26"/>
    <n v="2"/>
    <n v="3"/>
    <n v="1"/>
    <n v="3445"/>
    <n v="2"/>
    <n v="48210"/>
    <n v="14"/>
    <n v="8"/>
    <n v="2"/>
    <n v="6"/>
    <n v="2"/>
    <n v="3"/>
    <n v="1"/>
    <n v="2"/>
    <s v="Travel_Frequently"/>
    <x v="0"/>
    <s v="Life Sciences"/>
    <x v="0"/>
    <s v="Research Scientist"/>
    <x v="1"/>
    <s v="Yes"/>
    <s v="Y"/>
  </r>
  <r>
    <n v="34"/>
    <n v="2"/>
    <n v="2"/>
    <n v="1"/>
    <n v="3446"/>
    <n v="1"/>
    <n v="64100"/>
    <n v="13"/>
    <n v="8"/>
    <n v="1"/>
    <n v="1"/>
    <n v="5"/>
    <n v="1"/>
    <n v="0"/>
    <n v="0"/>
    <s v="Travel_Rarely"/>
    <x v="1"/>
    <s v="Life Sciences"/>
    <x v="0"/>
    <s v="Sales Representative"/>
    <x v="1"/>
    <s v="No"/>
    <s v="Y"/>
  </r>
  <r>
    <n v="28"/>
    <n v="10"/>
    <n v="3"/>
    <n v="1"/>
    <n v="3447"/>
    <n v="2"/>
    <n v="52100"/>
    <n v="15"/>
    <n v="8"/>
    <n v="0"/>
    <n v="1"/>
    <n v="1"/>
    <n v="1"/>
    <n v="0"/>
    <n v="0"/>
    <s v="Travel_Rarely"/>
    <x v="1"/>
    <s v="Other"/>
    <x v="0"/>
    <s v="Sales Representative"/>
    <x v="1"/>
    <s v="No"/>
    <s v="Y"/>
  </r>
  <r>
    <n v="38"/>
    <n v="9"/>
    <n v="4"/>
    <n v="1"/>
    <n v="3448"/>
    <n v="2"/>
    <n v="26950"/>
    <n v="14"/>
    <n v="8"/>
    <n v="1"/>
    <n v="8"/>
    <n v="4"/>
    <n v="2"/>
    <n v="2"/>
    <n v="2"/>
    <s v="Travel_Frequently"/>
    <x v="0"/>
    <s v="Medical"/>
    <x v="0"/>
    <s v="Research Scientist"/>
    <x v="1"/>
    <s v="No"/>
    <s v="Y"/>
  </r>
  <r>
    <n v="50"/>
    <n v="5"/>
    <n v="4"/>
    <n v="1"/>
    <n v="3449"/>
    <n v="1"/>
    <n v="118780"/>
    <n v="13"/>
    <n v="8"/>
    <n v="1"/>
    <n v="29"/>
    <n v="2"/>
    <n v="8"/>
    <n v="7"/>
    <n v="7"/>
    <s v="Travel_Rarely"/>
    <x v="1"/>
    <s v="Life Sciences"/>
    <x v="0"/>
    <s v="Sales Executive"/>
    <x v="1"/>
    <s v="No"/>
    <s v="Y"/>
  </r>
  <r>
    <n v="37"/>
    <n v="1"/>
    <n v="3"/>
    <n v="1"/>
    <n v="3450"/>
    <n v="1"/>
    <n v="170680"/>
    <n v="23"/>
    <n v="8"/>
    <n v="0"/>
    <n v="8"/>
    <n v="6"/>
    <n v="4"/>
    <n v="0"/>
    <n v="1"/>
    <s v="Travel_Rarely"/>
    <x v="1"/>
    <s v="Life Sciences"/>
    <x v="1"/>
    <s v="Laboratory Technician"/>
    <x v="1"/>
    <s v="No"/>
    <s v="Y"/>
  </r>
  <r>
    <n v="40"/>
    <n v="2"/>
    <n v="3"/>
    <n v="1"/>
    <n v="3451"/>
    <n v="5"/>
    <n v="24550"/>
    <n v="15"/>
    <n v="8"/>
    <n v="1"/>
    <n v="8"/>
    <n v="2"/>
    <n v="7"/>
    <n v="7"/>
    <n v="5"/>
    <s v="Travel_Rarely"/>
    <x v="2"/>
    <s v="Medical"/>
    <x v="0"/>
    <s v="Sales Executive"/>
    <x v="1"/>
    <s v="No"/>
    <s v="Y"/>
  </r>
  <r>
    <n v="26"/>
    <n v="3"/>
    <n v="3"/>
    <n v="1"/>
    <n v="3452"/>
    <n v="2"/>
    <n v="139640"/>
    <n v="11"/>
    <n v="8"/>
    <n v="2"/>
    <n v="5"/>
    <n v="1"/>
    <n v="5"/>
    <n v="1"/>
    <n v="3"/>
    <s v="Travel_Frequently"/>
    <x v="1"/>
    <s v="Medical"/>
    <x v="2"/>
    <s v="Laboratory Technician"/>
    <x v="1"/>
    <s v="No"/>
    <s v="Y"/>
  </r>
  <r>
    <n v="46"/>
    <n v="2"/>
    <n v="1"/>
    <n v="1"/>
    <n v="3453"/>
    <n v="3"/>
    <n v="49410"/>
    <n v="13"/>
    <n v="8"/>
    <n v="2"/>
    <n v="23"/>
    <n v="2"/>
    <n v="2"/>
    <n v="2"/>
    <n v="2"/>
    <s v="Travel_Rarely"/>
    <x v="1"/>
    <s v="Medical"/>
    <x v="2"/>
    <s v="Research Scientist"/>
    <x v="0"/>
    <s v="No"/>
    <s v="Y"/>
  </r>
  <r>
    <n v="54"/>
    <n v="5"/>
    <n v="3"/>
    <n v="1"/>
    <n v="3454"/>
    <n v="2"/>
    <n v="24780"/>
    <n v="11"/>
    <n v="8"/>
    <n v="0"/>
    <n v="13"/>
    <n v="0"/>
    <n v="9"/>
    <n v="7"/>
    <n v="0"/>
    <s v="Travel_Rarely"/>
    <x v="1"/>
    <s v="Medical"/>
    <x v="0"/>
    <s v="Manufacturing Director"/>
    <x v="0"/>
    <s v="No"/>
    <s v="Y"/>
  </r>
  <r>
    <n v="56"/>
    <n v="1"/>
    <n v="2"/>
    <n v="1"/>
    <n v="3455"/>
    <n v="2"/>
    <n v="52280"/>
    <n v="11"/>
    <n v="8"/>
    <n v="0"/>
    <n v="18"/>
    <n v="4"/>
    <n v="5"/>
    <n v="0"/>
    <n v="3"/>
    <s v="Travel_Frequently"/>
    <x v="1"/>
    <s v="Life Sciences"/>
    <x v="0"/>
    <s v="Manufacturing Director"/>
    <x v="0"/>
    <s v="No"/>
    <s v="Y"/>
  </r>
  <r>
    <n v="36"/>
    <n v="4"/>
    <n v="2"/>
    <n v="1"/>
    <n v="3456"/>
    <n v="2"/>
    <n v="44780"/>
    <n v="18"/>
    <n v="8"/>
    <n v="1"/>
    <n v="15"/>
    <n v="3"/>
    <n v="14"/>
    <n v="7"/>
    <n v="8"/>
    <s v="Travel_Rarely"/>
    <x v="1"/>
    <s v="Life Sciences"/>
    <x v="1"/>
    <s v="Human Resources"/>
    <x v="0"/>
    <s v="No"/>
    <s v="Y"/>
  </r>
  <r>
    <n v="55"/>
    <n v="2"/>
    <n v="3"/>
    <n v="1"/>
    <n v="3457"/>
    <n v="2"/>
    <n v="75470"/>
    <n v="16"/>
    <n v="8"/>
    <n v="0"/>
    <n v="31"/>
    <n v="2"/>
    <n v="9"/>
    <n v="6"/>
    <n v="2"/>
    <s v="Non-Travel"/>
    <x v="1"/>
    <s v="Medical"/>
    <x v="1"/>
    <s v="Manager"/>
    <x v="0"/>
    <s v="No"/>
    <s v="Y"/>
  </r>
  <r>
    <n v="43"/>
    <n v="25"/>
    <n v="2"/>
    <n v="1"/>
    <n v="3458"/>
    <n v="3"/>
    <n v="50550"/>
    <n v="22"/>
    <n v="8"/>
    <n v="0"/>
    <n v="18"/>
    <n v="2"/>
    <n v="1"/>
    <n v="0"/>
    <n v="0"/>
    <s v="Travel_Rarely"/>
    <x v="0"/>
    <s v="Life Sciences"/>
    <x v="2"/>
    <s v="Research Scientist"/>
    <x v="1"/>
    <s v="No"/>
    <s v="Y"/>
  </r>
  <r>
    <n v="20"/>
    <n v="8"/>
    <n v="3"/>
    <n v="1"/>
    <n v="3459"/>
    <n v="3"/>
    <n v="34640"/>
    <n v="20"/>
    <n v="8"/>
    <n v="0"/>
    <n v="2"/>
    <n v="3"/>
    <n v="2"/>
    <n v="0"/>
    <n v="2"/>
    <s v="Travel_Frequently"/>
    <x v="0"/>
    <s v="Marketing"/>
    <x v="1"/>
    <s v="Sales Executive"/>
    <x v="1"/>
    <s v="Yes"/>
    <s v="Y"/>
  </r>
  <r>
    <n v="21"/>
    <n v="1"/>
    <n v="4"/>
    <n v="1"/>
    <n v="3460"/>
    <n v="1"/>
    <n v="57750"/>
    <n v="18"/>
    <n v="8"/>
    <n v="0"/>
    <n v="1"/>
    <n v="2"/>
    <n v="1"/>
    <n v="1"/>
    <n v="0"/>
    <s v="Travel_Rarely"/>
    <x v="1"/>
    <s v="Life Sciences"/>
    <x v="1"/>
    <s v="Manager"/>
    <x v="1"/>
    <s v="Yes"/>
    <s v="Y"/>
  </r>
  <r>
    <n v="46"/>
    <n v="12"/>
    <n v="3"/>
    <n v="1"/>
    <n v="3461"/>
    <n v="3"/>
    <n v="89430"/>
    <n v="12"/>
    <n v="8"/>
    <n v="1"/>
    <n v="19"/>
    <n v="6"/>
    <n v="16"/>
    <n v="1"/>
    <n v="7"/>
    <s v="Travel_Rarely"/>
    <x v="0"/>
    <s v="Marketing"/>
    <x v="2"/>
    <s v="Healthcare Representative"/>
    <x v="0"/>
    <s v="No"/>
    <s v="Y"/>
  </r>
  <r>
    <n v="51"/>
    <n v="23"/>
    <n v="3"/>
    <n v="1"/>
    <n v="3462"/>
    <n v="2"/>
    <n v="192720"/>
    <n v="20"/>
    <n v="8"/>
    <n v="0"/>
    <n v="18"/>
    <n v="2"/>
    <n v="10"/>
    <n v="2"/>
    <n v="7"/>
    <s v="Travel_Rarely"/>
    <x v="0"/>
    <s v="Medical"/>
    <x v="0"/>
    <s v="Research Scientist"/>
    <x v="0"/>
    <s v="Yes"/>
    <s v="Y"/>
  </r>
  <r>
    <n v="28"/>
    <n v="19"/>
    <n v="4"/>
    <n v="1"/>
    <n v="3463"/>
    <n v="4"/>
    <n v="52380"/>
    <n v="17"/>
    <n v="8"/>
    <n v="1"/>
    <n v="10"/>
    <n v="4"/>
    <n v="10"/>
    <n v="1"/>
    <n v="9"/>
    <s v="Non-Travel"/>
    <x v="1"/>
    <s v="Life Sciences"/>
    <x v="1"/>
    <s v="Laboratory Technician"/>
    <x v="0"/>
    <s v="Yes"/>
    <s v="Y"/>
  </r>
  <r>
    <n v="26"/>
    <n v="5"/>
    <n v="4"/>
    <n v="1"/>
    <n v="3464"/>
    <n v="2"/>
    <n v="46820"/>
    <n v="11"/>
    <n v="8"/>
    <n v="1"/>
    <n v="6"/>
    <n v="3"/>
    <n v="5"/>
    <n v="1"/>
    <n v="3"/>
    <s v="Travel_Rarely"/>
    <x v="1"/>
    <s v="Medical"/>
    <x v="0"/>
    <s v="Sales Executive"/>
    <x v="0"/>
    <s v="No"/>
    <s v="Y"/>
  </r>
  <r>
    <n v="30"/>
    <n v="8"/>
    <n v="3"/>
    <n v="1"/>
    <n v="3465"/>
    <n v="1"/>
    <n v="183000"/>
    <n v="14"/>
    <n v="8"/>
    <n v="0"/>
    <n v="7"/>
    <n v="6"/>
    <n v="6"/>
    <n v="0"/>
    <n v="2"/>
    <s v="Travel_Rarely"/>
    <x v="1"/>
    <s v="Medical"/>
    <x v="0"/>
    <s v="Sales Executive"/>
    <x v="0"/>
    <s v="No"/>
    <s v="Y"/>
  </r>
  <r>
    <n v="41"/>
    <n v="1"/>
    <n v="4"/>
    <n v="1"/>
    <n v="3466"/>
    <n v="1"/>
    <n v="52570"/>
    <n v="14"/>
    <n v="8"/>
    <n v="0"/>
    <n v="10"/>
    <n v="2"/>
    <n v="10"/>
    <n v="0"/>
    <n v="8"/>
    <s v="Travel_Rarely"/>
    <x v="0"/>
    <s v="Life Sciences"/>
    <x v="0"/>
    <s v="Research Director"/>
    <x v="0"/>
    <s v="No"/>
    <s v="Y"/>
  </r>
  <r>
    <n v="38"/>
    <n v="5"/>
    <n v="3"/>
    <n v="1"/>
    <n v="3467"/>
    <n v="1"/>
    <n v="63490"/>
    <n v="11"/>
    <n v="8"/>
    <n v="0"/>
    <n v="20"/>
    <n v="3"/>
    <n v="19"/>
    <n v="1"/>
    <n v="9"/>
    <s v="Travel_Rarely"/>
    <x v="1"/>
    <s v="Technical Degree"/>
    <x v="0"/>
    <s v="Sales Executive"/>
    <x v="1"/>
    <s v="No"/>
    <s v="Y"/>
  </r>
  <r>
    <n v="40"/>
    <n v="1"/>
    <n v="4"/>
    <n v="1"/>
    <n v="3468"/>
    <n v="1"/>
    <n v="48690"/>
    <n v="12"/>
    <n v="8"/>
    <n v="0"/>
    <n v="14"/>
    <n v="2"/>
    <n v="11"/>
    <n v="11"/>
    <n v="1"/>
    <s v="Travel_Rarely"/>
    <x v="0"/>
    <s v="Marketing"/>
    <x v="0"/>
    <s v="Sales Executive"/>
    <x v="1"/>
    <s v="No"/>
    <s v="Y"/>
  </r>
  <r>
    <n v="27"/>
    <n v="11"/>
    <n v="3"/>
    <n v="1"/>
    <n v="3469"/>
    <n v="2"/>
    <n v="99850"/>
    <n v="14"/>
    <n v="8"/>
    <n v="1"/>
    <n v="3"/>
    <n v="3"/>
    <n v="3"/>
    <n v="1"/>
    <n v="2"/>
    <s v="Non-Travel"/>
    <x v="0"/>
    <s v="Technical Degree"/>
    <x v="0"/>
    <s v="Laboratory Technician"/>
    <x v="0"/>
    <s v="No"/>
    <s v="Y"/>
  </r>
  <r>
    <n v="55"/>
    <n v="23"/>
    <n v="5"/>
    <n v="1"/>
    <n v="3470"/>
    <n v="3"/>
    <n v="36970"/>
    <n v="13"/>
    <n v="8"/>
    <n v="1"/>
    <n v="23"/>
    <n v="1"/>
    <n v="3"/>
    <n v="1"/>
    <n v="2"/>
    <s v="Travel_Frequently"/>
    <x v="1"/>
    <s v="Life Sciences"/>
    <x v="0"/>
    <s v="Laboratory Technician"/>
    <x v="1"/>
    <s v="No"/>
    <s v="Y"/>
  </r>
  <r>
    <n v="28"/>
    <n v="1"/>
    <n v="3"/>
    <n v="1"/>
    <n v="3471"/>
    <n v="2"/>
    <n v="74570"/>
    <n v="11"/>
    <n v="8"/>
    <n v="2"/>
    <n v="10"/>
    <n v="1"/>
    <n v="8"/>
    <n v="1"/>
    <n v="7"/>
    <s v="Travel_Rarely"/>
    <x v="1"/>
    <s v="Life Sciences"/>
    <x v="1"/>
    <s v="Healthcare Representative"/>
    <x v="1"/>
    <s v="No"/>
    <s v="Y"/>
  </r>
  <r>
    <n v="44"/>
    <n v="18"/>
    <n v="4"/>
    <n v="1"/>
    <n v="3472"/>
    <n v="2"/>
    <n v="21190"/>
    <n v="15"/>
    <n v="8"/>
    <n v="0"/>
    <n v="24"/>
    <n v="3"/>
    <n v="20"/>
    <n v="3"/>
    <n v="6"/>
    <s v="Travel_Rarely"/>
    <x v="1"/>
    <s v="Life Sciences"/>
    <x v="0"/>
    <s v="Sales Executive"/>
    <x v="0"/>
    <s v="Yes"/>
    <s v="Y"/>
  </r>
  <r>
    <n v="33"/>
    <n v="23"/>
    <n v="4"/>
    <n v="1"/>
    <n v="3473"/>
    <n v="4"/>
    <n v="39830"/>
    <n v="12"/>
    <n v="8"/>
    <n v="0"/>
    <n v="9"/>
    <n v="3"/>
    <n v="3"/>
    <n v="1"/>
    <n v="2"/>
    <s v="Travel_Rarely"/>
    <x v="0"/>
    <s v="Marketing"/>
    <x v="2"/>
    <s v="Sales Executive"/>
    <x v="0"/>
    <s v="No"/>
    <s v="Y"/>
  </r>
  <r>
    <n v="35"/>
    <n v="7"/>
    <n v="4"/>
    <n v="1"/>
    <n v="3474"/>
    <n v="3"/>
    <n v="61180"/>
    <n v="21"/>
    <n v="8"/>
    <n v="1"/>
    <n v="9"/>
    <n v="3"/>
    <n v="8"/>
    <n v="4"/>
    <n v="7"/>
    <s v="Travel_Rarely"/>
    <x v="0"/>
    <s v="Life Sciences"/>
    <x v="1"/>
    <s v="Sales Representative"/>
    <x v="1"/>
    <s v="Yes"/>
    <s v="Y"/>
  </r>
  <r>
    <n v="33"/>
    <n v="1"/>
    <n v="2"/>
    <n v="1"/>
    <n v="3475"/>
    <n v="1"/>
    <n v="62140"/>
    <n v="19"/>
    <n v="8"/>
    <n v="2"/>
    <n v="14"/>
    <n v="3"/>
    <n v="13"/>
    <n v="3"/>
    <n v="8"/>
    <s v="Travel_Frequently"/>
    <x v="1"/>
    <s v="Life Sciences"/>
    <x v="1"/>
    <s v="Sales Executive"/>
    <x v="0"/>
    <s v="Yes"/>
    <s v="Y"/>
  </r>
  <r>
    <n v="28"/>
    <n v="1"/>
    <n v="1"/>
    <n v="1"/>
    <n v="3476"/>
    <n v="2"/>
    <n v="63470"/>
    <n v="15"/>
    <n v="8"/>
    <n v="1"/>
    <n v="4"/>
    <n v="2"/>
    <n v="4"/>
    <n v="2"/>
    <n v="2"/>
    <s v="Travel_Rarely"/>
    <x v="2"/>
    <s v="Human Resources"/>
    <x v="2"/>
    <s v="Research Scientist"/>
    <x v="1"/>
    <s v="No"/>
    <s v="Y"/>
  </r>
  <r>
    <n v="34"/>
    <n v="29"/>
    <n v="4"/>
    <n v="1"/>
    <n v="3477"/>
    <n v="1"/>
    <n v="115100"/>
    <n v="14"/>
    <n v="8"/>
    <n v="1"/>
    <n v="7"/>
    <n v="5"/>
    <n v="6"/>
    <n v="0"/>
    <n v="4"/>
    <s v="Travel_Frequently"/>
    <x v="0"/>
    <s v="Marketing"/>
    <x v="1"/>
    <s v="Research Scientist"/>
    <x v="1"/>
    <s v="No"/>
    <s v="Y"/>
  </r>
  <r>
    <n v="37"/>
    <n v="7"/>
    <n v="4"/>
    <n v="1"/>
    <n v="3478"/>
    <n v="4"/>
    <n v="71430"/>
    <n v="21"/>
    <n v="8"/>
    <n v="0"/>
    <n v="8"/>
    <n v="6"/>
    <n v="1"/>
    <n v="0"/>
    <n v="0"/>
    <s v="Travel_Rarely"/>
    <x v="1"/>
    <s v="Life Sciences"/>
    <x v="2"/>
    <s v="Sales Executive"/>
    <x v="1"/>
    <s v="No"/>
    <s v="Y"/>
  </r>
  <r>
    <n v="25"/>
    <n v="25"/>
    <n v="4"/>
    <n v="1"/>
    <n v="3479"/>
    <n v="2"/>
    <n v="82680"/>
    <n v="12"/>
    <n v="8"/>
    <n v="0"/>
    <n v="7"/>
    <n v="3"/>
    <n v="7"/>
    <n v="5"/>
    <n v="6"/>
    <s v="Travel_Rarely"/>
    <x v="2"/>
    <s v="Human Resources"/>
    <x v="0"/>
    <s v="Research Scientist"/>
    <x v="0"/>
    <s v="Yes"/>
    <s v="Y"/>
  </r>
  <r>
    <n v="26"/>
    <n v="8"/>
    <n v="2"/>
    <n v="1"/>
    <n v="3480"/>
    <n v="2"/>
    <n v="80950"/>
    <n v="15"/>
    <n v="8"/>
    <n v="0"/>
    <n v="1"/>
    <n v="3"/>
    <n v="1"/>
    <n v="0"/>
    <n v="0"/>
    <s v="Travel_Rarely"/>
    <x v="0"/>
    <s v="Marketing"/>
    <x v="2"/>
    <s v="Sales Executive"/>
    <x v="1"/>
    <s v="Yes"/>
    <s v="Y"/>
  </r>
  <r>
    <n v="33"/>
    <n v="8"/>
    <n v="2"/>
    <n v="1"/>
    <n v="3481"/>
    <n v="4"/>
    <n v="29040"/>
    <n v="13"/>
    <n v="8"/>
    <n v="0"/>
    <n v="5"/>
    <n v="2"/>
    <n v="2"/>
    <n v="2"/>
    <n v="2"/>
    <s v="Travel_Rarely"/>
    <x v="1"/>
    <s v="Life Sciences"/>
    <x v="1"/>
    <s v="Manufacturing Director"/>
    <x v="1"/>
    <s v="Yes"/>
    <s v="Y"/>
  </r>
  <r>
    <n v="42"/>
    <n v="11"/>
    <n v="1"/>
    <n v="1"/>
    <n v="3482"/>
    <n v="4"/>
    <n v="60320"/>
    <n v="14"/>
    <n v="8"/>
    <n v="0"/>
    <n v="23"/>
    <n v="2"/>
    <n v="22"/>
    <n v="13"/>
    <n v="7"/>
    <s v="Travel_Rarely"/>
    <x v="1"/>
    <s v="Life Sciences"/>
    <x v="0"/>
    <s v="Research Scientist"/>
    <x v="1"/>
    <s v="No"/>
    <s v="Y"/>
  </r>
  <r>
    <n v="28"/>
    <n v="7"/>
    <n v="3"/>
    <n v="1"/>
    <n v="3483"/>
    <n v="2"/>
    <n v="29760"/>
    <n v="14"/>
    <n v="8"/>
    <n v="0"/>
    <n v="1"/>
    <n v="3"/>
    <n v="1"/>
    <n v="0"/>
    <n v="0"/>
    <s v="Travel_Frequently"/>
    <x v="1"/>
    <s v="Life Sciences"/>
    <x v="2"/>
    <s v="Manager"/>
    <x v="1"/>
    <s v="Yes"/>
    <s v="Y"/>
  </r>
  <r>
    <n v="50"/>
    <n v="1"/>
    <n v="4"/>
    <n v="1"/>
    <n v="3484"/>
    <n v="2"/>
    <n v="159920"/>
    <n v="14"/>
    <n v="8"/>
    <n v="0"/>
    <n v="5"/>
    <n v="3"/>
    <n v="0"/>
    <n v="0"/>
    <n v="0"/>
    <s v="Travel_Frequently"/>
    <x v="1"/>
    <s v="Medical"/>
    <x v="1"/>
    <s v="Research Scientist"/>
    <x v="1"/>
    <s v="Yes"/>
    <s v="Y"/>
  </r>
  <r>
    <n v="33"/>
    <n v="9"/>
    <n v="3"/>
    <n v="1"/>
    <n v="3485"/>
    <n v="2"/>
    <n v="46490"/>
    <n v="12"/>
    <n v="8"/>
    <n v="0"/>
    <n v="4"/>
    <n v="2"/>
    <n v="3"/>
    <n v="0"/>
    <n v="2"/>
    <s v="Travel_Frequently"/>
    <x v="0"/>
    <s v="Medical"/>
    <x v="0"/>
    <s v="Research Scientist"/>
    <x v="0"/>
    <s v="No"/>
    <s v="Y"/>
  </r>
  <r>
    <n v="34"/>
    <n v="1"/>
    <n v="1"/>
    <n v="1"/>
    <n v="3486"/>
    <n v="2"/>
    <n v="26960"/>
    <n v="23"/>
    <n v="8"/>
    <n v="0"/>
    <n v="6"/>
    <n v="3"/>
    <n v="0"/>
    <n v="0"/>
    <n v="0"/>
    <s v="Non-Travel"/>
    <x v="0"/>
    <s v="Marketing"/>
    <x v="0"/>
    <s v="Research Director"/>
    <x v="0"/>
    <s v="No"/>
    <s v="Y"/>
  </r>
  <r>
    <n v="48"/>
    <n v="2"/>
    <n v="1"/>
    <n v="1"/>
    <n v="3487"/>
    <n v="2"/>
    <n v="23700"/>
    <n v="11"/>
    <n v="8"/>
    <n v="0"/>
    <n v="27"/>
    <n v="3"/>
    <n v="5"/>
    <n v="2"/>
    <n v="1"/>
    <s v="Non-Travel"/>
    <x v="0"/>
    <s v="Life Sciences"/>
    <x v="1"/>
    <s v="Sales Executive"/>
    <x v="1"/>
    <s v="No"/>
    <s v="Y"/>
  </r>
  <r>
    <n v="45"/>
    <n v="1"/>
    <n v="3"/>
    <n v="1"/>
    <n v="3488"/>
    <n v="2"/>
    <n v="125040"/>
    <n v="12"/>
    <n v="8"/>
    <n v="1"/>
    <n v="15"/>
    <n v="2"/>
    <n v="15"/>
    <n v="4"/>
    <n v="12"/>
    <s v="Non-Travel"/>
    <x v="1"/>
    <s v="Medical"/>
    <x v="0"/>
    <s v="Human Resources"/>
    <x v="0"/>
    <s v="No"/>
    <s v="Y"/>
  </r>
  <r>
    <n v="52"/>
    <n v="1"/>
    <n v="3"/>
    <n v="1"/>
    <n v="3489"/>
    <n v="1"/>
    <n v="59740"/>
    <n v="18"/>
    <n v="8"/>
    <n v="1"/>
    <n v="18"/>
    <n v="6"/>
    <n v="8"/>
    <n v="4"/>
    <n v="0"/>
    <s v="Travel_Rarely"/>
    <x v="0"/>
    <s v="Life Sciences"/>
    <x v="1"/>
    <s v="Sales Executive"/>
    <x v="1"/>
    <s v="No"/>
    <s v="Y"/>
  </r>
  <r>
    <n v="38"/>
    <n v="6"/>
    <n v="2"/>
    <n v="1"/>
    <n v="3490"/>
    <n v="1"/>
    <n v="47360"/>
    <n v="11"/>
    <n v="8"/>
    <n v="1"/>
    <n v="9"/>
    <n v="3"/>
    <n v="8"/>
    <n v="2"/>
    <n v="7"/>
    <s v="Travel_Rarely"/>
    <x v="1"/>
    <s v="Medical"/>
    <x v="2"/>
    <s v="Research Scientist"/>
    <x v="1"/>
    <s v="No"/>
    <s v="Y"/>
  </r>
  <r>
    <n v="29"/>
    <n v="8"/>
    <n v="3"/>
    <n v="1"/>
    <n v="3491"/>
    <n v="4"/>
    <n v="52960"/>
    <n v="14"/>
    <n v="8"/>
    <n v="0"/>
    <n v="11"/>
    <n v="3"/>
    <n v="7"/>
    <n v="1"/>
    <n v="7"/>
    <s v="Travel_Rarely"/>
    <x v="1"/>
    <s v="Medical"/>
    <x v="2"/>
    <s v="Research Scientist"/>
    <x v="0"/>
    <s v="No"/>
    <s v="Y"/>
  </r>
  <r>
    <n v="28"/>
    <n v="1"/>
    <n v="3"/>
    <n v="1"/>
    <n v="3492"/>
    <n v="4"/>
    <n v="67810"/>
    <n v="15"/>
    <n v="8"/>
    <n v="1"/>
    <n v="10"/>
    <n v="2"/>
    <n v="9"/>
    <n v="1"/>
    <n v="7"/>
    <s v="Travel_Rarely"/>
    <x v="2"/>
    <s v="Human Resources"/>
    <x v="2"/>
    <s v="Laboratory Technician"/>
    <x v="0"/>
    <s v="No"/>
    <s v="Y"/>
  </r>
  <r>
    <n v="46"/>
    <n v="6"/>
    <n v="4"/>
    <n v="1"/>
    <n v="3493"/>
    <n v="3"/>
    <n v="21740"/>
    <n v="11"/>
    <n v="8"/>
    <n v="1"/>
    <n v="23"/>
    <n v="3"/>
    <n v="12"/>
    <n v="4"/>
    <n v="9"/>
    <s v="Travel_Rarely"/>
    <x v="1"/>
    <s v="Medical"/>
    <x v="0"/>
    <s v="Sales Executive"/>
    <x v="1"/>
    <s v="No"/>
    <s v="Y"/>
  </r>
  <r>
    <n v="38"/>
    <n v="7"/>
    <n v="4"/>
    <n v="1"/>
    <n v="3494"/>
    <n v="1"/>
    <n v="66530"/>
    <n v="20"/>
    <n v="8"/>
    <n v="1"/>
    <n v="10"/>
    <n v="2"/>
    <n v="1"/>
    <n v="0"/>
    <n v="0"/>
    <s v="Travel_Rarely"/>
    <x v="1"/>
    <s v="Medical"/>
    <x v="1"/>
    <s v="Sales Executive"/>
    <x v="1"/>
    <s v="No"/>
    <s v="Y"/>
  </r>
  <r>
    <n v="43"/>
    <n v="5"/>
    <n v="3"/>
    <n v="1"/>
    <n v="3495"/>
    <n v="2"/>
    <n v="96990"/>
    <n v="19"/>
    <n v="8"/>
    <n v="1"/>
    <n v="18"/>
    <n v="3"/>
    <n v="8"/>
    <n v="0"/>
    <n v="1"/>
    <s v="Travel_Frequently"/>
    <x v="1"/>
    <s v="Medical"/>
    <x v="0"/>
    <s v="Laboratory Technician"/>
    <x v="0"/>
    <s v="No"/>
    <s v="Y"/>
  </r>
  <r>
    <n v="39"/>
    <n v="1"/>
    <n v="3"/>
    <n v="1"/>
    <n v="3496"/>
    <n v="2"/>
    <n v="67550"/>
    <n v="14"/>
    <n v="8"/>
    <n v="1"/>
    <n v="21"/>
    <n v="2"/>
    <n v="18"/>
    <n v="11"/>
    <n v="5"/>
    <s v="Travel_Frequently"/>
    <x v="0"/>
    <s v="Marketing"/>
    <x v="2"/>
    <s v="Healthcare Representative"/>
    <x v="1"/>
    <s v="Yes"/>
    <s v="Y"/>
  </r>
  <r>
    <n v="40"/>
    <n v="1"/>
    <n v="1"/>
    <n v="1"/>
    <n v="3497"/>
    <n v="1"/>
    <n v="22130"/>
    <n v="17"/>
    <n v="8"/>
    <n v="0"/>
    <n v="21"/>
    <n v="4"/>
    <n v="20"/>
    <n v="4"/>
    <n v="9"/>
    <s v="Travel_Rarely"/>
    <x v="1"/>
    <s v="Life Sciences"/>
    <x v="1"/>
    <s v="Healthcare Representative"/>
    <x v="1"/>
    <s v="No"/>
    <s v="Y"/>
  </r>
  <r>
    <n v="21"/>
    <n v="1"/>
    <n v="4"/>
    <n v="1"/>
    <n v="3498"/>
    <n v="1"/>
    <n v="26100"/>
    <n v="11"/>
    <n v="8"/>
    <n v="1"/>
    <n v="2"/>
    <n v="3"/>
    <n v="2"/>
    <n v="2"/>
    <n v="2"/>
    <s v="Travel_Rarely"/>
    <x v="1"/>
    <s v="Life Sciences"/>
    <x v="1"/>
    <s v="Research Scientist"/>
    <x v="0"/>
    <s v="No"/>
    <s v="Y"/>
  </r>
  <r>
    <n v="39"/>
    <n v="6"/>
    <n v="3"/>
    <n v="1"/>
    <n v="3499"/>
    <n v="1"/>
    <n v="28510"/>
    <n v="15"/>
    <n v="8"/>
    <n v="0"/>
    <n v="9"/>
    <n v="2"/>
    <n v="5"/>
    <n v="0"/>
    <n v="3"/>
    <s v="Non-Travel"/>
    <x v="1"/>
    <s v="Life Sciences"/>
    <x v="1"/>
    <s v="Laboratory Technician"/>
    <x v="1"/>
    <s v="No"/>
    <s v="Y"/>
  </r>
  <r>
    <n v="36"/>
    <n v="1"/>
    <n v="3"/>
    <n v="1"/>
    <n v="3500"/>
    <n v="3"/>
    <n v="34520"/>
    <n v="13"/>
    <n v="8"/>
    <n v="3"/>
    <n v="18"/>
    <n v="4"/>
    <n v="11"/>
    <n v="0"/>
    <n v="9"/>
    <s v="Non-Travel"/>
    <x v="1"/>
    <s v="Medical"/>
    <x v="1"/>
    <s v="Sales Representative"/>
    <x v="1"/>
    <s v="No"/>
    <s v="Y"/>
  </r>
  <r>
    <n v="31"/>
    <n v="7"/>
    <n v="3"/>
    <n v="1"/>
    <n v="3501"/>
    <n v="1"/>
    <n v="52580"/>
    <n v="14"/>
    <n v="8"/>
    <n v="3"/>
    <n v="3"/>
    <n v="5"/>
    <n v="2"/>
    <n v="2"/>
    <n v="2"/>
    <s v="Travel_Frequently"/>
    <x v="1"/>
    <s v="Life Sciences"/>
    <x v="0"/>
    <s v="Sales Executive"/>
    <x v="1"/>
    <s v="No"/>
    <s v="Y"/>
  </r>
  <r>
    <n v="28"/>
    <n v="2"/>
    <n v="4"/>
    <n v="1"/>
    <n v="3502"/>
    <n v="1"/>
    <n v="93550"/>
    <n v="11"/>
    <n v="8"/>
    <n v="0"/>
    <n v="6"/>
    <n v="4"/>
    <n v="5"/>
    <n v="0"/>
    <n v="4"/>
    <s v="Travel_Rarely"/>
    <x v="0"/>
    <s v="Marketing"/>
    <x v="0"/>
    <s v="Sales Executive"/>
    <x v="1"/>
    <s v="No"/>
    <s v="Y"/>
  </r>
  <r>
    <n v="35"/>
    <n v="9"/>
    <n v="2"/>
    <n v="1"/>
    <n v="3503"/>
    <n v="1"/>
    <n v="104960"/>
    <n v="13"/>
    <n v="8"/>
    <n v="1"/>
    <n v="5"/>
    <n v="2"/>
    <n v="5"/>
    <n v="0"/>
    <n v="2"/>
    <s v="Travel_Frequently"/>
    <x v="1"/>
    <s v="Other"/>
    <x v="2"/>
    <s v="Manufacturing Director"/>
    <x v="0"/>
    <s v="No"/>
    <s v="Y"/>
  </r>
  <r>
    <n v="49"/>
    <n v="2"/>
    <n v="2"/>
    <n v="1"/>
    <n v="3504"/>
    <n v="1"/>
    <n v="63800"/>
    <n v="23"/>
    <n v="8"/>
    <n v="1"/>
    <n v="22"/>
    <n v="1"/>
    <n v="9"/>
    <n v="2"/>
    <n v="3"/>
    <s v="Travel_Rarely"/>
    <x v="0"/>
    <s v="Medical"/>
    <x v="0"/>
    <s v="Sales Executive"/>
    <x v="0"/>
    <s v="No"/>
    <s v="Y"/>
  </r>
  <r>
    <n v="34"/>
    <n v="9"/>
    <n v="1"/>
    <n v="1"/>
    <n v="3505"/>
    <n v="2"/>
    <n v="26570"/>
    <n v="13"/>
    <n v="8"/>
    <n v="1"/>
    <n v="5"/>
    <n v="3"/>
    <n v="3"/>
    <n v="0"/>
    <n v="2"/>
    <s v="Travel_Frequently"/>
    <x v="0"/>
    <s v="Technical Degree"/>
    <x v="1"/>
    <s v="Sales Executive"/>
    <x v="1"/>
    <s v="No"/>
    <s v="Y"/>
  </r>
  <r>
    <n v="29"/>
    <n v="1"/>
    <n v="4"/>
    <n v="1"/>
    <n v="3506"/>
    <n v="3"/>
    <n v="27160"/>
    <n v="18"/>
    <n v="8"/>
    <n v="0"/>
    <n v="8"/>
    <n v="2"/>
    <n v="7"/>
    <n v="1"/>
    <n v="1"/>
    <s v="Travel_Frequently"/>
    <x v="1"/>
    <s v="Medical"/>
    <x v="2"/>
    <s v="Research Scientist"/>
    <x v="1"/>
    <s v="No"/>
    <s v="Y"/>
  </r>
  <r>
    <n v="42"/>
    <n v="21"/>
    <n v="2"/>
    <n v="1"/>
    <n v="3507"/>
    <n v="1"/>
    <n v="22010"/>
    <n v="12"/>
    <n v="8"/>
    <n v="1"/>
    <n v="16"/>
    <n v="3"/>
    <n v="1"/>
    <n v="0"/>
    <n v="0"/>
    <s v="Travel_Rarely"/>
    <x v="0"/>
    <s v="Life Sciences"/>
    <x v="1"/>
    <s v="Healthcare Representative"/>
    <x v="0"/>
    <s v="No"/>
    <s v="Y"/>
  </r>
  <r>
    <n v="29"/>
    <n v="4"/>
    <n v="2"/>
    <n v="1"/>
    <n v="3508"/>
    <n v="2"/>
    <n v="65400"/>
    <n v="22"/>
    <n v="8"/>
    <n v="0"/>
    <n v="10"/>
    <n v="2"/>
    <n v="10"/>
    <n v="1"/>
    <n v="2"/>
    <s v="Travel_Rarely"/>
    <x v="0"/>
    <s v="Other"/>
    <x v="0"/>
    <s v="Healthcare Representative"/>
    <x v="0"/>
    <s v="No"/>
    <s v="Y"/>
  </r>
  <r>
    <n v="38"/>
    <n v="1"/>
    <n v="3"/>
    <n v="1"/>
    <n v="3509"/>
    <n v="1"/>
    <n v="38160"/>
    <n v="13"/>
    <n v="8"/>
    <n v="2"/>
    <n v="7"/>
    <n v="2"/>
    <n v="7"/>
    <n v="5"/>
    <n v="0"/>
    <s v="Travel_Rarely"/>
    <x v="1"/>
    <s v="Medical"/>
    <x v="0"/>
    <s v="Human Resources"/>
    <x v="0"/>
    <s v="No"/>
    <s v="Y"/>
  </r>
  <r>
    <n v="28"/>
    <n v="6"/>
    <n v="4"/>
    <n v="1"/>
    <n v="3510"/>
    <n v="1"/>
    <n v="52530"/>
    <n v="15"/>
    <n v="8"/>
    <n v="0"/>
    <n v="3"/>
    <n v="2"/>
    <n v="3"/>
    <n v="0"/>
    <n v="2"/>
    <s v="Travel_Frequently"/>
    <x v="0"/>
    <s v="Life Sciences"/>
    <x v="2"/>
    <s v="Manager"/>
    <x v="1"/>
    <s v="No"/>
    <s v="Y"/>
  </r>
  <r>
    <n v="18"/>
    <n v="2"/>
    <n v="4"/>
    <n v="1"/>
    <n v="3511"/>
    <n v="3"/>
    <n v="109650"/>
    <n v="18"/>
    <n v="8"/>
    <n v="0"/>
    <n v="0"/>
    <n v="5"/>
    <n v="0"/>
    <n v="0"/>
    <n v="0"/>
    <s v="Non-Travel"/>
    <x v="1"/>
    <s v="Medical"/>
    <x v="1"/>
    <s v="Laboratory Technician"/>
    <x v="1"/>
    <s v="Yes"/>
    <s v="Y"/>
  </r>
  <r>
    <n v="33"/>
    <n v="3"/>
    <n v="2"/>
    <n v="1"/>
    <n v="3512"/>
    <n v="1"/>
    <n v="49360"/>
    <n v="14"/>
    <n v="8"/>
    <n v="0"/>
    <n v="6"/>
    <n v="2"/>
    <n v="5"/>
    <n v="0"/>
    <n v="3"/>
    <s v="Travel_Rarely"/>
    <x v="1"/>
    <s v="Life Sciences"/>
    <x v="1"/>
    <s v="Sales Executive"/>
    <x v="1"/>
    <s v="Yes"/>
    <s v="Y"/>
  </r>
  <r>
    <n v="41"/>
    <n v="4"/>
    <n v="2"/>
    <n v="1"/>
    <n v="3513"/>
    <n v="2"/>
    <n v="25430"/>
    <n v="12"/>
    <n v="8"/>
    <n v="0"/>
    <n v="6"/>
    <n v="3"/>
    <n v="1"/>
    <n v="0"/>
    <n v="0"/>
    <s v="Travel_Rarely"/>
    <x v="1"/>
    <s v="Medical"/>
    <x v="0"/>
    <s v="Research Scientist"/>
    <x v="1"/>
    <s v="No"/>
    <s v="Y"/>
  </r>
  <r>
    <n v="31"/>
    <n v="10"/>
    <n v="3"/>
    <n v="1"/>
    <n v="3514"/>
    <n v="1"/>
    <n v="53040"/>
    <n v="17"/>
    <n v="8"/>
    <n v="0"/>
    <n v="2"/>
    <n v="3"/>
    <n v="2"/>
    <n v="2"/>
    <n v="2"/>
    <s v="Travel_Frequently"/>
    <x v="0"/>
    <s v="Technical Degree"/>
    <x v="0"/>
    <s v="Research Director"/>
    <x v="0"/>
    <s v="Yes"/>
    <s v="Y"/>
  </r>
  <r>
    <n v="37"/>
    <n v="23"/>
    <n v="3"/>
    <n v="1"/>
    <n v="3515"/>
    <n v="3"/>
    <n v="166590"/>
    <n v="16"/>
    <n v="8"/>
    <n v="1"/>
    <n v="9"/>
    <n v="2"/>
    <n v="6"/>
    <n v="1"/>
    <n v="3"/>
    <s v="Travel_Rarely"/>
    <x v="1"/>
    <s v="Life Sciences"/>
    <x v="2"/>
    <s v="Manufacturing Director"/>
    <x v="1"/>
    <s v="No"/>
    <s v="Y"/>
  </r>
  <r>
    <n v="27"/>
    <n v="6"/>
    <n v="2"/>
    <n v="1"/>
    <n v="3516"/>
    <n v="1"/>
    <n v="42600"/>
    <n v="11"/>
    <n v="8"/>
    <n v="2"/>
    <n v="4"/>
    <n v="2"/>
    <n v="4"/>
    <n v="2"/>
    <n v="2"/>
    <s v="Travel_Rarely"/>
    <x v="1"/>
    <s v="Medical"/>
    <x v="0"/>
    <s v="Healthcare Representative"/>
    <x v="0"/>
    <s v="No"/>
    <s v="Y"/>
  </r>
  <r>
    <n v="34"/>
    <n v="1"/>
    <n v="1"/>
    <n v="1"/>
    <n v="3517"/>
    <n v="2"/>
    <n v="24760"/>
    <n v="19"/>
    <n v="8"/>
    <n v="0"/>
    <n v="6"/>
    <n v="2"/>
    <n v="6"/>
    <n v="1"/>
    <n v="3"/>
    <s v="Travel_Rarely"/>
    <x v="0"/>
    <s v="Marketing"/>
    <x v="0"/>
    <s v="Laboratory Technician"/>
    <x v="0"/>
    <s v="No"/>
    <s v="Y"/>
  </r>
  <r>
    <n v="35"/>
    <n v="6"/>
    <n v="3"/>
    <n v="1"/>
    <n v="3518"/>
    <n v="3"/>
    <n v="31020"/>
    <n v="13"/>
    <n v="8"/>
    <n v="1"/>
    <n v="6"/>
    <n v="3"/>
    <n v="5"/>
    <n v="1"/>
    <n v="4"/>
    <s v="Travel_Rarely"/>
    <x v="1"/>
    <s v="Life Sciences"/>
    <x v="1"/>
    <s v="Laboratory Technician"/>
    <x v="0"/>
    <s v="No"/>
    <s v="Y"/>
  </r>
  <r>
    <n v="29"/>
    <n v="6"/>
    <n v="3"/>
    <n v="1"/>
    <n v="3519"/>
    <n v="1"/>
    <n v="22440"/>
    <n v="12"/>
    <n v="8"/>
    <n v="3"/>
    <n v="11"/>
    <n v="5"/>
    <n v="11"/>
    <n v="3"/>
    <n v="10"/>
    <s v="Travel_Rarely"/>
    <x v="1"/>
    <s v="Life Sciences"/>
    <x v="0"/>
    <s v="Sales Executive"/>
    <x v="1"/>
    <s v="Yes"/>
    <s v="Y"/>
  </r>
  <r>
    <n v="40"/>
    <n v="2"/>
    <n v="4"/>
    <n v="1"/>
    <n v="3520"/>
    <n v="4"/>
    <n v="75960"/>
    <n v="11"/>
    <n v="8"/>
    <n v="0"/>
    <n v="20"/>
    <n v="0"/>
    <n v="18"/>
    <n v="2"/>
    <n v="13"/>
    <s v="Travel_Frequently"/>
    <x v="1"/>
    <s v="Medical"/>
    <x v="1"/>
    <s v="Human Resources"/>
    <x v="1"/>
    <s v="No"/>
    <s v="Y"/>
  </r>
  <r>
    <n v="42"/>
    <n v="2"/>
    <n v="4"/>
    <n v="1"/>
    <n v="3521"/>
    <n v="1"/>
    <n v="22850"/>
    <n v="16"/>
    <n v="8"/>
    <n v="0"/>
    <n v="22"/>
    <n v="3"/>
    <n v="21"/>
    <n v="13"/>
    <n v="14"/>
    <s v="Travel_Frequently"/>
    <x v="0"/>
    <s v="Life Sciences"/>
    <x v="1"/>
    <s v="Laboratory Technician"/>
    <x v="1"/>
    <s v="Yes"/>
    <s v="Y"/>
  </r>
  <r>
    <n v="42"/>
    <n v="1"/>
    <n v="2"/>
    <n v="1"/>
    <n v="3522"/>
    <n v="4"/>
    <n v="30340"/>
    <n v="21"/>
    <n v="8"/>
    <n v="1"/>
    <n v="9"/>
    <n v="3"/>
    <n v="6"/>
    <n v="1"/>
    <n v="5"/>
    <s v="Travel_Rarely"/>
    <x v="1"/>
    <s v="Life Sciences"/>
    <x v="1"/>
    <s v="Laboratory Technician"/>
    <x v="1"/>
    <s v="No"/>
    <s v="Y"/>
  </r>
  <r>
    <n v="35"/>
    <n v="5"/>
    <n v="3"/>
    <n v="1"/>
    <n v="3523"/>
    <n v="1"/>
    <n v="57150"/>
    <n v="24"/>
    <n v="8"/>
    <n v="2"/>
    <n v="10"/>
    <n v="0"/>
    <n v="8"/>
    <n v="1"/>
    <n v="7"/>
    <s v="Travel_Rarely"/>
    <x v="1"/>
    <s v="Medical"/>
    <x v="0"/>
    <s v="Healthcare Representative"/>
    <x v="1"/>
    <s v="No"/>
    <s v="Y"/>
  </r>
  <r>
    <n v="24"/>
    <n v="7"/>
    <n v="4"/>
    <n v="1"/>
    <n v="3524"/>
    <n v="1"/>
    <n v="25760"/>
    <n v="17"/>
    <n v="8"/>
    <n v="3"/>
    <n v="6"/>
    <n v="3"/>
    <n v="4"/>
    <n v="1"/>
    <n v="2"/>
    <s v="Travel_Rarely"/>
    <x v="0"/>
    <s v="Life Sciences"/>
    <x v="1"/>
    <s v="Laboratory Technician"/>
    <x v="0"/>
    <s v="No"/>
    <s v="Y"/>
  </r>
  <r>
    <n v="28"/>
    <n v="15"/>
    <n v="4"/>
    <n v="1"/>
    <n v="3525"/>
    <n v="2"/>
    <n v="41970"/>
    <n v="13"/>
    <n v="8"/>
    <n v="0"/>
    <n v="1"/>
    <n v="3"/>
    <n v="1"/>
    <n v="0"/>
    <n v="0"/>
    <s v="Travel_Rarely"/>
    <x v="1"/>
    <s v="Life Sciences"/>
    <x v="0"/>
    <s v="Sales Executive"/>
    <x v="1"/>
    <s v="Yes"/>
    <s v="Y"/>
  </r>
  <r>
    <n v="26"/>
    <n v="1"/>
    <n v="4"/>
    <n v="1"/>
    <n v="3526"/>
    <n v="2"/>
    <n v="143360"/>
    <n v="21"/>
    <n v="8"/>
    <n v="1"/>
    <n v="8"/>
    <n v="3"/>
    <n v="8"/>
    <n v="0"/>
    <n v="7"/>
    <s v="Travel_Rarely"/>
    <x v="1"/>
    <s v="Life Sciences"/>
    <x v="0"/>
    <s v="Sales Representative"/>
    <x v="1"/>
    <s v="No"/>
    <s v="Y"/>
  </r>
  <r>
    <n v="30"/>
    <n v="7"/>
    <n v="2"/>
    <n v="1"/>
    <n v="3527"/>
    <n v="1"/>
    <n v="34480"/>
    <n v="11"/>
    <n v="8"/>
    <n v="0"/>
    <n v="10"/>
    <n v="3"/>
    <n v="10"/>
    <n v="1"/>
    <n v="4"/>
    <s v="Travel_Rarely"/>
    <x v="1"/>
    <s v="Life Sciences"/>
    <x v="0"/>
    <s v="Manufacturing Director"/>
    <x v="0"/>
    <s v="No"/>
    <s v="Y"/>
  </r>
  <r>
    <n v="40"/>
    <n v="26"/>
    <n v="4"/>
    <n v="1"/>
    <n v="3528"/>
    <n v="2"/>
    <n v="194060"/>
    <n v="20"/>
    <n v="8"/>
    <n v="3"/>
    <n v="16"/>
    <n v="2"/>
    <n v="1"/>
    <n v="0"/>
    <n v="0"/>
    <s v="Travel_Frequently"/>
    <x v="1"/>
    <s v="Life Sciences"/>
    <x v="0"/>
    <s v="Research Scientist"/>
    <x v="1"/>
    <s v="No"/>
    <s v="Y"/>
  </r>
  <r>
    <n v="35"/>
    <n v="18"/>
    <n v="5"/>
    <n v="1"/>
    <n v="3529"/>
    <n v="2"/>
    <n v="65380"/>
    <n v="16"/>
    <n v="8"/>
    <n v="1"/>
    <n v="15"/>
    <n v="3"/>
    <n v="7"/>
    <n v="6"/>
    <n v="4"/>
    <s v="Travel_Rarely"/>
    <x v="1"/>
    <s v="Medical"/>
    <x v="2"/>
    <s v="Research Scientist"/>
    <x v="0"/>
    <s v="No"/>
    <s v="Y"/>
  </r>
  <r>
    <n v="34"/>
    <n v="6"/>
    <n v="2"/>
    <n v="1"/>
    <n v="3530"/>
    <n v="1"/>
    <n v="43060"/>
    <n v="11"/>
    <n v="8"/>
    <n v="0"/>
    <n v="14"/>
    <n v="2"/>
    <n v="13"/>
    <n v="4"/>
    <n v="9"/>
    <s v="Travel_Frequently"/>
    <x v="1"/>
    <s v="Life Sciences"/>
    <x v="1"/>
    <s v="Research Director"/>
    <x v="1"/>
    <s v="No"/>
    <s v="Y"/>
  </r>
  <r>
    <n v="35"/>
    <n v="3"/>
    <n v="3"/>
    <n v="1"/>
    <n v="3531"/>
    <n v="2"/>
    <n v="22580"/>
    <n v="11"/>
    <n v="8"/>
    <n v="1"/>
    <n v="2"/>
    <n v="2"/>
    <n v="2"/>
    <n v="2"/>
    <n v="2"/>
    <s v="Travel_Frequently"/>
    <x v="1"/>
    <s v="Medical"/>
    <x v="0"/>
    <s v="Laboratory Technician"/>
    <x v="0"/>
    <s v="No"/>
    <s v="Y"/>
  </r>
  <r>
    <n v="43"/>
    <n v="5"/>
    <n v="3"/>
    <n v="1"/>
    <n v="3532"/>
    <n v="3"/>
    <n v="45220"/>
    <n v="15"/>
    <n v="8"/>
    <n v="1"/>
    <n v="7"/>
    <n v="3"/>
    <n v="4"/>
    <n v="1"/>
    <n v="3"/>
    <s v="Travel_Rarely"/>
    <x v="0"/>
    <s v="Marketing"/>
    <x v="1"/>
    <s v="Research Scientist"/>
    <x v="0"/>
    <s v="Yes"/>
    <s v="Y"/>
  </r>
  <r>
    <n v="32"/>
    <n v="11"/>
    <n v="2"/>
    <n v="1"/>
    <n v="3533"/>
    <n v="2"/>
    <n v="44870"/>
    <n v="11"/>
    <n v="8"/>
    <n v="0"/>
    <n v="1"/>
    <n v="5"/>
    <n v="1"/>
    <n v="0"/>
    <n v="0"/>
    <s v="Non-Travel"/>
    <x v="1"/>
    <s v="Other"/>
    <x v="2"/>
    <s v="Research Scientist"/>
    <x v="0"/>
    <s v="No"/>
    <s v="Y"/>
  </r>
  <r>
    <n v="56"/>
    <n v="3"/>
    <n v="2"/>
    <n v="1"/>
    <n v="3534"/>
    <n v="2"/>
    <n v="44490"/>
    <n v="15"/>
    <n v="8"/>
    <n v="0"/>
    <n v="28"/>
    <n v="3"/>
    <n v="5"/>
    <n v="4"/>
    <n v="2"/>
    <s v="Travel_Rarely"/>
    <x v="1"/>
    <s v="Other"/>
    <x v="2"/>
    <s v="Healthcare Representative"/>
    <x v="1"/>
    <s v="No"/>
    <s v="Y"/>
  </r>
  <r>
    <n v="29"/>
    <n v="26"/>
    <n v="1"/>
    <n v="1"/>
    <n v="3535"/>
    <n v="1"/>
    <n v="22180"/>
    <n v="24"/>
    <n v="8"/>
    <n v="1"/>
    <n v="10"/>
    <n v="1"/>
    <n v="10"/>
    <n v="0"/>
    <n v="8"/>
    <s v="Travel_Rarely"/>
    <x v="1"/>
    <s v="Life Sciences"/>
    <x v="0"/>
    <s v="Laboratory Technician"/>
    <x v="1"/>
    <s v="No"/>
    <s v="Y"/>
  </r>
  <r>
    <n v="19"/>
    <n v="23"/>
    <n v="4"/>
    <n v="1"/>
    <n v="3536"/>
    <n v="2"/>
    <n v="191970"/>
    <n v="12"/>
    <n v="8"/>
    <n v="0"/>
    <n v="1"/>
    <n v="2"/>
    <n v="1"/>
    <n v="0"/>
    <n v="0"/>
    <s v="Travel_Rarely"/>
    <x v="1"/>
    <s v="Life Sciences"/>
    <x v="1"/>
    <s v="Laboratory Technician"/>
    <x v="1"/>
    <s v="No"/>
    <s v="Y"/>
  </r>
  <r>
    <n v="45"/>
    <n v="22"/>
    <n v="3"/>
    <n v="1"/>
    <n v="3537"/>
    <n v="2"/>
    <n v="132120"/>
    <n v="13"/>
    <n v="8"/>
    <n v="0"/>
    <n v="7"/>
    <n v="4"/>
    <n v="3"/>
    <n v="0"/>
    <n v="2"/>
    <s v="Travel_Rarely"/>
    <x v="1"/>
    <s v="Life Sciences"/>
    <x v="0"/>
    <s v="Sales Representative"/>
    <x v="0"/>
    <s v="No"/>
    <s v="Y"/>
  </r>
  <r>
    <n v="37"/>
    <n v="14"/>
    <n v="4"/>
    <n v="1"/>
    <n v="3538"/>
    <n v="3"/>
    <n v="65770"/>
    <n v="13"/>
    <n v="8"/>
    <n v="0"/>
    <n v="14"/>
    <n v="1"/>
    <n v="14"/>
    <n v="3"/>
    <n v="11"/>
    <s v="Travel_Rarely"/>
    <x v="1"/>
    <s v="Life Sciences"/>
    <x v="0"/>
    <s v="Research Scientist"/>
    <x v="1"/>
    <s v="No"/>
    <s v="Y"/>
  </r>
  <r>
    <n v="20"/>
    <n v="6"/>
    <n v="3"/>
    <n v="1"/>
    <n v="3539"/>
    <n v="5"/>
    <n v="83920"/>
    <n v="17"/>
    <n v="8"/>
    <n v="0"/>
    <n v="2"/>
    <n v="5"/>
    <n v="2"/>
    <n v="1"/>
    <n v="2"/>
    <s v="Travel_Rarely"/>
    <x v="1"/>
    <s v="Medical"/>
    <x v="1"/>
    <s v="Research Director"/>
    <x v="1"/>
    <s v="No"/>
    <s v="Y"/>
  </r>
  <r>
    <n v="44"/>
    <n v="6"/>
    <n v="2"/>
    <n v="1"/>
    <n v="3540"/>
    <n v="3"/>
    <n v="45580"/>
    <n v="13"/>
    <n v="8"/>
    <n v="1"/>
    <n v="6"/>
    <n v="2"/>
    <n v="6"/>
    <n v="0"/>
    <n v="2"/>
    <s v="Travel_Rarely"/>
    <x v="2"/>
    <s v="Human Resources"/>
    <x v="1"/>
    <s v="Sales Executive"/>
    <x v="1"/>
    <s v="Yes"/>
    <s v="Y"/>
  </r>
  <r>
    <n v="53"/>
    <n v="6"/>
    <n v="4"/>
    <n v="1"/>
    <n v="3541"/>
    <n v="1"/>
    <n v="40310"/>
    <n v="12"/>
    <n v="8"/>
    <n v="1"/>
    <n v="26"/>
    <n v="3"/>
    <n v="7"/>
    <n v="4"/>
    <n v="7"/>
    <s v="Travel_Rarely"/>
    <x v="1"/>
    <s v="Life Sciences"/>
    <x v="2"/>
    <s v="Research Director"/>
    <x v="1"/>
    <s v="No"/>
    <s v="Y"/>
  </r>
  <r>
    <n v="29"/>
    <n v="23"/>
    <n v="3"/>
    <n v="1"/>
    <n v="3542"/>
    <n v="1"/>
    <n v="79690"/>
    <n v="14"/>
    <n v="8"/>
    <n v="0"/>
    <n v="6"/>
    <n v="3"/>
    <n v="5"/>
    <n v="1"/>
    <n v="3"/>
    <s v="Travel_Rarely"/>
    <x v="1"/>
    <s v="Medical"/>
    <x v="0"/>
    <s v="Sales Executive"/>
    <x v="1"/>
    <s v="No"/>
    <s v="Y"/>
  </r>
  <r>
    <n v="22"/>
    <n v="22"/>
    <n v="4"/>
    <n v="1"/>
    <n v="3543"/>
    <n v="1"/>
    <n v="26540"/>
    <n v="24"/>
    <n v="8"/>
    <n v="0"/>
    <n v="1"/>
    <n v="5"/>
    <n v="0"/>
    <n v="0"/>
    <n v="0"/>
    <s v="Travel_Frequently"/>
    <x v="1"/>
    <s v="Medical"/>
    <x v="0"/>
    <s v="Sales Representative"/>
    <x v="1"/>
    <s v="Yes"/>
    <s v="Y"/>
  </r>
  <r>
    <n v="46"/>
    <n v="2"/>
    <n v="3"/>
    <n v="1"/>
    <n v="3544"/>
    <n v="2"/>
    <n v="165550"/>
    <n v="14"/>
    <n v="8"/>
    <n v="2"/>
    <n v="28"/>
    <n v="4"/>
    <n v="26"/>
    <n v="15"/>
    <n v="9"/>
    <s v="Travel_Rarely"/>
    <x v="1"/>
    <s v="Life Sciences"/>
    <x v="0"/>
    <s v="Research Scientist"/>
    <x v="1"/>
    <s v="No"/>
    <s v="Y"/>
  </r>
  <r>
    <n v="44"/>
    <n v="20"/>
    <n v="3"/>
    <n v="1"/>
    <n v="3545"/>
    <n v="1"/>
    <n v="45560"/>
    <n v="13"/>
    <n v="8"/>
    <n v="0"/>
    <n v="6"/>
    <n v="4"/>
    <n v="0"/>
    <n v="0"/>
    <n v="0"/>
    <s v="Non-Travel"/>
    <x v="1"/>
    <s v="Life Sciences"/>
    <x v="1"/>
    <s v="Sales Representative"/>
    <x v="1"/>
    <s v="No"/>
    <s v="Y"/>
  </r>
  <r>
    <n v="33"/>
    <n v="28"/>
    <n v="4"/>
    <n v="1"/>
    <n v="3546"/>
    <n v="1"/>
    <n v="60910"/>
    <n v="15"/>
    <n v="8"/>
    <n v="0"/>
    <n v="5"/>
    <n v="6"/>
    <n v="5"/>
    <n v="1"/>
    <n v="4"/>
    <s v="Travel_Rarely"/>
    <x v="1"/>
    <s v="Life Sciences"/>
    <x v="0"/>
    <s v="Manager"/>
    <x v="0"/>
    <s v="No"/>
    <s v="Y"/>
  </r>
  <r>
    <n v="41"/>
    <n v="12"/>
    <n v="3"/>
    <n v="1"/>
    <n v="3547"/>
    <n v="2"/>
    <n v="195660"/>
    <n v="16"/>
    <n v="8"/>
    <n v="0"/>
    <n v="5"/>
    <n v="2"/>
    <n v="1"/>
    <n v="0"/>
    <n v="0"/>
    <s v="Non-Travel"/>
    <x v="1"/>
    <s v="Life Sciences"/>
    <x v="2"/>
    <s v="Sales Representative"/>
    <x v="1"/>
    <s v="Yes"/>
    <s v="Y"/>
  </r>
  <r>
    <n v="30"/>
    <n v="20"/>
    <n v="3"/>
    <n v="1"/>
    <n v="3548"/>
    <n v="3"/>
    <n v="48100"/>
    <n v="18"/>
    <n v="8"/>
    <n v="0"/>
    <n v="8"/>
    <n v="3"/>
    <n v="4"/>
    <n v="0"/>
    <n v="3"/>
    <s v="Travel_Rarely"/>
    <x v="0"/>
    <s v="Marketing"/>
    <x v="2"/>
    <s v="Sales Executive"/>
    <x v="1"/>
    <s v="No"/>
    <s v="Y"/>
  </r>
  <r>
    <n v="40"/>
    <n v="9"/>
    <n v="3"/>
    <n v="1"/>
    <n v="3549"/>
    <n v="1"/>
    <n v="45230"/>
    <n v="16"/>
    <n v="8"/>
    <n v="1"/>
    <n v="5"/>
    <n v="5"/>
    <n v="0"/>
    <n v="0"/>
    <n v="0"/>
    <s v="Travel_Frequently"/>
    <x v="0"/>
    <s v="Medical"/>
    <x v="0"/>
    <s v="Manufacturing Director"/>
    <x v="1"/>
    <s v="No"/>
    <s v="Y"/>
  </r>
  <r>
    <n v="50"/>
    <n v="25"/>
    <n v="4"/>
    <n v="1"/>
    <n v="3550"/>
    <n v="2"/>
    <n v="32020"/>
    <n v="24"/>
    <n v="8"/>
    <n v="1"/>
    <n v="32"/>
    <n v="2"/>
    <n v="2"/>
    <n v="2"/>
    <n v="2"/>
    <s v="Travel_Frequently"/>
    <x v="1"/>
    <s v="Life Sciences"/>
    <x v="0"/>
    <s v="Healthcare Representative"/>
    <x v="0"/>
    <s v="No"/>
    <s v="Y"/>
  </r>
  <r>
    <n v="28"/>
    <n v="6"/>
    <n v="3"/>
    <n v="1"/>
    <n v="3551"/>
    <n v="2"/>
    <n v="23510"/>
    <n v="16"/>
    <n v="8"/>
    <n v="0"/>
    <n v="6"/>
    <n v="4"/>
    <n v="6"/>
    <n v="3"/>
    <n v="3"/>
    <s v="Travel_Rarely"/>
    <x v="1"/>
    <s v="Technical Degree"/>
    <x v="0"/>
    <s v="Research Scientist"/>
    <x v="1"/>
    <s v="No"/>
    <s v="Y"/>
  </r>
  <r>
    <n v="46"/>
    <n v="8"/>
    <n v="4"/>
    <n v="1"/>
    <n v="3552"/>
    <n v="3"/>
    <n v="17020"/>
    <n v="21"/>
    <n v="8"/>
    <n v="0"/>
    <n v="25"/>
    <n v="2"/>
    <n v="4"/>
    <n v="0"/>
    <n v="3"/>
    <s v="Travel_Rarely"/>
    <x v="1"/>
    <s v="Other"/>
    <x v="0"/>
    <s v="Manager"/>
    <x v="1"/>
    <s v="No"/>
    <s v="Y"/>
  </r>
  <r>
    <n v="35"/>
    <n v="4"/>
    <n v="4"/>
    <n v="1"/>
    <n v="3553"/>
    <n v="1"/>
    <n v="180410"/>
    <n v="20"/>
    <n v="8"/>
    <n v="1"/>
    <n v="15"/>
    <n v="3"/>
    <n v="7"/>
    <n v="1"/>
    <n v="7"/>
    <s v="Travel_Rarely"/>
    <x v="0"/>
    <s v="Marketing"/>
    <x v="0"/>
    <s v="Laboratory Technician"/>
    <x v="1"/>
    <s v="No"/>
    <s v="Y"/>
  </r>
  <r>
    <n v="24"/>
    <n v="28"/>
    <n v="4"/>
    <n v="1"/>
    <n v="3554"/>
    <n v="3"/>
    <n v="28860"/>
    <n v="19"/>
    <n v="8"/>
    <n v="1"/>
    <n v="1"/>
    <n v="5"/>
    <n v="1"/>
    <n v="0"/>
    <n v="0"/>
    <s v="Travel_Rarely"/>
    <x v="2"/>
    <s v="Human Resources"/>
    <x v="0"/>
    <s v="Manufacturing Director"/>
    <x v="1"/>
    <s v="Yes"/>
    <s v="Y"/>
  </r>
  <r>
    <n v="33"/>
    <n v="9"/>
    <n v="2"/>
    <n v="1"/>
    <n v="3555"/>
    <n v="1"/>
    <n v="20970"/>
    <n v="14"/>
    <n v="8"/>
    <n v="2"/>
    <n v="10"/>
    <n v="5"/>
    <n v="10"/>
    <n v="0"/>
    <n v="1"/>
    <s v="Travel_Frequently"/>
    <x v="1"/>
    <s v="Medical"/>
    <x v="0"/>
    <s v="Sales Executive"/>
    <x v="0"/>
    <s v="No"/>
    <s v="Y"/>
  </r>
  <r>
    <n v="36"/>
    <n v="9"/>
    <n v="2"/>
    <n v="1"/>
    <n v="3556"/>
    <n v="2"/>
    <n v="119350"/>
    <n v="11"/>
    <n v="8"/>
    <n v="3"/>
    <n v="7"/>
    <n v="6"/>
    <n v="7"/>
    <n v="1"/>
    <n v="7"/>
    <s v="Travel_Rarely"/>
    <x v="1"/>
    <s v="Medical"/>
    <x v="2"/>
    <s v="Sales Executive"/>
    <x v="1"/>
    <s v="No"/>
    <s v="Y"/>
  </r>
  <r>
    <n v="30"/>
    <n v="29"/>
    <n v="3"/>
    <n v="1"/>
    <n v="3557"/>
    <n v="1"/>
    <n v="25460"/>
    <n v="14"/>
    <n v="8"/>
    <n v="1"/>
    <n v="10"/>
    <n v="2"/>
    <n v="10"/>
    <n v="8"/>
    <n v="9"/>
    <s v="Travel_Rarely"/>
    <x v="0"/>
    <s v="Marketing"/>
    <x v="2"/>
    <s v="Sales Executive"/>
    <x v="1"/>
    <s v="No"/>
    <s v="Y"/>
  </r>
  <r>
    <n v="44"/>
    <n v="3"/>
    <n v="4"/>
    <n v="1"/>
    <n v="3558"/>
    <n v="2"/>
    <n v="25640"/>
    <n v="12"/>
    <n v="8"/>
    <n v="3"/>
    <n v="20"/>
    <n v="3"/>
    <n v="20"/>
    <n v="13"/>
    <n v="17"/>
    <s v="Travel_Rarely"/>
    <x v="1"/>
    <s v="Medical"/>
    <x v="1"/>
    <s v="Research Scientist"/>
    <x v="1"/>
    <s v="No"/>
    <s v="Y"/>
  </r>
  <r>
    <n v="20"/>
    <n v="18"/>
    <n v="4"/>
    <n v="1"/>
    <n v="3559"/>
    <n v="1"/>
    <n v="84120"/>
    <n v="13"/>
    <n v="8"/>
    <n v="0"/>
    <n v="2"/>
    <n v="2"/>
    <n v="2"/>
    <n v="2"/>
    <n v="2"/>
    <s v="Travel_Rarely"/>
    <x v="1"/>
    <s v="Medical"/>
    <x v="1"/>
    <s v="Human Resources"/>
    <x v="1"/>
    <s v="No"/>
    <s v="Y"/>
  </r>
  <r>
    <n v="46"/>
    <n v="9"/>
    <n v="1"/>
    <n v="1"/>
    <n v="3560"/>
    <n v="1"/>
    <n v="141180"/>
    <n v="22"/>
    <n v="8"/>
    <n v="0"/>
    <n v="12"/>
    <n v="3"/>
    <n v="6"/>
    <n v="1"/>
    <n v="4"/>
    <s v="Travel_Rarely"/>
    <x v="0"/>
    <s v="Medical"/>
    <x v="2"/>
    <s v="Sales Executive"/>
    <x v="0"/>
    <s v="No"/>
    <s v="Y"/>
  </r>
  <r>
    <n v="42"/>
    <n v="5"/>
    <n v="4"/>
    <n v="1"/>
    <n v="3561"/>
    <n v="5"/>
    <n v="170460"/>
    <n v="11"/>
    <n v="8"/>
    <n v="0"/>
    <n v="10"/>
    <n v="3"/>
    <n v="4"/>
    <n v="0"/>
    <n v="3"/>
    <s v="Non-Travel"/>
    <x v="1"/>
    <s v="Medical"/>
    <x v="0"/>
    <s v="Sales Executive"/>
    <x v="1"/>
    <s v="No"/>
    <s v="Y"/>
  </r>
  <r>
    <n v="60"/>
    <n v="2"/>
    <n v="2"/>
    <n v="1"/>
    <n v="3562"/>
    <n v="2"/>
    <n v="25640"/>
    <n v="14"/>
    <n v="8"/>
    <n v="1"/>
    <n v="12"/>
    <n v="3"/>
    <n v="11"/>
    <n v="1"/>
    <n v="9"/>
    <s v="Travel_Rarely"/>
    <x v="0"/>
    <s v="Life Sciences"/>
    <x v="2"/>
    <s v="Sales Executive"/>
    <x v="1"/>
    <s v="No"/>
    <s v="Y"/>
  </r>
  <r>
    <n v="32"/>
    <n v="10"/>
    <n v="3"/>
    <n v="1"/>
    <n v="3563"/>
    <n v="1"/>
    <n v="102660"/>
    <n v="11"/>
    <n v="8"/>
    <n v="0"/>
    <n v="2"/>
    <n v="3"/>
    <n v="2"/>
    <n v="2"/>
    <n v="2"/>
    <s v="Travel_Frequently"/>
    <x v="0"/>
    <s v="Life Sciences"/>
    <x v="0"/>
    <s v="Sales Executive"/>
    <x v="0"/>
    <s v="No"/>
    <s v="Y"/>
  </r>
  <r>
    <n v="32"/>
    <n v="9"/>
    <n v="3"/>
    <n v="1"/>
    <n v="3564"/>
    <n v="2"/>
    <n v="50700"/>
    <n v="12"/>
    <n v="8"/>
    <n v="1"/>
    <n v="10"/>
    <n v="6"/>
    <n v="8"/>
    <n v="0"/>
    <n v="7"/>
    <s v="Travel_Frequently"/>
    <x v="1"/>
    <s v="Life Sciences"/>
    <x v="1"/>
    <s v="Research Scientist"/>
    <x v="0"/>
    <s v="No"/>
    <s v="Y"/>
  </r>
  <r>
    <n v="36"/>
    <n v="3"/>
    <n v="2"/>
    <n v="1"/>
    <n v="3565"/>
    <n v="4"/>
    <n v="178610"/>
    <n v="18"/>
    <n v="8"/>
    <n v="0"/>
    <n v="17"/>
    <n v="2"/>
    <n v="7"/>
    <n v="7"/>
    <n v="7"/>
    <s v="Travel_Rarely"/>
    <x v="0"/>
    <s v="Marketing"/>
    <x v="2"/>
    <s v="Healthcare Representative"/>
    <x v="1"/>
    <s v="No"/>
    <s v="Y"/>
  </r>
  <r>
    <n v="33"/>
    <n v="26"/>
    <n v="2"/>
    <n v="1"/>
    <n v="3566"/>
    <n v="1"/>
    <n v="42300"/>
    <n v="12"/>
    <n v="8"/>
    <n v="0"/>
    <n v="15"/>
    <n v="0"/>
    <n v="14"/>
    <n v="4"/>
    <n v="10"/>
    <s v="Travel_Rarely"/>
    <x v="0"/>
    <s v="Marketing"/>
    <x v="0"/>
    <s v="Research Scientist"/>
    <x v="1"/>
    <s v="No"/>
    <s v="Y"/>
  </r>
  <r>
    <n v="40"/>
    <n v="1"/>
    <n v="3"/>
    <n v="1"/>
    <n v="3567"/>
    <n v="2"/>
    <n v="37800"/>
    <n v="12"/>
    <n v="8"/>
    <n v="0"/>
    <n v="7"/>
    <n v="2"/>
    <n v="5"/>
    <n v="1"/>
    <n v="3"/>
    <s v="Travel_Rarely"/>
    <x v="1"/>
    <s v="Medical"/>
    <x v="2"/>
    <s v="Research Scientist"/>
    <x v="0"/>
    <s v="No"/>
    <s v="Y"/>
  </r>
  <r>
    <n v="25"/>
    <n v="6"/>
    <n v="2"/>
    <n v="1"/>
    <n v="3568"/>
    <n v="1"/>
    <n v="27680"/>
    <n v="22"/>
    <n v="8"/>
    <n v="1"/>
    <n v="5"/>
    <n v="0"/>
    <n v="4"/>
    <n v="1"/>
    <n v="1"/>
    <s v="Travel_Rarely"/>
    <x v="1"/>
    <s v="Medical"/>
    <x v="1"/>
    <s v="Laboratory Technician"/>
    <x v="0"/>
    <s v="No"/>
    <s v="Y"/>
  </r>
  <r>
    <n v="30"/>
    <n v="9"/>
    <n v="3"/>
    <n v="1"/>
    <n v="3569"/>
    <n v="1"/>
    <n v="90710"/>
    <n v="19"/>
    <n v="8"/>
    <n v="1"/>
    <n v="12"/>
    <n v="2"/>
    <n v="11"/>
    <n v="5"/>
    <n v="7"/>
    <s v="Travel_Rarely"/>
    <x v="0"/>
    <s v="Marketing"/>
    <x v="0"/>
    <s v="Research Scientist"/>
    <x v="0"/>
    <s v="No"/>
    <s v="Y"/>
  </r>
  <r>
    <n v="42"/>
    <n v="8"/>
    <n v="2"/>
    <n v="1"/>
    <n v="3570"/>
    <n v="1"/>
    <n v="106480"/>
    <n v="13"/>
    <n v="8"/>
    <n v="1"/>
    <n v="20"/>
    <n v="1"/>
    <n v="1"/>
    <n v="0"/>
    <n v="0"/>
    <s v="Travel_Frequently"/>
    <x v="2"/>
    <s v="Medical"/>
    <x v="0"/>
    <s v="Sales Executive"/>
    <x v="1"/>
    <s v="No"/>
    <s v="Y"/>
  </r>
  <r>
    <n v="35"/>
    <n v="1"/>
    <n v="1"/>
    <n v="1"/>
    <n v="3571"/>
    <n v="2"/>
    <n v="136100"/>
    <n v="22"/>
    <n v="8"/>
    <n v="2"/>
    <n v="16"/>
    <n v="4"/>
    <n v="13"/>
    <n v="4"/>
    <n v="12"/>
    <s v="Non-Travel"/>
    <x v="1"/>
    <s v="Life Sciences"/>
    <x v="0"/>
    <s v="Sales Executive"/>
    <x v="1"/>
    <s v="No"/>
    <s v="Y"/>
  </r>
  <r>
    <n v="27"/>
    <n v="7"/>
    <n v="3"/>
    <n v="1"/>
    <n v="3572"/>
    <n v="3"/>
    <n v="34080"/>
    <n v="24"/>
    <n v="8"/>
    <n v="0"/>
    <n v="9"/>
    <n v="2"/>
    <n v="9"/>
    <n v="6"/>
    <n v="8"/>
    <s v="Travel_Rarely"/>
    <x v="1"/>
    <s v="Life Sciences"/>
    <x v="0"/>
    <s v="Manufacturing Director"/>
    <x v="1"/>
    <s v="No"/>
    <s v="Y"/>
  </r>
  <r>
    <n v="54"/>
    <n v="9"/>
    <n v="2"/>
    <n v="1"/>
    <n v="3573"/>
    <n v="2"/>
    <n v="29830"/>
    <n v="14"/>
    <n v="8"/>
    <n v="1"/>
    <n v="33"/>
    <n v="2"/>
    <n v="5"/>
    <n v="1"/>
    <n v="4"/>
    <s v="Travel_Frequently"/>
    <x v="1"/>
    <s v="Medical"/>
    <x v="2"/>
    <s v="Sales Representative"/>
    <x v="1"/>
    <s v="No"/>
    <s v="Y"/>
  </r>
  <r>
    <n v="44"/>
    <n v="4"/>
    <n v="4"/>
    <n v="1"/>
    <n v="3574"/>
    <n v="5"/>
    <n v="76320"/>
    <n v="21"/>
    <n v="8"/>
    <n v="0"/>
    <n v="10"/>
    <n v="3"/>
    <n v="10"/>
    <n v="7"/>
    <n v="7"/>
    <s v="Travel_Rarely"/>
    <x v="2"/>
    <s v="Life Sciences"/>
    <x v="0"/>
    <s v="Laboratory Technician"/>
    <x v="1"/>
    <s v="No"/>
    <s v="Y"/>
  </r>
  <r>
    <n v="19"/>
    <n v="2"/>
    <n v="2"/>
    <n v="1"/>
    <n v="3575"/>
    <n v="3"/>
    <n v="98240"/>
    <n v="18"/>
    <n v="8"/>
    <n v="0"/>
    <n v="1"/>
    <n v="2"/>
    <n v="1"/>
    <n v="0"/>
    <n v="0"/>
    <s v="Non-Travel"/>
    <x v="0"/>
    <s v="Other"/>
    <x v="1"/>
    <s v="Healthcare Representative"/>
    <x v="1"/>
    <s v="Yes"/>
    <s v="Y"/>
  </r>
  <r>
    <n v="29"/>
    <n v="19"/>
    <n v="4"/>
    <n v="1"/>
    <n v="3576"/>
    <n v="1"/>
    <n v="99500"/>
    <n v="20"/>
    <n v="8"/>
    <n v="0"/>
    <n v="3"/>
    <n v="3"/>
    <n v="3"/>
    <n v="1"/>
    <n v="2"/>
    <s v="Travel_Rarely"/>
    <x v="1"/>
    <s v="Life Sciences"/>
    <x v="2"/>
    <s v="Manufacturing Director"/>
    <x v="1"/>
    <s v="No"/>
    <s v="Y"/>
  </r>
  <r>
    <n v="54"/>
    <n v="9"/>
    <n v="4"/>
    <n v="1"/>
    <n v="3577"/>
    <n v="2"/>
    <n v="20930"/>
    <n v="19"/>
    <n v="8"/>
    <n v="0"/>
    <n v="36"/>
    <n v="2"/>
    <n v="10"/>
    <n v="0"/>
    <n v="9"/>
    <s v="Travel_Rarely"/>
    <x v="1"/>
    <s v="Life Sciences"/>
    <x v="0"/>
    <s v="Sales Executive"/>
    <x v="1"/>
    <s v="No"/>
    <s v="Y"/>
  </r>
  <r>
    <n v="31"/>
    <n v="21"/>
    <n v="3"/>
    <n v="1"/>
    <n v="3578"/>
    <n v="2"/>
    <n v="99800"/>
    <n v="12"/>
    <n v="8"/>
    <n v="0"/>
    <n v="6"/>
    <n v="1"/>
    <n v="6"/>
    <n v="0"/>
    <n v="1"/>
    <s v="Travel_Rarely"/>
    <x v="1"/>
    <s v="Life Sciences"/>
    <x v="0"/>
    <s v="Laboratory Technician"/>
    <x v="1"/>
    <s v="No"/>
    <s v="Y"/>
  </r>
  <r>
    <n v="31"/>
    <n v="24"/>
    <n v="1"/>
    <n v="1"/>
    <n v="3579"/>
    <n v="1"/>
    <n v="38940"/>
    <n v="12"/>
    <n v="8"/>
    <n v="0"/>
    <n v="10"/>
    <n v="3"/>
    <n v="10"/>
    <n v="1"/>
    <n v="8"/>
    <s v="Travel_Rarely"/>
    <x v="0"/>
    <s v="Marketing"/>
    <x v="1"/>
    <s v="Sales Executive"/>
    <x v="0"/>
    <s v="No"/>
    <s v="Y"/>
  </r>
  <r>
    <n v="59"/>
    <n v="3"/>
    <n v="4"/>
    <n v="1"/>
    <n v="3580"/>
    <n v="1"/>
    <n v="40510"/>
    <n v="16"/>
    <n v="8"/>
    <n v="3"/>
    <n v="13"/>
    <n v="3"/>
    <n v="6"/>
    <n v="0"/>
    <n v="5"/>
    <s v="Travel_Rarely"/>
    <x v="1"/>
    <s v="Technical Degree"/>
    <x v="1"/>
    <s v="Research Scientist"/>
    <x v="1"/>
    <s v="No"/>
    <s v="Y"/>
  </r>
  <r>
    <n v="43"/>
    <n v="11"/>
    <n v="2"/>
    <n v="1"/>
    <n v="3581"/>
    <n v="3"/>
    <n v="168350"/>
    <n v="17"/>
    <n v="8"/>
    <n v="1"/>
    <n v="25"/>
    <n v="3"/>
    <n v="8"/>
    <n v="0"/>
    <n v="7"/>
    <s v="Travel_Rarely"/>
    <x v="1"/>
    <s v="Life Sciences"/>
    <x v="0"/>
    <s v="Laboratory Technician"/>
    <x v="1"/>
    <s v="No"/>
    <s v="Y"/>
  </r>
  <r>
    <n v="49"/>
    <n v="14"/>
    <n v="4"/>
    <n v="1"/>
    <n v="3582"/>
    <n v="2"/>
    <n v="62300"/>
    <n v="14"/>
    <n v="8"/>
    <n v="0"/>
    <n v="23"/>
    <n v="2"/>
    <n v="1"/>
    <n v="0"/>
    <n v="0"/>
    <s v="Travel_Rarely"/>
    <x v="0"/>
    <s v="Life Sciences"/>
    <x v="0"/>
    <s v="Research Scientist"/>
    <x v="1"/>
    <s v="No"/>
    <s v="Y"/>
  </r>
  <r>
    <n v="36"/>
    <n v="5"/>
    <n v="2"/>
    <n v="1"/>
    <n v="3583"/>
    <n v="1"/>
    <n v="47170"/>
    <n v="19"/>
    <n v="8"/>
    <n v="1"/>
    <n v="12"/>
    <n v="3"/>
    <n v="11"/>
    <n v="0"/>
    <n v="7"/>
    <s v="Travel_Frequently"/>
    <x v="0"/>
    <s v="Marketing"/>
    <x v="0"/>
    <s v="Laboratory Technician"/>
    <x v="0"/>
    <s v="No"/>
    <s v="Y"/>
  </r>
  <r>
    <n v="48"/>
    <n v="1"/>
    <n v="4"/>
    <n v="1"/>
    <n v="3584"/>
    <n v="2"/>
    <n v="132370"/>
    <n v="13"/>
    <n v="8"/>
    <n v="1"/>
    <n v="7"/>
    <n v="2"/>
    <n v="1"/>
    <n v="0"/>
    <n v="0"/>
    <s v="Travel_Rarely"/>
    <x v="1"/>
    <s v="Life Sciences"/>
    <x v="1"/>
    <s v="Laboratory Technician"/>
    <x v="0"/>
    <s v="No"/>
    <s v="Y"/>
  </r>
  <r>
    <n v="27"/>
    <n v="6"/>
    <n v="4"/>
    <n v="1"/>
    <n v="3585"/>
    <n v="2"/>
    <n v="37550"/>
    <n v="19"/>
    <n v="8"/>
    <n v="0"/>
    <n v="5"/>
    <n v="2"/>
    <n v="5"/>
    <n v="0"/>
    <n v="3"/>
    <s v="Travel_Rarely"/>
    <x v="1"/>
    <s v="Life Sciences"/>
    <x v="2"/>
    <s v="Laboratory Technician"/>
    <x v="1"/>
    <s v="No"/>
    <s v="Y"/>
  </r>
  <r>
    <n v="29"/>
    <n v="17"/>
    <n v="4"/>
    <n v="1"/>
    <n v="3586"/>
    <n v="1"/>
    <n v="65820"/>
    <n v="19"/>
    <n v="8"/>
    <n v="1"/>
    <n v="6"/>
    <n v="3"/>
    <n v="6"/>
    <n v="1"/>
    <n v="0"/>
    <s v="Travel_Rarely"/>
    <x v="0"/>
    <s v="Medical"/>
    <x v="2"/>
    <s v="Laboratory Technician"/>
    <x v="1"/>
    <s v="No"/>
    <s v="Y"/>
  </r>
  <r>
    <n v="48"/>
    <n v="1"/>
    <n v="1"/>
    <n v="1"/>
    <n v="3587"/>
    <n v="2"/>
    <n v="74060"/>
    <n v="14"/>
    <n v="8"/>
    <n v="2"/>
    <n v="25"/>
    <n v="2"/>
    <n v="1"/>
    <n v="0"/>
    <n v="0"/>
    <s v="Travel_Rarely"/>
    <x v="0"/>
    <s v="Marketing"/>
    <x v="1"/>
    <s v="Manufacturing Director"/>
    <x v="1"/>
    <s v="No"/>
    <s v="Y"/>
  </r>
  <r>
    <n v="29"/>
    <n v="3"/>
    <n v="3"/>
    <n v="1"/>
    <n v="3588"/>
    <n v="2"/>
    <n v="48050"/>
    <n v="16"/>
    <n v="8"/>
    <n v="1"/>
    <n v="9"/>
    <n v="2"/>
    <n v="7"/>
    <n v="1"/>
    <n v="7"/>
    <s v="Travel_Rarely"/>
    <x v="1"/>
    <s v="Technical Degree"/>
    <x v="2"/>
    <s v="Healthcare Representative"/>
    <x v="0"/>
    <s v="No"/>
    <s v="Y"/>
  </r>
  <r>
    <n v="34"/>
    <n v="9"/>
    <n v="4"/>
    <n v="1"/>
    <n v="3589"/>
    <n v="2"/>
    <n v="27410"/>
    <n v="15"/>
    <n v="8"/>
    <n v="1"/>
    <n v="2"/>
    <n v="3"/>
    <n v="1"/>
    <n v="0"/>
    <n v="0"/>
    <s v="Travel_Rarely"/>
    <x v="0"/>
    <s v="Medical"/>
    <x v="0"/>
    <s v="Laboratory Technician"/>
    <x v="0"/>
    <s v="No"/>
    <s v="Y"/>
  </r>
  <r>
    <n v="44"/>
    <n v="4"/>
    <n v="3"/>
    <n v="1"/>
    <n v="3590"/>
    <n v="1"/>
    <n v="42620"/>
    <n v="18"/>
    <n v="8"/>
    <n v="0"/>
    <n v="26"/>
    <n v="2"/>
    <n v="22"/>
    <n v="3"/>
    <n v="10"/>
    <s v="Travel_Rarely"/>
    <x v="1"/>
    <s v="Life Sciences"/>
    <x v="0"/>
    <s v="Laboratory Technician"/>
    <x v="0"/>
    <s v="No"/>
    <s v="Y"/>
  </r>
  <r>
    <n v="33"/>
    <n v="8"/>
    <n v="2"/>
    <n v="1"/>
    <n v="3591"/>
    <n v="2"/>
    <n v="161840"/>
    <n v="13"/>
    <n v="8"/>
    <n v="1"/>
    <n v="10"/>
    <n v="2"/>
    <n v="9"/>
    <n v="0"/>
    <n v="8"/>
    <s v="Travel_Rarely"/>
    <x v="1"/>
    <s v="Life Sciences"/>
    <x v="2"/>
    <s v="Research Scientist"/>
    <x v="0"/>
    <s v="No"/>
    <s v="Y"/>
  </r>
  <r>
    <n v="19"/>
    <n v="2"/>
    <n v="4"/>
    <n v="1"/>
    <n v="3592"/>
    <n v="3"/>
    <n v="115570"/>
    <n v="22"/>
    <n v="8"/>
    <n v="0"/>
    <n v="1"/>
    <n v="0"/>
    <n v="1"/>
    <n v="0"/>
    <n v="1"/>
    <s v="Travel_Rarely"/>
    <x v="0"/>
    <s v="Marketing"/>
    <x v="1"/>
    <s v="Laboratory Technician"/>
    <x v="1"/>
    <s v="No"/>
    <s v="Y"/>
  </r>
  <r>
    <n v="23"/>
    <n v="2"/>
    <n v="3"/>
    <n v="1"/>
    <n v="3593"/>
    <n v="3"/>
    <n v="18780"/>
    <n v="13"/>
    <n v="8"/>
    <n v="1"/>
    <n v="1"/>
    <n v="2"/>
    <n v="1"/>
    <n v="0"/>
    <n v="1"/>
    <s v="Travel_Rarely"/>
    <x v="0"/>
    <s v="Medical"/>
    <x v="0"/>
    <s v="Laboratory Technician"/>
    <x v="1"/>
    <s v="No"/>
    <s v="Y"/>
  </r>
  <r>
    <n v="25"/>
    <n v="1"/>
    <n v="1"/>
    <n v="1"/>
    <n v="3594"/>
    <n v="1"/>
    <n v="109320"/>
    <n v="11"/>
    <n v="8"/>
    <n v="1"/>
    <n v="1"/>
    <n v="3"/>
    <n v="1"/>
    <n v="1"/>
    <n v="0"/>
    <s v="Travel_Frequently"/>
    <x v="1"/>
    <s v="Life Sciences"/>
    <x v="1"/>
    <s v="Manufacturing Director"/>
    <x v="1"/>
    <s v="Yes"/>
    <s v="Y"/>
  </r>
  <r>
    <n v="26"/>
    <n v="9"/>
    <n v="3"/>
    <n v="1"/>
    <n v="3595"/>
    <n v="2"/>
    <n v="68110"/>
    <n v="11"/>
    <n v="8"/>
    <n v="1"/>
    <n v="8"/>
    <n v="4"/>
    <n v="8"/>
    <n v="2"/>
    <n v="2"/>
    <s v="Travel_Rarely"/>
    <x v="2"/>
    <s v="Life Sciences"/>
    <x v="1"/>
    <s v="Research Scientist"/>
    <x v="1"/>
    <s v="No"/>
    <s v="Y"/>
  </r>
  <r>
    <n v="45"/>
    <n v="12"/>
    <n v="3"/>
    <n v="1"/>
    <n v="3596"/>
    <n v="2"/>
    <n v="43060"/>
    <n v="11"/>
    <n v="8"/>
    <n v="2"/>
    <n v="26"/>
    <n v="3"/>
    <n v="24"/>
    <n v="1"/>
    <n v="11"/>
    <s v="Travel_Rarely"/>
    <x v="2"/>
    <s v="Human Resources"/>
    <x v="1"/>
    <s v="Laboratory Technician"/>
    <x v="1"/>
    <s v="Yes"/>
    <s v="Y"/>
  </r>
  <r>
    <n v="55"/>
    <n v="27"/>
    <n v="3"/>
    <n v="1"/>
    <n v="3597"/>
    <n v="2"/>
    <n v="48590"/>
    <n v="24"/>
    <n v="8"/>
    <n v="1"/>
    <n v="34"/>
    <n v="3"/>
    <n v="33"/>
    <n v="15"/>
    <n v="0"/>
    <s v="Non-Travel"/>
    <x v="1"/>
    <s v="Life Sciences"/>
    <x v="2"/>
    <s v="Manager"/>
    <x v="0"/>
    <s v="No"/>
    <s v="Y"/>
  </r>
  <r>
    <n v="21"/>
    <n v="20"/>
    <n v="2"/>
    <n v="1"/>
    <n v="3598"/>
    <n v="4"/>
    <n v="53370"/>
    <n v="14"/>
    <n v="8"/>
    <n v="1"/>
    <n v="2"/>
    <n v="2"/>
    <n v="2"/>
    <n v="2"/>
    <n v="2"/>
    <s v="Travel_Frequently"/>
    <x v="1"/>
    <s v="Medical"/>
    <x v="1"/>
    <s v="Research Scientist"/>
    <x v="0"/>
    <s v="Yes"/>
    <s v="Y"/>
  </r>
  <r>
    <n v="46"/>
    <n v="1"/>
    <n v="4"/>
    <n v="1"/>
    <n v="3599"/>
    <n v="1"/>
    <n v="23400"/>
    <n v="13"/>
    <n v="8"/>
    <n v="1"/>
    <n v="26"/>
    <n v="2"/>
    <n v="11"/>
    <n v="0"/>
    <n v="8"/>
    <s v="Travel_Rarely"/>
    <x v="1"/>
    <s v="Life Sciences"/>
    <x v="0"/>
    <s v="Manufacturing Director"/>
    <x v="1"/>
    <s v="No"/>
    <s v="Y"/>
  </r>
  <r>
    <n v="34"/>
    <n v="13"/>
    <n v="4"/>
    <n v="1"/>
    <n v="3600"/>
    <n v="3"/>
    <n v="74910"/>
    <n v="14"/>
    <n v="8"/>
    <n v="1"/>
    <n v="4"/>
    <n v="3"/>
    <n v="3"/>
    <n v="0"/>
    <n v="2"/>
    <s v="Travel_Rarely"/>
    <x v="0"/>
    <s v="Medical"/>
    <x v="1"/>
    <s v="Sales Representative"/>
    <x v="1"/>
    <s v="No"/>
    <s v="Y"/>
  </r>
  <r>
    <n v="51"/>
    <n v="14"/>
    <n v="3"/>
    <n v="1"/>
    <n v="3601"/>
    <n v="2"/>
    <n v="105270"/>
    <n v="14"/>
    <n v="8"/>
    <n v="0"/>
    <n v="31"/>
    <n v="3"/>
    <n v="29"/>
    <n v="11"/>
    <n v="10"/>
    <s v="Travel_Frequently"/>
    <x v="1"/>
    <s v="Life Sciences"/>
    <x v="2"/>
    <s v="Research Director"/>
    <x v="1"/>
    <s v="No"/>
    <s v="Y"/>
  </r>
  <r>
    <n v="59"/>
    <n v="4"/>
    <n v="2"/>
    <n v="1"/>
    <n v="3602"/>
    <n v="2"/>
    <n v="165950"/>
    <n v="21"/>
    <n v="8"/>
    <n v="1"/>
    <n v="25"/>
    <n v="2"/>
    <n v="9"/>
    <n v="5"/>
    <n v="4"/>
    <s v="Travel_Rarely"/>
    <x v="1"/>
    <s v="Life Sciences"/>
    <x v="1"/>
    <s v="Research Scientist"/>
    <x v="1"/>
    <s v="No"/>
    <s v="Y"/>
  </r>
  <r>
    <n v="34"/>
    <n v="14"/>
    <n v="4"/>
    <n v="1"/>
    <n v="3603"/>
    <n v="3"/>
    <n v="88340"/>
    <n v="13"/>
    <n v="8"/>
    <n v="1"/>
    <n v="15"/>
    <n v="1"/>
    <n v="11"/>
    <n v="5"/>
    <n v="10"/>
    <s v="Travel_Frequently"/>
    <x v="0"/>
    <s v="Medical"/>
    <x v="2"/>
    <s v="Research Scientist"/>
    <x v="0"/>
    <s v="No"/>
    <s v="Y"/>
  </r>
  <r>
    <n v="28"/>
    <n v="2"/>
    <n v="3"/>
    <n v="1"/>
    <n v="3604"/>
    <n v="1"/>
    <n v="55770"/>
    <n v="19"/>
    <n v="8"/>
    <n v="0"/>
    <n v="5"/>
    <n v="3"/>
    <n v="4"/>
    <n v="0"/>
    <n v="2"/>
    <s v="Travel_Frequently"/>
    <x v="1"/>
    <s v="Other"/>
    <x v="1"/>
    <s v="Manager"/>
    <x v="0"/>
    <s v="No"/>
    <s v="Y"/>
  </r>
  <r>
    <n v="44"/>
    <n v="3"/>
    <n v="4"/>
    <n v="1"/>
    <n v="3605"/>
    <n v="2"/>
    <n v="47070"/>
    <n v="17"/>
    <n v="8"/>
    <n v="0"/>
    <n v="26"/>
    <n v="4"/>
    <n v="25"/>
    <n v="14"/>
    <n v="13"/>
    <s v="Travel_Rarely"/>
    <x v="1"/>
    <s v="Life Sciences"/>
    <x v="2"/>
    <s v="Research Scientist"/>
    <x v="1"/>
    <s v="No"/>
    <s v="Y"/>
  </r>
  <r>
    <n v="34"/>
    <n v="1"/>
    <n v="3"/>
    <n v="1"/>
    <n v="3606"/>
    <n v="2"/>
    <n v="24000"/>
    <n v="18"/>
    <n v="8"/>
    <n v="1"/>
    <n v="14"/>
    <n v="3"/>
    <n v="10"/>
    <n v="1"/>
    <n v="8"/>
    <s v="Travel_Frequently"/>
    <x v="0"/>
    <s v="Life Sciences"/>
    <x v="0"/>
    <s v="Sales Executive"/>
    <x v="1"/>
    <s v="No"/>
    <s v="Y"/>
  </r>
  <r>
    <n v="35"/>
    <n v="9"/>
    <n v="3"/>
    <n v="1"/>
    <n v="3607"/>
    <n v="4"/>
    <n v="98240"/>
    <n v="19"/>
    <n v="8"/>
    <n v="0"/>
    <n v="4"/>
    <n v="2"/>
    <n v="3"/>
    <n v="2"/>
    <n v="2"/>
    <s v="Travel_Rarely"/>
    <x v="1"/>
    <s v="Life Sciences"/>
    <x v="0"/>
    <s v="Healthcare Representative"/>
    <x v="1"/>
    <s v="No"/>
    <s v="Y"/>
  </r>
  <r>
    <n v="42"/>
    <n v="23"/>
    <n v="4"/>
    <n v="1"/>
    <n v="3608"/>
    <n v="1"/>
    <n v="64470"/>
    <n v="13"/>
    <n v="8"/>
    <n v="0"/>
    <n v="18"/>
    <n v="3"/>
    <n v="1"/>
    <n v="0"/>
    <n v="0"/>
    <s v="Travel_Rarely"/>
    <x v="1"/>
    <s v="Life Sciences"/>
    <x v="0"/>
    <s v="Manager"/>
    <x v="0"/>
    <s v="No"/>
    <s v="Y"/>
  </r>
  <r>
    <n v="43"/>
    <n v="7"/>
    <n v="2"/>
    <n v="1"/>
    <n v="3609"/>
    <n v="1"/>
    <n v="195020"/>
    <n v="18"/>
    <n v="8"/>
    <n v="2"/>
    <n v="23"/>
    <n v="3"/>
    <n v="21"/>
    <n v="15"/>
    <n v="17"/>
    <s v="Travel_Rarely"/>
    <x v="1"/>
    <s v="Medical"/>
    <x v="1"/>
    <s v="Laboratory Technician"/>
    <x v="0"/>
    <s v="No"/>
    <s v="Y"/>
  </r>
  <r>
    <n v="36"/>
    <n v="2"/>
    <n v="4"/>
    <n v="1"/>
    <n v="3610"/>
    <n v="1"/>
    <n v="27250"/>
    <n v="21"/>
    <n v="8"/>
    <n v="1"/>
    <n v="18"/>
    <n v="4"/>
    <n v="16"/>
    <n v="5"/>
    <n v="12"/>
    <s v="Travel_Rarely"/>
    <x v="1"/>
    <s v="Medical"/>
    <x v="1"/>
    <s v="Healthcare Representative"/>
    <x v="1"/>
    <s v="No"/>
    <s v="Y"/>
  </r>
  <r>
    <n v="44"/>
    <n v="21"/>
    <n v="4"/>
    <n v="1"/>
    <n v="3611"/>
    <n v="2"/>
    <n v="62720"/>
    <n v="19"/>
    <n v="8"/>
    <n v="1"/>
    <n v="10"/>
    <n v="3"/>
    <n v="10"/>
    <n v="0"/>
    <n v="5"/>
    <s v="Travel_Rarely"/>
    <x v="1"/>
    <s v="Life Sciences"/>
    <x v="0"/>
    <s v="Laboratory Technician"/>
    <x v="0"/>
    <s v="Yes"/>
    <s v="Y"/>
  </r>
  <r>
    <n v="28"/>
    <n v="2"/>
    <n v="3"/>
    <n v="1"/>
    <n v="3612"/>
    <n v="2"/>
    <n v="21270"/>
    <n v="14"/>
    <n v="8"/>
    <n v="0"/>
    <n v="2"/>
    <n v="3"/>
    <n v="2"/>
    <n v="2"/>
    <n v="2"/>
    <s v="Travel_Frequently"/>
    <x v="1"/>
    <s v="Life Sciences"/>
    <x v="0"/>
    <s v="Sales Representative"/>
    <x v="0"/>
    <s v="No"/>
    <s v="Y"/>
  </r>
  <r>
    <n v="51"/>
    <n v="21"/>
    <n v="4"/>
    <n v="1"/>
    <n v="3613"/>
    <n v="2"/>
    <n v="182000"/>
    <n v="17"/>
    <n v="8"/>
    <n v="0"/>
    <n v="8"/>
    <n v="3"/>
    <n v="7"/>
    <n v="7"/>
    <n v="7"/>
    <s v="Travel_Frequently"/>
    <x v="0"/>
    <s v="Medical"/>
    <x v="1"/>
    <s v="Research Scientist"/>
    <x v="1"/>
    <s v="No"/>
    <s v="Y"/>
  </r>
  <r>
    <n v="30"/>
    <n v="2"/>
    <n v="4"/>
    <n v="1"/>
    <n v="3614"/>
    <n v="1"/>
    <n v="20960"/>
    <n v="11"/>
    <n v="8"/>
    <n v="3"/>
    <n v="10"/>
    <n v="2"/>
    <n v="8"/>
    <n v="1"/>
    <n v="7"/>
    <s v="Non-Travel"/>
    <x v="1"/>
    <s v="Other"/>
    <x v="1"/>
    <s v="Research Scientist"/>
    <x v="1"/>
    <s v="No"/>
    <s v="Y"/>
  </r>
  <r>
    <n v="29"/>
    <n v="29"/>
    <n v="4"/>
    <n v="1"/>
    <n v="3615"/>
    <n v="1"/>
    <n v="28860"/>
    <n v="13"/>
    <n v="8"/>
    <n v="0"/>
    <n v="10"/>
    <n v="4"/>
    <n v="7"/>
    <n v="7"/>
    <n v="7"/>
    <s v="Travel_Rarely"/>
    <x v="1"/>
    <s v="Technical Degree"/>
    <x v="2"/>
    <s v="Sales Representative"/>
    <x v="0"/>
    <s v="Yes"/>
    <s v="Y"/>
  </r>
  <r>
    <n v="28"/>
    <n v="1"/>
    <n v="4"/>
    <n v="1"/>
    <n v="3616"/>
    <n v="2"/>
    <n v="20330"/>
    <n v="15"/>
    <n v="8"/>
    <n v="1"/>
    <n v="5"/>
    <n v="5"/>
    <n v="3"/>
    <n v="1"/>
    <n v="2"/>
    <s v="Travel_Rarely"/>
    <x v="0"/>
    <s v="Life Sciences"/>
    <x v="1"/>
    <s v="Sales Representative"/>
    <x v="0"/>
    <s v="No"/>
    <s v="Y"/>
  </r>
  <r>
    <n v="25"/>
    <n v="18"/>
    <n v="2"/>
    <n v="1"/>
    <n v="3617"/>
    <n v="1"/>
    <n v="36220"/>
    <n v="25"/>
    <n v="8"/>
    <n v="0"/>
    <n v="2"/>
    <n v="0"/>
    <n v="2"/>
    <n v="2"/>
    <n v="1"/>
    <s v="Travel_Rarely"/>
    <x v="1"/>
    <s v="Life Sciences"/>
    <x v="1"/>
    <s v="Research Scientist"/>
    <x v="1"/>
    <s v="No"/>
    <s v="Y"/>
  </r>
  <r>
    <n v="32"/>
    <n v="10"/>
    <n v="4"/>
    <n v="1"/>
    <n v="3618"/>
    <n v="1"/>
    <n v="42330"/>
    <n v="11"/>
    <n v="8"/>
    <n v="0"/>
    <n v="10"/>
    <n v="5"/>
    <n v="10"/>
    <n v="0"/>
    <n v="8"/>
    <s v="Travel_Rarely"/>
    <x v="1"/>
    <s v="Other"/>
    <x v="0"/>
    <s v="Sales Executive"/>
    <x v="0"/>
    <s v="No"/>
    <s v="Y"/>
  </r>
  <r>
    <n v="45"/>
    <n v="19"/>
    <n v="3"/>
    <n v="1"/>
    <n v="3619"/>
    <n v="3"/>
    <n v="36810"/>
    <n v="17"/>
    <n v="8"/>
    <n v="1"/>
    <n v="22"/>
    <n v="2"/>
    <n v="0"/>
    <n v="0"/>
    <n v="0"/>
    <s v="Travel_Frequently"/>
    <x v="1"/>
    <s v="Medical"/>
    <x v="1"/>
    <s v="Laboratory Technician"/>
    <x v="1"/>
    <s v="No"/>
    <s v="Y"/>
  </r>
  <r>
    <n v="39"/>
    <n v="29"/>
    <n v="1"/>
    <n v="1"/>
    <n v="3620"/>
    <n v="1"/>
    <n v="54600"/>
    <n v="13"/>
    <n v="8"/>
    <n v="2"/>
    <n v="21"/>
    <n v="3"/>
    <n v="19"/>
    <n v="15"/>
    <n v="2"/>
    <s v="Travel_Rarely"/>
    <x v="0"/>
    <s v="Marketing"/>
    <x v="2"/>
    <s v="Laboratory Technician"/>
    <x v="0"/>
    <s v="No"/>
    <s v="Y"/>
  </r>
  <r>
    <n v="58"/>
    <n v="27"/>
    <n v="3"/>
    <n v="1"/>
    <n v="3621"/>
    <n v="2"/>
    <n v="21870"/>
    <n v="18"/>
    <n v="8"/>
    <n v="1"/>
    <n v="2"/>
    <n v="1"/>
    <n v="2"/>
    <n v="2"/>
    <n v="2"/>
    <s v="Travel_Rarely"/>
    <x v="1"/>
    <s v="Other"/>
    <x v="2"/>
    <s v="Laboratory Technician"/>
    <x v="1"/>
    <s v="No"/>
    <s v="Y"/>
  </r>
  <r>
    <n v="32"/>
    <n v="5"/>
    <n v="3"/>
    <n v="1"/>
    <n v="3622"/>
    <n v="1"/>
    <n v="96020"/>
    <n v="13"/>
    <n v="8"/>
    <n v="1"/>
    <n v="10"/>
    <n v="3"/>
    <n v="10"/>
    <n v="1"/>
    <n v="1"/>
    <s v="Travel_Rarely"/>
    <x v="1"/>
    <s v="Technical Degree"/>
    <x v="0"/>
    <s v="Sales Executive"/>
    <x v="0"/>
    <s v="Yes"/>
    <s v="Y"/>
  </r>
  <r>
    <n v="39"/>
    <n v="18"/>
    <n v="2"/>
    <n v="1"/>
    <n v="3623"/>
    <n v="2"/>
    <n v="28360"/>
    <n v="20"/>
    <n v="8"/>
    <n v="0"/>
    <n v="6"/>
    <n v="3"/>
    <n v="5"/>
    <n v="0"/>
    <n v="3"/>
    <s v="Travel_Rarely"/>
    <x v="1"/>
    <s v="Life Sciences"/>
    <x v="1"/>
    <s v="Laboratory Technician"/>
    <x v="1"/>
    <s v="Yes"/>
    <s v="Y"/>
  </r>
  <r>
    <n v="30"/>
    <n v="9"/>
    <n v="1"/>
    <n v="1"/>
    <n v="3624"/>
    <n v="4"/>
    <n v="40890"/>
    <n v="18"/>
    <n v="8"/>
    <n v="0"/>
    <n v="10"/>
    <n v="2"/>
    <n v="9"/>
    <n v="6"/>
    <n v="7"/>
    <s v="Travel_Rarely"/>
    <x v="0"/>
    <s v="Marketing"/>
    <x v="0"/>
    <s v="Research Director"/>
    <x v="1"/>
    <s v="No"/>
    <s v="Y"/>
  </r>
  <r>
    <n v="36"/>
    <n v="1"/>
    <n v="3"/>
    <n v="1"/>
    <n v="3625"/>
    <n v="2"/>
    <n v="166270"/>
    <n v="12"/>
    <n v="8"/>
    <n v="0"/>
    <n v="10"/>
    <n v="5"/>
    <n v="7"/>
    <n v="1"/>
    <n v="7"/>
    <s v="Travel_Rarely"/>
    <x v="0"/>
    <s v="Marketing"/>
    <x v="0"/>
    <s v="Sales Executive"/>
    <x v="1"/>
    <s v="No"/>
    <s v="Y"/>
  </r>
  <r>
    <n v="46"/>
    <n v="4"/>
    <n v="3"/>
    <n v="1"/>
    <n v="3626"/>
    <n v="1"/>
    <n v="26190"/>
    <n v="12"/>
    <n v="8"/>
    <n v="1"/>
    <n v="10"/>
    <n v="3"/>
    <n v="7"/>
    <n v="5"/>
    <n v="7"/>
    <s v="Travel_Rarely"/>
    <x v="0"/>
    <s v="Medical"/>
    <x v="1"/>
    <s v="Research Scientist"/>
    <x v="1"/>
    <s v="No"/>
    <s v="Y"/>
  </r>
  <r>
    <n v="28"/>
    <n v="1"/>
    <n v="3"/>
    <n v="1"/>
    <n v="3627"/>
    <n v="5"/>
    <n v="56790"/>
    <n v="13"/>
    <n v="8"/>
    <n v="0"/>
    <n v="10"/>
    <n v="2"/>
    <n v="9"/>
    <n v="7"/>
    <n v="5"/>
    <s v="Non-Travel"/>
    <x v="1"/>
    <s v="Medical"/>
    <x v="0"/>
    <s v="Sales Executive"/>
    <x v="1"/>
    <s v="No"/>
    <s v="Y"/>
  </r>
  <r>
    <n v="50"/>
    <n v="20"/>
    <n v="2"/>
    <n v="1"/>
    <n v="3628"/>
    <n v="5"/>
    <n v="154020"/>
    <n v="21"/>
    <n v="8"/>
    <n v="0"/>
    <n v="25"/>
    <n v="3"/>
    <n v="3"/>
    <n v="1"/>
    <n v="2"/>
    <s v="Travel_Rarely"/>
    <x v="1"/>
    <s v="Medical"/>
    <x v="0"/>
    <s v="Laboratory Technician"/>
    <x v="0"/>
    <s v="No"/>
    <s v="Y"/>
  </r>
  <r>
    <n v="40"/>
    <n v="8"/>
    <n v="1"/>
    <n v="1"/>
    <n v="3629"/>
    <n v="1"/>
    <n v="59850"/>
    <n v="13"/>
    <n v="8"/>
    <n v="3"/>
    <n v="9"/>
    <n v="1"/>
    <n v="5"/>
    <n v="1"/>
    <n v="0"/>
    <s v="Travel_Rarely"/>
    <x v="0"/>
    <s v="Other"/>
    <x v="1"/>
    <s v="Laboratory Technician"/>
    <x v="1"/>
    <s v="Yes"/>
    <s v="Y"/>
  </r>
  <r>
    <n v="52"/>
    <n v="3"/>
    <n v="2"/>
    <n v="1"/>
    <n v="3630"/>
    <n v="3"/>
    <n v="25790"/>
    <n v="19"/>
    <n v="8"/>
    <n v="1"/>
    <n v="10"/>
    <n v="1"/>
    <n v="8"/>
    <n v="7"/>
    <n v="7"/>
    <s v="Travel_Rarely"/>
    <x v="1"/>
    <s v="Technical Degree"/>
    <x v="1"/>
    <s v="Laboratory Technician"/>
    <x v="1"/>
    <s v="Yes"/>
    <s v="Y"/>
  </r>
  <r>
    <n v="30"/>
    <n v="6"/>
    <n v="4"/>
    <n v="1"/>
    <n v="3631"/>
    <n v="1"/>
    <n v="30410"/>
    <n v="11"/>
    <n v="8"/>
    <n v="1"/>
    <n v="9"/>
    <n v="2"/>
    <n v="9"/>
    <n v="0"/>
    <n v="8"/>
    <s v="Travel_Rarely"/>
    <x v="1"/>
    <s v="Medical"/>
    <x v="0"/>
    <s v="Sales Executive"/>
    <x v="0"/>
    <s v="No"/>
    <s v="Y"/>
  </r>
  <r>
    <n v="39"/>
    <n v="26"/>
    <n v="1"/>
    <n v="1"/>
    <n v="3632"/>
    <n v="2"/>
    <n v="34470"/>
    <n v="14"/>
    <n v="8"/>
    <n v="0"/>
    <n v="9"/>
    <n v="5"/>
    <n v="8"/>
    <n v="1"/>
    <n v="7"/>
    <s v="Travel_Rarely"/>
    <x v="1"/>
    <s v="Medical"/>
    <x v="1"/>
    <s v="Healthcare Representative"/>
    <x v="1"/>
    <s v="No"/>
    <s v="Y"/>
  </r>
  <r>
    <n v="31"/>
    <n v="1"/>
    <n v="2"/>
    <n v="1"/>
    <n v="3633"/>
    <n v="1"/>
    <n v="195130"/>
    <n v="12"/>
    <n v="8"/>
    <n v="1"/>
    <n v="10"/>
    <n v="1"/>
    <n v="10"/>
    <n v="9"/>
    <n v="6"/>
    <s v="Non-Travel"/>
    <x v="1"/>
    <s v="Medical"/>
    <x v="2"/>
    <s v="Sales Executive"/>
    <x v="1"/>
    <s v="No"/>
    <s v="Y"/>
  </r>
  <r>
    <n v="41"/>
    <n v="6"/>
    <n v="3"/>
    <n v="1"/>
    <n v="3634"/>
    <n v="1"/>
    <n v="27730"/>
    <n v="11"/>
    <n v="8"/>
    <n v="0"/>
    <n v="19"/>
    <n v="3"/>
    <n v="19"/>
    <n v="11"/>
    <n v="9"/>
    <s v="Non-Travel"/>
    <x v="0"/>
    <s v="Life Sciences"/>
    <x v="1"/>
    <s v="Research Director"/>
    <x v="0"/>
    <s v="No"/>
    <s v="Y"/>
  </r>
  <r>
    <n v="31"/>
    <n v="3"/>
    <n v="1"/>
    <n v="1"/>
    <n v="3635"/>
    <n v="1"/>
    <n v="71040"/>
    <n v="14"/>
    <n v="8"/>
    <n v="1"/>
    <n v="3"/>
    <n v="3"/>
    <n v="3"/>
    <n v="2"/>
    <n v="2"/>
    <s v="Travel_Frequently"/>
    <x v="1"/>
    <s v="Life Sciences"/>
    <x v="1"/>
    <s v="Sales Executive"/>
    <x v="1"/>
    <s v="Yes"/>
    <s v="Y"/>
  </r>
  <r>
    <n v="44"/>
    <n v="5"/>
    <n v="3"/>
    <n v="1"/>
    <n v="3636"/>
    <n v="1"/>
    <n v="63220"/>
    <n v="11"/>
    <n v="8"/>
    <n v="1"/>
    <n v="10"/>
    <n v="2"/>
    <n v="3"/>
    <n v="1"/>
    <n v="2"/>
    <s v="Travel_Rarely"/>
    <x v="0"/>
    <s v="Life Sciences"/>
    <x v="0"/>
    <s v="Laboratory Technician"/>
    <x v="1"/>
    <s v="Yes"/>
    <s v="Y"/>
  </r>
  <r>
    <n v="42"/>
    <n v="4"/>
    <n v="3"/>
    <n v="1"/>
    <n v="3637"/>
    <n v="2"/>
    <n v="20830"/>
    <n v="12"/>
    <n v="8"/>
    <n v="2"/>
    <n v="21"/>
    <n v="3"/>
    <n v="20"/>
    <n v="2"/>
    <n v="10"/>
    <s v="Non-Travel"/>
    <x v="1"/>
    <s v="Life Sciences"/>
    <x v="0"/>
    <s v="Laboratory Technician"/>
    <x v="1"/>
    <s v="No"/>
    <s v="Y"/>
  </r>
  <r>
    <n v="55"/>
    <n v="11"/>
    <n v="3"/>
    <n v="1"/>
    <n v="3638"/>
    <n v="2"/>
    <n v="83810"/>
    <n v="15"/>
    <n v="8"/>
    <n v="1"/>
    <n v="23"/>
    <n v="3"/>
    <n v="19"/>
    <n v="9"/>
    <n v="11"/>
    <s v="Travel_Rarely"/>
    <x v="0"/>
    <s v="Technical Degree"/>
    <x v="0"/>
    <s v="Manufacturing Director"/>
    <x v="1"/>
    <s v="No"/>
    <s v="Y"/>
  </r>
  <r>
    <n v="56"/>
    <n v="3"/>
    <n v="2"/>
    <n v="1"/>
    <n v="3639"/>
    <n v="3"/>
    <n v="26910"/>
    <n v="16"/>
    <n v="8"/>
    <n v="1"/>
    <n v="36"/>
    <n v="6"/>
    <n v="7"/>
    <n v="7"/>
    <n v="7"/>
    <s v="Travel_Rarely"/>
    <x v="0"/>
    <s v="Medical"/>
    <x v="1"/>
    <s v="Manufacturing Director"/>
    <x v="0"/>
    <s v="No"/>
    <s v="Y"/>
  </r>
  <r>
    <n v="40"/>
    <n v="1"/>
    <n v="1"/>
    <n v="1"/>
    <n v="3640"/>
    <n v="1"/>
    <n v="42860"/>
    <n v="15"/>
    <n v="8"/>
    <n v="0"/>
    <n v="6"/>
    <n v="6"/>
    <n v="4"/>
    <n v="0"/>
    <n v="0"/>
    <s v="Non-Travel"/>
    <x v="1"/>
    <s v="Life Sciences"/>
    <x v="2"/>
    <s v="Laboratory Technician"/>
    <x v="1"/>
    <s v="No"/>
    <s v="Y"/>
  </r>
  <r>
    <n v="34"/>
    <n v="3"/>
    <n v="2"/>
    <n v="1"/>
    <n v="3641"/>
    <n v="2"/>
    <n v="26590"/>
    <n v="24"/>
    <n v="8"/>
    <n v="3"/>
    <n v="10"/>
    <n v="2"/>
    <n v="9"/>
    <n v="1"/>
    <n v="6"/>
    <s v="Travel_Rarely"/>
    <x v="1"/>
    <s v="Technical Degree"/>
    <x v="2"/>
    <s v="Research Director"/>
    <x v="1"/>
    <s v="No"/>
    <s v="Y"/>
  </r>
  <r>
    <n v="40"/>
    <n v="4"/>
    <n v="3"/>
    <n v="1"/>
    <n v="3642"/>
    <n v="2"/>
    <n v="94340"/>
    <n v="13"/>
    <n v="8"/>
    <n v="1"/>
    <n v="9"/>
    <n v="3"/>
    <n v="9"/>
    <n v="8"/>
    <n v="8"/>
    <s v="Travel_Rarely"/>
    <x v="0"/>
    <s v="Medical"/>
    <x v="1"/>
    <s v="Sales Executive"/>
    <x v="1"/>
    <s v="No"/>
    <s v="Y"/>
  </r>
  <r>
    <n v="41"/>
    <n v="1"/>
    <n v="4"/>
    <n v="1"/>
    <n v="3643"/>
    <n v="2"/>
    <n v="55610"/>
    <n v="11"/>
    <n v="8"/>
    <n v="0"/>
    <n v="10"/>
    <n v="2"/>
    <n v="9"/>
    <n v="1"/>
    <n v="7"/>
    <s v="Travel_Frequently"/>
    <x v="0"/>
    <s v="Other"/>
    <x v="2"/>
    <s v="Healthcare Representative"/>
    <x v="0"/>
    <s v="No"/>
    <s v="Y"/>
  </r>
  <r>
    <n v="35"/>
    <n v="1"/>
    <n v="2"/>
    <n v="1"/>
    <n v="3644"/>
    <n v="2"/>
    <n v="66460"/>
    <n v="13"/>
    <n v="8"/>
    <n v="1"/>
    <n v="9"/>
    <n v="2"/>
    <n v="9"/>
    <n v="1"/>
    <n v="1"/>
    <s v="Travel_Frequently"/>
    <x v="0"/>
    <s v="Technical Degree"/>
    <x v="1"/>
    <s v="Manager"/>
    <x v="1"/>
    <s v="No"/>
    <s v="Y"/>
  </r>
  <r>
    <n v="51"/>
    <n v="18"/>
    <n v="2"/>
    <n v="1"/>
    <n v="3645"/>
    <n v="4"/>
    <n v="77250"/>
    <n v="13"/>
    <n v="8"/>
    <n v="1"/>
    <n v="33"/>
    <n v="2"/>
    <n v="33"/>
    <n v="0"/>
    <n v="10"/>
    <s v="Travel_Rarely"/>
    <x v="0"/>
    <s v="Life Sciences"/>
    <x v="2"/>
    <s v="Manufacturing Director"/>
    <x v="1"/>
    <s v="No"/>
    <s v="Y"/>
  </r>
  <r>
    <n v="38"/>
    <n v="2"/>
    <n v="4"/>
    <n v="1"/>
    <n v="3646"/>
    <n v="1"/>
    <n v="107250"/>
    <n v="18"/>
    <n v="8"/>
    <n v="0"/>
    <n v="11"/>
    <n v="5"/>
    <n v="7"/>
    <n v="1"/>
    <n v="7"/>
    <s v="Travel_Rarely"/>
    <x v="0"/>
    <s v="Life Sciences"/>
    <x v="2"/>
    <s v="Research Scientist"/>
    <x v="0"/>
    <s v="No"/>
    <s v="Y"/>
  </r>
  <r>
    <n v="34"/>
    <n v="4"/>
    <n v="3"/>
    <n v="1"/>
    <n v="3647"/>
    <n v="2"/>
    <n v="88470"/>
    <n v="16"/>
    <n v="8"/>
    <n v="0"/>
    <n v="10"/>
    <n v="3"/>
    <n v="10"/>
    <n v="9"/>
    <n v="6"/>
    <s v="Travel_Rarely"/>
    <x v="0"/>
    <s v="Life Sciences"/>
    <x v="1"/>
    <s v="Research Scientist"/>
    <x v="1"/>
    <s v="No"/>
    <s v="Y"/>
  </r>
  <r>
    <n v="25"/>
    <n v="6"/>
    <n v="2"/>
    <n v="1"/>
    <n v="3648"/>
    <n v="4"/>
    <n v="20450"/>
    <n v="19"/>
    <n v="8"/>
    <n v="0"/>
    <n v="7"/>
    <n v="3"/>
    <n v="3"/>
    <n v="1"/>
    <n v="2"/>
    <s v="Travel_Rarely"/>
    <x v="1"/>
    <s v="Medical"/>
    <x v="0"/>
    <s v="Research Scientist"/>
    <x v="0"/>
    <s v="No"/>
    <s v="Y"/>
  </r>
  <r>
    <n v="58"/>
    <n v="1"/>
    <n v="4"/>
    <n v="1"/>
    <n v="3649"/>
    <n v="2"/>
    <n v="10090"/>
    <n v="13"/>
    <n v="8"/>
    <n v="2"/>
    <n v="31"/>
    <n v="3"/>
    <n v="10"/>
    <n v="5"/>
    <n v="9"/>
    <s v="Travel_Rarely"/>
    <x v="0"/>
    <s v="Technical Degree"/>
    <x v="0"/>
    <s v="Sales Executive"/>
    <x v="1"/>
    <s v="Yes"/>
    <s v="Y"/>
  </r>
  <r>
    <n v="40"/>
    <n v="14"/>
    <n v="4"/>
    <n v="1"/>
    <n v="3650"/>
    <n v="1"/>
    <n v="33480"/>
    <n v="22"/>
    <n v="8"/>
    <n v="0"/>
    <n v="7"/>
    <n v="2"/>
    <n v="4"/>
    <n v="0"/>
    <n v="3"/>
    <s v="Travel_Rarely"/>
    <x v="1"/>
    <s v="Medical"/>
    <x v="0"/>
    <s v="Research Scientist"/>
    <x v="0"/>
    <s v="No"/>
    <s v="Y"/>
  </r>
  <r>
    <n v="36"/>
    <n v="16"/>
    <n v="2"/>
    <n v="1"/>
    <n v="3651"/>
    <n v="1"/>
    <n v="12810"/>
    <n v="11"/>
    <n v="8"/>
    <n v="0"/>
    <n v="17"/>
    <n v="2"/>
    <n v="15"/>
    <n v="6"/>
    <n v="13"/>
    <s v="Travel_Frequently"/>
    <x v="0"/>
    <s v="Life Sciences"/>
    <x v="0"/>
    <s v="Research Scientist"/>
    <x v="1"/>
    <s v="No"/>
    <s v="Y"/>
  </r>
  <r>
    <n v="48"/>
    <n v="2"/>
    <n v="1"/>
    <n v="1"/>
    <n v="3652"/>
    <n v="2"/>
    <n v="28190"/>
    <n v="20"/>
    <n v="8"/>
    <n v="0"/>
    <n v="11"/>
    <n v="2"/>
    <n v="10"/>
    <n v="0"/>
    <n v="8"/>
    <s v="Travel_Rarely"/>
    <x v="1"/>
    <s v="Life Sciences"/>
    <x v="1"/>
    <s v="Research Scientist"/>
    <x v="1"/>
    <s v="No"/>
    <s v="Y"/>
  </r>
  <r>
    <n v="27"/>
    <n v="2"/>
    <n v="3"/>
    <n v="1"/>
    <n v="3653"/>
    <n v="2"/>
    <n v="48510"/>
    <n v="18"/>
    <n v="8"/>
    <n v="0"/>
    <n v="5"/>
    <n v="2"/>
    <n v="1"/>
    <n v="0"/>
    <n v="0"/>
    <s v="Travel_Rarely"/>
    <x v="1"/>
    <s v="Life Sciences"/>
    <x v="0"/>
    <s v="Laboratory Technician"/>
    <x v="0"/>
    <s v="No"/>
    <s v="Y"/>
  </r>
  <r>
    <n v="51"/>
    <n v="4"/>
    <n v="1"/>
    <n v="1"/>
    <n v="3654"/>
    <n v="3"/>
    <n v="40280"/>
    <n v="14"/>
    <n v="8"/>
    <n v="0"/>
    <n v="29"/>
    <n v="3"/>
    <n v="5"/>
    <n v="0"/>
    <n v="3"/>
    <s v="Travel_Rarely"/>
    <x v="1"/>
    <s v="Medical"/>
    <x v="1"/>
    <s v="Manufacturing Director"/>
    <x v="0"/>
    <s v="No"/>
    <s v="Y"/>
  </r>
  <r>
    <n v="18"/>
    <n v="1"/>
    <n v="4"/>
    <n v="1"/>
    <n v="3655"/>
    <n v="2"/>
    <n v="27200"/>
    <n v="22"/>
    <n v="8"/>
    <n v="1"/>
    <n v="0"/>
    <n v="2"/>
    <n v="0"/>
    <n v="0"/>
    <n v="0"/>
    <s v="Non-Travel"/>
    <x v="1"/>
    <s v="Medical"/>
    <x v="1"/>
    <s v="Sales Executive"/>
    <x v="1"/>
    <s v="No"/>
    <s v="Y"/>
  </r>
  <r>
    <n v="35"/>
    <n v="1"/>
    <n v="4"/>
    <n v="1"/>
    <n v="3656"/>
    <n v="2"/>
    <n v="81200"/>
    <n v="13"/>
    <n v="8"/>
    <n v="0"/>
    <n v="10"/>
    <n v="2"/>
    <n v="9"/>
    <n v="0"/>
    <n v="0"/>
    <s v="Travel_Rarely"/>
    <x v="1"/>
    <s v="Other"/>
    <x v="0"/>
    <s v="Research Director"/>
    <x v="0"/>
    <s v="No"/>
    <s v="Y"/>
  </r>
  <r>
    <n v="27"/>
    <n v="26"/>
    <n v="4"/>
    <n v="1"/>
    <n v="3657"/>
    <n v="1"/>
    <n v="46470"/>
    <n v="17"/>
    <n v="8"/>
    <n v="0"/>
    <n v="8"/>
    <n v="3"/>
    <n v="6"/>
    <n v="0"/>
    <n v="0"/>
    <s v="Travel_Frequently"/>
    <x v="1"/>
    <s v="Medical"/>
    <x v="1"/>
    <s v="Research Director"/>
    <x v="0"/>
    <s v="No"/>
    <s v="Y"/>
  </r>
  <r>
    <n v="55"/>
    <n v="19"/>
    <n v="3"/>
    <n v="1"/>
    <n v="3658"/>
    <n v="1"/>
    <n v="46800"/>
    <n v="14"/>
    <n v="8"/>
    <n v="3"/>
    <n v="24"/>
    <n v="0"/>
    <n v="19"/>
    <n v="3"/>
    <n v="8"/>
    <s v="Travel_Rarely"/>
    <x v="1"/>
    <s v="Technical Degree"/>
    <x v="1"/>
    <s v="Human Resources"/>
    <x v="1"/>
    <s v="Yes"/>
    <s v="Y"/>
  </r>
  <r>
    <n v="56"/>
    <n v="24"/>
    <n v="4"/>
    <n v="1"/>
    <n v="3659"/>
    <n v="2"/>
    <n v="32210"/>
    <n v="15"/>
    <n v="8"/>
    <n v="2"/>
    <n v="33"/>
    <n v="2"/>
    <n v="19"/>
    <n v="15"/>
    <n v="9"/>
    <s v="Travel_Rarely"/>
    <x v="1"/>
    <s v="Life Sciences"/>
    <x v="0"/>
    <s v="Laboratory Technician"/>
    <x v="1"/>
    <s v="No"/>
    <s v="Y"/>
  </r>
  <r>
    <n v="34"/>
    <n v="1"/>
    <n v="2"/>
    <n v="1"/>
    <n v="3660"/>
    <n v="2"/>
    <n v="86210"/>
    <n v="17"/>
    <n v="8"/>
    <n v="1"/>
    <n v="5"/>
    <n v="1"/>
    <n v="5"/>
    <n v="0"/>
    <n v="0"/>
    <s v="Non-Travel"/>
    <x v="0"/>
    <s v="Life Sciences"/>
    <x v="2"/>
    <s v="Research Scientist"/>
    <x v="1"/>
    <s v="No"/>
    <s v="Y"/>
  </r>
  <r>
    <n v="40"/>
    <n v="3"/>
    <n v="3"/>
    <n v="1"/>
    <n v="3661"/>
    <n v="2"/>
    <n v="45770"/>
    <n v="11"/>
    <n v="8"/>
    <n v="1"/>
    <n v="15"/>
    <n v="3"/>
    <n v="12"/>
    <n v="11"/>
    <n v="8"/>
    <s v="Travel_Rarely"/>
    <x v="1"/>
    <s v="Life Sciences"/>
    <x v="2"/>
    <s v="Sales Executive"/>
    <x v="1"/>
    <s v="No"/>
    <s v="Y"/>
  </r>
  <r>
    <n v="34"/>
    <n v="5"/>
    <n v="3"/>
    <n v="1"/>
    <n v="3662"/>
    <n v="1"/>
    <n v="45530"/>
    <n v="18"/>
    <n v="8"/>
    <n v="1"/>
    <n v="10"/>
    <n v="2"/>
    <n v="8"/>
    <n v="7"/>
    <n v="7"/>
    <s v="Travel_Rarely"/>
    <x v="1"/>
    <s v="Life Sciences"/>
    <x v="0"/>
    <s v="Research Scientist"/>
    <x v="1"/>
    <s v="No"/>
    <s v="Y"/>
  </r>
  <r>
    <n v="31"/>
    <n v="2"/>
    <n v="2"/>
    <n v="1"/>
    <n v="3663"/>
    <n v="2"/>
    <n v="53960"/>
    <n v="17"/>
    <n v="8"/>
    <n v="1"/>
    <n v="3"/>
    <n v="2"/>
    <n v="1"/>
    <n v="0"/>
    <n v="0"/>
    <s v="Travel_Frequently"/>
    <x v="1"/>
    <s v="Medical"/>
    <x v="1"/>
    <s v="Manufacturing Director"/>
    <x v="0"/>
    <s v="Yes"/>
    <s v="Y"/>
  </r>
  <r>
    <n v="35"/>
    <n v="1"/>
    <n v="2"/>
    <n v="1"/>
    <n v="3664"/>
    <n v="1"/>
    <n v="67960"/>
    <n v="13"/>
    <n v="8"/>
    <n v="0"/>
    <n v="5"/>
    <n v="2"/>
    <n v="4"/>
    <n v="3"/>
    <n v="2"/>
    <s v="Travel_Frequently"/>
    <x v="1"/>
    <s v="Medical"/>
    <x v="0"/>
    <s v="Manufacturing Director"/>
    <x v="1"/>
    <s v="Yes"/>
    <s v="Y"/>
  </r>
  <r>
    <n v="38"/>
    <n v="7"/>
    <n v="3"/>
    <n v="1"/>
    <n v="3665"/>
    <n v="2"/>
    <n v="76250"/>
    <n v="15"/>
    <n v="8"/>
    <n v="0"/>
    <n v="4"/>
    <n v="2"/>
    <n v="4"/>
    <n v="0"/>
    <n v="3"/>
    <s v="Travel_Frequently"/>
    <x v="1"/>
    <s v="Medical"/>
    <x v="2"/>
    <s v="Sales Representative"/>
    <x v="0"/>
    <s v="No"/>
    <s v="Y"/>
  </r>
  <r>
    <n v="34"/>
    <n v="10"/>
    <n v="4"/>
    <n v="1"/>
    <n v="3666"/>
    <n v="2"/>
    <n v="74120"/>
    <n v="24"/>
    <n v="8"/>
    <n v="0"/>
    <n v="14"/>
    <n v="4"/>
    <n v="14"/>
    <n v="4"/>
    <n v="11"/>
    <s v="Travel_Rarely"/>
    <x v="1"/>
    <s v="Other"/>
    <x v="1"/>
    <s v="Laboratory Technician"/>
    <x v="0"/>
    <s v="No"/>
    <s v="Y"/>
  </r>
  <r>
    <n v="28"/>
    <n v="2"/>
    <n v="3"/>
    <n v="1"/>
    <n v="3667"/>
    <n v="2"/>
    <n v="111590"/>
    <n v="12"/>
    <n v="8"/>
    <n v="0"/>
    <n v="5"/>
    <n v="2"/>
    <n v="5"/>
    <n v="0"/>
    <n v="4"/>
    <s v="Travel_Rarely"/>
    <x v="1"/>
    <s v="Life Sciences"/>
    <x v="0"/>
    <s v="Healthcare Representative"/>
    <x v="0"/>
    <s v="No"/>
    <s v="Y"/>
  </r>
  <r>
    <n v="31"/>
    <n v="15"/>
    <n v="2"/>
    <n v="1"/>
    <n v="3668"/>
    <n v="2"/>
    <n v="49600"/>
    <n v="15"/>
    <n v="8"/>
    <n v="0"/>
    <n v="10"/>
    <n v="3"/>
    <n v="10"/>
    <n v="6"/>
    <n v="7"/>
    <s v="Travel_Rarely"/>
    <x v="1"/>
    <s v="Life Sciences"/>
    <x v="0"/>
    <s v="Sales Executive"/>
    <x v="1"/>
    <s v="Yes"/>
    <s v="Y"/>
  </r>
  <r>
    <n v="39"/>
    <n v="17"/>
    <n v="4"/>
    <n v="1"/>
    <n v="3669"/>
    <n v="2"/>
    <n v="104750"/>
    <n v="11"/>
    <n v="8"/>
    <n v="1"/>
    <n v="8"/>
    <n v="3"/>
    <n v="5"/>
    <n v="1"/>
    <n v="4"/>
    <s v="Travel_Rarely"/>
    <x v="1"/>
    <s v="Technical Degree"/>
    <x v="0"/>
    <s v="Healthcare Representative"/>
    <x v="0"/>
    <s v="No"/>
    <s v="Y"/>
  </r>
  <r>
    <n v="51"/>
    <n v="20"/>
    <n v="3"/>
    <n v="1"/>
    <n v="3670"/>
    <n v="2"/>
    <n v="148140"/>
    <n v="11"/>
    <n v="8"/>
    <n v="1"/>
    <n v="14"/>
    <n v="2"/>
    <n v="4"/>
    <n v="3"/>
    <n v="2"/>
    <s v="Travel_Frequently"/>
    <x v="1"/>
    <s v="Medical"/>
    <x v="0"/>
    <s v="Sales Executive"/>
    <x v="1"/>
    <s v="No"/>
    <s v="Y"/>
  </r>
  <r>
    <n v="41"/>
    <n v="1"/>
    <n v="3"/>
    <n v="1"/>
    <n v="3671"/>
    <n v="4"/>
    <n v="191410"/>
    <n v="12"/>
    <n v="8"/>
    <n v="1"/>
    <n v="12"/>
    <n v="2"/>
    <n v="6"/>
    <n v="3"/>
    <n v="3"/>
    <s v="Travel_Frequently"/>
    <x v="1"/>
    <s v="Life Sciences"/>
    <x v="2"/>
    <s v="Sales Executive"/>
    <x v="1"/>
    <s v="No"/>
    <s v="Y"/>
  </r>
  <r>
    <n v="37"/>
    <n v="2"/>
    <n v="2"/>
    <n v="1"/>
    <n v="3672"/>
    <n v="1"/>
    <n v="54050"/>
    <n v="15"/>
    <n v="8"/>
    <n v="0"/>
    <n v="8"/>
    <n v="3"/>
    <n v="6"/>
    <n v="1"/>
    <n v="3"/>
    <s v="Travel_Rarely"/>
    <x v="1"/>
    <s v="Medical"/>
    <x v="0"/>
    <s v="Healthcare Representative"/>
    <x v="0"/>
    <s v="No"/>
    <s v="Y"/>
  </r>
  <r>
    <n v="33"/>
    <n v="2"/>
    <n v="3"/>
    <n v="1"/>
    <n v="3673"/>
    <n v="1"/>
    <n v="87930"/>
    <n v="17"/>
    <n v="8"/>
    <n v="0"/>
    <n v="8"/>
    <n v="2"/>
    <n v="5"/>
    <n v="1"/>
    <n v="2"/>
    <s v="Travel_Frequently"/>
    <x v="1"/>
    <s v="Medical"/>
    <x v="0"/>
    <s v="Sales Executive"/>
    <x v="0"/>
    <s v="No"/>
    <s v="Y"/>
  </r>
  <r>
    <n v="32"/>
    <n v="1"/>
    <n v="4"/>
    <n v="1"/>
    <n v="3674"/>
    <n v="5"/>
    <n v="191890"/>
    <n v="12"/>
    <n v="8"/>
    <n v="1"/>
    <n v="4"/>
    <n v="3"/>
    <n v="3"/>
    <n v="1"/>
    <n v="2"/>
    <s v="Travel_Rarely"/>
    <x v="1"/>
    <s v="Medical"/>
    <x v="0"/>
    <s v="Research Director"/>
    <x v="1"/>
    <s v="No"/>
    <s v="Y"/>
  </r>
  <r>
    <n v="39"/>
    <n v="29"/>
    <n v="2"/>
    <n v="1"/>
    <n v="3675"/>
    <n v="2"/>
    <n v="38750"/>
    <n v="15"/>
    <n v="8"/>
    <n v="0"/>
    <n v="13"/>
    <n v="3"/>
    <n v="6"/>
    <n v="0"/>
    <n v="5"/>
    <s v="Non-Travel"/>
    <x v="1"/>
    <s v="Life Sciences"/>
    <x v="0"/>
    <s v="Sales Executive"/>
    <x v="1"/>
    <s v="No"/>
    <s v="Y"/>
  </r>
  <r>
    <n v="25"/>
    <n v="7"/>
    <n v="4"/>
    <n v="1"/>
    <n v="3676"/>
    <n v="1"/>
    <n v="22160"/>
    <n v="13"/>
    <n v="8"/>
    <n v="3"/>
    <n v="6"/>
    <n v="2"/>
    <n v="3"/>
    <n v="1"/>
    <n v="2"/>
    <s v="Travel_Rarely"/>
    <x v="1"/>
    <s v="Life Sciences"/>
    <x v="0"/>
    <s v="Sales Executive"/>
    <x v="1"/>
    <s v="No"/>
    <s v="Y"/>
  </r>
  <r>
    <n v="52"/>
    <n v="2"/>
    <n v="1"/>
    <n v="1"/>
    <n v="3677"/>
    <n v="2"/>
    <n v="117130"/>
    <n v="14"/>
    <n v="8"/>
    <n v="0"/>
    <n v="24"/>
    <n v="2"/>
    <n v="5"/>
    <n v="0"/>
    <n v="2"/>
    <s v="Travel_Frequently"/>
    <x v="1"/>
    <s v="Life Sciences"/>
    <x v="0"/>
    <s v="Sales Executive"/>
    <x v="1"/>
    <s v="No"/>
    <s v="Y"/>
  </r>
  <r>
    <n v="43"/>
    <n v="2"/>
    <n v="2"/>
    <n v="1"/>
    <n v="3678"/>
    <n v="1"/>
    <n v="78610"/>
    <n v="14"/>
    <n v="8"/>
    <n v="2"/>
    <n v="20"/>
    <n v="1"/>
    <n v="20"/>
    <n v="1"/>
    <n v="8"/>
    <s v="Travel_Rarely"/>
    <x v="1"/>
    <s v="Medical"/>
    <x v="1"/>
    <s v="Laboratory Technician"/>
    <x v="1"/>
    <s v="No"/>
    <s v="Y"/>
  </r>
  <r>
    <n v="27"/>
    <n v="2"/>
    <n v="4"/>
    <n v="1"/>
    <n v="3679"/>
    <n v="1"/>
    <n v="37080"/>
    <n v="16"/>
    <n v="8"/>
    <n v="2"/>
    <n v="6"/>
    <n v="2"/>
    <n v="6"/>
    <n v="4"/>
    <n v="4"/>
    <s v="Travel_Rarely"/>
    <x v="1"/>
    <s v="Life Sciences"/>
    <x v="0"/>
    <s v="Human Resources"/>
    <x v="1"/>
    <s v="No"/>
    <s v="Y"/>
  </r>
  <r>
    <n v="27"/>
    <n v="2"/>
    <n v="5"/>
    <n v="1"/>
    <n v="3680"/>
    <n v="1"/>
    <n v="137700"/>
    <n v="18"/>
    <n v="8"/>
    <n v="1"/>
    <n v="8"/>
    <n v="3"/>
    <n v="8"/>
    <n v="7"/>
    <n v="7"/>
    <s v="Travel_Rarely"/>
    <x v="1"/>
    <s v="Life Sciences"/>
    <x v="1"/>
    <s v="Research Scientist"/>
    <x v="0"/>
    <s v="Yes"/>
    <s v="Y"/>
  </r>
  <r>
    <n v="26"/>
    <n v="2"/>
    <n v="2"/>
    <n v="1"/>
    <n v="3681"/>
    <n v="3"/>
    <n v="53040"/>
    <n v="20"/>
    <n v="8"/>
    <n v="1"/>
    <n v="5"/>
    <n v="2"/>
    <n v="4"/>
    <n v="1"/>
    <n v="1"/>
    <s v="Travel_Rarely"/>
    <x v="1"/>
    <s v="Other"/>
    <x v="1"/>
    <s v="Laboratory Technician"/>
    <x v="1"/>
    <s v="No"/>
    <s v="Y"/>
  </r>
  <r>
    <n v="42"/>
    <n v="23"/>
    <n v="3"/>
    <n v="1"/>
    <n v="3682"/>
    <n v="3"/>
    <n v="26420"/>
    <n v="13"/>
    <n v="8"/>
    <n v="1"/>
    <n v="21"/>
    <n v="3"/>
    <n v="20"/>
    <n v="0"/>
    <n v="9"/>
    <s v="Travel_Rarely"/>
    <x v="0"/>
    <s v="Marketing"/>
    <x v="0"/>
    <s v="Research Scientist"/>
    <x v="0"/>
    <s v="No"/>
    <s v="Y"/>
  </r>
  <r>
    <n v="52"/>
    <n v="5"/>
    <n v="2"/>
    <n v="1"/>
    <n v="3683"/>
    <n v="1"/>
    <n v="27590"/>
    <n v="18"/>
    <n v="8"/>
    <n v="1"/>
    <n v="12"/>
    <n v="6"/>
    <n v="5"/>
    <n v="0"/>
    <n v="4"/>
    <s v="Travel_Rarely"/>
    <x v="1"/>
    <s v="Life Sciences"/>
    <x v="0"/>
    <s v="Healthcare Representative"/>
    <x v="0"/>
    <s v="No"/>
    <s v="Y"/>
  </r>
  <r>
    <n v="37"/>
    <n v="20"/>
    <n v="5"/>
    <n v="1"/>
    <n v="3684"/>
    <n v="2"/>
    <n v="68040"/>
    <n v="13"/>
    <n v="8"/>
    <n v="1"/>
    <n v="8"/>
    <n v="1"/>
    <n v="3"/>
    <n v="0"/>
    <n v="2"/>
    <s v="Travel_Rarely"/>
    <x v="1"/>
    <s v="Life Sciences"/>
    <x v="1"/>
    <s v="Manager"/>
    <x v="1"/>
    <s v="No"/>
    <s v="Y"/>
  </r>
  <r>
    <n v="35"/>
    <n v="6"/>
    <n v="4"/>
    <n v="1"/>
    <n v="3685"/>
    <n v="2"/>
    <n v="61420"/>
    <n v="15"/>
    <n v="8"/>
    <n v="1"/>
    <n v="10"/>
    <n v="2"/>
    <n v="2"/>
    <n v="2"/>
    <n v="2"/>
    <s v="Travel_Frequently"/>
    <x v="1"/>
    <s v="Medical"/>
    <x v="1"/>
    <s v="Research Director"/>
    <x v="0"/>
    <s v="No"/>
    <s v="Y"/>
  </r>
  <r>
    <n v="25"/>
    <n v="1"/>
    <n v="4"/>
    <n v="1"/>
    <n v="3686"/>
    <n v="2"/>
    <n v="25000"/>
    <n v="14"/>
    <n v="8"/>
    <n v="2"/>
    <n v="7"/>
    <n v="2"/>
    <n v="3"/>
    <n v="0"/>
    <n v="2"/>
    <s v="Travel_Rarely"/>
    <x v="1"/>
    <s v="Medical"/>
    <x v="0"/>
    <s v="Sales Executive"/>
    <x v="1"/>
    <s v="No"/>
    <s v="Y"/>
  </r>
  <r>
    <n v="26"/>
    <n v="29"/>
    <n v="4"/>
    <n v="1"/>
    <n v="3687"/>
    <n v="1"/>
    <n v="63890"/>
    <n v="22"/>
    <n v="8"/>
    <n v="0"/>
    <n v="8"/>
    <n v="2"/>
    <n v="7"/>
    <n v="0"/>
    <n v="7"/>
    <s v="Travel_Rarely"/>
    <x v="1"/>
    <s v="Life Sciences"/>
    <x v="1"/>
    <s v="Research Scientist"/>
    <x v="1"/>
    <s v="No"/>
    <s v="Y"/>
  </r>
  <r>
    <n v="29"/>
    <n v="9"/>
    <n v="3"/>
    <n v="1"/>
    <n v="3688"/>
    <n v="1"/>
    <n v="111030"/>
    <n v="12"/>
    <n v="8"/>
    <n v="0"/>
    <n v="10"/>
    <n v="5"/>
    <n v="10"/>
    <n v="0"/>
    <n v="9"/>
    <s v="Travel_Rarely"/>
    <x v="0"/>
    <s v="Life Sciences"/>
    <x v="1"/>
    <s v="Laboratory Technician"/>
    <x v="1"/>
    <s v="No"/>
    <s v="Y"/>
  </r>
  <r>
    <n v="49"/>
    <n v="6"/>
    <n v="5"/>
    <n v="1"/>
    <n v="3689"/>
    <n v="2"/>
    <n v="23420"/>
    <n v="18"/>
    <n v="8"/>
    <n v="0"/>
    <n v="20"/>
    <n v="2"/>
    <n v="4"/>
    <n v="1"/>
    <n v="3"/>
    <s v="Travel_Frequently"/>
    <x v="0"/>
    <s v="Medical"/>
    <x v="1"/>
    <s v="Healthcare Representative"/>
    <x v="0"/>
    <s v="Yes"/>
    <s v="Y"/>
  </r>
  <r>
    <n v="29"/>
    <n v="3"/>
    <n v="2"/>
    <n v="1"/>
    <n v="3690"/>
    <n v="2"/>
    <n v="68110"/>
    <n v="15"/>
    <n v="8"/>
    <n v="1"/>
    <n v="9"/>
    <n v="2"/>
    <n v="8"/>
    <n v="7"/>
    <n v="7"/>
    <s v="Travel_Frequently"/>
    <x v="0"/>
    <s v="Marketing"/>
    <x v="1"/>
    <s v="Laboratory Technician"/>
    <x v="0"/>
    <s v="Yes"/>
    <s v="Y"/>
  </r>
  <r>
    <n v="54"/>
    <n v="1"/>
    <n v="3"/>
    <n v="1"/>
    <n v="3691"/>
    <n v="2"/>
    <n v="22970"/>
    <n v="18"/>
    <n v="8"/>
    <n v="2"/>
    <n v="29"/>
    <n v="2"/>
    <n v="20"/>
    <n v="12"/>
    <n v="7"/>
    <s v="Travel_Rarely"/>
    <x v="0"/>
    <s v="Medical"/>
    <x v="1"/>
    <s v="Manager"/>
    <x v="0"/>
    <s v="No"/>
    <s v="Y"/>
  </r>
  <r>
    <n v="58"/>
    <n v="22"/>
    <n v="3"/>
    <n v="1"/>
    <n v="3692"/>
    <n v="2"/>
    <n v="24500"/>
    <n v="12"/>
    <n v="8"/>
    <n v="1"/>
    <n v="32"/>
    <n v="2"/>
    <n v="9"/>
    <n v="1"/>
    <n v="5"/>
    <s v="Travel_Rarely"/>
    <x v="0"/>
    <s v="Life Sciences"/>
    <x v="0"/>
    <s v="Laboratory Technician"/>
    <x v="0"/>
    <s v="No"/>
    <s v="Y"/>
  </r>
  <r>
    <n v="55"/>
    <n v="7"/>
    <n v="3"/>
    <n v="1"/>
    <n v="3693"/>
    <n v="3"/>
    <n v="50930"/>
    <n v="16"/>
    <n v="8"/>
    <n v="1"/>
    <n v="31"/>
    <n v="3"/>
    <n v="7"/>
    <n v="0"/>
    <n v="0"/>
    <s v="Travel_Rarely"/>
    <x v="1"/>
    <s v="Life Sciences"/>
    <x v="2"/>
    <s v="Research Scientist"/>
    <x v="0"/>
    <s v="No"/>
    <s v="Y"/>
  </r>
  <r>
    <n v="36"/>
    <n v="1"/>
    <n v="3"/>
    <n v="1"/>
    <n v="3694"/>
    <n v="2"/>
    <n v="53090"/>
    <n v="13"/>
    <n v="8"/>
    <n v="0"/>
    <n v="15"/>
    <n v="5"/>
    <n v="5"/>
    <n v="0"/>
    <n v="1"/>
    <s v="Travel_Rarely"/>
    <x v="1"/>
    <s v="Medical"/>
    <x v="1"/>
    <s v="Sales Executive"/>
    <x v="1"/>
    <s v="No"/>
    <s v="Y"/>
  </r>
  <r>
    <n v="31"/>
    <n v="4"/>
    <n v="3"/>
    <n v="1"/>
    <n v="3695"/>
    <n v="2"/>
    <n v="30570"/>
    <n v="19"/>
    <n v="8"/>
    <n v="0"/>
    <n v="1"/>
    <n v="3"/>
    <n v="1"/>
    <n v="0"/>
    <n v="0"/>
    <s v="Travel_Frequently"/>
    <x v="0"/>
    <s v="Life Sciences"/>
    <x v="1"/>
    <s v="Manager"/>
    <x v="1"/>
    <s v="Yes"/>
    <s v="Y"/>
  </r>
  <r>
    <n v="30"/>
    <n v="3"/>
    <n v="3"/>
    <n v="1"/>
    <n v="3696"/>
    <n v="3"/>
    <n v="51210"/>
    <n v="13"/>
    <n v="8"/>
    <n v="0"/>
    <n v="8"/>
    <n v="4"/>
    <n v="3"/>
    <n v="0"/>
    <n v="2"/>
    <s v="Travel_Rarely"/>
    <x v="0"/>
    <s v="Life Sciences"/>
    <x v="2"/>
    <s v="Sales Executive"/>
    <x v="1"/>
    <s v="No"/>
    <s v="Y"/>
  </r>
  <r>
    <n v="31"/>
    <n v="1"/>
    <n v="3"/>
    <n v="1"/>
    <n v="3697"/>
    <n v="1"/>
    <n v="168560"/>
    <n v="12"/>
    <n v="8"/>
    <n v="1"/>
    <n v="9"/>
    <n v="3"/>
    <n v="3"/>
    <n v="1"/>
    <n v="0"/>
    <s v="Travel_Rarely"/>
    <x v="1"/>
    <s v="Medical"/>
    <x v="1"/>
    <s v="Laboratory Technician"/>
    <x v="1"/>
    <s v="No"/>
    <s v="Y"/>
  </r>
  <r>
    <n v="34"/>
    <n v="2"/>
    <n v="1"/>
    <n v="1"/>
    <n v="3698"/>
    <n v="5"/>
    <n v="26860"/>
    <n v="11"/>
    <n v="8"/>
    <n v="0"/>
    <n v="10"/>
    <n v="3"/>
    <n v="4"/>
    <n v="1"/>
    <n v="3"/>
    <s v="Travel_Frequently"/>
    <x v="0"/>
    <s v="Marketing"/>
    <x v="2"/>
    <s v="Manager"/>
    <x v="0"/>
    <s v="No"/>
    <s v="Y"/>
  </r>
  <r>
    <n v="31"/>
    <n v="20"/>
    <n v="3"/>
    <n v="1"/>
    <n v="3699"/>
    <n v="1"/>
    <n v="61800"/>
    <n v="14"/>
    <n v="8"/>
    <n v="1"/>
    <n v="1"/>
    <n v="2"/>
    <n v="1"/>
    <n v="0"/>
    <n v="0"/>
    <s v="Travel_Rarely"/>
    <x v="0"/>
    <s v="Technical Degree"/>
    <x v="1"/>
    <s v="Research Scientist"/>
    <x v="1"/>
    <s v="Yes"/>
    <s v="Y"/>
  </r>
  <r>
    <n v="27"/>
    <n v="11"/>
    <n v="4"/>
    <n v="1"/>
    <n v="3700"/>
    <n v="4"/>
    <n v="66320"/>
    <n v="16"/>
    <n v="8"/>
    <n v="0"/>
    <n v="6"/>
    <n v="3"/>
    <n v="5"/>
    <n v="1"/>
    <n v="4"/>
    <s v="Travel_Rarely"/>
    <x v="2"/>
    <s v="Medical"/>
    <x v="0"/>
    <s v="Sales Executive"/>
    <x v="1"/>
    <s v="No"/>
    <s v="Y"/>
  </r>
  <r>
    <n v="36"/>
    <n v="1"/>
    <n v="3"/>
    <n v="1"/>
    <n v="3701"/>
    <n v="2"/>
    <n v="35050"/>
    <n v="12"/>
    <n v="8"/>
    <n v="2"/>
    <n v="10"/>
    <n v="2"/>
    <n v="10"/>
    <n v="1"/>
    <n v="8"/>
    <s v="Travel_Rarely"/>
    <x v="0"/>
    <s v="Marketing"/>
    <x v="1"/>
    <s v="Research Scientist"/>
    <x v="1"/>
    <s v="No"/>
    <s v="Y"/>
  </r>
  <r>
    <n v="36"/>
    <n v="24"/>
    <n v="3"/>
    <n v="1"/>
    <n v="3702"/>
    <n v="3"/>
    <n v="63970"/>
    <n v="14"/>
    <n v="8"/>
    <n v="1"/>
    <n v="11"/>
    <n v="3"/>
    <n v="3"/>
    <n v="0"/>
    <n v="2"/>
    <s v="Travel_Rarely"/>
    <x v="1"/>
    <s v="Other"/>
    <x v="0"/>
    <s v="Research Director"/>
    <x v="0"/>
    <s v="No"/>
    <s v="Y"/>
  </r>
  <r>
    <n v="47"/>
    <n v="23"/>
    <n v="4"/>
    <n v="1"/>
    <n v="3703"/>
    <n v="2"/>
    <n v="62740"/>
    <n v="14"/>
    <n v="8"/>
    <n v="2"/>
    <n v="17"/>
    <n v="0"/>
    <n v="6"/>
    <n v="1"/>
    <n v="2"/>
    <s v="Travel_Rarely"/>
    <x v="1"/>
    <s v="Life Sciences"/>
    <x v="0"/>
    <s v="Sales Executive"/>
    <x v="0"/>
    <s v="No"/>
    <s v="Y"/>
  </r>
  <r>
    <n v="25"/>
    <n v="16"/>
    <n v="4"/>
    <n v="1"/>
    <n v="3704"/>
    <n v="2"/>
    <n v="198590"/>
    <n v="19"/>
    <n v="8"/>
    <n v="0"/>
    <n v="6"/>
    <n v="3"/>
    <n v="3"/>
    <n v="2"/>
    <n v="2"/>
    <s v="Travel_Rarely"/>
    <x v="0"/>
    <s v="Life Sciences"/>
    <x v="0"/>
    <s v="Research Scientist"/>
    <x v="1"/>
    <s v="Yes"/>
    <s v="Y"/>
  </r>
  <r>
    <n v="37"/>
    <n v="8"/>
    <n v="4"/>
    <n v="1"/>
    <n v="3705"/>
    <n v="1"/>
    <n v="75870"/>
    <n v="22"/>
    <n v="8"/>
    <n v="1"/>
    <n v="7"/>
    <n v="5"/>
    <n v="6"/>
    <n v="1"/>
    <n v="3"/>
    <s v="Non-Travel"/>
    <x v="0"/>
    <s v="Medical"/>
    <x v="1"/>
    <s v="Healthcare Representative"/>
    <x v="1"/>
    <s v="No"/>
    <s v="Y"/>
  </r>
  <r>
    <n v="56"/>
    <n v="10"/>
    <n v="4"/>
    <n v="1"/>
    <n v="3706"/>
    <n v="2"/>
    <n v="42580"/>
    <n v="16"/>
    <n v="8"/>
    <n v="0"/>
    <n v="5"/>
    <n v="2"/>
    <n v="3"/>
    <n v="1"/>
    <n v="0"/>
    <s v="Travel_Rarely"/>
    <x v="1"/>
    <s v="Other"/>
    <x v="0"/>
    <s v="Sales Representative"/>
    <x v="1"/>
    <s v="No"/>
    <s v="Y"/>
  </r>
  <r>
    <n v="47"/>
    <n v="3"/>
    <n v="2"/>
    <n v="1"/>
    <n v="3707"/>
    <n v="2"/>
    <n v="43640"/>
    <n v="11"/>
    <n v="8"/>
    <n v="1"/>
    <n v="26"/>
    <n v="3"/>
    <n v="20"/>
    <n v="5"/>
    <n v="6"/>
    <s v="Travel_Rarely"/>
    <x v="1"/>
    <s v="Medical"/>
    <x v="0"/>
    <s v="Laboratory Technician"/>
    <x v="1"/>
    <s v="No"/>
    <s v="Y"/>
  </r>
  <r>
    <n v="24"/>
    <n v="5"/>
    <n v="1"/>
    <n v="1"/>
    <n v="3708"/>
    <n v="1"/>
    <n v="43350"/>
    <n v="15"/>
    <n v="8"/>
    <n v="1"/>
    <n v="5"/>
    <n v="5"/>
    <n v="5"/>
    <n v="0"/>
    <n v="3"/>
    <s v="Travel_Rarely"/>
    <x v="1"/>
    <s v="Other"/>
    <x v="0"/>
    <s v="Manufacturing Director"/>
    <x v="1"/>
    <s v="No"/>
    <s v="Y"/>
  </r>
  <r>
    <n v="32"/>
    <n v="4"/>
    <n v="3"/>
    <n v="1"/>
    <n v="3709"/>
    <n v="1"/>
    <n v="53260"/>
    <n v="14"/>
    <n v="8"/>
    <n v="1"/>
    <n v="7"/>
    <n v="2"/>
    <n v="4"/>
    <n v="0"/>
    <n v="3"/>
    <s v="Travel_Rarely"/>
    <x v="0"/>
    <s v="Marketing"/>
    <x v="0"/>
    <s v="Research Scientist"/>
    <x v="1"/>
    <s v="No"/>
    <s v="Y"/>
  </r>
  <r>
    <n v="34"/>
    <n v="9"/>
    <n v="2"/>
    <n v="1"/>
    <n v="3710"/>
    <n v="1"/>
    <n v="32800"/>
    <n v="13"/>
    <n v="8"/>
    <n v="0"/>
    <n v="7"/>
    <n v="3"/>
    <n v="5"/>
    <n v="0"/>
    <n v="2"/>
    <s v="Travel_Rarely"/>
    <x v="1"/>
    <s v="Medical"/>
    <x v="0"/>
    <s v="Sales Executive"/>
    <x v="1"/>
    <s v="No"/>
    <s v="Y"/>
  </r>
  <r>
    <n v="41"/>
    <n v="26"/>
    <n v="3"/>
    <n v="1"/>
    <n v="3711"/>
    <n v="3"/>
    <n v="54850"/>
    <n v="17"/>
    <n v="8"/>
    <n v="2"/>
    <n v="7"/>
    <n v="2"/>
    <n v="4"/>
    <n v="0"/>
    <n v="3"/>
    <s v="Travel_Rarely"/>
    <x v="1"/>
    <s v="Medical"/>
    <x v="0"/>
    <s v="Sales Executive"/>
    <x v="0"/>
    <s v="No"/>
    <s v="Y"/>
  </r>
  <r>
    <n v="40"/>
    <n v="3"/>
    <n v="2"/>
    <n v="1"/>
    <n v="3712"/>
    <n v="1"/>
    <n v="43420"/>
    <n v="11"/>
    <n v="8"/>
    <n v="1"/>
    <n v="11"/>
    <n v="6"/>
    <n v="8"/>
    <n v="0"/>
    <n v="7"/>
    <s v="Non-Travel"/>
    <x v="0"/>
    <s v="Life Sciences"/>
    <x v="2"/>
    <s v="Sales Executive"/>
    <x v="1"/>
    <s v="No"/>
    <s v="Y"/>
  </r>
  <r>
    <n v="31"/>
    <n v="16"/>
    <n v="3"/>
    <n v="1"/>
    <n v="3713"/>
    <n v="2"/>
    <n v="27820"/>
    <n v="19"/>
    <n v="8"/>
    <n v="1"/>
    <n v="13"/>
    <n v="5"/>
    <n v="13"/>
    <n v="9"/>
    <n v="9"/>
    <s v="Travel_Rarely"/>
    <x v="1"/>
    <s v="Medical"/>
    <x v="2"/>
    <s v="Human Resources"/>
    <x v="1"/>
    <s v="No"/>
    <s v="Y"/>
  </r>
  <r>
    <n v="46"/>
    <n v="18"/>
    <n v="1"/>
    <n v="1"/>
    <n v="3714"/>
    <n v="1"/>
    <n v="59800"/>
    <n v="11"/>
    <n v="8"/>
    <n v="1"/>
    <n v="28"/>
    <n v="2"/>
    <n v="7"/>
    <n v="4"/>
    <n v="3"/>
    <s v="Travel_Rarely"/>
    <x v="1"/>
    <s v="Medical"/>
    <x v="2"/>
    <s v="Manufacturing Director"/>
    <x v="1"/>
    <s v="Yes"/>
    <s v="Y"/>
  </r>
  <r>
    <n v="39"/>
    <n v="2"/>
    <n v="4"/>
    <n v="1"/>
    <n v="3715"/>
    <n v="2"/>
    <n v="43810"/>
    <n v="15"/>
    <n v="8"/>
    <n v="2"/>
    <n v="11"/>
    <n v="1"/>
    <n v="1"/>
    <n v="0"/>
    <n v="0"/>
    <s v="Non-Travel"/>
    <x v="1"/>
    <s v="Medical"/>
    <x v="1"/>
    <s v="Manufacturing Director"/>
    <x v="1"/>
    <s v="Yes"/>
    <s v="Y"/>
  </r>
  <r>
    <n v="31"/>
    <n v="2"/>
    <n v="3"/>
    <n v="1"/>
    <n v="3716"/>
    <n v="2"/>
    <n v="25720"/>
    <n v="13"/>
    <n v="8"/>
    <n v="3"/>
    <n v="10"/>
    <n v="3"/>
    <n v="10"/>
    <n v="4"/>
    <n v="7"/>
    <s v="Travel_Frequently"/>
    <x v="0"/>
    <s v="Medical"/>
    <x v="1"/>
    <s v="Sales Executive"/>
    <x v="1"/>
    <s v="Yes"/>
    <s v="Y"/>
  </r>
  <r>
    <n v="45"/>
    <n v="10"/>
    <n v="2"/>
    <n v="1"/>
    <n v="3717"/>
    <n v="1"/>
    <n v="38330"/>
    <n v="14"/>
    <n v="8"/>
    <n v="0"/>
    <n v="24"/>
    <n v="1"/>
    <n v="7"/>
    <n v="0"/>
    <n v="7"/>
    <s v="Travel_Rarely"/>
    <x v="0"/>
    <s v="Marketing"/>
    <x v="2"/>
    <s v="Sales Executive"/>
    <x v="1"/>
    <s v="No"/>
    <s v="Y"/>
  </r>
  <r>
    <n v="31"/>
    <n v="16"/>
    <n v="4"/>
    <n v="1"/>
    <n v="3718"/>
    <n v="3"/>
    <n v="42440"/>
    <n v="13"/>
    <n v="8"/>
    <n v="0"/>
    <n v="8"/>
    <n v="3"/>
    <n v="3"/>
    <n v="0"/>
    <n v="2"/>
    <s v="Travel_Rarely"/>
    <x v="1"/>
    <s v="Life Sciences"/>
    <x v="1"/>
    <s v="Human Resources"/>
    <x v="1"/>
    <s v="No"/>
    <s v="Y"/>
  </r>
  <r>
    <n v="31"/>
    <n v="7"/>
    <n v="4"/>
    <n v="1"/>
    <n v="3719"/>
    <n v="1"/>
    <n v="65000"/>
    <n v="23"/>
    <n v="8"/>
    <n v="1"/>
    <n v="7"/>
    <n v="5"/>
    <n v="2"/>
    <n v="2"/>
    <n v="2"/>
    <s v="Travel_Frequently"/>
    <x v="1"/>
    <s v="Life Sciences"/>
    <x v="0"/>
    <s v="Laboratory Technician"/>
    <x v="1"/>
    <s v="Yes"/>
    <s v="Y"/>
  </r>
  <r>
    <n v="45"/>
    <n v="1"/>
    <n v="2"/>
    <n v="1"/>
    <n v="3720"/>
    <n v="1"/>
    <n v="184300"/>
    <n v="12"/>
    <n v="8"/>
    <n v="1"/>
    <n v="10"/>
    <n v="5"/>
    <n v="3"/>
    <n v="1"/>
    <n v="2"/>
    <s v="Travel_Rarely"/>
    <x v="1"/>
    <s v="Life Sciences"/>
    <x v="0"/>
    <s v="Research Scientist"/>
    <x v="0"/>
    <s v="No"/>
    <s v="Y"/>
  </r>
  <r>
    <n v="48"/>
    <n v="24"/>
    <n v="3"/>
    <n v="1"/>
    <n v="3721"/>
    <n v="2"/>
    <n v="16010"/>
    <n v="12"/>
    <n v="8"/>
    <n v="0"/>
    <n v="15"/>
    <n v="3"/>
    <n v="2"/>
    <n v="2"/>
    <n v="2"/>
    <s v="Travel_Rarely"/>
    <x v="1"/>
    <s v="Technical Degree"/>
    <x v="2"/>
    <s v="Research Scientist"/>
    <x v="1"/>
    <s v="No"/>
    <s v="Y"/>
  </r>
  <r>
    <n v="34"/>
    <n v="7"/>
    <n v="4"/>
    <n v="1"/>
    <n v="3722"/>
    <n v="2"/>
    <n v="26940"/>
    <n v="16"/>
    <n v="8"/>
    <n v="1"/>
    <n v="2"/>
    <n v="3"/>
    <n v="2"/>
    <n v="2"/>
    <n v="2"/>
    <s v="Travel_Rarely"/>
    <x v="1"/>
    <s v="Medical"/>
    <x v="0"/>
    <s v="Research Scientist"/>
    <x v="1"/>
    <s v="Yes"/>
    <s v="Y"/>
  </r>
  <r>
    <n v="40"/>
    <n v="25"/>
    <n v="4"/>
    <n v="1"/>
    <n v="3723"/>
    <n v="1"/>
    <n v="31490"/>
    <n v="15"/>
    <n v="8"/>
    <n v="1"/>
    <n v="16"/>
    <n v="1"/>
    <n v="9"/>
    <n v="4"/>
    <n v="8"/>
    <s v="Non-Travel"/>
    <x v="1"/>
    <s v="Other"/>
    <x v="2"/>
    <s v="Sales Executive"/>
    <x v="0"/>
    <s v="No"/>
    <s v="Y"/>
  </r>
  <r>
    <n v="28"/>
    <n v="1"/>
    <n v="2"/>
    <n v="1"/>
    <n v="3724"/>
    <n v="1"/>
    <n v="176390"/>
    <n v="13"/>
    <n v="8"/>
    <n v="1"/>
    <n v="6"/>
    <n v="0"/>
    <n v="5"/>
    <n v="1"/>
    <n v="3"/>
    <s v="Travel_Rarely"/>
    <x v="1"/>
    <s v="Technical Degree"/>
    <x v="1"/>
    <s v="Research Scientist"/>
    <x v="0"/>
    <s v="No"/>
    <s v="Y"/>
  </r>
  <r>
    <n v="44"/>
    <n v="5"/>
    <n v="3"/>
    <n v="1"/>
    <n v="3725"/>
    <n v="1"/>
    <n v="23190"/>
    <n v="18"/>
    <n v="8"/>
    <n v="0"/>
    <n v="7"/>
    <n v="4"/>
    <n v="5"/>
    <n v="0"/>
    <n v="3"/>
    <s v="Non-Travel"/>
    <x v="1"/>
    <s v="Life Sciences"/>
    <x v="1"/>
    <s v="Laboratory Technician"/>
    <x v="1"/>
    <s v="No"/>
    <s v="Y"/>
  </r>
  <r>
    <n v="53"/>
    <n v="2"/>
    <n v="4"/>
    <n v="1"/>
    <n v="3726"/>
    <n v="2"/>
    <n v="116910"/>
    <n v="20"/>
    <n v="8"/>
    <n v="0"/>
    <n v="35"/>
    <n v="2"/>
    <n v="9"/>
    <n v="8"/>
    <n v="8"/>
    <s v="Travel_Rarely"/>
    <x v="1"/>
    <s v="Technical Degree"/>
    <x v="1"/>
    <s v="Manager"/>
    <x v="1"/>
    <s v="No"/>
    <s v="Y"/>
  </r>
  <r>
    <n v="49"/>
    <n v="7"/>
    <n v="3"/>
    <n v="1"/>
    <n v="3727"/>
    <n v="3"/>
    <n v="53240"/>
    <n v="19"/>
    <n v="8"/>
    <n v="0"/>
    <n v="20"/>
    <n v="2"/>
    <n v="3"/>
    <n v="1"/>
    <n v="2"/>
    <s v="Travel_Rarely"/>
    <x v="1"/>
    <s v="Life Sciences"/>
    <x v="0"/>
    <s v="Laboratory Technician"/>
    <x v="1"/>
    <s v="No"/>
    <s v="Y"/>
  </r>
  <r>
    <n v="40"/>
    <n v="2"/>
    <n v="4"/>
    <n v="1"/>
    <n v="3728"/>
    <n v="3"/>
    <n v="167520"/>
    <n v="18"/>
    <n v="8"/>
    <n v="1"/>
    <n v="8"/>
    <n v="3"/>
    <n v="3"/>
    <n v="1"/>
    <n v="2"/>
    <s v="Travel_Rarely"/>
    <x v="1"/>
    <s v="Life Sciences"/>
    <x v="2"/>
    <s v="Laboratory Technician"/>
    <x v="1"/>
    <s v="No"/>
    <s v="Y"/>
  </r>
  <r>
    <n v="44"/>
    <n v="5"/>
    <n v="1"/>
    <n v="1"/>
    <n v="3729"/>
    <n v="3"/>
    <n v="52280"/>
    <n v="13"/>
    <n v="8"/>
    <n v="0"/>
    <n v="6"/>
    <n v="2"/>
    <n v="5"/>
    <n v="1"/>
    <n v="3"/>
    <s v="Travel_Rarely"/>
    <x v="1"/>
    <s v="Other"/>
    <x v="1"/>
    <s v="Research Scientist"/>
    <x v="1"/>
    <s v="No"/>
    <s v="Y"/>
  </r>
  <r>
    <n v="33"/>
    <n v="10"/>
    <n v="3"/>
    <n v="1"/>
    <n v="3730"/>
    <n v="2"/>
    <n v="27000"/>
    <n v="14"/>
    <n v="8"/>
    <n v="3"/>
    <n v="5"/>
    <n v="2"/>
    <n v="4"/>
    <n v="0"/>
    <n v="3"/>
    <s v="Travel_Frequently"/>
    <x v="2"/>
    <s v="Medical"/>
    <x v="0"/>
    <s v="Sales Executive"/>
    <x v="0"/>
    <s v="No"/>
    <s v="Y"/>
  </r>
  <r>
    <n v="34"/>
    <n v="10"/>
    <n v="4"/>
    <n v="1"/>
    <n v="3731"/>
    <n v="1"/>
    <n v="192460"/>
    <n v="15"/>
    <n v="8"/>
    <n v="1"/>
    <n v="15"/>
    <n v="5"/>
    <n v="13"/>
    <n v="3"/>
    <n v="12"/>
    <s v="Travel_Rarely"/>
    <x v="1"/>
    <s v="Life Sciences"/>
    <x v="1"/>
    <s v="Sales Representative"/>
    <x v="0"/>
    <s v="No"/>
    <s v="Y"/>
  </r>
  <r>
    <n v="30"/>
    <n v="1"/>
    <n v="2"/>
    <n v="1"/>
    <n v="3732"/>
    <n v="1"/>
    <n v="25060"/>
    <n v="22"/>
    <n v="8"/>
    <n v="0"/>
    <n v="4"/>
    <n v="3"/>
    <n v="2"/>
    <n v="2"/>
    <n v="2"/>
    <s v="Travel_Rarely"/>
    <x v="0"/>
    <s v="Technical Degree"/>
    <x v="0"/>
    <s v="Laboratory Technician"/>
    <x v="1"/>
    <s v="No"/>
    <s v="Y"/>
  </r>
  <r>
    <n v="42"/>
    <n v="8"/>
    <n v="4"/>
    <n v="1"/>
    <n v="3733"/>
    <n v="1"/>
    <n v="60620"/>
    <n v="22"/>
    <n v="8"/>
    <n v="2"/>
    <n v="12"/>
    <n v="2"/>
    <n v="12"/>
    <n v="5"/>
    <n v="8"/>
    <s v="Travel_Frequently"/>
    <x v="1"/>
    <s v="Medical"/>
    <x v="1"/>
    <s v="Sales Executive"/>
    <x v="0"/>
    <s v="No"/>
    <s v="Y"/>
  </r>
  <r>
    <n v="44"/>
    <n v="5"/>
    <n v="3"/>
    <n v="1"/>
    <n v="3734"/>
    <n v="5"/>
    <n v="43820"/>
    <n v="16"/>
    <n v="8"/>
    <n v="2"/>
    <n v="11"/>
    <n v="2"/>
    <n v="1"/>
    <n v="0"/>
    <n v="0"/>
    <s v="Travel_Frequently"/>
    <x v="1"/>
    <s v="Life Sciences"/>
    <x v="0"/>
    <s v="Manufacturing Director"/>
    <x v="0"/>
    <s v="No"/>
    <s v="Y"/>
  </r>
  <r>
    <n v="30"/>
    <n v="8"/>
    <n v="3"/>
    <n v="1"/>
    <n v="3735"/>
    <n v="1"/>
    <n v="21430"/>
    <n v="17"/>
    <n v="8"/>
    <n v="1"/>
    <n v="1"/>
    <n v="2"/>
    <n v="1"/>
    <n v="0"/>
    <n v="0"/>
    <s v="Non-Travel"/>
    <x v="1"/>
    <s v="Life Sciences"/>
    <x v="2"/>
    <s v="Manufacturing Director"/>
    <x v="1"/>
    <s v="No"/>
    <s v="Y"/>
  </r>
  <r>
    <n v="57"/>
    <n v="2"/>
    <n v="1"/>
    <n v="1"/>
    <n v="3736"/>
    <n v="3"/>
    <n v="61620"/>
    <n v="14"/>
    <n v="8"/>
    <n v="0"/>
    <n v="13"/>
    <n v="5"/>
    <n v="12"/>
    <n v="2"/>
    <n v="8"/>
    <s v="Travel_Rarely"/>
    <x v="0"/>
    <s v="Life Sciences"/>
    <x v="0"/>
    <s v="Research Scientist"/>
    <x v="1"/>
    <s v="No"/>
    <s v="Y"/>
  </r>
  <r>
    <n v="49"/>
    <n v="7"/>
    <n v="3"/>
    <n v="1"/>
    <n v="3737"/>
    <n v="2"/>
    <n v="50940"/>
    <n v="15"/>
    <n v="8"/>
    <n v="0"/>
    <n v="29"/>
    <n v="5"/>
    <n v="8"/>
    <n v="0"/>
    <n v="7"/>
    <s v="Travel_Rarely"/>
    <x v="1"/>
    <s v="Technical Degree"/>
    <x v="2"/>
    <s v="Sales Executive"/>
    <x v="0"/>
    <s v="No"/>
    <s v="Y"/>
  </r>
  <r>
    <n v="34"/>
    <n v="2"/>
    <n v="4"/>
    <n v="1"/>
    <n v="3738"/>
    <n v="2"/>
    <n v="68770"/>
    <n v="20"/>
    <n v="8"/>
    <n v="0"/>
    <n v="16"/>
    <n v="3"/>
    <n v="14"/>
    <n v="6"/>
    <n v="9"/>
    <s v="Travel_Frequently"/>
    <x v="1"/>
    <s v="Medical"/>
    <x v="2"/>
    <s v="Sales Representative"/>
    <x v="0"/>
    <s v="No"/>
    <s v="Y"/>
  </r>
  <r>
    <n v="28"/>
    <n v="2"/>
    <n v="3"/>
    <n v="1"/>
    <n v="3739"/>
    <n v="1"/>
    <n v="22740"/>
    <n v="20"/>
    <n v="8"/>
    <n v="1"/>
    <n v="5"/>
    <n v="5"/>
    <n v="3"/>
    <n v="1"/>
    <n v="2"/>
    <s v="Travel_Frequently"/>
    <x v="1"/>
    <s v="Medical"/>
    <x v="0"/>
    <s v="Research Scientist"/>
    <x v="1"/>
    <s v="Yes"/>
    <s v="Y"/>
  </r>
  <r>
    <n v="29"/>
    <n v="28"/>
    <n v="3"/>
    <n v="1"/>
    <n v="3740"/>
    <n v="5"/>
    <n v="44340"/>
    <n v="17"/>
    <n v="8"/>
    <n v="3"/>
    <n v="7"/>
    <n v="1"/>
    <n v="5"/>
    <n v="0"/>
    <n v="0"/>
    <s v="Travel_Frequently"/>
    <x v="1"/>
    <s v="Medical"/>
    <x v="1"/>
    <s v="Research Scientist"/>
    <x v="0"/>
    <s v="Yes"/>
    <s v="Y"/>
  </r>
  <r>
    <n v="34"/>
    <n v="7"/>
    <n v="1"/>
    <n v="1"/>
    <n v="3741"/>
    <n v="1"/>
    <n v="62880"/>
    <n v="15"/>
    <n v="8"/>
    <n v="1"/>
    <n v="16"/>
    <n v="2"/>
    <n v="15"/>
    <n v="10"/>
    <n v="10"/>
    <s v="Travel_Rarely"/>
    <x v="1"/>
    <s v="Medical"/>
    <x v="1"/>
    <s v="Research Scientist"/>
    <x v="1"/>
    <s v="Yes"/>
    <s v="Y"/>
  </r>
  <r>
    <n v="35"/>
    <n v="7"/>
    <n v="4"/>
    <n v="1"/>
    <n v="3742"/>
    <n v="4"/>
    <n v="25530"/>
    <n v="14"/>
    <n v="8"/>
    <n v="1"/>
    <n v="1"/>
    <n v="4"/>
    <n v="1"/>
    <n v="0"/>
    <n v="0"/>
    <s v="Travel_Rarely"/>
    <x v="0"/>
    <s v="Other"/>
    <x v="0"/>
    <s v="Healthcare Representative"/>
    <x v="0"/>
    <s v="No"/>
    <s v="Y"/>
  </r>
  <r>
    <n v="24"/>
    <n v="3"/>
    <n v="3"/>
    <n v="1"/>
    <n v="3743"/>
    <n v="2"/>
    <n v="76540"/>
    <n v="17"/>
    <n v="8"/>
    <n v="1"/>
    <n v="4"/>
    <n v="3"/>
    <n v="0"/>
    <n v="0"/>
    <n v="0"/>
    <s v="Travel_Frequently"/>
    <x v="0"/>
    <s v="Life Sciences"/>
    <x v="1"/>
    <s v="Research Scientist"/>
    <x v="1"/>
    <s v="Yes"/>
    <s v="Y"/>
  </r>
  <r>
    <n v="24"/>
    <n v="10"/>
    <n v="3"/>
    <n v="1"/>
    <n v="3744"/>
    <n v="2"/>
    <n v="51600"/>
    <n v="17"/>
    <n v="8"/>
    <n v="1"/>
    <n v="1"/>
    <n v="3"/>
    <n v="1"/>
    <n v="0"/>
    <n v="0"/>
    <s v="Non-Travel"/>
    <x v="1"/>
    <s v="Life Sciences"/>
    <x v="0"/>
    <s v="Manager"/>
    <x v="0"/>
    <s v="No"/>
    <s v="Y"/>
  </r>
  <r>
    <n v="44"/>
    <n v="5"/>
    <n v="2"/>
    <n v="1"/>
    <n v="3745"/>
    <n v="2"/>
    <n v="171590"/>
    <n v="22"/>
    <n v="8"/>
    <n v="1"/>
    <n v="16"/>
    <n v="1"/>
    <n v="2"/>
    <n v="2"/>
    <n v="2"/>
    <s v="Travel_Frequently"/>
    <x v="1"/>
    <s v="Medical"/>
    <x v="1"/>
    <s v="Research Scientist"/>
    <x v="0"/>
    <s v="No"/>
    <s v="Y"/>
  </r>
  <r>
    <n v="29"/>
    <n v="10"/>
    <n v="2"/>
    <n v="1"/>
    <n v="3746"/>
    <n v="1"/>
    <n v="128080"/>
    <n v="13"/>
    <n v="8"/>
    <n v="0"/>
    <n v="10"/>
    <n v="6"/>
    <n v="10"/>
    <n v="0"/>
    <n v="4"/>
    <s v="Travel_Rarely"/>
    <x v="0"/>
    <s v="Life Sciences"/>
    <x v="2"/>
    <s v="Sales Executive"/>
    <x v="0"/>
    <s v="No"/>
    <s v="Y"/>
  </r>
  <r>
    <n v="30"/>
    <n v="1"/>
    <n v="2"/>
    <n v="1"/>
    <n v="3747"/>
    <n v="3"/>
    <n v="102210"/>
    <n v="19"/>
    <n v="8"/>
    <n v="1"/>
    <n v="6"/>
    <n v="2"/>
    <n v="5"/>
    <n v="1"/>
    <n v="3"/>
    <s v="Travel_Rarely"/>
    <x v="1"/>
    <s v="Life Sciences"/>
    <x v="2"/>
    <s v="Sales Executive"/>
    <x v="1"/>
    <s v="No"/>
    <s v="Y"/>
  </r>
  <r>
    <n v="55"/>
    <n v="20"/>
    <n v="3"/>
    <n v="1"/>
    <n v="3748"/>
    <n v="2"/>
    <n v="47790"/>
    <n v="14"/>
    <n v="8"/>
    <n v="1"/>
    <n v="4"/>
    <n v="6"/>
    <n v="3"/>
    <n v="1"/>
    <n v="2"/>
    <s v="Travel_Rarely"/>
    <x v="0"/>
    <s v="Marketing"/>
    <x v="0"/>
    <s v="Research Scientist"/>
    <x v="1"/>
    <s v="No"/>
    <s v="Y"/>
  </r>
  <r>
    <n v="33"/>
    <n v="7"/>
    <n v="2"/>
    <n v="1"/>
    <n v="3749"/>
    <n v="2"/>
    <n v="37370"/>
    <n v="22"/>
    <n v="8"/>
    <n v="2"/>
    <n v="8"/>
    <n v="2"/>
    <n v="5"/>
    <n v="0"/>
    <n v="2"/>
    <s v="Travel_Rarely"/>
    <x v="1"/>
    <s v="Life Sciences"/>
    <x v="0"/>
    <s v="Research Scientist"/>
    <x v="1"/>
    <s v="No"/>
    <s v="Y"/>
  </r>
  <r>
    <n v="47"/>
    <n v="8"/>
    <n v="4"/>
    <n v="1"/>
    <n v="3750"/>
    <n v="2"/>
    <n v="23660"/>
    <n v="17"/>
    <n v="8"/>
    <n v="0"/>
    <n v="11"/>
    <n v="5"/>
    <n v="5"/>
    <n v="1"/>
    <n v="2"/>
    <s v="Travel_Rarely"/>
    <x v="1"/>
    <s v="Medical"/>
    <x v="0"/>
    <s v="Sales Representative"/>
    <x v="0"/>
    <s v="No"/>
    <s v="Y"/>
  </r>
  <r>
    <n v="28"/>
    <n v="1"/>
    <n v="3"/>
    <n v="1"/>
    <n v="3751"/>
    <n v="2"/>
    <n v="17060"/>
    <n v="12"/>
    <n v="8"/>
    <n v="0"/>
    <n v="8"/>
    <n v="3"/>
    <n v="0"/>
    <n v="0"/>
    <n v="0"/>
    <s v="Travel_Frequently"/>
    <x v="0"/>
    <s v="Marketing"/>
    <x v="1"/>
    <s v="Laboratory Technician"/>
    <x v="1"/>
    <s v="Yes"/>
    <s v="Y"/>
  </r>
  <r>
    <n v="28"/>
    <n v="8"/>
    <n v="4"/>
    <n v="1"/>
    <n v="3752"/>
    <n v="1"/>
    <n v="163070"/>
    <n v="16"/>
    <n v="8"/>
    <n v="0"/>
    <n v="1"/>
    <n v="3"/>
    <n v="1"/>
    <n v="0"/>
    <n v="0"/>
    <s v="Travel_Rarely"/>
    <x v="0"/>
    <s v="Marketing"/>
    <x v="2"/>
    <s v="Laboratory Technician"/>
    <x v="1"/>
    <s v="No"/>
    <s v="Y"/>
  </r>
  <r>
    <n v="28"/>
    <n v="9"/>
    <n v="3"/>
    <n v="1"/>
    <n v="3753"/>
    <n v="2"/>
    <n v="59330"/>
    <n v="11"/>
    <n v="8"/>
    <n v="0"/>
    <n v="5"/>
    <n v="3"/>
    <n v="4"/>
    <n v="1"/>
    <n v="3"/>
    <s v="Travel_Frequently"/>
    <x v="1"/>
    <s v="Life Sciences"/>
    <x v="1"/>
    <s v="Sales Executive"/>
    <x v="0"/>
    <s v="No"/>
    <s v="Y"/>
  </r>
  <r>
    <n v="49"/>
    <n v="5"/>
    <n v="4"/>
    <n v="1"/>
    <n v="3754"/>
    <n v="1"/>
    <n v="34240"/>
    <n v="11"/>
    <n v="8"/>
    <n v="0"/>
    <n v="10"/>
    <n v="3"/>
    <n v="3"/>
    <n v="1"/>
    <n v="2"/>
    <s v="Travel_Rarely"/>
    <x v="1"/>
    <s v="Life Sciences"/>
    <x v="0"/>
    <s v="Research Scientist"/>
    <x v="0"/>
    <s v="No"/>
    <s v="Y"/>
  </r>
  <r>
    <n v="29"/>
    <n v="8"/>
    <n v="1"/>
    <n v="1"/>
    <n v="3755"/>
    <n v="1"/>
    <n v="40370"/>
    <n v="14"/>
    <n v="8"/>
    <n v="0"/>
    <n v="4"/>
    <n v="2"/>
    <n v="3"/>
    <n v="0"/>
    <n v="2"/>
    <s v="Travel_Frequently"/>
    <x v="1"/>
    <s v="Medical"/>
    <x v="0"/>
    <s v="Research Scientist"/>
    <x v="1"/>
    <s v="No"/>
    <s v="Y"/>
  </r>
  <r>
    <n v="28"/>
    <n v="5"/>
    <n v="1"/>
    <n v="1"/>
    <n v="3756"/>
    <n v="2"/>
    <n v="25590"/>
    <n v="11"/>
    <n v="8"/>
    <n v="0"/>
    <n v="8"/>
    <n v="3"/>
    <n v="8"/>
    <n v="1"/>
    <n v="7"/>
    <s v="Travel_Rarely"/>
    <x v="1"/>
    <s v="Technical Degree"/>
    <x v="0"/>
    <s v="Laboratory Technician"/>
    <x v="1"/>
    <s v="No"/>
    <s v="Y"/>
  </r>
  <r>
    <n v="33"/>
    <n v="15"/>
    <n v="4"/>
    <n v="1"/>
    <n v="3757"/>
    <n v="1"/>
    <n v="62010"/>
    <n v="15"/>
    <n v="8"/>
    <n v="3"/>
    <n v="14"/>
    <n v="2"/>
    <n v="0"/>
    <n v="0"/>
    <n v="0"/>
    <s v="Travel_Rarely"/>
    <x v="1"/>
    <s v="Life Sciences"/>
    <x v="1"/>
    <s v="Sales Executive"/>
    <x v="0"/>
    <s v="No"/>
    <s v="Y"/>
  </r>
  <r>
    <n v="32"/>
    <n v="7"/>
    <n v="3"/>
    <n v="1"/>
    <n v="3758"/>
    <n v="3"/>
    <n v="44030"/>
    <n v="20"/>
    <n v="8"/>
    <n v="0"/>
    <n v="10"/>
    <n v="3"/>
    <n v="5"/>
    <n v="0"/>
    <n v="0"/>
    <s v="Travel_Rarely"/>
    <x v="1"/>
    <s v="Life Sciences"/>
    <x v="1"/>
    <s v="Laboratory Technician"/>
    <x v="0"/>
    <s v="No"/>
    <s v="Y"/>
  </r>
  <r>
    <n v="54"/>
    <n v="10"/>
    <n v="3"/>
    <n v="1"/>
    <n v="3759"/>
    <n v="4"/>
    <n v="37610"/>
    <n v="12"/>
    <n v="8"/>
    <n v="0"/>
    <n v="26"/>
    <n v="3"/>
    <n v="14"/>
    <n v="1"/>
    <n v="12"/>
    <s v="Travel_Frequently"/>
    <x v="0"/>
    <s v="Life Sciences"/>
    <x v="2"/>
    <s v="Research Scientist"/>
    <x v="0"/>
    <s v="No"/>
    <s v="Y"/>
  </r>
  <r>
    <n v="29"/>
    <n v="5"/>
    <n v="3"/>
    <n v="1"/>
    <n v="3760"/>
    <n v="2"/>
    <n v="109340"/>
    <n v="17"/>
    <n v="8"/>
    <n v="2"/>
    <n v="11"/>
    <n v="2"/>
    <n v="9"/>
    <n v="0"/>
    <n v="7"/>
    <s v="Travel_Rarely"/>
    <x v="1"/>
    <s v="Life Sciences"/>
    <x v="1"/>
    <s v="Research Scientist"/>
    <x v="0"/>
    <s v="Yes"/>
    <s v="Y"/>
  </r>
  <r>
    <n v="44"/>
    <n v="26"/>
    <n v="1"/>
    <n v="1"/>
    <n v="3761"/>
    <n v="1"/>
    <n v="107610"/>
    <n v="11"/>
    <n v="8"/>
    <n v="1"/>
    <n v="24"/>
    <n v="5"/>
    <n v="20"/>
    <n v="14"/>
    <n v="17"/>
    <s v="Travel_Rarely"/>
    <x v="0"/>
    <s v="Marketing"/>
    <x v="0"/>
    <s v="Sales Representative"/>
    <x v="1"/>
    <s v="No"/>
    <s v="Y"/>
  </r>
  <r>
    <n v="39"/>
    <n v="6"/>
    <n v="1"/>
    <n v="1"/>
    <n v="3762"/>
    <n v="2"/>
    <n v="51750"/>
    <n v="17"/>
    <n v="8"/>
    <n v="1"/>
    <n v="9"/>
    <n v="2"/>
    <n v="2"/>
    <n v="2"/>
    <n v="2"/>
    <s v="Travel_Rarely"/>
    <x v="0"/>
    <s v="Technical Degree"/>
    <x v="1"/>
    <s v="Laboratory Technician"/>
    <x v="0"/>
    <s v="No"/>
    <s v="Y"/>
  </r>
  <r>
    <n v="46"/>
    <n v="4"/>
    <n v="2"/>
    <n v="1"/>
    <n v="3763"/>
    <n v="3"/>
    <n v="138260"/>
    <n v="11"/>
    <n v="8"/>
    <n v="0"/>
    <n v="23"/>
    <n v="1"/>
    <n v="13"/>
    <n v="5"/>
    <n v="1"/>
    <s v="Travel_Rarely"/>
    <x v="1"/>
    <s v="Life Sciences"/>
    <x v="0"/>
    <s v="Manufacturing Director"/>
    <x v="1"/>
    <s v="No"/>
    <s v="Y"/>
  </r>
  <r>
    <n v="35"/>
    <n v="23"/>
    <n v="4"/>
    <n v="1"/>
    <n v="3764"/>
    <n v="2"/>
    <n v="63340"/>
    <n v="14"/>
    <n v="8"/>
    <n v="0"/>
    <n v="11"/>
    <n v="2"/>
    <n v="11"/>
    <n v="3"/>
    <n v="3"/>
    <s v="Travel_Rarely"/>
    <x v="1"/>
    <s v="Life Sciences"/>
    <x v="1"/>
    <s v="Research Scientist"/>
    <x v="1"/>
    <s v="No"/>
    <s v="Y"/>
  </r>
  <r>
    <n v="23"/>
    <n v="2"/>
    <n v="4"/>
    <n v="1"/>
    <n v="3765"/>
    <n v="2"/>
    <n v="49360"/>
    <n v="19"/>
    <n v="8"/>
    <n v="1"/>
    <n v="5"/>
    <n v="2"/>
    <n v="4"/>
    <n v="1"/>
    <n v="2"/>
    <s v="Travel_Rarely"/>
    <x v="1"/>
    <s v="Medical"/>
    <x v="1"/>
    <s v="Manager"/>
    <x v="0"/>
    <s v="No"/>
    <s v="Y"/>
  </r>
  <r>
    <n v="40"/>
    <n v="2"/>
    <n v="3"/>
    <n v="1"/>
    <n v="3766"/>
    <n v="2"/>
    <n v="47750"/>
    <n v="15"/>
    <n v="8"/>
    <n v="1"/>
    <n v="15"/>
    <n v="3"/>
    <n v="5"/>
    <n v="1"/>
    <n v="0"/>
    <s v="Travel_Rarely"/>
    <x v="1"/>
    <s v="Medical"/>
    <x v="1"/>
    <s v="Research Director"/>
    <x v="1"/>
    <s v="Yes"/>
    <s v="Y"/>
  </r>
  <r>
    <n v="34"/>
    <n v="2"/>
    <n v="3"/>
    <n v="1"/>
    <n v="3767"/>
    <n v="2"/>
    <n v="28180"/>
    <n v="13"/>
    <n v="8"/>
    <n v="1"/>
    <n v="10"/>
    <n v="2"/>
    <n v="10"/>
    <n v="8"/>
    <n v="6"/>
    <s v="Travel_Rarely"/>
    <x v="2"/>
    <s v="Human Resources"/>
    <x v="0"/>
    <s v="Manufacturing Director"/>
    <x v="1"/>
    <s v="No"/>
    <s v="Y"/>
  </r>
  <r>
    <n v="31"/>
    <n v="29"/>
    <n v="3"/>
    <n v="1"/>
    <n v="3768"/>
    <n v="2"/>
    <n v="25150"/>
    <n v="14"/>
    <n v="8"/>
    <n v="0"/>
    <n v="7"/>
    <n v="3"/>
    <n v="7"/>
    <n v="7"/>
    <n v="7"/>
    <s v="Travel_Frequently"/>
    <x v="1"/>
    <s v="Life Sciences"/>
    <x v="1"/>
    <s v="Healthcare Representative"/>
    <x v="0"/>
    <s v="Yes"/>
    <s v="Y"/>
  </r>
  <r>
    <n v="50"/>
    <n v="6"/>
    <n v="3"/>
    <n v="1"/>
    <n v="3769"/>
    <n v="1"/>
    <n v="23420"/>
    <n v="12"/>
    <n v="8"/>
    <n v="1"/>
    <n v="32"/>
    <n v="2"/>
    <n v="32"/>
    <n v="13"/>
    <n v="9"/>
    <s v="Travel_Frequently"/>
    <x v="1"/>
    <s v="Medical"/>
    <x v="1"/>
    <s v="Manager"/>
    <x v="1"/>
    <s v="No"/>
    <s v="Y"/>
  </r>
  <r>
    <n v="34"/>
    <n v="25"/>
    <n v="5"/>
    <n v="1"/>
    <n v="3770"/>
    <n v="1"/>
    <n v="41940"/>
    <n v="17"/>
    <n v="8"/>
    <n v="2"/>
    <n v="12"/>
    <n v="3"/>
    <n v="11"/>
    <n v="5"/>
    <n v="7"/>
    <s v="Travel_Rarely"/>
    <x v="0"/>
    <s v="Marketing"/>
    <x v="0"/>
    <s v="Research Scientist"/>
    <x v="0"/>
    <s v="No"/>
    <s v="Y"/>
  </r>
  <r>
    <n v="42"/>
    <n v="1"/>
    <n v="3"/>
    <n v="1"/>
    <n v="3771"/>
    <n v="1"/>
    <n v="106850"/>
    <n v="11"/>
    <n v="8"/>
    <n v="3"/>
    <n v="4"/>
    <n v="2"/>
    <n v="1"/>
    <n v="0"/>
    <n v="0"/>
    <s v="Travel_Rarely"/>
    <x v="1"/>
    <s v="Life Sciences"/>
    <x v="0"/>
    <s v="Manufacturing Director"/>
    <x v="0"/>
    <s v="No"/>
    <s v="Y"/>
  </r>
  <r>
    <n v="37"/>
    <n v="2"/>
    <n v="2"/>
    <n v="1"/>
    <n v="3772"/>
    <n v="1"/>
    <n v="20220"/>
    <n v="12"/>
    <n v="8"/>
    <n v="0"/>
    <n v="10"/>
    <n v="1"/>
    <n v="10"/>
    <n v="3"/>
    <n v="7"/>
    <s v="Travel_Rarely"/>
    <x v="1"/>
    <s v="Medical"/>
    <x v="0"/>
    <s v="Research Scientist"/>
    <x v="1"/>
    <s v="No"/>
    <s v="Y"/>
  </r>
  <r>
    <n v="29"/>
    <n v="1"/>
    <n v="3"/>
    <n v="1"/>
    <n v="3773"/>
    <n v="1"/>
    <n v="23140"/>
    <n v="13"/>
    <n v="8"/>
    <n v="0"/>
    <n v="9"/>
    <n v="5"/>
    <n v="7"/>
    <n v="0"/>
    <n v="7"/>
    <s v="Travel_Rarely"/>
    <x v="1"/>
    <s v="Medical"/>
    <x v="0"/>
    <s v="Manager"/>
    <x v="0"/>
    <s v="No"/>
    <s v="Y"/>
  </r>
  <r>
    <n v="33"/>
    <n v="1"/>
    <n v="1"/>
    <n v="1"/>
    <n v="3774"/>
    <n v="1"/>
    <n v="42560"/>
    <n v="13"/>
    <n v="8"/>
    <n v="3"/>
    <n v="5"/>
    <n v="1"/>
    <n v="5"/>
    <n v="0"/>
    <n v="2"/>
    <s v="Travel_Rarely"/>
    <x v="1"/>
    <s v="Life Sciences"/>
    <x v="1"/>
    <s v="Research Scientist"/>
    <x v="1"/>
    <s v="No"/>
    <s v="Y"/>
  </r>
  <r>
    <n v="45"/>
    <n v="3"/>
    <n v="3"/>
    <n v="1"/>
    <n v="3775"/>
    <n v="3"/>
    <n v="35800"/>
    <n v="20"/>
    <n v="8"/>
    <n v="1"/>
    <n v="8"/>
    <n v="1"/>
    <n v="5"/>
    <n v="0"/>
    <n v="3"/>
    <s v="Travel_Rarely"/>
    <x v="0"/>
    <s v="Life Sciences"/>
    <x v="0"/>
    <s v="Laboratory Technician"/>
    <x v="1"/>
    <s v="No"/>
    <s v="Y"/>
  </r>
  <r>
    <n v="42"/>
    <n v="1"/>
    <n v="4"/>
    <n v="1"/>
    <n v="3776"/>
    <n v="2"/>
    <n v="31620"/>
    <n v="17"/>
    <n v="8"/>
    <n v="2"/>
    <n v="24"/>
    <n v="1"/>
    <n v="20"/>
    <n v="13"/>
    <n v="9"/>
    <s v="Travel_Frequently"/>
    <x v="2"/>
    <s v="Technical Degree"/>
    <x v="0"/>
    <s v="Manufacturing Director"/>
    <x v="1"/>
    <s v="No"/>
    <s v="Y"/>
  </r>
  <r>
    <n v="40"/>
    <n v="10"/>
    <n v="1"/>
    <n v="1"/>
    <n v="3777"/>
    <n v="1"/>
    <n v="65240"/>
    <n v="13"/>
    <n v="8"/>
    <n v="1"/>
    <n v="9"/>
    <n v="2"/>
    <n v="8"/>
    <n v="7"/>
    <n v="1"/>
    <s v="Travel_Rarely"/>
    <x v="0"/>
    <s v="Life Sciences"/>
    <x v="0"/>
    <s v="Manufacturing Director"/>
    <x v="0"/>
    <s v="No"/>
    <s v="Y"/>
  </r>
  <r>
    <n v="33"/>
    <n v="9"/>
    <n v="3"/>
    <n v="1"/>
    <n v="3778"/>
    <n v="2"/>
    <n v="28990"/>
    <n v="17"/>
    <n v="8"/>
    <n v="0"/>
    <n v="15"/>
    <n v="3"/>
    <n v="15"/>
    <n v="5"/>
    <n v="7"/>
    <s v="Travel_Rarely"/>
    <x v="1"/>
    <s v="Medical"/>
    <x v="0"/>
    <s v="Manufacturing Director"/>
    <x v="0"/>
    <s v="No"/>
    <s v="Y"/>
  </r>
  <r>
    <n v="40"/>
    <n v="5"/>
    <n v="5"/>
    <n v="1"/>
    <n v="3779"/>
    <n v="1"/>
    <n v="52310"/>
    <n v="12"/>
    <n v="8"/>
    <n v="2"/>
    <n v="21"/>
    <n v="4"/>
    <n v="21"/>
    <n v="7"/>
    <n v="7"/>
    <s v="Travel_Rarely"/>
    <x v="0"/>
    <s v="Life Sciences"/>
    <x v="1"/>
    <s v="Manufacturing Director"/>
    <x v="1"/>
    <s v="No"/>
    <s v="Y"/>
  </r>
  <r>
    <n v="24"/>
    <n v="10"/>
    <n v="2"/>
    <n v="1"/>
    <n v="3780"/>
    <n v="1"/>
    <n v="23560"/>
    <n v="13"/>
    <n v="8"/>
    <n v="0"/>
    <n v="2"/>
    <n v="5"/>
    <n v="1"/>
    <n v="0"/>
    <n v="0"/>
    <s v="Travel_Rarely"/>
    <x v="0"/>
    <s v="Marketing"/>
    <x v="2"/>
    <s v="Manufacturing Director"/>
    <x v="1"/>
    <s v="No"/>
    <s v="Y"/>
  </r>
  <r>
    <n v="40"/>
    <n v="7"/>
    <n v="3"/>
    <n v="1"/>
    <n v="3781"/>
    <n v="1"/>
    <n v="28000"/>
    <n v="12"/>
    <n v="8"/>
    <n v="2"/>
    <n v="8"/>
    <n v="0"/>
    <n v="2"/>
    <n v="2"/>
    <n v="2"/>
    <s v="Non-Travel"/>
    <x v="1"/>
    <s v="Medical"/>
    <x v="2"/>
    <s v="Research Scientist"/>
    <x v="1"/>
    <s v="No"/>
    <s v="Y"/>
  </r>
  <r>
    <n v="45"/>
    <n v="4"/>
    <n v="3"/>
    <n v="1"/>
    <n v="3782"/>
    <n v="3"/>
    <n v="118360"/>
    <n v="22"/>
    <n v="8"/>
    <n v="0"/>
    <n v="10"/>
    <n v="2"/>
    <n v="10"/>
    <n v="7"/>
    <n v="7"/>
    <s v="Travel_Rarely"/>
    <x v="1"/>
    <s v="Medical"/>
    <x v="2"/>
    <s v="Laboratory Technician"/>
    <x v="0"/>
    <s v="No"/>
    <s v="Y"/>
  </r>
  <r>
    <n v="35"/>
    <n v="10"/>
    <n v="1"/>
    <n v="1"/>
    <n v="3783"/>
    <n v="1"/>
    <n v="109030"/>
    <n v="11"/>
    <n v="8"/>
    <n v="0"/>
    <n v="6"/>
    <n v="3"/>
    <n v="5"/>
    <n v="4"/>
    <n v="2"/>
    <s v="Travel_Rarely"/>
    <x v="1"/>
    <s v="Life Sciences"/>
    <x v="0"/>
    <s v="Healthcare Representative"/>
    <x v="1"/>
    <s v="No"/>
    <s v="Y"/>
  </r>
  <r>
    <n v="32"/>
    <n v="22"/>
    <n v="4"/>
    <n v="1"/>
    <n v="3784"/>
    <n v="1"/>
    <n v="29730"/>
    <n v="22"/>
    <n v="8"/>
    <n v="0"/>
    <n v="12"/>
    <n v="0"/>
    <n v="7"/>
    <n v="2"/>
    <n v="5"/>
    <s v="Travel_Rarely"/>
    <x v="1"/>
    <s v="Medical"/>
    <x v="0"/>
    <s v="Sales Executive"/>
    <x v="1"/>
    <s v="No"/>
    <s v="Y"/>
  </r>
  <r>
    <n v="36"/>
    <n v="9"/>
    <n v="3"/>
    <n v="1"/>
    <n v="3785"/>
    <n v="4"/>
    <n v="142750"/>
    <n v="18"/>
    <n v="8"/>
    <n v="1"/>
    <n v="7"/>
    <n v="5"/>
    <n v="3"/>
    <n v="1"/>
    <n v="2"/>
    <s v="Travel_Rarely"/>
    <x v="0"/>
    <s v="Marketing"/>
    <x v="1"/>
    <s v="Research Scientist"/>
    <x v="0"/>
    <s v="No"/>
    <s v="Y"/>
  </r>
  <r>
    <n v="48"/>
    <n v="12"/>
    <n v="4"/>
    <n v="1"/>
    <n v="3786"/>
    <n v="1"/>
    <n v="55620"/>
    <n v="13"/>
    <n v="8"/>
    <n v="1"/>
    <n v="18"/>
    <n v="2"/>
    <n v="8"/>
    <n v="7"/>
    <n v="7"/>
    <s v="Travel_Rarely"/>
    <x v="1"/>
    <s v="Medical"/>
    <x v="2"/>
    <s v="Laboratory Technician"/>
    <x v="1"/>
    <s v="No"/>
    <s v="Y"/>
  </r>
  <r>
    <n v="29"/>
    <n v="23"/>
    <n v="4"/>
    <n v="1"/>
    <n v="3787"/>
    <n v="2"/>
    <n v="45370"/>
    <n v="18"/>
    <n v="8"/>
    <n v="1"/>
    <n v="5"/>
    <n v="5"/>
    <n v="1"/>
    <n v="0"/>
    <n v="0"/>
    <s v="Travel_Rarely"/>
    <x v="1"/>
    <s v="Life Sciences"/>
    <x v="0"/>
    <s v="Healthcare Representative"/>
    <x v="0"/>
    <s v="No"/>
    <s v="Y"/>
  </r>
  <r>
    <n v="33"/>
    <n v="9"/>
    <n v="1"/>
    <n v="1"/>
    <n v="3788"/>
    <n v="1"/>
    <n v="76420"/>
    <n v="20"/>
    <n v="8"/>
    <n v="1"/>
    <n v="8"/>
    <n v="2"/>
    <n v="2"/>
    <n v="2"/>
    <n v="2"/>
    <s v="Travel_Rarely"/>
    <x v="1"/>
    <s v="Medical"/>
    <x v="0"/>
    <s v="Healthcare Representative"/>
    <x v="1"/>
    <s v="No"/>
    <s v="Y"/>
  </r>
  <r>
    <n v="30"/>
    <n v="1"/>
    <n v="3"/>
    <n v="1"/>
    <n v="3789"/>
    <n v="3"/>
    <n v="179240"/>
    <n v="13"/>
    <n v="8"/>
    <n v="2"/>
    <n v="10"/>
    <n v="2"/>
    <n v="10"/>
    <n v="6"/>
    <n v="7"/>
    <s v="Travel_Rarely"/>
    <x v="1"/>
    <s v="Other"/>
    <x v="0"/>
    <s v="Sales Executive"/>
    <x v="1"/>
    <s v="Yes"/>
    <s v="Y"/>
  </r>
  <r>
    <n v="38"/>
    <n v="9"/>
    <n v="3"/>
    <n v="1"/>
    <n v="3790"/>
    <n v="1"/>
    <n v="52040"/>
    <n v="13"/>
    <n v="8"/>
    <n v="1"/>
    <n v="10"/>
    <n v="2"/>
    <n v="6"/>
    <n v="1"/>
    <n v="2"/>
    <s v="Travel_Frequently"/>
    <x v="0"/>
    <s v="Marketing"/>
    <x v="0"/>
    <s v="Manufacturing Director"/>
    <x v="1"/>
    <s v="No"/>
    <s v="Y"/>
  </r>
  <r>
    <n v="35"/>
    <n v="7"/>
    <n v="2"/>
    <n v="1"/>
    <n v="3791"/>
    <n v="1"/>
    <n v="22770"/>
    <n v="12"/>
    <n v="8"/>
    <n v="1"/>
    <n v="3"/>
    <n v="2"/>
    <n v="3"/>
    <n v="1"/>
    <n v="2"/>
    <s v="Travel_Rarely"/>
    <x v="0"/>
    <s v="Life Sciences"/>
    <x v="1"/>
    <s v="Sales Executive"/>
    <x v="1"/>
    <s v="No"/>
    <s v="Y"/>
  </r>
  <r>
    <n v="30"/>
    <n v="14"/>
    <n v="3"/>
    <n v="1"/>
    <n v="3792"/>
    <n v="5"/>
    <n v="27950"/>
    <n v="13"/>
    <n v="8"/>
    <n v="0"/>
    <n v="9"/>
    <n v="4"/>
    <n v="4"/>
    <n v="1"/>
    <n v="3"/>
    <s v="Travel_Rarely"/>
    <x v="1"/>
    <s v="Technical Degree"/>
    <x v="0"/>
    <s v="Research Director"/>
    <x v="1"/>
    <s v="No"/>
    <s v="Y"/>
  </r>
  <r>
    <n v="35"/>
    <n v="2"/>
    <n v="3"/>
    <n v="1"/>
    <n v="3793"/>
    <n v="1"/>
    <n v="25320"/>
    <n v="13"/>
    <n v="8"/>
    <n v="0"/>
    <n v="1"/>
    <n v="2"/>
    <n v="1"/>
    <n v="0"/>
    <n v="0"/>
    <s v="Travel_Rarely"/>
    <x v="1"/>
    <s v="Medical"/>
    <x v="2"/>
    <s v="Research Scientist"/>
    <x v="0"/>
    <s v="Yes"/>
    <s v="Y"/>
  </r>
  <r>
    <n v="53"/>
    <n v="19"/>
    <n v="3"/>
    <n v="1"/>
    <n v="3794"/>
    <n v="2"/>
    <n v="25590"/>
    <n v="25"/>
    <n v="8"/>
    <n v="0"/>
    <n v="34"/>
    <n v="2"/>
    <n v="33"/>
    <n v="1"/>
    <n v="9"/>
    <s v="Travel_Rarely"/>
    <x v="1"/>
    <s v="Life Sciences"/>
    <x v="0"/>
    <s v="Manager"/>
    <x v="1"/>
    <s v="Yes"/>
    <s v="Y"/>
  </r>
  <r>
    <n v="38"/>
    <n v="2"/>
    <n v="3"/>
    <n v="1"/>
    <n v="3795"/>
    <n v="3"/>
    <n v="49080"/>
    <n v="19"/>
    <n v="8"/>
    <n v="1"/>
    <n v="7"/>
    <n v="3"/>
    <n v="5"/>
    <n v="1"/>
    <n v="4"/>
    <s v="Travel_Rarely"/>
    <x v="1"/>
    <s v="Medical"/>
    <x v="0"/>
    <s v="Sales Executive"/>
    <x v="0"/>
    <s v="Yes"/>
    <s v="Y"/>
  </r>
  <r>
    <n v="32"/>
    <n v="10"/>
    <n v="4"/>
    <n v="1"/>
    <n v="3796"/>
    <n v="5"/>
    <n v="23800"/>
    <n v="13"/>
    <n v="8"/>
    <n v="0"/>
    <n v="9"/>
    <n v="5"/>
    <n v="6"/>
    <n v="1"/>
    <n v="2"/>
    <s v="Non-Travel"/>
    <x v="1"/>
    <s v="Life Sciences"/>
    <x v="0"/>
    <s v="Research Scientist"/>
    <x v="0"/>
    <s v="No"/>
    <s v="Y"/>
  </r>
  <r>
    <n v="48"/>
    <n v="2"/>
    <n v="5"/>
    <n v="1"/>
    <n v="3797"/>
    <n v="1"/>
    <n v="47650"/>
    <n v="12"/>
    <n v="8"/>
    <n v="1"/>
    <n v="10"/>
    <n v="4"/>
    <n v="8"/>
    <n v="7"/>
    <n v="6"/>
    <s v="Travel_Rarely"/>
    <x v="1"/>
    <s v="Life Sciences"/>
    <x v="0"/>
    <s v="Sales Executive"/>
    <x v="1"/>
    <s v="No"/>
    <s v="Y"/>
  </r>
  <r>
    <n v="34"/>
    <n v="3"/>
    <n v="3"/>
    <n v="1"/>
    <n v="3798"/>
    <n v="2"/>
    <n v="20440"/>
    <n v="11"/>
    <n v="8"/>
    <n v="0"/>
    <n v="1"/>
    <n v="2"/>
    <n v="1"/>
    <n v="0"/>
    <n v="0"/>
    <s v="Travel_Rarely"/>
    <x v="1"/>
    <s v="Life Sciences"/>
    <x v="1"/>
    <s v="Sales Executive"/>
    <x v="1"/>
    <s v="No"/>
    <s v="Y"/>
  </r>
  <r>
    <n v="55"/>
    <n v="11"/>
    <n v="1"/>
    <n v="1"/>
    <n v="3799"/>
    <n v="1"/>
    <n v="26930"/>
    <n v="18"/>
    <n v="8"/>
    <n v="0"/>
    <n v="36"/>
    <n v="6"/>
    <n v="36"/>
    <n v="2"/>
    <n v="13"/>
    <s v="Travel_Rarely"/>
    <x v="1"/>
    <s v="Medical"/>
    <x v="0"/>
    <s v="Laboratory Technician"/>
    <x v="0"/>
    <s v="No"/>
    <s v="Y"/>
  </r>
  <r>
    <n v="34"/>
    <n v="2"/>
    <n v="2"/>
    <n v="1"/>
    <n v="3800"/>
    <n v="2"/>
    <n v="65860"/>
    <n v="18"/>
    <n v="8"/>
    <n v="1"/>
    <n v="9"/>
    <n v="3"/>
    <n v="2"/>
    <n v="2"/>
    <n v="1"/>
    <s v="Travel_Rarely"/>
    <x v="1"/>
    <s v="Life Sciences"/>
    <x v="0"/>
    <s v="Research Scientist"/>
    <x v="1"/>
    <s v="No"/>
    <s v="Y"/>
  </r>
  <r>
    <n v="26"/>
    <n v="4"/>
    <n v="3"/>
    <n v="1"/>
    <n v="3801"/>
    <n v="1"/>
    <n v="32940"/>
    <n v="11"/>
    <n v="8"/>
    <n v="0"/>
    <n v="1"/>
    <n v="6"/>
    <n v="1"/>
    <n v="0"/>
    <n v="0"/>
    <s v="Travel_Rarely"/>
    <x v="1"/>
    <s v="Life Sciences"/>
    <x v="0"/>
    <s v="Research Director"/>
    <x v="1"/>
    <s v="No"/>
    <s v="Y"/>
  </r>
  <r>
    <n v="38"/>
    <n v="14"/>
    <n v="2"/>
    <n v="1"/>
    <n v="3802"/>
    <n v="1"/>
    <n v="41710"/>
    <n v="23"/>
    <n v="8"/>
    <n v="0"/>
    <n v="10"/>
    <n v="4"/>
    <n v="9"/>
    <n v="7"/>
    <n v="7"/>
    <s v="Travel_Rarely"/>
    <x v="0"/>
    <s v="Marketing"/>
    <x v="0"/>
    <s v="Sales Executive"/>
    <x v="0"/>
    <s v="No"/>
    <s v="Y"/>
  </r>
  <r>
    <n v="38"/>
    <n v="2"/>
    <n v="3"/>
    <n v="1"/>
    <n v="3803"/>
    <n v="1"/>
    <n v="27780"/>
    <n v="13"/>
    <n v="8"/>
    <n v="0"/>
    <n v="8"/>
    <n v="5"/>
    <n v="3"/>
    <n v="1"/>
    <n v="2"/>
    <s v="Travel_Rarely"/>
    <x v="1"/>
    <s v="Life Sciences"/>
    <x v="1"/>
    <s v="Manufacturing Director"/>
    <x v="0"/>
    <s v="No"/>
    <s v="Y"/>
  </r>
  <r>
    <n v="36"/>
    <n v="1"/>
    <n v="3"/>
    <n v="1"/>
    <n v="3804"/>
    <n v="1"/>
    <n v="23770"/>
    <n v="13"/>
    <n v="8"/>
    <n v="2"/>
    <n v="15"/>
    <n v="3"/>
    <n v="1"/>
    <n v="0"/>
    <n v="0"/>
    <s v="Travel_Rarely"/>
    <x v="2"/>
    <s v="Human Resources"/>
    <x v="1"/>
    <s v="Research Scientist"/>
    <x v="1"/>
    <s v="No"/>
    <s v="Y"/>
  </r>
  <r>
    <n v="29"/>
    <n v="10"/>
    <n v="3"/>
    <n v="1"/>
    <n v="3805"/>
    <n v="1"/>
    <n v="24040"/>
    <n v="17"/>
    <n v="8"/>
    <n v="0"/>
    <n v="10"/>
    <n v="3"/>
    <n v="10"/>
    <n v="1"/>
    <n v="5"/>
    <s v="Travel_Rarely"/>
    <x v="1"/>
    <s v="Life Sciences"/>
    <x v="1"/>
    <s v="Sales Representative"/>
    <x v="1"/>
    <s v="No"/>
    <s v="Y"/>
  </r>
  <r>
    <n v="35"/>
    <n v="12"/>
    <n v="2"/>
    <n v="1"/>
    <n v="3806"/>
    <n v="2"/>
    <n v="23180"/>
    <n v="19"/>
    <n v="8"/>
    <n v="0"/>
    <n v="10"/>
    <n v="4"/>
    <n v="5"/>
    <n v="0"/>
    <n v="4"/>
    <s v="Travel_Rarely"/>
    <x v="0"/>
    <s v="Life Sciences"/>
    <x v="1"/>
    <s v="Sales Executive"/>
    <x v="0"/>
    <s v="No"/>
    <s v="Y"/>
  </r>
  <r>
    <n v="39"/>
    <n v="2"/>
    <n v="2"/>
    <n v="1"/>
    <n v="3807"/>
    <n v="1"/>
    <n v="20080"/>
    <n v="12"/>
    <n v="8"/>
    <n v="0"/>
    <n v="11"/>
    <n v="3"/>
    <n v="7"/>
    <n v="7"/>
    <n v="6"/>
    <s v="Travel_Rarely"/>
    <x v="0"/>
    <s v="Medical"/>
    <x v="0"/>
    <s v="Sales Executive"/>
    <x v="0"/>
    <s v="No"/>
    <s v="Y"/>
  </r>
  <r>
    <n v="29"/>
    <n v="5"/>
    <n v="1"/>
    <n v="1"/>
    <n v="3808"/>
    <n v="1"/>
    <n v="62440"/>
    <n v="22"/>
    <n v="8"/>
    <n v="0"/>
    <n v="6"/>
    <n v="3"/>
    <n v="6"/>
    <n v="1"/>
    <n v="3"/>
    <s v="Travel_Frequently"/>
    <x v="1"/>
    <s v="Medical"/>
    <x v="2"/>
    <s v="Research Scientist"/>
    <x v="0"/>
    <s v="No"/>
    <s v="Y"/>
  </r>
  <r>
    <n v="50"/>
    <n v="4"/>
    <n v="2"/>
    <n v="1"/>
    <n v="3809"/>
    <n v="1"/>
    <n v="27990"/>
    <n v="12"/>
    <n v="8"/>
    <n v="1"/>
    <n v="27"/>
    <n v="0"/>
    <n v="1"/>
    <n v="0"/>
    <n v="0"/>
    <s v="Travel_Rarely"/>
    <x v="1"/>
    <s v="Medical"/>
    <x v="0"/>
    <s v="Laboratory Technician"/>
    <x v="0"/>
    <s v="No"/>
    <s v="Y"/>
  </r>
  <r>
    <n v="23"/>
    <n v="7"/>
    <n v="2"/>
    <n v="1"/>
    <n v="3810"/>
    <n v="3"/>
    <n v="105520"/>
    <n v="11"/>
    <n v="8"/>
    <n v="0"/>
    <n v="4"/>
    <n v="2"/>
    <n v="2"/>
    <n v="2"/>
    <n v="2"/>
    <s v="Travel_Rarely"/>
    <x v="1"/>
    <s v="Life Sciences"/>
    <x v="0"/>
    <s v="Manager"/>
    <x v="0"/>
    <s v="No"/>
    <s v="Y"/>
  </r>
  <r>
    <n v="36"/>
    <n v="21"/>
    <n v="3"/>
    <n v="1"/>
    <n v="3811"/>
    <n v="2"/>
    <n v="23290"/>
    <n v="15"/>
    <n v="8"/>
    <n v="0"/>
    <n v="9"/>
    <n v="2"/>
    <n v="3"/>
    <n v="0"/>
    <n v="2"/>
    <s v="Travel_Frequently"/>
    <x v="0"/>
    <s v="Life Sciences"/>
    <x v="0"/>
    <s v="Human Resources"/>
    <x v="1"/>
    <s v="No"/>
    <s v="Y"/>
  </r>
  <r>
    <n v="42"/>
    <n v="8"/>
    <n v="2"/>
    <n v="1"/>
    <n v="3812"/>
    <n v="5"/>
    <n v="40140"/>
    <n v="13"/>
    <n v="8"/>
    <n v="1"/>
    <n v="24"/>
    <n v="3"/>
    <n v="1"/>
    <n v="0"/>
    <n v="1"/>
    <s v="Travel_Rarely"/>
    <x v="1"/>
    <s v="Life Sciences"/>
    <x v="1"/>
    <s v="Manager"/>
    <x v="0"/>
    <s v="No"/>
    <s v="Y"/>
  </r>
  <r>
    <n v="35"/>
    <n v="4"/>
    <n v="3"/>
    <n v="1"/>
    <n v="3813"/>
    <n v="2"/>
    <n v="74030"/>
    <n v="12"/>
    <n v="8"/>
    <n v="1"/>
    <n v="10"/>
    <n v="4"/>
    <n v="10"/>
    <n v="6"/>
    <n v="8"/>
    <s v="Travel_Rarely"/>
    <x v="0"/>
    <s v="Medical"/>
    <x v="0"/>
    <s v="Laboratory Technician"/>
    <x v="0"/>
    <s v="No"/>
    <s v="Y"/>
  </r>
  <r>
    <n v="34"/>
    <n v="25"/>
    <n v="1"/>
    <n v="1"/>
    <n v="3814"/>
    <n v="1"/>
    <n v="22590"/>
    <n v="14"/>
    <n v="8"/>
    <n v="0"/>
    <n v="8"/>
    <n v="2"/>
    <n v="8"/>
    <n v="7"/>
    <n v="7"/>
    <s v="Travel_Frequently"/>
    <x v="1"/>
    <s v="Life Sciences"/>
    <x v="0"/>
    <s v="Manager"/>
    <x v="0"/>
    <s v="No"/>
    <s v="Y"/>
  </r>
  <r>
    <n v="40"/>
    <n v="1"/>
    <n v="4"/>
    <n v="1"/>
    <n v="3815"/>
    <n v="2"/>
    <n v="69320"/>
    <n v="13"/>
    <n v="8"/>
    <n v="0"/>
    <n v="5"/>
    <n v="5"/>
    <n v="5"/>
    <n v="1"/>
    <n v="2"/>
    <s v="Travel_Rarely"/>
    <x v="1"/>
    <s v="Life Sciences"/>
    <x v="0"/>
    <s v="Laboratory Technician"/>
    <x v="1"/>
    <s v="No"/>
    <s v="Y"/>
  </r>
  <r>
    <n v="43"/>
    <n v="1"/>
    <n v="1"/>
    <n v="1"/>
    <n v="3816"/>
    <n v="1"/>
    <n v="46780"/>
    <n v="25"/>
    <n v="8"/>
    <n v="1"/>
    <n v="8"/>
    <n v="0"/>
    <n v="6"/>
    <n v="0"/>
    <n v="2"/>
    <s v="Travel_Rarely"/>
    <x v="1"/>
    <s v="Other"/>
    <x v="2"/>
    <s v="Manager"/>
    <x v="1"/>
    <s v="No"/>
    <s v="Y"/>
  </r>
  <r>
    <n v="35"/>
    <n v="6"/>
    <n v="3"/>
    <n v="1"/>
    <n v="3817"/>
    <n v="3"/>
    <n v="135820"/>
    <n v="17"/>
    <n v="8"/>
    <n v="1"/>
    <n v="1"/>
    <n v="3"/>
    <n v="1"/>
    <n v="0"/>
    <n v="1"/>
    <s v="Travel_Rarely"/>
    <x v="0"/>
    <s v="Marketing"/>
    <x v="0"/>
    <s v="Sales Representative"/>
    <x v="0"/>
    <s v="No"/>
    <s v="Y"/>
  </r>
  <r>
    <n v="46"/>
    <n v="12"/>
    <n v="4"/>
    <n v="1"/>
    <n v="3818"/>
    <n v="1"/>
    <n v="23320"/>
    <n v="11"/>
    <n v="8"/>
    <n v="0"/>
    <n v="27"/>
    <n v="2"/>
    <n v="26"/>
    <n v="0"/>
    <n v="12"/>
    <s v="Travel_Rarely"/>
    <x v="1"/>
    <s v="Technical Degree"/>
    <x v="1"/>
    <s v="Laboratory Technician"/>
    <x v="1"/>
    <s v="No"/>
    <s v="Y"/>
  </r>
  <r>
    <n v="28"/>
    <n v="1"/>
    <n v="3"/>
    <n v="1"/>
    <n v="3819"/>
    <n v="2"/>
    <n v="24130"/>
    <n v="16"/>
    <n v="8"/>
    <n v="1"/>
    <n v="10"/>
    <n v="2"/>
    <n v="1"/>
    <n v="0"/>
    <n v="0"/>
    <s v="Travel_Rarely"/>
    <x v="2"/>
    <s v="Medical"/>
    <x v="0"/>
    <s v="Laboratory Technician"/>
    <x v="0"/>
    <s v="Yes"/>
    <s v="Y"/>
  </r>
  <r>
    <n v="22"/>
    <n v="17"/>
    <n v="2"/>
    <n v="1"/>
    <n v="3820"/>
    <n v="3"/>
    <n v="97050"/>
    <n v="18"/>
    <n v="8"/>
    <n v="2"/>
    <n v="4"/>
    <n v="3"/>
    <n v="4"/>
    <n v="1"/>
    <n v="3"/>
    <s v="Non-Travel"/>
    <x v="0"/>
    <s v="Marketing"/>
    <x v="0"/>
    <s v="Sales Executive"/>
    <x v="1"/>
    <s v="No"/>
    <s v="Y"/>
  </r>
  <r>
    <n v="50"/>
    <n v="3"/>
    <n v="3"/>
    <n v="1"/>
    <n v="3821"/>
    <n v="2"/>
    <n v="42940"/>
    <n v="20"/>
    <n v="8"/>
    <n v="0"/>
    <n v="32"/>
    <n v="2"/>
    <n v="30"/>
    <n v="12"/>
    <n v="13"/>
    <s v="Travel_Frequently"/>
    <x v="1"/>
    <s v="Other"/>
    <x v="0"/>
    <s v="Research Scientist"/>
    <x v="1"/>
    <s v="No"/>
    <s v="Y"/>
  </r>
  <r>
    <n v="32"/>
    <n v="3"/>
    <n v="2"/>
    <n v="1"/>
    <n v="3822"/>
    <n v="3"/>
    <n v="47210"/>
    <n v="14"/>
    <n v="8"/>
    <n v="1"/>
    <n v="6"/>
    <n v="3"/>
    <n v="3"/>
    <n v="0"/>
    <n v="2"/>
    <s v="Travel_Rarely"/>
    <x v="1"/>
    <s v="Life Sciences"/>
    <x v="0"/>
    <s v="Research Scientist"/>
    <x v="1"/>
    <s v="No"/>
    <s v="Y"/>
  </r>
  <r>
    <n v="44"/>
    <n v="10"/>
    <n v="3"/>
    <n v="1"/>
    <n v="3823"/>
    <n v="3"/>
    <n v="25190"/>
    <n v="21"/>
    <n v="8"/>
    <n v="2"/>
    <n v="23"/>
    <n v="2"/>
    <n v="22"/>
    <n v="1"/>
    <n v="10"/>
    <s v="Travel_Rarely"/>
    <x v="1"/>
    <s v="Technical Degree"/>
    <x v="2"/>
    <s v="Manager"/>
    <x v="1"/>
    <s v="No"/>
    <s v="Y"/>
  </r>
  <r>
    <n v="30"/>
    <n v="4"/>
    <n v="3"/>
    <n v="1"/>
    <n v="3824"/>
    <n v="1"/>
    <n v="21210"/>
    <n v="13"/>
    <n v="8"/>
    <n v="1"/>
    <n v="6"/>
    <n v="2"/>
    <n v="6"/>
    <n v="1"/>
    <n v="1"/>
    <s v="Travel_Rarely"/>
    <x v="1"/>
    <s v="Medical"/>
    <x v="0"/>
    <s v="Research Director"/>
    <x v="0"/>
    <s v="No"/>
    <s v="Y"/>
  </r>
  <r>
    <n v="45"/>
    <n v="29"/>
    <n v="2"/>
    <n v="1"/>
    <n v="3825"/>
    <n v="2"/>
    <n v="29730"/>
    <n v="12"/>
    <n v="8"/>
    <n v="0"/>
    <n v="10"/>
    <n v="2"/>
    <n v="10"/>
    <n v="1"/>
    <n v="4"/>
    <s v="Travel_Rarely"/>
    <x v="0"/>
    <s v="Technical Degree"/>
    <x v="1"/>
    <s v="Research Scientist"/>
    <x v="0"/>
    <s v="No"/>
    <s v="Y"/>
  </r>
  <r>
    <n v="45"/>
    <n v="2"/>
    <n v="4"/>
    <n v="1"/>
    <n v="3826"/>
    <n v="2"/>
    <n v="58550"/>
    <n v="14"/>
    <n v="8"/>
    <n v="1"/>
    <n v="10"/>
    <n v="3"/>
    <n v="10"/>
    <n v="4"/>
    <n v="5"/>
    <s v="Non-Travel"/>
    <x v="0"/>
    <s v="Life Sciences"/>
    <x v="0"/>
    <s v="Manufacturing Director"/>
    <x v="1"/>
    <s v="No"/>
    <s v="Y"/>
  </r>
  <r>
    <n v="31"/>
    <n v="7"/>
    <n v="3"/>
    <n v="1"/>
    <n v="3827"/>
    <n v="2"/>
    <n v="36170"/>
    <n v="21"/>
    <n v="8"/>
    <n v="1"/>
    <n v="10"/>
    <n v="5"/>
    <n v="5"/>
    <n v="0"/>
    <n v="3"/>
    <s v="Travel_Frequently"/>
    <x v="1"/>
    <s v="Medical"/>
    <x v="1"/>
    <s v="Research Scientist"/>
    <x v="1"/>
    <s v="No"/>
    <s v="Y"/>
  </r>
  <r>
    <n v="36"/>
    <n v="18"/>
    <n v="1"/>
    <n v="1"/>
    <n v="3828"/>
    <n v="2"/>
    <n v="67250"/>
    <n v="17"/>
    <n v="8"/>
    <n v="1"/>
    <n v="7"/>
    <n v="3"/>
    <n v="3"/>
    <n v="1"/>
    <n v="1"/>
    <s v="Travel_Rarely"/>
    <x v="1"/>
    <s v="Medical"/>
    <x v="0"/>
    <s v="Manufacturing Director"/>
    <x v="1"/>
    <s v="No"/>
    <s v="Y"/>
  </r>
  <r>
    <n v="34"/>
    <n v="28"/>
    <n v="4"/>
    <n v="1"/>
    <n v="3829"/>
    <n v="5"/>
    <n v="103250"/>
    <n v="11"/>
    <n v="8"/>
    <n v="1"/>
    <n v="9"/>
    <n v="3"/>
    <n v="9"/>
    <n v="7"/>
    <n v="2"/>
    <s v="Travel_Frequently"/>
    <x v="0"/>
    <s v="Marketing"/>
    <x v="2"/>
    <s v="Manufacturing Director"/>
    <x v="1"/>
    <s v="No"/>
    <s v="Y"/>
  </r>
  <r>
    <n v="49"/>
    <n v="1"/>
    <n v="4"/>
    <n v="1"/>
    <n v="3830"/>
    <n v="3"/>
    <n v="69490"/>
    <n v="14"/>
    <n v="8"/>
    <n v="1"/>
    <n v="10"/>
    <n v="2"/>
    <n v="9"/>
    <n v="1"/>
    <n v="4"/>
    <s v="Travel_Rarely"/>
    <x v="1"/>
    <s v="Life Sciences"/>
    <x v="0"/>
    <s v="Healthcare Representative"/>
    <x v="1"/>
    <s v="No"/>
    <s v="Y"/>
  </r>
  <r>
    <n v="39"/>
    <n v="6"/>
    <n v="2"/>
    <n v="1"/>
    <n v="3831"/>
    <n v="3"/>
    <n v="106090"/>
    <n v="17"/>
    <n v="8"/>
    <n v="1"/>
    <n v="10"/>
    <n v="2"/>
    <n v="7"/>
    <n v="7"/>
    <n v="7"/>
    <s v="Travel_Rarely"/>
    <x v="1"/>
    <s v="Life Sciences"/>
    <x v="0"/>
    <s v="Research Scientist"/>
    <x v="1"/>
    <s v="No"/>
    <s v="Y"/>
  </r>
  <r>
    <n v="27"/>
    <n v="2"/>
    <n v="1"/>
    <n v="1"/>
    <n v="3832"/>
    <n v="4"/>
    <n v="44470"/>
    <n v="13"/>
    <n v="8"/>
    <n v="0"/>
    <n v="7"/>
    <n v="4"/>
    <n v="7"/>
    <n v="0"/>
    <n v="7"/>
    <s v="Travel_Rarely"/>
    <x v="1"/>
    <s v="Life Sciences"/>
    <x v="2"/>
    <s v="Research Scientist"/>
    <x v="1"/>
    <s v="No"/>
    <s v="Y"/>
  </r>
  <r>
    <n v="35"/>
    <n v="2"/>
    <n v="3"/>
    <n v="1"/>
    <n v="3833"/>
    <n v="2"/>
    <n v="21570"/>
    <n v="25"/>
    <n v="8"/>
    <n v="0"/>
    <n v="16"/>
    <n v="1"/>
    <n v="16"/>
    <n v="1"/>
    <n v="10"/>
    <s v="Travel_Rarely"/>
    <x v="1"/>
    <s v="Medical"/>
    <x v="0"/>
    <s v="Sales Executive"/>
    <x v="0"/>
    <s v="No"/>
    <s v="Y"/>
  </r>
  <r>
    <n v="28"/>
    <n v="23"/>
    <n v="3"/>
    <n v="1"/>
    <n v="3834"/>
    <n v="3"/>
    <n v="46010"/>
    <n v="15"/>
    <n v="8"/>
    <n v="2"/>
    <n v="6"/>
    <n v="2"/>
    <n v="5"/>
    <n v="0"/>
    <n v="0"/>
    <s v="Travel_Rarely"/>
    <x v="1"/>
    <s v="Life Sciences"/>
    <x v="2"/>
    <s v="Manufacturing Director"/>
    <x v="1"/>
    <s v="No"/>
    <s v="Y"/>
  </r>
  <r>
    <n v="21"/>
    <n v="3"/>
    <n v="1"/>
    <n v="1"/>
    <n v="3835"/>
    <n v="1"/>
    <n v="170990"/>
    <n v="14"/>
    <n v="8"/>
    <n v="1"/>
    <n v="3"/>
    <n v="2"/>
    <n v="2"/>
    <n v="2"/>
    <n v="2"/>
    <s v="Travel_Rarely"/>
    <x v="1"/>
    <s v="Life Sciences"/>
    <x v="1"/>
    <s v="Laboratory Technician"/>
    <x v="0"/>
    <s v="No"/>
    <s v="Y"/>
  </r>
  <r>
    <n v="18"/>
    <n v="3"/>
    <n v="5"/>
    <n v="1"/>
    <n v="3836"/>
    <n v="1"/>
    <n v="24790"/>
    <n v="12"/>
    <n v="8"/>
    <n v="1"/>
    <n v="0"/>
    <n v="2"/>
    <n v="0"/>
    <n v="0"/>
    <n v="0"/>
    <s v="Travel_Frequently"/>
    <x v="1"/>
    <s v="Medical"/>
    <x v="1"/>
    <s v="Research Director"/>
    <x v="1"/>
    <s v="Yes"/>
    <s v="Y"/>
  </r>
  <r>
    <n v="47"/>
    <n v="25"/>
    <n v="4"/>
    <n v="1"/>
    <n v="3837"/>
    <n v="2"/>
    <n v="148520"/>
    <n v="19"/>
    <n v="8"/>
    <n v="3"/>
    <n v="27"/>
    <n v="3"/>
    <n v="5"/>
    <n v="1"/>
    <n v="0"/>
    <s v="Travel_Rarely"/>
    <x v="1"/>
    <s v="Medical"/>
    <x v="0"/>
    <s v="Research Scientist"/>
    <x v="1"/>
    <s v="No"/>
    <s v="Y"/>
  </r>
  <r>
    <n v="39"/>
    <n v="2"/>
    <n v="4"/>
    <n v="1"/>
    <n v="3838"/>
    <n v="1"/>
    <n v="72640"/>
    <n v="17"/>
    <n v="8"/>
    <n v="0"/>
    <n v="11"/>
    <n v="5"/>
    <n v="10"/>
    <n v="0"/>
    <n v="7"/>
    <s v="Travel_Rarely"/>
    <x v="0"/>
    <s v="Life Sciences"/>
    <x v="2"/>
    <s v="Laboratory Technician"/>
    <x v="1"/>
    <s v="No"/>
    <s v="Y"/>
  </r>
  <r>
    <n v="40"/>
    <n v="22"/>
    <n v="1"/>
    <n v="1"/>
    <n v="3839"/>
    <n v="1"/>
    <n v="56660"/>
    <n v="14"/>
    <n v="8"/>
    <n v="1"/>
    <n v="18"/>
    <n v="2"/>
    <n v="18"/>
    <n v="14"/>
    <n v="12"/>
    <s v="Travel_Rarely"/>
    <x v="1"/>
    <s v="Life Sciences"/>
    <x v="0"/>
    <s v="Laboratory Technician"/>
    <x v="1"/>
    <s v="No"/>
    <s v="Y"/>
  </r>
  <r>
    <n v="35"/>
    <n v="29"/>
    <n v="3"/>
    <n v="1"/>
    <n v="3840"/>
    <n v="2"/>
    <n v="78230"/>
    <n v="13"/>
    <n v="8"/>
    <n v="1"/>
    <n v="15"/>
    <n v="3"/>
    <n v="14"/>
    <n v="2"/>
    <n v="9"/>
    <s v="Non-Travel"/>
    <x v="1"/>
    <s v="Medical"/>
    <x v="0"/>
    <s v="Sales Executive"/>
    <x v="0"/>
    <s v="No"/>
    <s v="Y"/>
  </r>
  <r>
    <n v="37"/>
    <n v="29"/>
    <n v="4"/>
    <n v="1"/>
    <n v="3841"/>
    <n v="1"/>
    <n v="78800"/>
    <n v="12"/>
    <n v="8"/>
    <n v="1"/>
    <n v="9"/>
    <n v="2"/>
    <n v="4"/>
    <n v="0"/>
    <n v="2"/>
    <s v="Travel_Rarely"/>
    <x v="1"/>
    <s v="Technical Degree"/>
    <x v="0"/>
    <s v="Laboratory Technician"/>
    <x v="1"/>
    <s v="No"/>
    <s v="Y"/>
  </r>
  <r>
    <n v="39"/>
    <n v="2"/>
    <n v="3"/>
    <n v="1"/>
    <n v="3842"/>
    <n v="2"/>
    <n v="131940"/>
    <n v="11"/>
    <n v="8"/>
    <n v="0"/>
    <n v="10"/>
    <n v="2"/>
    <n v="9"/>
    <n v="3"/>
    <n v="8"/>
    <s v="Travel_Frequently"/>
    <x v="1"/>
    <s v="Technical Degree"/>
    <x v="1"/>
    <s v="Manager"/>
    <x v="0"/>
    <s v="No"/>
    <s v="Y"/>
  </r>
  <r>
    <n v="45"/>
    <n v="28"/>
    <n v="3"/>
    <n v="1"/>
    <n v="3843"/>
    <n v="2"/>
    <n v="50670"/>
    <n v="11"/>
    <n v="8"/>
    <n v="2"/>
    <n v="10"/>
    <n v="3"/>
    <n v="10"/>
    <n v="3"/>
    <n v="9"/>
    <s v="Travel_Rarely"/>
    <x v="1"/>
    <s v="Life Sciences"/>
    <x v="2"/>
    <s v="Laboratory Technician"/>
    <x v="0"/>
    <s v="No"/>
    <s v="Y"/>
  </r>
  <r>
    <n v="38"/>
    <n v="2"/>
    <n v="4"/>
    <n v="1"/>
    <n v="3844"/>
    <n v="3"/>
    <n v="50790"/>
    <n v="11"/>
    <n v="8"/>
    <n v="0"/>
    <n v="10"/>
    <n v="3"/>
    <n v="5"/>
    <n v="0"/>
    <n v="2"/>
    <s v="Travel_Rarely"/>
    <x v="1"/>
    <s v="Life Sciences"/>
    <x v="0"/>
    <s v="Sales Executive"/>
    <x v="0"/>
    <s v="No"/>
    <s v="Y"/>
  </r>
  <r>
    <n v="35"/>
    <n v="2"/>
    <n v="3"/>
    <n v="1"/>
    <n v="3845"/>
    <n v="3"/>
    <n v="23210"/>
    <n v="12"/>
    <n v="8"/>
    <n v="1"/>
    <n v="15"/>
    <n v="0"/>
    <n v="13"/>
    <n v="6"/>
    <n v="0"/>
    <s v="Travel_Rarely"/>
    <x v="1"/>
    <s v="Life Sciences"/>
    <x v="0"/>
    <s v="Healthcare Representative"/>
    <x v="1"/>
    <s v="Yes"/>
    <s v="Y"/>
  </r>
  <r>
    <n v="37"/>
    <n v="22"/>
    <n v="3"/>
    <n v="1"/>
    <n v="3846"/>
    <n v="2"/>
    <n v="174440"/>
    <n v="14"/>
    <n v="8"/>
    <n v="0"/>
    <n v="8"/>
    <n v="4"/>
    <n v="8"/>
    <n v="7"/>
    <n v="7"/>
    <s v="Travel_Rarely"/>
    <x v="1"/>
    <s v="Life Sciences"/>
    <x v="0"/>
    <s v="Healthcare Representative"/>
    <x v="0"/>
    <s v="No"/>
    <s v="Y"/>
  </r>
  <r>
    <n v="40"/>
    <n v="8"/>
    <n v="3"/>
    <n v="1"/>
    <n v="3847"/>
    <n v="2"/>
    <n v="24040"/>
    <n v="17"/>
    <n v="8"/>
    <n v="0"/>
    <n v="18"/>
    <n v="2"/>
    <n v="4"/>
    <n v="3"/>
    <n v="3"/>
    <s v="Travel_Rarely"/>
    <x v="1"/>
    <s v="Technical Degree"/>
    <x v="1"/>
    <s v="Healthcare Representative"/>
    <x v="0"/>
    <s v="No"/>
    <s v="Y"/>
  </r>
  <r>
    <n v="44"/>
    <n v="2"/>
    <n v="2"/>
    <n v="1"/>
    <n v="3848"/>
    <n v="1"/>
    <n v="34520"/>
    <n v="11"/>
    <n v="8"/>
    <n v="1"/>
    <n v="14"/>
    <n v="2"/>
    <n v="10"/>
    <n v="0"/>
    <n v="2"/>
    <s v="Travel_Frequently"/>
    <x v="0"/>
    <s v="Marketing"/>
    <x v="0"/>
    <s v="Laboratory Technician"/>
    <x v="1"/>
    <s v="No"/>
    <s v="Y"/>
  </r>
  <r>
    <n v="48"/>
    <n v="10"/>
    <n v="4"/>
    <n v="1"/>
    <n v="3849"/>
    <n v="3"/>
    <n v="22700"/>
    <n v="14"/>
    <n v="8"/>
    <n v="3"/>
    <n v="23"/>
    <n v="2"/>
    <n v="2"/>
    <n v="2"/>
    <n v="2"/>
    <s v="Travel_Frequently"/>
    <x v="0"/>
    <s v="Marketing"/>
    <x v="0"/>
    <s v="Manager"/>
    <x v="0"/>
    <s v="No"/>
    <s v="Y"/>
  </r>
  <r>
    <n v="35"/>
    <n v="9"/>
    <n v="3"/>
    <n v="1"/>
    <n v="3850"/>
    <n v="2"/>
    <n v="173990"/>
    <n v="12"/>
    <n v="8"/>
    <n v="0"/>
    <n v="7"/>
    <n v="3"/>
    <n v="2"/>
    <n v="2"/>
    <n v="2"/>
    <s v="Travel_Rarely"/>
    <x v="1"/>
    <s v="Life Sciences"/>
    <x v="2"/>
    <s v="Manager"/>
    <x v="1"/>
    <s v="Yes"/>
    <s v="Y"/>
  </r>
  <r>
    <n v="24"/>
    <n v="15"/>
    <n v="3"/>
    <n v="1"/>
    <n v="3851"/>
    <n v="2"/>
    <n v="54880"/>
    <n v="22"/>
    <n v="8"/>
    <n v="1"/>
    <n v="6"/>
    <n v="6"/>
    <n v="6"/>
    <n v="1"/>
    <n v="3"/>
    <s v="Travel_Frequently"/>
    <x v="1"/>
    <s v="Life Sciences"/>
    <x v="1"/>
    <s v="Research Scientist"/>
    <x v="1"/>
    <s v="No"/>
    <s v="Y"/>
  </r>
  <r>
    <n v="27"/>
    <n v="10"/>
    <n v="4"/>
    <n v="1"/>
    <n v="3852"/>
    <n v="3"/>
    <n v="194190"/>
    <n v="14"/>
    <n v="8"/>
    <n v="1"/>
    <n v="5"/>
    <n v="2"/>
    <n v="3"/>
    <n v="0"/>
    <n v="2"/>
    <s v="Travel_Rarely"/>
    <x v="0"/>
    <s v="Life Sciences"/>
    <x v="0"/>
    <s v="Sales Executive"/>
    <x v="1"/>
    <s v="No"/>
    <s v="Y"/>
  </r>
  <r>
    <n v="27"/>
    <n v="7"/>
    <n v="3"/>
    <n v="1"/>
    <n v="3853"/>
    <n v="1"/>
    <n v="28110"/>
    <n v="20"/>
    <n v="8"/>
    <n v="0"/>
    <n v="6"/>
    <n v="3"/>
    <n v="4"/>
    <n v="1"/>
    <n v="2"/>
    <s v="Travel_Frequently"/>
    <x v="1"/>
    <s v="Life Sciences"/>
    <x v="1"/>
    <s v="Research Scientist"/>
    <x v="1"/>
    <s v="No"/>
    <s v="Y"/>
  </r>
  <r>
    <n v="40"/>
    <n v="16"/>
    <n v="4"/>
    <n v="1"/>
    <n v="3854"/>
    <n v="1"/>
    <n v="36330"/>
    <n v="16"/>
    <n v="8"/>
    <n v="2"/>
    <n v="10"/>
    <n v="0"/>
    <n v="4"/>
    <n v="0"/>
    <n v="3"/>
    <s v="Travel_Rarely"/>
    <x v="0"/>
    <s v="Marketing"/>
    <x v="1"/>
    <s v="Research Director"/>
    <x v="1"/>
    <s v="Yes"/>
    <s v="Y"/>
  </r>
  <r>
    <n v="29"/>
    <n v="20"/>
    <n v="1"/>
    <n v="1"/>
    <n v="3855"/>
    <n v="2"/>
    <n v="41630"/>
    <n v="15"/>
    <n v="8"/>
    <n v="1"/>
    <n v="8"/>
    <n v="4"/>
    <n v="5"/>
    <n v="1"/>
    <n v="4"/>
    <s v="Travel_Rarely"/>
    <x v="1"/>
    <s v="Medical"/>
    <x v="1"/>
    <s v="Manager"/>
    <x v="0"/>
    <s v="No"/>
    <s v="Y"/>
  </r>
  <r>
    <n v="36"/>
    <n v="23"/>
    <n v="3"/>
    <n v="1"/>
    <n v="3856"/>
    <n v="3"/>
    <n v="21320"/>
    <n v="20"/>
    <n v="8"/>
    <n v="0"/>
    <n v="9"/>
    <n v="1"/>
    <n v="3"/>
    <n v="0"/>
    <n v="2"/>
    <s v="Travel_Rarely"/>
    <x v="1"/>
    <s v="Life Sciences"/>
    <x v="0"/>
    <s v="Sales Executive"/>
    <x v="0"/>
    <s v="No"/>
    <s v="Y"/>
  </r>
  <r>
    <n v="25"/>
    <n v="5"/>
    <n v="1"/>
    <n v="1"/>
    <n v="3857"/>
    <n v="4"/>
    <n v="139730"/>
    <n v="14"/>
    <n v="8"/>
    <n v="0"/>
    <n v="7"/>
    <n v="3"/>
    <n v="7"/>
    <n v="0"/>
    <n v="7"/>
    <s v="Travel_Frequently"/>
    <x v="0"/>
    <s v="Marketing"/>
    <x v="2"/>
    <s v="Manufacturing Director"/>
    <x v="1"/>
    <s v="No"/>
    <s v="Y"/>
  </r>
  <r>
    <n v="39"/>
    <n v="10"/>
    <n v="3"/>
    <n v="1"/>
    <n v="3858"/>
    <n v="2"/>
    <n v="26840"/>
    <n v="12"/>
    <n v="8"/>
    <n v="0"/>
    <n v="7"/>
    <n v="2"/>
    <n v="5"/>
    <n v="1"/>
    <n v="0"/>
    <s v="Travel_Rarely"/>
    <x v="0"/>
    <s v="Marketing"/>
    <x v="0"/>
    <s v="Research Director"/>
    <x v="0"/>
    <s v="No"/>
    <s v="Y"/>
  </r>
  <r>
    <n v="49"/>
    <n v="4"/>
    <n v="2"/>
    <n v="1"/>
    <n v="3859"/>
    <n v="2"/>
    <n v="108450"/>
    <n v="24"/>
    <n v="8"/>
    <n v="0"/>
    <n v="27"/>
    <n v="4"/>
    <n v="4"/>
    <n v="1"/>
    <n v="2"/>
    <s v="Travel_Rarely"/>
    <x v="0"/>
    <s v="Life Sciences"/>
    <x v="0"/>
    <s v="Research Director"/>
    <x v="1"/>
    <s v="No"/>
    <s v="Y"/>
  </r>
  <r>
    <n v="50"/>
    <n v="2"/>
    <n v="2"/>
    <n v="1"/>
    <n v="3860"/>
    <n v="3"/>
    <n v="43770"/>
    <n v="12"/>
    <n v="8"/>
    <n v="1"/>
    <n v="19"/>
    <n v="2"/>
    <n v="14"/>
    <n v="1"/>
    <n v="11"/>
    <s v="Travel_Rarely"/>
    <x v="1"/>
    <s v="Medical"/>
    <x v="2"/>
    <s v="Sales Executive"/>
    <x v="1"/>
    <s v="No"/>
    <s v="Y"/>
  </r>
  <r>
    <n v="20"/>
    <n v="18"/>
    <n v="4"/>
    <n v="1"/>
    <n v="3861"/>
    <n v="2"/>
    <n v="37430"/>
    <n v="13"/>
    <n v="8"/>
    <n v="1"/>
    <n v="2"/>
    <n v="2"/>
    <n v="2"/>
    <n v="2"/>
    <n v="2"/>
    <s v="Travel_Rarely"/>
    <x v="1"/>
    <s v="Medical"/>
    <x v="1"/>
    <s v="Sales Executive"/>
    <x v="0"/>
    <s v="No"/>
    <s v="Y"/>
  </r>
  <r>
    <n v="34"/>
    <n v="10"/>
    <n v="3"/>
    <n v="1"/>
    <n v="3862"/>
    <n v="3"/>
    <n v="41480"/>
    <n v="11"/>
    <n v="8"/>
    <n v="0"/>
    <n v="11"/>
    <n v="3"/>
    <n v="11"/>
    <n v="7"/>
    <n v="9"/>
    <s v="Travel_Rarely"/>
    <x v="1"/>
    <s v="Medical"/>
    <x v="2"/>
    <s v="Laboratory Technician"/>
    <x v="1"/>
    <s v="No"/>
    <s v="Y"/>
  </r>
  <r>
    <n v="36"/>
    <n v="1"/>
    <n v="3"/>
    <n v="1"/>
    <n v="3863"/>
    <n v="2"/>
    <n v="10510"/>
    <n v="14"/>
    <n v="8"/>
    <n v="0"/>
    <n v="15"/>
    <n v="2"/>
    <n v="4"/>
    <n v="1"/>
    <n v="3"/>
    <s v="Travel_Rarely"/>
    <x v="1"/>
    <s v="Life Sciences"/>
    <x v="1"/>
    <s v="Healthcare Representative"/>
    <x v="0"/>
    <s v="No"/>
    <s v="Y"/>
  </r>
  <r>
    <n v="49"/>
    <n v="6"/>
    <n v="2"/>
    <n v="1"/>
    <n v="3864"/>
    <n v="2"/>
    <n v="107390"/>
    <n v="11"/>
    <n v="8"/>
    <n v="3"/>
    <n v="30"/>
    <n v="3"/>
    <n v="15"/>
    <n v="2"/>
    <n v="12"/>
    <s v="Travel_Rarely"/>
    <x v="2"/>
    <s v="Life Sciences"/>
    <x v="0"/>
    <s v="Research Scientist"/>
    <x v="0"/>
    <s v="No"/>
    <s v="Y"/>
  </r>
  <r>
    <n v="36"/>
    <n v="8"/>
    <n v="4"/>
    <n v="1"/>
    <n v="3865"/>
    <n v="4"/>
    <n v="103880"/>
    <n v="14"/>
    <n v="8"/>
    <n v="0"/>
    <n v="4"/>
    <n v="2"/>
    <n v="3"/>
    <n v="1"/>
    <n v="2"/>
    <s v="Non-Travel"/>
    <x v="1"/>
    <s v="Life Sciences"/>
    <x v="0"/>
    <s v="Laboratory Technician"/>
    <x v="1"/>
    <s v="No"/>
    <s v="Y"/>
  </r>
  <r>
    <n v="36"/>
    <n v="2"/>
    <n v="2"/>
    <n v="1"/>
    <n v="3866"/>
    <n v="2"/>
    <n v="114160"/>
    <n v="16"/>
    <n v="8"/>
    <n v="0"/>
    <n v="13"/>
    <n v="2"/>
    <n v="5"/>
    <n v="0"/>
    <n v="4"/>
    <s v="Travel_Rarely"/>
    <x v="1"/>
    <s v="Medical"/>
    <x v="2"/>
    <s v="Healthcare Representative"/>
    <x v="0"/>
    <s v="No"/>
    <s v="Y"/>
  </r>
  <r>
    <n v="54"/>
    <n v="24"/>
    <n v="3"/>
    <n v="1"/>
    <n v="3867"/>
    <n v="1"/>
    <n v="26000"/>
    <n v="14"/>
    <n v="8"/>
    <n v="0"/>
    <n v="36"/>
    <n v="5"/>
    <n v="10"/>
    <n v="4"/>
    <n v="7"/>
    <s v="Travel_Rarely"/>
    <x v="0"/>
    <s v="Marketing"/>
    <x v="0"/>
    <s v="Laboratory Technician"/>
    <x v="1"/>
    <s v="No"/>
    <s v="Y"/>
  </r>
  <r>
    <n v="43"/>
    <n v="2"/>
    <n v="4"/>
    <n v="1"/>
    <n v="3868"/>
    <n v="1"/>
    <n v="24220"/>
    <n v="11"/>
    <n v="8"/>
    <n v="1"/>
    <n v="14"/>
    <n v="2"/>
    <n v="14"/>
    <n v="6"/>
    <n v="11"/>
    <s v="Travel_Rarely"/>
    <x v="1"/>
    <s v="Life Sciences"/>
    <x v="0"/>
    <s v="Research Scientist"/>
    <x v="0"/>
    <s v="No"/>
    <s v="Y"/>
  </r>
  <r>
    <n v="35"/>
    <n v="17"/>
    <n v="4"/>
    <n v="1"/>
    <n v="3869"/>
    <n v="1"/>
    <n v="54720"/>
    <n v="11"/>
    <n v="8"/>
    <n v="1"/>
    <n v="13"/>
    <n v="3"/>
    <n v="11"/>
    <n v="6"/>
    <n v="7"/>
    <s v="Travel_Frequently"/>
    <x v="1"/>
    <s v="Medical"/>
    <x v="1"/>
    <s v="Research Director"/>
    <x v="1"/>
    <s v="Yes"/>
    <s v="Y"/>
  </r>
  <r>
    <n v="38"/>
    <n v="19"/>
    <n v="2"/>
    <n v="1"/>
    <n v="3870"/>
    <n v="2"/>
    <n v="24510"/>
    <n v="12"/>
    <n v="8"/>
    <n v="1"/>
    <n v="19"/>
    <n v="3"/>
    <n v="13"/>
    <n v="2"/>
    <n v="9"/>
    <s v="Travel_Frequently"/>
    <x v="1"/>
    <s v="Life Sciences"/>
    <x v="0"/>
    <s v="Research Scientist"/>
    <x v="1"/>
    <s v="No"/>
    <s v="Y"/>
  </r>
  <r>
    <n v="29"/>
    <n v="1"/>
    <n v="2"/>
    <n v="1"/>
    <n v="3871"/>
    <n v="2"/>
    <n v="42400"/>
    <n v="14"/>
    <n v="8"/>
    <n v="0"/>
    <n v="10"/>
    <n v="2"/>
    <n v="10"/>
    <n v="0"/>
    <n v="9"/>
    <s v="Travel_Rarely"/>
    <x v="1"/>
    <s v="Medical"/>
    <x v="2"/>
    <s v="Sales Representative"/>
    <x v="1"/>
    <s v="No"/>
    <s v="Y"/>
  </r>
  <r>
    <n v="33"/>
    <n v="7"/>
    <n v="3"/>
    <n v="1"/>
    <n v="3872"/>
    <n v="5"/>
    <n v="109990"/>
    <n v="18"/>
    <n v="8"/>
    <n v="3"/>
    <n v="6"/>
    <n v="3"/>
    <n v="6"/>
    <n v="0"/>
    <n v="4"/>
    <s v="Travel_Rarely"/>
    <x v="1"/>
    <s v="Medical"/>
    <x v="2"/>
    <s v="Sales Executive"/>
    <x v="1"/>
    <s v="No"/>
    <s v="Y"/>
  </r>
  <r>
    <n v="32"/>
    <n v="5"/>
    <n v="4"/>
    <n v="1"/>
    <n v="3873"/>
    <n v="5"/>
    <n v="50030"/>
    <n v="13"/>
    <n v="8"/>
    <n v="0"/>
    <n v="10"/>
    <n v="5"/>
    <n v="9"/>
    <n v="1"/>
    <n v="6"/>
    <s v="Travel_Rarely"/>
    <x v="1"/>
    <s v="Technical Degree"/>
    <x v="2"/>
    <s v="Research Scientist"/>
    <x v="1"/>
    <s v="No"/>
    <s v="Y"/>
  </r>
  <r>
    <n v="31"/>
    <n v="28"/>
    <n v="4"/>
    <n v="1"/>
    <n v="3874"/>
    <n v="2"/>
    <n v="127420"/>
    <n v="11"/>
    <n v="8"/>
    <n v="0"/>
    <n v="10"/>
    <n v="4"/>
    <n v="10"/>
    <n v="0"/>
    <n v="2"/>
    <s v="Travel_Rarely"/>
    <x v="1"/>
    <s v="Technical Degree"/>
    <x v="0"/>
    <s v="Sales Executive"/>
    <x v="0"/>
    <s v="No"/>
    <s v="Y"/>
  </r>
  <r>
    <n v="49"/>
    <n v="2"/>
    <n v="4"/>
    <n v="1"/>
    <n v="3875"/>
    <n v="1"/>
    <n v="42270"/>
    <n v="18"/>
    <n v="8"/>
    <n v="0"/>
    <n v="17"/>
    <n v="3"/>
    <n v="2"/>
    <n v="2"/>
    <n v="2"/>
    <s v="Travel_Rarely"/>
    <x v="1"/>
    <s v="Medical"/>
    <x v="2"/>
    <s v="Laboratory Technician"/>
    <x v="1"/>
    <s v="No"/>
    <s v="Y"/>
  </r>
  <r>
    <n v="38"/>
    <n v="29"/>
    <n v="2"/>
    <n v="1"/>
    <n v="3876"/>
    <n v="1"/>
    <n v="39170"/>
    <n v="15"/>
    <n v="8"/>
    <n v="3"/>
    <n v="4"/>
    <n v="2"/>
    <n v="4"/>
    <n v="3"/>
    <n v="3"/>
    <s v="Travel_Frequently"/>
    <x v="0"/>
    <s v="Medical"/>
    <x v="1"/>
    <s v="Sales Executive"/>
    <x v="0"/>
    <s v="No"/>
    <s v="Y"/>
  </r>
  <r>
    <n v="47"/>
    <n v="1"/>
    <n v="4"/>
    <n v="1"/>
    <n v="3877"/>
    <n v="3"/>
    <n v="183030"/>
    <n v="22"/>
    <n v="8"/>
    <n v="1"/>
    <n v="29"/>
    <n v="2"/>
    <n v="3"/>
    <n v="1"/>
    <n v="2"/>
    <s v="Travel_Rarely"/>
    <x v="1"/>
    <s v="Medical"/>
    <x v="2"/>
    <s v="Laboratory Technician"/>
    <x v="1"/>
    <s v="No"/>
    <s v="Y"/>
  </r>
  <r>
    <n v="49"/>
    <n v="21"/>
    <n v="3"/>
    <n v="1"/>
    <n v="3878"/>
    <n v="2"/>
    <n v="23800"/>
    <n v="13"/>
    <n v="8"/>
    <n v="0"/>
    <n v="23"/>
    <n v="3"/>
    <n v="8"/>
    <n v="0"/>
    <n v="0"/>
    <s v="Travel_Rarely"/>
    <x v="1"/>
    <s v="Medical"/>
    <x v="1"/>
    <s v="Manufacturing Director"/>
    <x v="1"/>
    <s v="No"/>
    <s v="Y"/>
  </r>
  <r>
    <n v="41"/>
    <n v="24"/>
    <n v="4"/>
    <n v="1"/>
    <n v="3879"/>
    <n v="4"/>
    <n v="137260"/>
    <n v="12"/>
    <n v="8"/>
    <n v="0"/>
    <n v="21"/>
    <n v="6"/>
    <n v="2"/>
    <n v="0"/>
    <n v="2"/>
    <s v="Travel_Rarely"/>
    <x v="1"/>
    <s v="Life Sciences"/>
    <x v="1"/>
    <s v="Manager"/>
    <x v="0"/>
    <s v="No"/>
    <s v="Y"/>
  </r>
  <r>
    <n v="20"/>
    <n v="1"/>
    <n v="3"/>
    <n v="1"/>
    <n v="3880"/>
    <n v="1"/>
    <n v="47770"/>
    <n v="18"/>
    <n v="8"/>
    <n v="1"/>
    <n v="2"/>
    <n v="3"/>
    <n v="2"/>
    <n v="0"/>
    <n v="2"/>
    <s v="Travel_Rarely"/>
    <x v="1"/>
    <s v="Life Sciences"/>
    <x v="1"/>
    <s v="Sales Representative"/>
    <x v="1"/>
    <s v="No"/>
    <s v="Y"/>
  </r>
  <r>
    <n v="33"/>
    <n v="18"/>
    <n v="2"/>
    <n v="1"/>
    <n v="3881"/>
    <n v="2"/>
    <n v="63850"/>
    <n v="13"/>
    <n v="8"/>
    <n v="0"/>
    <n v="7"/>
    <n v="6"/>
    <n v="6"/>
    <n v="1"/>
    <n v="2"/>
    <s v="Non-Travel"/>
    <x v="1"/>
    <s v="Medical"/>
    <x v="2"/>
    <s v="Healthcare Representative"/>
    <x v="0"/>
    <s v="No"/>
    <s v="Y"/>
  </r>
  <r>
    <n v="36"/>
    <n v="2"/>
    <n v="2"/>
    <n v="1"/>
    <n v="3882"/>
    <n v="3"/>
    <n v="199730"/>
    <n v="12"/>
    <n v="8"/>
    <n v="0"/>
    <n v="10"/>
    <n v="2"/>
    <n v="3"/>
    <n v="0"/>
    <n v="2"/>
    <s v="Travel_Rarely"/>
    <x v="1"/>
    <s v="Technical Degree"/>
    <x v="0"/>
    <s v="Sales Executive"/>
    <x v="1"/>
    <s v="No"/>
    <s v="Y"/>
  </r>
  <r>
    <n v="44"/>
    <n v="9"/>
    <n v="3"/>
    <n v="1"/>
    <n v="3883"/>
    <n v="3"/>
    <n v="68610"/>
    <n v="12"/>
    <n v="8"/>
    <n v="0"/>
    <n v="8"/>
    <n v="2"/>
    <n v="2"/>
    <n v="2"/>
    <n v="2"/>
    <s v="Travel_Rarely"/>
    <x v="1"/>
    <s v="Technical Degree"/>
    <x v="2"/>
    <s v="Healthcare Representative"/>
    <x v="0"/>
    <s v="No"/>
    <s v="Y"/>
  </r>
  <r>
    <n v="23"/>
    <n v="6"/>
    <n v="3"/>
    <n v="1"/>
    <n v="3884"/>
    <n v="3"/>
    <n v="49690"/>
    <n v="12"/>
    <n v="8"/>
    <n v="0"/>
    <n v="5"/>
    <n v="3"/>
    <n v="5"/>
    <n v="1"/>
    <n v="2"/>
    <s v="Travel_Rarely"/>
    <x v="2"/>
    <s v="Life Sciences"/>
    <x v="1"/>
    <s v="Laboratory Technician"/>
    <x v="0"/>
    <s v="Yes"/>
    <s v="Y"/>
  </r>
  <r>
    <n v="38"/>
    <n v="11"/>
    <n v="2"/>
    <n v="1"/>
    <n v="3885"/>
    <n v="1"/>
    <n v="198450"/>
    <n v="11"/>
    <n v="8"/>
    <n v="1"/>
    <n v="7"/>
    <n v="3"/>
    <n v="0"/>
    <n v="0"/>
    <n v="0"/>
    <s v="Travel_Rarely"/>
    <x v="1"/>
    <s v="Life Sciences"/>
    <x v="0"/>
    <s v="Sales Executive"/>
    <x v="1"/>
    <s v="No"/>
    <s v="Y"/>
  </r>
  <r>
    <n v="53"/>
    <n v="24"/>
    <n v="3"/>
    <n v="1"/>
    <n v="3886"/>
    <n v="4"/>
    <n v="133200"/>
    <n v="11"/>
    <n v="8"/>
    <n v="0"/>
    <n v="11"/>
    <n v="2"/>
    <n v="4"/>
    <n v="1"/>
    <n v="2"/>
    <s v="Travel_Rarely"/>
    <x v="1"/>
    <s v="Life Sciences"/>
    <x v="0"/>
    <s v="Research Director"/>
    <x v="1"/>
    <s v="No"/>
    <s v="Y"/>
  </r>
  <r>
    <n v="48"/>
    <n v="10"/>
    <n v="2"/>
    <n v="1"/>
    <n v="3887"/>
    <n v="1"/>
    <n v="63470"/>
    <n v="12"/>
    <n v="8"/>
    <n v="1"/>
    <n v="19"/>
    <n v="3"/>
    <n v="9"/>
    <n v="7"/>
    <n v="7"/>
    <s v="Travel_Frequently"/>
    <x v="0"/>
    <s v="Marketing"/>
    <x v="0"/>
    <s v="Healthcare Representative"/>
    <x v="1"/>
    <s v="Yes"/>
    <s v="Y"/>
  </r>
  <r>
    <n v="32"/>
    <n v="1"/>
    <n v="3"/>
    <n v="1"/>
    <n v="3888"/>
    <n v="2"/>
    <n v="27430"/>
    <n v="19"/>
    <n v="8"/>
    <n v="1"/>
    <n v="1"/>
    <n v="2"/>
    <n v="1"/>
    <n v="0"/>
    <n v="0"/>
    <s v="Travel_Rarely"/>
    <x v="0"/>
    <s v="Life Sciences"/>
    <x v="1"/>
    <s v="Research Scientist"/>
    <x v="1"/>
    <s v="Yes"/>
    <s v="Y"/>
  </r>
  <r>
    <n v="26"/>
    <n v="18"/>
    <n v="2"/>
    <n v="1"/>
    <n v="3889"/>
    <n v="1"/>
    <n v="108800"/>
    <n v="23"/>
    <n v="8"/>
    <n v="1"/>
    <n v="7"/>
    <n v="5"/>
    <n v="7"/>
    <n v="5"/>
    <n v="7"/>
    <s v="Non-Travel"/>
    <x v="1"/>
    <s v="Medical"/>
    <x v="1"/>
    <s v="Human Resources"/>
    <x v="1"/>
    <s v="No"/>
    <s v="Y"/>
  </r>
  <r>
    <n v="55"/>
    <n v="23"/>
    <n v="1"/>
    <n v="1"/>
    <n v="3890"/>
    <n v="5"/>
    <n v="23420"/>
    <n v="11"/>
    <n v="8"/>
    <n v="2"/>
    <n v="8"/>
    <n v="2"/>
    <n v="4"/>
    <n v="1"/>
    <n v="2"/>
    <s v="Travel_Rarely"/>
    <x v="1"/>
    <s v="Life Sciences"/>
    <x v="2"/>
    <s v="Laboratory Technician"/>
    <x v="1"/>
    <s v="No"/>
    <s v="Y"/>
  </r>
  <r>
    <n v="34"/>
    <n v="28"/>
    <n v="3"/>
    <n v="1"/>
    <n v="3891"/>
    <n v="2"/>
    <n v="176500"/>
    <n v="19"/>
    <n v="8"/>
    <n v="1"/>
    <n v="15"/>
    <n v="6"/>
    <n v="15"/>
    <n v="4"/>
    <n v="13"/>
    <s v="Travel_Rarely"/>
    <x v="0"/>
    <s v="Life Sciences"/>
    <x v="0"/>
    <s v="Research Scientist"/>
    <x v="0"/>
    <s v="No"/>
    <s v="Y"/>
  </r>
  <r>
    <n v="60"/>
    <n v="17"/>
    <n v="4"/>
    <n v="1"/>
    <n v="3892"/>
    <n v="1"/>
    <n v="40250"/>
    <n v="13"/>
    <n v="8"/>
    <n v="1"/>
    <n v="19"/>
    <n v="5"/>
    <n v="1"/>
    <n v="0"/>
    <n v="0"/>
    <s v="Travel_Rarely"/>
    <x v="0"/>
    <s v="Medical"/>
    <x v="2"/>
    <s v="Manager"/>
    <x v="1"/>
    <s v="No"/>
    <s v="Y"/>
  </r>
  <r>
    <n v="33"/>
    <n v="3"/>
    <n v="3"/>
    <n v="1"/>
    <n v="3893"/>
    <n v="3"/>
    <n v="97250"/>
    <n v="11"/>
    <n v="8"/>
    <n v="0"/>
    <n v="14"/>
    <n v="0"/>
    <n v="14"/>
    <n v="2"/>
    <n v="13"/>
    <s v="Travel_Rarely"/>
    <x v="0"/>
    <s v="Life Sciences"/>
    <x v="0"/>
    <s v="Manager"/>
    <x v="1"/>
    <s v="No"/>
    <s v="Y"/>
  </r>
  <r>
    <n v="37"/>
    <n v="13"/>
    <n v="3"/>
    <n v="1"/>
    <n v="3894"/>
    <n v="1"/>
    <n v="119040"/>
    <n v="12"/>
    <n v="8"/>
    <n v="1"/>
    <n v="6"/>
    <n v="4"/>
    <n v="6"/>
    <n v="1"/>
    <n v="3"/>
    <s v="Travel_Frequently"/>
    <x v="1"/>
    <s v="Life Sciences"/>
    <x v="2"/>
    <s v="Laboratory Technician"/>
    <x v="1"/>
    <s v="No"/>
    <s v="Y"/>
  </r>
  <r>
    <n v="34"/>
    <n v="7"/>
    <n v="2"/>
    <n v="1"/>
    <n v="3895"/>
    <n v="1"/>
    <n v="21770"/>
    <n v="13"/>
    <n v="8"/>
    <n v="0"/>
    <n v="10"/>
    <n v="5"/>
    <n v="10"/>
    <n v="8"/>
    <n v="7"/>
    <s v="Travel_Rarely"/>
    <x v="1"/>
    <s v="Life Sciences"/>
    <x v="0"/>
    <s v="Healthcare Representative"/>
    <x v="1"/>
    <s v="No"/>
    <s v="Y"/>
  </r>
  <r>
    <n v="23"/>
    <n v="12"/>
    <n v="2"/>
    <n v="1"/>
    <n v="3896"/>
    <n v="2"/>
    <n v="75250"/>
    <n v="14"/>
    <n v="8"/>
    <n v="2"/>
    <n v="3"/>
    <n v="2"/>
    <n v="3"/>
    <n v="0"/>
    <n v="2"/>
    <s v="Travel_Rarely"/>
    <x v="1"/>
    <s v="Medical"/>
    <x v="2"/>
    <s v="Research Scientist"/>
    <x v="1"/>
    <s v="Yes"/>
    <s v="Y"/>
  </r>
  <r>
    <n v="44"/>
    <n v="1"/>
    <n v="3"/>
    <n v="1"/>
    <n v="3897"/>
    <n v="1"/>
    <n v="48340"/>
    <n v="14"/>
    <n v="8"/>
    <n v="0"/>
    <n v="9"/>
    <n v="1"/>
    <n v="8"/>
    <n v="6"/>
    <n v="7"/>
    <s v="Travel_Rarely"/>
    <x v="2"/>
    <s v="Life Sciences"/>
    <x v="0"/>
    <s v="Research Scientist"/>
    <x v="1"/>
    <s v="No"/>
    <s v="Y"/>
  </r>
  <r>
    <n v="35"/>
    <n v="13"/>
    <n v="3"/>
    <n v="1"/>
    <n v="3898"/>
    <n v="3"/>
    <n v="20420"/>
    <n v="16"/>
    <n v="8"/>
    <n v="0"/>
    <n v="6"/>
    <n v="2"/>
    <n v="5"/>
    <n v="1"/>
    <n v="4"/>
    <s v="Travel_Frequently"/>
    <x v="1"/>
    <s v="Life Sciences"/>
    <x v="1"/>
    <s v="Sales Executive"/>
    <x v="1"/>
    <s v="No"/>
    <s v="Y"/>
  </r>
  <r>
    <n v="43"/>
    <n v="25"/>
    <n v="4"/>
    <n v="1"/>
    <n v="3899"/>
    <n v="2"/>
    <n v="22200"/>
    <n v="11"/>
    <n v="8"/>
    <n v="0"/>
    <n v="10"/>
    <n v="2"/>
    <n v="10"/>
    <n v="8"/>
    <n v="8"/>
    <s v="Travel_Rarely"/>
    <x v="1"/>
    <s v="Life Sciences"/>
    <x v="0"/>
    <s v="Sales Executive"/>
    <x v="1"/>
    <s v="No"/>
    <s v="Y"/>
  </r>
  <r>
    <n v="24"/>
    <n v="6"/>
    <n v="3"/>
    <n v="1"/>
    <n v="3900"/>
    <n v="3"/>
    <n v="10520"/>
    <n v="13"/>
    <n v="8"/>
    <n v="0"/>
    <n v="5"/>
    <n v="3"/>
    <n v="5"/>
    <n v="0"/>
    <n v="4"/>
    <s v="Travel_Rarely"/>
    <x v="1"/>
    <s v="Life Sciences"/>
    <x v="0"/>
    <s v="Sales Executive"/>
    <x v="1"/>
    <s v="No"/>
    <s v="Y"/>
  </r>
  <r>
    <n v="41"/>
    <n v="6"/>
    <n v="4"/>
    <n v="1"/>
    <n v="3901"/>
    <n v="1"/>
    <n v="28210"/>
    <n v="17"/>
    <n v="8"/>
    <n v="0"/>
    <n v="10"/>
    <n v="3"/>
    <n v="10"/>
    <n v="8"/>
    <n v="7"/>
    <s v="Travel_Rarely"/>
    <x v="0"/>
    <s v="Marketing"/>
    <x v="1"/>
    <s v="Research Scientist"/>
    <x v="1"/>
    <s v="No"/>
    <s v="Y"/>
  </r>
  <r>
    <n v="29"/>
    <n v="2"/>
    <n v="2"/>
    <n v="1"/>
    <n v="3902"/>
    <n v="2"/>
    <n v="192370"/>
    <n v="11"/>
    <n v="8"/>
    <n v="1"/>
    <n v="9"/>
    <n v="2"/>
    <n v="5"/>
    <n v="1"/>
    <n v="2"/>
    <s v="Travel_Rarely"/>
    <x v="1"/>
    <s v="Life Sciences"/>
    <x v="0"/>
    <s v="Research Scientist"/>
    <x v="1"/>
    <s v="No"/>
    <s v="Y"/>
  </r>
  <r>
    <n v="36"/>
    <n v="1"/>
    <n v="4"/>
    <n v="1"/>
    <n v="3903"/>
    <n v="3"/>
    <n v="41070"/>
    <n v="11"/>
    <n v="8"/>
    <n v="1"/>
    <n v="17"/>
    <n v="2"/>
    <n v="13"/>
    <n v="6"/>
    <n v="7"/>
    <s v="Travel_Rarely"/>
    <x v="2"/>
    <s v="Life Sciences"/>
    <x v="1"/>
    <s v="Research Scientist"/>
    <x v="0"/>
    <s v="No"/>
    <s v="Y"/>
  </r>
  <r>
    <n v="45"/>
    <n v="2"/>
    <n v="3"/>
    <n v="1"/>
    <n v="3904"/>
    <n v="2"/>
    <n v="83960"/>
    <n v="15"/>
    <n v="8"/>
    <n v="2"/>
    <n v="25"/>
    <n v="3"/>
    <n v="23"/>
    <n v="14"/>
    <n v="4"/>
    <s v="Non-Travel"/>
    <x v="0"/>
    <s v="Life Sciences"/>
    <x v="0"/>
    <s v="Manufacturing Director"/>
    <x v="0"/>
    <s v="No"/>
    <s v="Y"/>
  </r>
  <r>
    <n v="24"/>
    <n v="6"/>
    <n v="2"/>
    <n v="1"/>
    <n v="3905"/>
    <n v="2"/>
    <n v="20070"/>
    <n v="12"/>
    <n v="8"/>
    <n v="0"/>
    <n v="1"/>
    <n v="2"/>
    <n v="1"/>
    <n v="0"/>
    <n v="0"/>
    <s v="Travel_Rarely"/>
    <x v="0"/>
    <s v="Medical"/>
    <x v="0"/>
    <s v="Manager"/>
    <x v="0"/>
    <s v="Yes"/>
    <s v="Y"/>
  </r>
  <r>
    <n v="47"/>
    <n v="1"/>
    <n v="3"/>
    <n v="1"/>
    <n v="3906"/>
    <n v="2"/>
    <n v="196270"/>
    <n v="11"/>
    <n v="8"/>
    <n v="2"/>
    <n v="25"/>
    <n v="1"/>
    <n v="23"/>
    <n v="14"/>
    <n v="10"/>
    <s v="Travel_Frequently"/>
    <x v="1"/>
    <s v="Medical"/>
    <x v="0"/>
    <s v="Sales Executive"/>
    <x v="0"/>
    <s v="Yes"/>
    <s v="Y"/>
  </r>
  <r>
    <n v="26"/>
    <n v="9"/>
    <n v="1"/>
    <n v="1"/>
    <n v="3907"/>
    <n v="1"/>
    <n v="106860"/>
    <n v="14"/>
    <n v="8"/>
    <n v="1"/>
    <n v="3"/>
    <n v="2"/>
    <n v="3"/>
    <n v="0"/>
    <n v="2"/>
    <s v="Travel_Rarely"/>
    <x v="1"/>
    <s v="Medical"/>
    <x v="0"/>
    <s v="Sales Executive"/>
    <x v="1"/>
    <s v="No"/>
    <s v="Y"/>
  </r>
  <r>
    <n v="45"/>
    <n v="1"/>
    <n v="4"/>
    <n v="1"/>
    <n v="3908"/>
    <n v="1"/>
    <n v="29420"/>
    <n v="22"/>
    <n v="8"/>
    <n v="1"/>
    <n v="21"/>
    <n v="4"/>
    <n v="21"/>
    <n v="8"/>
    <n v="6"/>
    <s v="Travel_Rarely"/>
    <x v="1"/>
    <s v="Life Sciences"/>
    <x v="1"/>
    <s v="Research Director"/>
    <x v="1"/>
    <s v="No"/>
    <s v="Y"/>
  </r>
  <r>
    <n v="32"/>
    <n v="1"/>
    <n v="1"/>
    <n v="1"/>
    <n v="3909"/>
    <n v="2"/>
    <n v="88580"/>
    <n v="16"/>
    <n v="8"/>
    <n v="1"/>
    <n v="10"/>
    <n v="2"/>
    <n v="5"/>
    <n v="1"/>
    <n v="3"/>
    <s v="Travel_Frequently"/>
    <x v="0"/>
    <s v="Marketing"/>
    <x v="0"/>
    <s v="Laboratory Technician"/>
    <x v="1"/>
    <s v="No"/>
    <s v="Y"/>
  </r>
  <r>
    <n v="31"/>
    <n v="14"/>
    <n v="2"/>
    <n v="1"/>
    <n v="3910"/>
    <n v="1"/>
    <n v="167560"/>
    <n v="11"/>
    <n v="8"/>
    <n v="2"/>
    <n v="6"/>
    <n v="5"/>
    <n v="5"/>
    <n v="0"/>
    <n v="3"/>
    <s v="Travel_Rarely"/>
    <x v="1"/>
    <s v="Life Sciences"/>
    <x v="0"/>
    <s v="Sales Executive"/>
    <x v="1"/>
    <s v="No"/>
    <s v="Y"/>
  </r>
  <r>
    <n v="41"/>
    <n v="2"/>
    <n v="2"/>
    <n v="1"/>
    <n v="3911"/>
    <n v="2"/>
    <n v="107980"/>
    <n v="14"/>
    <n v="8"/>
    <n v="2"/>
    <n v="10"/>
    <n v="5"/>
    <n v="3"/>
    <n v="1"/>
    <n v="2"/>
    <s v="Non-Travel"/>
    <x v="0"/>
    <s v="Medical"/>
    <x v="0"/>
    <s v="Research Scientist"/>
    <x v="1"/>
    <s v="No"/>
    <s v="Y"/>
  </r>
  <r>
    <n v="40"/>
    <n v="22"/>
    <n v="2"/>
    <n v="1"/>
    <n v="3912"/>
    <n v="1"/>
    <n v="23230"/>
    <n v="16"/>
    <n v="8"/>
    <n v="1"/>
    <n v="18"/>
    <n v="2"/>
    <n v="1"/>
    <n v="0"/>
    <n v="0"/>
    <s v="Travel_Rarely"/>
    <x v="1"/>
    <s v="Technical Degree"/>
    <x v="0"/>
    <s v="Healthcare Representative"/>
    <x v="1"/>
    <s v="No"/>
    <s v="Y"/>
  </r>
  <r>
    <n v="24"/>
    <n v="3"/>
    <n v="3"/>
    <n v="1"/>
    <n v="3913"/>
    <n v="1"/>
    <n v="14160"/>
    <n v="15"/>
    <n v="8"/>
    <n v="1"/>
    <n v="6"/>
    <n v="3"/>
    <n v="6"/>
    <n v="1"/>
    <n v="2"/>
    <s v="Travel_Rarely"/>
    <x v="1"/>
    <s v="Life Sciences"/>
    <x v="2"/>
    <s v="Research Scientist"/>
    <x v="0"/>
    <s v="No"/>
    <s v="Y"/>
  </r>
  <r>
    <n v="46"/>
    <n v="6"/>
    <n v="3"/>
    <n v="1"/>
    <n v="3914"/>
    <n v="4"/>
    <n v="46150"/>
    <n v="12"/>
    <n v="8"/>
    <n v="0"/>
    <n v="19"/>
    <n v="3"/>
    <n v="10"/>
    <n v="0"/>
    <n v="9"/>
    <s v="Travel_Rarely"/>
    <x v="1"/>
    <s v="Medical"/>
    <x v="1"/>
    <s v="Sales Executive"/>
    <x v="1"/>
    <s v="No"/>
    <s v="Y"/>
  </r>
  <r>
    <n v="35"/>
    <n v="8"/>
    <n v="4"/>
    <n v="1"/>
    <n v="3915"/>
    <n v="1"/>
    <n v="24610"/>
    <n v="20"/>
    <n v="8"/>
    <n v="1"/>
    <n v="17"/>
    <n v="4"/>
    <n v="7"/>
    <n v="0"/>
    <n v="7"/>
    <s v="Travel_Rarely"/>
    <x v="0"/>
    <s v="Life Sciences"/>
    <x v="0"/>
    <s v="Laboratory Technician"/>
    <x v="1"/>
    <s v="No"/>
    <s v="Y"/>
  </r>
  <r>
    <n v="30"/>
    <n v="9"/>
    <n v="4"/>
    <n v="1"/>
    <n v="3916"/>
    <n v="1"/>
    <n v="87220"/>
    <n v="17"/>
    <n v="8"/>
    <n v="1"/>
    <n v="10"/>
    <n v="3"/>
    <n v="10"/>
    <n v="0"/>
    <n v="8"/>
    <s v="Travel_Rarely"/>
    <x v="0"/>
    <s v="Marketing"/>
    <x v="0"/>
    <s v="Laboratory Technician"/>
    <x v="1"/>
    <s v="No"/>
    <s v="Y"/>
  </r>
  <r>
    <n v="47"/>
    <n v="3"/>
    <n v="2"/>
    <n v="1"/>
    <n v="3917"/>
    <n v="2"/>
    <n v="39550"/>
    <n v="12"/>
    <n v="8"/>
    <n v="1"/>
    <n v="4"/>
    <n v="5"/>
    <n v="1"/>
    <n v="0"/>
    <n v="0"/>
    <s v="Non-Travel"/>
    <x v="1"/>
    <s v="Life Sciences"/>
    <x v="0"/>
    <s v="Sales Executive"/>
    <x v="0"/>
    <s v="No"/>
    <s v="Y"/>
  </r>
  <r>
    <n v="46"/>
    <n v="1"/>
    <n v="4"/>
    <n v="1"/>
    <n v="3918"/>
    <n v="3"/>
    <n v="99570"/>
    <n v="20"/>
    <n v="8"/>
    <n v="0"/>
    <n v="13"/>
    <n v="1"/>
    <n v="10"/>
    <n v="0"/>
    <n v="3"/>
    <s v="Travel_Rarely"/>
    <x v="1"/>
    <s v="Technical Degree"/>
    <x v="2"/>
    <s v="Sales Executive"/>
    <x v="0"/>
    <s v="No"/>
    <s v="Y"/>
  </r>
  <r>
    <n v="36"/>
    <n v="1"/>
    <n v="3"/>
    <n v="1"/>
    <n v="3919"/>
    <n v="2"/>
    <n v="33760"/>
    <n v="20"/>
    <n v="8"/>
    <n v="0"/>
    <n v="16"/>
    <n v="3"/>
    <n v="2"/>
    <n v="2"/>
    <n v="2"/>
    <s v="Travel_Rarely"/>
    <x v="1"/>
    <s v="Medical"/>
    <x v="2"/>
    <s v="Manufacturing Director"/>
    <x v="1"/>
    <s v="Yes"/>
    <s v="Y"/>
  </r>
  <r>
    <n v="32"/>
    <n v="26"/>
    <n v="3"/>
    <n v="1"/>
    <n v="3920"/>
    <n v="2"/>
    <n v="88230"/>
    <n v="13"/>
    <n v="8"/>
    <n v="2"/>
    <n v="10"/>
    <n v="3"/>
    <n v="0"/>
    <n v="0"/>
    <n v="0"/>
    <s v="Travel_Rarely"/>
    <x v="1"/>
    <s v="Medical"/>
    <x v="1"/>
    <s v="Research Director"/>
    <x v="0"/>
    <s v="Yes"/>
    <s v="Y"/>
  </r>
  <r>
    <n v="23"/>
    <n v="6"/>
    <n v="4"/>
    <n v="1"/>
    <n v="3921"/>
    <n v="3"/>
    <n v="103220"/>
    <n v="14"/>
    <n v="8"/>
    <n v="2"/>
    <n v="3"/>
    <n v="2"/>
    <n v="3"/>
    <n v="1"/>
    <n v="2"/>
    <s v="Travel_Rarely"/>
    <x v="0"/>
    <s v="Life Sciences"/>
    <x v="1"/>
    <s v="Manufacturing Director"/>
    <x v="1"/>
    <s v="No"/>
    <s v="Y"/>
  </r>
  <r>
    <n v="31"/>
    <n v="3"/>
    <n v="3"/>
    <n v="1"/>
    <n v="3922"/>
    <n v="2"/>
    <n v="46210"/>
    <n v="18"/>
    <n v="8"/>
    <n v="1"/>
    <n v="9"/>
    <n v="3"/>
    <n v="5"/>
    <n v="1"/>
    <n v="4"/>
    <s v="Travel_Frequently"/>
    <x v="0"/>
    <s v="Marketing"/>
    <x v="1"/>
    <s v="Sales Executive"/>
    <x v="1"/>
    <s v="No"/>
    <s v="Y"/>
  </r>
  <r>
    <n v="39"/>
    <n v="3"/>
    <n v="3"/>
    <n v="1"/>
    <n v="3923"/>
    <n v="2"/>
    <n v="109760"/>
    <n v="11"/>
    <n v="8"/>
    <n v="0"/>
    <n v="9"/>
    <n v="3"/>
    <n v="9"/>
    <n v="5"/>
    <n v="8"/>
    <s v="Non-Travel"/>
    <x v="1"/>
    <s v="Life Sciences"/>
    <x v="0"/>
    <s v="Manufacturing Director"/>
    <x v="0"/>
    <s v="No"/>
    <s v="Y"/>
  </r>
  <r>
    <n v="32"/>
    <n v="6"/>
    <n v="3"/>
    <n v="1"/>
    <n v="3924"/>
    <n v="1"/>
    <n v="36600"/>
    <n v="11"/>
    <n v="8"/>
    <n v="2"/>
    <n v="10"/>
    <n v="0"/>
    <n v="4"/>
    <n v="0"/>
    <n v="2"/>
    <s v="Travel_Rarely"/>
    <x v="1"/>
    <s v="Technical Degree"/>
    <x v="0"/>
    <s v="Research Scientist"/>
    <x v="1"/>
    <s v="No"/>
    <s v="Y"/>
  </r>
  <r>
    <n v="40"/>
    <n v="6"/>
    <n v="3"/>
    <n v="1"/>
    <n v="3925"/>
    <n v="3"/>
    <n v="104820"/>
    <n v="11"/>
    <n v="8"/>
    <n v="1"/>
    <n v="21"/>
    <n v="6"/>
    <n v="21"/>
    <n v="12"/>
    <n v="8"/>
    <s v="Travel_Rarely"/>
    <x v="0"/>
    <s v="Life Sciences"/>
    <x v="1"/>
    <s v="Manufacturing Director"/>
    <x v="1"/>
    <s v="No"/>
    <s v="Y"/>
  </r>
  <r>
    <n v="45"/>
    <n v="19"/>
    <n v="4"/>
    <n v="1"/>
    <n v="3926"/>
    <n v="1"/>
    <n v="71190"/>
    <n v="15"/>
    <n v="8"/>
    <n v="0"/>
    <n v="9"/>
    <n v="2"/>
    <n v="5"/>
    <n v="0"/>
    <n v="3"/>
    <s v="Travel_Rarely"/>
    <x v="1"/>
    <s v="Medical"/>
    <x v="0"/>
    <s v="Sales Representative"/>
    <x v="1"/>
    <s v="No"/>
    <s v="Y"/>
  </r>
  <r>
    <n v="30"/>
    <n v="9"/>
    <n v="3"/>
    <n v="1"/>
    <n v="3927"/>
    <n v="1"/>
    <n v="95820"/>
    <n v="12"/>
    <n v="8"/>
    <n v="1"/>
    <n v="10"/>
    <n v="2"/>
    <n v="9"/>
    <n v="0"/>
    <n v="7"/>
    <s v="Travel_Frequently"/>
    <x v="0"/>
    <s v="Life Sciences"/>
    <x v="1"/>
    <s v="Research Director"/>
    <x v="1"/>
    <s v="No"/>
    <s v="Y"/>
  </r>
  <r>
    <n v="24"/>
    <n v="3"/>
    <n v="4"/>
    <n v="1"/>
    <n v="3928"/>
    <n v="1"/>
    <n v="45080"/>
    <n v="11"/>
    <n v="8"/>
    <n v="1"/>
    <n v="3"/>
    <n v="5"/>
    <n v="2"/>
    <n v="2"/>
    <n v="1"/>
    <s v="Travel_Frequently"/>
    <x v="0"/>
    <s v="Marketing"/>
    <x v="0"/>
    <s v="Sales Executive"/>
    <x v="1"/>
    <s v="No"/>
    <s v="Y"/>
  </r>
  <r>
    <n v="30"/>
    <n v="10"/>
    <n v="3"/>
    <n v="1"/>
    <n v="3929"/>
    <n v="1"/>
    <n v="22070"/>
    <n v="14"/>
    <n v="8"/>
    <n v="0"/>
    <n v="6"/>
    <n v="4"/>
    <n v="4"/>
    <n v="1"/>
    <n v="2"/>
    <s v="Travel_Frequently"/>
    <x v="1"/>
    <s v="Life Sciences"/>
    <x v="2"/>
    <s v="Human Resources"/>
    <x v="0"/>
    <s v="Yes"/>
    <s v="Y"/>
  </r>
  <r>
    <n v="31"/>
    <n v="3"/>
    <n v="2"/>
    <n v="1"/>
    <n v="3930"/>
    <n v="3"/>
    <n v="77560"/>
    <n v="15"/>
    <n v="8"/>
    <n v="2"/>
    <n v="6"/>
    <n v="3"/>
    <n v="5"/>
    <n v="0"/>
    <n v="2"/>
    <s v="Travel_Rarely"/>
    <x v="1"/>
    <s v="Life Sciences"/>
    <x v="0"/>
    <s v="Laboratory Technician"/>
    <x v="1"/>
    <s v="No"/>
    <s v="Y"/>
  </r>
  <r>
    <n v="27"/>
    <n v="3"/>
    <n v="3"/>
    <n v="1"/>
    <n v="3931"/>
    <n v="1"/>
    <n v="66940"/>
    <n v="13"/>
    <n v="8"/>
    <n v="1"/>
    <n v="6"/>
    <n v="2"/>
    <n v="6"/>
    <n v="1"/>
    <n v="4"/>
    <s v="Travel_Rarely"/>
    <x v="0"/>
    <s v="Life Sciences"/>
    <x v="1"/>
    <s v="Manager"/>
    <x v="1"/>
    <s v="No"/>
    <s v="Y"/>
  </r>
  <r>
    <n v="29"/>
    <n v="4"/>
    <n v="3"/>
    <n v="1"/>
    <n v="3932"/>
    <n v="5"/>
    <n v="36910"/>
    <n v="13"/>
    <n v="8"/>
    <n v="0"/>
    <n v="2"/>
    <n v="3"/>
    <n v="2"/>
    <n v="2"/>
    <n v="2"/>
    <s v="Travel_Rarely"/>
    <x v="0"/>
    <s v="Marketing"/>
    <x v="1"/>
    <s v="Research Scientist"/>
    <x v="1"/>
    <s v="Yes"/>
    <s v="Y"/>
  </r>
  <r>
    <n v="29"/>
    <n v="8"/>
    <n v="4"/>
    <n v="1"/>
    <n v="3933"/>
    <n v="1"/>
    <n v="23770"/>
    <n v="21"/>
    <n v="8"/>
    <n v="1"/>
    <n v="10"/>
    <n v="2"/>
    <n v="3"/>
    <n v="0"/>
    <n v="2"/>
    <s v="Travel_Frequently"/>
    <x v="1"/>
    <s v="Life Sciences"/>
    <x v="1"/>
    <s v="Sales Executive"/>
    <x v="0"/>
    <s v="No"/>
    <s v="Y"/>
  </r>
  <r>
    <n v="30"/>
    <n v="7"/>
    <n v="3"/>
    <n v="1"/>
    <n v="3934"/>
    <n v="3"/>
    <n v="23130"/>
    <n v="11"/>
    <n v="8"/>
    <n v="0"/>
    <n v="12"/>
    <n v="5"/>
    <n v="7"/>
    <n v="1"/>
    <n v="7"/>
    <s v="Travel_Rarely"/>
    <x v="0"/>
    <s v="Life Sciences"/>
    <x v="2"/>
    <s v="Sales Executive"/>
    <x v="1"/>
    <s v="No"/>
    <s v="Y"/>
  </r>
  <r>
    <n v="34"/>
    <n v="1"/>
    <n v="2"/>
    <n v="1"/>
    <n v="3935"/>
    <n v="2"/>
    <n v="176650"/>
    <n v="11"/>
    <n v="8"/>
    <n v="0"/>
    <n v="6"/>
    <n v="5"/>
    <n v="5"/>
    <n v="1"/>
    <n v="2"/>
    <s v="Travel_Rarely"/>
    <x v="1"/>
    <s v="Medical"/>
    <x v="0"/>
    <s v="Healthcare Representative"/>
    <x v="0"/>
    <s v="No"/>
    <s v="Y"/>
  </r>
  <r>
    <n v="33"/>
    <n v="2"/>
    <n v="4"/>
    <n v="1"/>
    <n v="3936"/>
    <n v="1"/>
    <n v="25960"/>
    <n v="14"/>
    <n v="8"/>
    <n v="1"/>
    <n v="13"/>
    <n v="4"/>
    <n v="11"/>
    <n v="1"/>
    <n v="7"/>
    <s v="Non-Travel"/>
    <x v="1"/>
    <s v="Medical"/>
    <x v="1"/>
    <s v="Sales Representative"/>
    <x v="1"/>
    <s v="No"/>
    <s v="Y"/>
  </r>
  <r>
    <n v="49"/>
    <n v="3"/>
    <n v="4"/>
    <n v="1"/>
    <n v="3937"/>
    <n v="1"/>
    <n v="47280"/>
    <n v="11"/>
    <n v="8"/>
    <n v="1"/>
    <n v="8"/>
    <n v="4"/>
    <n v="5"/>
    <n v="0"/>
    <n v="4"/>
    <s v="Travel_Rarely"/>
    <x v="0"/>
    <s v="Marketing"/>
    <x v="1"/>
    <s v="Sales Executive"/>
    <x v="1"/>
    <s v="No"/>
    <s v="Y"/>
  </r>
  <r>
    <n v="33"/>
    <n v="10"/>
    <n v="3"/>
    <n v="1"/>
    <n v="3938"/>
    <n v="1"/>
    <n v="43020"/>
    <n v="13"/>
    <n v="8"/>
    <n v="0"/>
    <n v="11"/>
    <n v="3"/>
    <n v="0"/>
    <n v="0"/>
    <n v="0"/>
    <s v="Travel_Rarely"/>
    <x v="1"/>
    <s v="Life Sciences"/>
    <x v="1"/>
    <s v="Sales Executive"/>
    <x v="1"/>
    <s v="Yes"/>
    <s v="Y"/>
  </r>
  <r>
    <n v="38"/>
    <n v="28"/>
    <n v="3"/>
    <n v="1"/>
    <n v="3939"/>
    <n v="1"/>
    <n v="29790"/>
    <n v="12"/>
    <n v="8"/>
    <n v="1"/>
    <n v="9"/>
    <n v="3"/>
    <n v="6"/>
    <n v="0"/>
    <n v="5"/>
    <s v="Travel_Frequently"/>
    <x v="1"/>
    <s v="Medical"/>
    <x v="0"/>
    <s v="Healthcare Representative"/>
    <x v="1"/>
    <s v="No"/>
    <s v="Y"/>
  </r>
  <r>
    <n v="31"/>
    <n v="9"/>
    <n v="4"/>
    <n v="1"/>
    <n v="3940"/>
    <n v="2"/>
    <n v="168850"/>
    <n v="14"/>
    <n v="8"/>
    <n v="2"/>
    <n v="10"/>
    <n v="2"/>
    <n v="1"/>
    <n v="0"/>
    <n v="0"/>
    <s v="Travel_Rarely"/>
    <x v="2"/>
    <s v="Human Resources"/>
    <x v="0"/>
    <s v="Laboratory Technician"/>
    <x v="1"/>
    <s v="Yes"/>
    <s v="Y"/>
  </r>
  <r>
    <n v="29"/>
    <n v="3"/>
    <n v="4"/>
    <n v="1"/>
    <n v="3941"/>
    <n v="2"/>
    <n v="55930"/>
    <n v="13"/>
    <n v="8"/>
    <n v="1"/>
    <n v="1"/>
    <n v="3"/>
    <n v="1"/>
    <n v="0"/>
    <n v="0"/>
    <s v="Travel_Rarely"/>
    <x v="1"/>
    <s v="Other"/>
    <x v="2"/>
    <s v="Sales Representative"/>
    <x v="0"/>
    <s v="No"/>
    <s v="Y"/>
  </r>
  <r>
    <n v="30"/>
    <n v="2"/>
    <n v="1"/>
    <n v="1"/>
    <n v="3942"/>
    <n v="1"/>
    <n v="104450"/>
    <n v="18"/>
    <n v="8"/>
    <n v="1"/>
    <n v="10"/>
    <n v="3"/>
    <n v="7"/>
    <n v="1"/>
    <n v="7"/>
    <s v="Travel_Rarely"/>
    <x v="1"/>
    <s v="Medical"/>
    <x v="0"/>
    <s v="Sales Representative"/>
    <x v="1"/>
    <s v="No"/>
    <s v="Y"/>
  </r>
  <r>
    <n v="32"/>
    <n v="10"/>
    <n v="4"/>
    <n v="1"/>
    <n v="3943"/>
    <n v="1"/>
    <n v="87400"/>
    <n v="11"/>
    <n v="8"/>
    <n v="1"/>
    <n v="12"/>
    <n v="2"/>
    <n v="7"/>
    <n v="0"/>
    <n v="7"/>
    <s v="Non-Travel"/>
    <x v="1"/>
    <s v="Life Sciences"/>
    <x v="1"/>
    <s v="Laboratory Technician"/>
    <x v="0"/>
    <s v="No"/>
    <s v="Y"/>
  </r>
  <r>
    <n v="38"/>
    <n v="8"/>
    <n v="2"/>
    <n v="1"/>
    <n v="3944"/>
    <n v="1"/>
    <n v="25140"/>
    <n v="11"/>
    <n v="8"/>
    <n v="0"/>
    <n v="15"/>
    <n v="2"/>
    <n v="1"/>
    <n v="1"/>
    <n v="0"/>
    <s v="Travel_Rarely"/>
    <x v="1"/>
    <s v="Technical Degree"/>
    <x v="0"/>
    <s v="Manufacturing Director"/>
    <x v="0"/>
    <s v="No"/>
    <s v="Y"/>
  </r>
  <r>
    <n v="43"/>
    <n v="1"/>
    <n v="4"/>
    <n v="1"/>
    <n v="3945"/>
    <n v="3"/>
    <n v="76550"/>
    <n v="12"/>
    <n v="8"/>
    <n v="1"/>
    <n v="6"/>
    <n v="3"/>
    <n v="1"/>
    <n v="0"/>
    <n v="0"/>
    <s v="Travel_Frequently"/>
    <x v="1"/>
    <s v="Other"/>
    <x v="0"/>
    <s v="Sales Executive"/>
    <x v="1"/>
    <s v="Yes"/>
    <s v="Y"/>
  </r>
  <r>
    <n v="42"/>
    <n v="1"/>
    <n v="3"/>
    <n v="1"/>
    <n v="3946"/>
    <n v="1"/>
    <n v="174650"/>
    <n v="13"/>
    <n v="8"/>
    <n v="1"/>
    <n v="7"/>
    <n v="3"/>
    <n v="5"/>
    <n v="0"/>
    <n v="4"/>
    <s v="Travel_Rarely"/>
    <x v="2"/>
    <s v="Other"/>
    <x v="2"/>
    <s v="Healthcare Representative"/>
    <x v="0"/>
    <s v="No"/>
    <s v="Y"/>
  </r>
  <r>
    <n v="55"/>
    <n v="3"/>
    <n v="2"/>
    <n v="1"/>
    <n v="3947"/>
    <n v="1"/>
    <n v="73510"/>
    <n v="20"/>
    <n v="8"/>
    <n v="1"/>
    <n v="34"/>
    <n v="3"/>
    <n v="1"/>
    <n v="0"/>
    <n v="0"/>
    <s v="Travel_Rarely"/>
    <x v="1"/>
    <s v="Life Sciences"/>
    <x v="0"/>
    <s v="Sales Executive"/>
    <x v="0"/>
    <s v="No"/>
    <s v="Y"/>
  </r>
  <r>
    <n v="33"/>
    <n v="14"/>
    <n v="3"/>
    <n v="1"/>
    <n v="3948"/>
    <n v="1"/>
    <n v="108200"/>
    <n v="12"/>
    <n v="8"/>
    <n v="0"/>
    <n v="11"/>
    <n v="2"/>
    <n v="9"/>
    <n v="1"/>
    <n v="7"/>
    <s v="Non-Travel"/>
    <x v="1"/>
    <s v="Other"/>
    <x v="2"/>
    <s v="Research Scientist"/>
    <x v="1"/>
    <s v="No"/>
    <s v="Y"/>
  </r>
  <r>
    <n v="41"/>
    <n v="5"/>
    <n v="3"/>
    <n v="1"/>
    <n v="3949"/>
    <n v="1"/>
    <n v="121690"/>
    <n v="19"/>
    <n v="8"/>
    <n v="0"/>
    <n v="5"/>
    <n v="2"/>
    <n v="5"/>
    <n v="0"/>
    <n v="4"/>
    <s v="Travel_Rarely"/>
    <x v="1"/>
    <s v="Medical"/>
    <x v="2"/>
    <s v="Sales Representative"/>
    <x v="1"/>
    <s v="No"/>
    <s v="Y"/>
  </r>
  <r>
    <n v="34"/>
    <n v="7"/>
    <n v="4"/>
    <n v="1"/>
    <n v="3950"/>
    <n v="1"/>
    <n v="196260"/>
    <n v="21"/>
    <n v="8"/>
    <n v="0"/>
    <n v="15"/>
    <n v="5"/>
    <n v="15"/>
    <n v="0"/>
    <n v="7"/>
    <s v="Non-Travel"/>
    <x v="1"/>
    <s v="Medical"/>
    <x v="2"/>
    <s v="Research Scientist"/>
    <x v="0"/>
    <s v="No"/>
    <s v="Y"/>
  </r>
  <r>
    <n v="53"/>
    <n v="10"/>
    <n v="4"/>
    <n v="1"/>
    <n v="3951"/>
    <n v="2"/>
    <n v="20700"/>
    <n v="13"/>
    <n v="8"/>
    <n v="2"/>
    <n v="27"/>
    <n v="2"/>
    <n v="3"/>
    <n v="0"/>
    <n v="2"/>
    <s v="Non-Travel"/>
    <x v="1"/>
    <s v="Medical"/>
    <x v="0"/>
    <s v="Healthcare Representative"/>
    <x v="1"/>
    <s v="No"/>
    <s v="Y"/>
  </r>
  <r>
    <n v="43"/>
    <n v="16"/>
    <n v="2"/>
    <n v="1"/>
    <n v="3952"/>
    <n v="1"/>
    <n v="67820"/>
    <n v="16"/>
    <n v="8"/>
    <n v="1"/>
    <n v="10"/>
    <n v="2"/>
    <n v="9"/>
    <n v="1"/>
    <n v="8"/>
    <s v="Travel_Rarely"/>
    <x v="0"/>
    <s v="Marketing"/>
    <x v="1"/>
    <s v="Laboratory Technician"/>
    <x v="0"/>
    <s v="No"/>
    <s v="Y"/>
  </r>
  <r>
    <n v="34"/>
    <n v="10"/>
    <n v="2"/>
    <n v="1"/>
    <n v="3953"/>
    <n v="5"/>
    <n v="77790"/>
    <n v="12"/>
    <n v="8"/>
    <n v="1"/>
    <n v="6"/>
    <n v="2"/>
    <n v="2"/>
    <n v="2"/>
    <n v="2"/>
    <s v="Travel_Rarely"/>
    <x v="0"/>
    <s v="Life Sciences"/>
    <x v="1"/>
    <s v="Sales Executive"/>
    <x v="0"/>
    <s v="No"/>
    <s v="Y"/>
  </r>
  <r>
    <n v="21"/>
    <n v="1"/>
    <n v="2"/>
    <n v="1"/>
    <n v="3954"/>
    <n v="5"/>
    <n v="27910"/>
    <n v="14"/>
    <n v="8"/>
    <n v="0"/>
    <n v="1"/>
    <n v="3"/>
    <n v="1"/>
    <n v="1"/>
    <n v="0"/>
    <s v="Travel_Rarely"/>
    <x v="0"/>
    <s v="Marketing"/>
    <x v="1"/>
    <s v="Healthcare Representative"/>
    <x v="1"/>
    <s v="Yes"/>
    <s v="Y"/>
  </r>
  <r>
    <n v="38"/>
    <n v="8"/>
    <n v="2"/>
    <n v="1"/>
    <n v="3955"/>
    <n v="2"/>
    <n v="32010"/>
    <n v="11"/>
    <n v="8"/>
    <n v="1"/>
    <n v="5"/>
    <n v="3"/>
    <n v="5"/>
    <n v="0"/>
    <n v="4"/>
    <s v="Travel_Rarely"/>
    <x v="1"/>
    <s v="Life Sciences"/>
    <x v="0"/>
    <s v="Sales Executive"/>
    <x v="0"/>
    <s v="No"/>
    <s v="Y"/>
  </r>
  <r>
    <n v="22"/>
    <n v="1"/>
    <n v="3"/>
    <n v="1"/>
    <n v="3956"/>
    <n v="4"/>
    <n v="49680"/>
    <n v="14"/>
    <n v="8"/>
    <n v="0"/>
    <n v="1"/>
    <n v="3"/>
    <n v="1"/>
    <n v="0"/>
    <n v="0"/>
    <s v="Travel_Rarely"/>
    <x v="1"/>
    <s v="Other"/>
    <x v="0"/>
    <s v="Research Scientist"/>
    <x v="1"/>
    <s v="Yes"/>
    <s v="Y"/>
  </r>
  <r>
    <n v="31"/>
    <n v="8"/>
    <n v="5"/>
    <n v="1"/>
    <n v="3957"/>
    <n v="5"/>
    <n v="131200"/>
    <n v="12"/>
    <n v="8"/>
    <n v="2"/>
    <n v="13"/>
    <n v="6"/>
    <n v="12"/>
    <n v="5"/>
    <n v="7"/>
    <s v="Travel_Rarely"/>
    <x v="1"/>
    <s v="Life Sciences"/>
    <x v="0"/>
    <s v="Sales Executive"/>
    <x v="1"/>
    <s v="No"/>
    <s v="Y"/>
  </r>
  <r>
    <n v="51"/>
    <n v="1"/>
    <n v="4"/>
    <n v="1"/>
    <n v="3958"/>
    <n v="1"/>
    <n v="40330"/>
    <n v="14"/>
    <n v="8"/>
    <n v="0"/>
    <n v="15"/>
    <n v="2"/>
    <n v="2"/>
    <n v="2"/>
    <n v="2"/>
    <s v="Travel_Rarely"/>
    <x v="1"/>
    <s v="Life Sciences"/>
    <x v="0"/>
    <s v="Manager"/>
    <x v="0"/>
    <s v="No"/>
    <s v="Y"/>
  </r>
  <r>
    <n v="37"/>
    <n v="24"/>
    <n v="1"/>
    <n v="1"/>
    <n v="3959"/>
    <n v="2"/>
    <n v="32910"/>
    <n v="16"/>
    <n v="8"/>
    <n v="3"/>
    <n v="5"/>
    <n v="2"/>
    <n v="5"/>
    <n v="0"/>
    <n v="3"/>
    <s v="Travel_Rarely"/>
    <x v="1"/>
    <s v="Life Sciences"/>
    <x v="0"/>
    <s v="Sales Executive"/>
    <x v="1"/>
    <s v="No"/>
    <s v="Y"/>
  </r>
  <r>
    <n v="46"/>
    <n v="3"/>
    <n v="4"/>
    <n v="1"/>
    <n v="3960"/>
    <n v="1"/>
    <n v="42720"/>
    <n v="13"/>
    <n v="8"/>
    <n v="0"/>
    <n v="24"/>
    <n v="3"/>
    <n v="2"/>
    <n v="2"/>
    <n v="2"/>
    <s v="Travel_Rarely"/>
    <x v="0"/>
    <s v="Marketing"/>
    <x v="2"/>
    <s v="Sales Representative"/>
    <x v="0"/>
    <s v="No"/>
    <s v="Y"/>
  </r>
  <r>
    <n v="36"/>
    <n v="27"/>
    <n v="3"/>
    <n v="1"/>
    <n v="3961"/>
    <n v="4"/>
    <n v="50560"/>
    <n v="12"/>
    <n v="8"/>
    <n v="0"/>
    <n v="15"/>
    <n v="2"/>
    <n v="12"/>
    <n v="5"/>
    <n v="7"/>
    <s v="Travel_Rarely"/>
    <x v="1"/>
    <s v="Technical Degree"/>
    <x v="0"/>
    <s v="Research Scientist"/>
    <x v="0"/>
    <s v="No"/>
    <s v="Y"/>
  </r>
  <r>
    <n v="44"/>
    <n v="10"/>
    <n v="4"/>
    <n v="1"/>
    <n v="3962"/>
    <n v="1"/>
    <n v="28440"/>
    <n v="12"/>
    <n v="8"/>
    <n v="0"/>
    <n v="6"/>
    <n v="2"/>
    <n v="5"/>
    <n v="2"/>
    <n v="3"/>
    <s v="Travel_Frequently"/>
    <x v="0"/>
    <s v="Life Sciences"/>
    <x v="2"/>
    <s v="Research Scientist"/>
    <x v="1"/>
    <s v="Yes"/>
    <s v="Y"/>
  </r>
  <r>
    <n v="37"/>
    <n v="19"/>
    <n v="2"/>
    <n v="1"/>
    <n v="3963"/>
    <n v="2"/>
    <n v="27030"/>
    <n v="14"/>
    <n v="8"/>
    <n v="0"/>
    <n v="19"/>
    <n v="2"/>
    <n v="10"/>
    <n v="4"/>
    <n v="7"/>
    <s v="Travel_Rarely"/>
    <x v="1"/>
    <s v="Technical Degree"/>
    <x v="2"/>
    <s v="Sales Executive"/>
    <x v="1"/>
    <s v="No"/>
    <s v="Y"/>
  </r>
  <r>
    <n v="35"/>
    <n v="15"/>
    <n v="4"/>
    <n v="1"/>
    <n v="3964"/>
    <n v="2"/>
    <n v="19040"/>
    <n v="22"/>
    <n v="8"/>
    <n v="1"/>
    <n v="10"/>
    <n v="4"/>
    <n v="10"/>
    <n v="7"/>
    <n v="7"/>
    <s v="Travel_Rarely"/>
    <x v="1"/>
    <s v="Life Sciences"/>
    <x v="1"/>
    <s v="Research Scientist"/>
    <x v="1"/>
    <s v="Yes"/>
    <s v="Y"/>
  </r>
  <r>
    <n v="33"/>
    <n v="8"/>
    <n v="5"/>
    <n v="1"/>
    <n v="3965"/>
    <n v="2"/>
    <n v="82240"/>
    <n v="19"/>
    <n v="8"/>
    <n v="0"/>
    <n v="14"/>
    <n v="3"/>
    <n v="10"/>
    <n v="7"/>
    <n v="6"/>
    <s v="Travel_Rarely"/>
    <x v="1"/>
    <s v="Medical"/>
    <x v="0"/>
    <s v="Laboratory Technician"/>
    <x v="1"/>
    <s v="No"/>
    <s v="Y"/>
  </r>
  <r>
    <n v="28"/>
    <n v="9"/>
    <n v="3"/>
    <n v="1"/>
    <n v="3966"/>
    <n v="2"/>
    <n v="47660"/>
    <n v="12"/>
    <n v="8"/>
    <n v="0"/>
    <n v="5"/>
    <n v="3"/>
    <n v="5"/>
    <n v="0"/>
    <n v="3"/>
    <s v="Travel_Rarely"/>
    <x v="0"/>
    <s v="Medical"/>
    <x v="0"/>
    <s v="Sales Executive"/>
    <x v="0"/>
    <s v="No"/>
    <s v="Y"/>
  </r>
  <r>
    <n v="39"/>
    <n v="3"/>
    <n v="4"/>
    <n v="1"/>
    <n v="3967"/>
    <n v="2"/>
    <n v="26100"/>
    <n v="12"/>
    <n v="8"/>
    <n v="0"/>
    <n v="9"/>
    <n v="2"/>
    <n v="4"/>
    <n v="2"/>
    <n v="2"/>
    <s v="Travel_Rarely"/>
    <x v="0"/>
    <s v="Marketing"/>
    <x v="1"/>
    <s v="Laboratory Technician"/>
    <x v="0"/>
    <s v="No"/>
    <s v="Y"/>
  </r>
  <r>
    <n v="46"/>
    <n v="9"/>
    <n v="2"/>
    <n v="1"/>
    <n v="3968"/>
    <n v="2"/>
    <n v="57310"/>
    <n v="17"/>
    <n v="8"/>
    <n v="0"/>
    <n v="6"/>
    <n v="2"/>
    <n v="2"/>
    <n v="2"/>
    <n v="2"/>
    <s v="Non-Travel"/>
    <x v="1"/>
    <s v="Life Sciences"/>
    <x v="1"/>
    <s v="Manufacturing Director"/>
    <x v="1"/>
    <s v="No"/>
    <s v="Y"/>
  </r>
  <r>
    <n v="40"/>
    <n v="2"/>
    <n v="2"/>
    <n v="1"/>
    <n v="3969"/>
    <n v="1"/>
    <n v="25390"/>
    <n v="12"/>
    <n v="8"/>
    <n v="1"/>
    <n v="7"/>
    <n v="3"/>
    <n v="4"/>
    <n v="0"/>
    <n v="2"/>
    <s v="Travel_Rarely"/>
    <x v="1"/>
    <s v="Medical"/>
    <x v="0"/>
    <s v="Research Director"/>
    <x v="1"/>
    <s v="No"/>
    <s v="Y"/>
  </r>
  <r>
    <n v="42"/>
    <n v="7"/>
    <n v="4"/>
    <n v="1"/>
    <n v="3970"/>
    <n v="2"/>
    <n v="57140"/>
    <n v="11"/>
    <n v="8"/>
    <n v="0"/>
    <n v="10"/>
    <n v="2"/>
    <n v="0"/>
    <n v="0"/>
    <n v="0"/>
    <s v="Travel_Rarely"/>
    <x v="1"/>
    <s v="Other"/>
    <x v="0"/>
    <s v="Laboratory Technician"/>
    <x v="0"/>
    <s v="No"/>
    <s v="Y"/>
  </r>
  <r>
    <n v="35"/>
    <n v="10"/>
    <n v="1"/>
    <n v="1"/>
    <n v="3971"/>
    <n v="2"/>
    <n v="43230"/>
    <n v="18"/>
    <n v="8"/>
    <n v="3"/>
    <n v="15"/>
    <n v="3"/>
    <n v="7"/>
    <n v="1"/>
    <n v="7"/>
    <s v="Non-Travel"/>
    <x v="0"/>
    <s v="Life Sciences"/>
    <x v="2"/>
    <s v="Research Director"/>
    <x v="0"/>
    <s v="No"/>
    <s v="Y"/>
  </r>
  <r>
    <n v="38"/>
    <n v="6"/>
    <n v="4"/>
    <n v="1"/>
    <n v="3972"/>
    <n v="3"/>
    <n v="73360"/>
    <n v="11"/>
    <n v="8"/>
    <n v="0"/>
    <n v="13"/>
    <n v="3"/>
    <n v="11"/>
    <n v="3"/>
    <n v="8"/>
    <s v="Non-Travel"/>
    <x v="0"/>
    <s v="Marketing"/>
    <x v="2"/>
    <s v="Sales Executive"/>
    <x v="1"/>
    <s v="No"/>
    <s v="Y"/>
  </r>
  <r>
    <n v="34"/>
    <n v="2"/>
    <n v="1"/>
    <n v="1"/>
    <n v="3973"/>
    <n v="1"/>
    <n v="134990"/>
    <n v="23"/>
    <n v="8"/>
    <n v="2"/>
    <n v="11"/>
    <n v="2"/>
    <n v="7"/>
    <n v="0"/>
    <n v="7"/>
    <s v="Travel_Frequently"/>
    <x v="1"/>
    <s v="Life Sciences"/>
    <x v="0"/>
    <s v="Manufacturing Director"/>
    <x v="1"/>
    <s v="Yes"/>
    <s v="Y"/>
  </r>
  <r>
    <n v="37"/>
    <n v="24"/>
    <n v="3"/>
    <n v="1"/>
    <n v="3974"/>
    <n v="1"/>
    <n v="137580"/>
    <n v="11"/>
    <n v="8"/>
    <n v="1"/>
    <n v="10"/>
    <n v="5"/>
    <n v="10"/>
    <n v="0"/>
    <n v="8"/>
    <s v="Travel_Rarely"/>
    <x v="1"/>
    <s v="Life Sciences"/>
    <x v="1"/>
    <s v="Laboratory Technician"/>
    <x v="1"/>
    <s v="Yes"/>
    <s v="Y"/>
  </r>
  <r>
    <n v="39"/>
    <n v="2"/>
    <n v="1"/>
    <n v="1"/>
    <n v="3975"/>
    <n v="2"/>
    <n v="51550"/>
    <n v="18"/>
    <n v="8"/>
    <n v="1"/>
    <n v="7"/>
    <n v="3"/>
    <n v="2"/>
    <n v="2"/>
    <n v="2"/>
    <s v="Travel_Frequently"/>
    <x v="1"/>
    <s v="Medical"/>
    <x v="2"/>
    <s v="Healthcare Representative"/>
    <x v="1"/>
    <s v="No"/>
    <s v="Y"/>
  </r>
  <r>
    <n v="43"/>
    <n v="8"/>
    <n v="5"/>
    <n v="1"/>
    <n v="3976"/>
    <n v="3"/>
    <n v="22580"/>
    <n v="18"/>
    <n v="8"/>
    <n v="0"/>
    <n v="7"/>
    <n v="2"/>
    <n v="3"/>
    <n v="1"/>
    <n v="2"/>
    <s v="Non-Travel"/>
    <x v="2"/>
    <s v="Medical"/>
    <x v="1"/>
    <s v="Sales Executive"/>
    <x v="0"/>
    <s v="No"/>
    <s v="Y"/>
  </r>
  <r>
    <n v="41"/>
    <n v="3"/>
    <n v="3"/>
    <n v="1"/>
    <n v="3977"/>
    <n v="3"/>
    <n v="35970"/>
    <n v="13"/>
    <n v="8"/>
    <n v="1"/>
    <n v="11"/>
    <n v="2"/>
    <n v="3"/>
    <n v="1"/>
    <n v="2"/>
    <s v="Travel_Rarely"/>
    <x v="1"/>
    <s v="Life Sciences"/>
    <x v="1"/>
    <s v="Research Scientist"/>
    <x v="1"/>
    <s v="No"/>
    <s v="Y"/>
  </r>
  <r>
    <n v="41"/>
    <n v="1"/>
    <n v="1"/>
    <n v="1"/>
    <n v="3978"/>
    <n v="3"/>
    <n v="25150"/>
    <n v="18"/>
    <n v="8"/>
    <n v="0"/>
    <n v="23"/>
    <n v="2"/>
    <n v="22"/>
    <n v="13"/>
    <n v="5"/>
    <s v="Travel_Rarely"/>
    <x v="1"/>
    <s v="Technical Degree"/>
    <x v="2"/>
    <s v="Laboratory Technician"/>
    <x v="1"/>
    <s v="No"/>
    <s v="Y"/>
  </r>
  <r>
    <n v="30"/>
    <n v="26"/>
    <n v="3"/>
    <n v="1"/>
    <n v="3979"/>
    <n v="2"/>
    <n v="44200"/>
    <n v="11"/>
    <n v="8"/>
    <n v="0"/>
    <n v="9"/>
    <n v="3"/>
    <n v="7"/>
    <n v="0"/>
    <n v="2"/>
    <s v="Travel_Rarely"/>
    <x v="0"/>
    <s v="Marketing"/>
    <x v="1"/>
    <s v="Manager"/>
    <x v="0"/>
    <s v="No"/>
    <s v="Y"/>
  </r>
  <r>
    <n v="26"/>
    <n v="2"/>
    <n v="1"/>
    <n v="1"/>
    <n v="3980"/>
    <n v="3"/>
    <n v="65780"/>
    <n v="15"/>
    <n v="8"/>
    <n v="2"/>
    <n v="6"/>
    <n v="3"/>
    <n v="5"/>
    <n v="1"/>
    <n v="4"/>
    <s v="Travel_Rarely"/>
    <x v="2"/>
    <s v="Technical Degree"/>
    <x v="0"/>
    <s v="Sales Executive"/>
    <x v="0"/>
    <s v="Yes"/>
    <s v="Y"/>
  </r>
  <r>
    <n v="46"/>
    <n v="10"/>
    <n v="3"/>
    <n v="1"/>
    <n v="3981"/>
    <n v="1"/>
    <n v="44220"/>
    <n v="11"/>
    <n v="8"/>
    <n v="1"/>
    <n v="13"/>
    <n v="2"/>
    <n v="9"/>
    <n v="3"/>
    <n v="7"/>
    <s v="Travel_Rarely"/>
    <x v="1"/>
    <s v="Medical"/>
    <x v="0"/>
    <s v="Sales Executive"/>
    <x v="1"/>
    <s v="Yes"/>
    <s v="Y"/>
  </r>
  <r>
    <n v="40"/>
    <n v="27"/>
    <n v="2"/>
    <n v="1"/>
    <n v="3982"/>
    <n v="3"/>
    <n v="102740"/>
    <n v="18"/>
    <n v="8"/>
    <n v="0"/>
    <n v="12"/>
    <n v="3"/>
    <n v="5"/>
    <n v="0"/>
    <n v="3"/>
    <s v="Travel_Rarely"/>
    <x v="0"/>
    <s v="Medical"/>
    <x v="2"/>
    <s v="Sales Executive"/>
    <x v="0"/>
    <s v="No"/>
    <s v="Y"/>
  </r>
  <r>
    <n v="34"/>
    <n v="2"/>
    <n v="3"/>
    <n v="1"/>
    <n v="3983"/>
    <n v="2"/>
    <n v="53430"/>
    <n v="14"/>
    <n v="8"/>
    <n v="0"/>
    <n v="10"/>
    <n v="5"/>
    <n v="10"/>
    <n v="4"/>
    <n v="8"/>
    <s v="Travel_Rarely"/>
    <x v="1"/>
    <s v="Life Sciences"/>
    <x v="0"/>
    <s v="Laboratory Technician"/>
    <x v="1"/>
    <s v="No"/>
    <s v="Y"/>
  </r>
  <r>
    <n v="58"/>
    <n v="2"/>
    <n v="4"/>
    <n v="1"/>
    <n v="3984"/>
    <n v="1"/>
    <n v="23760"/>
    <n v="12"/>
    <n v="8"/>
    <n v="1"/>
    <n v="37"/>
    <n v="3"/>
    <n v="16"/>
    <n v="14"/>
    <n v="14"/>
    <s v="Non-Travel"/>
    <x v="1"/>
    <s v="Medical"/>
    <x v="2"/>
    <s v="Laboratory Technician"/>
    <x v="1"/>
    <s v="No"/>
    <s v="Y"/>
  </r>
  <r>
    <n v="35"/>
    <n v="8"/>
    <n v="1"/>
    <n v="1"/>
    <n v="3985"/>
    <n v="3"/>
    <n v="53460"/>
    <n v="14"/>
    <n v="8"/>
    <n v="0"/>
    <n v="6"/>
    <n v="3"/>
    <n v="5"/>
    <n v="0"/>
    <n v="3"/>
    <s v="Travel_Rarely"/>
    <x v="1"/>
    <s v="Technical Degree"/>
    <x v="0"/>
    <s v="Manufacturing Director"/>
    <x v="0"/>
    <s v="No"/>
    <s v="Y"/>
  </r>
  <r>
    <n v="47"/>
    <n v="19"/>
    <n v="5"/>
    <n v="1"/>
    <n v="3986"/>
    <n v="2"/>
    <n v="28270"/>
    <n v="14"/>
    <n v="8"/>
    <n v="1"/>
    <n v="28"/>
    <n v="3"/>
    <n v="22"/>
    <n v="14"/>
    <n v="10"/>
    <s v="Travel_Rarely"/>
    <x v="1"/>
    <s v="Medical"/>
    <x v="2"/>
    <s v="Research Scientist"/>
    <x v="0"/>
    <s v="No"/>
    <s v="Y"/>
  </r>
  <r>
    <n v="40"/>
    <n v="1"/>
    <n v="4"/>
    <n v="1"/>
    <n v="3987"/>
    <n v="2"/>
    <n v="199430"/>
    <n v="13"/>
    <n v="8"/>
    <n v="1"/>
    <n v="15"/>
    <n v="3"/>
    <n v="7"/>
    <n v="7"/>
    <n v="7"/>
    <s v="Travel_Rarely"/>
    <x v="1"/>
    <s v="Life Sciences"/>
    <x v="2"/>
    <s v="Manager"/>
    <x v="1"/>
    <s v="No"/>
    <s v="Y"/>
  </r>
  <r>
    <n v="54"/>
    <n v="27"/>
    <n v="4"/>
    <n v="1"/>
    <n v="3988"/>
    <n v="1"/>
    <n v="31310"/>
    <n v="14"/>
    <n v="8"/>
    <n v="0"/>
    <n v="14"/>
    <n v="3"/>
    <n v="7"/>
    <n v="1"/>
    <n v="7"/>
    <s v="Travel_Rarely"/>
    <x v="0"/>
    <s v="Medical"/>
    <x v="0"/>
    <s v="Research Scientist"/>
    <x v="1"/>
    <s v="No"/>
    <s v="Y"/>
  </r>
  <r>
    <n v="31"/>
    <n v="8"/>
    <n v="4"/>
    <n v="1"/>
    <n v="3989"/>
    <n v="3"/>
    <n v="25520"/>
    <n v="18"/>
    <n v="8"/>
    <n v="0"/>
    <n v="9"/>
    <n v="2"/>
    <n v="3"/>
    <n v="2"/>
    <n v="2"/>
    <s v="Travel_Frequently"/>
    <x v="0"/>
    <s v="Other"/>
    <x v="0"/>
    <s v="Manufacturing Director"/>
    <x v="0"/>
    <s v="No"/>
    <s v="Y"/>
  </r>
  <r>
    <n v="28"/>
    <n v="1"/>
    <n v="2"/>
    <n v="1"/>
    <n v="3990"/>
    <n v="3"/>
    <n v="44770"/>
    <n v="15"/>
    <n v="8"/>
    <n v="0"/>
    <n v="3"/>
    <n v="6"/>
    <n v="3"/>
    <n v="1"/>
    <n v="2"/>
    <s v="Travel_Rarely"/>
    <x v="0"/>
    <s v="Life Sciences"/>
    <x v="0"/>
    <s v="Manager"/>
    <x v="1"/>
    <s v="No"/>
    <s v="Y"/>
  </r>
  <r>
    <n v="38"/>
    <n v="19"/>
    <n v="3"/>
    <n v="1"/>
    <n v="3991"/>
    <n v="2"/>
    <n v="64740"/>
    <n v="13"/>
    <n v="8"/>
    <n v="2"/>
    <n v="20"/>
    <n v="3"/>
    <n v="4"/>
    <n v="0"/>
    <n v="3"/>
    <s v="Travel_Rarely"/>
    <x v="1"/>
    <s v="Medical"/>
    <x v="0"/>
    <s v="Manufacturing Director"/>
    <x v="0"/>
    <s v="No"/>
    <s v="Y"/>
  </r>
  <r>
    <n v="26"/>
    <n v="8"/>
    <n v="3"/>
    <n v="1"/>
    <n v="3992"/>
    <n v="1"/>
    <n v="30330"/>
    <n v="12"/>
    <n v="8"/>
    <n v="0"/>
    <n v="5"/>
    <n v="2"/>
    <n v="5"/>
    <n v="1"/>
    <n v="2"/>
    <s v="Travel_Rarely"/>
    <x v="0"/>
    <s v="Marketing"/>
    <x v="1"/>
    <s v="Healthcare Representative"/>
    <x v="0"/>
    <s v="No"/>
    <s v="Y"/>
  </r>
  <r>
    <n v="58"/>
    <n v="10"/>
    <n v="4"/>
    <n v="1"/>
    <n v="3993"/>
    <n v="1"/>
    <n v="29360"/>
    <n v="13"/>
    <n v="8"/>
    <n v="1"/>
    <n v="23"/>
    <n v="3"/>
    <n v="2"/>
    <n v="2"/>
    <n v="2"/>
    <s v="Travel_Frequently"/>
    <x v="1"/>
    <s v="Technical Degree"/>
    <x v="0"/>
    <s v="Sales Representative"/>
    <x v="0"/>
    <s v="No"/>
    <s v="Y"/>
  </r>
  <r>
    <n v="18"/>
    <n v="2"/>
    <n v="3"/>
    <n v="1"/>
    <n v="3994"/>
    <n v="3"/>
    <n v="186060"/>
    <n v="24"/>
    <n v="8"/>
    <n v="2"/>
    <n v="0"/>
    <n v="4"/>
    <n v="0"/>
    <n v="0"/>
    <n v="0"/>
    <s v="Non-Travel"/>
    <x v="1"/>
    <s v="Life Sciences"/>
    <x v="1"/>
    <s v="Sales Representative"/>
    <x v="1"/>
    <s v="No"/>
    <s v="Y"/>
  </r>
  <r>
    <n v="31"/>
    <n v="2"/>
    <n v="3"/>
    <n v="1"/>
    <n v="3995"/>
    <n v="3"/>
    <n v="21680"/>
    <n v="14"/>
    <n v="8"/>
    <n v="1"/>
    <n v="2"/>
    <n v="2"/>
    <n v="1"/>
    <n v="0"/>
    <n v="0"/>
    <s v="Travel_Rarely"/>
    <x v="1"/>
    <s v="Life Sciences"/>
    <x v="0"/>
    <s v="Laboratory Technician"/>
    <x v="1"/>
    <s v="Yes"/>
    <s v="Y"/>
  </r>
  <r>
    <n v="29"/>
    <n v="8"/>
    <n v="2"/>
    <n v="1"/>
    <n v="3996"/>
    <n v="1"/>
    <n v="28530"/>
    <n v="14"/>
    <n v="8"/>
    <n v="1"/>
    <n v="4"/>
    <n v="5"/>
    <n v="2"/>
    <n v="2"/>
    <n v="0"/>
    <s v="Travel_Rarely"/>
    <x v="1"/>
    <s v="Medical"/>
    <x v="2"/>
    <s v="Manager"/>
    <x v="1"/>
    <s v="Yes"/>
    <s v="Y"/>
  </r>
  <r>
    <n v="45"/>
    <n v="1"/>
    <n v="4"/>
    <n v="1"/>
    <n v="3997"/>
    <n v="1"/>
    <n v="170480"/>
    <n v="15"/>
    <n v="8"/>
    <n v="0"/>
    <n v="10"/>
    <n v="3"/>
    <n v="8"/>
    <n v="5"/>
    <n v="7"/>
    <s v="Non-Travel"/>
    <x v="0"/>
    <s v="Technical Degree"/>
    <x v="0"/>
    <s v="Research Scientist"/>
    <x v="1"/>
    <s v="No"/>
    <s v="Y"/>
  </r>
  <r>
    <n v="36"/>
    <n v="2"/>
    <n v="3"/>
    <n v="1"/>
    <n v="3998"/>
    <n v="5"/>
    <n v="22900"/>
    <n v="11"/>
    <n v="8"/>
    <n v="0"/>
    <n v="15"/>
    <n v="5"/>
    <n v="1"/>
    <n v="0"/>
    <n v="0"/>
    <s v="Travel_Rarely"/>
    <x v="0"/>
    <s v="Technical Degree"/>
    <x v="0"/>
    <s v="Laboratory Technician"/>
    <x v="0"/>
    <s v="No"/>
    <s v="Y"/>
  </r>
  <r>
    <n v="43"/>
    <n v="8"/>
    <n v="3"/>
    <n v="1"/>
    <n v="3999"/>
    <n v="1"/>
    <n v="36000"/>
    <n v="23"/>
    <n v="8"/>
    <n v="0"/>
    <n v="7"/>
    <n v="2"/>
    <n v="7"/>
    <n v="7"/>
    <n v="7"/>
    <s v="Travel_Frequently"/>
    <x v="0"/>
    <s v="Medical"/>
    <x v="0"/>
    <s v="Research Director"/>
    <x v="1"/>
    <s v="No"/>
    <s v="Y"/>
  </r>
  <r>
    <n v="27"/>
    <n v="8"/>
    <n v="4"/>
    <n v="1"/>
    <n v="4000"/>
    <n v="5"/>
    <n v="21070"/>
    <n v="13"/>
    <n v="8"/>
    <n v="0"/>
    <n v="6"/>
    <n v="2"/>
    <n v="5"/>
    <n v="0"/>
    <n v="2"/>
    <s v="Travel_Frequently"/>
    <x v="0"/>
    <s v="Life Sciences"/>
    <x v="1"/>
    <s v="Research Scientist"/>
    <x v="1"/>
    <s v="No"/>
    <s v="Y"/>
  </r>
  <r>
    <n v="29"/>
    <n v="6"/>
    <n v="2"/>
    <n v="1"/>
    <n v="4001"/>
    <n v="1"/>
    <n v="41150"/>
    <n v="11"/>
    <n v="8"/>
    <n v="0"/>
    <n v="11"/>
    <n v="1"/>
    <n v="11"/>
    <n v="3"/>
    <n v="10"/>
    <s v="Travel_Frequently"/>
    <x v="1"/>
    <s v="Medical"/>
    <x v="0"/>
    <s v="Human Resources"/>
    <x v="1"/>
    <s v="No"/>
    <s v="Y"/>
  </r>
  <r>
    <n v="32"/>
    <n v="9"/>
    <n v="4"/>
    <n v="1"/>
    <n v="4002"/>
    <n v="4"/>
    <n v="43270"/>
    <n v="13"/>
    <n v="8"/>
    <n v="0"/>
    <n v="4"/>
    <n v="4"/>
    <n v="0"/>
    <n v="0"/>
    <n v="0"/>
    <s v="Travel_Frequently"/>
    <x v="0"/>
    <s v="Life Sciences"/>
    <x v="1"/>
    <s v="Sales Executive"/>
    <x v="1"/>
    <s v="No"/>
    <s v="Y"/>
  </r>
  <r>
    <n v="42"/>
    <n v="11"/>
    <n v="3"/>
    <n v="1"/>
    <n v="4003"/>
    <n v="1"/>
    <n v="178560"/>
    <n v="18"/>
    <n v="8"/>
    <n v="0"/>
    <n v="10"/>
    <n v="2"/>
    <n v="6"/>
    <n v="3"/>
    <n v="3"/>
    <s v="Non-Travel"/>
    <x v="1"/>
    <s v="Medical"/>
    <x v="0"/>
    <s v="Manager"/>
    <x v="1"/>
    <s v="No"/>
    <s v="Y"/>
  </r>
  <r>
    <n v="47"/>
    <n v="2"/>
    <n v="2"/>
    <n v="1"/>
    <n v="4004"/>
    <n v="5"/>
    <n v="31960"/>
    <n v="14"/>
    <n v="8"/>
    <n v="1"/>
    <n v="7"/>
    <n v="3"/>
    <n v="2"/>
    <n v="2"/>
    <n v="0"/>
    <s v="Travel_Rarely"/>
    <x v="0"/>
    <s v="Life Sciences"/>
    <x v="1"/>
    <s v="Manager"/>
    <x v="0"/>
    <s v="No"/>
    <s v="Y"/>
  </r>
  <r>
    <n v="46"/>
    <n v="1"/>
    <n v="3"/>
    <n v="1"/>
    <n v="4005"/>
    <n v="1"/>
    <n v="190810"/>
    <n v="21"/>
    <n v="8"/>
    <n v="0"/>
    <n v="12"/>
    <n v="2"/>
    <n v="9"/>
    <n v="4"/>
    <n v="7"/>
    <s v="Travel_Rarely"/>
    <x v="2"/>
    <s v="Life Sciences"/>
    <x v="2"/>
    <s v="Laboratory Technician"/>
    <x v="0"/>
    <s v="No"/>
    <s v="Y"/>
  </r>
  <r>
    <n v="28"/>
    <n v="7"/>
    <n v="3"/>
    <n v="1"/>
    <n v="4006"/>
    <n v="1"/>
    <n v="89660"/>
    <n v="16"/>
    <n v="8"/>
    <n v="1"/>
    <n v="3"/>
    <n v="3"/>
    <n v="3"/>
    <n v="2"/>
    <n v="2"/>
    <s v="Non-Travel"/>
    <x v="1"/>
    <s v="Life Sciences"/>
    <x v="2"/>
    <s v="Sales Executive"/>
    <x v="1"/>
    <s v="No"/>
    <s v="Y"/>
  </r>
  <r>
    <n v="29"/>
    <n v="16"/>
    <n v="3"/>
    <n v="1"/>
    <n v="4007"/>
    <n v="1"/>
    <n v="22100"/>
    <n v="11"/>
    <n v="8"/>
    <n v="1"/>
    <n v="11"/>
    <n v="4"/>
    <n v="7"/>
    <n v="1"/>
    <n v="6"/>
    <s v="Travel_Rarely"/>
    <x v="1"/>
    <s v="Medical"/>
    <x v="2"/>
    <s v="Manufacturing Director"/>
    <x v="0"/>
    <s v="No"/>
    <s v="Y"/>
  </r>
  <r>
    <n v="42"/>
    <n v="2"/>
    <n v="4"/>
    <n v="1"/>
    <n v="4008"/>
    <n v="2"/>
    <n v="45390"/>
    <n v="17"/>
    <n v="8"/>
    <n v="1"/>
    <n v="8"/>
    <n v="5"/>
    <n v="0"/>
    <n v="0"/>
    <n v="0"/>
    <s v="Travel_Rarely"/>
    <x v="0"/>
    <s v="Medical"/>
    <x v="1"/>
    <s v="Research Director"/>
    <x v="0"/>
    <s v="No"/>
    <s v="Y"/>
  </r>
  <r>
    <n v="32"/>
    <n v="1"/>
    <n v="1"/>
    <n v="1"/>
    <n v="4009"/>
    <n v="2"/>
    <n v="27410"/>
    <n v="11"/>
    <n v="8"/>
    <n v="0"/>
    <n v="7"/>
    <n v="3"/>
    <n v="2"/>
    <n v="2"/>
    <n v="2"/>
    <s v="Travel_Rarely"/>
    <x v="1"/>
    <s v="Medical"/>
    <x v="1"/>
    <s v="Laboratory Technician"/>
    <x v="1"/>
    <s v="Yes"/>
    <s v="Y"/>
  </r>
  <r>
    <n v="46"/>
    <n v="23"/>
    <n v="1"/>
    <n v="1"/>
    <n v="4010"/>
    <n v="2"/>
    <n v="34910"/>
    <n v="14"/>
    <n v="8"/>
    <n v="0"/>
    <n v="25"/>
    <n v="0"/>
    <n v="19"/>
    <n v="2"/>
    <n v="8"/>
    <s v="Travel_Rarely"/>
    <x v="1"/>
    <s v="Life Sciences"/>
    <x v="2"/>
    <s v="Laboratory Technician"/>
    <x v="1"/>
    <s v="No"/>
    <s v="Y"/>
  </r>
  <r>
    <n v="27"/>
    <n v="2"/>
    <n v="3"/>
    <n v="1"/>
    <n v="4011"/>
    <n v="5"/>
    <n v="45410"/>
    <n v="14"/>
    <n v="8"/>
    <n v="2"/>
    <n v="9"/>
    <n v="4"/>
    <n v="9"/>
    <n v="5"/>
    <n v="8"/>
    <s v="Travel_Rarely"/>
    <x v="0"/>
    <s v="Life Sciences"/>
    <x v="0"/>
    <s v="Research Scientist"/>
    <x v="0"/>
    <s v="No"/>
    <s v="Y"/>
  </r>
  <r>
    <n v="29"/>
    <n v="1"/>
    <n v="2"/>
    <n v="1"/>
    <n v="4012"/>
    <n v="3"/>
    <n v="26780"/>
    <n v="25"/>
    <n v="8"/>
    <n v="1"/>
    <n v="1"/>
    <n v="3"/>
    <n v="1"/>
    <n v="0"/>
    <n v="0"/>
    <s v="Travel_Rarely"/>
    <x v="1"/>
    <s v="Medical"/>
    <x v="0"/>
    <s v="Sales Executive"/>
    <x v="1"/>
    <s v="No"/>
    <s v="Y"/>
  </r>
  <r>
    <n v="43"/>
    <n v="1"/>
    <n v="3"/>
    <n v="1"/>
    <n v="4013"/>
    <n v="1"/>
    <n v="73790"/>
    <n v="13"/>
    <n v="8"/>
    <n v="2"/>
    <n v="21"/>
    <n v="3"/>
    <n v="16"/>
    <n v="6"/>
    <n v="14"/>
    <s v="Travel_Rarely"/>
    <x v="1"/>
    <s v="Life Sciences"/>
    <x v="0"/>
    <s v="Manufacturing Director"/>
    <x v="1"/>
    <s v="No"/>
    <s v="Y"/>
  </r>
  <r>
    <n v="48"/>
    <n v="2"/>
    <n v="3"/>
    <n v="1"/>
    <n v="4014"/>
    <n v="2"/>
    <n v="62720"/>
    <n v="14"/>
    <n v="8"/>
    <n v="0"/>
    <n v="29"/>
    <n v="3"/>
    <n v="22"/>
    <n v="12"/>
    <n v="9"/>
    <s v="Travel_Rarely"/>
    <x v="1"/>
    <s v="Life Sciences"/>
    <x v="0"/>
    <s v="Manager"/>
    <x v="0"/>
    <s v="No"/>
    <s v="Y"/>
  </r>
  <r>
    <n v="29"/>
    <n v="13"/>
    <n v="2"/>
    <n v="1"/>
    <n v="4015"/>
    <n v="1"/>
    <n v="52200"/>
    <n v="17"/>
    <n v="8"/>
    <n v="0"/>
    <n v="1"/>
    <n v="3"/>
    <n v="1"/>
    <n v="1"/>
    <n v="0"/>
    <s v="Travel_Frequently"/>
    <x v="1"/>
    <s v="Life Sciences"/>
    <x v="1"/>
    <s v="Laboratory Technician"/>
    <x v="0"/>
    <s v="Yes"/>
    <s v="Y"/>
  </r>
  <r>
    <n v="46"/>
    <n v="4"/>
    <n v="4"/>
    <n v="1"/>
    <n v="4016"/>
    <n v="2"/>
    <n v="27430"/>
    <n v="25"/>
    <n v="8"/>
    <n v="1"/>
    <n v="14"/>
    <n v="1"/>
    <n v="8"/>
    <n v="0"/>
    <n v="7"/>
    <s v="Travel_Rarely"/>
    <x v="1"/>
    <s v="Medical"/>
    <x v="0"/>
    <s v="Sales Representative"/>
    <x v="0"/>
    <s v="Yes"/>
    <s v="Y"/>
  </r>
  <r>
    <n v="27"/>
    <n v="16"/>
    <n v="4"/>
    <n v="1"/>
    <n v="4017"/>
    <n v="3"/>
    <n v="49980"/>
    <n v="20"/>
    <n v="8"/>
    <n v="2"/>
    <n v="8"/>
    <n v="3"/>
    <n v="7"/>
    <n v="7"/>
    <n v="3"/>
    <s v="Travel_Frequently"/>
    <x v="1"/>
    <s v="Medical"/>
    <x v="0"/>
    <s v="Healthcare Representative"/>
    <x v="1"/>
    <s v="No"/>
    <s v="Y"/>
  </r>
  <r>
    <n v="39"/>
    <n v="2"/>
    <n v="3"/>
    <n v="1"/>
    <n v="4018"/>
    <n v="3"/>
    <n v="102520"/>
    <n v="13"/>
    <n v="8"/>
    <n v="1"/>
    <n v="7"/>
    <n v="3"/>
    <n v="2"/>
    <n v="2"/>
    <n v="2"/>
    <s v="Travel_Rarely"/>
    <x v="1"/>
    <s v="Technical Degree"/>
    <x v="2"/>
    <s v="Healthcare Representative"/>
    <x v="1"/>
    <s v="No"/>
    <s v="Y"/>
  </r>
  <r>
    <n v="55"/>
    <n v="2"/>
    <n v="3"/>
    <n v="1"/>
    <n v="4019"/>
    <n v="1"/>
    <n v="27810"/>
    <n v="13"/>
    <n v="8"/>
    <n v="1"/>
    <n v="19"/>
    <n v="2"/>
    <n v="5"/>
    <n v="0"/>
    <n v="4"/>
    <s v="Travel_Rarely"/>
    <x v="1"/>
    <s v="Life Sciences"/>
    <x v="0"/>
    <s v="Human Resources"/>
    <x v="0"/>
    <s v="No"/>
    <s v="Y"/>
  </r>
  <r>
    <n v="28"/>
    <n v="29"/>
    <n v="2"/>
    <n v="1"/>
    <n v="4020"/>
    <n v="2"/>
    <n v="68520"/>
    <n v="18"/>
    <n v="8"/>
    <n v="1"/>
    <n v="1"/>
    <n v="2"/>
    <n v="1"/>
    <n v="0"/>
    <n v="0"/>
    <s v="Travel_Rarely"/>
    <x v="1"/>
    <s v="Life Sciences"/>
    <x v="0"/>
    <s v="Laboratory Technician"/>
    <x v="1"/>
    <s v="No"/>
    <s v="Y"/>
  </r>
  <r>
    <n v="30"/>
    <n v="12"/>
    <n v="4"/>
    <n v="1"/>
    <n v="4021"/>
    <n v="2"/>
    <n v="49500"/>
    <n v="12"/>
    <n v="8"/>
    <n v="2"/>
    <n v="1"/>
    <n v="3"/>
    <n v="1"/>
    <n v="0"/>
    <n v="0"/>
    <s v="Travel_Rarely"/>
    <x v="0"/>
    <s v="Life Sciences"/>
    <x v="1"/>
    <s v="Sales Executive"/>
    <x v="0"/>
    <s v="Yes"/>
    <s v="Y"/>
  </r>
  <r>
    <n v="22"/>
    <n v="16"/>
    <n v="2"/>
    <n v="1"/>
    <n v="4022"/>
    <n v="2"/>
    <n v="35790"/>
    <n v="19"/>
    <n v="8"/>
    <n v="3"/>
    <n v="1"/>
    <n v="3"/>
    <n v="1"/>
    <n v="0"/>
    <n v="0"/>
    <s v="Travel_Rarely"/>
    <x v="1"/>
    <s v="Life Sciences"/>
    <x v="1"/>
    <s v="Laboratory Technician"/>
    <x v="0"/>
    <s v="Yes"/>
    <s v="Y"/>
  </r>
  <r>
    <n v="36"/>
    <n v="11"/>
    <n v="3"/>
    <n v="1"/>
    <n v="4023"/>
    <n v="1"/>
    <n v="131910"/>
    <n v="14"/>
    <n v="8"/>
    <n v="1"/>
    <n v="10"/>
    <n v="2"/>
    <n v="10"/>
    <n v="1"/>
    <n v="7"/>
    <s v="Travel_Rarely"/>
    <x v="1"/>
    <s v="Life Sciences"/>
    <x v="0"/>
    <s v="Sales Executive"/>
    <x v="1"/>
    <s v="No"/>
    <s v="Y"/>
  </r>
  <r>
    <n v="31"/>
    <n v="2"/>
    <n v="4"/>
    <n v="1"/>
    <n v="4024"/>
    <n v="5"/>
    <n v="103770"/>
    <n v="14"/>
    <n v="8"/>
    <n v="0"/>
    <n v="10"/>
    <n v="2"/>
    <n v="10"/>
    <n v="0"/>
    <n v="2"/>
    <s v="Travel_Rarely"/>
    <x v="1"/>
    <s v="Life Sciences"/>
    <x v="2"/>
    <s v="Manager"/>
    <x v="0"/>
    <s v="No"/>
    <s v="Y"/>
  </r>
  <r>
    <n v="34"/>
    <n v="14"/>
    <n v="2"/>
    <n v="1"/>
    <n v="4025"/>
    <n v="1"/>
    <n v="22350"/>
    <n v="14"/>
    <n v="8"/>
    <n v="1"/>
    <n v="9"/>
    <n v="2"/>
    <n v="5"/>
    <n v="1"/>
    <n v="0"/>
    <s v="Travel_Rarely"/>
    <x v="0"/>
    <s v="Technical Degree"/>
    <x v="0"/>
    <s v="Sales Executive"/>
    <x v="0"/>
    <s v="No"/>
    <s v="Y"/>
  </r>
  <r>
    <n v="29"/>
    <n v="5"/>
    <n v="5"/>
    <n v="1"/>
    <n v="4026"/>
    <n v="1"/>
    <n v="105020"/>
    <n v="12"/>
    <n v="8"/>
    <n v="0"/>
    <n v="11"/>
    <n v="4"/>
    <n v="3"/>
    <n v="1"/>
    <n v="2"/>
    <s v="Travel_Rarely"/>
    <x v="1"/>
    <s v="Life Sciences"/>
    <x v="1"/>
    <s v="Sales Executive"/>
    <x v="0"/>
    <s v="No"/>
    <s v="Y"/>
  </r>
  <r>
    <n v="37"/>
    <n v="7"/>
    <n v="2"/>
    <n v="1"/>
    <n v="4027"/>
    <n v="1"/>
    <n v="20110"/>
    <n v="13"/>
    <n v="8"/>
    <n v="0"/>
    <n v="16"/>
    <n v="4"/>
    <n v="5"/>
    <n v="0"/>
    <n v="4"/>
    <s v="Travel_Rarely"/>
    <x v="1"/>
    <s v="Medical"/>
    <x v="0"/>
    <s v="Manufacturing Director"/>
    <x v="1"/>
    <s v="No"/>
    <s v="Y"/>
  </r>
  <r>
    <n v="35"/>
    <n v="2"/>
    <n v="1"/>
    <n v="1"/>
    <n v="4028"/>
    <n v="2"/>
    <n v="18590"/>
    <n v="25"/>
    <n v="8"/>
    <n v="1"/>
    <n v="4"/>
    <n v="2"/>
    <n v="3"/>
    <n v="0"/>
    <n v="2"/>
    <s v="Travel_Rarely"/>
    <x v="0"/>
    <s v="Technical Degree"/>
    <x v="0"/>
    <s v="Laboratory Technician"/>
    <x v="1"/>
    <s v="No"/>
    <s v="Y"/>
  </r>
  <r>
    <n v="45"/>
    <n v="3"/>
    <n v="3"/>
    <n v="1"/>
    <n v="4029"/>
    <n v="2"/>
    <n v="37600"/>
    <n v="14"/>
    <n v="8"/>
    <n v="1"/>
    <n v="10"/>
    <n v="2"/>
    <n v="9"/>
    <n v="3"/>
    <n v="8"/>
    <s v="Travel_Rarely"/>
    <x v="1"/>
    <s v="Medical"/>
    <x v="0"/>
    <s v="Sales Executive"/>
    <x v="0"/>
    <s v="No"/>
    <s v="Y"/>
  </r>
  <r>
    <n v="36"/>
    <n v="5"/>
    <n v="3"/>
    <n v="1"/>
    <n v="4030"/>
    <n v="4"/>
    <n v="177790"/>
    <n v="17"/>
    <n v="8"/>
    <n v="1"/>
    <n v="10"/>
    <n v="5"/>
    <n v="10"/>
    <n v="0"/>
    <n v="8"/>
    <s v="Travel_Frequently"/>
    <x v="1"/>
    <s v="Medical"/>
    <x v="1"/>
    <s v="Manufacturing Director"/>
    <x v="0"/>
    <s v="No"/>
    <s v="Y"/>
  </r>
  <r>
    <n v="40"/>
    <n v="3"/>
    <n v="3"/>
    <n v="1"/>
    <n v="4031"/>
    <n v="1"/>
    <n v="68330"/>
    <n v="13"/>
    <n v="8"/>
    <n v="0"/>
    <n v="22"/>
    <n v="3"/>
    <n v="19"/>
    <n v="11"/>
    <n v="16"/>
    <s v="Travel_Rarely"/>
    <x v="1"/>
    <s v="Other"/>
    <x v="2"/>
    <s v="Sales Executive"/>
    <x v="1"/>
    <s v="No"/>
    <s v="Y"/>
  </r>
  <r>
    <n v="26"/>
    <n v="26"/>
    <n v="2"/>
    <n v="1"/>
    <n v="4032"/>
    <n v="2"/>
    <n v="68120"/>
    <n v="13"/>
    <n v="8"/>
    <n v="0"/>
    <n v="1"/>
    <n v="2"/>
    <n v="1"/>
    <n v="1"/>
    <n v="0"/>
    <s v="Travel_Rarely"/>
    <x v="1"/>
    <s v="Life Sciences"/>
    <x v="0"/>
    <s v="Human Resources"/>
    <x v="1"/>
    <s v="No"/>
    <s v="Y"/>
  </r>
  <r>
    <n v="27"/>
    <n v="4"/>
    <n v="3"/>
    <n v="1"/>
    <n v="4033"/>
    <n v="2"/>
    <n v="51710"/>
    <n v="20"/>
    <n v="8"/>
    <n v="1"/>
    <n v="9"/>
    <n v="1"/>
    <n v="8"/>
    <n v="0"/>
    <n v="7"/>
    <s v="Travel_Rarely"/>
    <x v="1"/>
    <s v="Technical Degree"/>
    <x v="1"/>
    <s v="Manufacturing Director"/>
    <x v="1"/>
    <s v="No"/>
    <s v="Y"/>
  </r>
  <r>
    <n v="48"/>
    <n v="2"/>
    <n v="3"/>
    <n v="1"/>
    <n v="4034"/>
    <n v="2"/>
    <n v="197400"/>
    <n v="14"/>
    <n v="8"/>
    <n v="0"/>
    <n v="24"/>
    <n v="2"/>
    <n v="22"/>
    <n v="4"/>
    <n v="7"/>
    <s v="Travel_Frequently"/>
    <x v="1"/>
    <s v="Life Sciences"/>
    <x v="2"/>
    <s v="Research Director"/>
    <x v="1"/>
    <s v="No"/>
    <s v="Y"/>
  </r>
  <r>
    <n v="44"/>
    <n v="1"/>
    <n v="2"/>
    <n v="1"/>
    <n v="4035"/>
    <n v="4"/>
    <n v="187110"/>
    <n v="12"/>
    <n v="8"/>
    <n v="1"/>
    <n v="10"/>
    <n v="0"/>
    <n v="2"/>
    <n v="2"/>
    <n v="2"/>
    <s v="Travel_Rarely"/>
    <x v="0"/>
    <s v="Medical"/>
    <x v="0"/>
    <s v="Manager"/>
    <x v="1"/>
    <s v="No"/>
    <s v="Y"/>
  </r>
  <r>
    <n v="34"/>
    <n v="27"/>
    <n v="2"/>
    <n v="1"/>
    <n v="4036"/>
    <n v="1"/>
    <n v="36920"/>
    <n v="12"/>
    <n v="8"/>
    <n v="1"/>
    <n v="5"/>
    <n v="5"/>
    <n v="5"/>
    <n v="3"/>
    <n v="0"/>
    <s v="Non-Travel"/>
    <x v="1"/>
    <s v="Life Sciences"/>
    <x v="0"/>
    <s v="Sales Representative"/>
    <x v="0"/>
    <s v="Yes"/>
    <s v="Y"/>
  </r>
  <r>
    <n v="56"/>
    <n v="1"/>
    <n v="2"/>
    <n v="1"/>
    <n v="4037"/>
    <n v="5"/>
    <n v="25590"/>
    <n v="21"/>
    <n v="8"/>
    <n v="0"/>
    <n v="5"/>
    <n v="3"/>
    <n v="4"/>
    <n v="1"/>
    <n v="0"/>
    <s v="Travel_Rarely"/>
    <x v="2"/>
    <s v="Medical"/>
    <x v="1"/>
    <s v="Sales Executive"/>
    <x v="0"/>
    <s v="Yes"/>
    <s v="Y"/>
  </r>
  <r>
    <n v="36"/>
    <n v="13"/>
    <n v="3"/>
    <n v="1"/>
    <n v="4038"/>
    <n v="3"/>
    <n v="25170"/>
    <n v="14"/>
    <n v="8"/>
    <n v="0"/>
    <n v="12"/>
    <n v="3"/>
    <n v="4"/>
    <n v="1"/>
    <n v="3"/>
    <s v="Travel_Rarely"/>
    <x v="1"/>
    <s v="Technical Degree"/>
    <x v="0"/>
    <s v="Healthcare Representative"/>
    <x v="0"/>
    <s v="No"/>
    <s v="Y"/>
  </r>
  <r>
    <n v="41"/>
    <n v="5"/>
    <n v="3"/>
    <n v="1"/>
    <n v="4039"/>
    <n v="1"/>
    <n v="66230"/>
    <n v="18"/>
    <n v="8"/>
    <n v="0"/>
    <n v="14"/>
    <n v="3"/>
    <n v="5"/>
    <n v="1"/>
    <n v="4"/>
    <s v="Travel_Rarely"/>
    <x v="1"/>
    <s v="Life Sciences"/>
    <x v="0"/>
    <s v="Sales Executive"/>
    <x v="0"/>
    <s v="No"/>
    <s v="Y"/>
  </r>
  <r>
    <n v="42"/>
    <n v="7"/>
    <n v="3"/>
    <n v="1"/>
    <n v="4040"/>
    <n v="2"/>
    <n v="182650"/>
    <n v="12"/>
    <n v="8"/>
    <n v="1"/>
    <n v="18"/>
    <n v="4"/>
    <n v="13"/>
    <n v="5"/>
    <n v="7"/>
    <s v="Travel_Rarely"/>
    <x v="1"/>
    <s v="Technical Degree"/>
    <x v="0"/>
    <s v="Sales Executive"/>
    <x v="0"/>
    <s v="No"/>
    <s v="Y"/>
  </r>
  <r>
    <n v="31"/>
    <n v="9"/>
    <n v="4"/>
    <n v="1"/>
    <n v="4041"/>
    <n v="1"/>
    <n v="161240"/>
    <n v="23"/>
    <n v="8"/>
    <n v="1"/>
    <n v="8"/>
    <n v="2"/>
    <n v="5"/>
    <n v="1"/>
    <n v="4"/>
    <s v="Travel_Rarely"/>
    <x v="0"/>
    <s v="Life Sciences"/>
    <x v="2"/>
    <s v="Sales Executive"/>
    <x v="0"/>
    <s v="No"/>
    <s v="Y"/>
  </r>
  <r>
    <n v="34"/>
    <n v="8"/>
    <n v="1"/>
    <n v="1"/>
    <n v="4042"/>
    <n v="3"/>
    <n v="25850"/>
    <n v="12"/>
    <n v="8"/>
    <n v="0"/>
    <n v="9"/>
    <n v="5"/>
    <n v="4"/>
    <n v="0"/>
    <n v="1"/>
    <s v="Travel_Rarely"/>
    <x v="1"/>
    <s v="Life Sciences"/>
    <x v="0"/>
    <s v="Laboratory Technician"/>
    <x v="0"/>
    <s v="No"/>
    <s v="Y"/>
  </r>
  <r>
    <n v="31"/>
    <n v="25"/>
    <n v="2"/>
    <n v="1"/>
    <n v="4043"/>
    <n v="3"/>
    <n v="182130"/>
    <n v="21"/>
    <n v="8"/>
    <n v="2"/>
    <n v="4"/>
    <n v="3"/>
    <n v="2"/>
    <n v="2"/>
    <n v="2"/>
    <s v="Travel_Rarely"/>
    <x v="0"/>
    <s v="Life Sciences"/>
    <x v="2"/>
    <s v="Manufacturing Director"/>
    <x v="0"/>
    <s v="No"/>
    <s v="Y"/>
  </r>
  <r>
    <n v="26"/>
    <n v="16"/>
    <n v="2"/>
    <n v="1"/>
    <n v="4044"/>
    <n v="2"/>
    <n v="83800"/>
    <n v="14"/>
    <n v="8"/>
    <n v="0"/>
    <n v="8"/>
    <n v="3"/>
    <n v="7"/>
    <n v="7"/>
    <n v="7"/>
    <s v="Travel_Frequently"/>
    <x v="0"/>
    <s v="Life Sciences"/>
    <x v="0"/>
    <s v="Healthcare Representative"/>
    <x v="1"/>
    <s v="No"/>
    <s v="Y"/>
  </r>
  <r>
    <n v="45"/>
    <n v="8"/>
    <n v="4"/>
    <n v="1"/>
    <n v="4045"/>
    <n v="2"/>
    <n v="29940"/>
    <n v="18"/>
    <n v="8"/>
    <n v="1"/>
    <n v="12"/>
    <n v="2"/>
    <n v="4"/>
    <n v="0"/>
    <n v="3"/>
    <s v="Travel_Frequently"/>
    <x v="1"/>
    <s v="Life Sciences"/>
    <x v="1"/>
    <s v="Manager"/>
    <x v="0"/>
    <s v="No"/>
    <s v="Y"/>
  </r>
  <r>
    <n v="33"/>
    <n v="1"/>
    <n v="3"/>
    <n v="1"/>
    <n v="4046"/>
    <n v="5"/>
    <n v="12230"/>
    <n v="13"/>
    <n v="8"/>
    <n v="1"/>
    <n v="10"/>
    <n v="3"/>
    <n v="10"/>
    <n v="0"/>
    <n v="9"/>
    <s v="Travel_Rarely"/>
    <x v="0"/>
    <s v="Life Sciences"/>
    <x v="1"/>
    <s v="Sales Executive"/>
    <x v="0"/>
    <s v="No"/>
    <s v="Y"/>
  </r>
  <r>
    <n v="28"/>
    <n v="8"/>
    <n v="3"/>
    <n v="1"/>
    <n v="4047"/>
    <n v="4"/>
    <n v="11180"/>
    <n v="11"/>
    <n v="8"/>
    <n v="0"/>
    <n v="7"/>
    <n v="3"/>
    <n v="7"/>
    <n v="0"/>
    <n v="7"/>
    <s v="Travel_Frequently"/>
    <x v="0"/>
    <s v="Life Sciences"/>
    <x v="0"/>
    <s v="Research Scientist"/>
    <x v="1"/>
    <s v="No"/>
    <s v="Y"/>
  </r>
  <r>
    <n v="29"/>
    <n v="2"/>
    <n v="4"/>
    <n v="1"/>
    <n v="4048"/>
    <n v="2"/>
    <n v="28750"/>
    <n v="11"/>
    <n v="8"/>
    <n v="0"/>
    <n v="1"/>
    <n v="3"/>
    <n v="1"/>
    <n v="0"/>
    <n v="0"/>
    <s v="Travel_Frequently"/>
    <x v="2"/>
    <s v="Human Resources"/>
    <x v="1"/>
    <s v="Sales Executive"/>
    <x v="1"/>
    <s v="Yes"/>
    <s v="Y"/>
  </r>
  <r>
    <n v="39"/>
    <n v="8"/>
    <n v="5"/>
    <n v="1"/>
    <n v="4049"/>
    <n v="2"/>
    <n v="188240"/>
    <n v="19"/>
    <n v="8"/>
    <n v="1"/>
    <n v="10"/>
    <n v="4"/>
    <n v="3"/>
    <n v="1"/>
    <n v="2"/>
    <s v="Non-Travel"/>
    <x v="1"/>
    <s v="Medical"/>
    <x v="0"/>
    <s v="Sales Representative"/>
    <x v="0"/>
    <s v="No"/>
    <s v="Y"/>
  </r>
  <r>
    <n v="27"/>
    <n v="3"/>
    <n v="2"/>
    <n v="1"/>
    <n v="4050"/>
    <n v="2"/>
    <n v="135770"/>
    <n v="12"/>
    <n v="8"/>
    <n v="1"/>
    <n v="6"/>
    <n v="2"/>
    <n v="5"/>
    <n v="1"/>
    <n v="2"/>
    <s v="Travel_Rarely"/>
    <x v="0"/>
    <s v="Technical Degree"/>
    <x v="0"/>
    <s v="Healthcare Representative"/>
    <x v="1"/>
    <s v="No"/>
    <s v="Y"/>
  </r>
  <r>
    <n v="34"/>
    <n v="9"/>
    <n v="4"/>
    <n v="1"/>
    <n v="4051"/>
    <n v="2"/>
    <n v="26250"/>
    <n v="12"/>
    <n v="8"/>
    <n v="3"/>
    <n v="16"/>
    <n v="4"/>
    <n v="15"/>
    <n v="6"/>
    <n v="11"/>
    <s v="Travel_Frequently"/>
    <x v="1"/>
    <s v="Life Sciences"/>
    <x v="0"/>
    <s v="Manufacturing Director"/>
    <x v="0"/>
    <s v="No"/>
    <s v="Y"/>
  </r>
  <r>
    <n v="28"/>
    <n v="25"/>
    <n v="3"/>
    <n v="1"/>
    <n v="4052"/>
    <n v="1"/>
    <n v="187890"/>
    <n v="16"/>
    <n v="8"/>
    <n v="1"/>
    <n v="6"/>
    <n v="4"/>
    <n v="2"/>
    <n v="2"/>
    <n v="2"/>
    <s v="Travel_Rarely"/>
    <x v="1"/>
    <s v="Technical Degree"/>
    <x v="1"/>
    <s v="Research Director"/>
    <x v="1"/>
    <s v="Yes"/>
    <s v="Y"/>
  </r>
  <r>
    <n v="47"/>
    <n v="1"/>
    <n v="4"/>
    <n v="1"/>
    <n v="4053"/>
    <n v="1"/>
    <n v="45380"/>
    <n v="11"/>
    <n v="8"/>
    <n v="0"/>
    <n v="16"/>
    <n v="3"/>
    <n v="8"/>
    <n v="1"/>
    <n v="7"/>
    <s v="Non-Travel"/>
    <x v="1"/>
    <s v="Medical"/>
    <x v="0"/>
    <s v="Research Scientist"/>
    <x v="1"/>
    <s v="No"/>
    <s v="Y"/>
  </r>
  <r>
    <n v="56"/>
    <n v="4"/>
    <n v="3"/>
    <n v="1"/>
    <n v="4054"/>
    <n v="2"/>
    <n v="198470"/>
    <n v="14"/>
    <n v="8"/>
    <n v="0"/>
    <n v="6"/>
    <n v="6"/>
    <n v="0"/>
    <n v="0"/>
    <n v="0"/>
    <s v="Travel_Rarely"/>
    <x v="1"/>
    <s v="Technical Degree"/>
    <x v="0"/>
    <s v="Sales Executive"/>
    <x v="0"/>
    <s v="No"/>
    <s v="Y"/>
  </r>
  <r>
    <n v="39"/>
    <n v="1"/>
    <n v="3"/>
    <n v="1"/>
    <n v="4055"/>
    <n v="1"/>
    <n v="105120"/>
    <n v="12"/>
    <n v="8"/>
    <n v="1"/>
    <n v="10"/>
    <n v="2"/>
    <n v="10"/>
    <n v="7"/>
    <n v="9"/>
    <s v="Travel_Rarely"/>
    <x v="1"/>
    <s v="Other"/>
    <x v="0"/>
    <s v="Laboratory Technician"/>
    <x v="0"/>
    <s v="No"/>
    <s v="Y"/>
  </r>
  <r>
    <n v="38"/>
    <n v="4"/>
    <n v="2"/>
    <n v="1"/>
    <n v="4056"/>
    <n v="1"/>
    <n v="44440"/>
    <n v="13"/>
    <n v="8"/>
    <n v="0"/>
    <n v="20"/>
    <n v="2"/>
    <n v="20"/>
    <n v="0"/>
    <n v="7"/>
    <s v="Travel_Frequently"/>
    <x v="1"/>
    <s v="Medical"/>
    <x v="2"/>
    <s v="Manager"/>
    <x v="0"/>
    <s v="No"/>
    <s v="Y"/>
  </r>
  <r>
    <n v="58"/>
    <n v="5"/>
    <n v="3"/>
    <n v="1"/>
    <n v="4057"/>
    <n v="5"/>
    <n v="21540"/>
    <n v="21"/>
    <n v="8"/>
    <n v="1"/>
    <n v="29"/>
    <n v="3"/>
    <n v="1"/>
    <n v="0"/>
    <n v="0"/>
    <s v="Travel_Rarely"/>
    <x v="0"/>
    <s v="Marketing"/>
    <x v="0"/>
    <s v="Sales Representative"/>
    <x v="1"/>
    <s v="No"/>
    <s v="Y"/>
  </r>
  <r>
    <n v="32"/>
    <n v="9"/>
    <n v="3"/>
    <n v="1"/>
    <n v="4058"/>
    <n v="2"/>
    <n v="191900"/>
    <n v="17"/>
    <n v="8"/>
    <n v="1"/>
    <n v="8"/>
    <n v="2"/>
    <n v="4"/>
    <n v="0"/>
    <n v="3"/>
    <s v="Travel_Frequently"/>
    <x v="1"/>
    <s v="Life Sciences"/>
    <x v="1"/>
    <s v="Laboratory Technician"/>
    <x v="1"/>
    <s v="Yes"/>
    <s v="Y"/>
  </r>
  <r>
    <n v="38"/>
    <n v="3"/>
    <n v="4"/>
    <n v="1"/>
    <n v="4059"/>
    <n v="1"/>
    <n v="44900"/>
    <n v="21"/>
    <n v="8"/>
    <n v="1"/>
    <n v="10"/>
    <n v="1"/>
    <n v="5"/>
    <n v="0"/>
    <n v="3"/>
    <s v="Travel_Rarely"/>
    <x v="1"/>
    <s v="Life Sciences"/>
    <x v="2"/>
    <s v="Sales Representative"/>
    <x v="0"/>
    <s v="No"/>
    <s v="Y"/>
  </r>
  <r>
    <n v="49"/>
    <n v="11"/>
    <n v="4"/>
    <n v="1"/>
    <n v="4060"/>
    <n v="2"/>
    <n v="35060"/>
    <n v="11"/>
    <n v="8"/>
    <n v="1"/>
    <n v="28"/>
    <n v="4"/>
    <n v="5"/>
    <n v="4"/>
    <n v="3"/>
    <s v="Travel_Frequently"/>
    <x v="0"/>
    <s v="Life Sciences"/>
    <x v="0"/>
    <s v="Research Scientist"/>
    <x v="1"/>
    <s v="No"/>
    <s v="Y"/>
  </r>
  <r>
    <n v="42"/>
    <n v="1"/>
    <n v="3"/>
    <n v="1"/>
    <n v="4061"/>
    <n v="1"/>
    <n v="23720"/>
    <n v="12"/>
    <n v="8"/>
    <n v="1"/>
    <n v="14"/>
    <n v="3"/>
    <n v="0"/>
    <n v="0"/>
    <n v="0"/>
    <s v="Travel_Rarely"/>
    <x v="0"/>
    <s v="Life Sciences"/>
    <x v="2"/>
    <s v="Sales Executive"/>
    <x v="0"/>
    <s v="No"/>
    <s v="Y"/>
  </r>
  <r>
    <n v="27"/>
    <n v="8"/>
    <n v="1"/>
    <n v="1"/>
    <n v="4062"/>
    <n v="4"/>
    <n v="102310"/>
    <n v="13"/>
    <n v="8"/>
    <n v="1"/>
    <n v="1"/>
    <n v="2"/>
    <n v="1"/>
    <n v="0"/>
    <n v="0"/>
    <s v="Travel_Frequently"/>
    <x v="0"/>
    <s v="Life Sciences"/>
    <x v="0"/>
    <s v="Laboratory Technician"/>
    <x v="1"/>
    <s v="Yes"/>
    <s v="Y"/>
  </r>
  <r>
    <n v="35"/>
    <n v="25"/>
    <n v="1"/>
    <n v="1"/>
    <n v="4063"/>
    <n v="1"/>
    <n v="54100"/>
    <n v="18"/>
    <n v="8"/>
    <n v="0"/>
    <n v="6"/>
    <n v="4"/>
    <n v="5"/>
    <n v="0"/>
    <n v="4"/>
    <s v="Travel_Rarely"/>
    <x v="1"/>
    <s v="Medical"/>
    <x v="0"/>
    <s v="Sales Executive"/>
    <x v="1"/>
    <s v="No"/>
    <s v="Y"/>
  </r>
  <r>
    <n v="28"/>
    <n v="21"/>
    <n v="1"/>
    <n v="1"/>
    <n v="4064"/>
    <n v="3"/>
    <n v="79780"/>
    <n v="16"/>
    <n v="8"/>
    <n v="2"/>
    <n v="5"/>
    <n v="2"/>
    <n v="5"/>
    <n v="1"/>
    <n v="4"/>
    <s v="Non-Travel"/>
    <x v="1"/>
    <s v="Medical"/>
    <x v="1"/>
    <s v="Research Scientist"/>
    <x v="1"/>
    <s v="No"/>
    <s v="Y"/>
  </r>
  <r>
    <n v="31"/>
    <n v="23"/>
    <n v="1"/>
    <n v="1"/>
    <n v="4065"/>
    <n v="1"/>
    <n v="38670"/>
    <n v="11"/>
    <n v="8"/>
    <n v="1"/>
    <n v="4"/>
    <n v="4"/>
    <n v="4"/>
    <n v="2"/>
    <n v="3"/>
    <s v="Non-Travel"/>
    <x v="0"/>
    <s v="Medical"/>
    <x v="2"/>
    <s v="Sales Executive"/>
    <x v="1"/>
    <s v="No"/>
    <s v="Y"/>
  </r>
  <r>
    <n v="36"/>
    <n v="1"/>
    <n v="3"/>
    <n v="1"/>
    <n v="4066"/>
    <n v="2"/>
    <n v="28380"/>
    <n v="19"/>
    <n v="8"/>
    <n v="2"/>
    <n v="5"/>
    <n v="5"/>
    <n v="5"/>
    <n v="0"/>
    <n v="2"/>
    <s v="Non-Travel"/>
    <x v="1"/>
    <s v="Life Sciences"/>
    <x v="0"/>
    <s v="Research Scientist"/>
    <x v="1"/>
    <s v="No"/>
    <s v="Y"/>
  </r>
  <r>
    <n v="34"/>
    <n v="2"/>
    <n v="3"/>
    <n v="1"/>
    <n v="4067"/>
    <n v="4"/>
    <n v="46950"/>
    <n v="16"/>
    <n v="8"/>
    <n v="1"/>
    <n v="14"/>
    <n v="2"/>
    <n v="14"/>
    <n v="2"/>
    <n v="1"/>
    <s v="Travel_Rarely"/>
    <x v="0"/>
    <s v="Marketing"/>
    <x v="1"/>
    <s v="Healthcare Representative"/>
    <x v="1"/>
    <s v="No"/>
    <s v="Y"/>
  </r>
  <r>
    <n v="34"/>
    <n v="19"/>
    <n v="3"/>
    <n v="1"/>
    <n v="4068"/>
    <n v="1"/>
    <n v="33390"/>
    <n v="16"/>
    <n v="8"/>
    <n v="0"/>
    <n v="9"/>
    <n v="2"/>
    <n v="8"/>
    <n v="1"/>
    <n v="1"/>
    <s v="Travel_Rarely"/>
    <x v="1"/>
    <s v="Technical Degree"/>
    <x v="2"/>
    <s v="Research Director"/>
    <x v="0"/>
    <s v="No"/>
    <s v="Y"/>
  </r>
  <r>
    <n v="26"/>
    <n v="2"/>
    <n v="2"/>
    <n v="1"/>
    <n v="4069"/>
    <n v="2"/>
    <n v="20800"/>
    <n v="13"/>
    <n v="8"/>
    <n v="0"/>
    <n v="8"/>
    <n v="6"/>
    <n v="7"/>
    <n v="7"/>
    <n v="6"/>
    <s v="Travel_Rarely"/>
    <x v="1"/>
    <s v="Life Sciences"/>
    <x v="1"/>
    <s v="Research Scientist"/>
    <x v="1"/>
    <s v="No"/>
    <s v="Y"/>
  </r>
  <r>
    <n v="29"/>
    <n v="2"/>
    <n v="4"/>
    <n v="1"/>
    <n v="4070"/>
    <n v="2"/>
    <n v="20960"/>
    <n v="22"/>
    <n v="8"/>
    <n v="0"/>
    <n v="6"/>
    <n v="2"/>
    <n v="5"/>
    <n v="0"/>
    <n v="2"/>
    <s v="Travel_Rarely"/>
    <x v="1"/>
    <s v="Other"/>
    <x v="0"/>
    <s v="Laboratory Technician"/>
    <x v="1"/>
    <s v="No"/>
    <s v="Y"/>
  </r>
  <r>
    <n v="32"/>
    <n v="3"/>
    <n v="1"/>
    <n v="1"/>
    <n v="4071"/>
    <n v="3"/>
    <n v="62090"/>
    <n v="17"/>
    <n v="8"/>
    <n v="1"/>
    <n v="9"/>
    <n v="5"/>
    <n v="5"/>
    <n v="1"/>
    <n v="2"/>
    <s v="Non-Travel"/>
    <x v="1"/>
    <s v="Life Sciences"/>
    <x v="2"/>
    <s v="Manager"/>
    <x v="1"/>
    <s v="No"/>
    <s v="Y"/>
  </r>
  <r>
    <n v="31"/>
    <n v="25"/>
    <n v="5"/>
    <n v="1"/>
    <n v="4072"/>
    <n v="2"/>
    <n v="180610"/>
    <n v="14"/>
    <n v="8"/>
    <n v="1"/>
    <n v="10"/>
    <n v="2"/>
    <n v="10"/>
    <n v="8"/>
    <n v="7"/>
    <s v="Travel_Frequently"/>
    <x v="1"/>
    <s v="Technical Degree"/>
    <x v="0"/>
    <s v="Human Resources"/>
    <x v="0"/>
    <s v="No"/>
    <s v="Y"/>
  </r>
  <r>
    <n v="28"/>
    <n v="7"/>
    <n v="5"/>
    <n v="1"/>
    <n v="4073"/>
    <n v="2"/>
    <n v="171230"/>
    <n v="15"/>
    <n v="8"/>
    <n v="1"/>
    <n v="6"/>
    <n v="2"/>
    <n v="4"/>
    <n v="0"/>
    <n v="3"/>
    <s v="Travel_Rarely"/>
    <x v="0"/>
    <s v="Life Sciences"/>
    <x v="2"/>
    <s v="Sales Representative"/>
    <x v="0"/>
    <s v="Yes"/>
    <s v="Y"/>
  </r>
  <r>
    <n v="38"/>
    <n v="9"/>
    <n v="2"/>
    <n v="1"/>
    <n v="4074"/>
    <n v="3"/>
    <n v="23720"/>
    <n v="12"/>
    <n v="8"/>
    <n v="0"/>
    <n v="20"/>
    <n v="3"/>
    <n v="1"/>
    <n v="0"/>
    <n v="0"/>
    <s v="Travel_Rarely"/>
    <x v="1"/>
    <s v="Technical Degree"/>
    <x v="1"/>
    <s v="Sales Representative"/>
    <x v="1"/>
    <s v="No"/>
    <s v="Y"/>
  </r>
  <r>
    <n v="35"/>
    <n v="5"/>
    <n v="3"/>
    <n v="1"/>
    <n v="4075"/>
    <n v="2"/>
    <n v="48830"/>
    <n v="18"/>
    <n v="8"/>
    <n v="1"/>
    <n v="10"/>
    <n v="1"/>
    <n v="10"/>
    <n v="0"/>
    <n v="9"/>
    <s v="Travel_Rarely"/>
    <x v="1"/>
    <s v="Life Sciences"/>
    <x v="0"/>
    <s v="Sales Representative"/>
    <x v="1"/>
    <s v="No"/>
    <s v="Y"/>
  </r>
  <r>
    <n v="27"/>
    <n v="2"/>
    <n v="3"/>
    <n v="1"/>
    <n v="4076"/>
    <n v="1"/>
    <n v="39040"/>
    <n v="15"/>
    <n v="8"/>
    <n v="0"/>
    <n v="7"/>
    <n v="2"/>
    <n v="7"/>
    <n v="0"/>
    <n v="7"/>
    <s v="Travel_Rarely"/>
    <x v="0"/>
    <s v="Life Sciences"/>
    <x v="1"/>
    <s v="Manager"/>
    <x v="0"/>
    <s v="No"/>
    <s v="Y"/>
  </r>
  <r>
    <n v="32"/>
    <n v="8"/>
    <n v="1"/>
    <n v="1"/>
    <n v="4077"/>
    <n v="2"/>
    <n v="46270"/>
    <n v="17"/>
    <n v="8"/>
    <n v="1"/>
    <n v="8"/>
    <n v="2"/>
    <n v="1"/>
    <n v="0"/>
    <n v="0"/>
    <s v="Travel_Rarely"/>
    <x v="1"/>
    <s v="Medical"/>
    <x v="1"/>
    <s v="Research Scientist"/>
    <x v="0"/>
    <s v="No"/>
    <s v="Y"/>
  </r>
  <r>
    <n v="31"/>
    <n v="2"/>
    <n v="1"/>
    <n v="1"/>
    <n v="4078"/>
    <n v="3"/>
    <n v="70940"/>
    <n v="14"/>
    <n v="8"/>
    <n v="1"/>
    <n v="10"/>
    <n v="2"/>
    <n v="10"/>
    <n v="0"/>
    <n v="8"/>
    <s v="Travel_Frequently"/>
    <x v="1"/>
    <s v="Other"/>
    <x v="0"/>
    <s v="Sales Executive"/>
    <x v="1"/>
    <s v="Yes"/>
    <s v="Y"/>
  </r>
  <r>
    <n v="53"/>
    <n v="18"/>
    <n v="3"/>
    <n v="1"/>
    <n v="4079"/>
    <n v="1"/>
    <n v="34230"/>
    <n v="15"/>
    <n v="8"/>
    <n v="1"/>
    <n v="15"/>
    <n v="4"/>
    <n v="2"/>
    <n v="2"/>
    <n v="2"/>
    <s v="Travel_Rarely"/>
    <x v="1"/>
    <s v="Medical"/>
    <x v="1"/>
    <s v="Research Scientist"/>
    <x v="1"/>
    <s v="Yes"/>
    <s v="Y"/>
  </r>
  <r>
    <n v="54"/>
    <n v="14"/>
    <n v="3"/>
    <n v="1"/>
    <n v="4080"/>
    <n v="3"/>
    <n v="66740"/>
    <n v="17"/>
    <n v="8"/>
    <n v="1"/>
    <n v="9"/>
    <n v="2"/>
    <n v="4"/>
    <n v="2"/>
    <n v="3"/>
    <s v="Travel_Rarely"/>
    <x v="1"/>
    <s v="Other"/>
    <x v="0"/>
    <s v="Research Scientist"/>
    <x v="1"/>
    <s v="No"/>
    <s v="Y"/>
  </r>
  <r>
    <n v="33"/>
    <n v="2"/>
    <n v="4"/>
    <n v="1"/>
    <n v="4081"/>
    <n v="4"/>
    <n v="168800"/>
    <n v="14"/>
    <n v="8"/>
    <n v="3"/>
    <n v="9"/>
    <n v="2"/>
    <n v="9"/>
    <n v="2"/>
    <n v="8"/>
    <s v="Travel_Frequently"/>
    <x v="1"/>
    <s v="Medical"/>
    <x v="2"/>
    <s v="Sales Executive"/>
    <x v="0"/>
    <s v="No"/>
    <s v="Y"/>
  </r>
  <r>
    <n v="43"/>
    <n v="3"/>
    <n v="3"/>
    <n v="1"/>
    <n v="4082"/>
    <n v="1"/>
    <n v="90940"/>
    <n v="12"/>
    <n v="8"/>
    <n v="1"/>
    <n v="10"/>
    <n v="0"/>
    <n v="10"/>
    <n v="0"/>
    <n v="9"/>
    <s v="Travel_Rarely"/>
    <x v="1"/>
    <s v="Medical"/>
    <x v="0"/>
    <s v="Research Scientist"/>
    <x v="1"/>
    <s v="No"/>
    <s v="Y"/>
  </r>
  <r>
    <n v="38"/>
    <n v="2"/>
    <n v="5"/>
    <n v="1"/>
    <n v="4083"/>
    <n v="4"/>
    <n v="84460"/>
    <n v="14"/>
    <n v="8"/>
    <n v="0"/>
    <n v="7"/>
    <n v="3"/>
    <n v="6"/>
    <n v="1"/>
    <n v="2"/>
    <s v="Travel_Frequently"/>
    <x v="1"/>
    <s v="Medical"/>
    <x v="0"/>
    <s v="Sales Executive"/>
    <x v="0"/>
    <s v="No"/>
    <s v="Y"/>
  </r>
  <r>
    <n v="55"/>
    <n v="9"/>
    <n v="3"/>
    <n v="1"/>
    <n v="4084"/>
    <n v="2"/>
    <n v="119160"/>
    <n v="15"/>
    <n v="8"/>
    <n v="1"/>
    <n v="35"/>
    <n v="3"/>
    <n v="10"/>
    <n v="1"/>
    <n v="4"/>
    <s v="Travel_Rarely"/>
    <x v="0"/>
    <s v="Marketing"/>
    <x v="0"/>
    <s v="Laboratory Technician"/>
    <x v="1"/>
    <s v="No"/>
    <s v="Y"/>
  </r>
  <r>
    <n v="31"/>
    <n v="6"/>
    <n v="3"/>
    <n v="1"/>
    <n v="4085"/>
    <n v="1"/>
    <n v="45340"/>
    <n v="13"/>
    <n v="8"/>
    <n v="0"/>
    <n v="1"/>
    <n v="2"/>
    <n v="1"/>
    <n v="0"/>
    <n v="0"/>
    <s v="Travel_Rarely"/>
    <x v="0"/>
    <s v="Other"/>
    <x v="2"/>
    <s v="Manufacturing Director"/>
    <x v="1"/>
    <s v="No"/>
    <s v="Y"/>
  </r>
  <r>
    <n v="39"/>
    <n v="4"/>
    <n v="3"/>
    <n v="1"/>
    <n v="4086"/>
    <n v="2"/>
    <n v="98520"/>
    <n v="12"/>
    <n v="8"/>
    <n v="1"/>
    <n v="21"/>
    <n v="5"/>
    <n v="20"/>
    <n v="11"/>
    <n v="10"/>
    <s v="Travel_Rarely"/>
    <x v="1"/>
    <s v="Life Sciences"/>
    <x v="1"/>
    <s v="Sales Executive"/>
    <x v="1"/>
    <s v="No"/>
    <s v="Y"/>
  </r>
  <r>
    <n v="42"/>
    <n v="10"/>
    <n v="4"/>
    <n v="1"/>
    <n v="4087"/>
    <n v="2"/>
    <n v="61510"/>
    <n v="13"/>
    <n v="8"/>
    <n v="1"/>
    <n v="20"/>
    <n v="3"/>
    <n v="20"/>
    <n v="3"/>
    <n v="7"/>
    <s v="Non-Travel"/>
    <x v="1"/>
    <s v="Life Sciences"/>
    <x v="1"/>
    <s v="Research Scientist"/>
    <x v="0"/>
    <s v="No"/>
    <s v="Y"/>
  </r>
  <r>
    <n v="31"/>
    <n v="14"/>
    <n v="2"/>
    <n v="1"/>
    <n v="4088"/>
    <n v="2"/>
    <n v="23020"/>
    <n v="14"/>
    <n v="8"/>
    <n v="0"/>
    <n v="13"/>
    <n v="3"/>
    <n v="11"/>
    <n v="4"/>
    <n v="8"/>
    <s v="Non-Travel"/>
    <x v="1"/>
    <s v="Life Sciences"/>
    <x v="0"/>
    <s v="Healthcare Representative"/>
    <x v="1"/>
    <s v="No"/>
    <s v="Y"/>
  </r>
  <r>
    <n v="54"/>
    <n v="1"/>
    <n v="3"/>
    <n v="1"/>
    <n v="4089"/>
    <n v="2"/>
    <n v="23620"/>
    <n v="13"/>
    <n v="8"/>
    <n v="1"/>
    <n v="9"/>
    <n v="2"/>
    <n v="5"/>
    <n v="1"/>
    <n v="4"/>
    <s v="Travel_Rarely"/>
    <x v="1"/>
    <s v="Medical"/>
    <x v="1"/>
    <s v="Human Resources"/>
    <x v="0"/>
    <s v="No"/>
    <s v="Y"/>
  </r>
  <r>
    <n v="24"/>
    <n v="5"/>
    <n v="4"/>
    <n v="1"/>
    <n v="4090"/>
    <n v="1"/>
    <n v="178610"/>
    <n v="11"/>
    <n v="8"/>
    <n v="2"/>
    <n v="4"/>
    <n v="5"/>
    <n v="4"/>
    <n v="1"/>
    <n v="2"/>
    <s v="Travel_Rarely"/>
    <x v="1"/>
    <s v="Other"/>
    <x v="1"/>
    <s v="Manufacturing Director"/>
    <x v="1"/>
    <s v="No"/>
    <s v="Y"/>
  </r>
  <r>
    <n v="23"/>
    <n v="7"/>
    <n v="3"/>
    <n v="1"/>
    <n v="4091"/>
    <n v="2"/>
    <n v="191870"/>
    <n v="11"/>
    <n v="8"/>
    <n v="1"/>
    <n v="5"/>
    <n v="2"/>
    <n v="5"/>
    <n v="1"/>
    <n v="4"/>
    <s v="Travel_Rarely"/>
    <x v="1"/>
    <s v="Life Sciences"/>
    <x v="1"/>
    <s v="Research Scientist"/>
    <x v="1"/>
    <s v="No"/>
    <s v="Y"/>
  </r>
  <r>
    <n v="40"/>
    <n v="21"/>
    <n v="3"/>
    <n v="1"/>
    <n v="4092"/>
    <n v="3"/>
    <n v="197170"/>
    <n v="21"/>
    <n v="8"/>
    <n v="0"/>
    <n v="10"/>
    <n v="1"/>
    <n v="10"/>
    <n v="9"/>
    <n v="4"/>
    <s v="Travel_Frequently"/>
    <x v="1"/>
    <s v="Medical"/>
    <x v="0"/>
    <s v="Research Scientist"/>
    <x v="0"/>
    <s v="No"/>
    <s v="Y"/>
  </r>
  <r>
    <n v="40"/>
    <n v="8"/>
    <n v="1"/>
    <n v="1"/>
    <n v="4093"/>
    <n v="5"/>
    <n v="35440"/>
    <n v="18"/>
    <n v="8"/>
    <n v="3"/>
    <n v="15"/>
    <n v="3"/>
    <n v="11"/>
    <n v="5"/>
    <n v="10"/>
    <s v="Travel_Rarely"/>
    <x v="1"/>
    <s v="Medical"/>
    <x v="0"/>
    <s v="Research Scientist"/>
    <x v="0"/>
    <s v="No"/>
    <s v="Y"/>
  </r>
  <r>
    <n v="25"/>
    <n v="20"/>
    <n v="5"/>
    <n v="1"/>
    <n v="4094"/>
    <n v="2"/>
    <n v="85000"/>
    <n v="12"/>
    <n v="8"/>
    <n v="0"/>
    <n v="6"/>
    <n v="2"/>
    <n v="2"/>
    <n v="1"/>
    <n v="2"/>
    <s v="Travel_Rarely"/>
    <x v="0"/>
    <s v="Medical"/>
    <x v="0"/>
    <s v="Laboratory Technician"/>
    <x v="0"/>
    <s v="No"/>
    <s v="Y"/>
  </r>
  <r>
    <n v="30"/>
    <n v="20"/>
    <n v="4"/>
    <n v="1"/>
    <n v="4095"/>
    <n v="2"/>
    <n v="46610"/>
    <n v="11"/>
    <n v="8"/>
    <n v="0"/>
    <n v="12"/>
    <n v="3"/>
    <n v="12"/>
    <n v="1"/>
    <n v="7"/>
    <s v="Travel_Rarely"/>
    <x v="2"/>
    <s v="Life Sciences"/>
    <x v="0"/>
    <s v="Research Scientist"/>
    <x v="1"/>
    <s v="No"/>
    <s v="Y"/>
  </r>
  <r>
    <n v="25"/>
    <n v="7"/>
    <n v="2"/>
    <n v="1"/>
    <n v="4096"/>
    <n v="5"/>
    <n v="41030"/>
    <n v="15"/>
    <n v="8"/>
    <n v="1"/>
    <n v="7"/>
    <n v="2"/>
    <n v="2"/>
    <n v="0"/>
    <n v="2"/>
    <s v="Travel_Rarely"/>
    <x v="1"/>
    <s v="Medical"/>
    <x v="2"/>
    <s v="Sales Executive"/>
    <x v="1"/>
    <s v="No"/>
    <s v="Y"/>
  </r>
  <r>
    <n v="47"/>
    <n v="1"/>
    <n v="4"/>
    <n v="1"/>
    <n v="4097"/>
    <n v="2"/>
    <n v="42490"/>
    <n v="13"/>
    <n v="8"/>
    <n v="1"/>
    <n v="25"/>
    <n v="2"/>
    <n v="17"/>
    <n v="12"/>
    <n v="11"/>
    <s v="Travel_Rarely"/>
    <x v="1"/>
    <s v="Life Sciences"/>
    <x v="1"/>
    <s v="Sales Executive"/>
    <x v="1"/>
    <s v="No"/>
    <s v="Y"/>
  </r>
  <r>
    <n v="33"/>
    <n v="1"/>
    <n v="3"/>
    <n v="1"/>
    <n v="4098"/>
    <n v="2"/>
    <n v="140260"/>
    <n v="12"/>
    <n v="8"/>
    <n v="0"/>
    <n v="1"/>
    <n v="4"/>
    <n v="1"/>
    <n v="0"/>
    <n v="0"/>
    <s v="Non-Travel"/>
    <x v="1"/>
    <s v="Life Sciences"/>
    <x v="2"/>
    <s v="Research Scientist"/>
    <x v="1"/>
    <s v="No"/>
    <s v="Y"/>
  </r>
  <r>
    <n v="38"/>
    <n v="19"/>
    <n v="3"/>
    <n v="1"/>
    <n v="4099"/>
    <n v="2"/>
    <n v="68930"/>
    <n v="17"/>
    <n v="8"/>
    <n v="0"/>
    <n v="16"/>
    <n v="3"/>
    <n v="15"/>
    <n v="5"/>
    <n v="8"/>
    <s v="Travel_Rarely"/>
    <x v="1"/>
    <s v="Life Sciences"/>
    <x v="0"/>
    <s v="Sales Executive"/>
    <x v="0"/>
    <s v="No"/>
    <s v="Y"/>
  </r>
  <r>
    <n v="31"/>
    <n v="10"/>
    <n v="4"/>
    <n v="1"/>
    <n v="4100"/>
    <n v="3"/>
    <n v="61250"/>
    <n v="13"/>
    <n v="8"/>
    <n v="1"/>
    <n v="3"/>
    <n v="3"/>
    <n v="2"/>
    <n v="1"/>
    <n v="2"/>
    <s v="Travel_Rarely"/>
    <x v="1"/>
    <s v="Medical"/>
    <x v="0"/>
    <s v="Sales Executive"/>
    <x v="0"/>
    <s v="No"/>
    <s v="Y"/>
  </r>
  <r>
    <n v="38"/>
    <n v="1"/>
    <n v="4"/>
    <n v="1"/>
    <n v="4101"/>
    <n v="2"/>
    <n v="36690"/>
    <n v="19"/>
    <n v="8"/>
    <n v="0"/>
    <n v="10"/>
    <n v="2"/>
    <n v="8"/>
    <n v="7"/>
    <n v="7"/>
    <s v="Travel_Frequently"/>
    <x v="1"/>
    <s v="Other"/>
    <x v="0"/>
    <s v="Research Scientist"/>
    <x v="1"/>
    <s v="No"/>
    <s v="Y"/>
  </r>
  <r>
    <n v="42"/>
    <n v="6"/>
    <n v="3"/>
    <n v="1"/>
    <n v="4102"/>
    <n v="2"/>
    <n v="100080"/>
    <n v="19"/>
    <n v="8"/>
    <n v="1"/>
    <n v="9"/>
    <n v="3"/>
    <n v="4"/>
    <n v="1"/>
    <n v="2"/>
    <s v="Travel_Rarely"/>
    <x v="1"/>
    <s v="Medical"/>
    <x v="2"/>
    <s v="Laboratory Technician"/>
    <x v="1"/>
    <s v="No"/>
    <s v="Y"/>
  </r>
  <r>
    <n v="41"/>
    <n v="2"/>
    <n v="2"/>
    <n v="1"/>
    <n v="4103"/>
    <n v="1"/>
    <n v="23870"/>
    <n v="17"/>
    <n v="8"/>
    <n v="1"/>
    <n v="12"/>
    <n v="1"/>
    <n v="5"/>
    <n v="1"/>
    <n v="0"/>
    <s v="Travel_Rarely"/>
    <x v="0"/>
    <s v="Medical"/>
    <x v="0"/>
    <s v="Healthcare Representative"/>
    <x v="1"/>
    <s v="No"/>
    <s v="Y"/>
  </r>
  <r>
    <n v="47"/>
    <n v="21"/>
    <n v="2"/>
    <n v="1"/>
    <n v="4104"/>
    <n v="1"/>
    <n v="46390"/>
    <n v="11"/>
    <n v="8"/>
    <n v="1"/>
    <n v="14"/>
    <n v="2"/>
    <n v="13"/>
    <n v="5"/>
    <n v="12"/>
    <s v="Non-Travel"/>
    <x v="1"/>
    <s v="Medical"/>
    <x v="0"/>
    <s v="Sales Executive"/>
    <x v="1"/>
    <s v="No"/>
    <s v="Y"/>
  </r>
  <r>
    <n v="35"/>
    <n v="4"/>
    <n v="3"/>
    <n v="1"/>
    <n v="4105"/>
    <n v="2"/>
    <n v="78980"/>
    <n v="15"/>
    <n v="8"/>
    <n v="0"/>
    <n v="5"/>
    <n v="2"/>
    <n v="2"/>
    <n v="2"/>
    <n v="2"/>
    <s v="Travel_Rarely"/>
    <x v="1"/>
    <s v="Life Sciences"/>
    <x v="0"/>
    <s v="Healthcare Representative"/>
    <x v="1"/>
    <s v="No"/>
    <s v="Y"/>
  </r>
  <r>
    <n v="22"/>
    <n v="12"/>
    <n v="1"/>
    <n v="1"/>
    <n v="4106"/>
    <n v="2"/>
    <n v="25340"/>
    <n v="11"/>
    <n v="8"/>
    <n v="0"/>
    <n v="4"/>
    <n v="1"/>
    <n v="3"/>
    <n v="1"/>
    <n v="2"/>
    <s v="Travel_Rarely"/>
    <x v="2"/>
    <s v="Human Resources"/>
    <x v="1"/>
    <s v="Sales Executive"/>
    <x v="1"/>
    <s v="No"/>
    <s v="Y"/>
  </r>
  <r>
    <n v="35"/>
    <n v="9"/>
    <n v="3"/>
    <n v="1"/>
    <n v="4107"/>
    <n v="2"/>
    <n v="131420"/>
    <n v="25"/>
    <n v="8"/>
    <n v="2"/>
    <n v="10"/>
    <n v="4"/>
    <n v="10"/>
    <n v="0"/>
    <n v="8"/>
    <s v="Travel_Rarely"/>
    <x v="1"/>
    <s v="Medical"/>
    <x v="1"/>
    <s v="Sales Executive"/>
    <x v="0"/>
    <s v="No"/>
    <s v="Y"/>
  </r>
  <r>
    <n v="33"/>
    <n v="3"/>
    <n v="4"/>
    <n v="1"/>
    <n v="4108"/>
    <n v="3"/>
    <n v="16110"/>
    <n v="14"/>
    <n v="8"/>
    <n v="0"/>
    <n v="10"/>
    <n v="2"/>
    <n v="9"/>
    <n v="8"/>
    <n v="1"/>
    <s v="Travel_Rarely"/>
    <x v="0"/>
    <s v="Medical"/>
    <x v="0"/>
    <s v="Healthcare Representative"/>
    <x v="1"/>
    <s v="No"/>
    <s v="Y"/>
  </r>
  <r>
    <n v="32"/>
    <n v="3"/>
    <n v="2"/>
    <n v="1"/>
    <n v="4109"/>
    <n v="3"/>
    <n v="53630"/>
    <n v="13"/>
    <n v="8"/>
    <n v="0"/>
    <n v="6"/>
    <n v="4"/>
    <n v="6"/>
    <n v="4"/>
    <n v="1"/>
    <s v="Travel_Rarely"/>
    <x v="1"/>
    <s v="Technical Degree"/>
    <x v="1"/>
    <s v="Manufacturing Director"/>
    <x v="1"/>
    <s v="No"/>
    <s v="Y"/>
  </r>
  <r>
    <n v="40"/>
    <n v="1"/>
    <n v="4"/>
    <n v="1"/>
    <n v="4110"/>
    <n v="2"/>
    <n v="50710"/>
    <n v="17"/>
    <n v="8"/>
    <n v="1"/>
    <n v="8"/>
    <n v="3"/>
    <n v="1"/>
    <n v="0"/>
    <n v="0"/>
    <s v="Travel_Rarely"/>
    <x v="1"/>
    <s v="Medical"/>
    <x v="0"/>
    <s v="Research Director"/>
    <x v="1"/>
    <s v="No"/>
    <s v="Y"/>
  </r>
  <r>
    <n v="32"/>
    <n v="1"/>
    <n v="2"/>
    <n v="1"/>
    <n v="4111"/>
    <n v="3"/>
    <n v="136950"/>
    <n v="13"/>
    <n v="8"/>
    <n v="0"/>
    <n v="3"/>
    <n v="3"/>
    <n v="2"/>
    <n v="2"/>
    <n v="2"/>
    <s v="Travel_Rarely"/>
    <x v="1"/>
    <s v="Medical"/>
    <x v="0"/>
    <s v="Sales Executive"/>
    <x v="1"/>
    <s v="No"/>
    <s v="Y"/>
  </r>
  <r>
    <n v="39"/>
    <n v="4"/>
    <n v="4"/>
    <n v="1"/>
    <n v="4112"/>
    <n v="1"/>
    <n v="134020"/>
    <n v="14"/>
    <n v="8"/>
    <n v="1"/>
    <n v="18"/>
    <n v="1"/>
    <n v="7"/>
    <n v="1"/>
    <n v="7"/>
    <s v="Travel_Rarely"/>
    <x v="1"/>
    <s v="Life Sciences"/>
    <x v="1"/>
    <s v="Sales Executive"/>
    <x v="1"/>
    <s v="No"/>
    <s v="Y"/>
  </r>
  <r>
    <n v="38"/>
    <n v="20"/>
    <n v="4"/>
    <n v="1"/>
    <n v="4113"/>
    <n v="2"/>
    <n v="20290"/>
    <n v="11"/>
    <n v="8"/>
    <n v="1"/>
    <n v="20"/>
    <n v="3"/>
    <n v="18"/>
    <n v="1"/>
    <n v="11"/>
    <s v="Travel_Rarely"/>
    <x v="0"/>
    <s v="Medical"/>
    <x v="0"/>
    <s v="Research Director"/>
    <x v="0"/>
    <s v="No"/>
    <s v="Y"/>
  </r>
  <r>
    <n v="32"/>
    <n v="18"/>
    <n v="3"/>
    <n v="1"/>
    <n v="4114"/>
    <n v="2"/>
    <n v="63770"/>
    <n v="12"/>
    <n v="8"/>
    <n v="2"/>
    <n v="14"/>
    <n v="3"/>
    <n v="14"/>
    <n v="5"/>
    <n v="7"/>
    <s v="Travel_Rarely"/>
    <x v="1"/>
    <s v="Life Sciences"/>
    <x v="0"/>
    <s v="Manager"/>
    <x v="1"/>
    <s v="No"/>
    <s v="Y"/>
  </r>
  <r>
    <n v="37"/>
    <n v="1"/>
    <n v="3"/>
    <n v="1"/>
    <n v="4115"/>
    <n v="4"/>
    <n v="54290"/>
    <n v="17"/>
    <n v="8"/>
    <n v="1"/>
    <n v="16"/>
    <n v="3"/>
    <n v="16"/>
    <n v="6"/>
    <n v="8"/>
    <s v="Travel_Rarely"/>
    <x v="1"/>
    <s v="Life Sciences"/>
    <x v="0"/>
    <s v="Sales Executive"/>
    <x v="0"/>
    <s v="No"/>
    <s v="Y"/>
  </r>
  <r>
    <n v="25"/>
    <n v="2"/>
    <n v="4"/>
    <n v="1"/>
    <n v="4116"/>
    <n v="2"/>
    <n v="27850"/>
    <n v="21"/>
    <n v="8"/>
    <n v="0"/>
    <n v="6"/>
    <n v="2"/>
    <n v="5"/>
    <n v="0"/>
    <n v="4"/>
    <s v="Travel_Rarely"/>
    <x v="1"/>
    <s v="Medical"/>
    <x v="2"/>
    <s v="Manufacturing Director"/>
    <x v="0"/>
    <s v="No"/>
    <s v="Y"/>
  </r>
  <r>
    <n v="52"/>
    <n v="2"/>
    <n v="4"/>
    <n v="1"/>
    <n v="4117"/>
    <n v="1"/>
    <n v="46140"/>
    <n v="16"/>
    <n v="8"/>
    <n v="1"/>
    <n v="16"/>
    <n v="3"/>
    <n v="9"/>
    <n v="0"/>
    <n v="0"/>
    <s v="Non-Travel"/>
    <x v="1"/>
    <s v="Other"/>
    <x v="2"/>
    <s v="Manager"/>
    <x v="1"/>
    <s v="No"/>
    <s v="Y"/>
  </r>
  <r>
    <n v="44"/>
    <n v="8"/>
    <n v="1"/>
    <n v="1"/>
    <n v="4118"/>
    <n v="1"/>
    <n v="26100"/>
    <n v="15"/>
    <n v="8"/>
    <n v="0"/>
    <n v="6"/>
    <n v="2"/>
    <n v="4"/>
    <n v="1"/>
    <n v="2"/>
    <s v="Travel_Rarely"/>
    <x v="1"/>
    <s v="Life Sciences"/>
    <x v="1"/>
    <s v="Sales Representative"/>
    <x v="0"/>
    <s v="No"/>
    <s v="Y"/>
  </r>
  <r>
    <n v="21"/>
    <n v="10"/>
    <n v="5"/>
    <n v="1"/>
    <n v="4119"/>
    <n v="3"/>
    <n v="66870"/>
    <n v="19"/>
    <n v="8"/>
    <n v="3"/>
    <n v="2"/>
    <n v="0"/>
    <n v="2"/>
    <n v="1"/>
    <n v="2"/>
    <s v="Travel_Rarely"/>
    <x v="0"/>
    <s v="Medical"/>
    <x v="1"/>
    <s v="Research Scientist"/>
    <x v="1"/>
    <s v="No"/>
    <s v="Y"/>
  </r>
  <r>
    <n v="39"/>
    <n v="3"/>
    <n v="4"/>
    <n v="1"/>
    <n v="4120"/>
    <n v="2"/>
    <n v="47240"/>
    <n v="12"/>
    <n v="8"/>
    <n v="1"/>
    <n v="21"/>
    <n v="4"/>
    <n v="6"/>
    <n v="1"/>
    <n v="3"/>
    <s v="Non-Travel"/>
    <x v="1"/>
    <s v="Life Sciences"/>
    <x v="1"/>
    <s v="Research Director"/>
    <x v="0"/>
    <s v="No"/>
    <s v="Y"/>
  </r>
  <r>
    <n v="23"/>
    <n v="2"/>
    <n v="4"/>
    <n v="1"/>
    <n v="4121"/>
    <n v="2"/>
    <n v="61790"/>
    <n v="11"/>
    <n v="8"/>
    <n v="0"/>
    <n v="1"/>
    <n v="3"/>
    <n v="1"/>
    <n v="1"/>
    <n v="0"/>
    <s v="Travel_Frequently"/>
    <x v="1"/>
    <s v="Life Sciences"/>
    <x v="0"/>
    <s v="Manufacturing Director"/>
    <x v="0"/>
    <s v="Yes"/>
    <s v="Y"/>
  </r>
  <r>
    <n v="36"/>
    <n v="24"/>
    <n v="3"/>
    <n v="1"/>
    <n v="4122"/>
    <n v="2"/>
    <n v="61200"/>
    <n v="19"/>
    <n v="8"/>
    <n v="0"/>
    <n v="10"/>
    <n v="2"/>
    <n v="9"/>
    <n v="3"/>
    <n v="4"/>
    <s v="Travel_Rarely"/>
    <x v="1"/>
    <s v="Life Sciences"/>
    <x v="0"/>
    <s v="Laboratory Technician"/>
    <x v="0"/>
    <s v="No"/>
    <s v="Y"/>
  </r>
  <r>
    <n v="36"/>
    <n v="16"/>
    <n v="1"/>
    <n v="1"/>
    <n v="4123"/>
    <n v="2"/>
    <n v="105960"/>
    <n v="15"/>
    <n v="8"/>
    <n v="0"/>
    <n v="18"/>
    <n v="3"/>
    <n v="4"/>
    <n v="0"/>
    <n v="2"/>
    <s v="Travel_Frequently"/>
    <x v="1"/>
    <s v="Medical"/>
    <x v="2"/>
    <s v="Sales Executive"/>
    <x v="1"/>
    <s v="No"/>
    <s v="Y"/>
  </r>
  <r>
    <n v="56"/>
    <n v="8"/>
    <n v="1"/>
    <n v="1"/>
    <n v="4124"/>
    <n v="1"/>
    <n v="54670"/>
    <n v="20"/>
    <n v="8"/>
    <n v="0"/>
    <n v="13"/>
    <n v="6"/>
    <n v="13"/>
    <n v="1"/>
    <n v="9"/>
    <s v="Non-Travel"/>
    <x v="1"/>
    <s v="Life Sciences"/>
    <x v="2"/>
    <s v="Sales Executive"/>
    <x v="1"/>
    <s v="No"/>
    <s v="Y"/>
  </r>
  <r>
    <n v="29"/>
    <n v="9"/>
    <n v="4"/>
    <n v="1"/>
    <n v="4125"/>
    <n v="2"/>
    <n v="29960"/>
    <n v="25"/>
    <n v="8"/>
    <n v="0"/>
    <n v="4"/>
    <n v="4"/>
    <n v="2"/>
    <n v="2"/>
    <n v="2"/>
    <s v="Travel_Rarely"/>
    <x v="1"/>
    <s v="Medical"/>
    <x v="0"/>
    <s v="Sales Representative"/>
    <x v="1"/>
    <s v="Yes"/>
    <s v="Y"/>
  </r>
  <r>
    <n v="42"/>
    <n v="17"/>
    <n v="1"/>
    <n v="1"/>
    <n v="4126"/>
    <n v="3"/>
    <n v="99980"/>
    <n v="24"/>
    <n v="8"/>
    <n v="2"/>
    <n v="24"/>
    <n v="3"/>
    <n v="22"/>
    <n v="4"/>
    <n v="14"/>
    <s v="Travel_Rarely"/>
    <x v="1"/>
    <s v="Life Sciences"/>
    <x v="0"/>
    <s v="Research Scientist"/>
    <x v="1"/>
    <s v="No"/>
    <s v="Y"/>
  </r>
  <r>
    <n v="56"/>
    <n v="10"/>
    <n v="4"/>
    <n v="1"/>
    <n v="4127"/>
    <n v="2"/>
    <n v="40780"/>
    <n v="24"/>
    <n v="8"/>
    <n v="1"/>
    <n v="14"/>
    <n v="3"/>
    <n v="10"/>
    <n v="9"/>
    <n v="8"/>
    <s v="Travel_Rarely"/>
    <x v="0"/>
    <s v="Other"/>
    <x v="0"/>
    <s v="Sales Executive"/>
    <x v="1"/>
    <s v="Yes"/>
    <s v="Y"/>
  </r>
  <r>
    <n v="41"/>
    <n v="13"/>
    <n v="4"/>
    <n v="1"/>
    <n v="4128"/>
    <n v="1"/>
    <n v="109200"/>
    <n v="15"/>
    <n v="8"/>
    <n v="1"/>
    <n v="21"/>
    <n v="3"/>
    <n v="20"/>
    <n v="0"/>
    <n v="10"/>
    <s v="Travel_Rarely"/>
    <x v="1"/>
    <s v="Life Sciences"/>
    <x v="0"/>
    <s v="Healthcare Representative"/>
    <x v="0"/>
    <s v="No"/>
    <s v="Y"/>
  </r>
  <r>
    <n v="34"/>
    <n v="1"/>
    <n v="3"/>
    <n v="1"/>
    <n v="4129"/>
    <n v="1"/>
    <n v="62320"/>
    <n v="13"/>
    <n v="8"/>
    <n v="1"/>
    <n v="8"/>
    <n v="3"/>
    <n v="8"/>
    <n v="1"/>
    <n v="7"/>
    <s v="Travel_Rarely"/>
    <x v="0"/>
    <s v="Medical"/>
    <x v="0"/>
    <s v="Laboratory Technician"/>
    <x v="0"/>
    <s v="No"/>
    <s v="Y"/>
  </r>
  <r>
    <n v="36"/>
    <n v="1"/>
    <n v="1"/>
    <n v="1"/>
    <n v="4130"/>
    <n v="1"/>
    <n v="132470"/>
    <n v="14"/>
    <n v="8"/>
    <n v="0"/>
    <n v="15"/>
    <n v="3"/>
    <n v="15"/>
    <n v="11"/>
    <n v="11"/>
    <s v="Non-Travel"/>
    <x v="0"/>
    <s v="Medical"/>
    <x v="2"/>
    <s v="Human Resources"/>
    <x v="0"/>
    <s v="No"/>
    <s v="Y"/>
  </r>
  <r>
    <n v="41"/>
    <n v="1"/>
    <n v="5"/>
    <n v="1"/>
    <n v="4131"/>
    <n v="1"/>
    <n v="40810"/>
    <n v="13"/>
    <n v="8"/>
    <n v="0"/>
    <n v="14"/>
    <n v="3"/>
    <n v="5"/>
    <n v="0"/>
    <n v="4"/>
    <s v="Travel_Rarely"/>
    <x v="1"/>
    <s v="Medical"/>
    <x v="2"/>
    <s v="Healthcare Representative"/>
    <x v="1"/>
    <s v="No"/>
    <s v="Y"/>
  </r>
  <r>
    <n v="32"/>
    <n v="9"/>
    <n v="4"/>
    <n v="1"/>
    <n v="4132"/>
    <n v="2"/>
    <n v="57690"/>
    <n v="11"/>
    <n v="8"/>
    <n v="0"/>
    <n v="4"/>
    <n v="3"/>
    <n v="4"/>
    <n v="1"/>
    <n v="2"/>
    <s v="Travel_Rarely"/>
    <x v="0"/>
    <s v="Life Sciences"/>
    <x v="1"/>
    <s v="Research Scientist"/>
    <x v="0"/>
    <s v="No"/>
    <s v="Y"/>
  </r>
  <r>
    <n v="35"/>
    <n v="16"/>
    <n v="3"/>
    <n v="1"/>
    <n v="4133"/>
    <n v="2"/>
    <n v="23940"/>
    <n v="16"/>
    <n v="8"/>
    <n v="1"/>
    <n v="9"/>
    <n v="3"/>
    <n v="9"/>
    <n v="1"/>
    <n v="7"/>
    <s v="Travel_Rarely"/>
    <x v="1"/>
    <s v="Medical"/>
    <x v="1"/>
    <s v="Healthcare Representative"/>
    <x v="0"/>
    <s v="No"/>
    <s v="Y"/>
  </r>
  <r>
    <n v="38"/>
    <n v="23"/>
    <n v="3"/>
    <n v="1"/>
    <n v="4134"/>
    <n v="3"/>
    <n v="39040"/>
    <n v="22"/>
    <n v="8"/>
    <n v="0"/>
    <n v="10"/>
    <n v="3"/>
    <n v="10"/>
    <n v="1"/>
    <n v="9"/>
    <s v="Travel_Rarely"/>
    <x v="1"/>
    <s v="Medical"/>
    <x v="0"/>
    <s v="Sales Representative"/>
    <x v="1"/>
    <s v="No"/>
    <s v="Y"/>
  </r>
  <r>
    <n v="50"/>
    <n v="4"/>
    <n v="2"/>
    <n v="1"/>
    <n v="4135"/>
    <n v="2"/>
    <n v="167990"/>
    <n v="14"/>
    <n v="8"/>
    <n v="1"/>
    <n v="12"/>
    <n v="2"/>
    <n v="6"/>
    <n v="0"/>
    <n v="1"/>
    <s v="Travel_Frequently"/>
    <x v="0"/>
    <s v="Life Sciences"/>
    <x v="2"/>
    <s v="Laboratory Technician"/>
    <x v="0"/>
    <s v="Yes"/>
    <s v="Y"/>
  </r>
  <r>
    <n v="36"/>
    <n v="22"/>
    <n v="4"/>
    <n v="1"/>
    <n v="4136"/>
    <n v="1"/>
    <n v="29500"/>
    <n v="14"/>
    <n v="8"/>
    <n v="0"/>
    <n v="8"/>
    <n v="1"/>
    <n v="6"/>
    <n v="0"/>
    <n v="0"/>
    <s v="Travel_Rarely"/>
    <x v="1"/>
    <s v="Life Sciences"/>
    <x v="0"/>
    <s v="Healthcare Representative"/>
    <x v="1"/>
    <s v="No"/>
    <s v="Y"/>
  </r>
  <r>
    <n v="45"/>
    <n v="24"/>
    <n v="3"/>
    <n v="1"/>
    <n v="4137"/>
    <n v="1"/>
    <n v="36290"/>
    <n v="16"/>
    <n v="8"/>
    <n v="1"/>
    <n v="8"/>
    <n v="2"/>
    <n v="5"/>
    <n v="0"/>
    <n v="1"/>
    <s v="Travel_Rarely"/>
    <x v="0"/>
    <s v="Life Sciences"/>
    <x v="1"/>
    <s v="Laboratory Technician"/>
    <x v="1"/>
    <s v="No"/>
    <s v="Y"/>
  </r>
  <r>
    <n v="40"/>
    <n v="10"/>
    <n v="4"/>
    <n v="1"/>
    <n v="4138"/>
    <n v="1"/>
    <n v="93620"/>
    <n v="11"/>
    <n v="8"/>
    <n v="1"/>
    <n v="8"/>
    <n v="6"/>
    <n v="2"/>
    <n v="2"/>
    <n v="2"/>
    <s v="Travel_Rarely"/>
    <x v="0"/>
    <s v="Life Sciences"/>
    <x v="1"/>
    <s v="Research Scientist"/>
    <x v="1"/>
    <s v="No"/>
    <s v="Y"/>
  </r>
  <r>
    <n v="35"/>
    <n v="7"/>
    <n v="2"/>
    <n v="1"/>
    <n v="4139"/>
    <n v="2"/>
    <n v="32290"/>
    <n v="25"/>
    <n v="8"/>
    <n v="0"/>
    <n v="10"/>
    <n v="2"/>
    <n v="10"/>
    <n v="0"/>
    <n v="2"/>
    <s v="Travel_Frequently"/>
    <x v="0"/>
    <s v="Life Sciences"/>
    <x v="0"/>
    <s v="Manufacturing Director"/>
    <x v="1"/>
    <s v="No"/>
    <s v="Y"/>
  </r>
  <r>
    <n v="40"/>
    <n v="17"/>
    <n v="4"/>
    <n v="1"/>
    <n v="4140"/>
    <n v="1"/>
    <n v="35780"/>
    <n v="14"/>
    <n v="8"/>
    <n v="1"/>
    <n v="20"/>
    <n v="2"/>
    <n v="5"/>
    <n v="0"/>
    <n v="2"/>
    <s v="Travel_Rarely"/>
    <x v="1"/>
    <s v="Life Sciences"/>
    <x v="0"/>
    <s v="Manager"/>
    <x v="1"/>
    <s v="No"/>
    <s v="Y"/>
  </r>
  <r>
    <n v="35"/>
    <n v="14"/>
    <n v="1"/>
    <n v="1"/>
    <n v="4141"/>
    <n v="2"/>
    <n v="79880"/>
    <n v="18"/>
    <n v="8"/>
    <n v="0"/>
    <n v="4"/>
    <n v="3"/>
    <n v="4"/>
    <n v="1"/>
    <n v="1"/>
    <s v="Travel_Rarely"/>
    <x v="2"/>
    <s v="Life Sciences"/>
    <x v="0"/>
    <s v="Research Scientist"/>
    <x v="1"/>
    <s v="No"/>
    <s v="Y"/>
  </r>
  <r>
    <n v="29"/>
    <n v="1"/>
    <n v="3"/>
    <n v="1"/>
    <n v="4142"/>
    <n v="3"/>
    <n v="42840"/>
    <n v="11"/>
    <n v="8"/>
    <n v="0"/>
    <n v="10"/>
    <n v="5"/>
    <n v="4"/>
    <n v="0"/>
    <n v="3"/>
    <s v="Travel_Rarely"/>
    <x v="1"/>
    <s v="Medical"/>
    <x v="0"/>
    <s v="Sales Executive"/>
    <x v="1"/>
    <s v="No"/>
    <s v="Y"/>
  </r>
  <r>
    <n v="29"/>
    <n v="5"/>
    <n v="3"/>
    <n v="1"/>
    <n v="4143"/>
    <n v="2"/>
    <n v="75530"/>
    <n v="19"/>
    <n v="8"/>
    <n v="0"/>
    <n v="5"/>
    <n v="3"/>
    <n v="5"/>
    <n v="0"/>
    <n v="4"/>
    <s v="Travel_Rarely"/>
    <x v="1"/>
    <s v="Medical"/>
    <x v="1"/>
    <s v="Sales Representative"/>
    <x v="1"/>
    <s v="No"/>
    <s v="Y"/>
  </r>
  <r>
    <n v="50"/>
    <n v="17"/>
    <n v="3"/>
    <n v="1"/>
    <n v="4144"/>
    <n v="1"/>
    <n v="173280"/>
    <n v="15"/>
    <n v="8"/>
    <n v="2"/>
    <n v="20"/>
    <n v="1"/>
    <n v="3"/>
    <n v="2"/>
    <n v="0"/>
    <s v="Travel_Rarely"/>
    <x v="1"/>
    <s v="Medical"/>
    <x v="2"/>
    <s v="Research Scientist"/>
    <x v="1"/>
    <s v="Yes"/>
    <s v="Y"/>
  </r>
  <r>
    <n v="39"/>
    <n v="25"/>
    <n v="3"/>
    <n v="1"/>
    <n v="4145"/>
    <n v="2"/>
    <n v="197010"/>
    <n v="11"/>
    <n v="8"/>
    <n v="0"/>
    <n v="21"/>
    <n v="3"/>
    <n v="20"/>
    <n v="9"/>
    <n v="6"/>
    <s v="Travel_Rarely"/>
    <x v="0"/>
    <s v="Medical"/>
    <x v="0"/>
    <s v="Sales Executive"/>
    <x v="1"/>
    <s v="No"/>
    <s v="Y"/>
  </r>
  <r>
    <n v="31"/>
    <n v="8"/>
    <n v="4"/>
    <n v="1"/>
    <n v="4146"/>
    <n v="4"/>
    <n v="147320"/>
    <n v="12"/>
    <n v="8"/>
    <n v="0"/>
    <n v="10"/>
    <n v="3"/>
    <n v="9"/>
    <n v="1"/>
    <n v="7"/>
    <s v="Non-Travel"/>
    <x v="1"/>
    <s v="Life Sciences"/>
    <x v="1"/>
    <s v="Sales Executive"/>
    <x v="0"/>
    <s v="No"/>
    <s v="Y"/>
  </r>
  <r>
    <n v="26"/>
    <n v="11"/>
    <n v="4"/>
    <n v="1"/>
    <n v="4147"/>
    <n v="2"/>
    <n v="92780"/>
    <n v="20"/>
    <n v="8"/>
    <n v="0"/>
    <n v="5"/>
    <n v="3"/>
    <n v="4"/>
    <n v="0"/>
    <n v="0"/>
    <s v="Travel_Rarely"/>
    <x v="1"/>
    <s v="Medical"/>
    <x v="1"/>
    <s v="Manager"/>
    <x v="1"/>
    <s v="No"/>
    <s v="Y"/>
  </r>
  <r>
    <n v="36"/>
    <n v="5"/>
    <n v="1"/>
    <n v="1"/>
    <n v="4148"/>
    <n v="1"/>
    <n v="13590"/>
    <n v="12"/>
    <n v="8"/>
    <n v="0"/>
    <n v="17"/>
    <n v="2"/>
    <n v="5"/>
    <n v="0"/>
    <n v="3"/>
    <s v="Travel_Frequently"/>
    <x v="1"/>
    <s v="Technical Degree"/>
    <x v="0"/>
    <s v="Sales Executive"/>
    <x v="1"/>
    <s v="No"/>
    <s v="Y"/>
  </r>
  <r>
    <n v="39"/>
    <n v="2"/>
    <n v="1"/>
    <n v="1"/>
    <n v="4149"/>
    <n v="1"/>
    <n v="47790"/>
    <n v="14"/>
    <n v="8"/>
    <n v="2"/>
    <n v="9"/>
    <n v="3"/>
    <n v="7"/>
    <n v="1"/>
    <n v="7"/>
    <s v="Travel_Rarely"/>
    <x v="1"/>
    <s v="Medical"/>
    <x v="0"/>
    <s v="Research Scientist"/>
    <x v="0"/>
    <s v="No"/>
    <s v="Y"/>
  </r>
  <r>
    <n v="27"/>
    <n v="8"/>
    <n v="2"/>
    <n v="1"/>
    <n v="4150"/>
    <n v="1"/>
    <n v="164220"/>
    <n v="20"/>
    <n v="8"/>
    <n v="1"/>
    <n v="6"/>
    <n v="3"/>
    <n v="6"/>
    <n v="0"/>
    <n v="3"/>
    <s v="Travel_Rarely"/>
    <x v="1"/>
    <s v="Medical"/>
    <x v="0"/>
    <s v="Laboratory Technician"/>
    <x v="1"/>
    <s v="No"/>
    <s v="Y"/>
  </r>
  <r>
    <n v="49"/>
    <n v="6"/>
    <n v="1"/>
    <n v="1"/>
    <n v="4151"/>
    <n v="3"/>
    <n v="29960"/>
    <n v="18"/>
    <n v="8"/>
    <n v="1"/>
    <n v="17"/>
    <n v="2"/>
    <n v="9"/>
    <n v="0"/>
    <n v="8"/>
    <s v="Travel_Frequently"/>
    <x v="1"/>
    <s v="Medical"/>
    <x v="0"/>
    <s v="Healthcare Representative"/>
    <x v="1"/>
    <s v="No"/>
    <s v="Y"/>
  </r>
  <r>
    <n v="34"/>
    <n v="4"/>
    <n v="3"/>
    <n v="1"/>
    <n v="4152"/>
    <n v="1"/>
    <n v="12610"/>
    <n v="14"/>
    <n v="8"/>
    <n v="1"/>
    <n v="6"/>
    <n v="6"/>
    <n v="4"/>
    <n v="1"/>
    <n v="2"/>
    <s v="Travel_Rarely"/>
    <x v="0"/>
    <s v="Medical"/>
    <x v="0"/>
    <s v="Sales Executive"/>
    <x v="0"/>
    <s v="No"/>
    <s v="Y"/>
  </r>
  <r>
    <n v="41"/>
    <n v="7"/>
    <n v="2"/>
    <n v="1"/>
    <n v="4153"/>
    <n v="1"/>
    <n v="20990"/>
    <n v="12"/>
    <n v="8"/>
    <n v="1"/>
    <n v="8"/>
    <n v="2"/>
    <n v="6"/>
    <n v="0"/>
    <n v="5"/>
    <s v="Travel_Rarely"/>
    <x v="1"/>
    <s v="Life Sciences"/>
    <x v="1"/>
    <s v="Research Scientist"/>
    <x v="0"/>
    <s v="Yes"/>
    <s v="Y"/>
  </r>
  <r>
    <n v="49"/>
    <n v="1"/>
    <n v="4"/>
    <n v="1"/>
    <n v="4154"/>
    <n v="2"/>
    <n v="58100"/>
    <n v="21"/>
    <n v="8"/>
    <n v="1"/>
    <n v="10"/>
    <n v="2"/>
    <n v="10"/>
    <n v="1"/>
    <n v="7"/>
    <s v="Travel_Frequently"/>
    <x v="0"/>
    <s v="Life Sciences"/>
    <x v="0"/>
    <s v="Manufacturing Director"/>
    <x v="0"/>
    <s v="No"/>
    <s v="Y"/>
  </r>
  <r>
    <n v="37"/>
    <n v="2"/>
    <n v="3"/>
    <n v="1"/>
    <n v="4155"/>
    <n v="1"/>
    <n v="56470"/>
    <n v="19"/>
    <n v="8"/>
    <n v="0"/>
    <n v="7"/>
    <n v="2"/>
    <n v="0"/>
    <n v="0"/>
    <n v="0"/>
    <s v="Travel_Rarely"/>
    <x v="1"/>
    <s v="Life Sciences"/>
    <x v="1"/>
    <s v="Sales Executive"/>
    <x v="1"/>
    <s v="Yes"/>
    <s v="Y"/>
  </r>
  <r>
    <n v="33"/>
    <n v="10"/>
    <n v="2"/>
    <n v="1"/>
    <n v="4156"/>
    <n v="2"/>
    <n v="34200"/>
    <n v="14"/>
    <n v="8"/>
    <n v="0"/>
    <n v="8"/>
    <n v="3"/>
    <n v="8"/>
    <n v="3"/>
    <n v="0"/>
    <s v="Travel_Frequently"/>
    <x v="1"/>
    <s v="Medical"/>
    <x v="0"/>
    <s v="Research Scientist"/>
    <x v="1"/>
    <s v="No"/>
    <s v="Y"/>
  </r>
  <r>
    <n v="27"/>
    <n v="5"/>
    <n v="4"/>
    <n v="1"/>
    <n v="4157"/>
    <n v="4"/>
    <n v="44000"/>
    <n v="17"/>
    <n v="8"/>
    <n v="1"/>
    <n v="6"/>
    <n v="3"/>
    <n v="2"/>
    <n v="2"/>
    <n v="2"/>
    <s v="Travel_Rarely"/>
    <x v="0"/>
    <s v="Medical"/>
    <x v="0"/>
    <s v="Manufacturing Director"/>
    <x v="0"/>
    <s v="No"/>
    <s v="Y"/>
  </r>
  <r>
    <n v="32"/>
    <n v="9"/>
    <n v="2"/>
    <n v="1"/>
    <n v="4158"/>
    <n v="2"/>
    <n v="35000"/>
    <n v="16"/>
    <n v="8"/>
    <n v="1"/>
    <n v="8"/>
    <n v="2"/>
    <n v="7"/>
    <n v="3"/>
    <n v="6"/>
    <s v="Travel_Frequently"/>
    <x v="1"/>
    <s v="Medical"/>
    <x v="1"/>
    <s v="Research Scientist"/>
    <x v="0"/>
    <s v="No"/>
    <s v="Y"/>
  </r>
  <r>
    <n v="59"/>
    <n v="2"/>
    <n v="2"/>
    <n v="1"/>
    <n v="4159"/>
    <n v="5"/>
    <n v="20660"/>
    <n v="12"/>
    <n v="8"/>
    <n v="1"/>
    <n v="12"/>
    <n v="3"/>
    <n v="1"/>
    <n v="0"/>
    <n v="0"/>
    <s v="Travel_Rarely"/>
    <x v="0"/>
    <s v="Marketing"/>
    <x v="0"/>
    <s v="Sales Representative"/>
    <x v="0"/>
    <s v="No"/>
    <s v="Y"/>
  </r>
  <r>
    <n v="30"/>
    <n v="11"/>
    <n v="4"/>
    <n v="1"/>
    <n v="4160"/>
    <n v="2"/>
    <n v="171690"/>
    <n v="17"/>
    <n v="8"/>
    <n v="2"/>
    <n v="1"/>
    <n v="2"/>
    <n v="1"/>
    <n v="0"/>
    <n v="0"/>
    <s v="Travel_Rarely"/>
    <x v="1"/>
    <s v="Medical"/>
    <x v="2"/>
    <s v="Laboratory Technician"/>
    <x v="1"/>
    <s v="No"/>
    <s v="Y"/>
  </r>
  <r>
    <n v="38"/>
    <n v="18"/>
    <n v="4"/>
    <n v="1"/>
    <n v="4161"/>
    <n v="2"/>
    <n v="41620"/>
    <n v="15"/>
    <n v="8"/>
    <n v="1"/>
    <n v="10"/>
    <n v="1"/>
    <n v="9"/>
    <n v="1"/>
    <n v="8"/>
    <s v="Travel_Frequently"/>
    <x v="0"/>
    <s v="Life Sciences"/>
    <x v="1"/>
    <s v="Healthcare Representative"/>
    <x v="1"/>
    <s v="No"/>
    <s v="Y"/>
  </r>
  <r>
    <n v="36"/>
    <n v="7"/>
    <n v="3"/>
    <n v="1"/>
    <n v="4162"/>
    <n v="1"/>
    <n v="92040"/>
    <n v="23"/>
    <n v="8"/>
    <n v="1"/>
    <n v="17"/>
    <n v="2"/>
    <n v="7"/>
    <n v="7"/>
    <n v="7"/>
    <s v="Travel_Rarely"/>
    <x v="1"/>
    <s v="Life Sciences"/>
    <x v="0"/>
    <s v="Sales Executive"/>
    <x v="1"/>
    <s v="No"/>
    <s v="Y"/>
  </r>
  <r>
    <n v="35"/>
    <n v="3"/>
    <n v="4"/>
    <n v="1"/>
    <n v="4163"/>
    <n v="2"/>
    <n v="32940"/>
    <n v="11"/>
    <n v="8"/>
    <n v="0"/>
    <n v="6"/>
    <n v="2"/>
    <n v="5"/>
    <n v="0"/>
    <n v="3"/>
    <s v="Travel_Rarely"/>
    <x v="2"/>
    <s v="Human Resources"/>
    <x v="0"/>
    <s v="Manager"/>
    <x v="1"/>
    <s v="No"/>
    <s v="Y"/>
  </r>
  <r>
    <n v="29"/>
    <n v="29"/>
    <n v="4"/>
    <n v="1"/>
    <n v="4164"/>
    <n v="2"/>
    <n v="21270"/>
    <n v="11"/>
    <n v="8"/>
    <n v="1"/>
    <n v="10"/>
    <n v="3"/>
    <n v="9"/>
    <n v="0"/>
    <n v="8"/>
    <s v="Travel_Rarely"/>
    <x v="0"/>
    <s v="Life Sciences"/>
    <x v="1"/>
    <s v="Laboratory Technician"/>
    <x v="1"/>
    <s v="No"/>
    <s v="Y"/>
  </r>
  <r>
    <n v="31"/>
    <n v="2"/>
    <n v="2"/>
    <n v="1"/>
    <n v="4165"/>
    <n v="2"/>
    <n v="39750"/>
    <n v="15"/>
    <n v="8"/>
    <n v="1"/>
    <n v="5"/>
    <n v="3"/>
    <n v="5"/>
    <n v="4"/>
    <n v="3"/>
    <s v="Travel_Rarely"/>
    <x v="1"/>
    <s v="Medical"/>
    <x v="2"/>
    <s v="Laboratory Technician"/>
    <x v="1"/>
    <s v="No"/>
    <s v="Y"/>
  </r>
  <r>
    <n v="34"/>
    <n v="28"/>
    <n v="3"/>
    <n v="1"/>
    <n v="4166"/>
    <n v="1"/>
    <n v="107930"/>
    <n v="11"/>
    <n v="8"/>
    <n v="3"/>
    <n v="3"/>
    <n v="1"/>
    <n v="2"/>
    <n v="1"/>
    <n v="2"/>
    <s v="Travel_Rarely"/>
    <x v="1"/>
    <s v="Technical Degree"/>
    <x v="2"/>
    <s v="Laboratory Technician"/>
    <x v="1"/>
    <s v="No"/>
    <s v="Y"/>
  </r>
  <r>
    <n v="28"/>
    <n v="1"/>
    <n v="4"/>
    <n v="1"/>
    <n v="4167"/>
    <n v="5"/>
    <n v="100960"/>
    <n v="13"/>
    <n v="8"/>
    <n v="0"/>
    <n v="6"/>
    <n v="2"/>
    <n v="4"/>
    <n v="0"/>
    <n v="3"/>
    <s v="Travel_Rarely"/>
    <x v="1"/>
    <s v="Life Sciences"/>
    <x v="1"/>
    <s v="Research Director"/>
    <x v="1"/>
    <s v="Yes"/>
    <s v="Y"/>
  </r>
  <r>
    <n v="29"/>
    <n v="16"/>
    <n v="2"/>
    <n v="1"/>
    <n v="4168"/>
    <n v="4"/>
    <n v="36460"/>
    <n v="14"/>
    <n v="8"/>
    <n v="0"/>
    <n v="10"/>
    <n v="3"/>
    <n v="10"/>
    <n v="8"/>
    <n v="8"/>
    <s v="Travel_Rarely"/>
    <x v="1"/>
    <s v="Life Sciences"/>
    <x v="2"/>
    <s v="Laboratory Technician"/>
    <x v="0"/>
    <s v="No"/>
    <s v="Y"/>
  </r>
  <r>
    <n v="32"/>
    <n v="22"/>
    <n v="3"/>
    <n v="1"/>
    <n v="4169"/>
    <n v="2"/>
    <n v="74460"/>
    <n v="19"/>
    <n v="8"/>
    <n v="0"/>
    <n v="7"/>
    <n v="3"/>
    <n v="6"/>
    <n v="0"/>
    <n v="5"/>
    <s v="Travel_Rarely"/>
    <x v="2"/>
    <s v="Human Resources"/>
    <x v="2"/>
    <s v="Research Director"/>
    <x v="0"/>
    <s v="No"/>
    <s v="Y"/>
  </r>
  <r>
    <n v="22"/>
    <n v="8"/>
    <n v="3"/>
    <n v="1"/>
    <n v="4170"/>
    <n v="3"/>
    <n v="108510"/>
    <n v="16"/>
    <n v="8"/>
    <n v="1"/>
    <n v="1"/>
    <n v="2"/>
    <n v="1"/>
    <n v="0"/>
    <n v="0"/>
    <s v="Non-Travel"/>
    <x v="1"/>
    <s v="Life Sciences"/>
    <x v="2"/>
    <s v="Sales Executive"/>
    <x v="0"/>
    <s v="No"/>
    <s v="Y"/>
  </r>
  <r>
    <n v="53"/>
    <n v="11"/>
    <n v="3"/>
    <n v="1"/>
    <n v="4171"/>
    <n v="2"/>
    <n v="21090"/>
    <n v="13"/>
    <n v="8"/>
    <n v="0"/>
    <n v="31"/>
    <n v="3"/>
    <n v="25"/>
    <n v="3"/>
    <n v="7"/>
    <s v="Travel_Rarely"/>
    <x v="1"/>
    <s v="Medical"/>
    <x v="0"/>
    <s v="Manager"/>
    <x v="1"/>
    <s v="No"/>
    <s v="Y"/>
  </r>
  <r>
    <n v="38"/>
    <n v="29"/>
    <n v="3"/>
    <n v="1"/>
    <n v="4172"/>
    <n v="1"/>
    <n v="37220"/>
    <n v="14"/>
    <n v="8"/>
    <n v="0"/>
    <n v="6"/>
    <n v="0"/>
    <n v="3"/>
    <n v="1"/>
    <n v="2"/>
    <s v="Travel_Rarely"/>
    <x v="1"/>
    <s v="Life Sciences"/>
    <x v="1"/>
    <s v="Manufacturing Director"/>
    <x v="0"/>
    <s v="No"/>
    <s v="Y"/>
  </r>
  <r>
    <n v="24"/>
    <n v="1"/>
    <n v="5"/>
    <n v="1"/>
    <n v="4173"/>
    <n v="3"/>
    <n v="93800"/>
    <n v="16"/>
    <n v="8"/>
    <n v="0"/>
    <n v="5"/>
    <n v="2"/>
    <n v="4"/>
    <n v="1"/>
    <n v="3"/>
    <s v="Non-Travel"/>
    <x v="1"/>
    <s v="Life Sciences"/>
    <x v="2"/>
    <s v="Research Scientist"/>
    <x v="1"/>
    <s v="No"/>
    <s v="Y"/>
  </r>
  <r>
    <n v="36"/>
    <n v="1"/>
    <n v="3"/>
    <n v="1"/>
    <n v="4174"/>
    <n v="1"/>
    <n v="54860"/>
    <n v="12"/>
    <n v="8"/>
    <n v="1"/>
    <n v="10"/>
    <n v="2"/>
    <n v="5"/>
    <n v="0"/>
    <n v="3"/>
    <s v="Travel_Rarely"/>
    <x v="1"/>
    <s v="Life Sciences"/>
    <x v="1"/>
    <s v="Research Director"/>
    <x v="1"/>
    <s v="Yes"/>
    <s v="Y"/>
  </r>
  <r>
    <n v="34"/>
    <n v="24"/>
    <n v="3"/>
    <n v="1"/>
    <n v="4175"/>
    <n v="4"/>
    <n v="27420"/>
    <n v="11"/>
    <n v="8"/>
    <n v="1"/>
    <n v="13"/>
    <n v="2"/>
    <n v="12"/>
    <n v="2"/>
    <n v="11"/>
    <s v="Travel_Rarely"/>
    <x v="0"/>
    <s v="Marketing"/>
    <x v="1"/>
    <s v="Research Scientist"/>
    <x v="1"/>
    <s v="No"/>
    <s v="Y"/>
  </r>
  <r>
    <n v="21"/>
    <n v="2"/>
    <n v="3"/>
    <n v="1"/>
    <n v="4176"/>
    <n v="2"/>
    <n v="137570"/>
    <n v="12"/>
    <n v="8"/>
    <n v="1"/>
    <n v="0"/>
    <n v="3"/>
    <n v="0"/>
    <n v="0"/>
    <n v="0"/>
    <s v="Travel_Rarely"/>
    <x v="0"/>
    <s v="Life Sciences"/>
    <x v="1"/>
    <s v="Manufacturing Director"/>
    <x v="1"/>
    <s v="No"/>
    <s v="Y"/>
  </r>
  <r>
    <n v="34"/>
    <n v="15"/>
    <n v="2"/>
    <n v="1"/>
    <n v="4177"/>
    <n v="2"/>
    <n v="84630"/>
    <n v="13"/>
    <n v="8"/>
    <n v="0"/>
    <n v="8"/>
    <n v="2"/>
    <n v="4"/>
    <n v="1"/>
    <n v="3"/>
    <s v="Travel_Rarely"/>
    <x v="0"/>
    <s v="Marketing"/>
    <x v="1"/>
    <s v="Research Scientist"/>
    <x v="0"/>
    <s v="Yes"/>
    <s v="Y"/>
  </r>
  <r>
    <n v="53"/>
    <n v="2"/>
    <n v="1"/>
    <n v="1"/>
    <n v="4178"/>
    <n v="5"/>
    <n v="31620"/>
    <n v="15"/>
    <n v="8"/>
    <n v="0"/>
    <n v="26"/>
    <n v="4"/>
    <n v="14"/>
    <n v="4"/>
    <n v="8"/>
    <s v="Travel_Rarely"/>
    <x v="0"/>
    <s v="Life Sciences"/>
    <x v="2"/>
    <s v="Human Resources"/>
    <x v="1"/>
    <s v="No"/>
    <s v="Y"/>
  </r>
  <r>
    <n v="32"/>
    <n v="10"/>
    <n v="3"/>
    <n v="1"/>
    <n v="4179"/>
    <n v="2"/>
    <n v="165980"/>
    <n v="13"/>
    <n v="8"/>
    <n v="0"/>
    <n v="10"/>
    <n v="2"/>
    <n v="10"/>
    <n v="6"/>
    <n v="7"/>
    <s v="Travel_Frequently"/>
    <x v="1"/>
    <s v="Medical"/>
    <x v="1"/>
    <s v="Manufacturing Director"/>
    <x v="0"/>
    <s v="Yes"/>
    <s v="Y"/>
  </r>
  <r>
    <n v="42"/>
    <n v="10"/>
    <n v="3"/>
    <n v="1"/>
    <n v="4180"/>
    <n v="2"/>
    <n v="66510"/>
    <n v="20"/>
    <n v="8"/>
    <n v="0"/>
    <n v="10"/>
    <n v="5"/>
    <n v="9"/>
    <n v="4"/>
    <n v="2"/>
    <s v="Travel_Rarely"/>
    <x v="1"/>
    <s v="Technical Degree"/>
    <x v="0"/>
    <s v="Laboratory Technician"/>
    <x v="1"/>
    <s v="No"/>
    <s v="Y"/>
  </r>
  <r>
    <n v="44"/>
    <n v="3"/>
    <n v="1"/>
    <n v="1"/>
    <n v="4181"/>
    <n v="1"/>
    <n v="23450"/>
    <n v="15"/>
    <n v="8"/>
    <n v="2"/>
    <n v="24"/>
    <n v="0"/>
    <n v="22"/>
    <n v="5"/>
    <n v="17"/>
    <s v="Travel_Rarely"/>
    <x v="1"/>
    <s v="Life Sciences"/>
    <x v="0"/>
    <s v="Manufacturing Director"/>
    <x v="0"/>
    <s v="No"/>
    <s v="Y"/>
  </r>
  <r>
    <n v="46"/>
    <n v="2"/>
    <n v="3"/>
    <n v="1"/>
    <n v="4182"/>
    <n v="1"/>
    <n v="34200"/>
    <n v="13"/>
    <n v="8"/>
    <n v="2"/>
    <n v="22"/>
    <n v="3"/>
    <n v="2"/>
    <n v="2"/>
    <n v="1"/>
    <s v="Travel_Rarely"/>
    <x v="0"/>
    <s v="Life Sciences"/>
    <x v="1"/>
    <s v="Research Scientist"/>
    <x v="0"/>
    <s v="No"/>
    <s v="Y"/>
  </r>
  <r>
    <n v="33"/>
    <n v="3"/>
    <n v="3"/>
    <n v="1"/>
    <n v="4183"/>
    <n v="1"/>
    <n v="43730"/>
    <n v="14"/>
    <n v="8"/>
    <n v="0"/>
    <n v="7"/>
    <n v="3"/>
    <n v="1"/>
    <n v="0"/>
    <n v="0"/>
    <s v="Travel_Rarely"/>
    <x v="0"/>
    <s v="Medical"/>
    <x v="1"/>
    <s v="Manufacturing Director"/>
    <x v="1"/>
    <s v="No"/>
    <s v="Y"/>
  </r>
  <r>
    <n v="44"/>
    <n v="26"/>
    <n v="3"/>
    <n v="1"/>
    <n v="4184"/>
    <n v="5"/>
    <n v="47590"/>
    <n v="21"/>
    <n v="8"/>
    <n v="0"/>
    <n v="9"/>
    <n v="2"/>
    <n v="4"/>
    <n v="1"/>
    <n v="3"/>
    <s v="Travel_Rarely"/>
    <x v="2"/>
    <s v="Life Sciences"/>
    <x v="0"/>
    <s v="Healthcare Representative"/>
    <x v="1"/>
    <s v="No"/>
    <s v="Y"/>
  </r>
  <r>
    <n v="30"/>
    <n v="1"/>
    <n v="4"/>
    <n v="1"/>
    <n v="4185"/>
    <n v="1"/>
    <n v="53010"/>
    <n v="16"/>
    <n v="8"/>
    <n v="1"/>
    <n v="10"/>
    <n v="3"/>
    <n v="10"/>
    <n v="1"/>
    <n v="8"/>
    <s v="Travel_Rarely"/>
    <x v="1"/>
    <s v="Technical Degree"/>
    <x v="1"/>
    <s v="Research Scientist"/>
    <x v="0"/>
    <s v="No"/>
    <s v="Y"/>
  </r>
  <r>
    <n v="39"/>
    <n v="1"/>
    <n v="4"/>
    <n v="1"/>
    <n v="4186"/>
    <n v="1"/>
    <n v="36730"/>
    <n v="14"/>
    <n v="8"/>
    <n v="1"/>
    <n v="19"/>
    <n v="3"/>
    <n v="1"/>
    <n v="0"/>
    <n v="0"/>
    <s v="Travel_Rarely"/>
    <x v="2"/>
    <s v="Medical"/>
    <x v="0"/>
    <s v="Sales Executive"/>
    <x v="1"/>
    <s v="Yes"/>
    <s v="Y"/>
  </r>
  <r>
    <n v="24"/>
    <n v="2"/>
    <n v="5"/>
    <n v="1"/>
    <n v="4187"/>
    <n v="3"/>
    <n v="47680"/>
    <n v="11"/>
    <n v="8"/>
    <n v="1"/>
    <n v="6"/>
    <n v="2"/>
    <n v="2"/>
    <n v="2"/>
    <n v="0"/>
    <s v="Travel_Rarely"/>
    <x v="2"/>
    <s v="Human Resources"/>
    <x v="0"/>
    <s v="Sales Executive"/>
    <x v="1"/>
    <s v="Yes"/>
    <s v="Y"/>
  </r>
  <r>
    <n v="43"/>
    <n v="9"/>
    <n v="5"/>
    <n v="1"/>
    <n v="4188"/>
    <n v="1"/>
    <n v="12740"/>
    <n v="19"/>
    <n v="8"/>
    <n v="0"/>
    <n v="6"/>
    <n v="3"/>
    <n v="5"/>
    <n v="1"/>
    <n v="4"/>
    <s v="Travel_Rarely"/>
    <x v="0"/>
    <s v="Technical Degree"/>
    <x v="2"/>
    <s v="Research Director"/>
    <x v="0"/>
    <s v="No"/>
    <s v="Y"/>
  </r>
  <r>
    <n v="50"/>
    <n v="12"/>
    <n v="4"/>
    <n v="1"/>
    <n v="4189"/>
    <n v="1"/>
    <n v="49000"/>
    <n v="11"/>
    <n v="8"/>
    <n v="0"/>
    <n v="3"/>
    <n v="3"/>
    <n v="3"/>
    <n v="0"/>
    <n v="2"/>
    <s v="Travel_Rarely"/>
    <x v="1"/>
    <s v="Medical"/>
    <x v="0"/>
    <s v="Research Director"/>
    <x v="1"/>
    <s v="Yes"/>
    <s v="Y"/>
  </r>
  <r>
    <n v="35"/>
    <n v="2"/>
    <n v="4"/>
    <n v="1"/>
    <n v="4190"/>
    <n v="3"/>
    <n v="104660"/>
    <n v="13"/>
    <n v="8"/>
    <n v="0"/>
    <n v="2"/>
    <n v="1"/>
    <n v="2"/>
    <n v="2"/>
    <n v="2"/>
    <s v="Travel_Rarely"/>
    <x v="0"/>
    <s v="Marketing"/>
    <x v="0"/>
    <s v="Manufacturing Director"/>
    <x v="1"/>
    <s v="No"/>
    <s v="Y"/>
  </r>
  <r>
    <n v="36"/>
    <n v="25"/>
    <n v="1"/>
    <n v="1"/>
    <n v="4191"/>
    <n v="4"/>
    <n v="170070"/>
    <n v="12"/>
    <n v="8"/>
    <n v="1"/>
    <n v="6"/>
    <n v="2"/>
    <n v="1"/>
    <n v="0"/>
    <n v="0"/>
    <s v="Travel_Rarely"/>
    <x v="1"/>
    <s v="Life Sciences"/>
    <x v="0"/>
    <s v="Sales Executive"/>
    <x v="0"/>
    <s v="No"/>
    <s v="Y"/>
  </r>
  <r>
    <n v="33"/>
    <n v="9"/>
    <n v="2"/>
    <n v="1"/>
    <n v="4192"/>
    <n v="4"/>
    <n v="29090"/>
    <n v="11"/>
    <n v="8"/>
    <n v="0"/>
    <n v="10"/>
    <n v="2"/>
    <n v="5"/>
    <n v="1"/>
    <n v="3"/>
    <s v="Travel_Frequently"/>
    <x v="0"/>
    <s v="Marketing"/>
    <x v="0"/>
    <s v="Human Resources"/>
    <x v="1"/>
    <s v="No"/>
    <s v="Y"/>
  </r>
  <r>
    <n v="35"/>
    <n v="10"/>
    <n v="1"/>
    <n v="1"/>
    <n v="4193"/>
    <n v="1"/>
    <n v="57650"/>
    <n v="14"/>
    <n v="8"/>
    <n v="1"/>
    <n v="1"/>
    <n v="2"/>
    <n v="1"/>
    <n v="0"/>
    <n v="0"/>
    <s v="Travel_Rarely"/>
    <x v="1"/>
    <s v="Medical"/>
    <x v="2"/>
    <s v="Research Scientist"/>
    <x v="1"/>
    <s v="No"/>
    <s v="Y"/>
  </r>
  <r>
    <n v="27"/>
    <n v="8"/>
    <n v="2"/>
    <n v="1"/>
    <n v="4194"/>
    <n v="3"/>
    <n v="45990"/>
    <n v="15"/>
    <n v="8"/>
    <n v="1"/>
    <n v="1"/>
    <n v="3"/>
    <n v="1"/>
    <n v="0"/>
    <n v="0"/>
    <s v="Travel_Rarely"/>
    <x v="0"/>
    <s v="Marketing"/>
    <x v="2"/>
    <s v="Research Scientist"/>
    <x v="0"/>
    <s v="No"/>
    <s v="Y"/>
  </r>
  <r>
    <n v="26"/>
    <n v="4"/>
    <n v="3"/>
    <n v="1"/>
    <n v="4195"/>
    <n v="2"/>
    <n v="24040"/>
    <n v="12"/>
    <n v="8"/>
    <n v="0"/>
    <n v="1"/>
    <n v="6"/>
    <n v="1"/>
    <n v="0"/>
    <n v="1"/>
    <s v="Travel_Rarely"/>
    <x v="0"/>
    <s v="Marketing"/>
    <x v="1"/>
    <s v="Manager"/>
    <x v="1"/>
    <s v="Yes"/>
    <s v="Y"/>
  </r>
  <r>
    <n v="27"/>
    <n v="24"/>
    <n v="3"/>
    <n v="1"/>
    <n v="4196"/>
    <n v="4"/>
    <n v="31720"/>
    <n v="20"/>
    <n v="8"/>
    <n v="1"/>
    <n v="9"/>
    <n v="1"/>
    <n v="9"/>
    <n v="1"/>
    <n v="7"/>
    <s v="Travel_Frequently"/>
    <x v="0"/>
    <s v="Life Sciences"/>
    <x v="1"/>
    <s v="Healthcare Representative"/>
    <x v="1"/>
    <s v="No"/>
    <s v="Y"/>
  </r>
  <r>
    <n v="30"/>
    <n v="1"/>
    <n v="4"/>
    <n v="1"/>
    <n v="4197"/>
    <n v="1"/>
    <n v="20330"/>
    <n v="14"/>
    <n v="8"/>
    <n v="1"/>
    <n v="12"/>
    <n v="3"/>
    <n v="12"/>
    <n v="3"/>
    <n v="7"/>
    <s v="Travel_Frequently"/>
    <x v="1"/>
    <s v="Medical"/>
    <x v="1"/>
    <s v="Research Scientist"/>
    <x v="1"/>
    <s v="No"/>
    <s v="Y"/>
  </r>
  <r>
    <n v="41"/>
    <n v="20"/>
    <n v="4"/>
    <n v="1"/>
    <n v="4198"/>
    <n v="2"/>
    <n v="102090"/>
    <n v="13"/>
    <n v="8"/>
    <n v="1"/>
    <n v="23"/>
    <n v="2"/>
    <n v="22"/>
    <n v="15"/>
    <n v="8"/>
    <s v="Travel_Rarely"/>
    <x v="0"/>
    <s v="Marketing"/>
    <x v="0"/>
    <s v="Sales Executive"/>
    <x v="1"/>
    <s v="Yes"/>
    <s v="Y"/>
  </r>
  <r>
    <n v="34"/>
    <n v="7"/>
    <n v="2"/>
    <n v="1"/>
    <n v="4199"/>
    <n v="1"/>
    <n v="86200"/>
    <n v="13"/>
    <n v="8"/>
    <n v="1"/>
    <n v="10"/>
    <n v="2"/>
    <n v="9"/>
    <n v="8"/>
    <n v="7"/>
    <s v="Non-Travel"/>
    <x v="1"/>
    <s v="Technical Degree"/>
    <x v="1"/>
    <s v="Research Scientist"/>
    <x v="0"/>
    <s v="No"/>
    <s v="Y"/>
  </r>
  <r>
    <n v="37"/>
    <n v="17"/>
    <n v="3"/>
    <n v="1"/>
    <n v="4200"/>
    <n v="3"/>
    <n v="20640"/>
    <n v="16"/>
    <n v="8"/>
    <n v="0"/>
    <n v="8"/>
    <n v="3"/>
    <n v="1"/>
    <n v="0"/>
    <n v="0"/>
    <s v="Travel_Rarely"/>
    <x v="1"/>
    <s v="Life Sciences"/>
    <x v="0"/>
    <s v="Sales Executive"/>
    <x v="0"/>
    <s v="No"/>
    <s v="Y"/>
  </r>
  <r>
    <n v="46"/>
    <n v="20"/>
    <n v="3"/>
    <n v="1"/>
    <n v="4201"/>
    <n v="3"/>
    <n v="40350"/>
    <n v="14"/>
    <n v="8"/>
    <n v="1"/>
    <n v="14"/>
    <n v="2"/>
    <n v="9"/>
    <n v="0"/>
    <n v="8"/>
    <s v="Travel_Frequently"/>
    <x v="1"/>
    <s v="Technical Degree"/>
    <x v="1"/>
    <s v="Sales Executive"/>
    <x v="1"/>
    <s v="No"/>
    <s v="Y"/>
  </r>
  <r>
    <n v="35"/>
    <n v="8"/>
    <n v="4"/>
    <n v="1"/>
    <n v="4202"/>
    <n v="3"/>
    <n v="38380"/>
    <n v="16"/>
    <n v="8"/>
    <n v="1"/>
    <n v="1"/>
    <n v="2"/>
    <n v="1"/>
    <n v="0"/>
    <n v="1"/>
    <s v="Travel_Rarely"/>
    <x v="1"/>
    <s v="Medical"/>
    <x v="0"/>
    <s v="Research Scientist"/>
    <x v="0"/>
    <s v="No"/>
    <s v="Y"/>
  </r>
  <r>
    <n v="48"/>
    <n v="2"/>
    <n v="4"/>
    <n v="1"/>
    <n v="4203"/>
    <n v="1"/>
    <n v="45910"/>
    <n v="16"/>
    <n v="8"/>
    <n v="0"/>
    <n v="23"/>
    <n v="6"/>
    <n v="1"/>
    <n v="0"/>
    <n v="0"/>
    <s v="Travel_Rarely"/>
    <x v="1"/>
    <s v="Technical Degree"/>
    <x v="1"/>
    <s v="Sales Executive"/>
    <x v="0"/>
    <s v="Yes"/>
    <s v="Y"/>
  </r>
  <r>
    <n v="28"/>
    <n v="10"/>
    <n v="1"/>
    <n v="1"/>
    <n v="4204"/>
    <n v="1"/>
    <n v="25610"/>
    <n v="22"/>
    <n v="8"/>
    <n v="1"/>
    <n v="2"/>
    <n v="3"/>
    <n v="2"/>
    <n v="2"/>
    <n v="2"/>
    <s v="Travel_Rarely"/>
    <x v="1"/>
    <s v="Medical"/>
    <x v="1"/>
    <s v="Sales Executive"/>
    <x v="1"/>
    <s v="Yes"/>
    <s v="Y"/>
  </r>
  <r>
    <n v="44"/>
    <n v="1"/>
    <n v="1"/>
    <n v="1"/>
    <n v="4205"/>
    <n v="3"/>
    <n v="15630"/>
    <n v="12"/>
    <n v="8"/>
    <n v="2"/>
    <n v="9"/>
    <n v="3"/>
    <n v="4"/>
    <n v="1"/>
    <n v="3"/>
    <s v="Travel_Rarely"/>
    <x v="1"/>
    <s v="Medical"/>
    <x v="2"/>
    <s v="Research Scientist"/>
    <x v="0"/>
    <s v="No"/>
    <s v="Y"/>
  </r>
  <r>
    <n v="35"/>
    <n v="5"/>
    <n v="4"/>
    <n v="1"/>
    <n v="4206"/>
    <n v="3"/>
    <n v="48980"/>
    <n v="15"/>
    <n v="8"/>
    <n v="2"/>
    <n v="10"/>
    <n v="2"/>
    <n v="4"/>
    <n v="2"/>
    <n v="3"/>
    <s v="Non-Travel"/>
    <x v="1"/>
    <s v="Technical Degree"/>
    <x v="0"/>
    <s v="Manufacturing Director"/>
    <x v="0"/>
    <s v="No"/>
    <s v="Y"/>
  </r>
  <r>
    <n v="26"/>
    <n v="4"/>
    <n v="4"/>
    <n v="1"/>
    <n v="4207"/>
    <n v="3"/>
    <n v="47890"/>
    <n v="20"/>
    <n v="8"/>
    <n v="1"/>
    <n v="5"/>
    <n v="2"/>
    <n v="2"/>
    <n v="0"/>
    <n v="0"/>
    <s v="Travel_Rarely"/>
    <x v="1"/>
    <s v="Life Sciences"/>
    <x v="0"/>
    <s v="Sales Executive"/>
    <x v="0"/>
    <s v="No"/>
    <s v="Y"/>
  </r>
  <r>
    <n v="33"/>
    <n v="29"/>
    <n v="4"/>
    <n v="1"/>
    <n v="4208"/>
    <n v="1"/>
    <n v="31800"/>
    <n v="14"/>
    <n v="8"/>
    <n v="1"/>
    <n v="15"/>
    <n v="2"/>
    <n v="15"/>
    <n v="8"/>
    <n v="12"/>
    <s v="Travel_Frequently"/>
    <x v="0"/>
    <s v="Life Sciences"/>
    <x v="1"/>
    <s v="Human Resources"/>
    <x v="0"/>
    <s v="No"/>
    <s v="Y"/>
  </r>
  <r>
    <n v="35"/>
    <n v="15"/>
    <n v="3"/>
    <n v="1"/>
    <n v="4209"/>
    <n v="3"/>
    <n v="65490"/>
    <n v="20"/>
    <n v="8"/>
    <n v="0"/>
    <n v="9"/>
    <n v="3"/>
    <n v="9"/>
    <n v="1"/>
    <n v="8"/>
    <s v="Travel_Frequently"/>
    <x v="1"/>
    <s v="Medical"/>
    <x v="0"/>
    <s v="Manufacturing Director"/>
    <x v="1"/>
    <s v="No"/>
    <s v="Y"/>
  </r>
  <r>
    <n v="35"/>
    <n v="3"/>
    <n v="2"/>
    <n v="1"/>
    <n v="4210"/>
    <n v="1"/>
    <n v="63880"/>
    <n v="13"/>
    <n v="8"/>
    <n v="0"/>
    <n v="4"/>
    <n v="6"/>
    <n v="2"/>
    <n v="2"/>
    <n v="2"/>
    <s v="Travel_Rarely"/>
    <x v="2"/>
    <s v="Life Sciences"/>
    <x v="0"/>
    <s v="Laboratory Technician"/>
    <x v="0"/>
    <s v="No"/>
    <s v="Y"/>
  </r>
  <r>
    <n v="31"/>
    <n v="10"/>
    <n v="2"/>
    <n v="1"/>
    <n v="4211"/>
    <n v="2"/>
    <n v="112440"/>
    <n v="12"/>
    <n v="8"/>
    <n v="1"/>
    <n v="10"/>
    <n v="3"/>
    <n v="7"/>
    <n v="1"/>
    <n v="7"/>
    <s v="Travel_Rarely"/>
    <x v="0"/>
    <s v="Life Sciences"/>
    <x v="2"/>
    <s v="Research Scientist"/>
    <x v="0"/>
    <s v="No"/>
    <s v="Y"/>
  </r>
  <r>
    <n v="37"/>
    <n v="4"/>
    <n v="3"/>
    <n v="1"/>
    <n v="4212"/>
    <n v="4"/>
    <n v="160320"/>
    <n v="13"/>
    <n v="8"/>
    <n v="0"/>
    <n v="7"/>
    <n v="2"/>
    <n v="7"/>
    <n v="0"/>
    <n v="7"/>
    <s v="Travel_Rarely"/>
    <x v="0"/>
    <s v="Marketing"/>
    <x v="2"/>
    <s v="Human Resources"/>
    <x v="1"/>
    <s v="No"/>
    <s v="Y"/>
  </r>
  <r>
    <n v="32"/>
    <n v="21"/>
    <n v="3"/>
    <n v="1"/>
    <n v="4213"/>
    <n v="2"/>
    <n v="23620"/>
    <n v="11"/>
    <n v="8"/>
    <n v="0"/>
    <n v="9"/>
    <n v="2"/>
    <n v="9"/>
    <n v="7"/>
    <n v="8"/>
    <s v="Travel_Rarely"/>
    <x v="1"/>
    <s v="Other"/>
    <x v="0"/>
    <s v="Sales Executive"/>
    <x v="1"/>
    <s v="No"/>
    <s v="Y"/>
  </r>
  <r>
    <n v="38"/>
    <n v="25"/>
    <n v="3"/>
    <n v="1"/>
    <n v="4214"/>
    <n v="2"/>
    <n v="163280"/>
    <n v="17"/>
    <n v="8"/>
    <n v="3"/>
    <n v="10"/>
    <n v="2"/>
    <n v="10"/>
    <n v="9"/>
    <n v="9"/>
    <s v="Travel_Frequently"/>
    <x v="1"/>
    <s v="Medical"/>
    <x v="1"/>
    <s v="Manufacturing Director"/>
    <x v="1"/>
    <s v="No"/>
    <s v="Y"/>
  </r>
  <r>
    <n v="50"/>
    <n v="2"/>
    <n v="4"/>
    <n v="1"/>
    <n v="4215"/>
    <n v="4"/>
    <n v="83760"/>
    <n v="14"/>
    <n v="8"/>
    <n v="3"/>
    <n v="29"/>
    <n v="2"/>
    <n v="27"/>
    <n v="13"/>
    <n v="8"/>
    <s v="Travel_Rarely"/>
    <x v="0"/>
    <s v="Marketing"/>
    <x v="2"/>
    <s v="Research Scientist"/>
    <x v="0"/>
    <s v="No"/>
    <s v="Y"/>
  </r>
  <r>
    <n v="59"/>
    <n v="1"/>
    <n v="3"/>
    <n v="1"/>
    <n v="4216"/>
    <n v="1"/>
    <n v="166060"/>
    <n v="11"/>
    <n v="8"/>
    <n v="0"/>
    <n v="28"/>
    <n v="6"/>
    <n v="21"/>
    <n v="7"/>
    <n v="9"/>
    <s v="Travel_Rarely"/>
    <x v="1"/>
    <s v="Technical Degree"/>
    <x v="1"/>
    <s v="Laboratory Technician"/>
    <x v="1"/>
    <s v="No"/>
    <s v="Y"/>
  </r>
  <r>
    <n v="36"/>
    <n v="1"/>
    <n v="2"/>
    <n v="1"/>
    <n v="4217"/>
    <n v="2"/>
    <n v="86060"/>
    <n v="14"/>
    <n v="8"/>
    <n v="2"/>
    <n v="17"/>
    <n v="3"/>
    <n v="17"/>
    <n v="12"/>
    <n v="8"/>
    <s v="Travel_Rarely"/>
    <x v="0"/>
    <s v="Marketing"/>
    <x v="2"/>
    <s v="Sales Executive"/>
    <x v="0"/>
    <s v="No"/>
    <s v="Y"/>
  </r>
  <r>
    <n v="55"/>
    <n v="7"/>
    <n v="3"/>
    <n v="1"/>
    <n v="4218"/>
    <n v="3"/>
    <n v="22720"/>
    <n v="17"/>
    <n v="8"/>
    <n v="1"/>
    <n v="21"/>
    <n v="2"/>
    <n v="5"/>
    <n v="0"/>
    <n v="2"/>
    <s v="Travel_Rarely"/>
    <x v="1"/>
    <s v="Medical"/>
    <x v="2"/>
    <s v="Research Scientist"/>
    <x v="1"/>
    <s v="No"/>
    <s v="Y"/>
  </r>
  <r>
    <n v="36"/>
    <n v="3"/>
    <n v="3"/>
    <n v="1"/>
    <n v="4219"/>
    <n v="2"/>
    <n v="20180"/>
    <n v="13"/>
    <n v="8"/>
    <n v="0"/>
    <n v="6"/>
    <n v="5"/>
    <n v="6"/>
    <n v="0"/>
    <n v="3"/>
    <s v="Travel_Frequently"/>
    <x v="1"/>
    <s v="Life Sciences"/>
    <x v="1"/>
    <s v="Laboratory Technician"/>
    <x v="0"/>
    <s v="No"/>
    <s v="Y"/>
  </r>
  <r>
    <n v="45"/>
    <n v="1"/>
    <n v="2"/>
    <n v="1"/>
    <n v="4220"/>
    <n v="1"/>
    <n v="70830"/>
    <n v="12"/>
    <n v="8"/>
    <n v="1"/>
    <n v="25"/>
    <n v="5"/>
    <n v="1"/>
    <n v="0"/>
    <n v="0"/>
    <s v="Travel_Rarely"/>
    <x v="1"/>
    <s v="Medical"/>
    <x v="2"/>
    <s v="Sales Executive"/>
    <x v="0"/>
    <s v="No"/>
    <s v="Y"/>
  </r>
  <r>
    <n v="35"/>
    <n v="9"/>
    <n v="3"/>
    <n v="1"/>
    <n v="4221"/>
    <n v="2"/>
    <n v="40840"/>
    <n v="13"/>
    <n v="8"/>
    <n v="1"/>
    <n v="5"/>
    <n v="3"/>
    <n v="3"/>
    <n v="1"/>
    <n v="2"/>
    <s v="Travel_Frequently"/>
    <x v="2"/>
    <s v="Other"/>
    <x v="0"/>
    <s v="Sales Representative"/>
    <x v="0"/>
    <s v="No"/>
    <s v="Y"/>
  </r>
  <r>
    <n v="36"/>
    <n v="7"/>
    <n v="2"/>
    <n v="1"/>
    <n v="4222"/>
    <n v="4"/>
    <n v="144110"/>
    <n v="18"/>
    <n v="8"/>
    <n v="3"/>
    <n v="2"/>
    <n v="2"/>
    <n v="1"/>
    <n v="0"/>
    <n v="0"/>
    <s v="Travel_Rarely"/>
    <x v="0"/>
    <s v="Life Sciences"/>
    <x v="0"/>
    <s v="Laboratory Technician"/>
    <x v="1"/>
    <s v="Yes"/>
    <s v="Y"/>
  </r>
  <r>
    <n v="59"/>
    <n v="10"/>
    <n v="4"/>
    <n v="1"/>
    <n v="4223"/>
    <n v="3"/>
    <n v="23080"/>
    <n v="19"/>
    <n v="8"/>
    <n v="1"/>
    <n v="20"/>
    <n v="4"/>
    <n v="4"/>
    <n v="1"/>
    <n v="3"/>
    <s v="Travel_Frequently"/>
    <x v="1"/>
    <s v="Life Sciences"/>
    <x v="1"/>
    <s v="Research Scientist"/>
    <x v="1"/>
    <s v="No"/>
    <s v="Y"/>
  </r>
  <r>
    <n v="29"/>
    <n v="28"/>
    <n v="4"/>
    <n v="1"/>
    <n v="4224"/>
    <n v="1"/>
    <n v="48410"/>
    <n v="11"/>
    <n v="8"/>
    <n v="0"/>
    <n v="6"/>
    <n v="3"/>
    <n v="5"/>
    <n v="0"/>
    <n v="4"/>
    <s v="Travel_Rarely"/>
    <x v="1"/>
    <s v="Life Sciences"/>
    <x v="0"/>
    <s v="Sales Representative"/>
    <x v="0"/>
    <s v="No"/>
    <s v="Y"/>
  </r>
  <r>
    <n v="31"/>
    <n v="3"/>
    <n v="2"/>
    <n v="1"/>
    <n v="4225"/>
    <n v="3"/>
    <n v="42850"/>
    <n v="21"/>
    <n v="8"/>
    <n v="1"/>
    <n v="1"/>
    <n v="2"/>
    <n v="1"/>
    <n v="1"/>
    <n v="0"/>
    <s v="Travel_Rarely"/>
    <x v="1"/>
    <s v="Medical"/>
    <x v="1"/>
    <s v="Sales Executive"/>
    <x v="0"/>
    <s v="No"/>
    <s v="Y"/>
  </r>
  <r>
    <n v="32"/>
    <n v="3"/>
    <n v="4"/>
    <n v="1"/>
    <n v="4226"/>
    <n v="2"/>
    <n v="97150"/>
    <n v="15"/>
    <n v="8"/>
    <n v="1"/>
    <n v="10"/>
    <n v="1"/>
    <n v="10"/>
    <n v="0"/>
    <n v="9"/>
    <s v="Travel_Rarely"/>
    <x v="0"/>
    <s v="Life Sciences"/>
    <x v="0"/>
    <s v="Manufacturing Director"/>
    <x v="1"/>
    <s v="No"/>
    <s v="Y"/>
  </r>
  <r>
    <n v="36"/>
    <n v="2"/>
    <n v="3"/>
    <n v="1"/>
    <n v="4227"/>
    <n v="2"/>
    <n v="43200"/>
    <n v="17"/>
    <n v="8"/>
    <n v="0"/>
    <n v="5"/>
    <n v="2"/>
    <n v="1"/>
    <n v="0"/>
    <n v="0"/>
    <s v="Travel_Rarely"/>
    <x v="1"/>
    <s v="Life Sciences"/>
    <x v="0"/>
    <s v="Sales Representative"/>
    <x v="1"/>
    <s v="No"/>
    <s v="Y"/>
  </r>
  <r>
    <n v="31"/>
    <n v="27"/>
    <n v="3"/>
    <n v="1"/>
    <n v="4228"/>
    <n v="2"/>
    <n v="21320"/>
    <n v="18"/>
    <n v="8"/>
    <n v="0"/>
    <n v="11"/>
    <n v="3"/>
    <n v="11"/>
    <n v="1"/>
    <n v="8"/>
    <s v="Travel_Rarely"/>
    <x v="1"/>
    <s v="Medical"/>
    <x v="1"/>
    <s v="Research Director"/>
    <x v="0"/>
    <s v="No"/>
    <s v="Y"/>
  </r>
  <r>
    <n v="35"/>
    <n v="2"/>
    <n v="4"/>
    <n v="1"/>
    <n v="4229"/>
    <n v="2"/>
    <n v="101240"/>
    <n v="14"/>
    <n v="8"/>
    <n v="1"/>
    <n v="16"/>
    <n v="2"/>
    <n v="15"/>
    <n v="2"/>
    <n v="8"/>
    <s v="Travel_Rarely"/>
    <x v="1"/>
    <s v="Medical"/>
    <x v="1"/>
    <s v="Healthcare Representative"/>
    <x v="1"/>
    <s v="No"/>
    <s v="Y"/>
  </r>
  <r>
    <n v="45"/>
    <n v="14"/>
    <n v="3"/>
    <n v="1"/>
    <n v="4230"/>
    <n v="1"/>
    <n v="54730"/>
    <n v="13"/>
    <n v="8"/>
    <n v="0"/>
    <n v="17"/>
    <n v="3"/>
    <n v="0"/>
    <n v="0"/>
    <n v="0"/>
    <s v="Travel_Rarely"/>
    <x v="2"/>
    <s v="Human Resources"/>
    <x v="0"/>
    <s v="Sales Executive"/>
    <x v="0"/>
    <s v="No"/>
    <s v="Y"/>
  </r>
  <r>
    <n v="37"/>
    <n v="1"/>
    <n v="3"/>
    <n v="1"/>
    <n v="4231"/>
    <n v="3"/>
    <n v="52070"/>
    <n v="17"/>
    <n v="8"/>
    <n v="3"/>
    <n v="16"/>
    <n v="3"/>
    <n v="5"/>
    <n v="0"/>
    <n v="2"/>
    <s v="Travel_Rarely"/>
    <x v="1"/>
    <s v="Life Sciences"/>
    <x v="1"/>
    <s v="Sales Executive"/>
    <x v="0"/>
    <s v="No"/>
    <s v="Y"/>
  </r>
  <r>
    <n v="46"/>
    <n v="9"/>
    <n v="3"/>
    <n v="1"/>
    <n v="4232"/>
    <n v="3"/>
    <n v="164370"/>
    <n v="15"/>
    <n v="8"/>
    <n v="1"/>
    <n v="16"/>
    <n v="0"/>
    <n v="4"/>
    <n v="0"/>
    <n v="2"/>
    <s v="Travel_Rarely"/>
    <x v="1"/>
    <s v="Medical"/>
    <x v="2"/>
    <s v="Manager"/>
    <x v="1"/>
    <s v="No"/>
    <s v="Y"/>
  </r>
  <r>
    <n v="30"/>
    <n v="18"/>
    <n v="3"/>
    <n v="1"/>
    <n v="4233"/>
    <n v="4"/>
    <n v="22960"/>
    <n v="18"/>
    <n v="8"/>
    <n v="1"/>
    <n v="10"/>
    <n v="2"/>
    <n v="10"/>
    <n v="3"/>
    <n v="0"/>
    <s v="Travel_Rarely"/>
    <x v="0"/>
    <s v="Life Sciences"/>
    <x v="0"/>
    <s v="Human Resources"/>
    <x v="1"/>
    <s v="No"/>
    <s v="Y"/>
  </r>
  <r>
    <n v="35"/>
    <n v="20"/>
    <n v="4"/>
    <n v="1"/>
    <n v="4234"/>
    <n v="3"/>
    <n v="40690"/>
    <n v="13"/>
    <n v="8"/>
    <n v="0"/>
    <n v="6"/>
    <n v="5"/>
    <n v="6"/>
    <n v="0"/>
    <n v="4"/>
    <s v="Travel_Rarely"/>
    <x v="1"/>
    <s v="Life Sciences"/>
    <x v="1"/>
    <s v="Human Resources"/>
    <x v="0"/>
    <s v="No"/>
    <s v="Y"/>
  </r>
  <r>
    <n v="55"/>
    <n v="2"/>
    <n v="3"/>
    <n v="1"/>
    <n v="4235"/>
    <n v="2"/>
    <n v="74410"/>
    <n v="12"/>
    <n v="8"/>
    <n v="1"/>
    <n v="24"/>
    <n v="4"/>
    <n v="1"/>
    <n v="1"/>
    <n v="0"/>
    <s v="Travel_Rarely"/>
    <x v="1"/>
    <s v="Life Sciences"/>
    <x v="0"/>
    <s v="Laboratory Technician"/>
    <x v="0"/>
    <s v="No"/>
    <s v="Y"/>
  </r>
  <r>
    <n v="38"/>
    <n v="11"/>
    <n v="1"/>
    <n v="1"/>
    <n v="4236"/>
    <n v="2"/>
    <n v="24300"/>
    <n v="13"/>
    <n v="8"/>
    <n v="2"/>
    <n v="17"/>
    <n v="2"/>
    <n v="13"/>
    <n v="1"/>
    <n v="9"/>
    <s v="Non-Travel"/>
    <x v="0"/>
    <s v="Marketing"/>
    <x v="2"/>
    <s v="Laboratory Technician"/>
    <x v="1"/>
    <s v="No"/>
    <s v="Y"/>
  </r>
  <r>
    <n v="34"/>
    <n v="8"/>
    <n v="2"/>
    <n v="1"/>
    <n v="4237"/>
    <n v="1"/>
    <n v="58780"/>
    <n v="14"/>
    <n v="8"/>
    <n v="0"/>
    <n v="5"/>
    <n v="1"/>
    <n v="5"/>
    <n v="1"/>
    <n v="3"/>
    <s v="Travel_Rarely"/>
    <x v="1"/>
    <s v="Medical"/>
    <x v="0"/>
    <s v="Research Scientist"/>
    <x v="1"/>
    <s v="No"/>
    <s v="Y"/>
  </r>
  <r>
    <n v="56"/>
    <n v="2"/>
    <n v="1"/>
    <n v="1"/>
    <n v="4238"/>
    <n v="2"/>
    <n v="26440"/>
    <n v="11"/>
    <n v="8"/>
    <n v="1"/>
    <n v="37"/>
    <n v="2"/>
    <n v="6"/>
    <n v="0"/>
    <n v="2"/>
    <s v="Travel_Rarely"/>
    <x v="2"/>
    <s v="Medical"/>
    <x v="1"/>
    <s v="Sales Executive"/>
    <x v="1"/>
    <s v="No"/>
    <s v="Y"/>
  </r>
  <r>
    <n v="23"/>
    <n v="10"/>
    <n v="3"/>
    <n v="1"/>
    <n v="4239"/>
    <n v="2"/>
    <n v="64390"/>
    <n v="22"/>
    <n v="8"/>
    <n v="3"/>
    <n v="3"/>
    <n v="2"/>
    <n v="0"/>
    <n v="0"/>
    <n v="0"/>
    <s v="Travel_Rarely"/>
    <x v="1"/>
    <s v="Medical"/>
    <x v="2"/>
    <s v="Laboratory Technician"/>
    <x v="1"/>
    <s v="No"/>
    <s v="Y"/>
  </r>
  <r>
    <n v="51"/>
    <n v="29"/>
    <n v="4"/>
    <n v="1"/>
    <n v="4240"/>
    <n v="5"/>
    <n v="24510"/>
    <n v="17"/>
    <n v="8"/>
    <n v="0"/>
    <n v="10"/>
    <n v="2"/>
    <n v="4"/>
    <n v="0"/>
    <n v="3"/>
    <s v="Travel_Rarely"/>
    <x v="1"/>
    <s v="Life Sciences"/>
    <x v="0"/>
    <s v="Manufacturing Director"/>
    <x v="0"/>
    <s v="No"/>
    <s v="Y"/>
  </r>
  <r>
    <n v="30"/>
    <n v="8"/>
    <n v="2"/>
    <n v="1"/>
    <n v="4241"/>
    <n v="1"/>
    <n v="63920"/>
    <n v="21"/>
    <n v="8"/>
    <n v="1"/>
    <n v="11"/>
    <n v="2"/>
    <n v="11"/>
    <n v="10"/>
    <n v="8"/>
    <s v="Travel_Rarely"/>
    <x v="0"/>
    <s v="Technical Degree"/>
    <x v="0"/>
    <s v="Sales Representative"/>
    <x v="1"/>
    <s v="No"/>
    <s v="Y"/>
  </r>
  <r>
    <n v="46"/>
    <n v="1"/>
    <n v="2"/>
    <n v="1"/>
    <n v="4242"/>
    <n v="2"/>
    <n v="97140"/>
    <n v="22"/>
    <n v="8"/>
    <n v="0"/>
    <n v="9"/>
    <n v="0"/>
    <n v="9"/>
    <n v="4"/>
    <n v="7"/>
    <s v="Travel_Rarely"/>
    <x v="0"/>
    <s v="Medical"/>
    <x v="1"/>
    <s v="Research Scientist"/>
    <x v="0"/>
    <s v="Yes"/>
    <s v="Y"/>
  </r>
  <r>
    <n v="40"/>
    <n v="6"/>
    <n v="3"/>
    <n v="1"/>
    <n v="4243"/>
    <n v="1"/>
    <n v="60770"/>
    <n v="16"/>
    <n v="8"/>
    <n v="2"/>
    <n v="22"/>
    <n v="2"/>
    <n v="22"/>
    <n v="11"/>
    <n v="11"/>
    <s v="Travel_Frequently"/>
    <x v="1"/>
    <s v="Medical"/>
    <x v="0"/>
    <s v="Healthcare Representative"/>
    <x v="1"/>
    <s v="No"/>
    <s v="Y"/>
  </r>
  <r>
    <n v="51"/>
    <n v="8"/>
    <n v="4"/>
    <n v="1"/>
    <n v="4244"/>
    <n v="5"/>
    <n v="24500"/>
    <n v="12"/>
    <n v="8"/>
    <n v="1"/>
    <n v="11"/>
    <n v="2"/>
    <n v="10"/>
    <n v="1"/>
    <n v="0"/>
    <s v="Travel_Rarely"/>
    <x v="1"/>
    <s v="Life Sciences"/>
    <x v="1"/>
    <s v="Sales Representative"/>
    <x v="0"/>
    <s v="No"/>
    <s v="Y"/>
  </r>
  <r>
    <n v="30"/>
    <n v="9"/>
    <n v="3"/>
    <n v="1"/>
    <n v="4245"/>
    <n v="1"/>
    <n v="92500"/>
    <n v="12"/>
    <n v="8"/>
    <n v="3"/>
    <n v="11"/>
    <n v="0"/>
    <n v="11"/>
    <n v="2"/>
    <n v="7"/>
    <s v="Travel_Rarely"/>
    <x v="1"/>
    <s v="Life Sciences"/>
    <x v="2"/>
    <s v="Manufacturing Director"/>
    <x v="1"/>
    <s v="No"/>
    <s v="Y"/>
  </r>
  <r>
    <n v="46"/>
    <n v="12"/>
    <n v="1"/>
    <n v="1"/>
    <n v="4246"/>
    <n v="1"/>
    <n v="20740"/>
    <n v="15"/>
    <n v="8"/>
    <n v="1"/>
    <n v="21"/>
    <n v="3"/>
    <n v="10"/>
    <n v="9"/>
    <n v="5"/>
    <s v="Travel_Frequently"/>
    <x v="1"/>
    <s v="Medical"/>
    <x v="0"/>
    <s v="Laboratory Technician"/>
    <x v="1"/>
    <s v="No"/>
    <s v="Y"/>
  </r>
  <r>
    <n v="32"/>
    <n v="15"/>
    <n v="3"/>
    <n v="1"/>
    <n v="4247"/>
    <n v="1"/>
    <n v="101690"/>
    <n v="14"/>
    <n v="8"/>
    <n v="0"/>
    <n v="12"/>
    <n v="6"/>
    <n v="11"/>
    <n v="5"/>
    <n v="7"/>
    <s v="Travel_Rarely"/>
    <x v="0"/>
    <s v="Marketing"/>
    <x v="1"/>
    <s v="Research Scientist"/>
    <x v="1"/>
    <s v="No"/>
    <s v="Y"/>
  </r>
  <r>
    <n v="54"/>
    <n v="25"/>
    <n v="1"/>
    <n v="1"/>
    <n v="4248"/>
    <n v="1"/>
    <n v="48550"/>
    <n v="25"/>
    <n v="8"/>
    <n v="1"/>
    <n v="16"/>
    <n v="2"/>
    <n v="4"/>
    <n v="0"/>
    <n v="3"/>
    <s v="Travel_Rarely"/>
    <x v="1"/>
    <s v="Medical"/>
    <x v="0"/>
    <s v="Laboratory Technician"/>
    <x v="0"/>
    <s v="No"/>
    <s v="Y"/>
  </r>
  <r>
    <n v="24"/>
    <n v="6"/>
    <n v="2"/>
    <n v="1"/>
    <n v="4249"/>
    <n v="2"/>
    <n v="40870"/>
    <n v="20"/>
    <n v="8"/>
    <n v="3"/>
    <n v="4"/>
    <n v="1"/>
    <n v="3"/>
    <n v="0"/>
    <n v="2"/>
    <s v="Travel_Rarely"/>
    <x v="0"/>
    <s v="Marketing"/>
    <x v="0"/>
    <s v="Research Scientist"/>
    <x v="1"/>
    <s v="No"/>
    <s v="Y"/>
  </r>
  <r>
    <n v="28"/>
    <n v="9"/>
    <n v="4"/>
    <n v="1"/>
    <n v="4250"/>
    <n v="2"/>
    <n v="23670"/>
    <n v="13"/>
    <n v="8"/>
    <n v="0"/>
    <n v="5"/>
    <n v="2"/>
    <n v="5"/>
    <n v="0"/>
    <n v="4"/>
    <s v="Non-Travel"/>
    <x v="0"/>
    <s v="Medical"/>
    <x v="0"/>
    <s v="Laboratory Technician"/>
    <x v="1"/>
    <s v="No"/>
    <s v="Y"/>
  </r>
  <r>
    <n v="58"/>
    <n v="8"/>
    <n v="4"/>
    <n v="1"/>
    <n v="4251"/>
    <n v="2"/>
    <n v="29720"/>
    <n v="14"/>
    <n v="8"/>
    <n v="0"/>
    <n v="38"/>
    <n v="2"/>
    <n v="37"/>
    <n v="1"/>
    <n v="8"/>
    <s v="Travel_Rarely"/>
    <x v="1"/>
    <s v="Life Sciences"/>
    <x v="1"/>
    <s v="Sales Executive"/>
    <x v="1"/>
    <s v="No"/>
    <s v="Y"/>
  </r>
  <r>
    <n v="44"/>
    <n v="23"/>
    <n v="2"/>
    <n v="1"/>
    <n v="4252"/>
    <n v="1"/>
    <n v="195860"/>
    <n v="16"/>
    <n v="8"/>
    <n v="0"/>
    <n v="17"/>
    <n v="3"/>
    <n v="3"/>
    <n v="1"/>
    <n v="2"/>
    <s v="Non-Travel"/>
    <x v="1"/>
    <s v="Medical"/>
    <x v="0"/>
    <s v="Research Scientist"/>
    <x v="0"/>
    <s v="No"/>
    <s v="Y"/>
  </r>
  <r>
    <n v="37"/>
    <n v="9"/>
    <n v="3"/>
    <n v="1"/>
    <n v="4253"/>
    <n v="2"/>
    <n v="54840"/>
    <n v="17"/>
    <n v="8"/>
    <n v="0"/>
    <n v="7"/>
    <n v="4"/>
    <n v="3"/>
    <n v="0"/>
    <n v="2"/>
    <s v="Travel_Rarely"/>
    <x v="2"/>
    <s v="Human Resources"/>
    <x v="2"/>
    <s v="Healthcare Representative"/>
    <x v="1"/>
    <s v="Yes"/>
    <s v="Y"/>
  </r>
  <r>
    <n v="32"/>
    <n v="12"/>
    <n v="2"/>
    <n v="1"/>
    <n v="4254"/>
    <n v="1"/>
    <n v="20610"/>
    <n v="15"/>
    <n v="8"/>
    <n v="1"/>
    <n v="1"/>
    <n v="2"/>
    <n v="1"/>
    <n v="0"/>
    <n v="0"/>
    <s v="Travel_Rarely"/>
    <x v="2"/>
    <s v="Human Resources"/>
    <x v="1"/>
    <s v="Sales Representative"/>
    <x v="0"/>
    <s v="No"/>
    <s v="Y"/>
  </r>
  <r>
    <n v="20"/>
    <n v="4"/>
    <n v="4"/>
    <n v="1"/>
    <n v="4255"/>
    <n v="2"/>
    <n v="99240"/>
    <n v="22"/>
    <n v="8"/>
    <n v="0"/>
    <n v="1"/>
    <n v="3"/>
    <n v="1"/>
    <n v="1"/>
    <n v="0"/>
    <s v="Travel_Frequently"/>
    <x v="0"/>
    <s v="Life Sciences"/>
    <x v="1"/>
    <s v="Healthcare Representative"/>
    <x v="0"/>
    <s v="Yes"/>
    <s v="Y"/>
  </r>
  <r>
    <n v="34"/>
    <n v="1"/>
    <n v="4"/>
    <n v="1"/>
    <n v="4256"/>
    <n v="4"/>
    <n v="41980"/>
    <n v="22"/>
    <n v="8"/>
    <n v="1"/>
    <n v="16"/>
    <n v="2"/>
    <n v="16"/>
    <n v="2"/>
    <n v="10"/>
    <s v="Travel_Rarely"/>
    <x v="1"/>
    <s v="Other"/>
    <x v="1"/>
    <s v="Laboratory Technician"/>
    <x v="1"/>
    <s v="No"/>
    <s v="Y"/>
  </r>
  <r>
    <n v="37"/>
    <n v="24"/>
    <n v="2"/>
    <n v="1"/>
    <n v="4257"/>
    <n v="1"/>
    <n v="68150"/>
    <n v="20"/>
    <n v="8"/>
    <n v="1"/>
    <n v="17"/>
    <n v="3"/>
    <n v="1"/>
    <n v="0"/>
    <n v="0"/>
    <s v="Non-Travel"/>
    <x v="0"/>
    <s v="Life Sciences"/>
    <x v="2"/>
    <s v="Research Scientist"/>
    <x v="1"/>
    <s v="No"/>
    <s v="Y"/>
  </r>
  <r>
    <n v="59"/>
    <n v="12"/>
    <n v="2"/>
    <n v="1"/>
    <n v="4258"/>
    <n v="2"/>
    <n v="47230"/>
    <n v="14"/>
    <n v="8"/>
    <n v="0"/>
    <n v="30"/>
    <n v="0"/>
    <n v="3"/>
    <n v="2"/>
    <n v="2"/>
    <s v="Non-Travel"/>
    <x v="1"/>
    <s v="Life Sciences"/>
    <x v="0"/>
    <s v="Sales Executive"/>
    <x v="1"/>
    <s v="No"/>
    <s v="Y"/>
  </r>
  <r>
    <n v="50"/>
    <n v="3"/>
    <n v="4"/>
    <n v="1"/>
    <n v="4259"/>
    <n v="4"/>
    <n v="61420"/>
    <n v="13"/>
    <n v="8"/>
    <n v="2"/>
    <n v="28"/>
    <n v="3"/>
    <n v="8"/>
    <n v="0"/>
    <n v="7"/>
    <s v="Travel_Frequently"/>
    <x v="1"/>
    <s v="Medical"/>
    <x v="0"/>
    <s v="Research Scientist"/>
    <x v="1"/>
    <s v="No"/>
    <s v="Y"/>
  </r>
  <r>
    <n v="25"/>
    <n v="10"/>
    <n v="1"/>
    <n v="1"/>
    <n v="4260"/>
    <n v="2"/>
    <n v="82370"/>
    <n v="13"/>
    <n v="8"/>
    <n v="0"/>
    <n v="6"/>
    <n v="6"/>
    <n v="6"/>
    <n v="0"/>
    <n v="3"/>
    <s v="Travel_Rarely"/>
    <x v="0"/>
    <s v="Marketing"/>
    <x v="1"/>
    <s v="Research Director"/>
    <x v="1"/>
    <s v="Yes"/>
    <s v="Y"/>
  </r>
  <r>
    <n v="25"/>
    <n v="26"/>
    <n v="3"/>
    <n v="1"/>
    <n v="4261"/>
    <n v="1"/>
    <n v="88530"/>
    <n v="22"/>
    <n v="8"/>
    <n v="1"/>
    <n v="2"/>
    <n v="3"/>
    <n v="2"/>
    <n v="2"/>
    <n v="1"/>
    <s v="Travel_Rarely"/>
    <x v="1"/>
    <s v="Technical Degree"/>
    <x v="0"/>
    <s v="Laboratory Technician"/>
    <x v="1"/>
    <s v="No"/>
    <s v="Y"/>
  </r>
  <r>
    <n v="22"/>
    <n v="2"/>
    <n v="1"/>
    <n v="1"/>
    <n v="4262"/>
    <n v="1"/>
    <n v="193310"/>
    <n v="12"/>
    <n v="8"/>
    <n v="1"/>
    <n v="1"/>
    <n v="2"/>
    <n v="0"/>
    <n v="0"/>
    <n v="0"/>
    <s v="Travel_Rarely"/>
    <x v="1"/>
    <s v="Life Sciences"/>
    <x v="1"/>
    <s v="Sales Representative"/>
    <x v="1"/>
    <s v="No"/>
    <s v="Y"/>
  </r>
  <r>
    <n v="51"/>
    <n v="1"/>
    <n v="3"/>
    <n v="1"/>
    <n v="4263"/>
    <n v="1"/>
    <n v="20730"/>
    <n v="14"/>
    <n v="8"/>
    <n v="1"/>
    <n v="23"/>
    <n v="4"/>
    <n v="13"/>
    <n v="12"/>
    <n v="8"/>
    <s v="Travel_Frequently"/>
    <x v="1"/>
    <s v="Life Sciences"/>
    <x v="1"/>
    <s v="Sales Executive"/>
    <x v="0"/>
    <s v="No"/>
    <s v="Y"/>
  </r>
  <r>
    <n v="34"/>
    <n v="4"/>
    <n v="4"/>
    <n v="1"/>
    <n v="4264"/>
    <n v="5"/>
    <n v="55620"/>
    <n v="15"/>
    <n v="8"/>
    <n v="0"/>
    <n v="9"/>
    <n v="3"/>
    <n v="9"/>
    <n v="0"/>
    <n v="6"/>
    <s v="Travel_Frequently"/>
    <x v="2"/>
    <s v="Life Sciences"/>
    <x v="1"/>
    <s v="Sales Executive"/>
    <x v="0"/>
    <s v="Yes"/>
    <s v="Y"/>
  </r>
  <r>
    <n v="54"/>
    <n v="9"/>
    <n v="3"/>
    <n v="1"/>
    <n v="4265"/>
    <n v="1"/>
    <n v="196130"/>
    <n v="17"/>
    <n v="8"/>
    <n v="0"/>
    <n v="23"/>
    <n v="5"/>
    <n v="5"/>
    <n v="4"/>
    <n v="4"/>
    <s v="Non-Travel"/>
    <x v="1"/>
    <s v="Life Sciences"/>
    <x v="1"/>
    <s v="Laboratory Technician"/>
    <x v="1"/>
    <s v="No"/>
    <s v="Y"/>
  </r>
  <r>
    <n v="24"/>
    <n v="2"/>
    <n v="1"/>
    <n v="1"/>
    <n v="4266"/>
    <n v="2"/>
    <n v="34070"/>
    <n v="13"/>
    <n v="8"/>
    <n v="1"/>
    <n v="6"/>
    <n v="4"/>
    <n v="5"/>
    <n v="1"/>
    <n v="2"/>
    <s v="Travel_Rarely"/>
    <x v="1"/>
    <s v="Life Sciences"/>
    <x v="0"/>
    <s v="Laboratory Technician"/>
    <x v="1"/>
    <s v="No"/>
    <s v="Y"/>
  </r>
  <r>
    <n v="34"/>
    <n v="4"/>
    <n v="3"/>
    <n v="1"/>
    <n v="4267"/>
    <n v="2"/>
    <n v="50630"/>
    <n v="12"/>
    <n v="8"/>
    <n v="1"/>
    <n v="12"/>
    <n v="2"/>
    <n v="1"/>
    <n v="0"/>
    <n v="0"/>
    <s v="Travel_Rarely"/>
    <x v="0"/>
    <s v="Marketing"/>
    <x v="2"/>
    <s v="Sales Representative"/>
    <x v="0"/>
    <s v="No"/>
    <s v="Y"/>
  </r>
  <r>
    <n v="37"/>
    <n v="6"/>
    <n v="1"/>
    <n v="1"/>
    <n v="4268"/>
    <n v="1"/>
    <n v="46390"/>
    <n v="12"/>
    <n v="8"/>
    <n v="2"/>
    <n v="12"/>
    <n v="3"/>
    <n v="5"/>
    <n v="1"/>
    <n v="3"/>
    <s v="Travel_Rarely"/>
    <x v="0"/>
    <s v="Technical Degree"/>
    <x v="1"/>
    <s v="Laboratory Technician"/>
    <x v="1"/>
    <s v="No"/>
    <s v="Y"/>
  </r>
  <r>
    <n v="34"/>
    <n v="9"/>
    <n v="2"/>
    <n v="1"/>
    <n v="4269"/>
    <n v="2"/>
    <n v="48760"/>
    <n v="21"/>
    <n v="8"/>
    <n v="1"/>
    <n v="14"/>
    <n v="3"/>
    <n v="11"/>
    <n v="5"/>
    <n v="8"/>
    <s v="Travel_Rarely"/>
    <x v="0"/>
    <s v="Medical"/>
    <x v="1"/>
    <s v="Healthcare Representative"/>
    <x v="1"/>
    <s v="No"/>
    <s v="Y"/>
  </r>
  <r>
    <n v="36"/>
    <n v="7"/>
    <n v="3"/>
    <n v="1"/>
    <n v="4270"/>
    <n v="1"/>
    <n v="26900"/>
    <n v="11"/>
    <n v="8"/>
    <n v="0"/>
    <n v="10"/>
    <n v="1"/>
    <n v="9"/>
    <n v="2"/>
    <n v="8"/>
    <s v="Travel_Frequently"/>
    <x v="2"/>
    <s v="Medical"/>
    <x v="0"/>
    <s v="Research Scientist"/>
    <x v="1"/>
    <s v="No"/>
    <s v="Y"/>
  </r>
  <r>
    <n v="36"/>
    <n v="1"/>
    <n v="3"/>
    <n v="1"/>
    <n v="4271"/>
    <n v="2"/>
    <n v="175670"/>
    <n v="13"/>
    <n v="8"/>
    <n v="0"/>
    <n v="7"/>
    <n v="6"/>
    <n v="1"/>
    <n v="0"/>
    <n v="0"/>
    <s v="Travel_Rarely"/>
    <x v="1"/>
    <s v="Medical"/>
    <x v="2"/>
    <s v="Manufacturing Director"/>
    <x v="0"/>
    <s v="No"/>
    <s v="Y"/>
  </r>
  <r>
    <n v="43"/>
    <n v="3"/>
    <n v="4"/>
    <n v="1"/>
    <n v="4272"/>
    <n v="1"/>
    <n v="24080"/>
    <n v="12"/>
    <n v="8"/>
    <n v="1"/>
    <n v="25"/>
    <n v="3"/>
    <n v="25"/>
    <n v="4"/>
    <n v="12"/>
    <s v="Travel_Frequently"/>
    <x v="1"/>
    <s v="Life Sciences"/>
    <x v="0"/>
    <s v="Sales Executive"/>
    <x v="1"/>
    <s v="No"/>
    <s v="Y"/>
  </r>
  <r>
    <n v="30"/>
    <n v="10"/>
    <n v="3"/>
    <n v="1"/>
    <n v="4273"/>
    <n v="3"/>
    <n v="28140"/>
    <n v="24"/>
    <n v="8"/>
    <n v="0"/>
    <n v="10"/>
    <n v="2"/>
    <n v="10"/>
    <n v="0"/>
    <n v="9"/>
    <s v="Travel_Frequently"/>
    <x v="1"/>
    <s v="Life Sciences"/>
    <x v="2"/>
    <s v="Healthcare Representative"/>
    <x v="0"/>
    <s v="No"/>
    <s v="Y"/>
  </r>
  <r>
    <n v="33"/>
    <n v="7"/>
    <n v="3"/>
    <n v="1"/>
    <n v="4274"/>
    <n v="2"/>
    <n v="112450"/>
    <n v="21"/>
    <n v="8"/>
    <n v="0"/>
    <n v="8"/>
    <n v="3"/>
    <n v="7"/>
    <n v="0"/>
    <n v="7"/>
    <s v="Non-Travel"/>
    <x v="0"/>
    <s v="Life Sciences"/>
    <x v="0"/>
    <s v="Sales Executive"/>
    <x v="1"/>
    <s v="No"/>
    <s v="Y"/>
  </r>
  <r>
    <n v="56"/>
    <n v="15"/>
    <n v="3"/>
    <n v="1"/>
    <n v="4275"/>
    <n v="2"/>
    <n v="33120"/>
    <n v="19"/>
    <n v="8"/>
    <n v="0"/>
    <n v="7"/>
    <n v="1"/>
    <n v="5"/>
    <n v="4"/>
    <n v="3"/>
    <s v="Travel_Rarely"/>
    <x v="1"/>
    <s v="Life Sciences"/>
    <x v="0"/>
    <s v="Laboratory Technician"/>
    <x v="1"/>
    <s v="Yes"/>
    <s v="Y"/>
  </r>
  <r>
    <n v="51"/>
    <n v="3"/>
    <n v="2"/>
    <n v="1"/>
    <n v="4276"/>
    <n v="2"/>
    <n v="190490"/>
    <n v="14"/>
    <n v="8"/>
    <n v="1"/>
    <n v="23"/>
    <n v="2"/>
    <n v="20"/>
    <n v="15"/>
    <n v="15"/>
    <s v="Travel_Rarely"/>
    <x v="1"/>
    <s v="Other"/>
    <x v="1"/>
    <s v="Sales Representative"/>
    <x v="0"/>
    <s v="No"/>
    <s v="Y"/>
  </r>
  <r>
    <n v="31"/>
    <n v="2"/>
    <n v="4"/>
    <n v="1"/>
    <n v="4277"/>
    <n v="3"/>
    <n v="21410"/>
    <n v="20"/>
    <n v="8"/>
    <n v="0"/>
    <n v="12"/>
    <n v="2"/>
    <n v="7"/>
    <n v="7"/>
    <n v="7"/>
    <s v="Travel_Rarely"/>
    <x v="1"/>
    <s v="Technical Degree"/>
    <x v="0"/>
    <s v="Sales Executive"/>
    <x v="0"/>
    <s v="Yes"/>
    <s v="Y"/>
  </r>
  <r>
    <n v="26"/>
    <n v="17"/>
    <n v="3"/>
    <n v="1"/>
    <n v="4278"/>
    <n v="2"/>
    <n v="57690"/>
    <n v="19"/>
    <n v="8"/>
    <n v="0"/>
    <n v="5"/>
    <n v="4"/>
    <n v="5"/>
    <n v="4"/>
    <n v="3"/>
    <s v="Travel_Rarely"/>
    <x v="0"/>
    <s v="Medical"/>
    <x v="0"/>
    <s v="Manager"/>
    <x v="0"/>
    <s v="No"/>
    <s v="Y"/>
  </r>
  <r>
    <n v="58"/>
    <n v="2"/>
    <n v="2"/>
    <n v="1"/>
    <n v="4279"/>
    <n v="1"/>
    <n v="43850"/>
    <n v="13"/>
    <n v="8"/>
    <n v="1"/>
    <n v="40"/>
    <n v="2"/>
    <n v="40"/>
    <n v="15"/>
    <n v="6"/>
    <s v="Travel_Rarely"/>
    <x v="0"/>
    <s v="Medical"/>
    <x v="0"/>
    <s v="Research Scientist"/>
    <x v="0"/>
    <s v="Yes"/>
    <s v="Y"/>
  </r>
  <r>
    <n v="19"/>
    <n v="5"/>
    <n v="2"/>
    <n v="1"/>
    <n v="4280"/>
    <n v="1"/>
    <n v="53320"/>
    <n v="23"/>
    <n v="8"/>
    <n v="1"/>
    <n v="0"/>
    <n v="2"/>
    <n v="0"/>
    <n v="0"/>
    <n v="0"/>
    <s v="Travel_Rarely"/>
    <x v="1"/>
    <s v="Life Sciences"/>
    <x v="1"/>
    <s v="Manager"/>
    <x v="1"/>
    <s v="Yes"/>
    <s v="Y"/>
  </r>
  <r>
    <n v="22"/>
    <n v="29"/>
    <n v="4"/>
    <n v="1"/>
    <n v="4281"/>
    <n v="1"/>
    <n v="46630"/>
    <n v="13"/>
    <n v="8"/>
    <n v="1"/>
    <n v="3"/>
    <n v="1"/>
    <n v="2"/>
    <n v="2"/>
    <n v="1"/>
    <s v="Travel_Rarely"/>
    <x v="0"/>
    <s v="Technical Degree"/>
    <x v="0"/>
    <s v="Sales Executive"/>
    <x v="1"/>
    <s v="No"/>
    <s v="Y"/>
  </r>
  <r>
    <n v="49"/>
    <n v="2"/>
    <n v="3"/>
    <n v="1"/>
    <n v="4282"/>
    <n v="1"/>
    <n v="47240"/>
    <n v="11"/>
    <n v="8"/>
    <n v="1"/>
    <n v="16"/>
    <n v="3"/>
    <n v="15"/>
    <n v="5"/>
    <n v="11"/>
    <s v="Travel_Rarely"/>
    <x v="1"/>
    <s v="Life Sciences"/>
    <x v="0"/>
    <s v="Sales Executive"/>
    <x v="0"/>
    <s v="No"/>
    <s v="Y"/>
  </r>
  <r>
    <n v="43"/>
    <n v="2"/>
    <n v="2"/>
    <n v="1"/>
    <n v="4283"/>
    <n v="1"/>
    <n v="32110"/>
    <n v="13"/>
    <n v="8"/>
    <n v="0"/>
    <n v="18"/>
    <n v="2"/>
    <n v="3"/>
    <n v="1"/>
    <n v="2"/>
    <s v="Travel_Frequently"/>
    <x v="0"/>
    <s v="Life Sciences"/>
    <x v="1"/>
    <s v="Sales Executive"/>
    <x v="1"/>
    <s v="No"/>
    <s v="Y"/>
  </r>
  <r>
    <n v="50"/>
    <n v="19"/>
    <n v="4"/>
    <n v="1"/>
    <n v="4284"/>
    <n v="2"/>
    <n v="53770"/>
    <n v="14"/>
    <n v="8"/>
    <n v="1"/>
    <n v="16"/>
    <n v="3"/>
    <n v="2"/>
    <n v="2"/>
    <n v="1"/>
    <s v="Travel_Frequently"/>
    <x v="1"/>
    <s v="Life Sciences"/>
    <x v="1"/>
    <s v="Sales Executive"/>
    <x v="1"/>
    <s v="No"/>
    <s v="Y"/>
  </r>
  <r>
    <n v="31"/>
    <n v="15"/>
    <n v="1"/>
    <n v="1"/>
    <n v="4285"/>
    <n v="2"/>
    <n v="40660"/>
    <n v="22"/>
    <n v="8"/>
    <n v="0"/>
    <n v="4"/>
    <n v="2"/>
    <n v="2"/>
    <n v="2"/>
    <n v="2"/>
    <s v="Travel_Rarely"/>
    <x v="1"/>
    <s v="Medical"/>
    <x v="0"/>
    <s v="Sales Executive"/>
    <x v="0"/>
    <s v="Yes"/>
    <s v="Y"/>
  </r>
  <r>
    <n v="41"/>
    <n v="17"/>
    <n v="2"/>
    <n v="1"/>
    <n v="4286"/>
    <n v="1"/>
    <n v="52080"/>
    <n v="11"/>
    <n v="8"/>
    <n v="3"/>
    <n v="12"/>
    <n v="2"/>
    <n v="9"/>
    <n v="0"/>
    <n v="7"/>
    <s v="Travel_Rarely"/>
    <x v="1"/>
    <s v="Other"/>
    <x v="2"/>
    <s v="Manufacturing Director"/>
    <x v="1"/>
    <s v="No"/>
    <s v="Y"/>
  </r>
  <r>
    <n v="26"/>
    <n v="17"/>
    <n v="4"/>
    <n v="1"/>
    <n v="4287"/>
    <n v="2"/>
    <n v="48770"/>
    <n v="13"/>
    <n v="8"/>
    <n v="1"/>
    <n v="8"/>
    <n v="5"/>
    <n v="8"/>
    <n v="5"/>
    <n v="7"/>
    <s v="Travel_Rarely"/>
    <x v="1"/>
    <s v="Life Sciences"/>
    <x v="0"/>
    <s v="Sales Executive"/>
    <x v="1"/>
    <s v="No"/>
    <s v="Y"/>
  </r>
  <r>
    <n v="36"/>
    <n v="25"/>
    <n v="1"/>
    <n v="1"/>
    <n v="4288"/>
    <n v="2"/>
    <n v="31170"/>
    <n v="21"/>
    <n v="8"/>
    <n v="1"/>
    <n v="7"/>
    <n v="2"/>
    <n v="3"/>
    <n v="0"/>
    <n v="1"/>
    <s v="Travel_Rarely"/>
    <x v="2"/>
    <s v="Human Resources"/>
    <x v="2"/>
    <s v="Research Scientist"/>
    <x v="1"/>
    <s v="No"/>
    <s v="Y"/>
  </r>
  <r>
    <n v="51"/>
    <n v="6"/>
    <n v="3"/>
    <n v="1"/>
    <n v="4289"/>
    <n v="1"/>
    <n v="15690"/>
    <n v="11"/>
    <n v="8"/>
    <n v="0"/>
    <n v="18"/>
    <n v="2"/>
    <n v="4"/>
    <n v="0"/>
    <n v="3"/>
    <s v="Travel_Frequently"/>
    <x v="1"/>
    <s v="Life Sciences"/>
    <x v="1"/>
    <s v="Manager"/>
    <x v="0"/>
    <s v="Yes"/>
    <s v="Y"/>
  </r>
  <r>
    <n v="39"/>
    <n v="7"/>
    <n v="3"/>
    <n v="1"/>
    <n v="4290"/>
    <n v="1"/>
    <n v="196580"/>
    <n v="13"/>
    <n v="8"/>
    <n v="1"/>
    <n v="17"/>
    <n v="3"/>
    <n v="15"/>
    <n v="5"/>
    <n v="9"/>
    <s v="Travel_Rarely"/>
    <x v="1"/>
    <s v="Life Sciences"/>
    <x v="0"/>
    <s v="Research Scientist"/>
    <x v="0"/>
    <s v="No"/>
    <s v="Y"/>
  </r>
  <r>
    <n v="25"/>
    <n v="29"/>
    <n v="1"/>
    <n v="1"/>
    <n v="4291"/>
    <n v="3"/>
    <n v="30690"/>
    <n v="14"/>
    <n v="8"/>
    <n v="1"/>
    <n v="6"/>
    <n v="3"/>
    <n v="2"/>
    <n v="2"/>
    <n v="2"/>
    <s v="Travel_Rarely"/>
    <x v="0"/>
    <s v="Medical"/>
    <x v="0"/>
    <s v="Research Scientist"/>
    <x v="0"/>
    <s v="No"/>
    <s v="Y"/>
  </r>
  <r>
    <n v="30"/>
    <n v="21"/>
    <n v="1"/>
    <n v="1"/>
    <n v="4292"/>
    <n v="2"/>
    <n v="104350"/>
    <n v="11"/>
    <n v="8"/>
    <n v="0"/>
    <n v="12"/>
    <n v="5"/>
    <n v="11"/>
    <n v="4"/>
    <n v="7"/>
    <s v="Travel_Rarely"/>
    <x v="1"/>
    <s v="Medical"/>
    <x v="0"/>
    <s v="Laboratory Technician"/>
    <x v="1"/>
    <s v="No"/>
    <s v="Y"/>
  </r>
  <r>
    <n v="32"/>
    <n v="2"/>
    <n v="4"/>
    <n v="1"/>
    <n v="4293"/>
    <n v="2"/>
    <n v="41480"/>
    <n v="15"/>
    <n v="8"/>
    <n v="0"/>
    <n v="10"/>
    <n v="0"/>
    <n v="5"/>
    <n v="0"/>
    <n v="4"/>
    <s v="Travel_Rarely"/>
    <x v="1"/>
    <s v="Life Sciences"/>
    <x v="1"/>
    <s v="Research Director"/>
    <x v="0"/>
    <s v="Yes"/>
    <s v="Y"/>
  </r>
  <r>
    <n v="45"/>
    <n v="2"/>
    <n v="1"/>
    <n v="1"/>
    <n v="4294"/>
    <n v="2"/>
    <n v="57680"/>
    <n v="23"/>
    <n v="8"/>
    <n v="1"/>
    <n v="9"/>
    <n v="4"/>
    <n v="6"/>
    <n v="0"/>
    <n v="3"/>
    <s v="Travel_Rarely"/>
    <x v="1"/>
    <s v="Technical Degree"/>
    <x v="1"/>
    <s v="Healthcare Representative"/>
    <x v="0"/>
    <s v="No"/>
    <s v="Y"/>
  </r>
  <r>
    <n v="38"/>
    <n v="7"/>
    <n v="4"/>
    <n v="1"/>
    <n v="4295"/>
    <n v="2"/>
    <n v="50420"/>
    <n v="16"/>
    <n v="8"/>
    <n v="1"/>
    <n v="19"/>
    <n v="4"/>
    <n v="3"/>
    <n v="2"/>
    <n v="2"/>
    <s v="Travel_Rarely"/>
    <x v="1"/>
    <s v="Life Sciences"/>
    <x v="1"/>
    <s v="Research Director"/>
    <x v="0"/>
    <s v="No"/>
    <s v="Y"/>
  </r>
  <r>
    <n v="30"/>
    <n v="13"/>
    <n v="3"/>
    <n v="1"/>
    <n v="4296"/>
    <n v="2"/>
    <n v="57700"/>
    <n v="16"/>
    <n v="8"/>
    <n v="1"/>
    <n v="5"/>
    <n v="2"/>
    <n v="5"/>
    <n v="0"/>
    <n v="4"/>
    <s v="Travel_Rarely"/>
    <x v="0"/>
    <s v="Marketing"/>
    <x v="1"/>
    <s v="Laboratory Technician"/>
    <x v="0"/>
    <s v="No"/>
    <s v="Y"/>
  </r>
  <r>
    <n v="32"/>
    <n v="2"/>
    <n v="3"/>
    <n v="1"/>
    <n v="4297"/>
    <n v="3"/>
    <n v="77560"/>
    <n v="21"/>
    <n v="8"/>
    <n v="0"/>
    <n v="9"/>
    <n v="3"/>
    <n v="8"/>
    <n v="0"/>
    <n v="7"/>
    <s v="Travel_Frequently"/>
    <x v="0"/>
    <s v="Marketing"/>
    <x v="2"/>
    <s v="Laboratory Technician"/>
    <x v="1"/>
    <s v="No"/>
    <s v="Y"/>
  </r>
  <r>
    <n v="30"/>
    <n v="1"/>
    <n v="3"/>
    <n v="1"/>
    <n v="4298"/>
    <n v="3"/>
    <n v="103060"/>
    <n v="13"/>
    <n v="8"/>
    <n v="0"/>
    <n v="8"/>
    <n v="5"/>
    <n v="3"/>
    <n v="2"/>
    <n v="2"/>
    <s v="Travel_Rarely"/>
    <x v="1"/>
    <s v="Medical"/>
    <x v="2"/>
    <s v="Sales Executive"/>
    <x v="0"/>
    <s v="No"/>
    <s v="Y"/>
  </r>
  <r>
    <n v="30"/>
    <n v="9"/>
    <n v="3"/>
    <n v="1"/>
    <n v="4299"/>
    <n v="2"/>
    <n v="39360"/>
    <n v="11"/>
    <n v="8"/>
    <n v="1"/>
    <n v="6"/>
    <n v="3"/>
    <n v="5"/>
    <n v="1"/>
    <n v="2"/>
    <s v="Travel_Rarely"/>
    <x v="0"/>
    <s v="Medical"/>
    <x v="1"/>
    <s v="Research Scientist"/>
    <x v="1"/>
    <s v="No"/>
    <s v="Y"/>
  </r>
  <r>
    <n v="41"/>
    <n v="10"/>
    <n v="2"/>
    <n v="1"/>
    <n v="4300"/>
    <n v="3"/>
    <n v="79450"/>
    <n v="12"/>
    <n v="8"/>
    <n v="1"/>
    <n v="21"/>
    <n v="6"/>
    <n v="7"/>
    <n v="7"/>
    <n v="7"/>
    <s v="Travel_Frequently"/>
    <x v="0"/>
    <s v="Medical"/>
    <x v="2"/>
    <s v="Manufacturing Director"/>
    <x v="0"/>
    <s v="No"/>
    <s v="Y"/>
  </r>
  <r>
    <n v="41"/>
    <n v="10"/>
    <n v="4"/>
    <n v="1"/>
    <n v="4301"/>
    <n v="4"/>
    <n v="57430"/>
    <n v="12"/>
    <n v="8"/>
    <n v="3"/>
    <n v="7"/>
    <n v="2"/>
    <n v="5"/>
    <n v="1"/>
    <n v="4"/>
    <s v="Travel_Rarely"/>
    <x v="1"/>
    <s v="Medical"/>
    <x v="0"/>
    <s v="Research Scientist"/>
    <x v="1"/>
    <s v="No"/>
    <s v="Y"/>
  </r>
  <r>
    <n v="19"/>
    <n v="1"/>
    <n v="3"/>
    <n v="1"/>
    <n v="4302"/>
    <n v="5"/>
    <n v="152020"/>
    <n v="18"/>
    <n v="8"/>
    <n v="3"/>
    <n v="1"/>
    <n v="2"/>
    <n v="1"/>
    <n v="0"/>
    <n v="0"/>
    <s v="Travel_Rarely"/>
    <x v="1"/>
    <s v="Other"/>
    <x v="1"/>
    <s v="Manufacturing Director"/>
    <x v="0"/>
    <s v="No"/>
    <s v="Y"/>
  </r>
  <r>
    <n v="40"/>
    <n v="26"/>
    <n v="4"/>
    <n v="1"/>
    <n v="4303"/>
    <n v="2"/>
    <n v="54400"/>
    <n v="12"/>
    <n v="8"/>
    <n v="1"/>
    <n v="20"/>
    <n v="2"/>
    <n v="20"/>
    <n v="2"/>
    <n v="13"/>
    <s v="Travel_Frequently"/>
    <x v="1"/>
    <s v="Medical"/>
    <x v="2"/>
    <s v="Manufacturing Director"/>
    <x v="1"/>
    <s v="No"/>
    <s v="Y"/>
  </r>
  <r>
    <n v="35"/>
    <n v="8"/>
    <n v="1"/>
    <n v="1"/>
    <n v="4304"/>
    <n v="3"/>
    <n v="37600"/>
    <n v="14"/>
    <n v="8"/>
    <n v="3"/>
    <n v="10"/>
    <n v="2"/>
    <n v="10"/>
    <n v="0"/>
    <n v="6"/>
    <s v="Travel_Rarely"/>
    <x v="0"/>
    <s v="Marketing"/>
    <x v="0"/>
    <s v="Laboratory Technician"/>
    <x v="0"/>
    <s v="No"/>
    <s v="Y"/>
  </r>
  <r>
    <n v="53"/>
    <n v="14"/>
    <n v="2"/>
    <n v="1"/>
    <n v="4305"/>
    <n v="5"/>
    <n v="35170"/>
    <n v="12"/>
    <n v="8"/>
    <n v="1"/>
    <n v="13"/>
    <n v="1"/>
    <n v="7"/>
    <n v="4"/>
    <n v="5"/>
    <s v="Travel_Rarely"/>
    <x v="0"/>
    <s v="Life Sciences"/>
    <x v="0"/>
    <s v="Manufacturing Director"/>
    <x v="0"/>
    <s v="No"/>
    <s v="Y"/>
  </r>
  <r>
    <n v="45"/>
    <n v="1"/>
    <n v="4"/>
    <n v="1"/>
    <n v="4306"/>
    <n v="1"/>
    <n v="25800"/>
    <n v="17"/>
    <n v="8"/>
    <n v="3"/>
    <n v="20"/>
    <n v="3"/>
    <n v="17"/>
    <n v="0"/>
    <n v="15"/>
    <s v="Travel_Rarely"/>
    <x v="0"/>
    <s v="Technical Degree"/>
    <x v="2"/>
    <s v="Research Scientist"/>
    <x v="1"/>
    <s v="No"/>
    <s v="Y"/>
  </r>
  <r>
    <n v="32"/>
    <n v="2"/>
    <n v="2"/>
    <n v="1"/>
    <n v="4307"/>
    <n v="1"/>
    <n v="21660"/>
    <n v="19"/>
    <n v="8"/>
    <n v="1"/>
    <n v="9"/>
    <n v="4"/>
    <n v="9"/>
    <n v="3"/>
    <n v="7"/>
    <s v="Travel_Frequently"/>
    <x v="0"/>
    <s v="Life Sciences"/>
    <x v="1"/>
    <s v="Manufacturing Director"/>
    <x v="0"/>
    <s v="No"/>
    <s v="Y"/>
  </r>
  <r>
    <n v="29"/>
    <n v="10"/>
    <n v="4"/>
    <n v="1"/>
    <n v="4308"/>
    <n v="3"/>
    <n v="58690"/>
    <n v="11"/>
    <n v="8"/>
    <n v="1"/>
    <n v="10"/>
    <n v="6"/>
    <n v="10"/>
    <n v="0"/>
    <n v="9"/>
    <s v="Non-Travel"/>
    <x v="1"/>
    <s v="Technical Degree"/>
    <x v="0"/>
    <s v="Healthcare Representative"/>
    <x v="1"/>
    <s v="No"/>
    <s v="Y"/>
  </r>
  <r>
    <n v="51"/>
    <n v="1"/>
    <n v="3"/>
    <n v="1"/>
    <n v="4309"/>
    <n v="3"/>
    <n v="80080"/>
    <n v="15"/>
    <n v="8"/>
    <n v="1"/>
    <n v="10"/>
    <n v="4"/>
    <n v="1"/>
    <n v="0"/>
    <n v="0"/>
    <s v="Travel_Rarely"/>
    <x v="1"/>
    <s v="Other"/>
    <x v="0"/>
    <s v="Research Director"/>
    <x v="0"/>
    <s v="No"/>
    <s v="Y"/>
  </r>
  <r>
    <n v="58"/>
    <n v="3"/>
    <n v="3"/>
    <n v="1"/>
    <n v="4310"/>
    <n v="1"/>
    <n v="52060"/>
    <n v="11"/>
    <n v="8"/>
    <n v="3"/>
    <n v="9"/>
    <n v="4"/>
    <n v="1"/>
    <n v="0"/>
    <n v="0"/>
    <s v="Travel_Rarely"/>
    <x v="0"/>
    <s v="Marketing"/>
    <x v="0"/>
    <s v="Research Scientist"/>
    <x v="0"/>
    <s v="No"/>
    <s v="Y"/>
  </r>
  <r>
    <n v="40"/>
    <n v="11"/>
    <n v="2"/>
    <n v="1"/>
    <n v="4311"/>
    <n v="4"/>
    <n v="52950"/>
    <n v="18"/>
    <n v="8"/>
    <n v="0"/>
    <n v="15"/>
    <n v="4"/>
    <n v="12"/>
    <n v="2"/>
    <n v="11"/>
    <s v="Travel_Rarely"/>
    <x v="1"/>
    <s v="Technical Degree"/>
    <x v="0"/>
    <s v="Laboratory Technician"/>
    <x v="1"/>
    <s v="No"/>
    <s v="Y"/>
  </r>
  <r>
    <n v="34"/>
    <n v="24"/>
    <n v="4"/>
    <n v="1"/>
    <n v="4312"/>
    <n v="2"/>
    <n v="164130"/>
    <n v="16"/>
    <n v="8"/>
    <n v="0"/>
    <n v="6"/>
    <n v="1"/>
    <n v="4"/>
    <n v="1"/>
    <n v="2"/>
    <s v="Travel_Frequently"/>
    <x v="0"/>
    <s v="Marketing"/>
    <x v="0"/>
    <s v="Manufacturing Director"/>
    <x v="1"/>
    <s v="No"/>
    <s v="Y"/>
  </r>
  <r>
    <n v="22"/>
    <n v="3"/>
    <n v="3"/>
    <n v="1"/>
    <n v="4313"/>
    <n v="1"/>
    <n v="132690"/>
    <n v="25"/>
    <n v="8"/>
    <n v="1"/>
    <n v="2"/>
    <n v="2"/>
    <n v="2"/>
    <n v="2"/>
    <n v="2"/>
    <s v="Travel_Rarely"/>
    <x v="1"/>
    <s v="Medical"/>
    <x v="0"/>
    <s v="Laboratory Technician"/>
    <x v="1"/>
    <s v="No"/>
    <s v="Y"/>
  </r>
  <r>
    <n v="27"/>
    <n v="3"/>
    <n v="3"/>
    <n v="1"/>
    <n v="4314"/>
    <n v="1"/>
    <n v="27830"/>
    <n v="16"/>
    <n v="8"/>
    <n v="1"/>
    <n v="6"/>
    <n v="2"/>
    <n v="2"/>
    <n v="2"/>
    <n v="2"/>
    <s v="Non-Travel"/>
    <x v="1"/>
    <s v="Medical"/>
    <x v="2"/>
    <s v="Healthcare Representative"/>
    <x v="1"/>
    <s v="No"/>
    <s v="Y"/>
  </r>
  <r>
    <n v="28"/>
    <n v="4"/>
    <n v="4"/>
    <n v="1"/>
    <n v="4315"/>
    <n v="2"/>
    <n v="54330"/>
    <n v="13"/>
    <n v="8"/>
    <n v="1"/>
    <n v="5"/>
    <n v="4"/>
    <n v="5"/>
    <n v="0"/>
    <n v="2"/>
    <s v="Travel_Rarely"/>
    <x v="0"/>
    <s v="Life Sciences"/>
    <x v="0"/>
    <s v="Healthcare Representative"/>
    <x v="1"/>
    <s v="No"/>
    <s v="Y"/>
  </r>
  <r>
    <n v="57"/>
    <n v="3"/>
    <n v="3"/>
    <n v="1"/>
    <n v="4316"/>
    <n v="2"/>
    <n v="20130"/>
    <n v="14"/>
    <n v="8"/>
    <n v="1"/>
    <n v="12"/>
    <n v="5"/>
    <n v="5"/>
    <n v="1"/>
    <n v="4"/>
    <s v="Travel_Rarely"/>
    <x v="1"/>
    <s v="Life Sciences"/>
    <x v="2"/>
    <s v="Manufacturing Director"/>
    <x v="1"/>
    <s v="No"/>
    <s v="Y"/>
  </r>
  <r>
    <n v="27"/>
    <n v="2"/>
    <n v="3"/>
    <n v="1"/>
    <n v="4317"/>
    <n v="1"/>
    <n v="139660"/>
    <n v="19"/>
    <n v="8"/>
    <n v="0"/>
    <n v="1"/>
    <n v="1"/>
    <n v="1"/>
    <n v="0"/>
    <n v="1"/>
    <s v="Non-Travel"/>
    <x v="1"/>
    <s v="Life Sciences"/>
    <x v="2"/>
    <s v="Manufacturing Director"/>
    <x v="1"/>
    <s v="No"/>
    <s v="Y"/>
  </r>
  <r>
    <n v="50"/>
    <n v="4"/>
    <n v="3"/>
    <n v="1"/>
    <n v="4318"/>
    <n v="2"/>
    <n v="43740"/>
    <n v="15"/>
    <n v="8"/>
    <n v="1"/>
    <n v="21"/>
    <n v="5"/>
    <n v="5"/>
    <n v="4"/>
    <n v="4"/>
    <s v="Travel_Rarely"/>
    <x v="1"/>
    <s v="Life Sciences"/>
    <x v="1"/>
    <s v="Manufacturing Director"/>
    <x v="0"/>
    <s v="No"/>
    <s v="Y"/>
  </r>
  <r>
    <n v="41"/>
    <n v="7"/>
    <n v="4"/>
    <n v="1"/>
    <n v="4319"/>
    <n v="4"/>
    <n v="68420"/>
    <n v="12"/>
    <n v="8"/>
    <n v="1"/>
    <n v="13"/>
    <n v="3"/>
    <n v="9"/>
    <n v="1"/>
    <n v="8"/>
    <s v="Travel_Rarely"/>
    <x v="0"/>
    <s v="Marketing"/>
    <x v="2"/>
    <s v="Laboratory Technician"/>
    <x v="1"/>
    <s v="No"/>
    <s v="Y"/>
  </r>
  <r>
    <n v="30"/>
    <n v="1"/>
    <n v="4"/>
    <n v="1"/>
    <n v="4320"/>
    <n v="1"/>
    <n v="174260"/>
    <n v="12"/>
    <n v="8"/>
    <n v="1"/>
    <n v="12"/>
    <n v="0"/>
    <n v="10"/>
    <n v="7"/>
    <n v="4"/>
    <s v="Travel_Rarely"/>
    <x v="2"/>
    <s v="Human Resources"/>
    <x v="0"/>
    <s v="Manager"/>
    <x v="0"/>
    <s v="No"/>
    <s v="Y"/>
  </r>
  <r>
    <n v="38"/>
    <n v="1"/>
    <n v="1"/>
    <n v="1"/>
    <n v="4321"/>
    <n v="2"/>
    <n v="176030"/>
    <n v="16"/>
    <n v="8"/>
    <n v="0"/>
    <n v="12"/>
    <n v="0"/>
    <n v="8"/>
    <n v="0"/>
    <n v="7"/>
    <s v="Travel_Rarely"/>
    <x v="0"/>
    <s v="Medical"/>
    <x v="1"/>
    <s v="Laboratory Technician"/>
    <x v="1"/>
    <s v="No"/>
    <s v="Y"/>
  </r>
  <r>
    <n v="32"/>
    <n v="20"/>
    <n v="3"/>
    <n v="1"/>
    <n v="4322"/>
    <n v="1"/>
    <n v="45810"/>
    <n v="14"/>
    <n v="8"/>
    <n v="1"/>
    <n v="8"/>
    <n v="3"/>
    <n v="5"/>
    <n v="1"/>
    <n v="4"/>
    <s v="Travel_Rarely"/>
    <x v="1"/>
    <s v="Medical"/>
    <x v="1"/>
    <s v="Manufacturing Director"/>
    <x v="0"/>
    <s v="No"/>
    <s v="Y"/>
  </r>
  <r>
    <n v="27"/>
    <n v="5"/>
    <n v="4"/>
    <n v="1"/>
    <n v="4323"/>
    <n v="2"/>
    <n v="47350"/>
    <n v="13"/>
    <n v="8"/>
    <n v="0"/>
    <n v="6"/>
    <n v="2"/>
    <n v="5"/>
    <n v="1"/>
    <n v="1"/>
    <s v="Travel_Rarely"/>
    <x v="1"/>
    <s v="Medical"/>
    <x v="0"/>
    <s v="Healthcare Representative"/>
    <x v="1"/>
    <s v="No"/>
    <s v="Y"/>
  </r>
  <r>
    <n v="19"/>
    <n v="10"/>
    <n v="2"/>
    <n v="1"/>
    <n v="4324"/>
    <n v="2"/>
    <n v="41870"/>
    <n v="22"/>
    <n v="8"/>
    <n v="1"/>
    <n v="1"/>
    <n v="4"/>
    <n v="0"/>
    <n v="0"/>
    <n v="0"/>
    <s v="Travel_Frequently"/>
    <x v="1"/>
    <s v="Life Sciences"/>
    <x v="1"/>
    <s v="Healthcare Representative"/>
    <x v="1"/>
    <s v="Yes"/>
    <s v="Y"/>
  </r>
  <r>
    <n v="36"/>
    <n v="25"/>
    <n v="3"/>
    <n v="1"/>
    <n v="4325"/>
    <n v="2"/>
    <n v="55050"/>
    <n v="21"/>
    <n v="8"/>
    <n v="2"/>
    <n v="13"/>
    <n v="3"/>
    <n v="8"/>
    <n v="7"/>
    <n v="2"/>
    <s v="Travel_Frequently"/>
    <x v="0"/>
    <s v="Marketing"/>
    <x v="1"/>
    <s v="Research Director"/>
    <x v="0"/>
    <s v="No"/>
    <s v="Y"/>
  </r>
  <r>
    <n v="30"/>
    <n v="1"/>
    <n v="3"/>
    <n v="1"/>
    <n v="4326"/>
    <n v="1"/>
    <n v="54700"/>
    <n v="18"/>
    <n v="8"/>
    <n v="1"/>
    <n v="12"/>
    <n v="2"/>
    <n v="12"/>
    <n v="6"/>
    <n v="10"/>
    <s v="Non-Travel"/>
    <x v="0"/>
    <s v="Medical"/>
    <x v="2"/>
    <s v="Sales Executive"/>
    <x v="0"/>
    <s v="No"/>
    <s v="Y"/>
  </r>
  <r>
    <n v="45"/>
    <n v="24"/>
    <n v="2"/>
    <n v="1"/>
    <n v="4327"/>
    <n v="2"/>
    <n v="54760"/>
    <n v="13"/>
    <n v="8"/>
    <n v="1"/>
    <n v="9"/>
    <n v="3"/>
    <n v="5"/>
    <n v="0"/>
    <n v="3"/>
    <s v="Travel_Rarely"/>
    <x v="1"/>
    <s v="Medical"/>
    <x v="2"/>
    <s v="Sales Executive"/>
    <x v="1"/>
    <s v="No"/>
    <s v="Y"/>
  </r>
  <r>
    <n v="56"/>
    <n v="4"/>
    <n v="3"/>
    <n v="1"/>
    <n v="4328"/>
    <n v="4"/>
    <n v="25870"/>
    <n v="12"/>
    <n v="8"/>
    <n v="0"/>
    <n v="19"/>
    <n v="2"/>
    <n v="2"/>
    <n v="2"/>
    <n v="2"/>
    <s v="Travel_Rarely"/>
    <x v="1"/>
    <s v="Life Sciences"/>
    <x v="2"/>
    <s v="Manager"/>
    <x v="1"/>
    <s v="No"/>
    <s v="Y"/>
  </r>
  <r>
    <n v="33"/>
    <n v="2"/>
    <n v="2"/>
    <n v="1"/>
    <n v="4329"/>
    <n v="1"/>
    <n v="24400"/>
    <n v="18"/>
    <n v="8"/>
    <n v="3"/>
    <n v="4"/>
    <n v="4"/>
    <n v="3"/>
    <n v="0"/>
    <n v="2"/>
    <s v="Travel_Rarely"/>
    <x v="1"/>
    <s v="Medical"/>
    <x v="1"/>
    <s v="Sales Executive"/>
    <x v="1"/>
    <s v="No"/>
    <s v="Y"/>
  </r>
  <r>
    <n v="19"/>
    <n v="8"/>
    <n v="2"/>
    <n v="1"/>
    <n v="4330"/>
    <n v="2"/>
    <n v="159720"/>
    <n v="21"/>
    <n v="8"/>
    <n v="0"/>
    <n v="1"/>
    <n v="2"/>
    <n v="1"/>
    <n v="1"/>
    <n v="0"/>
    <s v="Travel_Rarely"/>
    <x v="1"/>
    <s v="Life Sciences"/>
    <x v="1"/>
    <s v="Sales Executive"/>
    <x v="1"/>
    <s v="Yes"/>
    <s v="Y"/>
  </r>
  <r>
    <n v="46"/>
    <n v="10"/>
    <n v="3"/>
    <n v="1"/>
    <n v="4331"/>
    <n v="2"/>
    <n v="153790"/>
    <n v="12"/>
    <n v="8"/>
    <n v="0"/>
    <n v="24"/>
    <n v="1"/>
    <n v="24"/>
    <n v="15"/>
    <n v="7"/>
    <s v="Travel_Rarely"/>
    <x v="1"/>
    <s v="Technical Degree"/>
    <x v="2"/>
    <s v="Laboratory Technician"/>
    <x v="0"/>
    <s v="No"/>
    <s v="Y"/>
  </r>
  <r>
    <n v="38"/>
    <n v="4"/>
    <n v="4"/>
    <n v="1"/>
    <n v="4332"/>
    <n v="1"/>
    <n v="70820"/>
    <n v="14"/>
    <n v="8"/>
    <n v="0"/>
    <n v="2"/>
    <n v="3"/>
    <n v="2"/>
    <n v="2"/>
    <n v="1"/>
    <s v="Travel_Rarely"/>
    <x v="0"/>
    <s v="Life Sciences"/>
    <x v="1"/>
    <s v="Manufacturing Director"/>
    <x v="1"/>
    <s v="No"/>
    <s v="Y"/>
  </r>
  <r>
    <n v="31"/>
    <n v="2"/>
    <n v="5"/>
    <n v="1"/>
    <n v="4333"/>
    <n v="2"/>
    <n v="27280"/>
    <n v="11"/>
    <n v="8"/>
    <n v="0"/>
    <n v="7"/>
    <n v="3"/>
    <n v="4"/>
    <n v="0"/>
    <n v="2"/>
    <s v="Travel_Rarely"/>
    <x v="0"/>
    <s v="Life Sciences"/>
    <x v="0"/>
    <s v="Sales Representative"/>
    <x v="1"/>
    <s v="No"/>
    <s v="Y"/>
  </r>
  <r>
    <n v="34"/>
    <n v="9"/>
    <n v="3"/>
    <n v="1"/>
    <n v="4334"/>
    <n v="2"/>
    <n v="53680"/>
    <n v="14"/>
    <n v="8"/>
    <n v="1"/>
    <n v="9"/>
    <n v="2"/>
    <n v="3"/>
    <n v="1"/>
    <n v="2"/>
    <s v="Travel_Rarely"/>
    <x v="0"/>
    <s v="Marketing"/>
    <x v="1"/>
    <s v="Manager"/>
    <x v="0"/>
    <s v="No"/>
    <s v="Y"/>
  </r>
  <r>
    <n v="41"/>
    <n v="18"/>
    <n v="4"/>
    <n v="1"/>
    <n v="4335"/>
    <n v="5"/>
    <n v="53470"/>
    <n v="24"/>
    <n v="8"/>
    <n v="1"/>
    <n v="4"/>
    <n v="1"/>
    <n v="4"/>
    <n v="0"/>
    <n v="2"/>
    <s v="Travel_Rarely"/>
    <x v="1"/>
    <s v="Life Sciences"/>
    <x v="1"/>
    <s v="Laboratory Technician"/>
    <x v="1"/>
    <s v="Yes"/>
    <s v="Y"/>
  </r>
  <r>
    <n v="50"/>
    <n v="19"/>
    <n v="4"/>
    <n v="1"/>
    <n v="4336"/>
    <n v="3"/>
    <n v="31950"/>
    <n v="11"/>
    <n v="8"/>
    <n v="0"/>
    <n v="5"/>
    <n v="4"/>
    <n v="3"/>
    <n v="0"/>
    <n v="2"/>
    <s v="Travel_Rarely"/>
    <x v="0"/>
    <s v="Marketing"/>
    <x v="0"/>
    <s v="Sales Executive"/>
    <x v="1"/>
    <s v="No"/>
    <s v="Y"/>
  </r>
  <r>
    <n v="53"/>
    <n v="1"/>
    <n v="2"/>
    <n v="1"/>
    <n v="4337"/>
    <n v="1"/>
    <n v="39890"/>
    <n v="13"/>
    <n v="8"/>
    <n v="0"/>
    <n v="5"/>
    <n v="2"/>
    <n v="4"/>
    <n v="1"/>
    <n v="3"/>
    <s v="Travel_Rarely"/>
    <x v="0"/>
    <s v="Life Sciences"/>
    <x v="2"/>
    <s v="Manager"/>
    <x v="1"/>
    <s v="No"/>
    <s v="Y"/>
  </r>
  <r>
    <n v="33"/>
    <n v="4"/>
    <n v="3"/>
    <n v="1"/>
    <n v="4338"/>
    <n v="1"/>
    <n v="33060"/>
    <n v="11"/>
    <n v="8"/>
    <n v="3"/>
    <n v="8"/>
    <n v="6"/>
    <n v="8"/>
    <n v="1"/>
    <n v="6"/>
    <s v="Travel_Rarely"/>
    <x v="1"/>
    <s v="Life Sciences"/>
    <x v="0"/>
    <s v="Human Resources"/>
    <x v="1"/>
    <s v="No"/>
    <s v="Y"/>
  </r>
  <r>
    <n v="40"/>
    <n v="11"/>
    <n v="3"/>
    <n v="1"/>
    <n v="4339"/>
    <n v="2"/>
    <n v="70050"/>
    <n v="20"/>
    <n v="8"/>
    <n v="2"/>
    <n v="21"/>
    <n v="2"/>
    <n v="20"/>
    <n v="9"/>
    <n v="9"/>
    <s v="Travel_Rarely"/>
    <x v="1"/>
    <s v="Life Sciences"/>
    <x v="0"/>
    <s v="Sales Executive"/>
    <x v="0"/>
    <s v="No"/>
    <s v="Y"/>
  </r>
  <r>
    <n v="55"/>
    <n v="6"/>
    <n v="1"/>
    <n v="1"/>
    <n v="4340"/>
    <n v="2"/>
    <n v="26550"/>
    <n v="17"/>
    <n v="8"/>
    <n v="0"/>
    <n v="36"/>
    <n v="0"/>
    <n v="24"/>
    <n v="2"/>
    <n v="15"/>
    <s v="Travel_Rarely"/>
    <x v="1"/>
    <s v="Life Sciences"/>
    <x v="1"/>
    <s v="Laboratory Technician"/>
    <x v="0"/>
    <s v="No"/>
    <s v="Y"/>
  </r>
  <r>
    <n v="34"/>
    <n v="7"/>
    <n v="4"/>
    <n v="1"/>
    <n v="4341"/>
    <n v="1"/>
    <n v="13930"/>
    <n v="11"/>
    <n v="8"/>
    <n v="2"/>
    <n v="10"/>
    <n v="4"/>
    <n v="10"/>
    <n v="1"/>
    <n v="9"/>
    <s v="Travel_Frequently"/>
    <x v="2"/>
    <s v="Other"/>
    <x v="0"/>
    <s v="Research Scientist"/>
    <x v="0"/>
    <s v="No"/>
    <s v="Y"/>
  </r>
  <r>
    <n v="51"/>
    <n v="4"/>
    <n v="2"/>
    <n v="1"/>
    <n v="4342"/>
    <n v="2"/>
    <n v="25700"/>
    <n v="18"/>
    <n v="8"/>
    <n v="0"/>
    <n v="21"/>
    <n v="2"/>
    <n v="7"/>
    <n v="1"/>
    <n v="0"/>
    <s v="Travel_Rarely"/>
    <x v="2"/>
    <s v="Human Resources"/>
    <x v="1"/>
    <s v="Sales Representative"/>
    <x v="1"/>
    <s v="No"/>
    <s v="Y"/>
  </r>
  <r>
    <n v="52"/>
    <n v="2"/>
    <n v="4"/>
    <n v="1"/>
    <n v="4343"/>
    <n v="2"/>
    <n v="35370"/>
    <n v="11"/>
    <n v="8"/>
    <n v="1"/>
    <n v="34"/>
    <n v="3"/>
    <n v="33"/>
    <n v="11"/>
    <n v="9"/>
    <s v="Travel_Rarely"/>
    <x v="1"/>
    <s v="Medical"/>
    <x v="0"/>
    <s v="Sales Representative"/>
    <x v="0"/>
    <s v="No"/>
    <s v="Y"/>
  </r>
  <r>
    <n v="27"/>
    <n v="15"/>
    <n v="3"/>
    <n v="1"/>
    <n v="4344"/>
    <n v="1"/>
    <n v="39860"/>
    <n v="12"/>
    <n v="8"/>
    <n v="2"/>
    <n v="7"/>
    <n v="3"/>
    <n v="7"/>
    <n v="0"/>
    <n v="3"/>
    <s v="Travel_Rarely"/>
    <x v="0"/>
    <s v="Marketing"/>
    <x v="1"/>
    <s v="Research Scientist"/>
    <x v="1"/>
    <s v="No"/>
    <s v="Y"/>
  </r>
  <r>
    <n v="35"/>
    <n v="2"/>
    <n v="4"/>
    <n v="1"/>
    <n v="4345"/>
    <n v="2"/>
    <n v="108830"/>
    <n v="12"/>
    <n v="8"/>
    <n v="0"/>
    <n v="8"/>
    <n v="3"/>
    <n v="1"/>
    <n v="0"/>
    <n v="1"/>
    <s v="Travel_Rarely"/>
    <x v="1"/>
    <s v="Life Sciences"/>
    <x v="0"/>
    <s v="Research Director"/>
    <x v="0"/>
    <s v="Yes"/>
    <s v="Y"/>
  </r>
  <r>
    <n v="43"/>
    <n v="6"/>
    <n v="2"/>
    <n v="1"/>
    <n v="4346"/>
    <n v="1"/>
    <n v="20280"/>
    <n v="20"/>
    <n v="8"/>
    <n v="1"/>
    <n v="7"/>
    <n v="2"/>
    <n v="5"/>
    <n v="2"/>
    <n v="2"/>
    <s v="Non-Travel"/>
    <x v="1"/>
    <s v="Medical"/>
    <x v="2"/>
    <s v="Healthcare Representative"/>
    <x v="1"/>
    <s v="No"/>
    <s v="Y"/>
  </r>
  <r>
    <n v="45"/>
    <n v="9"/>
    <n v="2"/>
    <n v="1"/>
    <n v="4347"/>
    <n v="1"/>
    <n v="95250"/>
    <n v="19"/>
    <n v="8"/>
    <n v="0"/>
    <n v="22"/>
    <n v="3"/>
    <n v="20"/>
    <n v="11"/>
    <n v="8"/>
    <s v="Non-Travel"/>
    <x v="1"/>
    <s v="Medical"/>
    <x v="0"/>
    <s v="Sales Executive"/>
    <x v="0"/>
    <s v="No"/>
    <s v="Y"/>
  </r>
  <r>
    <n v="37"/>
    <n v="7"/>
    <n v="3"/>
    <n v="1"/>
    <n v="4348"/>
    <n v="1"/>
    <n v="29290"/>
    <n v="12"/>
    <n v="8"/>
    <n v="0"/>
    <n v="8"/>
    <n v="2"/>
    <n v="8"/>
    <n v="1"/>
    <n v="7"/>
    <s v="Travel_Rarely"/>
    <x v="1"/>
    <s v="Life Sciences"/>
    <x v="0"/>
    <s v="Research Scientist"/>
    <x v="0"/>
    <s v="No"/>
    <s v="Y"/>
  </r>
  <r>
    <n v="35"/>
    <n v="1"/>
    <n v="3"/>
    <n v="1"/>
    <n v="4349"/>
    <n v="2"/>
    <n v="22750"/>
    <n v="13"/>
    <n v="8"/>
    <n v="0"/>
    <n v="10"/>
    <n v="2"/>
    <n v="6"/>
    <n v="1"/>
    <n v="2"/>
    <s v="Travel_Frequently"/>
    <x v="1"/>
    <s v="Other"/>
    <x v="1"/>
    <s v="Research Director"/>
    <x v="1"/>
    <s v="No"/>
    <s v="Y"/>
  </r>
  <r>
    <n v="42"/>
    <n v="1"/>
    <n v="1"/>
    <n v="1"/>
    <n v="4350"/>
    <n v="2"/>
    <n v="78790"/>
    <n v="11"/>
    <n v="8"/>
    <n v="1"/>
    <n v="11"/>
    <n v="2"/>
    <n v="5"/>
    <n v="0"/>
    <n v="2"/>
    <s v="Non-Travel"/>
    <x v="1"/>
    <s v="Technical Degree"/>
    <x v="2"/>
    <s v="Sales Executive"/>
    <x v="1"/>
    <s v="No"/>
    <s v="Y"/>
  </r>
  <r>
    <n v="38"/>
    <n v="8"/>
    <n v="2"/>
    <n v="1"/>
    <n v="4351"/>
    <n v="5"/>
    <n v="49300"/>
    <n v="14"/>
    <n v="8"/>
    <n v="0"/>
    <n v="14"/>
    <n v="0"/>
    <n v="1"/>
    <n v="0"/>
    <n v="0"/>
    <s v="Travel_Rarely"/>
    <x v="0"/>
    <s v="Marketing"/>
    <x v="0"/>
    <s v="Research Scientist"/>
    <x v="1"/>
    <s v="No"/>
    <s v="Y"/>
  </r>
  <r>
    <n v="38"/>
    <n v="25"/>
    <n v="1"/>
    <n v="1"/>
    <n v="4352"/>
    <n v="1"/>
    <n v="78470"/>
    <n v="14"/>
    <n v="8"/>
    <n v="1"/>
    <n v="9"/>
    <n v="3"/>
    <n v="7"/>
    <n v="1"/>
    <n v="7"/>
    <s v="Travel_Rarely"/>
    <x v="2"/>
    <s v="Human Resources"/>
    <x v="0"/>
    <s v="Manufacturing Director"/>
    <x v="0"/>
    <s v="No"/>
    <s v="Y"/>
  </r>
  <r>
    <n v="27"/>
    <n v="13"/>
    <n v="4"/>
    <n v="1"/>
    <n v="4353"/>
    <n v="1"/>
    <n v="44010"/>
    <n v="13"/>
    <n v="8"/>
    <n v="0"/>
    <n v="6"/>
    <n v="4"/>
    <n v="2"/>
    <n v="2"/>
    <n v="0"/>
    <s v="Travel_Frequently"/>
    <x v="1"/>
    <s v="Medical"/>
    <x v="0"/>
    <s v="Manager"/>
    <x v="1"/>
    <s v="No"/>
    <s v="Y"/>
  </r>
  <r>
    <n v="49"/>
    <n v="23"/>
    <n v="1"/>
    <n v="1"/>
    <n v="4354"/>
    <n v="2"/>
    <n v="92410"/>
    <n v="19"/>
    <n v="8"/>
    <n v="1"/>
    <n v="7"/>
    <n v="5"/>
    <n v="7"/>
    <n v="1"/>
    <n v="7"/>
    <s v="Non-Travel"/>
    <x v="1"/>
    <s v="Other"/>
    <x v="2"/>
    <s v="Sales Executive"/>
    <x v="0"/>
    <s v="No"/>
    <s v="Y"/>
  </r>
  <r>
    <n v="34"/>
    <n v="7"/>
    <n v="2"/>
    <n v="1"/>
    <n v="4355"/>
    <n v="4"/>
    <n v="29740"/>
    <n v="23"/>
    <n v="8"/>
    <n v="0"/>
    <n v="5"/>
    <n v="2"/>
    <n v="5"/>
    <n v="2"/>
    <n v="0"/>
    <s v="Travel_Frequently"/>
    <x v="1"/>
    <s v="Medical"/>
    <x v="2"/>
    <s v="Sales Representative"/>
    <x v="1"/>
    <s v="No"/>
    <s v="Y"/>
  </r>
  <r>
    <n v="40"/>
    <n v="23"/>
    <n v="3"/>
    <n v="1"/>
    <n v="4356"/>
    <n v="1"/>
    <n v="45020"/>
    <n v="12"/>
    <n v="8"/>
    <n v="2"/>
    <n v="15"/>
    <n v="0"/>
    <n v="7"/>
    <n v="3"/>
    <n v="7"/>
    <s v="Travel_Rarely"/>
    <x v="1"/>
    <s v="Medical"/>
    <x v="0"/>
    <s v="Laboratory Technician"/>
    <x v="0"/>
    <s v="No"/>
    <s v="Y"/>
  </r>
  <r>
    <n v="38"/>
    <n v="6"/>
    <n v="4"/>
    <n v="1"/>
    <n v="4357"/>
    <n v="3"/>
    <n v="107480"/>
    <n v="15"/>
    <n v="8"/>
    <n v="0"/>
    <n v="17"/>
    <n v="3"/>
    <n v="1"/>
    <n v="0"/>
    <n v="0"/>
    <s v="Travel_Rarely"/>
    <x v="0"/>
    <s v="Life Sciences"/>
    <x v="0"/>
    <s v="Research Scientist"/>
    <x v="0"/>
    <s v="Yes"/>
    <s v="Y"/>
  </r>
  <r>
    <n v="29"/>
    <n v="10"/>
    <n v="2"/>
    <n v="1"/>
    <n v="4358"/>
    <n v="2"/>
    <n v="15550"/>
    <n v="19"/>
    <n v="8"/>
    <n v="2"/>
    <n v="10"/>
    <n v="2"/>
    <n v="10"/>
    <n v="1"/>
    <n v="9"/>
    <s v="Travel_Rarely"/>
    <x v="0"/>
    <s v="Life Sciences"/>
    <x v="0"/>
    <s v="Research Scientist"/>
    <x v="0"/>
    <s v="Yes"/>
    <s v="Y"/>
  </r>
  <r>
    <n v="22"/>
    <n v="1"/>
    <n v="3"/>
    <n v="1"/>
    <n v="4359"/>
    <n v="4"/>
    <n v="129360"/>
    <n v="11"/>
    <n v="8"/>
    <n v="2"/>
    <n v="4"/>
    <n v="3"/>
    <n v="4"/>
    <n v="2"/>
    <n v="2"/>
    <s v="Travel_Rarely"/>
    <x v="1"/>
    <s v="Life Sciences"/>
    <x v="2"/>
    <s v="Healthcare Representative"/>
    <x v="0"/>
    <s v="No"/>
    <s v="Y"/>
  </r>
  <r>
    <n v="36"/>
    <n v="1"/>
    <n v="3"/>
    <n v="1"/>
    <n v="4360"/>
    <n v="2"/>
    <n v="23050"/>
    <n v="17"/>
    <n v="8"/>
    <n v="0"/>
    <n v="8"/>
    <n v="3"/>
    <n v="8"/>
    <n v="1"/>
    <n v="7"/>
    <s v="Travel_Frequently"/>
    <x v="1"/>
    <s v="Life Sciences"/>
    <x v="1"/>
    <s v="Laboratory Technician"/>
    <x v="0"/>
    <s v="No"/>
    <s v="Y"/>
  </r>
  <r>
    <n v="40"/>
    <n v="28"/>
    <n v="2"/>
    <n v="1"/>
    <n v="4361"/>
    <n v="1"/>
    <n v="167040"/>
    <n v="22"/>
    <n v="8"/>
    <n v="0"/>
    <n v="5"/>
    <n v="2"/>
    <n v="3"/>
    <n v="0"/>
    <n v="2"/>
    <s v="Non-Travel"/>
    <x v="1"/>
    <s v="Life Sciences"/>
    <x v="0"/>
    <s v="Manufacturing Director"/>
    <x v="1"/>
    <s v="No"/>
    <s v="Y"/>
  </r>
  <r>
    <n v="46"/>
    <n v="25"/>
    <n v="1"/>
    <n v="1"/>
    <n v="4362"/>
    <n v="5"/>
    <n v="34330"/>
    <n v="18"/>
    <n v="8"/>
    <n v="0"/>
    <n v="17"/>
    <n v="3"/>
    <n v="4"/>
    <n v="0"/>
    <n v="3"/>
    <s v="Travel_Rarely"/>
    <x v="1"/>
    <s v="Medical"/>
    <x v="2"/>
    <s v="Research Scientist"/>
    <x v="1"/>
    <s v="No"/>
    <s v="Y"/>
  </r>
  <r>
    <n v="32"/>
    <n v="5"/>
    <n v="3"/>
    <n v="1"/>
    <n v="4363"/>
    <n v="1"/>
    <n v="34770"/>
    <n v="11"/>
    <n v="8"/>
    <n v="0"/>
    <n v="14"/>
    <n v="2"/>
    <n v="14"/>
    <n v="9"/>
    <n v="8"/>
    <s v="Travel_Rarely"/>
    <x v="1"/>
    <s v="Medical"/>
    <x v="0"/>
    <s v="Healthcare Representative"/>
    <x v="1"/>
    <s v="Yes"/>
    <s v="Y"/>
  </r>
  <r>
    <n v="30"/>
    <n v="17"/>
    <n v="4"/>
    <n v="1"/>
    <n v="4364"/>
    <n v="2"/>
    <n v="64300"/>
    <n v="12"/>
    <n v="8"/>
    <n v="1"/>
    <n v="12"/>
    <n v="2"/>
    <n v="11"/>
    <n v="5"/>
    <n v="8"/>
    <s v="Non-Travel"/>
    <x v="1"/>
    <s v="Life Sciences"/>
    <x v="1"/>
    <s v="Healthcare Representative"/>
    <x v="1"/>
    <s v="No"/>
    <s v="Y"/>
  </r>
  <r>
    <n v="27"/>
    <n v="18"/>
    <n v="2"/>
    <n v="1"/>
    <n v="4365"/>
    <n v="1"/>
    <n v="65160"/>
    <n v="19"/>
    <n v="8"/>
    <n v="1"/>
    <n v="7"/>
    <n v="4"/>
    <n v="7"/>
    <n v="0"/>
    <n v="7"/>
    <s v="Travel_Frequently"/>
    <x v="1"/>
    <s v="Medical"/>
    <x v="1"/>
    <s v="Laboratory Technician"/>
    <x v="0"/>
    <s v="No"/>
    <s v="Y"/>
  </r>
  <r>
    <n v="51"/>
    <n v="2"/>
    <n v="1"/>
    <n v="1"/>
    <n v="4366"/>
    <n v="1"/>
    <n v="39070"/>
    <n v="13"/>
    <n v="8"/>
    <n v="0"/>
    <n v="16"/>
    <n v="2"/>
    <n v="10"/>
    <n v="4"/>
    <n v="7"/>
    <s v="Travel_Rarely"/>
    <x v="1"/>
    <s v="Medical"/>
    <x v="0"/>
    <s v="Manufacturing Director"/>
    <x v="0"/>
    <s v="No"/>
    <s v="Y"/>
  </r>
  <r>
    <n v="30"/>
    <n v="10"/>
    <n v="4"/>
    <n v="1"/>
    <n v="4367"/>
    <n v="2"/>
    <n v="55620"/>
    <n v="13"/>
    <n v="8"/>
    <n v="0"/>
    <n v="8"/>
    <n v="3"/>
    <n v="5"/>
    <n v="0"/>
    <n v="4"/>
    <s v="Travel_Rarely"/>
    <x v="1"/>
    <s v="Life Sciences"/>
    <x v="1"/>
    <s v="Research Scientist"/>
    <x v="0"/>
    <s v="Yes"/>
    <s v="Y"/>
  </r>
  <r>
    <n v="41"/>
    <n v="1"/>
    <n v="3"/>
    <n v="1"/>
    <n v="4368"/>
    <n v="2"/>
    <n v="68830"/>
    <n v="19"/>
    <n v="8"/>
    <n v="2"/>
    <n v="16"/>
    <n v="3"/>
    <n v="1"/>
    <n v="0"/>
    <n v="0"/>
    <s v="Travel_Rarely"/>
    <x v="1"/>
    <s v="Life Sciences"/>
    <x v="1"/>
    <s v="Human Resources"/>
    <x v="1"/>
    <s v="No"/>
    <s v="Y"/>
  </r>
  <r>
    <n v="30"/>
    <n v="3"/>
    <n v="2"/>
    <n v="1"/>
    <n v="4369"/>
    <n v="2"/>
    <n v="28620"/>
    <n v="14"/>
    <n v="8"/>
    <n v="0"/>
    <n v="9"/>
    <n v="2"/>
    <n v="6"/>
    <n v="0"/>
    <n v="1"/>
    <s v="Travel_Frequently"/>
    <x v="0"/>
    <s v="Medical"/>
    <x v="1"/>
    <s v="Healthcare Representative"/>
    <x v="1"/>
    <s v="Yes"/>
    <s v="Y"/>
  </r>
  <r>
    <n v="29"/>
    <n v="2"/>
    <n v="3"/>
    <n v="1"/>
    <n v="4370"/>
    <n v="1"/>
    <n v="49780"/>
    <n v="13"/>
    <n v="8"/>
    <n v="0"/>
    <n v="7"/>
    <n v="3"/>
    <n v="6"/>
    <n v="1"/>
    <n v="5"/>
    <s v="Travel_Rarely"/>
    <x v="1"/>
    <s v="Life Sciences"/>
    <x v="1"/>
    <s v="Sales Executive"/>
    <x v="1"/>
    <s v="Yes"/>
    <s v="Y"/>
  </r>
  <r>
    <n v="45"/>
    <n v="2"/>
    <n v="3"/>
    <n v="1"/>
    <n v="4371"/>
    <n v="2"/>
    <n v="103680"/>
    <n v="12"/>
    <n v="8"/>
    <n v="2"/>
    <n v="23"/>
    <n v="2"/>
    <n v="19"/>
    <n v="12"/>
    <n v="8"/>
    <s v="Non-Travel"/>
    <x v="1"/>
    <s v="Medical"/>
    <x v="1"/>
    <s v="Research Scientist"/>
    <x v="0"/>
    <s v="No"/>
    <s v="Y"/>
  </r>
  <r>
    <n v="54"/>
    <n v="8"/>
    <n v="2"/>
    <n v="1"/>
    <n v="4372"/>
    <n v="2"/>
    <n v="61340"/>
    <n v="19"/>
    <n v="8"/>
    <n v="0"/>
    <n v="16"/>
    <n v="2"/>
    <n v="6"/>
    <n v="0"/>
    <n v="5"/>
    <s v="Travel_Rarely"/>
    <x v="0"/>
    <s v="Marketing"/>
    <x v="0"/>
    <s v="Laboratory Technician"/>
    <x v="0"/>
    <s v="No"/>
    <s v="Y"/>
  </r>
  <r>
    <n v="36"/>
    <n v="16"/>
    <n v="4"/>
    <n v="1"/>
    <n v="4373"/>
    <n v="1"/>
    <n v="67350"/>
    <n v="25"/>
    <n v="8"/>
    <n v="2"/>
    <n v="16"/>
    <n v="3"/>
    <n v="13"/>
    <n v="3"/>
    <n v="7"/>
    <s v="Travel_Rarely"/>
    <x v="1"/>
    <s v="Life Sciences"/>
    <x v="1"/>
    <s v="Healthcare Representative"/>
    <x v="1"/>
    <s v="No"/>
    <s v="Y"/>
  </r>
  <r>
    <n v="33"/>
    <n v="9"/>
    <n v="1"/>
    <n v="1"/>
    <n v="4374"/>
    <n v="3"/>
    <n v="32950"/>
    <n v="22"/>
    <n v="8"/>
    <n v="2"/>
    <n v="7"/>
    <n v="2"/>
    <n v="3"/>
    <n v="1"/>
    <n v="1"/>
    <s v="Travel_Rarely"/>
    <x v="0"/>
    <s v="Other"/>
    <x v="0"/>
    <s v="Sales Executive"/>
    <x v="0"/>
    <s v="No"/>
    <s v="Y"/>
  </r>
  <r>
    <n v="37"/>
    <n v="2"/>
    <n v="4"/>
    <n v="1"/>
    <n v="4375"/>
    <n v="2"/>
    <n v="52380"/>
    <n v="15"/>
    <n v="8"/>
    <n v="1"/>
    <n v="10"/>
    <n v="5"/>
    <n v="10"/>
    <n v="0"/>
    <n v="7"/>
    <s v="Travel_Frequently"/>
    <x v="0"/>
    <s v="Life Sciences"/>
    <x v="2"/>
    <s v="Laboratory Technician"/>
    <x v="1"/>
    <s v="No"/>
    <s v="Y"/>
  </r>
  <r>
    <n v="38"/>
    <n v="1"/>
    <n v="2"/>
    <n v="1"/>
    <n v="4376"/>
    <n v="4"/>
    <n v="64720"/>
    <n v="12"/>
    <n v="8"/>
    <n v="0"/>
    <n v="17"/>
    <n v="4"/>
    <n v="16"/>
    <n v="5"/>
    <n v="13"/>
    <s v="Travel_Rarely"/>
    <x v="1"/>
    <s v="Medical"/>
    <x v="2"/>
    <s v="Laboratory Technician"/>
    <x v="1"/>
    <s v="No"/>
    <s v="Y"/>
  </r>
  <r>
    <n v="31"/>
    <n v="4"/>
    <n v="1"/>
    <n v="1"/>
    <n v="4377"/>
    <n v="3"/>
    <n v="96100"/>
    <n v="11"/>
    <n v="8"/>
    <n v="1"/>
    <n v="6"/>
    <n v="2"/>
    <n v="5"/>
    <n v="1"/>
    <n v="4"/>
    <s v="Non-Travel"/>
    <x v="0"/>
    <s v="Medical"/>
    <x v="0"/>
    <s v="Research Scientist"/>
    <x v="0"/>
    <s v="No"/>
    <s v="Y"/>
  </r>
  <r>
    <n v="59"/>
    <n v="5"/>
    <n v="3"/>
    <n v="1"/>
    <n v="4378"/>
    <n v="3"/>
    <n v="198330"/>
    <n v="13"/>
    <n v="8"/>
    <n v="0"/>
    <n v="7"/>
    <n v="2"/>
    <n v="1"/>
    <n v="0"/>
    <n v="0"/>
    <s v="Travel_Rarely"/>
    <x v="1"/>
    <s v="Life Sciences"/>
    <x v="0"/>
    <s v="Manager"/>
    <x v="0"/>
    <s v="No"/>
    <s v="Y"/>
  </r>
  <r>
    <n v="37"/>
    <n v="2"/>
    <n v="3"/>
    <n v="1"/>
    <n v="4379"/>
    <n v="2"/>
    <n v="97560"/>
    <n v="19"/>
    <n v="8"/>
    <n v="0"/>
    <n v="13"/>
    <n v="2"/>
    <n v="9"/>
    <n v="5"/>
    <n v="8"/>
    <s v="Travel_Frequently"/>
    <x v="0"/>
    <s v="Marketing"/>
    <x v="2"/>
    <s v="Laboratory Technician"/>
    <x v="0"/>
    <s v="No"/>
    <s v="Y"/>
  </r>
  <r>
    <n v="29"/>
    <n v="15"/>
    <n v="4"/>
    <n v="1"/>
    <n v="4380"/>
    <n v="1"/>
    <n v="49680"/>
    <n v="19"/>
    <n v="8"/>
    <n v="3"/>
    <n v="11"/>
    <n v="4"/>
    <n v="11"/>
    <n v="4"/>
    <n v="1"/>
    <s v="Travel_Frequently"/>
    <x v="0"/>
    <s v="Medical"/>
    <x v="0"/>
    <s v="Sales Executive"/>
    <x v="0"/>
    <s v="No"/>
    <s v="Y"/>
  </r>
  <r>
    <n v="35"/>
    <n v="19"/>
    <n v="3"/>
    <n v="1"/>
    <n v="4381"/>
    <n v="1"/>
    <n v="21450"/>
    <n v="13"/>
    <n v="8"/>
    <n v="0"/>
    <n v="10"/>
    <n v="6"/>
    <n v="10"/>
    <n v="0"/>
    <n v="8"/>
    <s v="Travel_Frequently"/>
    <x v="1"/>
    <s v="Life Sciences"/>
    <x v="1"/>
    <s v="Sales Executive"/>
    <x v="0"/>
    <s v="No"/>
    <s v="Y"/>
  </r>
  <r>
    <n v="29"/>
    <n v="7"/>
    <n v="1"/>
    <n v="1"/>
    <n v="4382"/>
    <n v="1"/>
    <n v="21800"/>
    <n v="21"/>
    <n v="8"/>
    <n v="0"/>
    <n v="4"/>
    <n v="2"/>
    <n v="4"/>
    <n v="0"/>
    <n v="1"/>
    <s v="Travel_Rarely"/>
    <x v="1"/>
    <s v="Life Sciences"/>
    <x v="1"/>
    <s v="Research Scientist"/>
    <x v="0"/>
    <s v="Yes"/>
    <s v="Y"/>
  </r>
  <r>
    <n v="52"/>
    <n v="1"/>
    <n v="2"/>
    <n v="1"/>
    <n v="4383"/>
    <n v="4"/>
    <n v="83460"/>
    <n v="14"/>
    <n v="8"/>
    <n v="0"/>
    <n v="6"/>
    <n v="5"/>
    <n v="2"/>
    <n v="2"/>
    <n v="2"/>
    <s v="Travel_Rarely"/>
    <x v="1"/>
    <s v="Medical"/>
    <x v="1"/>
    <s v="Manager"/>
    <x v="0"/>
    <s v="No"/>
    <s v="Y"/>
  </r>
  <r>
    <n v="42"/>
    <n v="7"/>
    <n v="4"/>
    <n v="1"/>
    <n v="4384"/>
    <n v="2"/>
    <n v="34450"/>
    <n v="11"/>
    <n v="8"/>
    <n v="2"/>
    <n v="22"/>
    <n v="2"/>
    <n v="22"/>
    <n v="11"/>
    <n v="15"/>
    <s v="Travel_Rarely"/>
    <x v="1"/>
    <s v="Life Sciences"/>
    <x v="0"/>
    <s v="Sales Executive"/>
    <x v="0"/>
    <s v="No"/>
    <s v="Y"/>
  </r>
  <r>
    <n v="59"/>
    <n v="4"/>
    <n v="4"/>
    <n v="1"/>
    <n v="4385"/>
    <n v="1"/>
    <n v="27600"/>
    <n v="11"/>
    <n v="8"/>
    <n v="0"/>
    <n v="7"/>
    <n v="3"/>
    <n v="2"/>
    <n v="2"/>
    <n v="2"/>
    <s v="Travel_Rarely"/>
    <x v="1"/>
    <s v="Technical Degree"/>
    <x v="0"/>
    <s v="Healthcare Representative"/>
    <x v="1"/>
    <s v="No"/>
    <s v="Y"/>
  </r>
  <r>
    <n v="50"/>
    <n v="11"/>
    <n v="2"/>
    <n v="1"/>
    <n v="4386"/>
    <n v="2"/>
    <n v="62940"/>
    <n v="23"/>
    <n v="8"/>
    <n v="1"/>
    <n v="32"/>
    <n v="2"/>
    <n v="7"/>
    <n v="0"/>
    <n v="6"/>
    <s v="Travel_Rarely"/>
    <x v="1"/>
    <s v="Life Sciences"/>
    <x v="2"/>
    <s v="Sales Executive"/>
    <x v="1"/>
    <s v="No"/>
    <s v="Y"/>
  </r>
  <r>
    <n v="33"/>
    <n v="11"/>
    <n v="4"/>
    <n v="1"/>
    <n v="4387"/>
    <n v="1"/>
    <n v="71400"/>
    <n v="21"/>
    <n v="8"/>
    <n v="0"/>
    <n v="8"/>
    <n v="2"/>
    <n v="5"/>
    <n v="0"/>
    <n v="4"/>
    <s v="Travel_Rarely"/>
    <x v="0"/>
    <s v="Marketing"/>
    <x v="0"/>
    <s v="Research Scientist"/>
    <x v="1"/>
    <s v="Yes"/>
    <s v="Y"/>
  </r>
  <r>
    <n v="43"/>
    <n v="1"/>
    <n v="3"/>
    <n v="1"/>
    <n v="4388"/>
    <n v="2"/>
    <n v="29320"/>
    <n v="24"/>
    <n v="8"/>
    <n v="0"/>
    <n v="22"/>
    <n v="3"/>
    <n v="17"/>
    <n v="1"/>
    <n v="9"/>
    <s v="Travel_Rarely"/>
    <x v="0"/>
    <s v="Marketing"/>
    <x v="0"/>
    <s v="Manufacturing Director"/>
    <x v="0"/>
    <s v="No"/>
    <s v="Y"/>
  </r>
  <r>
    <n v="33"/>
    <n v="1"/>
    <n v="3"/>
    <n v="1"/>
    <n v="4389"/>
    <n v="2"/>
    <n v="51470"/>
    <n v="11"/>
    <n v="8"/>
    <n v="0"/>
    <n v="13"/>
    <n v="2"/>
    <n v="9"/>
    <n v="1"/>
    <n v="7"/>
    <s v="Travel_Rarely"/>
    <x v="0"/>
    <s v="Life Sciences"/>
    <x v="0"/>
    <s v="Manager"/>
    <x v="1"/>
    <s v="Yes"/>
    <s v="Y"/>
  </r>
  <r>
    <n v="52"/>
    <n v="2"/>
    <n v="3"/>
    <n v="1"/>
    <n v="4390"/>
    <n v="1"/>
    <n v="45070"/>
    <n v="14"/>
    <n v="8"/>
    <n v="0"/>
    <n v="33"/>
    <n v="3"/>
    <n v="33"/>
    <n v="15"/>
    <n v="12"/>
    <s v="Non-Travel"/>
    <x v="1"/>
    <s v="Technical Degree"/>
    <x v="1"/>
    <s v="Sales Executive"/>
    <x v="1"/>
    <s v="No"/>
    <s v="Y"/>
  </r>
  <r>
    <n v="32"/>
    <n v="13"/>
    <n v="4"/>
    <n v="1"/>
    <n v="4391"/>
    <n v="3"/>
    <n v="85640"/>
    <n v="16"/>
    <n v="8"/>
    <n v="1"/>
    <n v="6"/>
    <n v="2"/>
    <n v="4"/>
    <n v="1"/>
    <n v="2"/>
    <s v="Travel_Rarely"/>
    <x v="2"/>
    <s v="Life Sciences"/>
    <x v="0"/>
    <s v="Manufacturing Director"/>
    <x v="0"/>
    <s v="No"/>
    <s v="Y"/>
  </r>
  <r>
    <n v="32"/>
    <n v="23"/>
    <n v="1"/>
    <n v="1"/>
    <n v="4392"/>
    <n v="3"/>
    <n v="24680"/>
    <n v="11"/>
    <n v="8"/>
    <n v="0"/>
    <n v="4"/>
    <n v="2"/>
    <n v="3"/>
    <n v="1"/>
    <n v="2"/>
    <s v="Travel_Rarely"/>
    <x v="0"/>
    <s v="Life Sciences"/>
    <x v="1"/>
    <s v="Healthcare Representative"/>
    <x v="1"/>
    <s v="Yes"/>
    <s v="Y"/>
  </r>
  <r>
    <n v="39"/>
    <n v="26"/>
    <n v="4"/>
    <n v="1"/>
    <n v="4393"/>
    <n v="2"/>
    <n v="81610"/>
    <n v="12"/>
    <n v="8"/>
    <n v="1"/>
    <n v="7"/>
    <n v="2"/>
    <n v="3"/>
    <n v="1"/>
    <n v="2"/>
    <s v="Travel_Rarely"/>
    <x v="0"/>
    <s v="Life Sciences"/>
    <x v="2"/>
    <s v="Research Director"/>
    <x v="1"/>
    <s v="No"/>
    <s v="Y"/>
  </r>
  <r>
    <n v="32"/>
    <n v="2"/>
    <n v="4"/>
    <n v="1"/>
    <n v="4394"/>
    <n v="4"/>
    <n v="21090"/>
    <n v="13"/>
    <n v="8"/>
    <n v="1"/>
    <n v="4"/>
    <n v="3"/>
    <n v="3"/>
    <n v="2"/>
    <n v="2"/>
    <s v="Non-Travel"/>
    <x v="0"/>
    <s v="Marketing"/>
    <x v="0"/>
    <s v="Research Scientist"/>
    <x v="1"/>
    <s v="No"/>
    <s v="Y"/>
  </r>
  <r>
    <n v="41"/>
    <n v="29"/>
    <n v="3"/>
    <n v="1"/>
    <n v="4395"/>
    <n v="2"/>
    <n v="52940"/>
    <n v="15"/>
    <n v="8"/>
    <n v="0"/>
    <n v="17"/>
    <n v="3"/>
    <n v="1"/>
    <n v="0"/>
    <n v="0"/>
    <s v="Travel_Rarely"/>
    <x v="0"/>
    <s v="Life Sciences"/>
    <x v="2"/>
    <s v="Laboratory Technician"/>
    <x v="0"/>
    <s v="No"/>
    <s v="Y"/>
  </r>
  <r>
    <n v="40"/>
    <n v="2"/>
    <n v="3"/>
    <n v="1"/>
    <n v="4396"/>
    <n v="1"/>
    <n v="27180"/>
    <n v="14"/>
    <n v="8"/>
    <n v="1"/>
    <n v="9"/>
    <n v="4"/>
    <n v="9"/>
    <n v="4"/>
    <n v="7"/>
    <s v="Travel_Rarely"/>
    <x v="1"/>
    <s v="Life Sciences"/>
    <x v="2"/>
    <s v="Manufacturing Director"/>
    <x v="1"/>
    <s v="No"/>
    <s v="Y"/>
  </r>
  <r>
    <n v="45"/>
    <n v="18"/>
    <n v="1"/>
    <n v="1"/>
    <n v="4397"/>
    <n v="2"/>
    <n v="58110"/>
    <n v="14"/>
    <n v="8"/>
    <n v="0"/>
    <n v="25"/>
    <n v="4"/>
    <n v="24"/>
    <n v="1"/>
    <n v="7"/>
    <s v="Travel_Rarely"/>
    <x v="1"/>
    <s v="Life Sciences"/>
    <x v="0"/>
    <s v="Sales Representative"/>
    <x v="0"/>
    <s v="No"/>
    <s v="Y"/>
  </r>
  <r>
    <n v="31"/>
    <n v="7"/>
    <n v="4"/>
    <n v="1"/>
    <n v="4398"/>
    <n v="1"/>
    <n v="24370"/>
    <n v="14"/>
    <n v="8"/>
    <n v="1"/>
    <n v="9"/>
    <n v="3"/>
    <n v="2"/>
    <n v="2"/>
    <n v="2"/>
    <s v="Travel_Frequently"/>
    <x v="1"/>
    <s v="Medical"/>
    <x v="2"/>
    <s v="Research Scientist"/>
    <x v="1"/>
    <s v="No"/>
    <s v="Y"/>
  </r>
  <r>
    <n v="33"/>
    <n v="2"/>
    <n v="4"/>
    <n v="1"/>
    <n v="4399"/>
    <n v="1"/>
    <n v="27660"/>
    <n v="12"/>
    <n v="8"/>
    <n v="1"/>
    <n v="2"/>
    <n v="2"/>
    <n v="2"/>
    <n v="0"/>
    <n v="2"/>
    <s v="Travel_Rarely"/>
    <x v="1"/>
    <s v="Life Sciences"/>
    <x v="0"/>
    <s v="Sales Executive"/>
    <x v="0"/>
    <s v="No"/>
    <s v="Y"/>
  </r>
  <r>
    <n v="34"/>
    <n v="26"/>
    <n v="3"/>
    <n v="1"/>
    <n v="4400"/>
    <n v="1"/>
    <n v="190380"/>
    <n v="13"/>
    <n v="8"/>
    <n v="0"/>
    <n v="13"/>
    <n v="3"/>
    <n v="11"/>
    <n v="5"/>
    <n v="9"/>
    <s v="Travel_Rarely"/>
    <x v="1"/>
    <s v="Other"/>
    <x v="0"/>
    <s v="Sales Executive"/>
    <x v="0"/>
    <s v="No"/>
    <s v="Y"/>
  </r>
  <r>
    <n v="37"/>
    <n v="22"/>
    <n v="5"/>
    <n v="1"/>
    <n v="4401"/>
    <n v="2"/>
    <n v="30550"/>
    <n v="14"/>
    <n v="8"/>
    <n v="3"/>
    <n v="17"/>
    <n v="3"/>
    <n v="3"/>
    <n v="0"/>
    <n v="2"/>
    <s v="Travel_Rarely"/>
    <x v="1"/>
    <s v="Medical"/>
    <x v="0"/>
    <s v="Manufacturing Director"/>
    <x v="0"/>
    <s v="No"/>
    <s v="Y"/>
  </r>
  <r>
    <n v="45"/>
    <n v="21"/>
    <n v="1"/>
    <n v="1"/>
    <n v="4402"/>
    <n v="3"/>
    <n v="22890"/>
    <n v="13"/>
    <n v="8"/>
    <n v="0"/>
    <n v="9"/>
    <n v="3"/>
    <n v="3"/>
    <n v="0"/>
    <n v="2"/>
    <s v="Travel_Frequently"/>
    <x v="0"/>
    <s v="Marketing"/>
    <x v="0"/>
    <s v="Research Scientist"/>
    <x v="1"/>
    <s v="No"/>
    <s v="Y"/>
  </r>
  <r>
    <n v="37"/>
    <n v="2"/>
    <n v="3"/>
    <n v="1"/>
    <n v="4403"/>
    <n v="1"/>
    <n v="40010"/>
    <n v="11"/>
    <n v="8"/>
    <n v="1"/>
    <n v="17"/>
    <n v="2"/>
    <n v="1"/>
    <n v="0"/>
    <n v="0"/>
    <s v="Travel_Frequently"/>
    <x v="0"/>
    <s v="Marketing"/>
    <x v="2"/>
    <s v="Laboratory Technician"/>
    <x v="1"/>
    <s v="Yes"/>
    <s v="Y"/>
  </r>
  <r>
    <n v="39"/>
    <n v="22"/>
    <n v="3"/>
    <n v="1"/>
    <n v="4404"/>
    <n v="1"/>
    <n v="129650"/>
    <n v="19"/>
    <n v="8"/>
    <n v="1"/>
    <n v="20"/>
    <n v="2"/>
    <n v="19"/>
    <n v="11"/>
    <n v="8"/>
    <s v="Travel_Frequently"/>
    <x v="1"/>
    <s v="Medical"/>
    <x v="1"/>
    <s v="Manufacturing Director"/>
    <x v="0"/>
    <s v="No"/>
    <s v="Y"/>
  </r>
  <r>
    <n v="29"/>
    <n v="4"/>
    <n v="3"/>
    <n v="1"/>
    <n v="4405"/>
    <n v="2"/>
    <n v="35390"/>
    <n v="18"/>
    <n v="8"/>
    <n v="0"/>
    <n v="6"/>
    <n v="2"/>
    <n v="6"/>
    <n v="1"/>
    <n v="5"/>
    <s v="Travel_Rarely"/>
    <x v="0"/>
    <s v="Other"/>
    <x v="1"/>
    <s v="Human Resources"/>
    <x v="0"/>
    <s v="No"/>
    <s v="Y"/>
  </r>
  <r>
    <n v="42"/>
    <n v="5"/>
    <n v="4"/>
    <n v="1"/>
    <n v="4406"/>
    <n v="1"/>
    <n v="60290"/>
    <n v="17"/>
    <n v="8"/>
    <n v="1"/>
    <n v="10"/>
    <n v="5"/>
    <n v="3"/>
    <n v="0"/>
    <n v="2"/>
    <s v="Travel_Rarely"/>
    <x v="1"/>
    <s v="Medical"/>
    <x v="1"/>
    <s v="Research Scientist"/>
    <x v="0"/>
    <s v="No"/>
    <s v="Y"/>
  </r>
  <r>
    <n v="29"/>
    <n v="2"/>
    <n v="4"/>
    <n v="1"/>
    <n v="4407"/>
    <n v="1"/>
    <n v="26790"/>
    <n v="15"/>
    <n v="8"/>
    <n v="0"/>
    <n v="10"/>
    <n v="2"/>
    <n v="3"/>
    <n v="0"/>
    <n v="2"/>
    <s v="Travel_Rarely"/>
    <x v="1"/>
    <s v="Medical"/>
    <x v="2"/>
    <s v="Laboratory Technician"/>
    <x v="1"/>
    <s v="No"/>
    <s v="Y"/>
  </r>
  <r>
    <n v="25"/>
    <n v="25"/>
    <n v="2"/>
    <n v="1"/>
    <n v="4408"/>
    <n v="2"/>
    <n v="37020"/>
    <n v="20"/>
    <n v="8"/>
    <n v="0"/>
    <n v="5"/>
    <n v="4"/>
    <n v="4"/>
    <n v="1"/>
    <n v="2"/>
    <s v="Travel_Rarely"/>
    <x v="1"/>
    <s v="Life Sciences"/>
    <x v="0"/>
    <s v="Sales Executive"/>
    <x v="1"/>
    <s v="No"/>
    <s v="Y"/>
  </r>
  <r>
    <n v="42"/>
    <n v="18"/>
    <n v="2"/>
    <n v="1"/>
    <n v="4409"/>
    <n v="1"/>
    <n v="23980"/>
    <n v="14"/>
    <n v="8"/>
    <n v="1"/>
    <n v="10"/>
    <n v="2"/>
    <n v="9"/>
    <n v="7"/>
    <n v="8"/>
    <s v="Travel_Rarely"/>
    <x v="0"/>
    <s v="Medical"/>
    <x v="2"/>
    <s v="Laboratory Technician"/>
    <x v="1"/>
    <s v="No"/>
    <s v="Y"/>
  </r>
  <r>
    <n v="40"/>
    <n v="28"/>
    <n v="3"/>
    <n v="1"/>
    <n v="4410"/>
    <n v="2"/>
    <n v="54680"/>
    <n v="12"/>
    <n v="8"/>
    <n v="0"/>
    <n v="10"/>
    <n v="6"/>
    <n v="21"/>
    <n v="3"/>
    <n v="9"/>
    <s v="Travel_Rarely"/>
    <x v="1"/>
    <s v="Medical"/>
    <x v="2"/>
    <s v="Laboratory Technician"/>
    <x v="1"/>
    <s v="No"/>
    <s v="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7C24CD-4631-4F05-BFDF-8780516E1711}" name="PivotTable1" cacheId="71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7">
  <location ref="A3:H8"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7">
    <i>
      <x/>
    </i>
    <i>
      <x v="1"/>
    </i>
    <i>
      <x v="2"/>
    </i>
    <i>
      <x v="3"/>
    </i>
    <i>
      <x v="4"/>
    </i>
    <i>
      <x v="5"/>
    </i>
    <i t="grand">
      <x/>
    </i>
  </colItems>
  <dataFields count="1">
    <dataField name="Count of JobRole" fld="2" subtotal="count" baseField="0" baseItem="0"/>
  </dataFields>
  <chartFormats count="12">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2" format="2" series="1">
      <pivotArea type="data" outline="0" fieldPosition="0">
        <references count="2">
          <reference field="4294967294" count="1" selected="0">
            <x v="0"/>
          </reference>
          <reference field="1" count="1" selected="0">
            <x v="2"/>
          </reference>
        </references>
      </pivotArea>
    </chartFormat>
    <chartFormat chart="2" format="3" series="1">
      <pivotArea type="data" outline="0" fieldPosition="0">
        <references count="2">
          <reference field="4294967294" count="1" selected="0">
            <x v="0"/>
          </reference>
          <reference field="1" count="1" selected="0">
            <x v="3"/>
          </reference>
        </references>
      </pivotArea>
    </chartFormat>
    <chartFormat chart="2" format="4" series="1">
      <pivotArea type="data" outline="0" fieldPosition="0">
        <references count="2">
          <reference field="4294967294" count="1" selected="0">
            <x v="0"/>
          </reference>
          <reference field="1" count="1" selected="0">
            <x v="4"/>
          </reference>
        </references>
      </pivotArea>
    </chartFormat>
    <chartFormat chart="2" format="5" series="1">
      <pivotArea type="data" outline="0" fieldPosition="0">
        <references count="2">
          <reference field="4294967294" count="1" selected="0">
            <x v="0"/>
          </reference>
          <reference field="1" count="1" selected="0">
            <x v="5"/>
          </reference>
        </references>
      </pivotArea>
    </chartFormat>
    <chartFormat chart="6" format="12" series="1">
      <pivotArea type="data" outline="0" fieldPosition="0">
        <references count="2">
          <reference field="4294967294" count="1" selected="0">
            <x v="0"/>
          </reference>
          <reference field="1" count="1" selected="0">
            <x v="0"/>
          </reference>
        </references>
      </pivotArea>
    </chartFormat>
    <chartFormat chart="6" format="13" series="1">
      <pivotArea type="data" outline="0" fieldPosition="0">
        <references count="2">
          <reference field="4294967294" count="1" selected="0">
            <x v="0"/>
          </reference>
          <reference field="1" count="1" selected="0">
            <x v="1"/>
          </reference>
        </references>
      </pivotArea>
    </chartFormat>
    <chartFormat chart="6" format="14" series="1">
      <pivotArea type="data" outline="0" fieldPosition="0">
        <references count="2">
          <reference field="4294967294" count="1" selected="0">
            <x v="0"/>
          </reference>
          <reference field="1" count="1" selected="0">
            <x v="2"/>
          </reference>
        </references>
      </pivotArea>
    </chartFormat>
    <chartFormat chart="6" format="15" series="1">
      <pivotArea type="data" outline="0" fieldPosition="0">
        <references count="2">
          <reference field="4294967294" count="1" selected="0">
            <x v="0"/>
          </reference>
          <reference field="1" count="1" selected="0">
            <x v="3"/>
          </reference>
        </references>
      </pivotArea>
    </chartFormat>
    <chartFormat chart="6" format="16" series="1">
      <pivotArea type="data" outline="0" fieldPosition="0">
        <references count="2">
          <reference field="4294967294" count="1" selected="0">
            <x v="0"/>
          </reference>
          <reference field="1" count="1" selected="0">
            <x v="4"/>
          </reference>
        </references>
      </pivotArea>
    </chartFormat>
    <chartFormat chart="6" format="17" series="1">
      <pivotArea type="data" outline="0" fieldPosition="0">
        <references count="2">
          <reference field="4294967294" count="1" selected="0">
            <x v="0"/>
          </reference>
          <reference field="1" count="1" selected="0">
            <x v="5"/>
          </reference>
        </references>
      </pivotArea>
    </chartFormat>
  </chartFormats>
  <pivotHierarchies count="82">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18"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DATA SETS!$P$1:$W$441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8EF2F8-A38A-4DA9-8042-D231FA0345E3}" name="PivotTable3" cacheId="7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E14" firstHeaderRow="1" firstDataRow="2" firstDataCol="1"/>
  <pivotFields count="4">
    <pivotField axis="axisRow" allDrilled="1" subtotalTop="0" showAll="0" dataSourceSort="1" defaultSubtotal="0" defaultAttributeDrillState="1">
      <items count="9">
        <item x="0"/>
        <item x="1"/>
        <item x="2"/>
        <item x="3"/>
        <item x="4"/>
        <item x="5"/>
        <item x="6"/>
        <item x="7"/>
        <item x="8"/>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1"/>
  </colFields>
  <colItems count="4">
    <i>
      <x/>
    </i>
    <i>
      <x v="1"/>
    </i>
    <i>
      <x v="2"/>
    </i>
    <i t="grand">
      <x/>
    </i>
  </colItems>
  <dataFields count="1">
    <dataField name="Sum of MonthlyIncome" fld="2" baseField="0" baseItem="0"/>
  </dataFields>
  <formats count="8">
    <format dxfId="335">
      <pivotArea outline="0" collapsedLevelsAreSubtotals="1" fieldPosition="0"/>
    </format>
    <format dxfId="334">
      <pivotArea field="0" type="button" dataOnly="0" labelOnly="1" outline="0" axis="axisRow" fieldPosition="0"/>
    </format>
    <format dxfId="333">
      <pivotArea dataOnly="0" labelOnly="1" fieldPosition="0">
        <references count="1">
          <reference field="0" count="0"/>
        </references>
      </pivotArea>
    </format>
    <format dxfId="332">
      <pivotArea dataOnly="0" labelOnly="1" grandRow="1" outline="0" fieldPosition="0"/>
    </format>
    <format dxfId="331">
      <pivotArea dataOnly="0" labelOnly="1" fieldPosition="0">
        <references count="1">
          <reference field="1" count="0"/>
        </references>
      </pivotArea>
    </format>
    <format dxfId="330">
      <pivotArea dataOnly="0" labelOnly="1" grandCol="1" outline="0" fieldPosition="0"/>
    </format>
    <format dxfId="329">
      <pivotArea collapsedLevelsAreSubtotals="1" fieldPosition="0">
        <references count="2">
          <reference field="0" count="1">
            <x v="3"/>
          </reference>
          <reference field="1" count="1" selected="0">
            <x v="0"/>
          </reference>
        </references>
      </pivotArea>
    </format>
    <format dxfId="328">
      <pivotArea collapsedLevelsAreSubtotals="1" fieldPosition="0">
        <references count="2">
          <reference field="0" count="3">
            <x v="2"/>
            <x v="3"/>
            <x v="4"/>
          </reference>
          <reference field="1" count="1" selected="0">
            <x v="0"/>
          </reference>
        </references>
      </pivotArea>
    </format>
  </format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2" format="6" series="1">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2">
          <reference field="4294967294" count="1" selected="0">
            <x v="0"/>
          </reference>
          <reference field="1" count="1" selected="0">
            <x v="1"/>
          </reference>
        </references>
      </pivotArea>
    </chartFormat>
    <chartFormat chart="2" format="8" series="1">
      <pivotArea type="data" outline="0" fieldPosition="0">
        <references count="2">
          <reference field="4294967294" count="1" selected="0">
            <x v="0"/>
          </reference>
          <reference field="1" count="1" selected="0">
            <x v="2"/>
          </reference>
        </references>
      </pivotArea>
    </chartFormat>
  </chartFormats>
  <pivotHierarchies count="82">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14" showRowHeaders="1" showColHeaders="1" showRowStripes="0" showColStripes="0" showLastColumn="1"/>
  <rowHierarchiesUsage count="1">
    <rowHierarchyUsage hierarchyUsage="27"/>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DATA SETS!$A$1:$W$441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F7B64E-E7D7-4178-A462-91B1EE38808C}" name="PivotTable4" cacheId="76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E20" firstHeaderRow="1" firstDataRow="2" firstDataCol="1"/>
  <pivotFields count="5">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2">
    <field x="0"/>
    <field x="1"/>
  </rowFields>
  <rowItems count="16">
    <i>
      <x/>
    </i>
    <i r="1">
      <x/>
    </i>
    <i r="1">
      <x v="1"/>
    </i>
    <i>
      <x v="1"/>
    </i>
    <i r="1">
      <x/>
    </i>
    <i r="1">
      <x v="1"/>
    </i>
    <i>
      <x v="2"/>
    </i>
    <i r="1">
      <x/>
    </i>
    <i r="1">
      <x v="1"/>
    </i>
    <i>
      <x v="3"/>
    </i>
    <i r="1">
      <x/>
    </i>
    <i r="1">
      <x v="1"/>
    </i>
    <i>
      <x v="4"/>
    </i>
    <i r="1">
      <x/>
    </i>
    <i r="1">
      <x v="1"/>
    </i>
    <i t="grand">
      <x/>
    </i>
  </rowItems>
  <colFields count="1">
    <field x="2"/>
  </colFields>
  <colItems count="4">
    <i>
      <x/>
    </i>
    <i>
      <x v="1"/>
    </i>
    <i>
      <x v="2"/>
    </i>
    <i t="grand">
      <x/>
    </i>
  </colItems>
  <dataFields count="1">
    <dataField name="Count of JobRole" fld="3" subtotal="count" baseField="0" baseItem="0"/>
  </dataFields>
  <formats count="1">
    <format dxfId="327">
      <pivotArea dataOnly="0" labelOnly="1" grandCol="1" outline="0" fieldPosition="0"/>
    </format>
  </formats>
  <chartFormats count="8">
    <chartFormat chart="2" format="62" series="1">
      <pivotArea type="data" outline="0" fieldPosition="0">
        <references count="1">
          <reference field="2" count="1" selected="0">
            <x v="0"/>
          </reference>
        </references>
      </pivotArea>
    </chartFormat>
    <chartFormat chart="2" format="63" series="1">
      <pivotArea type="data" outline="0" fieldPosition="0">
        <references count="1">
          <reference field="2" count="1" selected="0">
            <x v="1"/>
          </reference>
        </references>
      </pivotArea>
    </chartFormat>
    <chartFormat chart="2" format="64" series="1">
      <pivotArea type="data" outline="0" fieldPosition="0">
        <references count="1">
          <reference field="2" count="1" selected="0">
            <x v="2"/>
          </reference>
        </references>
      </pivotArea>
    </chartFormat>
    <chartFormat chart="4" format="73" series="1">
      <pivotArea type="data" outline="0" fieldPosition="0">
        <references count="2">
          <reference field="4294967294" count="1" selected="0">
            <x v="0"/>
          </reference>
          <reference field="2" count="1" selected="0">
            <x v="0"/>
          </reference>
        </references>
      </pivotArea>
    </chartFormat>
    <chartFormat chart="4" format="74" series="1">
      <pivotArea type="data" outline="0" fieldPosition="0">
        <references count="2">
          <reference field="4294967294" count="1" selected="0">
            <x v="0"/>
          </reference>
          <reference field="2" count="1" selected="0">
            <x v="1"/>
          </reference>
        </references>
      </pivotArea>
    </chartFormat>
    <chartFormat chart="4" format="75" series="1">
      <pivotArea type="data" outline="0" fieldPosition="0">
        <references count="2">
          <reference field="4294967294" count="1" selected="0">
            <x v="0"/>
          </reference>
          <reference field="2" count="1" selected="0">
            <x v="2"/>
          </reference>
        </references>
      </pivotArea>
    </chartFormat>
    <chartFormat chart="2" format="70" series="1">
      <pivotArea type="data" outline="0" fieldPosition="0">
        <references count="2">
          <reference field="4294967294" count="1" selected="0">
            <x v="0"/>
          </reference>
          <reference field="2" count="1" selected="0">
            <x v="1"/>
          </reference>
        </references>
      </pivotArea>
    </chartFormat>
    <chartFormat chart="2" format="71" series="1">
      <pivotArea type="data" outline="0" fieldPosition="0">
        <references count="2">
          <reference field="4294967294" count="1" selected="0">
            <x v="0"/>
          </reference>
          <reference field="2" count="1" selected="0">
            <x v="2"/>
          </reference>
        </references>
      </pivotArea>
    </chartFormat>
  </chartFormats>
  <pivotHierarchies count="82">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2">
    <rowHierarchyUsage hierarchyUsage="13"/>
    <rowHierarchyUsage hierarchyUsage="28"/>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DATA SETS!$A$1:$W$441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E12445-B307-4905-A97B-E4A78E73D85B}" name="PivotTable5" cacheId="76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E20" firstHeaderRow="1" firstDataRow="2" firstDataCol="1"/>
  <pivotFields count="5">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2">
    <field x="0"/>
    <field x="2"/>
  </rowFields>
  <rowItems count="16">
    <i>
      <x/>
    </i>
    <i r="1">
      <x/>
    </i>
    <i r="1">
      <x v="1"/>
    </i>
    <i>
      <x v="1"/>
    </i>
    <i r="1">
      <x/>
    </i>
    <i r="1">
      <x v="1"/>
    </i>
    <i>
      <x v="2"/>
    </i>
    <i r="1">
      <x/>
    </i>
    <i r="1">
      <x v="1"/>
    </i>
    <i>
      <x v="3"/>
    </i>
    <i r="1">
      <x/>
    </i>
    <i r="1">
      <x v="1"/>
    </i>
    <i>
      <x v="4"/>
    </i>
    <i r="1">
      <x/>
    </i>
    <i r="1">
      <x v="1"/>
    </i>
    <i t="grand">
      <x/>
    </i>
  </rowItems>
  <colFields count="1">
    <field x="1"/>
  </colFields>
  <colItems count="4">
    <i>
      <x/>
    </i>
    <i>
      <x v="1"/>
    </i>
    <i>
      <x v="2"/>
    </i>
    <i t="grand">
      <x/>
    </i>
  </colItems>
  <dataFields count="1">
    <dataField name="Sum of MonthlyIncome" fld="3" baseField="0" baseItem="0"/>
  </dataFields>
  <chartFormats count="9">
    <chartFormat chart="0" format="15" series="1">
      <pivotArea type="data" outline="0" fieldPosition="0">
        <references count="1">
          <reference field="1" count="1" selected="0">
            <x v="0"/>
          </reference>
        </references>
      </pivotArea>
    </chartFormat>
    <chartFormat chart="0" format="16" series="1">
      <pivotArea type="data" outline="0" fieldPosition="0">
        <references count="1">
          <reference field="1" count="1" selected="0">
            <x v="1"/>
          </reference>
        </references>
      </pivotArea>
    </chartFormat>
    <chartFormat chart="0" format="17" series="1">
      <pivotArea type="data" outline="0" fieldPosition="0">
        <references count="1">
          <reference field="1" count="1" selected="0">
            <x v="2"/>
          </reference>
        </references>
      </pivotArea>
    </chartFormat>
    <chartFormat chart="0" format="18" series="1">
      <pivotArea type="data" outline="0" fieldPosition="0">
        <references count="2">
          <reference field="4294967294" count="1" selected="0">
            <x v="0"/>
          </reference>
          <reference field="1" count="1" selected="0">
            <x v="0"/>
          </reference>
        </references>
      </pivotArea>
    </chartFormat>
    <chartFormat chart="0" format="19" series="1">
      <pivotArea type="data" outline="0" fieldPosition="0">
        <references count="2">
          <reference field="4294967294" count="1" selected="0">
            <x v="0"/>
          </reference>
          <reference field="1" count="1" selected="0">
            <x v="1"/>
          </reference>
        </references>
      </pivotArea>
    </chartFormat>
    <chartFormat chart="0" format="20" series="1">
      <pivotArea type="data" outline="0" fieldPosition="0">
        <references count="2">
          <reference field="4294967294" count="1" selected="0">
            <x v="0"/>
          </reference>
          <reference field="1" count="1" selected="0">
            <x v="2"/>
          </reference>
        </references>
      </pivotArea>
    </chartFormat>
    <chartFormat chart="5" format="24" series="1">
      <pivotArea type="data" outline="0" fieldPosition="0">
        <references count="2">
          <reference field="4294967294" count="1" selected="0">
            <x v="0"/>
          </reference>
          <reference field="1" count="1" selected="0">
            <x v="0"/>
          </reference>
        </references>
      </pivotArea>
    </chartFormat>
    <chartFormat chart="5" format="25" series="1">
      <pivotArea type="data" outline="0" fieldPosition="0">
        <references count="2">
          <reference field="4294967294" count="1" selected="0">
            <x v="0"/>
          </reference>
          <reference field="1" count="1" selected="0">
            <x v="1"/>
          </reference>
        </references>
      </pivotArea>
    </chartFormat>
    <chartFormat chart="5" format="26" series="1">
      <pivotArea type="data" outline="0" fieldPosition="0">
        <references count="2">
          <reference field="4294967294" count="1" selected="0">
            <x v="0"/>
          </reference>
          <reference field="1" count="1" selected="0">
            <x v="2"/>
          </reference>
        </references>
      </pivotArea>
    </chartFormat>
  </chartFormats>
  <pivotHierarchies count="82">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2">
    <rowHierarchyUsage hierarchyUsage="10"/>
    <rowHierarchyUsage hierarchyUsage="28"/>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DATA SETS!$A$1:$W$441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F7E8BA-67AE-4DBD-A261-F53EF840C52C}" name="PivotTable2" cacheId="77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D40" firstHeaderRow="1" firstDataRow="2" firstDataCol="1"/>
  <pivotFields count="5">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6">
        <item x="0"/>
        <item x="1"/>
        <item x="2"/>
        <item x="3"/>
        <item x="4"/>
        <item x="5"/>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2">
    <field x="0"/>
    <field x="1"/>
  </rowFields>
  <rowItems count="36">
    <i>
      <x/>
    </i>
    <i r="1">
      <x/>
    </i>
    <i r="1">
      <x v="1"/>
    </i>
    <i r="1">
      <x v="2"/>
    </i>
    <i r="1">
      <x v="3"/>
    </i>
    <i r="1">
      <x v="4"/>
    </i>
    <i r="1">
      <x v="5"/>
    </i>
    <i>
      <x v="1"/>
    </i>
    <i r="1">
      <x/>
    </i>
    <i r="1">
      <x v="1"/>
    </i>
    <i r="1">
      <x v="2"/>
    </i>
    <i r="1">
      <x v="3"/>
    </i>
    <i r="1">
      <x v="4"/>
    </i>
    <i r="1">
      <x v="5"/>
    </i>
    <i>
      <x v="2"/>
    </i>
    <i r="1">
      <x/>
    </i>
    <i r="1">
      <x v="1"/>
    </i>
    <i r="1">
      <x v="2"/>
    </i>
    <i r="1">
      <x v="3"/>
    </i>
    <i r="1">
      <x v="4"/>
    </i>
    <i r="1">
      <x v="5"/>
    </i>
    <i>
      <x v="3"/>
    </i>
    <i r="1">
      <x/>
    </i>
    <i r="1">
      <x v="1"/>
    </i>
    <i r="1">
      <x v="2"/>
    </i>
    <i r="1">
      <x v="3"/>
    </i>
    <i r="1">
      <x v="4"/>
    </i>
    <i r="1">
      <x v="5"/>
    </i>
    <i>
      <x v="4"/>
    </i>
    <i r="1">
      <x/>
    </i>
    <i r="1">
      <x v="1"/>
    </i>
    <i r="1">
      <x v="2"/>
    </i>
    <i r="1">
      <x v="3"/>
    </i>
    <i r="1">
      <x v="4"/>
    </i>
    <i r="1">
      <x v="5"/>
    </i>
    <i t="grand">
      <x/>
    </i>
  </rowItems>
  <colFields count="1">
    <field x="2"/>
  </colFields>
  <colItems count="3">
    <i>
      <x/>
    </i>
    <i>
      <x v="1"/>
    </i>
    <i t="grand">
      <x/>
    </i>
  </colItems>
  <dataFields count="1">
    <dataField name="Sum of MonthlyIncome" fld="3" baseField="0" baseItem="0"/>
  </dataField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s>
  <pivotHierarchies count="82">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27" showRowHeaders="1" showColHeaders="1" showRowStripes="0" showColStripes="0" showLastColumn="1"/>
  <rowHierarchiesUsage count="2">
    <rowHierarchyUsage hierarchyUsage="10"/>
    <rowHierarchyUsage hierarchyUsage="25"/>
  </rowHierarchiesUsage>
  <colHierarchiesUsage count="1">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DATA SETS!$A$1:$W$441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F4355C-90C9-4046-944E-DDC27545E280}" name="PivotTable3" cacheId="77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E40" firstHeaderRow="1" firstDataRow="2" firstDataCol="1"/>
  <pivotFields count="5">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2">
    <field x="0"/>
    <field x="2"/>
  </rowFields>
  <rowItems count="36">
    <i>
      <x/>
    </i>
    <i r="1">
      <x/>
    </i>
    <i r="1">
      <x v="1"/>
    </i>
    <i r="1">
      <x v="2"/>
    </i>
    <i r="1">
      <x v="3"/>
    </i>
    <i r="1">
      <x v="4"/>
    </i>
    <i r="1">
      <x v="5"/>
    </i>
    <i>
      <x v="1"/>
    </i>
    <i r="1">
      <x/>
    </i>
    <i r="1">
      <x v="1"/>
    </i>
    <i r="1">
      <x v="2"/>
    </i>
    <i r="1">
      <x v="3"/>
    </i>
    <i r="1">
      <x v="4"/>
    </i>
    <i r="1">
      <x v="5"/>
    </i>
    <i>
      <x v="2"/>
    </i>
    <i r="1">
      <x/>
    </i>
    <i r="1">
      <x v="1"/>
    </i>
    <i r="1">
      <x v="2"/>
    </i>
    <i r="1">
      <x v="3"/>
    </i>
    <i r="1">
      <x v="4"/>
    </i>
    <i r="1">
      <x v="5"/>
    </i>
    <i>
      <x v="3"/>
    </i>
    <i r="1">
      <x/>
    </i>
    <i r="1">
      <x v="1"/>
    </i>
    <i r="1">
      <x v="2"/>
    </i>
    <i r="1">
      <x v="3"/>
    </i>
    <i r="1">
      <x v="4"/>
    </i>
    <i r="1">
      <x v="5"/>
    </i>
    <i>
      <x v="4"/>
    </i>
    <i r="1">
      <x/>
    </i>
    <i r="1">
      <x v="1"/>
    </i>
    <i r="1">
      <x v="2"/>
    </i>
    <i r="1">
      <x v="3"/>
    </i>
    <i r="1">
      <x v="4"/>
    </i>
    <i r="1">
      <x v="5"/>
    </i>
    <i t="grand">
      <x/>
    </i>
  </rowItems>
  <colFields count="1">
    <field x="1"/>
  </colFields>
  <colItems count="4">
    <i>
      <x/>
    </i>
    <i>
      <x v="1"/>
    </i>
    <i>
      <x v="2"/>
    </i>
    <i t="grand">
      <x/>
    </i>
  </colItems>
  <dataFields count="1">
    <dataField name=" " fld="3"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2" format="6" series="1">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2">
          <reference field="4294967294" count="1" selected="0">
            <x v="0"/>
          </reference>
          <reference field="1" count="1" selected="0">
            <x v="1"/>
          </reference>
        </references>
      </pivotArea>
    </chartFormat>
    <chartFormat chart="2" format="8" series="1">
      <pivotArea type="data" outline="0" fieldPosition="0">
        <references count="2">
          <reference field="4294967294" count="1" selected="0">
            <x v="0"/>
          </reference>
          <reference field="1" count="1" selected="0">
            <x v="2"/>
          </reference>
        </references>
      </pivotArea>
    </chartFormat>
  </chartFormats>
  <pivotHierarchies count="82">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rowHierarchiesUsage count="2">
    <rowHierarchyUsage hierarchyUsage="13"/>
    <rowHierarchyUsage hierarchyUsage="25"/>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DATA SETS!$A$1:$W$441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212837-D7A9-44EE-9073-3A7A4188480C}" name="PivotTable10" cacheId="77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K13" firstHeaderRow="1" firstDataRow="2" firstDataCol="1"/>
  <pivotFields count="5">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2">
    <field x="0"/>
    <field x="1"/>
  </rowFields>
  <rowItems count="9">
    <i>
      <x/>
    </i>
    <i r="1">
      <x/>
    </i>
    <i r="1">
      <x v="1"/>
    </i>
    <i r="1">
      <x v="2"/>
    </i>
    <i>
      <x v="1"/>
    </i>
    <i r="1">
      <x/>
    </i>
    <i r="1">
      <x v="1"/>
    </i>
    <i r="1">
      <x v="2"/>
    </i>
    <i t="grand">
      <x/>
    </i>
  </rowItems>
  <colFields count="1">
    <field x="2"/>
  </colFields>
  <colItems count="10">
    <i>
      <x/>
    </i>
    <i>
      <x v="1"/>
    </i>
    <i>
      <x v="2"/>
    </i>
    <i>
      <x v="3"/>
    </i>
    <i>
      <x v="4"/>
    </i>
    <i>
      <x v="5"/>
    </i>
    <i>
      <x v="6"/>
    </i>
    <i>
      <x v="7"/>
    </i>
    <i>
      <x v="8"/>
    </i>
    <i t="grand">
      <x/>
    </i>
  </colItems>
  <dataFields count="1">
    <dataField name="Sum of StockOptionLevel" fld="3" baseField="0" baseItem="0"/>
  </dataFields>
  <chartFormats count="1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2" format="18" series="1">
      <pivotArea type="data" outline="0" fieldPosition="0">
        <references count="2">
          <reference field="4294967294" count="1" selected="0">
            <x v="0"/>
          </reference>
          <reference field="2" count="1" selected="0">
            <x v="0"/>
          </reference>
        </references>
      </pivotArea>
    </chartFormat>
    <chartFormat chart="2" format="19" series="1">
      <pivotArea type="data" outline="0" fieldPosition="0">
        <references count="2">
          <reference field="4294967294" count="1" selected="0">
            <x v="0"/>
          </reference>
          <reference field="2" count="1" selected="0">
            <x v="1"/>
          </reference>
        </references>
      </pivotArea>
    </chartFormat>
    <chartFormat chart="2" format="20" series="1">
      <pivotArea type="data" outline="0" fieldPosition="0">
        <references count="2">
          <reference field="4294967294" count="1" selected="0">
            <x v="0"/>
          </reference>
          <reference field="2" count="1" selected="0">
            <x v="2"/>
          </reference>
        </references>
      </pivotArea>
    </chartFormat>
    <chartFormat chart="2" format="21" series="1">
      <pivotArea type="data" outline="0" fieldPosition="0">
        <references count="2">
          <reference field="4294967294" count="1" selected="0">
            <x v="0"/>
          </reference>
          <reference field="2" count="1" selected="0">
            <x v="3"/>
          </reference>
        </references>
      </pivotArea>
    </chartFormat>
    <chartFormat chart="2" format="22" series="1">
      <pivotArea type="data" outline="0" fieldPosition="0">
        <references count="2">
          <reference field="4294967294" count="1" selected="0">
            <x v="0"/>
          </reference>
          <reference field="2" count="1" selected="0">
            <x v="4"/>
          </reference>
        </references>
      </pivotArea>
    </chartFormat>
    <chartFormat chart="2" format="23" series="1">
      <pivotArea type="data" outline="0" fieldPosition="0">
        <references count="2">
          <reference field="4294967294" count="1" selected="0">
            <x v="0"/>
          </reference>
          <reference field="2" count="1" selected="0">
            <x v="5"/>
          </reference>
        </references>
      </pivotArea>
    </chartFormat>
    <chartFormat chart="2" format="24" series="1">
      <pivotArea type="data" outline="0" fieldPosition="0">
        <references count="2">
          <reference field="4294967294" count="1" selected="0">
            <x v="0"/>
          </reference>
          <reference field="2" count="1" selected="0">
            <x v="6"/>
          </reference>
        </references>
      </pivotArea>
    </chartFormat>
    <chartFormat chart="2" format="25" series="1">
      <pivotArea type="data" outline="0" fieldPosition="0">
        <references count="2">
          <reference field="4294967294" count="1" selected="0">
            <x v="0"/>
          </reference>
          <reference field="2" count="1" selected="0">
            <x v="7"/>
          </reference>
        </references>
      </pivotArea>
    </chartFormat>
    <chartFormat chart="2" format="26" series="1">
      <pivotArea type="data" outline="0" fieldPosition="0">
        <references count="2">
          <reference field="4294967294" count="1" selected="0">
            <x v="0"/>
          </reference>
          <reference field="2" count="1" selected="0">
            <x v="8"/>
          </reference>
        </references>
      </pivotArea>
    </chartFormat>
  </chartFormats>
  <pivotHierarchies count="82">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7" showRowHeaders="1" showColHeaders="1" showRowStripes="0" showColStripes="0" showLastColumn="1"/>
  <rowHierarchiesUsage count="2">
    <rowHierarchyUsage hierarchyUsage="28"/>
    <rowHierarchyUsage hierarchyUsage="24"/>
  </rowHierarchiesUsage>
  <colHierarchiesUsage count="1">
    <colHierarchyUsage hierarchyUsage="2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DATA SETS!$A$1:$W$441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29807CA-9D40-4E29-8323-B4CCEE49E855}" name="PivotTable2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D8" firstHeaderRow="1" firstDataRow="2" firstDataCol="1"/>
  <pivotFields count="23">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items count="4">
        <item x="2"/>
        <item x="0"/>
        <item x="1"/>
        <item t="default"/>
      </items>
    </pivotField>
    <pivotField showAll="0"/>
    <pivotField axis="axisCol" showAll="0">
      <items count="3">
        <item x="0"/>
        <item x="1"/>
        <item t="default"/>
      </items>
    </pivotField>
    <pivotField showAll="0"/>
    <pivotField showAll="0"/>
  </pivotFields>
  <rowFields count="1">
    <field x="16"/>
  </rowFields>
  <rowItems count="4">
    <i>
      <x/>
    </i>
    <i>
      <x v="1"/>
    </i>
    <i>
      <x v="2"/>
    </i>
    <i t="grand">
      <x/>
    </i>
  </rowItems>
  <colFields count="1">
    <field x="20"/>
  </colFields>
  <colItems count="3">
    <i>
      <x/>
    </i>
    <i>
      <x v="1"/>
    </i>
    <i t="grand">
      <x/>
    </i>
  </colItems>
  <dataFields count="1">
    <dataField name="Count of EmployeeID" fld="4" subtotal="count" baseField="0" baseItem="0"/>
  </dataFields>
  <chartFormats count="4">
    <chartFormat chart="0" format="0" series="1">
      <pivotArea type="data" outline="0" fieldPosition="0">
        <references count="2">
          <reference field="4294967294" count="1" selected="0">
            <x v="0"/>
          </reference>
          <reference field="20" count="1" selected="0">
            <x v="0"/>
          </reference>
        </references>
      </pivotArea>
    </chartFormat>
    <chartFormat chart="0" format="1" series="1">
      <pivotArea type="data" outline="0" fieldPosition="0">
        <references count="2">
          <reference field="4294967294" count="1" selected="0">
            <x v="0"/>
          </reference>
          <reference field="20" count="1" selected="0">
            <x v="1"/>
          </reference>
        </references>
      </pivotArea>
    </chartFormat>
    <chartFormat chart="2" format="4" series="1">
      <pivotArea type="data" outline="0" fieldPosition="0">
        <references count="2">
          <reference field="4294967294" count="1" selected="0">
            <x v="0"/>
          </reference>
          <reference field="20" count="1" selected="0">
            <x v="0"/>
          </reference>
        </references>
      </pivotArea>
    </chartFormat>
    <chartFormat chart="2" format="5"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2703E6B-748C-45D8-A08D-0A6E259C69F5}" name="PivotTable9" cacheId="78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D55" firstHeaderRow="1" firstDataRow="2" firstDataCol="1"/>
  <pivotFields count="5">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0"/>
    <field x="1"/>
  </rowFields>
  <rowItems count="51">
    <i>
      <x/>
    </i>
    <i r="1">
      <x/>
    </i>
    <i r="1">
      <x v="1"/>
    </i>
    <i r="1">
      <x v="2"/>
    </i>
    <i r="1">
      <x v="3"/>
    </i>
    <i r="1">
      <x v="4"/>
    </i>
    <i r="1">
      <x v="5"/>
    </i>
    <i r="1">
      <x v="6"/>
    </i>
    <i r="1">
      <x v="7"/>
    </i>
    <i r="1">
      <x v="8"/>
    </i>
    <i>
      <x v="1"/>
    </i>
    <i r="1">
      <x/>
    </i>
    <i r="1">
      <x v="1"/>
    </i>
    <i r="1">
      <x v="2"/>
    </i>
    <i r="1">
      <x v="3"/>
    </i>
    <i r="1">
      <x v="4"/>
    </i>
    <i r="1">
      <x v="5"/>
    </i>
    <i r="1">
      <x v="6"/>
    </i>
    <i r="1">
      <x v="7"/>
    </i>
    <i r="1">
      <x v="8"/>
    </i>
    <i>
      <x v="2"/>
    </i>
    <i r="1">
      <x/>
    </i>
    <i r="1">
      <x v="1"/>
    </i>
    <i r="1">
      <x v="2"/>
    </i>
    <i r="1">
      <x v="3"/>
    </i>
    <i r="1">
      <x v="4"/>
    </i>
    <i r="1">
      <x v="5"/>
    </i>
    <i r="1">
      <x v="6"/>
    </i>
    <i r="1">
      <x v="7"/>
    </i>
    <i r="1">
      <x v="8"/>
    </i>
    <i>
      <x v="3"/>
    </i>
    <i r="1">
      <x/>
    </i>
    <i r="1">
      <x v="1"/>
    </i>
    <i r="1">
      <x v="2"/>
    </i>
    <i r="1">
      <x v="3"/>
    </i>
    <i r="1">
      <x v="4"/>
    </i>
    <i r="1">
      <x v="5"/>
    </i>
    <i r="1">
      <x v="6"/>
    </i>
    <i r="1">
      <x v="7"/>
    </i>
    <i r="1">
      <x v="8"/>
    </i>
    <i>
      <x v="4"/>
    </i>
    <i r="1">
      <x/>
    </i>
    <i r="1">
      <x v="1"/>
    </i>
    <i r="1">
      <x v="2"/>
    </i>
    <i r="1">
      <x v="3"/>
    </i>
    <i r="1">
      <x v="4"/>
    </i>
    <i r="1">
      <x v="5"/>
    </i>
    <i r="1">
      <x v="6"/>
    </i>
    <i r="1">
      <x v="7"/>
    </i>
    <i r="1">
      <x v="8"/>
    </i>
    <i t="grand">
      <x/>
    </i>
  </rowItems>
  <colFields count="1">
    <field x="3"/>
  </colFields>
  <colItems count="3">
    <i>
      <x/>
    </i>
    <i>
      <x v="1"/>
    </i>
    <i t="grand">
      <x/>
    </i>
  </colItems>
  <dataFields count="1">
    <dataField name="Sum of MonthlyIncome" fld="2" baseField="0" baseItem="0"/>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s>
  <pivotHierarchies count="82">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5" showRowHeaders="1" showColHeaders="1" showRowStripes="0" showColStripes="0" showLastColumn="1"/>
  <rowHierarchiesUsage count="2">
    <rowHierarchyUsage hierarchyUsage="13"/>
    <rowHierarchyUsage hierarchyUsage="27"/>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DATA SETS!$A$1:$W$441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DC169AA-B7F7-428F-AFD5-BF718F5ECCC1}" name="PivotTable5" cacheId="7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H8"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7">
    <i>
      <x/>
    </i>
    <i>
      <x v="1"/>
    </i>
    <i>
      <x v="2"/>
    </i>
    <i>
      <x v="3"/>
    </i>
    <i>
      <x v="4"/>
    </i>
    <i>
      <x v="5"/>
    </i>
    <i t="grand">
      <x/>
    </i>
  </colItems>
  <dataFields count="1">
    <dataField name="Count of EducationField" fld="2" subtotal="count" baseField="0" baseItem="0"/>
  </dataFields>
  <pivotHierarchies count="82">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DATA SETS!$Q$1:$R$4411">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35A8D35-8DC7-45AA-87AA-4F481296E37C}" name="PivotTable7" cacheId="73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H14" firstHeaderRow="1" firstDataRow="2" firstDataCol="1"/>
  <pivotFields count="4">
    <pivotField axis="axisCol"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1"/>
  </rowFields>
  <rowItems count="10">
    <i>
      <x/>
    </i>
    <i>
      <x v="1"/>
    </i>
    <i>
      <x v="2"/>
    </i>
    <i>
      <x v="3"/>
    </i>
    <i>
      <x v="4"/>
    </i>
    <i>
      <x v="5"/>
    </i>
    <i>
      <x v="6"/>
    </i>
    <i>
      <x v="7"/>
    </i>
    <i>
      <x v="8"/>
    </i>
    <i t="grand">
      <x/>
    </i>
  </rowItems>
  <colFields count="1">
    <field x="0"/>
  </colFields>
  <colItems count="7">
    <i>
      <x/>
    </i>
    <i>
      <x v="1"/>
    </i>
    <i>
      <x v="2"/>
    </i>
    <i>
      <x v="3"/>
    </i>
    <i>
      <x v="4"/>
    </i>
    <i>
      <x v="5"/>
    </i>
    <i t="grand">
      <x/>
    </i>
  </colItems>
  <dataFields count="1">
    <dataField name="Count of EducationField" fld="2" subtotal="count" baseField="0" baseItem="0"/>
  </dataFields>
  <pivotHierarchies count="82">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colHierarchiesUsage count="1">
    <colHierarchyUsage hierarchyUsage="2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DATA SETS!$A$1:$W$441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7D43087-64BD-4506-AA75-9851C22A6A39}" name="PivotTable8" cacheId="73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K7" firstHeaderRow="1" firstDataRow="2" firstDataCol="1"/>
  <pivotFields count="4">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1"/>
  </colFields>
  <colItems count="10">
    <i>
      <x/>
    </i>
    <i>
      <x v="1"/>
    </i>
    <i>
      <x v="2"/>
    </i>
    <i>
      <x v="3"/>
    </i>
    <i>
      <x v="4"/>
    </i>
    <i>
      <x v="5"/>
    </i>
    <i>
      <x v="6"/>
    </i>
    <i>
      <x v="7"/>
    </i>
    <i>
      <x v="8"/>
    </i>
    <i t="grand">
      <x/>
    </i>
  </colItems>
  <dataFields count="1">
    <dataField name="Count of JobRole" fld="2" subtotal="count" baseField="0" baseItem="0"/>
  </dataFields>
  <pivotHierarchies count="82">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DATA SETS!$T:$U">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9023E4A-7DAC-4310-BEDA-392681CFDC2D}" name="PivotTable9" cacheId="7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E7" firstHeaderRow="1" firstDataRow="2" firstDataCol="1"/>
  <pivotFields count="4">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1"/>
  </colFields>
  <colItems count="4">
    <i>
      <x/>
    </i>
    <i>
      <x v="1"/>
    </i>
    <i>
      <x v="2"/>
    </i>
    <i t="grand">
      <x/>
    </i>
  </colItems>
  <dataFields count="1">
    <dataField name="Count of Department" fld="2" subtotal="count" baseField="0" baseItem="0"/>
  </dataFields>
  <pivotHierarchies count="82">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DATA SETS!$A$1:$W$441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F599E43-E22B-42E2-BB96-65041F69D236}" name="PivotTable10" cacheId="7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H7" firstHeaderRow="1" firstDataRow="2" firstDataCol="1"/>
  <pivotFields count="4">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1"/>
  </colFields>
  <colItems count="7">
    <i>
      <x/>
    </i>
    <i>
      <x v="1"/>
    </i>
    <i>
      <x v="2"/>
    </i>
    <i>
      <x v="3"/>
    </i>
    <i>
      <x v="4"/>
    </i>
    <i>
      <x v="5"/>
    </i>
    <i t="grand">
      <x/>
    </i>
  </colItems>
  <dataFields count="1">
    <dataField name="Count of EducationField" fld="2" subtotal="count" baseField="0" baseItem="0"/>
  </dataFields>
  <pivotHierarchies count="82">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2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DATA SETS!$A$1:$W$441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9ACE879-FFB1-428C-9A9B-B2339A76589B}" name="PivotTable11" cacheId="7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H14" firstHeaderRow="1" firstDataRow="2" firstDataCol="1"/>
  <pivotFields count="4">
    <pivotField axis="axisRow" allDrilled="1" subtotalTop="0" showAll="0" dataSourceSort="1" defaultSubtotal="0" defaultAttributeDrillState="1">
      <items count="9">
        <item x="0"/>
        <item x="1"/>
        <item x="2"/>
        <item x="3"/>
        <item x="4"/>
        <item x="5"/>
        <item x="6"/>
        <item x="7"/>
        <item x="8"/>
      </items>
    </pivotField>
    <pivotField axis="axisCol"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1"/>
  </colFields>
  <colItems count="7">
    <i>
      <x/>
    </i>
    <i>
      <x v="1"/>
    </i>
    <i>
      <x v="2"/>
    </i>
    <i>
      <x v="3"/>
    </i>
    <i>
      <x v="4"/>
    </i>
    <i>
      <x v="5"/>
    </i>
    <i t="grand">
      <x/>
    </i>
  </colItems>
  <dataFields count="1">
    <dataField name="Count of EducationField" fld="2" subtotal="count" baseField="0" baseItem="0"/>
  </dataFields>
  <pivotHierarchies count="82">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colHierarchiesUsage count="1">
    <colHierarchyUsage hierarchyUsage="2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DATA SETS!$A$1:$W$441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A8CBD26-E3CF-4E22-93A6-D94709C4BBF8}" name="PivotTable13" cacheId="75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81:E98" firstHeaderRow="1" firstDataRow="2" firstDataCol="1"/>
  <pivotFields count="5">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2">
    <field x="0"/>
    <field x="1"/>
  </rowFields>
  <rowItems count="16">
    <i>
      <x/>
    </i>
    <i r="1">
      <x/>
    </i>
    <i r="1">
      <x v="1"/>
    </i>
    <i>
      <x v="1"/>
    </i>
    <i r="1">
      <x/>
    </i>
    <i r="1">
      <x v="1"/>
    </i>
    <i>
      <x v="2"/>
    </i>
    <i r="1">
      <x/>
    </i>
    <i r="1">
      <x v="1"/>
    </i>
    <i>
      <x v="3"/>
    </i>
    <i r="1">
      <x/>
    </i>
    <i r="1">
      <x v="1"/>
    </i>
    <i>
      <x v="4"/>
    </i>
    <i r="1">
      <x/>
    </i>
    <i r="1">
      <x v="1"/>
    </i>
    <i t="grand">
      <x/>
    </i>
  </rowItems>
  <colFields count="1">
    <field x="2"/>
  </colFields>
  <colItems count="4">
    <i>
      <x/>
    </i>
    <i>
      <x v="1"/>
    </i>
    <i>
      <x v="2"/>
    </i>
    <i t="grand">
      <x/>
    </i>
  </colItems>
  <dataFields count="1">
    <dataField name="Count of JobRole" fld="3" subtotal="count" baseField="0" baseItem="0"/>
  </dataFields>
  <formats count="1">
    <format dxfId="308">
      <pivotArea dataOnly="0" labelOnly="1" grandCol="1" outline="0" fieldPosition="0"/>
    </format>
  </formats>
  <chartFormats count="3">
    <chartFormat chart="2" format="62" series="1">
      <pivotArea type="data" outline="0" fieldPosition="0">
        <references count="1">
          <reference field="2" count="1" selected="0">
            <x v="0"/>
          </reference>
        </references>
      </pivotArea>
    </chartFormat>
    <chartFormat chart="2" format="63" series="1">
      <pivotArea type="data" outline="0" fieldPosition="0">
        <references count="1">
          <reference field="2" count="1" selected="0">
            <x v="1"/>
          </reference>
        </references>
      </pivotArea>
    </chartFormat>
    <chartFormat chart="2" format="64" series="1">
      <pivotArea type="data" outline="0" fieldPosition="0">
        <references count="1">
          <reference field="2" count="1" selected="0">
            <x v="2"/>
          </reference>
        </references>
      </pivotArea>
    </chartFormat>
  </chartFormats>
  <pivotHierarchies count="82">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2">
    <rowHierarchyUsage hierarchyUsage="13"/>
    <rowHierarchyUsage hierarchyUsage="28"/>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DATA SETS!$A$1:$W$441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DC47638-37F0-47E2-96C9-CF5647AFE553}" name="PivotTable1" cacheId="74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5">
  <location ref="A22:H27"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7">
    <i>
      <x/>
    </i>
    <i>
      <x v="1"/>
    </i>
    <i>
      <x v="2"/>
    </i>
    <i>
      <x v="3"/>
    </i>
    <i>
      <x v="4"/>
    </i>
    <i>
      <x v="5"/>
    </i>
    <i t="grand">
      <x/>
    </i>
  </colItems>
  <dataFields count="1">
    <dataField name="Count of JobRole" fld="2" subtotal="count" baseField="0" baseItem="0"/>
  </dataFields>
  <chartFormats count="6">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2" format="2" series="1">
      <pivotArea type="data" outline="0" fieldPosition="0">
        <references count="2">
          <reference field="4294967294" count="1" selected="0">
            <x v="0"/>
          </reference>
          <reference field="1" count="1" selected="0">
            <x v="2"/>
          </reference>
        </references>
      </pivotArea>
    </chartFormat>
    <chartFormat chart="2" format="3" series="1">
      <pivotArea type="data" outline="0" fieldPosition="0">
        <references count="2">
          <reference field="4294967294" count="1" selected="0">
            <x v="0"/>
          </reference>
          <reference field="1" count="1" selected="0">
            <x v="3"/>
          </reference>
        </references>
      </pivotArea>
    </chartFormat>
    <chartFormat chart="2" format="4" series="1">
      <pivotArea type="data" outline="0" fieldPosition="0">
        <references count="2">
          <reference field="4294967294" count="1" selected="0">
            <x v="0"/>
          </reference>
          <reference field="1" count="1" selected="0">
            <x v="4"/>
          </reference>
        </references>
      </pivotArea>
    </chartFormat>
    <chartFormat chart="2" format="5" series="1">
      <pivotArea type="data" outline="0" fieldPosition="0">
        <references count="2">
          <reference field="4294967294" count="1" selected="0">
            <x v="0"/>
          </reference>
          <reference field="1" count="1" selected="0">
            <x v="5"/>
          </reference>
        </references>
      </pivotArea>
    </chartFormat>
  </chartFormats>
  <pivotHierarchies count="82">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18"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DATA SETS!$P$1:$W$441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91D2ED1-6D3E-49F8-9BF8-B1DCB4B700BB}" name="PivotTable11" cacheId="74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79:E396" firstHeaderRow="1" firstDataRow="2" firstDataCol="1"/>
  <pivotFields count="5">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2">
    <field x="0"/>
    <field x="2"/>
  </rowFields>
  <rowItems count="16">
    <i>
      <x/>
    </i>
    <i r="1">
      <x/>
    </i>
    <i r="1">
      <x v="1"/>
    </i>
    <i>
      <x v="1"/>
    </i>
    <i r="1">
      <x/>
    </i>
    <i r="1">
      <x v="1"/>
    </i>
    <i>
      <x v="2"/>
    </i>
    <i r="1">
      <x/>
    </i>
    <i r="1">
      <x v="1"/>
    </i>
    <i>
      <x v="3"/>
    </i>
    <i r="1">
      <x/>
    </i>
    <i r="1">
      <x v="1"/>
    </i>
    <i>
      <x v="4"/>
    </i>
    <i r="1">
      <x/>
    </i>
    <i r="1">
      <x v="1"/>
    </i>
    <i t="grand">
      <x/>
    </i>
  </rowItems>
  <colFields count="1">
    <field x="1"/>
  </colFields>
  <colItems count="4">
    <i>
      <x/>
    </i>
    <i>
      <x v="1"/>
    </i>
    <i>
      <x v="2"/>
    </i>
    <i t="grand">
      <x/>
    </i>
  </colItems>
  <dataFields count="1">
    <dataField name="Sum of MonthlyIncome" fld="3" baseField="0" baseItem="0"/>
  </dataFields>
  <chartFormats count="12">
    <chartFormat chart="3" format="21" series="1">
      <pivotArea type="data" outline="0" fieldPosition="0">
        <references count="1">
          <reference field="1" count="1" selected="0">
            <x v="0"/>
          </reference>
        </references>
      </pivotArea>
    </chartFormat>
    <chartFormat chart="3" format="22" series="1">
      <pivotArea type="data" outline="0" fieldPosition="0">
        <references count="1">
          <reference field="1" count="1" selected="0">
            <x v="1"/>
          </reference>
        </references>
      </pivotArea>
    </chartFormat>
    <chartFormat chart="3" format="23" series="1">
      <pivotArea type="data" outline="0" fieldPosition="0">
        <references count="1">
          <reference field="1" count="1" selected="0">
            <x v="2"/>
          </reference>
        </references>
      </pivotArea>
    </chartFormat>
    <chartFormat chart="0" format="15" series="1">
      <pivotArea type="data" outline="0" fieldPosition="0">
        <references count="1">
          <reference field="1" count="1" selected="0">
            <x v="0"/>
          </reference>
        </references>
      </pivotArea>
    </chartFormat>
    <chartFormat chart="0" format="16" series="1">
      <pivotArea type="data" outline="0" fieldPosition="0">
        <references count="1">
          <reference field="1" count="1" selected="0">
            <x v="1"/>
          </reference>
        </references>
      </pivotArea>
    </chartFormat>
    <chartFormat chart="0" format="17" series="1">
      <pivotArea type="data" outline="0" fieldPosition="0">
        <references count="1">
          <reference field="1" count="1" selected="0">
            <x v="2"/>
          </reference>
        </references>
      </pivotArea>
    </chartFormat>
    <chartFormat chart="3" format="24" series="1">
      <pivotArea type="data" outline="0" fieldPosition="0">
        <references count="2">
          <reference field="4294967294" count="1" selected="0">
            <x v="0"/>
          </reference>
          <reference field="1" count="1" selected="0">
            <x v="0"/>
          </reference>
        </references>
      </pivotArea>
    </chartFormat>
    <chartFormat chart="3" format="25" series="1">
      <pivotArea type="data" outline="0" fieldPosition="0">
        <references count="2">
          <reference field="4294967294" count="1" selected="0">
            <x v="0"/>
          </reference>
          <reference field="1" count="1" selected="0">
            <x v="1"/>
          </reference>
        </references>
      </pivotArea>
    </chartFormat>
    <chartFormat chart="3" format="26" series="1">
      <pivotArea type="data" outline="0" fieldPosition="0">
        <references count="2">
          <reference field="4294967294" count="1" selected="0">
            <x v="0"/>
          </reference>
          <reference field="1" count="1" selected="0">
            <x v="2"/>
          </reference>
        </references>
      </pivotArea>
    </chartFormat>
    <chartFormat chart="0" format="18" series="1">
      <pivotArea type="data" outline="0" fieldPosition="0">
        <references count="2">
          <reference field="4294967294" count="1" selected="0">
            <x v="0"/>
          </reference>
          <reference field="1" count="1" selected="0">
            <x v="0"/>
          </reference>
        </references>
      </pivotArea>
    </chartFormat>
    <chartFormat chart="0" format="19" series="1">
      <pivotArea type="data" outline="0" fieldPosition="0">
        <references count="2">
          <reference field="4294967294" count="1" selected="0">
            <x v="0"/>
          </reference>
          <reference field="1" count="1" selected="0">
            <x v="1"/>
          </reference>
        </references>
      </pivotArea>
    </chartFormat>
    <chartFormat chart="0" format="20" series="1">
      <pivotArea type="data" outline="0" fieldPosition="0">
        <references count="2">
          <reference field="4294967294" count="1" selected="0">
            <x v="0"/>
          </reference>
          <reference field="1" count="1" selected="0">
            <x v="2"/>
          </reference>
        </references>
      </pivotArea>
    </chartFormat>
  </chartFormats>
  <pivotHierarchies count="82">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2">
    <rowHierarchyUsage hierarchyUsage="10"/>
    <rowHierarchyUsage hierarchyUsage="28"/>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DATA SETS!$A$1:$W$441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38823C2-8B11-4E31-947B-4F52F8C13387}" name="PivotTable4" cacheId="75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19:D156" firstHeaderRow="1" firstDataRow="2" firstDataCol="1"/>
  <pivotFields count="5">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6">
        <item x="0"/>
        <item x="1"/>
        <item x="2"/>
        <item x="3"/>
        <item x="4"/>
        <item x="5"/>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2">
    <field x="0"/>
    <field x="1"/>
  </rowFields>
  <rowItems count="36">
    <i>
      <x/>
    </i>
    <i r="1">
      <x/>
    </i>
    <i r="1">
      <x v="1"/>
    </i>
    <i r="1">
      <x v="2"/>
    </i>
    <i r="1">
      <x v="3"/>
    </i>
    <i r="1">
      <x v="4"/>
    </i>
    <i r="1">
      <x v="5"/>
    </i>
    <i>
      <x v="1"/>
    </i>
    <i r="1">
      <x/>
    </i>
    <i r="1">
      <x v="1"/>
    </i>
    <i r="1">
      <x v="2"/>
    </i>
    <i r="1">
      <x v="3"/>
    </i>
    <i r="1">
      <x v="4"/>
    </i>
    <i r="1">
      <x v="5"/>
    </i>
    <i>
      <x v="2"/>
    </i>
    <i r="1">
      <x/>
    </i>
    <i r="1">
      <x v="1"/>
    </i>
    <i r="1">
      <x v="2"/>
    </i>
    <i r="1">
      <x v="3"/>
    </i>
    <i r="1">
      <x v="4"/>
    </i>
    <i r="1">
      <x v="5"/>
    </i>
    <i>
      <x v="3"/>
    </i>
    <i r="1">
      <x/>
    </i>
    <i r="1">
      <x v="1"/>
    </i>
    <i r="1">
      <x v="2"/>
    </i>
    <i r="1">
      <x v="3"/>
    </i>
    <i r="1">
      <x v="4"/>
    </i>
    <i r="1">
      <x v="5"/>
    </i>
    <i>
      <x v="4"/>
    </i>
    <i r="1">
      <x/>
    </i>
    <i r="1">
      <x v="1"/>
    </i>
    <i r="1">
      <x v="2"/>
    </i>
    <i r="1">
      <x v="3"/>
    </i>
    <i r="1">
      <x v="4"/>
    </i>
    <i r="1">
      <x v="5"/>
    </i>
    <i t="grand">
      <x/>
    </i>
  </rowItems>
  <colFields count="1">
    <field x="2"/>
  </colFields>
  <colItems count="3">
    <i>
      <x/>
    </i>
    <i>
      <x v="1"/>
    </i>
    <i t="grand">
      <x/>
    </i>
  </colItems>
  <dataFields count="1">
    <dataField name="Sum of MonthlyIncome" fld="3" baseField="0" baseItem="0"/>
  </dataFields>
  <chartFormats count="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s>
  <pivotHierarchies count="82">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27" showRowHeaders="1" showColHeaders="1" showRowStripes="0" showColStripes="0" showLastColumn="1"/>
  <rowHierarchiesUsage count="2">
    <rowHierarchyUsage hierarchyUsage="10"/>
    <rowHierarchyUsage hierarchyUsage="25"/>
  </rowHierarchiesUsage>
  <colHierarchiesUsage count="1">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DATA SETS!$A$1:$W$441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0370500-D0F9-4737-9E27-1A7F67F6F941}"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271:D276" firstHeaderRow="1" firstDataRow="2" firstDataCol="1"/>
  <pivotFields count="23">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items count="4">
        <item x="2"/>
        <item x="0"/>
        <item x="1"/>
        <item t="default"/>
      </items>
    </pivotField>
    <pivotField showAll="0"/>
    <pivotField axis="axisCol" showAll="0">
      <items count="3">
        <item x="0"/>
        <item x="1"/>
        <item t="default"/>
      </items>
    </pivotField>
    <pivotField showAll="0"/>
    <pivotField showAll="0"/>
  </pivotFields>
  <rowFields count="1">
    <field x="16"/>
  </rowFields>
  <rowItems count="4">
    <i>
      <x/>
    </i>
    <i>
      <x v="1"/>
    </i>
    <i>
      <x v="2"/>
    </i>
    <i t="grand">
      <x/>
    </i>
  </rowItems>
  <colFields count="1">
    <field x="20"/>
  </colFields>
  <colItems count="3">
    <i>
      <x/>
    </i>
    <i>
      <x v="1"/>
    </i>
    <i t="grand">
      <x/>
    </i>
  </colItems>
  <dataFields count="1">
    <dataField name="Count of EmployeeID" fld="4" subtotal="count" baseField="0" baseItem="0"/>
  </dataFields>
  <chartFormats count="2">
    <chartFormat chart="0" format="0" series="1">
      <pivotArea type="data" outline="0" fieldPosition="0">
        <references count="2">
          <reference field="4294967294" count="1" selected="0">
            <x v="0"/>
          </reference>
          <reference field="20" count="1" selected="0">
            <x v="0"/>
          </reference>
        </references>
      </pivotArea>
    </chartFormat>
    <chartFormat chart="0" format="1"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5C41817-8BEA-447E-AFAB-E4762DE8E583}" name="PivotTable6" cacheId="76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241:K251" firstHeaderRow="1" firstDataRow="2" firstDataCol="1"/>
  <pivotFields count="5">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2">
    <field x="0"/>
    <field x="1"/>
  </rowFields>
  <rowItems count="9">
    <i>
      <x/>
    </i>
    <i r="1">
      <x/>
    </i>
    <i r="1">
      <x v="1"/>
    </i>
    <i r="1">
      <x v="2"/>
    </i>
    <i>
      <x v="1"/>
    </i>
    <i r="1">
      <x/>
    </i>
    <i r="1">
      <x v="1"/>
    </i>
    <i r="1">
      <x v="2"/>
    </i>
    <i t="grand">
      <x/>
    </i>
  </rowItems>
  <colFields count="1">
    <field x="2"/>
  </colFields>
  <colItems count="10">
    <i>
      <x/>
    </i>
    <i>
      <x v="1"/>
    </i>
    <i>
      <x v="2"/>
    </i>
    <i>
      <x v="3"/>
    </i>
    <i>
      <x v="4"/>
    </i>
    <i>
      <x v="5"/>
    </i>
    <i>
      <x v="6"/>
    </i>
    <i>
      <x v="7"/>
    </i>
    <i>
      <x v="8"/>
    </i>
    <i t="grand">
      <x/>
    </i>
  </colItems>
  <dataFields count="1">
    <dataField name="Sum of StockOptionLevel" fld="3" baseField="0" baseItem="0"/>
  </dataFields>
  <formats count="10">
    <format dxfId="318">
      <pivotArea outline="0" collapsedLevelsAreSubtotals="1" fieldPosition="0"/>
    </format>
    <format dxfId="317">
      <pivotArea dataOnly="0" labelOnly="1" fieldPosition="0">
        <references count="1">
          <reference field="2" count="0"/>
        </references>
      </pivotArea>
    </format>
    <format dxfId="316">
      <pivotArea dataOnly="0" labelOnly="1" grandCol="1" outline="0" fieldPosition="0"/>
    </format>
    <format dxfId="315">
      <pivotArea collapsedLevelsAreSubtotals="1" fieldPosition="0">
        <references count="1">
          <reference field="0" count="1">
            <x v="0"/>
          </reference>
        </references>
      </pivotArea>
    </format>
    <format dxfId="314">
      <pivotArea collapsedLevelsAreSubtotals="1" fieldPosition="0">
        <references count="2">
          <reference field="0" count="1" selected="0">
            <x v="0"/>
          </reference>
          <reference field="1" count="0"/>
        </references>
      </pivotArea>
    </format>
    <format dxfId="313">
      <pivotArea collapsedLevelsAreSubtotals="1" fieldPosition="0">
        <references count="1">
          <reference field="0" count="1">
            <x v="1"/>
          </reference>
        </references>
      </pivotArea>
    </format>
    <format dxfId="312">
      <pivotArea collapsedLevelsAreSubtotals="1" fieldPosition="0">
        <references count="2">
          <reference field="0" count="1" selected="0">
            <x v="1"/>
          </reference>
          <reference field="1" count="0"/>
        </references>
      </pivotArea>
    </format>
    <format dxfId="311">
      <pivotArea field="2" type="button" dataOnly="0" labelOnly="1" outline="0" axis="axisCol" fieldPosition="0"/>
    </format>
    <format dxfId="310">
      <pivotArea type="topRight" dataOnly="0" labelOnly="1" outline="0" fieldPosition="0"/>
    </format>
    <format dxfId="309">
      <pivotArea grandRow="1" outline="0" collapsedLevelsAreSubtotals="1" fieldPosition="0"/>
    </format>
  </formats>
  <chartFormats count="9">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s>
  <pivotHierarchies count="82">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7" showRowHeaders="1" showColHeaders="1" showRowStripes="0" showColStripes="0" showLastColumn="1"/>
  <rowHierarchiesUsage count="2">
    <rowHierarchyUsage hierarchyUsage="28"/>
    <rowHierarchyUsage hierarchyUsage="24"/>
  </rowHierarchiesUsage>
  <colHierarchiesUsage count="1">
    <colHierarchyUsage hierarchyUsage="2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DATA SETS!$A$1:$W$441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5289542-3C79-4886-9E4C-634C4D4B140F}" name="PivotTable5" cacheId="75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82:E219" firstHeaderRow="1" firstDataRow="2" firstDataCol="1"/>
  <pivotFields count="5">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2">
    <field x="0"/>
    <field x="2"/>
  </rowFields>
  <rowItems count="36">
    <i>
      <x/>
    </i>
    <i r="1">
      <x/>
    </i>
    <i r="1">
      <x v="1"/>
    </i>
    <i r="1">
      <x v="2"/>
    </i>
    <i r="1">
      <x v="3"/>
    </i>
    <i r="1">
      <x v="4"/>
    </i>
    <i r="1">
      <x v="5"/>
    </i>
    <i>
      <x v="1"/>
    </i>
    <i r="1">
      <x/>
    </i>
    <i r="1">
      <x v="1"/>
    </i>
    <i r="1">
      <x v="2"/>
    </i>
    <i r="1">
      <x v="3"/>
    </i>
    <i r="1">
      <x v="4"/>
    </i>
    <i r="1">
      <x v="5"/>
    </i>
    <i>
      <x v="2"/>
    </i>
    <i r="1">
      <x/>
    </i>
    <i r="1">
      <x v="1"/>
    </i>
    <i r="1">
      <x v="2"/>
    </i>
    <i r="1">
      <x v="3"/>
    </i>
    <i r="1">
      <x v="4"/>
    </i>
    <i r="1">
      <x v="5"/>
    </i>
    <i>
      <x v="3"/>
    </i>
    <i r="1">
      <x/>
    </i>
    <i r="1">
      <x v="1"/>
    </i>
    <i r="1">
      <x v="2"/>
    </i>
    <i r="1">
      <x v="3"/>
    </i>
    <i r="1">
      <x v="4"/>
    </i>
    <i r="1">
      <x v="5"/>
    </i>
    <i>
      <x v="4"/>
    </i>
    <i r="1">
      <x/>
    </i>
    <i r="1">
      <x v="1"/>
    </i>
    <i r="1">
      <x v="2"/>
    </i>
    <i r="1">
      <x v="3"/>
    </i>
    <i r="1">
      <x v="4"/>
    </i>
    <i r="1">
      <x v="5"/>
    </i>
    <i t="grand">
      <x/>
    </i>
  </rowItems>
  <colFields count="1">
    <field x="1"/>
  </colFields>
  <colItems count="4">
    <i>
      <x/>
    </i>
    <i>
      <x v="1"/>
    </i>
    <i>
      <x v="2"/>
    </i>
    <i t="grand">
      <x/>
    </i>
  </colItems>
  <dataFields count="1">
    <dataField name="Sum of PercentSalaryHike" fld="3" baseField="0" baseItem="0"/>
  </dataFields>
  <chartFormats count="3">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s>
  <pivotHierarchies count="82">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rowHierarchiesUsage count="2">
    <rowHierarchyUsage hierarchyUsage="13"/>
    <rowHierarchyUsage hierarchyUsage="25"/>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DATA SETS!$A$1:$W$441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3A12FA7-EB5C-4950-A01E-58F120DA0309}" name="PivotTable10" cacheId="7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298:D350" firstHeaderRow="1" firstDataRow="2" firstDataCol="1"/>
  <pivotFields count="5">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0"/>
    <field x="1"/>
  </rowFields>
  <rowItems count="51">
    <i>
      <x/>
    </i>
    <i r="1">
      <x/>
    </i>
    <i r="1">
      <x v="1"/>
    </i>
    <i r="1">
      <x v="2"/>
    </i>
    <i r="1">
      <x v="3"/>
    </i>
    <i r="1">
      <x v="4"/>
    </i>
    <i r="1">
      <x v="5"/>
    </i>
    <i r="1">
      <x v="6"/>
    </i>
    <i r="1">
      <x v="7"/>
    </i>
    <i r="1">
      <x v="8"/>
    </i>
    <i>
      <x v="1"/>
    </i>
    <i r="1">
      <x/>
    </i>
    <i r="1">
      <x v="1"/>
    </i>
    <i r="1">
      <x v="2"/>
    </i>
    <i r="1">
      <x v="3"/>
    </i>
    <i r="1">
      <x v="4"/>
    </i>
    <i r="1">
      <x v="5"/>
    </i>
    <i r="1">
      <x v="6"/>
    </i>
    <i r="1">
      <x v="7"/>
    </i>
    <i r="1">
      <x v="8"/>
    </i>
    <i>
      <x v="2"/>
    </i>
    <i r="1">
      <x/>
    </i>
    <i r="1">
      <x v="1"/>
    </i>
    <i r="1">
      <x v="2"/>
    </i>
    <i r="1">
      <x v="3"/>
    </i>
    <i r="1">
      <x v="4"/>
    </i>
    <i r="1">
      <x v="5"/>
    </i>
    <i r="1">
      <x v="6"/>
    </i>
    <i r="1">
      <x v="7"/>
    </i>
    <i r="1">
      <x v="8"/>
    </i>
    <i>
      <x v="3"/>
    </i>
    <i r="1">
      <x/>
    </i>
    <i r="1">
      <x v="1"/>
    </i>
    <i r="1">
      <x v="2"/>
    </i>
    <i r="1">
      <x v="3"/>
    </i>
    <i r="1">
      <x v="4"/>
    </i>
    <i r="1">
      <x v="5"/>
    </i>
    <i r="1">
      <x v="6"/>
    </i>
    <i r="1">
      <x v="7"/>
    </i>
    <i r="1">
      <x v="8"/>
    </i>
    <i>
      <x v="4"/>
    </i>
    <i r="1">
      <x/>
    </i>
    <i r="1">
      <x v="1"/>
    </i>
    <i r="1">
      <x v="2"/>
    </i>
    <i r="1">
      <x v="3"/>
    </i>
    <i r="1">
      <x v="4"/>
    </i>
    <i r="1">
      <x v="5"/>
    </i>
    <i r="1">
      <x v="6"/>
    </i>
    <i r="1">
      <x v="7"/>
    </i>
    <i r="1">
      <x v="8"/>
    </i>
    <i t="grand">
      <x/>
    </i>
  </rowItems>
  <colFields count="1">
    <field x="3"/>
  </colFields>
  <colItems count="3">
    <i>
      <x/>
    </i>
    <i>
      <x v="1"/>
    </i>
    <i t="grand">
      <x/>
    </i>
  </colItems>
  <dataFields count="1">
    <dataField name="Sum of MonthlyIncome" fld="2" baseField="0" baseItem="0"/>
  </dataFields>
  <chartFormats count="2">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s>
  <pivotHierarchies count="82">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5" showRowHeaders="1" showColHeaders="1" showRowStripes="0" showColStripes="0" showLastColumn="1"/>
  <rowHierarchiesUsage count="2">
    <rowHierarchyUsage hierarchyUsage="13"/>
    <rowHierarchyUsage hierarchyUsage="27"/>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DATA SETS!$A$1:$W$441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15E46893-0720-4263-A60A-2E253DEDA4AA}" name="PivotTable2" cacheId="75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7:E58" firstHeaderRow="1" firstDataRow="2" firstDataCol="1"/>
  <pivotFields count="4">
    <pivotField axis="axisRow" allDrilled="1" subtotalTop="0" showAll="0" dataSourceSort="1" defaultSubtotal="0" defaultAttributeDrillState="1">
      <items count="9">
        <item x="0"/>
        <item x="1"/>
        <item x="2"/>
        <item x="3"/>
        <item x="4"/>
        <item x="5"/>
        <item x="6"/>
        <item x="7"/>
        <item x="8"/>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1"/>
  </colFields>
  <colItems count="4">
    <i>
      <x/>
    </i>
    <i>
      <x v="1"/>
    </i>
    <i>
      <x v="2"/>
    </i>
    <i t="grand">
      <x/>
    </i>
  </colItems>
  <dataFields count="1">
    <dataField name="Sum of MonthlyIncome" fld="2" baseField="0" baseItem="0"/>
  </dataFields>
  <formats count="8">
    <format dxfId="326">
      <pivotArea outline="0" collapsedLevelsAreSubtotals="1" fieldPosition="0"/>
    </format>
    <format dxfId="325">
      <pivotArea field="0" type="button" dataOnly="0" labelOnly="1" outline="0" axis="axisRow" fieldPosition="0"/>
    </format>
    <format dxfId="324">
      <pivotArea dataOnly="0" labelOnly="1" fieldPosition="0">
        <references count="1">
          <reference field="0" count="0"/>
        </references>
      </pivotArea>
    </format>
    <format dxfId="323">
      <pivotArea dataOnly="0" labelOnly="1" grandRow="1" outline="0" fieldPosition="0"/>
    </format>
    <format dxfId="322">
      <pivotArea dataOnly="0" labelOnly="1" fieldPosition="0">
        <references count="1">
          <reference field="1" count="0"/>
        </references>
      </pivotArea>
    </format>
    <format dxfId="321">
      <pivotArea dataOnly="0" labelOnly="1" grandCol="1" outline="0" fieldPosition="0"/>
    </format>
    <format dxfId="320">
      <pivotArea collapsedLevelsAreSubtotals="1" fieldPosition="0">
        <references count="2">
          <reference field="0" count="1">
            <x v="3"/>
          </reference>
          <reference field="1" count="1" selected="0">
            <x v="0"/>
          </reference>
        </references>
      </pivotArea>
    </format>
    <format dxfId="319">
      <pivotArea collapsedLevelsAreSubtotals="1" fieldPosition="0">
        <references count="2">
          <reference field="0" count="3">
            <x v="2"/>
            <x v="3"/>
            <x v="4"/>
          </reference>
          <reference field="1" count="1" selected="0">
            <x v="0"/>
          </reference>
        </references>
      </pivotArea>
    </format>
  </formats>
  <chartFormats count="3">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s>
  <pivotHierarchies count="82">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14" showRowHeaders="1" showColHeaders="1" showRowStripes="0" showColStripes="0" showLastColumn="1"/>
  <rowHierarchiesUsage count="1">
    <rowHierarchyUsage hierarchyUsage="27"/>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DATA SETS!$A$1:$W$441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1C9104D8-B6A5-4A8B-A1BA-1EEFB3EDD9C8}" name="PivotTable8" cacheId="78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4412:H4429" firstHeaderRow="1" firstDataRow="1" firstDataCol="0"/>
  <pivotFields count="1">
    <pivotField allDrilled="1" subtotalTop="0" showAll="0" dataSourceSort="1" defaultSubtotal="0" defaultAttributeDrillState="1"/>
  </pivotFields>
  <pivotHierarchies count="82">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DATA SETS!$A$1:$W$4412">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D2ED54F3-4CDA-4414-8D72-AE7D9FFCF924}" sourceName="[Range].[Department]">
  <pivotTables>
    <pivotTable tabId="6" name="PivotTable1"/>
    <pivotTable tabId="88" name="PivotTable10"/>
    <pivotTable tabId="8" name="PivotTable3"/>
    <pivotTable tabId="84" name="PivotTable5"/>
    <pivotTable tabId="89" name="PivotTable11"/>
    <pivotTable tabId="87" name="PivotTable9"/>
    <pivotTable tabId="86" name="PivotTable8"/>
    <pivotTable tabId="85" name="PivotTable7"/>
    <pivotTable tabId="91" name="PivotTable1"/>
    <pivotTable tabId="91" name="PivotTable10"/>
    <pivotTable tabId="91" name="PivotTable11"/>
    <pivotTable tabId="91" name="PivotTable13"/>
    <pivotTable tabId="91" name="PivotTable2"/>
    <pivotTable tabId="91" name="PivotTable4"/>
    <pivotTable tabId="91" name="PivotTable5"/>
    <pivotTable tabId="91" name="PivotTable6"/>
    <pivotTable tabId="14" name="PivotTable4"/>
    <pivotTable tabId="15" name="PivotTable5"/>
    <pivotTable tabId="18" name="PivotTable2"/>
    <pivotTable tabId="19" name="PivotTable3"/>
    <pivotTable tabId="27" name="PivotTable10"/>
    <pivotTable tabId="92" name="PivotTable9"/>
    <pivotTable tabId="1" name="PivotTable8"/>
  </pivotTables>
  <data>
    <olap pivotCacheId="761221189">
      <levels count="2">
        <level uniqueName="[Range].[Department].[(All)]" sourceCaption="(All)" count="0"/>
        <level uniqueName="[Range].[Department].[Department]" sourceCaption="Department" count="3">
          <ranges>
            <range startItem="0">
              <i n="[Range].[Department].&amp;[Human Resources]" c="Human Resources"/>
              <i n="[Range].[Department].&amp;[Research &amp; Development]" c="Research &amp; Development"/>
              <i n="[Range].[Department].&amp;[Sales]" c="Sales"/>
            </range>
          </ranges>
        </level>
      </levels>
      <selections count="1">
        <selection n="[Range].[Depart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Field" xr10:uid="{B925F02C-7091-46BA-9920-6DCF60670C6B}" sourceName="[Range].[EducationField]">
  <pivotTables>
    <pivotTable tabId="6" name="PivotTable1"/>
    <pivotTable tabId="88" name="PivotTable10"/>
    <pivotTable tabId="8" name="PivotTable3"/>
    <pivotTable tabId="84" name="PivotTable5"/>
    <pivotTable tabId="89" name="PivotTable11"/>
    <pivotTable tabId="87" name="PivotTable9"/>
    <pivotTable tabId="86" name="PivotTable8"/>
    <pivotTable tabId="85" name="PivotTable7"/>
    <pivotTable tabId="91" name="PivotTable1"/>
    <pivotTable tabId="91" name="PivotTable10"/>
    <pivotTable tabId="91" name="PivotTable11"/>
    <pivotTable tabId="91" name="PivotTable13"/>
    <pivotTable tabId="91" name="PivotTable2"/>
    <pivotTable tabId="91" name="PivotTable4"/>
    <pivotTable tabId="91" name="PivotTable5"/>
    <pivotTable tabId="91" name="PivotTable6"/>
    <pivotTable tabId="14" name="PivotTable4"/>
    <pivotTable tabId="15" name="PivotTable5"/>
    <pivotTable tabId="18" name="PivotTable2"/>
    <pivotTable tabId="19" name="PivotTable3"/>
    <pivotTable tabId="27" name="PivotTable10"/>
    <pivotTable tabId="92" name="PivotTable9"/>
    <pivotTable tabId="1" name="PivotTable8"/>
  </pivotTables>
  <data>
    <olap pivotCacheId="761221189">
      <levels count="2">
        <level uniqueName="[Range].[EducationField].[(All)]" sourceCaption="(All)" count="0"/>
        <level uniqueName="[Range].[EducationField].[EducationField]" sourceCaption="EducationField" count="6">
          <ranges>
            <range startItem="0">
              <i n="[Range].[EducationField].&amp;[Human Resources]" c="Human Resources"/>
              <i n="[Range].[EducationField].&amp;[Life Sciences]" c="Life Sciences"/>
              <i n="[Range].[EducationField].&amp;[Marketing]" c="Marketing"/>
              <i n="[Range].[EducationField].&amp;[Medical]" c="Medical"/>
              <i n="[Range].[EducationField].&amp;[Other]" c="Other"/>
              <i n="[Range].[EducationField].&amp;[Technical Degree]" c="Technical Degree"/>
            </range>
          </ranges>
        </level>
      </levels>
      <selections count="1">
        <selection n="[Range].[EducationFiel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Role" xr10:uid="{F95F70A1-719F-4CD6-BD43-2C302C42BBC2}" sourceName="[Range].[JobRole]">
  <pivotTables>
    <pivotTable tabId="6" name="PivotTable1"/>
    <pivotTable tabId="88" name="PivotTable10"/>
    <pivotTable tabId="8" name="PivotTable3"/>
    <pivotTable tabId="84" name="PivotTable5"/>
    <pivotTable tabId="89" name="PivotTable11"/>
    <pivotTable tabId="87" name="PivotTable9"/>
    <pivotTable tabId="86" name="PivotTable8"/>
    <pivotTable tabId="85" name="PivotTable7"/>
    <pivotTable tabId="91" name="PivotTable1"/>
    <pivotTable tabId="91" name="PivotTable10"/>
    <pivotTable tabId="91" name="PivotTable11"/>
    <pivotTable tabId="91" name="PivotTable13"/>
    <pivotTable tabId="91" name="PivotTable2"/>
    <pivotTable tabId="91" name="PivotTable4"/>
    <pivotTable tabId="91" name="PivotTable5"/>
    <pivotTable tabId="91" name="PivotTable6"/>
    <pivotTable tabId="14" name="PivotTable4"/>
    <pivotTable tabId="15" name="PivotTable5"/>
    <pivotTable tabId="18" name="PivotTable2"/>
    <pivotTable tabId="19" name="PivotTable3"/>
    <pivotTable tabId="27" name="PivotTable10"/>
    <pivotTable tabId="92" name="PivotTable9"/>
    <pivotTable tabId="1" name="PivotTable8"/>
  </pivotTables>
  <data>
    <olap pivotCacheId="761221189">
      <levels count="2">
        <level uniqueName="[Range].[JobRole].[(All)]" sourceCaption="(All)" count="0"/>
        <level uniqueName="[Range].[JobRole].[JobRole]" sourceCaption="JobRole" count="9">
          <ranges>
            <range startItem="0">
              <i n="[Range].[JobRole].&amp;[Healthcare Representative]" c="Healthcare Representative"/>
              <i n="[Range].[JobRole].&amp;[Human Resources]" c="Human Resources"/>
              <i n="[Range].[JobRole].&amp;[Laboratory Technician]" c="Laboratory Technician"/>
              <i n="[Range].[JobRole].&amp;[Manager]" c="Manager"/>
              <i n="[Range].[JobRole].&amp;[Manufacturing Director]" c="Manufacturing Director"/>
              <i n="[Range].[JobRole].&amp;[Research Director]" c="Research Director"/>
              <i n="[Range].[JobRole].&amp;[Research Scientist]" c="Research Scientist"/>
              <i n="[Range].[JobRole].&amp;[Sales Executive]" c="Sales Executive"/>
              <i n="[Range].[JobRole].&amp;[Sales Representative]" c="Sales Representative"/>
            </range>
          </ranges>
        </level>
      </levels>
      <selections count="1">
        <selection n="[Range].[JobRol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7CE293F-150F-4443-A833-4355FABF1BFB}" sourceName="[Range].[Gender]">
  <pivotTables>
    <pivotTable tabId="6" name="PivotTable1"/>
    <pivotTable tabId="88" name="PivotTable10"/>
    <pivotTable tabId="8" name="PivotTable3"/>
    <pivotTable tabId="84" name="PivotTable5"/>
    <pivotTable tabId="89" name="PivotTable11"/>
    <pivotTable tabId="87" name="PivotTable9"/>
    <pivotTable tabId="86" name="PivotTable8"/>
    <pivotTable tabId="85" name="PivotTable7"/>
    <pivotTable tabId="91" name="PivotTable1"/>
    <pivotTable tabId="91" name="PivotTable10"/>
    <pivotTable tabId="91" name="PivotTable11"/>
    <pivotTable tabId="91" name="PivotTable13"/>
    <pivotTable tabId="91" name="PivotTable2"/>
    <pivotTable tabId="91" name="PivotTable4"/>
    <pivotTable tabId="91" name="PivotTable5"/>
    <pivotTable tabId="91" name="PivotTable6"/>
    <pivotTable tabId="14" name="PivotTable4"/>
    <pivotTable tabId="15" name="PivotTable5"/>
    <pivotTable tabId="18" name="PivotTable2"/>
    <pivotTable tabId="19" name="PivotTable3"/>
    <pivotTable tabId="27" name="PivotTable10"/>
    <pivotTable tabId="92" name="PivotTable9"/>
    <pivotTable tabId="1" name="PivotTable8"/>
  </pivotTables>
  <data>
    <olap pivotCacheId="761221189">
      <levels count="2">
        <level uniqueName="[Range].[Gender].[(All)]" sourceCaption="(All)" count="0"/>
        <level uniqueName="[Range].[Gender].[Gender]" sourceCaption="Gender" count="2">
          <ranges>
            <range startItem="0">
              <i n="[Range].[Gender].&amp;[Female]" c="Female"/>
              <i n="[Range].[Gender].&amp;[Male]" c="Male"/>
            </range>
          </ranges>
        </level>
      </levels>
      <selections count="1">
        <selection n="[Range].[Gende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 xr10:uid="{DE54C3F1-8504-4D9C-8FCE-B02773574C51}" sourceName="[Range].[Attrition]">
  <pivotTables>
    <pivotTable tabId="6" name="PivotTable1"/>
    <pivotTable tabId="88" name="PivotTable10"/>
    <pivotTable tabId="8" name="PivotTable3"/>
    <pivotTable tabId="84" name="PivotTable5"/>
    <pivotTable tabId="89" name="PivotTable11"/>
    <pivotTable tabId="87" name="PivotTable9"/>
    <pivotTable tabId="86" name="PivotTable8"/>
    <pivotTable tabId="85" name="PivotTable7"/>
    <pivotTable tabId="91" name="PivotTable1"/>
    <pivotTable tabId="91" name="PivotTable10"/>
    <pivotTable tabId="91" name="PivotTable11"/>
    <pivotTable tabId="91" name="PivotTable13"/>
    <pivotTable tabId="91" name="PivotTable2"/>
    <pivotTable tabId="91" name="PivotTable4"/>
    <pivotTable tabId="91" name="PivotTable5"/>
    <pivotTable tabId="91" name="PivotTable6"/>
    <pivotTable tabId="14" name="PivotTable4"/>
    <pivotTable tabId="15" name="PivotTable5"/>
    <pivotTable tabId="18" name="PivotTable2"/>
    <pivotTable tabId="19" name="PivotTable3"/>
    <pivotTable tabId="27" name="PivotTable10"/>
    <pivotTable tabId="92" name="PivotTable9"/>
    <pivotTable tabId="1" name="PivotTable8"/>
  </pivotTables>
  <data>
    <olap pivotCacheId="761221189">
      <levels count="2">
        <level uniqueName="[Range].[Attrition].[(All)]" sourceCaption="(All)" count="0"/>
        <level uniqueName="[Range].[Attrition].[Attrition]" sourceCaption="Attrition" count="2">
          <ranges>
            <range startItem="0">
              <i n="[Range].[Attrition].&amp;[No]" c="No"/>
              <i n="[Range].[Attrition].&amp;[Yes]" c="Yes"/>
            </range>
          </ranges>
        </level>
      </levels>
      <selections count="1">
        <selection n="[Range].[Attrition].[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Status" xr10:uid="{486BFA0F-1FEA-4E47-82B0-B5402336A76F}" sourceName="[Range].[MaritalStatus]">
  <pivotTables>
    <pivotTable tabId="6" name="PivotTable1"/>
    <pivotTable tabId="88" name="PivotTable10"/>
    <pivotTable tabId="8" name="PivotTable3"/>
    <pivotTable tabId="84" name="PivotTable5"/>
    <pivotTable tabId="89" name="PivotTable11"/>
    <pivotTable tabId="87" name="PivotTable9"/>
    <pivotTable tabId="86" name="PivotTable8"/>
    <pivotTable tabId="85" name="PivotTable7"/>
    <pivotTable tabId="91" name="PivotTable1"/>
    <pivotTable tabId="91" name="PivotTable10"/>
    <pivotTable tabId="91" name="PivotTable11"/>
    <pivotTable tabId="91" name="PivotTable13"/>
    <pivotTable tabId="91" name="PivotTable2"/>
    <pivotTable tabId="91" name="PivotTable4"/>
    <pivotTable tabId="91" name="PivotTable5"/>
    <pivotTable tabId="91" name="PivotTable6"/>
    <pivotTable tabId="14" name="PivotTable4"/>
    <pivotTable tabId="15" name="PivotTable5"/>
    <pivotTable tabId="18" name="PivotTable2"/>
    <pivotTable tabId="19" name="PivotTable3"/>
    <pivotTable tabId="27" name="PivotTable10"/>
    <pivotTable tabId="92" name="PivotTable9"/>
    <pivotTable tabId="1" name="PivotTable8"/>
  </pivotTables>
  <data>
    <olap pivotCacheId="761221189">
      <levels count="2">
        <level uniqueName="[Range].[MaritalStatus].[(All)]" sourceCaption="(All)" count="0"/>
        <level uniqueName="[Range].[MaritalStatus].[MaritalStatus]" sourceCaption="MaritalStatus" count="3">
          <ranges>
            <range startItem="0">
              <i n="[Range].[MaritalStatus].&amp;[Divorced]" c="Divorced"/>
              <i n="[Range].[MaritalStatus].&amp;[Married]" c="Married"/>
              <i n="[Range].[MaritalStatus].&amp;[Single]" c="Single"/>
            </range>
          </ranges>
        </level>
      </levels>
      <selections count="1">
        <selection n="[Range].[MaritalStatu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978F1C5F-A841-4DB7-A1A3-F5DF147F487A}" cache="Slicer_Department" caption="Department" level="1" rowHeight="234950"/>
  <slicer name="EducationField" xr10:uid="{E58219F9-DA00-438C-91BF-C0D836FF2042}" cache="Slicer_EducationField" caption="EducationField" level="1" rowHeight="234950"/>
  <slicer name="JobRole" xr10:uid="{D1E2FC92-E7ED-4401-B214-179679A1E841}" cache="Slicer_JobRole" caption="JobRole" level="1" rowHeight="234950"/>
  <slicer name="Gender" xr10:uid="{FB06E9DF-4572-4B88-A6EC-F824ECAFA831}" cache="Slicer_Gender" caption="Gender" level="1" rowHeight="234950"/>
  <slicer name="Attrition" xr10:uid="{B318848A-09AD-439F-92EF-8BE5195CAB58}" cache="Slicer_Attrition" caption="Attrition" level="1" rowHeight="234950"/>
  <slicer name="MaritalStatus" xr10:uid="{F3169FCC-B758-4927-BC5D-36F2E65BAC72}" cache="Slicer_MaritalStatus" caption="MaritalStatus"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14.xml"/></Relationships>
</file>

<file path=xl/worksheets/_rels/sheet26.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1.xml.rels><?xml version="1.0" encoding="UTF-8" standalone="yes"?>
<Relationships xmlns="http://schemas.openxmlformats.org/package/2006/relationships"><Relationship Id="rId8" Type="http://schemas.openxmlformats.org/officeDocument/2006/relationships/pivotTable" Target="../pivotTables/pivotTable23.xml"/><Relationship Id="rId3" Type="http://schemas.openxmlformats.org/officeDocument/2006/relationships/pivotTable" Target="../pivotTables/pivotTable18.xml"/><Relationship Id="rId7" Type="http://schemas.openxmlformats.org/officeDocument/2006/relationships/pivotTable" Target="../pivotTables/pivotTable22.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pivotTable" Target="../pivotTables/pivotTable21.xml"/><Relationship Id="rId11" Type="http://schemas.microsoft.com/office/2007/relationships/slicer" Target="../slicers/slicer1.xml"/><Relationship Id="rId5" Type="http://schemas.openxmlformats.org/officeDocument/2006/relationships/pivotTable" Target="../pivotTables/pivotTable20.xml"/><Relationship Id="rId10" Type="http://schemas.openxmlformats.org/officeDocument/2006/relationships/drawing" Target="../drawings/drawing10.xml"/><Relationship Id="rId4" Type="http://schemas.openxmlformats.org/officeDocument/2006/relationships/pivotTable" Target="../pivotTables/pivotTable19.xml"/><Relationship Id="rId9" Type="http://schemas.openxmlformats.org/officeDocument/2006/relationships/pivotTable" Target="../pivotTables/pivotTable24.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503F6-496C-4262-9195-383C7B9E62F9}">
  <dimension ref="A1:Z16"/>
  <sheetViews>
    <sheetView workbookViewId="0">
      <selection activeCell="H11" sqref="H11"/>
    </sheetView>
  </sheetViews>
  <sheetFormatPr defaultRowHeight="14.4" x14ac:dyDescent="0.3"/>
  <cols>
    <col min="1" max="1" width="15.88671875" customWidth="1"/>
    <col min="3" max="3" width="21.5546875" customWidth="1"/>
    <col min="5" max="5" width="17" customWidth="1"/>
    <col min="7" max="7" width="20.6640625" customWidth="1"/>
    <col min="8" max="8" width="12.88671875" customWidth="1"/>
    <col min="9" max="9" width="26" customWidth="1"/>
    <col min="11" max="11" width="20" customWidth="1"/>
    <col min="12" max="12" width="10.88671875" customWidth="1"/>
    <col min="13" max="13" width="24.5546875" customWidth="1"/>
    <col min="15" max="15" width="19.5546875" customWidth="1"/>
    <col min="17" max="17" width="18.44140625" customWidth="1"/>
    <col min="19" max="19" width="22.109375" customWidth="1"/>
    <col min="21" max="21" width="18.88671875" customWidth="1"/>
    <col min="23" max="23" width="22.33203125" customWidth="1"/>
    <col min="25" max="25" width="22.109375" customWidth="1"/>
  </cols>
  <sheetData>
    <row r="1" spans="1:26" ht="15.6" thickTop="1" thickBot="1" x14ac:dyDescent="0.35">
      <c r="A1" s="65" t="s">
        <v>0</v>
      </c>
      <c r="B1" s="65"/>
      <c r="C1" s="65" t="s">
        <v>4</v>
      </c>
      <c r="D1" s="65"/>
      <c r="E1" s="65" t="s">
        <v>5</v>
      </c>
      <c r="F1" s="65"/>
      <c r="G1" s="65" t="s">
        <v>8</v>
      </c>
      <c r="H1" s="65"/>
      <c r="I1" s="65" t="s">
        <v>10</v>
      </c>
      <c r="J1" s="65"/>
      <c r="K1" s="65" t="s">
        <v>13</v>
      </c>
      <c r="L1" s="65"/>
      <c r="M1" s="65" t="s">
        <v>15</v>
      </c>
      <c r="N1" s="65"/>
      <c r="O1" s="65" t="s">
        <v>17</v>
      </c>
      <c r="P1" s="65"/>
      <c r="Q1" s="65" t="s">
        <v>18</v>
      </c>
      <c r="R1" s="65"/>
      <c r="S1" s="65" t="s">
        <v>19</v>
      </c>
      <c r="T1" s="65"/>
      <c r="U1" s="65" t="s">
        <v>20</v>
      </c>
      <c r="V1" s="65"/>
      <c r="W1" s="65" t="s">
        <v>21</v>
      </c>
      <c r="X1" s="65"/>
      <c r="Y1" s="65" t="s">
        <v>22</v>
      </c>
      <c r="Z1" s="65"/>
    </row>
    <row r="2" spans="1:26" ht="15.6" thickTop="1" thickBot="1" x14ac:dyDescent="0.35">
      <c r="A2" s="2"/>
      <c r="B2" s="2"/>
      <c r="C2" s="2"/>
      <c r="D2" s="2"/>
      <c r="E2" s="2"/>
      <c r="F2" s="2"/>
      <c r="G2" s="2"/>
      <c r="H2" s="2"/>
      <c r="I2" s="2"/>
      <c r="J2" s="2"/>
      <c r="K2" s="2"/>
      <c r="L2" s="2"/>
      <c r="M2" s="2"/>
      <c r="N2" s="2"/>
      <c r="O2" s="2"/>
      <c r="P2" s="2"/>
      <c r="Q2" s="2"/>
      <c r="R2" s="2"/>
      <c r="S2" s="2"/>
      <c r="T2" s="2"/>
      <c r="U2" s="2"/>
      <c r="V2" s="2"/>
      <c r="W2" s="2"/>
      <c r="X2" s="2"/>
      <c r="Y2" s="2"/>
      <c r="Z2" s="2"/>
    </row>
    <row r="3" spans="1:26" ht="15.6" thickTop="1" thickBot="1" x14ac:dyDescent="0.35">
      <c r="A3" s="2" t="s">
        <v>50</v>
      </c>
      <c r="B3" s="2">
        <v>36.923809523809524</v>
      </c>
      <c r="C3" s="2" t="s">
        <v>50</v>
      </c>
      <c r="D3" s="2">
        <v>9.1925170068027207</v>
      </c>
      <c r="E3" s="2" t="s">
        <v>50</v>
      </c>
      <c r="F3" s="2">
        <v>2.9129251700680272</v>
      </c>
      <c r="G3" s="2" t="s">
        <v>50</v>
      </c>
      <c r="H3" s="2">
        <v>2205.5</v>
      </c>
      <c r="I3" s="2" t="s">
        <v>50</v>
      </c>
      <c r="J3" s="2">
        <v>2.0639455782312925</v>
      </c>
      <c r="K3" s="2" t="s">
        <v>50</v>
      </c>
      <c r="L3" s="2">
        <v>65029.312925170067</v>
      </c>
      <c r="M3" s="2" t="s">
        <v>50</v>
      </c>
      <c r="N3" s="2">
        <v>15.209523809523809</v>
      </c>
      <c r="O3" s="2" t="s">
        <v>50</v>
      </c>
      <c r="P3" s="2">
        <v>0.79387755102040813</v>
      </c>
      <c r="Q3" s="2" t="s">
        <v>50</v>
      </c>
      <c r="R3" s="2">
        <v>11.277324263038549</v>
      </c>
      <c r="S3" s="2" t="s">
        <v>50</v>
      </c>
      <c r="T3" s="2">
        <v>2.7993197278911564</v>
      </c>
      <c r="U3" s="2" t="s">
        <v>50</v>
      </c>
      <c r="V3" s="2">
        <v>7.0081632653061225</v>
      </c>
      <c r="W3" s="2" t="s">
        <v>50</v>
      </c>
      <c r="X3" s="2">
        <v>2.1877551020408164</v>
      </c>
      <c r="Y3" s="2" t="s">
        <v>50</v>
      </c>
      <c r="Z3" s="2">
        <v>4.1231292517006803</v>
      </c>
    </row>
    <row r="4" spans="1:26" ht="15.6" thickTop="1" thickBot="1" x14ac:dyDescent="0.35">
      <c r="A4" s="2" t="s">
        <v>51</v>
      </c>
      <c r="B4" s="2">
        <v>0.13753349796621914</v>
      </c>
      <c r="C4" s="2" t="s">
        <v>51</v>
      </c>
      <c r="D4" s="2">
        <v>0.12204924349299424</v>
      </c>
      <c r="E4" s="2" t="s">
        <v>51</v>
      </c>
      <c r="F4" s="2">
        <v>1.5418853700116756E-2</v>
      </c>
      <c r="G4" s="2" t="s">
        <v>51</v>
      </c>
      <c r="H4" s="2">
        <v>19.172462891692692</v>
      </c>
      <c r="I4" s="2" t="s">
        <v>51</v>
      </c>
      <c r="J4" s="2">
        <v>1.6665034715871999E-2</v>
      </c>
      <c r="K4" s="2" t="s">
        <v>51</v>
      </c>
      <c r="L4" s="2">
        <v>708.78521324084625</v>
      </c>
      <c r="M4" s="2" t="s">
        <v>51</v>
      </c>
      <c r="N4" s="2">
        <v>5.5100542642593113E-2</v>
      </c>
      <c r="O4" s="2" t="s">
        <v>51</v>
      </c>
      <c r="P4" s="2">
        <v>1.2828056216342247E-2</v>
      </c>
      <c r="Q4" s="2" t="s">
        <v>51</v>
      </c>
      <c r="R4" s="2">
        <v>0.11707188400771909</v>
      </c>
      <c r="S4" s="2" t="s">
        <v>51</v>
      </c>
      <c r="T4" s="2">
        <v>1.9410032716668652E-2</v>
      </c>
      <c r="U4" s="2" t="s">
        <v>51</v>
      </c>
      <c r="V4" s="2">
        <v>9.2235138014889181E-2</v>
      </c>
      <c r="W4" s="2" t="s">
        <v>51</v>
      </c>
      <c r="X4" s="2">
        <v>4.8513846617122248E-2</v>
      </c>
      <c r="Y4" s="2" t="s">
        <v>51</v>
      </c>
      <c r="Z4" s="2">
        <v>5.3718465091886942E-2</v>
      </c>
    </row>
    <row r="5" spans="1:26" ht="15.6" thickTop="1" thickBot="1" x14ac:dyDescent="0.35">
      <c r="A5" s="2" t="s">
        <v>52</v>
      </c>
      <c r="B5" s="2">
        <v>36</v>
      </c>
      <c r="C5" s="2" t="s">
        <v>52</v>
      </c>
      <c r="D5" s="2">
        <v>7</v>
      </c>
      <c r="E5" s="2" t="s">
        <v>52</v>
      </c>
      <c r="F5" s="2">
        <v>3</v>
      </c>
      <c r="G5" s="2" t="s">
        <v>52</v>
      </c>
      <c r="H5" s="2">
        <v>2205.5</v>
      </c>
      <c r="I5" s="2" t="s">
        <v>52</v>
      </c>
      <c r="J5" s="2">
        <v>2</v>
      </c>
      <c r="K5" s="2" t="s">
        <v>52</v>
      </c>
      <c r="L5" s="2">
        <v>49190</v>
      </c>
      <c r="M5" s="2" t="s">
        <v>52</v>
      </c>
      <c r="N5" s="2">
        <v>14</v>
      </c>
      <c r="O5" s="2" t="s">
        <v>52</v>
      </c>
      <c r="P5" s="2">
        <v>1</v>
      </c>
      <c r="Q5" s="2" t="s">
        <v>52</v>
      </c>
      <c r="R5" s="2">
        <v>10</v>
      </c>
      <c r="S5" s="2" t="s">
        <v>52</v>
      </c>
      <c r="T5" s="2">
        <v>3</v>
      </c>
      <c r="U5" s="2" t="s">
        <v>52</v>
      </c>
      <c r="V5" s="2">
        <v>5</v>
      </c>
      <c r="W5" s="2" t="s">
        <v>52</v>
      </c>
      <c r="X5" s="2">
        <v>1</v>
      </c>
      <c r="Y5" s="2" t="s">
        <v>52</v>
      </c>
      <c r="Z5" s="2">
        <v>3</v>
      </c>
    </row>
    <row r="6" spans="1:26" ht="15.6" thickTop="1" thickBot="1" x14ac:dyDescent="0.35">
      <c r="A6" s="2" t="s">
        <v>53</v>
      </c>
      <c r="B6" s="2">
        <v>35</v>
      </c>
      <c r="C6" s="2" t="s">
        <v>53</v>
      </c>
      <c r="D6" s="2">
        <v>2</v>
      </c>
      <c r="E6" s="2" t="s">
        <v>53</v>
      </c>
      <c r="F6" s="2">
        <v>3</v>
      </c>
      <c r="G6" s="2" t="s">
        <v>53</v>
      </c>
      <c r="H6" s="2" t="e">
        <v>#N/A</v>
      </c>
      <c r="I6" s="2" t="s">
        <v>53</v>
      </c>
      <c r="J6" s="2">
        <v>1</v>
      </c>
      <c r="K6" s="2" t="s">
        <v>53</v>
      </c>
      <c r="L6" s="2">
        <v>23420</v>
      </c>
      <c r="M6" s="2" t="s">
        <v>53</v>
      </c>
      <c r="N6" s="2">
        <v>11</v>
      </c>
      <c r="O6" s="2" t="s">
        <v>53</v>
      </c>
      <c r="P6" s="2">
        <v>0</v>
      </c>
      <c r="Q6" s="2" t="s">
        <v>53</v>
      </c>
      <c r="R6" s="2">
        <v>10</v>
      </c>
      <c r="S6" s="2" t="s">
        <v>53</v>
      </c>
      <c r="T6" s="2">
        <v>2</v>
      </c>
      <c r="U6" s="2" t="s">
        <v>53</v>
      </c>
      <c r="V6" s="2">
        <v>5</v>
      </c>
      <c r="W6" s="2" t="s">
        <v>53</v>
      </c>
      <c r="X6" s="2">
        <v>0</v>
      </c>
      <c r="Y6" s="2" t="s">
        <v>53</v>
      </c>
      <c r="Z6" s="2">
        <v>2</v>
      </c>
    </row>
    <row r="7" spans="1:26" ht="15.6" thickTop="1" thickBot="1" x14ac:dyDescent="0.35">
      <c r="A7" s="2" t="s">
        <v>54</v>
      </c>
      <c r="B7" s="2">
        <v>9.1333012710111472</v>
      </c>
      <c r="C7" s="2" t="s">
        <v>54</v>
      </c>
      <c r="D7" s="2">
        <v>8.1050255189052791</v>
      </c>
      <c r="E7" s="2" t="s">
        <v>54</v>
      </c>
      <c r="F7" s="2">
        <v>1.0239326286269592</v>
      </c>
      <c r="G7" s="2" t="s">
        <v>54</v>
      </c>
      <c r="H7" s="2">
        <v>1273.201672948948</v>
      </c>
      <c r="I7" s="2" t="s">
        <v>54</v>
      </c>
      <c r="J7" s="2">
        <v>1.1066888067465828</v>
      </c>
      <c r="K7" s="2" t="s">
        <v>54</v>
      </c>
      <c r="L7" s="2">
        <v>47068.888559473387</v>
      </c>
      <c r="M7" s="2" t="s">
        <v>54</v>
      </c>
      <c r="N7" s="2">
        <v>3.6591075162983744</v>
      </c>
      <c r="O7" s="2" t="s">
        <v>54</v>
      </c>
      <c r="P7" s="2">
        <v>0.85188338752278703</v>
      </c>
      <c r="Q7" s="2" t="s">
        <v>54</v>
      </c>
      <c r="R7" s="2">
        <v>7.7744898720601103</v>
      </c>
      <c r="S7" s="2" t="s">
        <v>54</v>
      </c>
      <c r="T7" s="2">
        <v>1.2889781697042313</v>
      </c>
      <c r="U7" s="2" t="s">
        <v>54</v>
      </c>
      <c r="V7" s="2">
        <v>6.1251354449676567</v>
      </c>
      <c r="W7" s="2" t="s">
        <v>54</v>
      </c>
      <c r="X7" s="2">
        <v>3.2216993206893805</v>
      </c>
      <c r="Y7" s="2" t="s">
        <v>54</v>
      </c>
      <c r="Z7" s="2">
        <v>3.567326744070789</v>
      </c>
    </row>
    <row r="8" spans="1:26" ht="15.6" thickTop="1" thickBot="1" x14ac:dyDescent="0.35">
      <c r="A8" s="2" t="s">
        <v>55</v>
      </c>
      <c r="B8" s="2">
        <v>83.417192107053836</v>
      </c>
      <c r="C8" s="2" t="s">
        <v>55</v>
      </c>
      <c r="D8" s="2">
        <v>65.691438662105796</v>
      </c>
      <c r="E8" s="2" t="s">
        <v>55</v>
      </c>
      <c r="F8" s="2">
        <v>1.0484380279669143</v>
      </c>
      <c r="G8" s="2" t="s">
        <v>55</v>
      </c>
      <c r="H8" s="2">
        <v>1621042.5</v>
      </c>
      <c r="I8" s="2" t="s">
        <v>55</v>
      </c>
      <c r="J8" s="2">
        <v>1.2247601149781753</v>
      </c>
      <c r="K8" s="2" t="s">
        <v>55</v>
      </c>
      <c r="L8" s="2">
        <v>2215480270.2241244</v>
      </c>
      <c r="M8" s="2" t="s">
        <v>55</v>
      </c>
      <c r="N8" s="2">
        <v>13.389067815831259</v>
      </c>
      <c r="O8" s="2" t="s">
        <v>55</v>
      </c>
      <c r="P8" s="2">
        <v>0.72570530593729887</v>
      </c>
      <c r="Q8" s="2" t="s">
        <v>55</v>
      </c>
      <c r="R8" s="2">
        <v>60.442692770765227</v>
      </c>
      <c r="S8" s="2" t="s">
        <v>55</v>
      </c>
      <c r="T8" s="2">
        <v>1.6614647219740704</v>
      </c>
      <c r="U8" s="2" t="s">
        <v>55</v>
      </c>
      <c r="V8" s="2">
        <v>37.517284219199134</v>
      </c>
      <c r="W8" s="2" t="s">
        <v>55</v>
      </c>
      <c r="X8" s="2">
        <v>10.379346512930416</v>
      </c>
      <c r="Y8" s="2" t="s">
        <v>55</v>
      </c>
      <c r="Z8" s="2">
        <v>12.725820098962696</v>
      </c>
    </row>
    <row r="9" spans="1:26" ht="15.6" thickTop="1" thickBot="1" x14ac:dyDescent="0.35">
      <c r="A9" s="2" t="s">
        <v>56</v>
      </c>
      <c r="B9" s="2">
        <v>-0.40595053984975182</v>
      </c>
      <c r="C9" s="2" t="s">
        <v>56</v>
      </c>
      <c r="D9" s="2">
        <v>-0.2270453548764122</v>
      </c>
      <c r="E9" s="2" t="s">
        <v>56</v>
      </c>
      <c r="F9" s="2">
        <v>-0.56056901132446546</v>
      </c>
      <c r="G9" s="2" t="s">
        <v>56</v>
      </c>
      <c r="H9" s="2">
        <v>-1.2000000000000004</v>
      </c>
      <c r="I9" s="2" t="s">
        <v>56</v>
      </c>
      <c r="J9" s="2">
        <v>0.39552536469239818</v>
      </c>
      <c r="K9" s="2" t="s">
        <v>56</v>
      </c>
      <c r="L9" s="2">
        <v>1.0002318550155009</v>
      </c>
      <c r="M9" s="2" t="s">
        <v>56</v>
      </c>
      <c r="N9" s="2">
        <v>-0.3026383931043406</v>
      </c>
      <c r="O9" s="2" t="s">
        <v>56</v>
      </c>
      <c r="P9" s="2">
        <v>0.36108590394398465</v>
      </c>
      <c r="Q9" s="2" t="s">
        <v>56</v>
      </c>
      <c r="R9" s="2">
        <v>0.92200987739556206</v>
      </c>
      <c r="S9" s="2" t="s">
        <v>56</v>
      </c>
      <c r="T9" s="2">
        <v>0.49114899850183269</v>
      </c>
      <c r="U9" s="2" t="s">
        <v>56</v>
      </c>
      <c r="V9" s="2">
        <v>3.9238642054013826</v>
      </c>
      <c r="W9" s="2" t="s">
        <v>56</v>
      </c>
      <c r="X9" s="2">
        <v>3.6017605183172923</v>
      </c>
      <c r="Y9" s="2" t="s">
        <v>56</v>
      </c>
      <c r="Z9" s="2">
        <v>0.16794854278423355</v>
      </c>
    </row>
    <row r="10" spans="1:26" ht="15.6" thickTop="1" thickBot="1" x14ac:dyDescent="0.35">
      <c r="A10" s="2" t="s">
        <v>57</v>
      </c>
      <c r="B10" s="2">
        <v>0.41300495269767978</v>
      </c>
      <c r="C10" s="2" t="s">
        <v>57</v>
      </c>
      <c r="D10" s="2">
        <v>0.95746574637890547</v>
      </c>
      <c r="E10" s="2" t="s">
        <v>57</v>
      </c>
      <c r="F10" s="2">
        <v>-0.28948387841165657</v>
      </c>
      <c r="G10" s="2" t="s">
        <v>57</v>
      </c>
      <c r="H10" s="66">
        <v>4.11137687708476E-17</v>
      </c>
      <c r="I10" s="2" t="s">
        <v>57</v>
      </c>
      <c r="J10" s="2">
        <v>1.0247032298420875</v>
      </c>
      <c r="K10" s="2" t="s">
        <v>57</v>
      </c>
      <c r="L10" s="2">
        <v>1.3688841631898643</v>
      </c>
      <c r="M10" s="2" t="s">
        <v>57</v>
      </c>
      <c r="N10" s="2">
        <v>0.82056898375081899</v>
      </c>
      <c r="O10" s="2" t="s">
        <v>57</v>
      </c>
      <c r="P10" s="2">
        <v>0.96832067285236967</v>
      </c>
      <c r="Q10" s="2" t="s">
        <v>57</v>
      </c>
      <c r="R10" s="2">
        <v>1.1188791006302237</v>
      </c>
      <c r="S10" s="2" t="s">
        <v>57</v>
      </c>
      <c r="T10" s="2">
        <v>0.55274762574004632</v>
      </c>
      <c r="U10" s="2" t="s">
        <v>57</v>
      </c>
      <c r="V10" s="2">
        <v>1.7633282316663748</v>
      </c>
      <c r="W10" s="2" t="s">
        <v>57</v>
      </c>
      <c r="X10" s="2">
        <v>1.9829391562993417</v>
      </c>
      <c r="Y10" s="2" t="s">
        <v>57</v>
      </c>
      <c r="Z10" s="2">
        <v>0.83288361113671272</v>
      </c>
    </row>
    <row r="11" spans="1:26" ht="15.6" thickTop="1" thickBot="1" x14ac:dyDescent="0.35">
      <c r="A11" s="2" t="s">
        <v>58</v>
      </c>
      <c r="B11" s="2">
        <v>42</v>
      </c>
      <c r="C11" s="2" t="s">
        <v>58</v>
      </c>
      <c r="D11" s="2">
        <v>28</v>
      </c>
      <c r="E11" s="2" t="s">
        <v>58</v>
      </c>
      <c r="F11" s="2">
        <v>4</v>
      </c>
      <c r="G11" s="2" t="s">
        <v>58</v>
      </c>
      <c r="H11" s="2">
        <v>4409</v>
      </c>
      <c r="I11" s="2" t="s">
        <v>58</v>
      </c>
      <c r="J11" s="2">
        <v>4</v>
      </c>
      <c r="K11" s="2" t="s">
        <v>58</v>
      </c>
      <c r="L11" s="2">
        <v>189900</v>
      </c>
      <c r="M11" s="2" t="s">
        <v>58</v>
      </c>
      <c r="N11" s="2">
        <v>14</v>
      </c>
      <c r="O11" s="2" t="s">
        <v>58</v>
      </c>
      <c r="P11" s="2">
        <v>3</v>
      </c>
      <c r="Q11" s="2" t="s">
        <v>58</v>
      </c>
      <c r="R11" s="2">
        <v>40</v>
      </c>
      <c r="S11" s="2" t="s">
        <v>58</v>
      </c>
      <c r="T11" s="2">
        <v>6</v>
      </c>
      <c r="U11" s="2" t="s">
        <v>58</v>
      </c>
      <c r="V11" s="2">
        <v>40</v>
      </c>
      <c r="W11" s="2" t="s">
        <v>58</v>
      </c>
      <c r="X11" s="2">
        <v>15</v>
      </c>
      <c r="Y11" s="2" t="s">
        <v>58</v>
      </c>
      <c r="Z11" s="2">
        <v>17</v>
      </c>
    </row>
    <row r="12" spans="1:26" ht="15.6" thickTop="1" thickBot="1" x14ac:dyDescent="0.35">
      <c r="A12" s="2" t="s">
        <v>59</v>
      </c>
      <c r="B12" s="2">
        <v>18</v>
      </c>
      <c r="C12" s="2" t="s">
        <v>59</v>
      </c>
      <c r="D12" s="2">
        <v>1</v>
      </c>
      <c r="E12" s="2" t="s">
        <v>59</v>
      </c>
      <c r="F12" s="2">
        <v>1</v>
      </c>
      <c r="G12" s="2" t="s">
        <v>59</v>
      </c>
      <c r="H12" s="2">
        <v>1</v>
      </c>
      <c r="I12" s="2" t="s">
        <v>59</v>
      </c>
      <c r="J12" s="2">
        <v>1</v>
      </c>
      <c r="K12" s="2" t="s">
        <v>59</v>
      </c>
      <c r="L12" s="2">
        <v>10090</v>
      </c>
      <c r="M12" s="2" t="s">
        <v>59</v>
      </c>
      <c r="N12" s="2">
        <v>11</v>
      </c>
      <c r="O12" s="2" t="s">
        <v>59</v>
      </c>
      <c r="P12" s="2">
        <v>0</v>
      </c>
      <c r="Q12" s="2" t="s">
        <v>59</v>
      </c>
      <c r="R12" s="2">
        <v>0</v>
      </c>
      <c r="S12" s="2" t="s">
        <v>59</v>
      </c>
      <c r="T12" s="2">
        <v>0</v>
      </c>
      <c r="U12" s="2" t="s">
        <v>59</v>
      </c>
      <c r="V12" s="2">
        <v>0</v>
      </c>
      <c r="W12" s="2" t="s">
        <v>59</v>
      </c>
      <c r="X12" s="2">
        <v>0</v>
      </c>
      <c r="Y12" s="2" t="s">
        <v>59</v>
      </c>
      <c r="Z12" s="2">
        <v>0</v>
      </c>
    </row>
    <row r="13" spans="1:26" ht="15.6" thickTop="1" thickBot="1" x14ac:dyDescent="0.35">
      <c r="A13" s="2" t="s">
        <v>60</v>
      </c>
      <c r="B13" s="2">
        <v>60</v>
      </c>
      <c r="C13" s="2" t="s">
        <v>60</v>
      </c>
      <c r="D13" s="2">
        <v>29</v>
      </c>
      <c r="E13" s="2" t="s">
        <v>60</v>
      </c>
      <c r="F13" s="2">
        <v>5</v>
      </c>
      <c r="G13" s="2" t="s">
        <v>60</v>
      </c>
      <c r="H13" s="2">
        <v>4410</v>
      </c>
      <c r="I13" s="2" t="s">
        <v>60</v>
      </c>
      <c r="J13" s="2">
        <v>5</v>
      </c>
      <c r="K13" s="2" t="s">
        <v>60</v>
      </c>
      <c r="L13" s="2">
        <v>199990</v>
      </c>
      <c r="M13" s="2" t="s">
        <v>60</v>
      </c>
      <c r="N13" s="2">
        <v>25</v>
      </c>
      <c r="O13" s="2" t="s">
        <v>60</v>
      </c>
      <c r="P13" s="2">
        <v>3</v>
      </c>
      <c r="Q13" s="2" t="s">
        <v>60</v>
      </c>
      <c r="R13" s="2">
        <v>40</v>
      </c>
      <c r="S13" s="2" t="s">
        <v>60</v>
      </c>
      <c r="T13" s="2">
        <v>6</v>
      </c>
      <c r="U13" s="2" t="s">
        <v>60</v>
      </c>
      <c r="V13" s="2">
        <v>40</v>
      </c>
      <c r="W13" s="2" t="s">
        <v>60</v>
      </c>
      <c r="X13" s="2">
        <v>15</v>
      </c>
      <c r="Y13" s="2" t="s">
        <v>60</v>
      </c>
      <c r="Z13" s="2">
        <v>17</v>
      </c>
    </row>
    <row r="14" spans="1:26" ht="15.6" thickTop="1" thickBot="1" x14ac:dyDescent="0.35">
      <c r="A14" s="2" t="s">
        <v>61</v>
      </c>
      <c r="B14" s="2">
        <v>162834</v>
      </c>
      <c r="C14" s="2" t="s">
        <v>61</v>
      </c>
      <c r="D14" s="2">
        <v>40539</v>
      </c>
      <c r="E14" s="2" t="s">
        <v>61</v>
      </c>
      <c r="F14" s="2">
        <v>12846</v>
      </c>
      <c r="G14" s="2" t="s">
        <v>61</v>
      </c>
      <c r="H14" s="2">
        <v>9726255</v>
      </c>
      <c r="I14" s="2" t="s">
        <v>61</v>
      </c>
      <c r="J14" s="2">
        <v>9102</v>
      </c>
      <c r="K14" s="2" t="s">
        <v>61</v>
      </c>
      <c r="L14" s="2">
        <v>286779270</v>
      </c>
      <c r="M14" s="2" t="s">
        <v>61</v>
      </c>
      <c r="N14" s="2">
        <v>67074</v>
      </c>
      <c r="O14" s="2" t="s">
        <v>61</v>
      </c>
      <c r="P14" s="2">
        <v>3501</v>
      </c>
      <c r="Q14" s="2" t="s">
        <v>61</v>
      </c>
      <c r="R14" s="2">
        <v>49733</v>
      </c>
      <c r="S14" s="2" t="s">
        <v>61</v>
      </c>
      <c r="T14" s="2">
        <v>12345</v>
      </c>
      <c r="U14" s="2" t="s">
        <v>61</v>
      </c>
      <c r="V14" s="2">
        <v>30906</v>
      </c>
      <c r="W14" s="2" t="s">
        <v>61</v>
      </c>
      <c r="X14" s="2">
        <v>9648</v>
      </c>
      <c r="Y14" s="2" t="s">
        <v>61</v>
      </c>
      <c r="Z14" s="2">
        <v>18183</v>
      </c>
    </row>
    <row r="15" spans="1:26" ht="15.6" thickTop="1" thickBot="1" x14ac:dyDescent="0.35">
      <c r="A15" s="2" t="s">
        <v>62</v>
      </c>
      <c r="B15" s="2">
        <v>4410</v>
      </c>
      <c r="C15" s="2" t="s">
        <v>62</v>
      </c>
      <c r="D15" s="2">
        <v>4410</v>
      </c>
      <c r="E15" s="2" t="s">
        <v>62</v>
      </c>
      <c r="F15" s="2">
        <v>4410</v>
      </c>
      <c r="G15" s="2" t="s">
        <v>62</v>
      </c>
      <c r="H15" s="2">
        <v>4410</v>
      </c>
      <c r="I15" s="2" t="s">
        <v>62</v>
      </c>
      <c r="J15" s="2">
        <v>4410</v>
      </c>
      <c r="K15" s="2" t="s">
        <v>62</v>
      </c>
      <c r="L15" s="2">
        <v>4410</v>
      </c>
      <c r="M15" s="2" t="s">
        <v>62</v>
      </c>
      <c r="N15" s="2">
        <v>4410</v>
      </c>
      <c r="O15" s="2" t="s">
        <v>62</v>
      </c>
      <c r="P15" s="2">
        <v>4410</v>
      </c>
      <c r="Q15" s="2" t="s">
        <v>62</v>
      </c>
      <c r="R15" s="2">
        <v>4410</v>
      </c>
      <c r="S15" s="2" t="s">
        <v>62</v>
      </c>
      <c r="T15" s="2">
        <v>4410</v>
      </c>
      <c r="U15" s="2" t="s">
        <v>62</v>
      </c>
      <c r="V15" s="2">
        <v>4410</v>
      </c>
      <c r="W15" s="2" t="s">
        <v>62</v>
      </c>
      <c r="X15" s="2">
        <v>4410</v>
      </c>
      <c r="Y15" s="2" t="s">
        <v>62</v>
      </c>
      <c r="Z15" s="2">
        <v>4410</v>
      </c>
    </row>
    <row r="16" spans="1:26" ht="15" thickTop="1" x14ac:dyDescent="0.3"/>
  </sheetData>
  <mergeCells count="13">
    <mergeCell ref="A1:B1"/>
    <mergeCell ref="C1:D1"/>
    <mergeCell ref="E1:F1"/>
    <mergeCell ref="G1:H1"/>
    <mergeCell ref="I1:J1"/>
    <mergeCell ref="U1:V1"/>
    <mergeCell ref="Y1:Z1"/>
    <mergeCell ref="W1:X1"/>
    <mergeCell ref="K1:L1"/>
    <mergeCell ref="M1:N1"/>
    <mergeCell ref="O1:P1"/>
    <mergeCell ref="Q1:R1"/>
    <mergeCell ref="S1:T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0E2EF-ABC1-410E-9A69-94D1A0D021EC}">
  <dimension ref="A1:N14"/>
  <sheetViews>
    <sheetView workbookViewId="0">
      <selection activeCell="K3" sqref="K3"/>
    </sheetView>
  </sheetViews>
  <sheetFormatPr defaultRowHeight="14.4" x14ac:dyDescent="0.3"/>
  <cols>
    <col min="1" max="1" width="15.109375" customWidth="1"/>
    <col min="3" max="3" width="16.33203125" customWidth="1"/>
    <col min="4" max="4" width="15.21875" customWidth="1"/>
    <col min="5" max="5" width="15.5546875" customWidth="1"/>
    <col min="6" max="6" width="14.77734375" customWidth="1"/>
    <col min="7" max="7" width="15.33203125" customWidth="1"/>
    <col min="8" max="8" width="16.6640625" customWidth="1"/>
    <col min="9" max="9" width="16.5546875" customWidth="1"/>
    <col min="10" max="10" width="16.88671875" customWidth="1"/>
    <col min="11" max="11" width="24.21875" customWidth="1"/>
    <col min="12" max="12" width="25.5546875" customWidth="1"/>
    <col min="13" max="13" width="26.44140625" customWidth="1"/>
    <col min="14" max="14" width="20.44140625" customWidth="1"/>
  </cols>
  <sheetData>
    <row r="1" spans="1:14" x14ac:dyDescent="0.3">
      <c r="A1" s="13"/>
      <c r="B1" s="13" t="s">
        <v>0</v>
      </c>
      <c r="C1" s="13" t="s">
        <v>4</v>
      </c>
      <c r="D1" s="13" t="s">
        <v>5</v>
      </c>
      <c r="E1" s="13" t="s">
        <v>8</v>
      </c>
      <c r="F1" s="13" t="s">
        <v>10</v>
      </c>
      <c r="G1" s="13" t="s">
        <v>13</v>
      </c>
      <c r="H1" s="13" t="s">
        <v>15</v>
      </c>
      <c r="I1" s="13" t="s">
        <v>17</v>
      </c>
      <c r="J1" s="13" t="s">
        <v>18</v>
      </c>
      <c r="K1" s="13" t="s">
        <v>19</v>
      </c>
      <c r="L1" s="13" t="s">
        <v>20</v>
      </c>
      <c r="M1" s="13" t="s">
        <v>21</v>
      </c>
      <c r="N1" s="13" t="s">
        <v>22</v>
      </c>
    </row>
    <row r="2" spans="1:14" x14ac:dyDescent="0.3">
      <c r="A2" s="14" t="s">
        <v>0</v>
      </c>
      <c r="B2" s="14">
        <v>1</v>
      </c>
      <c r="C2" s="14"/>
      <c r="D2" s="14"/>
      <c r="E2" s="14"/>
      <c r="F2" s="14"/>
      <c r="G2" s="14"/>
      <c r="H2" s="14"/>
      <c r="I2" s="14"/>
      <c r="J2" s="14"/>
      <c r="K2" s="14"/>
      <c r="L2" s="14"/>
      <c r="M2" s="14"/>
      <c r="N2" s="14"/>
    </row>
    <row r="3" spans="1:14" x14ac:dyDescent="0.3">
      <c r="A3" s="14" t="s">
        <v>4</v>
      </c>
      <c r="B3" s="14">
        <v>6.9633321769085226E-3</v>
      </c>
      <c r="C3" s="14">
        <v>1</v>
      </c>
      <c r="D3" s="14"/>
      <c r="E3" s="14"/>
      <c r="F3" s="14"/>
      <c r="G3" s="14"/>
      <c r="H3" s="14"/>
      <c r="I3" s="14"/>
      <c r="J3" s="14"/>
      <c r="K3" s="14"/>
      <c r="L3" s="14"/>
      <c r="M3" s="14"/>
      <c r="N3" s="14"/>
    </row>
    <row r="4" spans="1:14" x14ac:dyDescent="0.3">
      <c r="A4" s="14" t="s">
        <v>5</v>
      </c>
      <c r="B4" s="14">
        <v>-3.5706263470685499E-2</v>
      </c>
      <c r="C4" s="14">
        <v>-8.6381785311127439E-3</v>
      </c>
      <c r="D4" s="14">
        <v>1</v>
      </c>
      <c r="E4" s="14"/>
      <c r="F4" s="14"/>
      <c r="G4" s="14"/>
      <c r="H4" s="14"/>
      <c r="I4" s="14"/>
      <c r="J4" s="14"/>
      <c r="K4" s="14"/>
      <c r="L4" s="14"/>
      <c r="M4" s="14"/>
      <c r="N4" s="14"/>
    </row>
    <row r="5" spans="1:14" x14ac:dyDescent="0.3">
      <c r="A5" s="14" t="s">
        <v>8</v>
      </c>
      <c r="B5" s="14">
        <v>8.6488238223874758E-3</v>
      </c>
      <c r="C5" s="14">
        <v>-1.0966321876126151E-3</v>
      </c>
      <c r="D5" s="14">
        <v>-9.6797207446303931E-3</v>
      </c>
      <c r="E5" s="14">
        <v>1</v>
      </c>
      <c r="F5" s="14"/>
      <c r="G5" s="14"/>
      <c r="H5" s="14"/>
      <c r="I5" s="14"/>
      <c r="J5" s="14"/>
      <c r="K5" s="14"/>
      <c r="L5" s="14"/>
      <c r="M5" s="14"/>
      <c r="N5" s="14"/>
    </row>
    <row r="6" spans="1:14" x14ac:dyDescent="0.3">
      <c r="A6" s="14" t="s">
        <v>10</v>
      </c>
      <c r="B6" s="14">
        <v>-2.8837526523164776E-3</v>
      </c>
      <c r="C6" s="14">
        <v>-3.7329452052127503E-2</v>
      </c>
      <c r="D6" s="14">
        <v>4.5746083862381812E-2</v>
      </c>
      <c r="E6" s="14">
        <v>-3.3025624721361732E-3</v>
      </c>
      <c r="F6" s="14">
        <v>1</v>
      </c>
      <c r="G6" s="14"/>
      <c r="H6" s="14"/>
      <c r="I6" s="14"/>
      <c r="J6" s="14"/>
      <c r="K6" s="14"/>
      <c r="L6" s="14"/>
      <c r="M6" s="14"/>
      <c r="N6" s="14"/>
    </row>
    <row r="7" spans="1:14" x14ac:dyDescent="0.3">
      <c r="A7" s="14" t="s">
        <v>13</v>
      </c>
      <c r="B7" s="14">
        <v>-4.4313921721458545E-2</v>
      </c>
      <c r="C7" s="14">
        <v>-2.1607023013563958E-2</v>
      </c>
      <c r="D7" s="14">
        <v>6.410063694143397E-3</v>
      </c>
      <c r="E7" s="14">
        <v>7.3376291663763788E-3</v>
      </c>
      <c r="F7" s="14">
        <v>4.7315720935961626E-2</v>
      </c>
      <c r="G7" s="14">
        <v>1</v>
      </c>
      <c r="H7" s="14"/>
      <c r="I7" s="14"/>
      <c r="J7" s="14"/>
      <c r="K7" s="14"/>
      <c r="L7" s="14"/>
      <c r="M7" s="14"/>
      <c r="N7" s="14"/>
    </row>
    <row r="8" spans="1:14" x14ac:dyDescent="0.3">
      <c r="A8" s="14" t="s">
        <v>15</v>
      </c>
      <c r="B8" s="14">
        <v>-3.3136611328546624E-2</v>
      </c>
      <c r="C8" s="14">
        <v>3.8124614686202415E-2</v>
      </c>
      <c r="D8" s="14">
        <v>-4.0531411601583092E-2</v>
      </c>
      <c r="E8" s="14">
        <v>-4.4564977715137481E-3</v>
      </c>
      <c r="F8" s="14">
        <v>1.0972998459197986E-2</v>
      </c>
      <c r="G8" s="14">
        <v>4.3246991444316025E-3</v>
      </c>
      <c r="H8" s="14">
        <v>1</v>
      </c>
      <c r="I8" s="14"/>
      <c r="J8" s="14"/>
      <c r="K8" s="14"/>
      <c r="L8" s="14"/>
      <c r="M8" s="14"/>
      <c r="N8" s="14"/>
    </row>
    <row r="9" spans="1:14" x14ac:dyDescent="0.3">
      <c r="A9" s="14" t="s">
        <v>17</v>
      </c>
      <c r="B9" s="14">
        <v>-3.1752826105386753E-2</v>
      </c>
      <c r="C9" s="14">
        <v>1.1168675569391698E-2</v>
      </c>
      <c r="D9" s="14">
        <v>1.2608363637729258E-3</v>
      </c>
      <c r="E9" s="14">
        <v>-1.425413293686204E-2</v>
      </c>
      <c r="F9" s="14">
        <v>9.9274865138876552E-4</v>
      </c>
      <c r="G9" s="14">
        <v>2.692982558610138E-2</v>
      </c>
      <c r="H9" s="14">
        <v>1.254832528159564E-2</v>
      </c>
      <c r="I9" s="14">
        <v>1</v>
      </c>
      <c r="J9" s="14"/>
      <c r="K9" s="14"/>
      <c r="L9" s="14"/>
      <c r="M9" s="14"/>
      <c r="N9" s="14"/>
    </row>
    <row r="10" spans="1:14" x14ac:dyDescent="0.3">
      <c r="A10" s="14" t="s">
        <v>18</v>
      </c>
      <c r="B10" s="14">
        <v>0.68033985810470321</v>
      </c>
      <c r="C10" s="14">
        <v>9.3137086538239138E-3</v>
      </c>
      <c r="D10" s="14">
        <v>-1.0812769876242646E-2</v>
      </c>
      <c r="E10" s="14">
        <v>-9.564195514236818E-4</v>
      </c>
      <c r="F10" s="14">
        <v>-3.6779061514342078E-2</v>
      </c>
      <c r="G10" s="14">
        <v>-3.3758145305032461E-2</v>
      </c>
      <c r="H10" s="14">
        <v>-1.8809894245578402E-2</v>
      </c>
      <c r="I10" s="14">
        <v>2.7426726149028993E-3</v>
      </c>
      <c r="J10" s="14">
        <v>1</v>
      </c>
      <c r="K10" s="14"/>
      <c r="L10" s="14"/>
      <c r="M10" s="14"/>
      <c r="N10" s="14"/>
    </row>
    <row r="11" spans="1:14" x14ac:dyDescent="0.3">
      <c r="A11" s="14" t="s">
        <v>19</v>
      </c>
      <c r="B11" s="14">
        <v>-2.7307864433924561E-2</v>
      </c>
      <c r="C11" s="14">
        <v>-9.0014560409560091E-3</v>
      </c>
      <c r="D11" s="14">
        <v>1.0472169908881787E-2</v>
      </c>
      <c r="E11" s="14">
        <v>-1.0190874124230856E-2</v>
      </c>
      <c r="F11" s="14">
        <v>-3.250027662122483E-2</v>
      </c>
      <c r="G11" s="14">
        <v>5.0112340262189851E-2</v>
      </c>
      <c r="H11" s="14">
        <v>-3.7392066092654115E-2</v>
      </c>
      <c r="I11" s="14">
        <v>-6.9901760825772832E-2</v>
      </c>
      <c r="J11" s="14">
        <v>-4.0842817639437687E-2</v>
      </c>
      <c r="K11" s="14">
        <v>1</v>
      </c>
      <c r="L11" s="14"/>
      <c r="M11" s="14"/>
      <c r="N11" s="14"/>
    </row>
    <row r="12" spans="1:14" x14ac:dyDescent="0.3">
      <c r="A12" s="14" t="s">
        <v>20</v>
      </c>
      <c r="B12" s="14">
        <v>0.31130876974509553</v>
      </c>
      <c r="C12" s="14">
        <v>3.168404552339818E-2</v>
      </c>
      <c r="D12" s="14">
        <v>6.080372127721799E-3</v>
      </c>
      <c r="E12" s="14">
        <v>4.0859440591414246E-3</v>
      </c>
      <c r="F12" s="14">
        <v>-6.4218774288230071E-2</v>
      </c>
      <c r="G12" s="14">
        <v>9.94945759823649E-4</v>
      </c>
      <c r="H12" s="14">
        <v>-2.9706908533235848E-2</v>
      </c>
      <c r="I12" s="14">
        <v>7.8858805607522689E-3</v>
      </c>
      <c r="J12" s="14">
        <v>0.62673701087031464</v>
      </c>
      <c r="K12" s="14">
        <v>-7.8936281738699668E-3</v>
      </c>
      <c r="L12" s="14">
        <v>1</v>
      </c>
      <c r="M12" s="14"/>
      <c r="N12" s="14"/>
    </row>
    <row r="13" spans="1:14" x14ac:dyDescent="0.3">
      <c r="A13" s="14" t="s">
        <v>21</v>
      </c>
      <c r="B13" s="14">
        <v>0.21651336785165667</v>
      </c>
      <c r="C13" s="14">
        <v>2.2895977532287862E-3</v>
      </c>
      <c r="D13" s="14">
        <v>2.2489580144080187E-2</v>
      </c>
      <c r="E13" s="14">
        <v>2.5612162332808505E-4</v>
      </c>
      <c r="F13" s="14">
        <v>-6.08111427995955E-2</v>
      </c>
      <c r="G13" s="14">
        <v>6.5219285541154901E-2</v>
      </c>
      <c r="H13" s="14">
        <v>-2.954238171029451E-2</v>
      </c>
      <c r="I13" s="14">
        <v>1.9062712999698757E-2</v>
      </c>
      <c r="J13" s="14">
        <v>0.40401480521138583</v>
      </c>
      <c r="K13" s="14">
        <v>1.6120987442113984E-2</v>
      </c>
      <c r="L13" s="14">
        <v>0.61840886521761518</v>
      </c>
      <c r="M13" s="14">
        <v>1</v>
      </c>
      <c r="N13" s="14"/>
    </row>
    <row r="14" spans="1:14" x14ac:dyDescent="0.3">
      <c r="A14" s="14" t="s">
        <v>22</v>
      </c>
      <c r="B14" s="14">
        <v>0.20208860237515025</v>
      </c>
      <c r="C14" s="14">
        <v>2.1583722257843295E-2</v>
      </c>
      <c r="D14" s="14">
        <v>5.357522250415375E-3</v>
      </c>
      <c r="E14" s="14">
        <v>8.5787999115001165E-3</v>
      </c>
      <c r="F14" s="14">
        <v>-5.5251140561017383E-2</v>
      </c>
      <c r="G14" s="14">
        <v>2.430424510554113E-2</v>
      </c>
      <c r="H14" s="14">
        <v>-4.0863630695758234E-2</v>
      </c>
      <c r="I14" s="14">
        <v>1.7757262260936584E-2</v>
      </c>
      <c r="J14" s="14">
        <v>0.45840270314044596</v>
      </c>
      <c r="K14" s="14">
        <v>-1.3270068028711534E-2</v>
      </c>
      <c r="L14" s="14">
        <v>0.76921242510069432</v>
      </c>
      <c r="M14" s="14">
        <v>0.51022363577882779</v>
      </c>
      <c r="N14" s="14">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F3D28-B043-4977-BF87-AEC96FD4EFF0}">
  <dimension ref="A3:H8"/>
  <sheetViews>
    <sheetView workbookViewId="0">
      <selection activeCell="U24" sqref="U24"/>
    </sheetView>
  </sheetViews>
  <sheetFormatPr defaultRowHeight="14.4" x14ac:dyDescent="0.3"/>
  <cols>
    <col min="1" max="1" width="21.88671875" bestFit="1" customWidth="1"/>
    <col min="2" max="2" width="16.109375" bestFit="1" customWidth="1"/>
    <col min="3" max="3" width="11.5546875" bestFit="1" customWidth="1"/>
    <col min="4" max="4" width="9.6640625" bestFit="1" customWidth="1"/>
    <col min="5" max="5" width="7.6640625" bestFit="1" customWidth="1"/>
    <col min="6" max="6" width="5.77734375" bestFit="1" customWidth="1"/>
    <col min="7" max="7" width="15.33203125" bestFit="1" customWidth="1"/>
    <col min="8" max="8" width="10.77734375" bestFit="1" customWidth="1"/>
  </cols>
  <sheetData>
    <row r="3" spans="1:8" x14ac:dyDescent="0.3">
      <c r="A3" s="3" t="s">
        <v>66</v>
      </c>
      <c r="B3" s="3" t="s">
        <v>65</v>
      </c>
    </row>
    <row r="4" spans="1:8" x14ac:dyDescent="0.3">
      <c r="A4" s="3" t="s">
        <v>63</v>
      </c>
      <c r="B4" t="s">
        <v>40</v>
      </c>
      <c r="C4" t="s">
        <v>26</v>
      </c>
      <c r="D4" t="s">
        <v>48</v>
      </c>
      <c r="E4" t="s">
        <v>41</v>
      </c>
      <c r="F4" t="s">
        <v>36</v>
      </c>
      <c r="G4" t="s">
        <v>49</v>
      </c>
      <c r="H4" t="s">
        <v>64</v>
      </c>
    </row>
    <row r="5" spans="1:8" x14ac:dyDescent="0.3">
      <c r="A5" s="4" t="s">
        <v>40</v>
      </c>
      <c r="B5" s="1">
        <v>81</v>
      </c>
      <c r="C5" s="1">
        <v>48</v>
      </c>
      <c r="D5" s="1"/>
      <c r="E5" s="1">
        <v>39</v>
      </c>
      <c r="F5" s="1">
        <v>9</v>
      </c>
      <c r="G5" s="1">
        <v>12</v>
      </c>
      <c r="H5" s="1">
        <v>189</v>
      </c>
    </row>
    <row r="6" spans="1:8" x14ac:dyDescent="0.3">
      <c r="A6" s="4" t="s">
        <v>33</v>
      </c>
      <c r="B6" s="1"/>
      <c r="C6" s="1">
        <v>1320</v>
      </c>
      <c r="D6" s="1"/>
      <c r="E6" s="1">
        <v>1089</v>
      </c>
      <c r="F6" s="1">
        <v>192</v>
      </c>
      <c r="G6" s="1">
        <v>282</v>
      </c>
      <c r="H6" s="1">
        <v>2883</v>
      </c>
    </row>
    <row r="7" spans="1:8" x14ac:dyDescent="0.3">
      <c r="A7" s="4" t="s">
        <v>25</v>
      </c>
      <c r="B7" s="1"/>
      <c r="C7" s="1">
        <v>450</v>
      </c>
      <c r="D7" s="1">
        <v>477</v>
      </c>
      <c r="E7" s="1">
        <v>264</v>
      </c>
      <c r="F7" s="1">
        <v>45</v>
      </c>
      <c r="G7" s="1">
        <v>102</v>
      </c>
      <c r="H7" s="1">
        <v>1338</v>
      </c>
    </row>
    <row r="8" spans="1:8" x14ac:dyDescent="0.3">
      <c r="A8" s="4" t="s">
        <v>64</v>
      </c>
      <c r="B8" s="1">
        <v>81</v>
      </c>
      <c r="C8" s="1">
        <v>1818</v>
      </c>
      <c r="D8" s="1">
        <v>477</v>
      </c>
      <c r="E8" s="1">
        <v>1392</v>
      </c>
      <c r="F8" s="1">
        <v>246</v>
      </c>
      <c r="G8" s="1">
        <v>396</v>
      </c>
      <c r="H8" s="1">
        <v>4410</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14AB6-6678-4108-9156-2A42EFFAB680}">
  <dimension ref="A3:E14"/>
  <sheetViews>
    <sheetView topLeftCell="A18" zoomScale="70" zoomScaleNormal="70" workbookViewId="0">
      <selection activeCell="A3" sqref="A3:E14"/>
    </sheetView>
  </sheetViews>
  <sheetFormatPr defaultRowHeight="14.4" x14ac:dyDescent="0.3"/>
  <cols>
    <col min="1" max="1" width="24.44140625" bestFit="1" customWidth="1"/>
    <col min="2" max="2" width="16.77734375" bestFit="1" customWidth="1"/>
    <col min="3" max="3" width="23.44140625" bestFit="1" customWidth="1"/>
    <col min="4" max="4" width="10" bestFit="1" customWidth="1"/>
    <col min="5" max="5" width="11.109375" bestFit="1" customWidth="1"/>
    <col min="6" max="6" width="12" customWidth="1"/>
    <col min="7" max="7" width="10.77734375" customWidth="1"/>
    <col min="8" max="8" width="11.21875" customWidth="1"/>
    <col min="9" max="9" width="10.77734375" customWidth="1"/>
    <col min="10" max="11" width="10.88671875" customWidth="1"/>
    <col min="12" max="12" width="9" bestFit="1" customWidth="1"/>
    <col min="13" max="13" width="8" bestFit="1" customWidth="1"/>
    <col min="14" max="14" width="9" bestFit="1" customWidth="1"/>
    <col min="15" max="34" width="8" bestFit="1" customWidth="1"/>
    <col min="35" max="39" width="7" bestFit="1" customWidth="1"/>
    <col min="40" max="40" width="6" bestFit="1" customWidth="1"/>
    <col min="41" max="41" width="7" bestFit="1" customWidth="1"/>
    <col min="42" max="42" width="10.77734375" bestFit="1" customWidth="1"/>
  </cols>
  <sheetData>
    <row r="3" spans="1:5" x14ac:dyDescent="0.3">
      <c r="A3" s="3" t="s">
        <v>67</v>
      </c>
      <c r="B3" s="3" t="s">
        <v>65</v>
      </c>
    </row>
    <row r="4" spans="1:5" x14ac:dyDescent="0.3">
      <c r="A4" s="6" t="s">
        <v>63</v>
      </c>
      <c r="B4" s="7" t="s">
        <v>40</v>
      </c>
      <c r="C4" s="7" t="s">
        <v>33</v>
      </c>
      <c r="D4" s="7" t="s">
        <v>25</v>
      </c>
      <c r="E4" s="7" t="s">
        <v>64</v>
      </c>
    </row>
    <row r="5" spans="1:5" x14ac:dyDescent="0.3">
      <c r="A5" s="8" t="s">
        <v>28</v>
      </c>
      <c r="B5" s="9">
        <v>831240</v>
      </c>
      <c r="C5" s="9">
        <v>15498330</v>
      </c>
      <c r="D5" s="9">
        <v>7637040</v>
      </c>
      <c r="E5" s="9">
        <v>23966610</v>
      </c>
    </row>
    <row r="6" spans="1:5" x14ac:dyDescent="0.3">
      <c r="A6" s="8" t="s">
        <v>40</v>
      </c>
      <c r="B6" s="9">
        <v>60420</v>
      </c>
      <c r="C6" s="9">
        <v>6942660</v>
      </c>
      <c r="D6" s="9">
        <v>2127300</v>
      </c>
      <c r="E6" s="9">
        <v>9130380</v>
      </c>
    </row>
    <row r="7" spans="1:5" x14ac:dyDescent="0.3">
      <c r="A7" s="8" t="s">
        <v>43</v>
      </c>
      <c r="B7" s="9">
        <v>3031530</v>
      </c>
      <c r="C7" s="9">
        <v>33204210</v>
      </c>
      <c r="D7" s="9">
        <v>15290280</v>
      </c>
      <c r="E7" s="9">
        <v>51526020</v>
      </c>
    </row>
    <row r="8" spans="1:5" x14ac:dyDescent="0.3">
      <c r="A8" s="8" t="s">
        <v>47</v>
      </c>
      <c r="B8" s="9">
        <v>788430</v>
      </c>
      <c r="C8" s="9">
        <v>14055810</v>
      </c>
      <c r="D8" s="9">
        <v>4554900</v>
      </c>
      <c r="E8" s="9">
        <v>19399140</v>
      </c>
    </row>
    <row r="9" spans="1:5" x14ac:dyDescent="0.3">
      <c r="A9" s="8" t="s">
        <v>45</v>
      </c>
      <c r="B9" s="9">
        <v>1336560</v>
      </c>
      <c r="C9" s="9">
        <v>20416080</v>
      </c>
      <c r="D9" s="9">
        <v>8342280</v>
      </c>
      <c r="E9" s="9">
        <v>30094920</v>
      </c>
    </row>
    <row r="10" spans="1:5" x14ac:dyDescent="0.3">
      <c r="A10" s="8" t="s">
        <v>42</v>
      </c>
      <c r="B10" s="9">
        <v>223380</v>
      </c>
      <c r="C10" s="9">
        <v>10586790</v>
      </c>
      <c r="D10" s="9">
        <v>4903380</v>
      </c>
      <c r="E10" s="9">
        <v>15713550</v>
      </c>
    </row>
    <row r="11" spans="1:5" x14ac:dyDescent="0.3">
      <c r="A11" s="8" t="s">
        <v>34</v>
      </c>
      <c r="B11" s="9">
        <v>1899960</v>
      </c>
      <c r="C11" s="9">
        <v>38381580</v>
      </c>
      <c r="D11" s="9">
        <v>16637160</v>
      </c>
      <c r="E11" s="9">
        <v>56918700</v>
      </c>
    </row>
    <row r="12" spans="1:5" x14ac:dyDescent="0.3">
      <c r="A12" s="8" t="s">
        <v>38</v>
      </c>
      <c r="B12" s="9">
        <v>2433360</v>
      </c>
      <c r="C12" s="9">
        <v>42613140</v>
      </c>
      <c r="D12" s="9">
        <v>18706080</v>
      </c>
      <c r="E12" s="9">
        <v>63752580</v>
      </c>
    </row>
    <row r="13" spans="1:5" x14ac:dyDescent="0.3">
      <c r="A13" s="8" t="s">
        <v>46</v>
      </c>
      <c r="B13" s="9">
        <v>339060</v>
      </c>
      <c r="C13" s="9">
        <v>12004290</v>
      </c>
      <c r="D13" s="9">
        <v>3934020</v>
      </c>
      <c r="E13" s="9">
        <v>16277370</v>
      </c>
    </row>
    <row r="14" spans="1:5" x14ac:dyDescent="0.3">
      <c r="A14" s="8" t="s">
        <v>64</v>
      </c>
      <c r="B14" s="9">
        <v>10943940</v>
      </c>
      <c r="C14" s="9">
        <v>193702890</v>
      </c>
      <c r="D14" s="9">
        <v>82132440</v>
      </c>
      <c r="E14" s="9">
        <v>286779270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0CB13-7368-4FF3-B22E-FB795D144DCF}">
  <dimension ref="A3:E20"/>
  <sheetViews>
    <sheetView topLeftCell="B12" workbookViewId="0">
      <selection activeCell="A3" sqref="A3:E20"/>
    </sheetView>
  </sheetViews>
  <sheetFormatPr defaultRowHeight="14.4" x14ac:dyDescent="0.3"/>
  <cols>
    <col min="1" max="1" width="15.44140625" bestFit="1" customWidth="1"/>
    <col min="2" max="2" width="15.6640625" bestFit="1" customWidth="1"/>
    <col min="3" max="3" width="21.88671875" bestFit="1" customWidth="1"/>
    <col min="4" max="4" width="5.109375" bestFit="1" customWidth="1"/>
    <col min="5" max="5" width="10.5546875" bestFit="1" customWidth="1"/>
    <col min="6" max="6" width="15.33203125" bestFit="1" customWidth="1"/>
    <col min="7" max="7" width="15.109375" bestFit="1" customWidth="1"/>
    <col min="8" max="8" width="20.109375" bestFit="1" customWidth="1"/>
    <col min="9" max="9" width="19.88671875" bestFit="1" customWidth="1"/>
    <col min="10" max="10" width="5.21875" bestFit="1" customWidth="1"/>
    <col min="11" max="11" width="16.109375" bestFit="1" customWidth="1"/>
    <col min="12" max="12" width="22.5546875" bestFit="1" customWidth="1"/>
    <col min="13" max="13" width="5.21875" bestFit="1" customWidth="1"/>
    <col min="14" max="14" width="22.88671875" bestFit="1" customWidth="1"/>
    <col min="15" max="15" width="22.5546875" bestFit="1" customWidth="1"/>
    <col min="16" max="16" width="5.21875" bestFit="1" customWidth="1"/>
    <col min="17" max="17" width="17.77734375" bestFit="1" customWidth="1"/>
    <col min="18" max="18" width="22.5546875" bestFit="1" customWidth="1"/>
    <col min="19" max="19" width="5.21875" bestFit="1" customWidth="1"/>
    <col min="20" max="20" width="18.109375" bestFit="1" customWidth="1"/>
    <col min="21" max="21" width="22.5546875" bestFit="1" customWidth="1"/>
    <col min="22" max="22" width="5.21875" bestFit="1" customWidth="1"/>
    <col min="23" max="23" width="16.109375" bestFit="1" customWidth="1"/>
    <col min="24" max="24" width="22.5546875" bestFit="1" customWidth="1"/>
    <col min="25" max="25" width="5.21875" bestFit="1" customWidth="1"/>
    <col min="26" max="26" width="20.44140625" bestFit="1" customWidth="1"/>
    <col min="27" max="27" width="22.5546875" bestFit="1" customWidth="1"/>
    <col min="28" max="28" width="5.21875" bestFit="1" customWidth="1"/>
    <col min="29" max="29" width="10.77734375" bestFit="1" customWidth="1"/>
  </cols>
  <sheetData>
    <row r="3" spans="1:5" x14ac:dyDescent="0.3">
      <c r="A3" s="3" t="s">
        <v>66</v>
      </c>
      <c r="B3" s="3" t="s">
        <v>65</v>
      </c>
    </row>
    <row r="4" spans="1:5" x14ac:dyDescent="0.3">
      <c r="A4" s="3" t="s">
        <v>63</v>
      </c>
      <c r="B4" t="s">
        <v>40</v>
      </c>
      <c r="C4" t="s">
        <v>33</v>
      </c>
      <c r="D4" t="s">
        <v>25</v>
      </c>
      <c r="E4" s="15" t="s">
        <v>64</v>
      </c>
    </row>
    <row r="5" spans="1:5" x14ac:dyDescent="0.3">
      <c r="A5" s="4">
        <v>1</v>
      </c>
      <c r="B5" s="1"/>
      <c r="C5" s="1"/>
      <c r="D5" s="1"/>
      <c r="E5" s="1"/>
    </row>
    <row r="6" spans="1:5" x14ac:dyDescent="0.3">
      <c r="A6" s="5" t="s">
        <v>27</v>
      </c>
      <c r="B6" s="1">
        <v>24</v>
      </c>
      <c r="C6" s="1">
        <v>405</v>
      </c>
      <c r="D6" s="1">
        <v>192</v>
      </c>
      <c r="E6" s="1">
        <v>621</v>
      </c>
    </row>
    <row r="7" spans="1:5" x14ac:dyDescent="0.3">
      <c r="A7" s="5" t="s">
        <v>37</v>
      </c>
      <c r="B7" s="1">
        <v>33</v>
      </c>
      <c r="C7" s="1">
        <v>693</v>
      </c>
      <c r="D7" s="1">
        <v>282</v>
      </c>
      <c r="E7" s="1">
        <v>1008</v>
      </c>
    </row>
    <row r="8" spans="1:5" x14ac:dyDescent="0.3">
      <c r="A8" s="4">
        <v>2</v>
      </c>
      <c r="B8" s="1"/>
      <c r="C8" s="1"/>
      <c r="D8" s="1"/>
      <c r="E8" s="1"/>
    </row>
    <row r="9" spans="1:5" x14ac:dyDescent="0.3">
      <c r="A9" s="5" t="s">
        <v>27</v>
      </c>
      <c r="B9" s="1">
        <v>21</v>
      </c>
      <c r="C9" s="1">
        <v>435</v>
      </c>
      <c r="D9" s="1">
        <v>213</v>
      </c>
      <c r="E9" s="1">
        <v>669</v>
      </c>
    </row>
    <row r="10" spans="1:5" x14ac:dyDescent="0.3">
      <c r="A10" s="5" t="s">
        <v>37</v>
      </c>
      <c r="B10" s="1">
        <v>51</v>
      </c>
      <c r="C10" s="1">
        <v>597</v>
      </c>
      <c r="D10" s="1">
        <v>285</v>
      </c>
      <c r="E10" s="1">
        <v>933</v>
      </c>
    </row>
    <row r="11" spans="1:5" x14ac:dyDescent="0.3">
      <c r="A11" s="4">
        <v>3</v>
      </c>
      <c r="B11" s="1"/>
      <c r="C11" s="1"/>
      <c r="D11" s="1"/>
      <c r="E11" s="1"/>
    </row>
    <row r="12" spans="1:5" x14ac:dyDescent="0.3">
      <c r="A12" s="5" t="s">
        <v>27</v>
      </c>
      <c r="B12" s="1">
        <v>15</v>
      </c>
      <c r="C12" s="1">
        <v>168</v>
      </c>
      <c r="D12" s="1">
        <v>60</v>
      </c>
      <c r="E12" s="1">
        <v>243</v>
      </c>
    </row>
    <row r="13" spans="1:5" x14ac:dyDescent="0.3">
      <c r="A13" s="5" t="s">
        <v>37</v>
      </c>
      <c r="B13" s="1">
        <v>15</v>
      </c>
      <c r="C13" s="1">
        <v>267</v>
      </c>
      <c r="D13" s="1">
        <v>129</v>
      </c>
      <c r="E13" s="1">
        <v>411</v>
      </c>
    </row>
    <row r="14" spans="1:5" x14ac:dyDescent="0.3">
      <c r="A14" s="4">
        <v>4</v>
      </c>
      <c r="B14" s="1"/>
      <c r="C14" s="1"/>
      <c r="D14" s="1"/>
      <c r="E14" s="1"/>
    </row>
    <row r="15" spans="1:5" x14ac:dyDescent="0.3">
      <c r="A15" s="5" t="s">
        <v>27</v>
      </c>
      <c r="B15" s="1">
        <v>3</v>
      </c>
      <c r="C15" s="1">
        <v>99</v>
      </c>
      <c r="D15" s="1">
        <v>36</v>
      </c>
      <c r="E15" s="1">
        <v>138</v>
      </c>
    </row>
    <row r="16" spans="1:5" x14ac:dyDescent="0.3">
      <c r="A16" s="5" t="s">
        <v>37</v>
      </c>
      <c r="B16" s="1">
        <v>9</v>
      </c>
      <c r="C16" s="1">
        <v>93</v>
      </c>
      <c r="D16" s="1">
        <v>78</v>
      </c>
      <c r="E16" s="1">
        <v>180</v>
      </c>
    </row>
    <row r="17" spans="1:5" x14ac:dyDescent="0.3">
      <c r="A17" s="4">
        <v>5</v>
      </c>
      <c r="B17" s="1"/>
      <c r="C17" s="1"/>
      <c r="D17" s="1"/>
      <c r="E17" s="1"/>
    </row>
    <row r="18" spans="1:5" x14ac:dyDescent="0.3">
      <c r="A18" s="5" t="s">
        <v>27</v>
      </c>
      <c r="B18" s="1">
        <v>9</v>
      </c>
      <c r="C18" s="1">
        <v>57</v>
      </c>
      <c r="D18" s="1">
        <v>27</v>
      </c>
      <c r="E18" s="1">
        <v>93</v>
      </c>
    </row>
    <row r="19" spans="1:5" x14ac:dyDescent="0.3">
      <c r="A19" s="5" t="s">
        <v>37</v>
      </c>
      <c r="B19" s="1">
        <v>9</v>
      </c>
      <c r="C19" s="1">
        <v>69</v>
      </c>
      <c r="D19" s="1">
        <v>36</v>
      </c>
      <c r="E19" s="1">
        <v>114</v>
      </c>
    </row>
    <row r="20" spans="1:5" x14ac:dyDescent="0.3">
      <c r="A20" s="4" t="s">
        <v>64</v>
      </c>
      <c r="B20" s="1">
        <v>189</v>
      </c>
      <c r="C20" s="1">
        <v>2883</v>
      </c>
      <c r="D20" s="1">
        <v>1338</v>
      </c>
      <c r="E20" s="1">
        <v>4410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E795D-7390-4A20-B403-1AAA03909217}">
  <dimension ref="A3:I20"/>
  <sheetViews>
    <sheetView topLeftCell="A19" workbookViewId="0">
      <selection activeCell="A3" sqref="A3:E20"/>
    </sheetView>
  </sheetViews>
  <sheetFormatPr defaultRowHeight="14.4" x14ac:dyDescent="0.3"/>
  <cols>
    <col min="1" max="1" width="21.33203125" bestFit="1" customWidth="1"/>
    <col min="2" max="2" width="15.6640625" bestFit="1" customWidth="1"/>
    <col min="3" max="3" width="21.88671875" bestFit="1" customWidth="1"/>
    <col min="4" max="4" width="9" bestFit="1" customWidth="1"/>
    <col min="5" max="5" width="10.5546875" bestFit="1" customWidth="1"/>
    <col min="6" max="6" width="2" bestFit="1" customWidth="1"/>
    <col min="7" max="7" width="23.88671875" bestFit="1" customWidth="1"/>
    <col min="8" max="8" width="4" bestFit="1" customWidth="1"/>
    <col min="9" max="9" width="5" bestFit="1" customWidth="1"/>
    <col min="10" max="10" width="4" bestFit="1" customWidth="1"/>
    <col min="11" max="11" width="3" bestFit="1" customWidth="1"/>
    <col min="12" max="12" width="7.109375" bestFit="1" customWidth="1"/>
    <col min="13" max="15" width="4" bestFit="1" customWidth="1"/>
    <col min="16" max="16" width="3" bestFit="1" customWidth="1"/>
    <col min="17" max="17" width="10.5546875" bestFit="1" customWidth="1"/>
  </cols>
  <sheetData>
    <row r="3" spans="1:9" x14ac:dyDescent="0.3">
      <c r="A3" s="3" t="s">
        <v>67</v>
      </c>
      <c r="B3" s="3" t="s">
        <v>65</v>
      </c>
    </row>
    <row r="4" spans="1:9" x14ac:dyDescent="0.3">
      <c r="A4" s="3" t="s">
        <v>63</v>
      </c>
      <c r="B4" t="s">
        <v>40</v>
      </c>
      <c r="C4" t="s">
        <v>33</v>
      </c>
      <c r="D4" t="s">
        <v>25</v>
      </c>
      <c r="E4" t="s">
        <v>64</v>
      </c>
    </row>
    <row r="5" spans="1:9" x14ac:dyDescent="0.3">
      <c r="A5" s="4">
        <v>1</v>
      </c>
      <c r="B5" s="1"/>
      <c r="C5" s="1"/>
      <c r="D5" s="1"/>
      <c r="E5" s="1"/>
    </row>
    <row r="6" spans="1:9" x14ac:dyDescent="0.3">
      <c r="A6" s="5" t="s">
        <v>27</v>
      </c>
      <c r="B6" s="1">
        <v>432750</v>
      </c>
      <c r="C6" s="1">
        <v>7826610</v>
      </c>
      <c r="D6" s="1">
        <v>3082680</v>
      </c>
      <c r="E6" s="1">
        <v>11342040</v>
      </c>
    </row>
    <row r="7" spans="1:9" x14ac:dyDescent="0.3">
      <c r="A7" s="5" t="s">
        <v>37</v>
      </c>
      <c r="B7" s="1">
        <v>678900</v>
      </c>
      <c r="C7" s="1">
        <v>14441310</v>
      </c>
      <c r="D7" s="1">
        <v>5047650</v>
      </c>
      <c r="E7" s="1">
        <v>20167860</v>
      </c>
    </row>
    <row r="8" spans="1:9" x14ac:dyDescent="0.3">
      <c r="A8" s="4">
        <v>2</v>
      </c>
      <c r="B8" s="1"/>
      <c r="C8" s="1"/>
      <c r="D8" s="1"/>
      <c r="E8" s="1"/>
    </row>
    <row r="9" spans="1:9" x14ac:dyDescent="0.3">
      <c r="A9" s="5" t="s">
        <v>27</v>
      </c>
      <c r="B9" s="1">
        <v>819240</v>
      </c>
      <c r="C9" s="1">
        <v>14809830</v>
      </c>
      <c r="D9" s="1">
        <v>7613940</v>
      </c>
      <c r="E9" s="1">
        <v>23243010</v>
      </c>
    </row>
    <row r="10" spans="1:9" x14ac:dyDescent="0.3">
      <c r="A10" s="5" t="s">
        <v>37</v>
      </c>
      <c r="B10" s="1">
        <v>1064100</v>
      </c>
      <c r="C10" s="1">
        <v>20487270</v>
      </c>
      <c r="D10" s="1">
        <v>10123380</v>
      </c>
      <c r="E10" s="1">
        <v>31674750</v>
      </c>
    </row>
    <row r="11" spans="1:9" x14ac:dyDescent="0.3">
      <c r="A11" s="4">
        <v>3</v>
      </c>
      <c r="B11" s="1"/>
      <c r="C11" s="1"/>
      <c r="D11" s="1"/>
      <c r="E11" s="1"/>
    </row>
    <row r="12" spans="1:9" x14ac:dyDescent="0.3">
      <c r="A12" s="5" t="s">
        <v>27</v>
      </c>
      <c r="B12" s="1">
        <v>2302050</v>
      </c>
      <c r="C12" s="1">
        <v>33817380</v>
      </c>
      <c r="D12" s="1">
        <v>12126510</v>
      </c>
      <c r="E12" s="1">
        <v>48245940</v>
      </c>
    </row>
    <row r="13" spans="1:9" x14ac:dyDescent="0.3">
      <c r="A13" s="5" t="s">
        <v>37</v>
      </c>
      <c r="B13" s="1">
        <v>2009250</v>
      </c>
      <c r="C13" s="1">
        <v>47120940</v>
      </c>
      <c r="D13" s="1">
        <v>18162060</v>
      </c>
      <c r="E13" s="1">
        <v>67292250</v>
      </c>
    </row>
    <row r="14" spans="1:9" x14ac:dyDescent="0.3">
      <c r="A14" s="4">
        <v>4</v>
      </c>
      <c r="B14" s="1"/>
      <c r="C14" s="1"/>
      <c r="D14" s="1"/>
      <c r="E14" s="1"/>
    </row>
    <row r="15" spans="1:9" x14ac:dyDescent="0.3">
      <c r="A15" s="5" t="s">
        <v>27</v>
      </c>
      <c r="B15" s="1">
        <v>1359600</v>
      </c>
      <c r="C15" s="1">
        <v>18117930</v>
      </c>
      <c r="D15" s="1">
        <v>6769050</v>
      </c>
      <c r="E15" s="1">
        <v>26246580</v>
      </c>
      <c r="I15" s="16"/>
    </row>
    <row r="16" spans="1:9" x14ac:dyDescent="0.3">
      <c r="A16" s="5" t="s">
        <v>37</v>
      </c>
      <c r="B16" s="1">
        <v>1985580</v>
      </c>
      <c r="C16" s="1">
        <v>29850330</v>
      </c>
      <c r="D16" s="1">
        <v>17215950</v>
      </c>
      <c r="E16" s="1">
        <v>49051860</v>
      </c>
    </row>
    <row r="17" spans="1:5" x14ac:dyDescent="0.3">
      <c r="A17" s="4">
        <v>5</v>
      </c>
      <c r="B17" s="1"/>
      <c r="C17" s="1"/>
      <c r="D17" s="1"/>
      <c r="E17" s="1"/>
    </row>
    <row r="18" spans="1:5" x14ac:dyDescent="0.3">
      <c r="A18" s="5" t="s">
        <v>27</v>
      </c>
      <c r="B18" s="1">
        <v>67740</v>
      </c>
      <c r="C18" s="1">
        <v>3405240</v>
      </c>
      <c r="D18" s="1">
        <v>1395480</v>
      </c>
      <c r="E18" s="1">
        <v>4868460</v>
      </c>
    </row>
    <row r="19" spans="1:5" x14ac:dyDescent="0.3">
      <c r="A19" s="5" t="s">
        <v>37</v>
      </c>
      <c r="B19" s="1">
        <v>224730</v>
      </c>
      <c r="C19" s="1">
        <v>3826050</v>
      </c>
      <c r="D19" s="1">
        <v>595740</v>
      </c>
      <c r="E19" s="1">
        <v>4646520</v>
      </c>
    </row>
    <row r="20" spans="1:5" x14ac:dyDescent="0.3">
      <c r="A20" s="4" t="s">
        <v>64</v>
      </c>
      <c r="B20" s="1">
        <v>10943940</v>
      </c>
      <c r="C20" s="1">
        <v>193702890</v>
      </c>
      <c r="D20" s="1">
        <v>82132440</v>
      </c>
      <c r="E20" s="1">
        <v>286779270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7D984-7007-420C-ABFB-F6217C68BB58}">
  <dimension ref="A3:D40"/>
  <sheetViews>
    <sheetView topLeftCell="A41" zoomScaleNormal="100" workbookViewId="0">
      <selection activeCell="A3" sqref="A3:D40"/>
    </sheetView>
  </sheetViews>
  <sheetFormatPr defaultRowHeight="14.4" x14ac:dyDescent="0.3"/>
  <cols>
    <col min="1" max="1" width="21.33203125" bestFit="1" customWidth="1"/>
    <col min="2" max="2" width="15" bestFit="1" customWidth="1"/>
    <col min="3" max="3" width="9" bestFit="1" customWidth="1"/>
    <col min="4" max="4" width="10.5546875" bestFit="1" customWidth="1"/>
    <col min="5" max="6" width="2" bestFit="1" customWidth="1"/>
    <col min="7" max="7" width="10.77734375" bestFit="1" customWidth="1"/>
  </cols>
  <sheetData>
    <row r="3" spans="1:4" x14ac:dyDescent="0.3">
      <c r="A3" s="3" t="s">
        <v>67</v>
      </c>
      <c r="B3" s="3" t="s">
        <v>65</v>
      </c>
    </row>
    <row r="4" spans="1:4" x14ac:dyDescent="0.3">
      <c r="A4" s="3" t="s">
        <v>63</v>
      </c>
      <c r="B4" t="s">
        <v>23</v>
      </c>
      <c r="C4" t="s">
        <v>31</v>
      </c>
      <c r="D4" t="s">
        <v>64</v>
      </c>
    </row>
    <row r="5" spans="1:4" x14ac:dyDescent="0.3">
      <c r="A5" s="4">
        <v>1</v>
      </c>
      <c r="B5" s="1"/>
      <c r="C5" s="1"/>
      <c r="D5" s="1"/>
    </row>
    <row r="6" spans="1:4" x14ac:dyDescent="0.3">
      <c r="A6" s="5" t="s">
        <v>40</v>
      </c>
      <c r="B6" s="1">
        <v>595350</v>
      </c>
      <c r="C6" s="1"/>
      <c r="D6" s="1">
        <v>595350</v>
      </c>
    </row>
    <row r="7" spans="1:4" x14ac:dyDescent="0.3">
      <c r="A7" s="5" t="s">
        <v>26</v>
      </c>
      <c r="B7" s="1">
        <v>9783810</v>
      </c>
      <c r="C7" s="1">
        <v>2397150</v>
      </c>
      <c r="D7" s="1">
        <v>12180960</v>
      </c>
    </row>
    <row r="8" spans="1:4" x14ac:dyDescent="0.3">
      <c r="A8" s="5" t="s">
        <v>48</v>
      </c>
      <c r="B8" s="1">
        <v>3108570</v>
      </c>
      <c r="C8" s="1">
        <v>307140</v>
      </c>
      <c r="D8" s="1">
        <v>3415710</v>
      </c>
    </row>
    <row r="9" spans="1:4" x14ac:dyDescent="0.3">
      <c r="A9" s="5" t="s">
        <v>41</v>
      </c>
      <c r="B9" s="1">
        <v>9281730</v>
      </c>
      <c r="C9" s="1">
        <v>1685400</v>
      </c>
      <c r="D9" s="1">
        <v>10967130</v>
      </c>
    </row>
    <row r="10" spans="1:4" x14ac:dyDescent="0.3">
      <c r="A10" s="5" t="s">
        <v>36</v>
      </c>
      <c r="B10" s="1">
        <v>803310</v>
      </c>
      <c r="C10" s="1">
        <v>392370</v>
      </c>
      <c r="D10" s="1">
        <v>1195680</v>
      </c>
    </row>
    <row r="11" spans="1:4" x14ac:dyDescent="0.3">
      <c r="A11" s="5" t="s">
        <v>49</v>
      </c>
      <c r="B11" s="1">
        <v>2957730</v>
      </c>
      <c r="C11" s="1">
        <v>197340</v>
      </c>
      <c r="D11" s="1">
        <v>3155070</v>
      </c>
    </row>
    <row r="12" spans="1:4" x14ac:dyDescent="0.3">
      <c r="A12" s="4">
        <v>2</v>
      </c>
      <c r="B12" s="1"/>
      <c r="C12" s="1"/>
      <c r="D12" s="1"/>
    </row>
    <row r="13" spans="1:4" x14ac:dyDescent="0.3">
      <c r="A13" s="5" t="s">
        <v>40</v>
      </c>
      <c r="B13" s="1">
        <v>397920</v>
      </c>
      <c r="C13" s="1">
        <v>464760</v>
      </c>
      <c r="D13" s="1">
        <v>862680</v>
      </c>
    </row>
    <row r="14" spans="1:4" x14ac:dyDescent="0.3">
      <c r="A14" s="5" t="s">
        <v>26</v>
      </c>
      <c r="B14" s="1">
        <v>20857110</v>
      </c>
      <c r="C14" s="1">
        <v>3901050</v>
      </c>
      <c r="D14" s="1">
        <v>24758160</v>
      </c>
    </row>
    <row r="15" spans="1:4" x14ac:dyDescent="0.3">
      <c r="A15" s="5" t="s">
        <v>48</v>
      </c>
      <c r="B15" s="1">
        <v>2890620</v>
      </c>
      <c r="C15" s="1">
        <v>1119780</v>
      </c>
      <c r="D15" s="1">
        <v>4010400</v>
      </c>
    </row>
    <row r="16" spans="1:4" x14ac:dyDescent="0.3">
      <c r="A16" s="5" t="s">
        <v>41</v>
      </c>
      <c r="B16" s="1">
        <v>16153830</v>
      </c>
      <c r="C16" s="1">
        <v>2848290</v>
      </c>
      <c r="D16" s="1">
        <v>19002120</v>
      </c>
    </row>
    <row r="17" spans="1:4" x14ac:dyDescent="0.3">
      <c r="A17" s="5" t="s">
        <v>36</v>
      </c>
      <c r="B17" s="1">
        <v>1905600</v>
      </c>
      <c r="C17" s="1">
        <v>294720</v>
      </c>
      <c r="D17" s="1">
        <v>2200320</v>
      </c>
    </row>
    <row r="18" spans="1:4" x14ac:dyDescent="0.3">
      <c r="A18" s="5" t="s">
        <v>49</v>
      </c>
      <c r="B18" s="1">
        <v>3942120</v>
      </c>
      <c r="C18" s="1">
        <v>141960</v>
      </c>
      <c r="D18" s="1">
        <v>4084080</v>
      </c>
    </row>
    <row r="19" spans="1:4" x14ac:dyDescent="0.3">
      <c r="A19" s="4">
        <v>3</v>
      </c>
      <c r="B19" s="1"/>
      <c r="C19" s="1"/>
      <c r="D19" s="1"/>
    </row>
    <row r="20" spans="1:4" x14ac:dyDescent="0.3">
      <c r="A20" s="5" t="s">
        <v>40</v>
      </c>
      <c r="B20" s="1">
        <v>1230060</v>
      </c>
      <c r="C20" s="1">
        <v>516540</v>
      </c>
      <c r="D20" s="1">
        <v>1746600</v>
      </c>
    </row>
    <row r="21" spans="1:4" x14ac:dyDescent="0.3">
      <c r="A21" s="5" t="s">
        <v>26</v>
      </c>
      <c r="B21" s="1">
        <v>40103490</v>
      </c>
      <c r="C21" s="1">
        <v>6430680</v>
      </c>
      <c r="D21" s="1">
        <v>46534170</v>
      </c>
    </row>
    <row r="22" spans="1:4" x14ac:dyDescent="0.3">
      <c r="A22" s="5" t="s">
        <v>48</v>
      </c>
      <c r="B22" s="1">
        <v>9946020</v>
      </c>
      <c r="C22" s="1">
        <v>1181100</v>
      </c>
      <c r="D22" s="1">
        <v>11127120</v>
      </c>
    </row>
    <row r="23" spans="1:4" x14ac:dyDescent="0.3">
      <c r="A23" s="5" t="s">
        <v>41</v>
      </c>
      <c r="B23" s="1">
        <v>30890550</v>
      </c>
      <c r="C23" s="1">
        <v>6883620</v>
      </c>
      <c r="D23" s="1">
        <v>37774170</v>
      </c>
    </row>
    <row r="24" spans="1:4" x14ac:dyDescent="0.3">
      <c r="A24" s="5" t="s">
        <v>36</v>
      </c>
      <c r="B24" s="1">
        <v>6694650</v>
      </c>
      <c r="C24" s="1">
        <v>1021020</v>
      </c>
      <c r="D24" s="1">
        <v>7715670</v>
      </c>
    </row>
    <row r="25" spans="1:4" x14ac:dyDescent="0.3">
      <c r="A25" s="5" t="s">
        <v>49</v>
      </c>
      <c r="B25" s="1">
        <v>9070200</v>
      </c>
      <c r="C25" s="1">
        <v>1570260</v>
      </c>
      <c r="D25" s="1">
        <v>10640460</v>
      </c>
    </row>
    <row r="26" spans="1:4" x14ac:dyDescent="0.3">
      <c r="A26" s="4">
        <v>4</v>
      </c>
      <c r="B26" s="1"/>
      <c r="C26" s="1"/>
      <c r="D26" s="1"/>
    </row>
    <row r="27" spans="1:4" x14ac:dyDescent="0.3">
      <c r="A27" s="5" t="s">
        <v>40</v>
      </c>
      <c r="B27" s="1">
        <v>621600</v>
      </c>
      <c r="C27" s="1">
        <v>927420</v>
      </c>
      <c r="D27" s="1">
        <v>1549020</v>
      </c>
    </row>
    <row r="28" spans="1:4" x14ac:dyDescent="0.3">
      <c r="A28" s="5" t="s">
        <v>26</v>
      </c>
      <c r="B28" s="1">
        <v>26677650</v>
      </c>
      <c r="C28" s="1">
        <v>5156460</v>
      </c>
      <c r="D28" s="1">
        <v>31834110</v>
      </c>
    </row>
    <row r="29" spans="1:4" x14ac:dyDescent="0.3">
      <c r="A29" s="5" t="s">
        <v>48</v>
      </c>
      <c r="B29" s="1">
        <v>7992330</v>
      </c>
      <c r="C29" s="1">
        <v>1240680</v>
      </c>
      <c r="D29" s="1">
        <v>9233010</v>
      </c>
    </row>
    <row r="30" spans="1:4" x14ac:dyDescent="0.3">
      <c r="A30" s="5" t="s">
        <v>41</v>
      </c>
      <c r="B30" s="1">
        <v>19305360</v>
      </c>
      <c r="C30" s="1">
        <v>2727300</v>
      </c>
      <c r="D30" s="1">
        <v>22032660</v>
      </c>
    </row>
    <row r="31" spans="1:4" x14ac:dyDescent="0.3">
      <c r="A31" s="5" t="s">
        <v>36</v>
      </c>
      <c r="B31" s="1">
        <v>4563210</v>
      </c>
      <c r="C31" s="1">
        <v>412710</v>
      </c>
      <c r="D31" s="1">
        <v>4975920</v>
      </c>
    </row>
    <row r="32" spans="1:4" x14ac:dyDescent="0.3">
      <c r="A32" s="5" t="s">
        <v>49</v>
      </c>
      <c r="B32" s="1">
        <v>5190450</v>
      </c>
      <c r="C32" s="1">
        <v>483270</v>
      </c>
      <c r="D32" s="1">
        <v>5673720</v>
      </c>
    </row>
    <row r="33" spans="1:4" x14ac:dyDescent="0.3">
      <c r="A33" s="4">
        <v>5</v>
      </c>
      <c r="B33" s="1"/>
      <c r="C33" s="1"/>
      <c r="D33" s="1"/>
    </row>
    <row r="34" spans="1:4" x14ac:dyDescent="0.3">
      <c r="A34" s="5" t="s">
        <v>40</v>
      </c>
      <c r="B34" s="1"/>
      <c r="C34" s="1">
        <v>143040</v>
      </c>
      <c r="D34" s="1">
        <v>143040</v>
      </c>
    </row>
    <row r="35" spans="1:4" x14ac:dyDescent="0.3">
      <c r="A35" s="5" t="s">
        <v>26</v>
      </c>
      <c r="B35" s="1">
        <v>2161860</v>
      </c>
      <c r="C35" s="1">
        <v>1267650</v>
      </c>
      <c r="D35" s="1">
        <v>3429510</v>
      </c>
    </row>
    <row r="36" spans="1:4" x14ac:dyDescent="0.3">
      <c r="A36" s="5" t="s">
        <v>48</v>
      </c>
      <c r="B36" s="1">
        <v>371490</v>
      </c>
      <c r="C36" s="1"/>
      <c r="D36" s="1">
        <v>371490</v>
      </c>
    </row>
    <row r="37" spans="1:4" x14ac:dyDescent="0.3">
      <c r="A37" s="5" t="s">
        <v>41</v>
      </c>
      <c r="B37" s="1">
        <v>3477930</v>
      </c>
      <c r="C37" s="1">
        <v>144630</v>
      </c>
      <c r="D37" s="1">
        <v>3622560</v>
      </c>
    </row>
    <row r="38" spans="1:4" x14ac:dyDescent="0.3">
      <c r="A38" s="5" t="s">
        <v>36</v>
      </c>
      <c r="B38" s="1">
        <v>89730</v>
      </c>
      <c r="C38" s="1"/>
      <c r="D38" s="1">
        <v>89730</v>
      </c>
    </row>
    <row r="39" spans="1:4" x14ac:dyDescent="0.3">
      <c r="A39" s="5" t="s">
        <v>49</v>
      </c>
      <c r="B39" s="1">
        <v>1858650</v>
      </c>
      <c r="C39" s="1"/>
      <c r="D39" s="1">
        <v>1858650</v>
      </c>
    </row>
    <row r="40" spans="1:4" x14ac:dyDescent="0.3">
      <c r="A40" s="4" t="s">
        <v>64</v>
      </c>
      <c r="B40" s="1">
        <v>242922930</v>
      </c>
      <c r="C40" s="1">
        <v>43856340</v>
      </c>
      <c r="D40" s="1">
        <v>286779270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C2874-9AC9-4A7E-B774-D211DE273899}">
  <dimension ref="A3:E40"/>
  <sheetViews>
    <sheetView topLeftCell="A38" workbookViewId="0">
      <selection activeCell="G64" sqref="G64"/>
    </sheetView>
  </sheetViews>
  <sheetFormatPr defaultRowHeight="14.4" x14ac:dyDescent="0.3"/>
  <cols>
    <col min="1" max="1" width="19.6640625" bestFit="1" customWidth="1"/>
    <col min="2" max="2" width="15.6640625" bestFit="1" customWidth="1"/>
    <col min="3" max="3" width="21.88671875" bestFit="1" customWidth="1"/>
    <col min="4" max="4" width="6" bestFit="1" customWidth="1"/>
    <col min="5" max="5" width="10.5546875" bestFit="1" customWidth="1"/>
  </cols>
  <sheetData>
    <row r="3" spans="1:5" x14ac:dyDescent="0.3">
      <c r="A3" s="3" t="s">
        <v>254</v>
      </c>
      <c r="B3" s="3" t="s">
        <v>65</v>
      </c>
    </row>
    <row r="4" spans="1:5" x14ac:dyDescent="0.3">
      <c r="A4" s="3" t="s">
        <v>63</v>
      </c>
      <c r="B4" t="s">
        <v>40</v>
      </c>
      <c r="C4" t="s">
        <v>33</v>
      </c>
      <c r="D4" t="s">
        <v>25</v>
      </c>
      <c r="E4" t="s">
        <v>64</v>
      </c>
    </row>
    <row r="5" spans="1:5" x14ac:dyDescent="0.3">
      <c r="A5" s="4">
        <v>1</v>
      </c>
      <c r="B5" s="1"/>
      <c r="C5" s="1"/>
      <c r="D5" s="1"/>
      <c r="E5" s="1"/>
    </row>
    <row r="6" spans="1:5" x14ac:dyDescent="0.3">
      <c r="A6" s="5" t="s">
        <v>40</v>
      </c>
      <c r="B6" s="1">
        <v>294</v>
      </c>
      <c r="C6" s="1"/>
      <c r="D6" s="1"/>
      <c r="E6" s="1">
        <v>294</v>
      </c>
    </row>
    <row r="7" spans="1:5" x14ac:dyDescent="0.3">
      <c r="A7" s="5" t="s">
        <v>26</v>
      </c>
      <c r="B7" s="1">
        <v>210</v>
      </c>
      <c r="C7" s="1">
        <v>7479</v>
      </c>
      <c r="D7" s="1">
        <v>2304</v>
      </c>
      <c r="E7" s="1">
        <v>9993</v>
      </c>
    </row>
    <row r="8" spans="1:5" x14ac:dyDescent="0.3">
      <c r="A8" s="5" t="s">
        <v>48</v>
      </c>
      <c r="B8" s="1"/>
      <c r="C8" s="1"/>
      <c r="D8" s="1">
        <v>2367</v>
      </c>
      <c r="E8" s="1">
        <v>2367</v>
      </c>
    </row>
    <row r="9" spans="1:5" x14ac:dyDescent="0.3">
      <c r="A9" s="5" t="s">
        <v>41</v>
      </c>
      <c r="B9" s="1">
        <v>165</v>
      </c>
      <c r="C9" s="1">
        <v>6837</v>
      </c>
      <c r="D9" s="1">
        <v>1473</v>
      </c>
      <c r="E9" s="1">
        <v>8475</v>
      </c>
    </row>
    <row r="10" spans="1:5" x14ac:dyDescent="0.3">
      <c r="A10" s="5" t="s">
        <v>36</v>
      </c>
      <c r="B10" s="1">
        <v>72</v>
      </c>
      <c r="C10" s="1">
        <v>993</v>
      </c>
      <c r="D10" s="1">
        <v>186</v>
      </c>
      <c r="E10" s="1">
        <v>1251</v>
      </c>
    </row>
    <row r="11" spans="1:5" x14ac:dyDescent="0.3">
      <c r="A11" s="5" t="s">
        <v>49</v>
      </c>
      <c r="B11" s="1">
        <v>36</v>
      </c>
      <c r="C11" s="1">
        <v>1302</v>
      </c>
      <c r="D11" s="1">
        <v>657</v>
      </c>
      <c r="E11" s="1">
        <v>1995</v>
      </c>
    </row>
    <row r="12" spans="1:5" x14ac:dyDescent="0.3">
      <c r="A12" s="4">
        <v>2</v>
      </c>
      <c r="B12" s="1"/>
      <c r="C12" s="1"/>
      <c r="D12" s="1"/>
      <c r="E12" s="1"/>
    </row>
    <row r="13" spans="1:5" x14ac:dyDescent="0.3">
      <c r="A13" s="5" t="s">
        <v>40</v>
      </c>
      <c r="B13" s="1">
        <v>585</v>
      </c>
      <c r="C13" s="1"/>
      <c r="D13" s="1"/>
      <c r="E13" s="1">
        <v>585</v>
      </c>
    </row>
    <row r="14" spans="1:5" x14ac:dyDescent="0.3">
      <c r="A14" s="5" t="s">
        <v>26</v>
      </c>
      <c r="B14" s="1">
        <v>222</v>
      </c>
      <c r="C14" s="1">
        <v>7407</v>
      </c>
      <c r="D14" s="1">
        <v>2679</v>
      </c>
      <c r="E14" s="1">
        <v>10308</v>
      </c>
    </row>
    <row r="15" spans="1:5" x14ac:dyDescent="0.3">
      <c r="A15" s="5" t="s">
        <v>48</v>
      </c>
      <c r="B15" s="1"/>
      <c r="C15" s="1"/>
      <c r="D15" s="1">
        <v>2637</v>
      </c>
      <c r="E15" s="1">
        <v>2637</v>
      </c>
    </row>
    <row r="16" spans="1:5" x14ac:dyDescent="0.3">
      <c r="A16" s="5" t="s">
        <v>41</v>
      </c>
      <c r="B16" s="1">
        <v>156</v>
      </c>
      <c r="C16" s="1">
        <v>5580</v>
      </c>
      <c r="D16" s="1">
        <v>1677</v>
      </c>
      <c r="E16" s="1">
        <v>7413</v>
      </c>
    </row>
    <row r="17" spans="1:5" x14ac:dyDescent="0.3">
      <c r="A17" s="5" t="s">
        <v>36</v>
      </c>
      <c r="B17" s="1">
        <v>39</v>
      </c>
      <c r="C17" s="1">
        <v>1179</v>
      </c>
      <c r="D17" s="1">
        <v>294</v>
      </c>
      <c r="E17" s="1">
        <v>1512</v>
      </c>
    </row>
    <row r="18" spans="1:5" x14ac:dyDescent="0.3">
      <c r="A18" s="5" t="s">
        <v>49</v>
      </c>
      <c r="B18" s="1">
        <v>51</v>
      </c>
      <c r="C18" s="1">
        <v>1707</v>
      </c>
      <c r="D18" s="1">
        <v>579</v>
      </c>
      <c r="E18" s="1">
        <v>2337</v>
      </c>
    </row>
    <row r="19" spans="1:5" x14ac:dyDescent="0.3">
      <c r="A19" s="4">
        <v>3</v>
      </c>
      <c r="B19" s="1"/>
      <c r="C19" s="1"/>
      <c r="D19" s="1"/>
      <c r="E19" s="1"/>
    </row>
    <row r="20" spans="1:5" x14ac:dyDescent="0.3">
      <c r="A20" s="5" t="s">
        <v>40</v>
      </c>
      <c r="B20" s="1">
        <v>174</v>
      </c>
      <c r="C20" s="1"/>
      <c r="D20" s="1"/>
      <c r="E20" s="1">
        <v>174</v>
      </c>
    </row>
    <row r="21" spans="1:5" x14ac:dyDescent="0.3">
      <c r="A21" s="5" t="s">
        <v>26</v>
      </c>
      <c r="B21" s="1">
        <v>117</v>
      </c>
      <c r="C21" s="1">
        <v>3048</v>
      </c>
      <c r="D21" s="1">
        <v>924</v>
      </c>
      <c r="E21" s="1">
        <v>4089</v>
      </c>
    </row>
    <row r="22" spans="1:5" x14ac:dyDescent="0.3">
      <c r="A22" s="5" t="s">
        <v>48</v>
      </c>
      <c r="B22" s="1"/>
      <c r="C22" s="1"/>
      <c r="D22" s="1">
        <v>1074</v>
      </c>
      <c r="E22" s="1">
        <v>1074</v>
      </c>
    </row>
    <row r="23" spans="1:5" x14ac:dyDescent="0.3">
      <c r="A23" s="5" t="s">
        <v>41</v>
      </c>
      <c r="B23" s="1">
        <v>120</v>
      </c>
      <c r="C23" s="1">
        <v>2394</v>
      </c>
      <c r="D23" s="1">
        <v>552</v>
      </c>
      <c r="E23" s="1">
        <v>3066</v>
      </c>
    </row>
    <row r="24" spans="1:5" x14ac:dyDescent="0.3">
      <c r="A24" s="5" t="s">
        <v>36</v>
      </c>
      <c r="B24" s="1"/>
      <c r="C24" s="1">
        <v>528</v>
      </c>
      <c r="D24" s="1">
        <v>174</v>
      </c>
      <c r="E24" s="1">
        <v>702</v>
      </c>
    </row>
    <row r="25" spans="1:5" x14ac:dyDescent="0.3">
      <c r="A25" s="5" t="s">
        <v>49</v>
      </c>
      <c r="B25" s="1">
        <v>45</v>
      </c>
      <c r="C25" s="1">
        <v>816</v>
      </c>
      <c r="D25" s="1">
        <v>114</v>
      </c>
      <c r="E25" s="1">
        <v>975</v>
      </c>
    </row>
    <row r="26" spans="1:5" x14ac:dyDescent="0.3">
      <c r="A26" s="4">
        <v>4</v>
      </c>
      <c r="B26" s="1"/>
      <c r="C26" s="1"/>
      <c r="D26" s="1"/>
      <c r="E26" s="1"/>
    </row>
    <row r="27" spans="1:5" x14ac:dyDescent="0.3">
      <c r="A27" s="5" t="s">
        <v>40</v>
      </c>
      <c r="B27" s="1">
        <v>81</v>
      </c>
      <c r="C27" s="1"/>
      <c r="D27" s="1"/>
      <c r="E27" s="1">
        <v>81</v>
      </c>
    </row>
    <row r="28" spans="1:5" x14ac:dyDescent="0.3">
      <c r="A28" s="5" t="s">
        <v>26</v>
      </c>
      <c r="B28" s="1"/>
      <c r="C28" s="1">
        <v>1392</v>
      </c>
      <c r="D28" s="1">
        <v>573</v>
      </c>
      <c r="E28" s="1">
        <v>1965</v>
      </c>
    </row>
    <row r="29" spans="1:5" x14ac:dyDescent="0.3">
      <c r="A29" s="5" t="s">
        <v>48</v>
      </c>
      <c r="B29" s="1"/>
      <c r="C29" s="1"/>
      <c r="D29" s="1">
        <v>675</v>
      </c>
      <c r="E29" s="1">
        <v>675</v>
      </c>
    </row>
    <row r="30" spans="1:5" x14ac:dyDescent="0.3">
      <c r="A30" s="5" t="s">
        <v>41</v>
      </c>
      <c r="B30" s="1">
        <v>48</v>
      </c>
      <c r="C30" s="1">
        <v>1113</v>
      </c>
      <c r="D30" s="1">
        <v>267</v>
      </c>
      <c r="E30" s="1">
        <v>1428</v>
      </c>
    </row>
    <row r="31" spans="1:5" x14ac:dyDescent="0.3">
      <c r="A31" s="5" t="s">
        <v>36</v>
      </c>
      <c r="B31" s="1"/>
      <c r="C31" s="1">
        <v>195</v>
      </c>
      <c r="D31" s="1">
        <v>99</v>
      </c>
      <c r="E31" s="1">
        <v>294</v>
      </c>
    </row>
    <row r="32" spans="1:5" x14ac:dyDescent="0.3">
      <c r="A32" s="5" t="s">
        <v>49</v>
      </c>
      <c r="B32" s="1">
        <v>33</v>
      </c>
      <c r="C32" s="1">
        <v>171</v>
      </c>
      <c r="D32" s="1">
        <v>54</v>
      </c>
      <c r="E32" s="1">
        <v>258</v>
      </c>
    </row>
    <row r="33" spans="1:5" x14ac:dyDescent="0.3">
      <c r="A33" s="4">
        <v>5</v>
      </c>
      <c r="B33" s="1"/>
      <c r="C33" s="1"/>
      <c r="D33" s="1"/>
      <c r="E33" s="1"/>
    </row>
    <row r="34" spans="1:5" x14ac:dyDescent="0.3">
      <c r="A34" s="5" t="s">
        <v>40</v>
      </c>
      <c r="B34" s="1">
        <v>63</v>
      </c>
      <c r="C34" s="1"/>
      <c r="D34" s="1"/>
      <c r="E34" s="1">
        <v>63</v>
      </c>
    </row>
    <row r="35" spans="1:5" x14ac:dyDescent="0.3">
      <c r="A35" s="5" t="s">
        <v>26</v>
      </c>
      <c r="B35" s="1">
        <v>171</v>
      </c>
      <c r="C35" s="1">
        <v>927</v>
      </c>
      <c r="D35" s="1">
        <v>279</v>
      </c>
      <c r="E35" s="1">
        <v>1377</v>
      </c>
    </row>
    <row r="36" spans="1:5" x14ac:dyDescent="0.3">
      <c r="A36" s="5" t="s">
        <v>48</v>
      </c>
      <c r="B36" s="1"/>
      <c r="C36" s="1"/>
      <c r="D36" s="1">
        <v>363</v>
      </c>
      <c r="E36" s="1">
        <v>363</v>
      </c>
    </row>
    <row r="37" spans="1:5" x14ac:dyDescent="0.3">
      <c r="A37" s="5" t="s">
        <v>41</v>
      </c>
      <c r="B37" s="1">
        <v>108</v>
      </c>
      <c r="C37" s="1">
        <v>804</v>
      </c>
      <c r="D37" s="1">
        <v>96</v>
      </c>
      <c r="E37" s="1">
        <v>1008</v>
      </c>
    </row>
    <row r="38" spans="1:5" x14ac:dyDescent="0.3">
      <c r="A38" s="5" t="s">
        <v>36</v>
      </c>
      <c r="B38" s="1"/>
      <c r="C38" s="1">
        <v>54</v>
      </c>
      <c r="D38" s="1"/>
      <c r="E38" s="1">
        <v>54</v>
      </c>
    </row>
    <row r="39" spans="1:5" x14ac:dyDescent="0.3">
      <c r="A39" s="5" t="s">
        <v>49</v>
      </c>
      <c r="B39" s="1"/>
      <c r="C39" s="1">
        <v>159</v>
      </c>
      <c r="D39" s="1">
        <v>102</v>
      </c>
      <c r="E39" s="1">
        <v>261</v>
      </c>
    </row>
    <row r="40" spans="1:5" x14ac:dyDescent="0.3">
      <c r="A40" s="4" t="s">
        <v>64</v>
      </c>
      <c r="B40" s="1">
        <v>2790</v>
      </c>
      <c r="C40" s="1">
        <v>44085</v>
      </c>
      <c r="D40" s="1">
        <v>20199</v>
      </c>
      <c r="E40" s="1">
        <v>67074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4E4D0-B767-4140-B55F-10566B5F8E29}">
  <dimension ref="A3:K13"/>
  <sheetViews>
    <sheetView workbookViewId="0">
      <selection activeCell="D6" sqref="D6"/>
    </sheetView>
  </sheetViews>
  <sheetFormatPr defaultRowHeight="14.4" x14ac:dyDescent="0.3"/>
  <cols>
    <col min="1" max="1" width="25.88671875" bestFit="1" customWidth="1"/>
    <col min="2" max="2" width="23.33203125" bestFit="1" customWidth="1"/>
    <col min="3" max="3" width="16.109375" bestFit="1" customWidth="1"/>
    <col min="4" max="4" width="19.88671875" bestFit="1" customWidth="1"/>
    <col min="5" max="5" width="8.5546875" bestFit="1" customWidth="1"/>
    <col min="6" max="6" width="20.88671875" bestFit="1" customWidth="1"/>
    <col min="7" max="7" width="15.77734375" bestFit="1" customWidth="1"/>
    <col min="8" max="8" width="16.109375" bestFit="1" customWidth="1"/>
    <col min="9" max="9" width="13.77734375" bestFit="1" customWidth="1"/>
    <col min="10" max="10" width="18.44140625" bestFit="1" customWidth="1"/>
    <col min="11" max="11" width="10.77734375" bestFit="1" customWidth="1"/>
  </cols>
  <sheetData>
    <row r="3" spans="1:11" x14ac:dyDescent="0.3">
      <c r="A3" s="3" t="s">
        <v>87</v>
      </c>
      <c r="B3" s="3" t="s">
        <v>65</v>
      </c>
    </row>
    <row r="4" spans="1:11" x14ac:dyDescent="0.3">
      <c r="A4" s="3" t="s">
        <v>63</v>
      </c>
      <c r="B4" t="s">
        <v>28</v>
      </c>
      <c r="C4" t="s">
        <v>40</v>
      </c>
      <c r="D4" t="s">
        <v>43</v>
      </c>
      <c r="E4" t="s">
        <v>47</v>
      </c>
      <c r="F4" t="s">
        <v>45</v>
      </c>
      <c r="G4" t="s">
        <v>42</v>
      </c>
      <c r="H4" t="s">
        <v>34</v>
      </c>
      <c r="I4" t="s">
        <v>38</v>
      </c>
      <c r="J4" t="s">
        <v>46</v>
      </c>
      <c r="K4" t="s">
        <v>64</v>
      </c>
    </row>
    <row r="5" spans="1:11" x14ac:dyDescent="0.3">
      <c r="A5" s="4" t="s">
        <v>27</v>
      </c>
      <c r="B5" s="1"/>
      <c r="C5" s="1"/>
      <c r="D5" s="1"/>
      <c r="E5" s="1"/>
      <c r="F5" s="1"/>
      <c r="G5" s="1"/>
      <c r="H5" s="1"/>
      <c r="I5" s="1"/>
      <c r="J5" s="1"/>
      <c r="K5" s="1"/>
    </row>
    <row r="6" spans="1:11" x14ac:dyDescent="0.3">
      <c r="A6" s="5" t="s">
        <v>40</v>
      </c>
      <c r="B6" s="1">
        <v>3</v>
      </c>
      <c r="C6" s="1"/>
      <c r="D6" s="1">
        <v>6</v>
      </c>
      <c r="E6" s="1">
        <v>6</v>
      </c>
      <c r="F6" s="1">
        <v>9</v>
      </c>
      <c r="G6" s="1">
        <v>0</v>
      </c>
      <c r="H6" s="1">
        <v>18</v>
      </c>
      <c r="I6" s="1">
        <v>15</v>
      </c>
      <c r="J6" s="1">
        <v>6</v>
      </c>
      <c r="K6" s="1">
        <v>63</v>
      </c>
    </row>
    <row r="7" spans="1:11" x14ac:dyDescent="0.3">
      <c r="A7" s="5" t="s">
        <v>33</v>
      </c>
      <c r="B7" s="1">
        <v>72</v>
      </c>
      <c r="C7" s="1">
        <v>36</v>
      </c>
      <c r="D7" s="1">
        <v>111</v>
      </c>
      <c r="E7" s="1">
        <v>45</v>
      </c>
      <c r="F7" s="1">
        <v>93</v>
      </c>
      <c r="G7" s="1">
        <v>39</v>
      </c>
      <c r="H7" s="1">
        <v>171</v>
      </c>
      <c r="I7" s="1">
        <v>231</v>
      </c>
      <c r="J7" s="1">
        <v>51</v>
      </c>
      <c r="K7" s="1">
        <v>849</v>
      </c>
    </row>
    <row r="8" spans="1:11" x14ac:dyDescent="0.3">
      <c r="A8" s="5" t="s">
        <v>25</v>
      </c>
      <c r="B8" s="1">
        <v>45</v>
      </c>
      <c r="C8" s="1">
        <v>3</v>
      </c>
      <c r="D8" s="1">
        <v>87</v>
      </c>
      <c r="E8" s="1">
        <v>27</v>
      </c>
      <c r="F8" s="1">
        <v>57</v>
      </c>
      <c r="G8" s="1">
        <v>21</v>
      </c>
      <c r="H8" s="1">
        <v>111</v>
      </c>
      <c r="I8" s="1">
        <v>84</v>
      </c>
      <c r="J8" s="1">
        <v>18</v>
      </c>
      <c r="K8" s="1">
        <v>453</v>
      </c>
    </row>
    <row r="9" spans="1:11" x14ac:dyDescent="0.3">
      <c r="A9" s="4" t="s">
        <v>37</v>
      </c>
      <c r="B9" s="1"/>
      <c r="C9" s="1"/>
      <c r="D9" s="1"/>
      <c r="E9" s="1"/>
      <c r="F9" s="1"/>
      <c r="G9" s="1"/>
      <c r="H9" s="1"/>
      <c r="I9" s="1"/>
      <c r="J9" s="1"/>
      <c r="K9" s="1"/>
    </row>
    <row r="10" spans="1:11" x14ac:dyDescent="0.3">
      <c r="A10" s="5" t="s">
        <v>40</v>
      </c>
      <c r="B10" s="1">
        <v>0</v>
      </c>
      <c r="C10" s="1">
        <v>3</v>
      </c>
      <c r="D10" s="1">
        <v>24</v>
      </c>
      <c r="E10" s="1">
        <v>0</v>
      </c>
      <c r="F10" s="1">
        <v>15</v>
      </c>
      <c r="G10" s="1"/>
      <c r="H10" s="1">
        <v>15</v>
      </c>
      <c r="I10" s="1">
        <v>33</v>
      </c>
      <c r="J10" s="1">
        <v>6</v>
      </c>
      <c r="K10" s="1">
        <v>96</v>
      </c>
    </row>
    <row r="11" spans="1:11" x14ac:dyDescent="0.3">
      <c r="A11" s="5" t="s">
        <v>33</v>
      </c>
      <c r="B11" s="1">
        <v>132</v>
      </c>
      <c r="C11" s="1">
        <v>69</v>
      </c>
      <c r="D11" s="1">
        <v>252</v>
      </c>
      <c r="E11" s="1">
        <v>54</v>
      </c>
      <c r="F11" s="1">
        <v>156</v>
      </c>
      <c r="G11" s="1">
        <v>69</v>
      </c>
      <c r="H11" s="1">
        <v>285</v>
      </c>
      <c r="I11" s="1">
        <v>318</v>
      </c>
      <c r="J11" s="1">
        <v>66</v>
      </c>
      <c r="K11" s="1">
        <v>1401</v>
      </c>
    </row>
    <row r="12" spans="1:11" x14ac:dyDescent="0.3">
      <c r="A12" s="5" t="s">
        <v>25</v>
      </c>
      <c r="B12" s="1">
        <v>69</v>
      </c>
      <c r="C12" s="1">
        <v>6</v>
      </c>
      <c r="D12" s="1">
        <v>126</v>
      </c>
      <c r="E12" s="1">
        <v>33</v>
      </c>
      <c r="F12" s="1">
        <v>51</v>
      </c>
      <c r="G12" s="1">
        <v>36</v>
      </c>
      <c r="H12" s="1">
        <v>135</v>
      </c>
      <c r="I12" s="1">
        <v>159</v>
      </c>
      <c r="J12" s="1">
        <v>24</v>
      </c>
      <c r="K12" s="1">
        <v>639</v>
      </c>
    </row>
    <row r="13" spans="1:11" x14ac:dyDescent="0.3">
      <c r="A13" s="4" t="s">
        <v>64</v>
      </c>
      <c r="B13" s="1">
        <v>321</v>
      </c>
      <c r="C13" s="1">
        <v>117</v>
      </c>
      <c r="D13" s="1">
        <v>606</v>
      </c>
      <c r="E13" s="1">
        <v>165</v>
      </c>
      <c r="F13" s="1">
        <v>381</v>
      </c>
      <c r="G13" s="1">
        <v>165</v>
      </c>
      <c r="H13" s="1">
        <v>735</v>
      </c>
      <c r="I13" s="1">
        <v>840</v>
      </c>
      <c r="J13" s="1">
        <v>171</v>
      </c>
      <c r="K13" s="1">
        <v>3501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B2240-6784-43FF-BEC3-9B3C5C11162F}">
  <dimension ref="A3:D8"/>
  <sheetViews>
    <sheetView workbookViewId="0">
      <selection activeCell="H8" sqref="H8"/>
    </sheetView>
  </sheetViews>
  <sheetFormatPr defaultRowHeight="14.4" x14ac:dyDescent="0.3"/>
  <cols>
    <col min="1" max="1" width="21.88671875" bestFit="1" customWidth="1"/>
    <col min="2" max="2" width="15.5546875" bestFit="1" customWidth="1"/>
    <col min="3" max="3" width="5.21875" bestFit="1" customWidth="1"/>
    <col min="4" max="4" width="10.77734375" bestFit="1" customWidth="1"/>
    <col min="5" max="5" width="11.6640625" bestFit="1" customWidth="1"/>
    <col min="6" max="6" width="8.44140625" bestFit="1" customWidth="1"/>
    <col min="7" max="7" width="7.6640625" bestFit="1" customWidth="1"/>
    <col min="8" max="8" width="6" bestFit="1" customWidth="1"/>
    <col min="9" max="9" width="9.88671875" bestFit="1" customWidth="1"/>
    <col min="10" max="10" width="10.77734375" bestFit="1" customWidth="1"/>
  </cols>
  <sheetData>
    <row r="3" spans="1:4" x14ac:dyDescent="0.3">
      <c r="A3" s="3" t="s">
        <v>89</v>
      </c>
      <c r="B3" s="3" t="s">
        <v>65</v>
      </c>
    </row>
    <row r="4" spans="1:4" x14ac:dyDescent="0.3">
      <c r="A4" s="3" t="s">
        <v>63</v>
      </c>
      <c r="B4" t="s">
        <v>27</v>
      </c>
      <c r="C4" t="s">
        <v>37</v>
      </c>
      <c r="D4" t="s">
        <v>64</v>
      </c>
    </row>
    <row r="5" spans="1:4" x14ac:dyDescent="0.3">
      <c r="A5" s="4" t="s">
        <v>40</v>
      </c>
      <c r="B5" s="1">
        <v>72</v>
      </c>
      <c r="C5" s="1">
        <v>117</v>
      </c>
      <c r="D5" s="1">
        <v>189</v>
      </c>
    </row>
    <row r="6" spans="1:4" x14ac:dyDescent="0.3">
      <c r="A6" s="4" t="s">
        <v>33</v>
      </c>
      <c r="B6" s="1">
        <v>1164</v>
      </c>
      <c r="C6" s="1">
        <v>1719</v>
      </c>
      <c r="D6" s="1">
        <v>2883</v>
      </c>
    </row>
    <row r="7" spans="1:4" x14ac:dyDescent="0.3">
      <c r="A7" s="4" t="s">
        <v>25</v>
      </c>
      <c r="B7" s="1">
        <v>528</v>
      </c>
      <c r="C7" s="1">
        <v>810</v>
      </c>
      <c r="D7" s="1">
        <v>1338</v>
      </c>
    </row>
    <row r="8" spans="1:4" x14ac:dyDescent="0.3">
      <c r="A8" s="4" t="s">
        <v>64</v>
      </c>
      <c r="B8" s="1">
        <v>1764</v>
      </c>
      <c r="C8" s="1">
        <v>2646</v>
      </c>
      <c r="D8" s="1">
        <v>4410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064C5-C1B9-4AB3-8162-9F352888C786}">
  <dimension ref="A3:D55"/>
  <sheetViews>
    <sheetView topLeftCell="A53" workbookViewId="0">
      <selection activeCell="N54" sqref="N54"/>
    </sheetView>
  </sheetViews>
  <sheetFormatPr defaultRowHeight="14.4" x14ac:dyDescent="0.3"/>
  <cols>
    <col min="1" max="1" width="26.88671875" bestFit="1" customWidth="1"/>
    <col min="2" max="2" width="15.5546875" bestFit="1" customWidth="1"/>
    <col min="3" max="3" width="10" bestFit="1" customWidth="1"/>
    <col min="4" max="4" width="10.77734375" bestFit="1" customWidth="1"/>
  </cols>
  <sheetData>
    <row r="3" spans="1:4" x14ac:dyDescent="0.3">
      <c r="A3" s="3" t="s">
        <v>67</v>
      </c>
      <c r="B3" s="3" t="s">
        <v>65</v>
      </c>
    </row>
    <row r="4" spans="1:4" ht="13.2" customHeight="1" x14ac:dyDescent="0.3">
      <c r="A4" s="3" t="s">
        <v>63</v>
      </c>
      <c r="B4" t="s">
        <v>27</v>
      </c>
      <c r="C4" t="s">
        <v>37</v>
      </c>
      <c r="D4" t="s">
        <v>64</v>
      </c>
    </row>
    <row r="5" spans="1:4" x14ac:dyDescent="0.3">
      <c r="A5" s="4">
        <v>1</v>
      </c>
      <c r="B5" s="1"/>
      <c r="C5" s="1"/>
      <c r="D5" s="1"/>
    </row>
    <row r="6" spans="1:4" x14ac:dyDescent="0.3">
      <c r="A6" s="5" t="s">
        <v>28</v>
      </c>
      <c r="B6" s="1">
        <v>3177330</v>
      </c>
      <c r="C6" s="1">
        <v>3408270</v>
      </c>
      <c r="D6" s="1">
        <v>6585600</v>
      </c>
    </row>
    <row r="7" spans="1:4" x14ac:dyDescent="0.3">
      <c r="A7" s="5" t="s">
        <v>40</v>
      </c>
      <c r="B7" s="1">
        <v>849090</v>
      </c>
      <c r="C7" s="1">
        <v>2027910</v>
      </c>
      <c r="D7" s="1">
        <v>2877000</v>
      </c>
    </row>
    <row r="8" spans="1:4" x14ac:dyDescent="0.3">
      <c r="A8" s="5" t="s">
        <v>43</v>
      </c>
      <c r="B8" s="1">
        <v>6545760</v>
      </c>
      <c r="C8" s="1">
        <v>14514120</v>
      </c>
      <c r="D8" s="1">
        <v>21059880</v>
      </c>
    </row>
    <row r="9" spans="1:4" x14ac:dyDescent="0.3">
      <c r="A9" s="5" t="s">
        <v>47</v>
      </c>
      <c r="B9" s="1">
        <v>2741580</v>
      </c>
      <c r="C9" s="1">
        <v>2781600</v>
      </c>
      <c r="D9" s="1">
        <v>5523180</v>
      </c>
    </row>
    <row r="10" spans="1:4" x14ac:dyDescent="0.3">
      <c r="A10" s="5" t="s">
        <v>45</v>
      </c>
      <c r="B10" s="1">
        <v>3634920</v>
      </c>
      <c r="C10" s="1">
        <v>6624840</v>
      </c>
      <c r="D10" s="1">
        <v>10259760</v>
      </c>
    </row>
    <row r="11" spans="1:4" x14ac:dyDescent="0.3">
      <c r="A11" s="5" t="s">
        <v>42</v>
      </c>
      <c r="B11" s="1">
        <v>741450</v>
      </c>
      <c r="C11" s="1">
        <v>3515610</v>
      </c>
      <c r="D11" s="1">
        <v>4257060</v>
      </c>
    </row>
    <row r="12" spans="1:4" x14ac:dyDescent="0.3">
      <c r="A12" s="5" t="s">
        <v>34</v>
      </c>
      <c r="B12" s="1">
        <v>7446810</v>
      </c>
      <c r="C12" s="1">
        <v>11661000</v>
      </c>
      <c r="D12" s="1">
        <v>19107810</v>
      </c>
    </row>
    <row r="13" spans="1:4" x14ac:dyDescent="0.3">
      <c r="A13" s="5" t="s">
        <v>38</v>
      </c>
      <c r="B13" s="1">
        <v>10341030</v>
      </c>
      <c r="C13" s="1">
        <v>15284010</v>
      </c>
      <c r="D13" s="1">
        <v>25625040</v>
      </c>
    </row>
    <row r="14" spans="1:4" x14ac:dyDescent="0.3">
      <c r="A14" s="5" t="s">
        <v>46</v>
      </c>
      <c r="B14" s="1">
        <v>2689350</v>
      </c>
      <c r="C14" s="1">
        <v>4116840</v>
      </c>
      <c r="D14" s="1">
        <v>6806190</v>
      </c>
    </row>
    <row r="15" spans="1:4" x14ac:dyDescent="0.3">
      <c r="A15" s="4">
        <v>2</v>
      </c>
      <c r="B15" s="1"/>
      <c r="C15" s="1"/>
      <c r="D15" s="1"/>
    </row>
    <row r="16" spans="1:4" x14ac:dyDescent="0.3">
      <c r="A16" s="5" t="s">
        <v>28</v>
      </c>
      <c r="B16" s="1">
        <v>4803630</v>
      </c>
      <c r="C16" s="1">
        <v>5393490</v>
      </c>
      <c r="D16" s="1">
        <v>10197120</v>
      </c>
    </row>
    <row r="17" spans="1:4" x14ac:dyDescent="0.3">
      <c r="A17" s="5" t="s">
        <v>40</v>
      </c>
      <c r="B17" s="1">
        <v>1291470</v>
      </c>
      <c r="C17" s="1">
        <v>1894440</v>
      </c>
      <c r="D17" s="1">
        <v>3185910</v>
      </c>
    </row>
    <row r="18" spans="1:4" x14ac:dyDescent="0.3">
      <c r="A18" s="5" t="s">
        <v>43</v>
      </c>
      <c r="B18" s="1">
        <v>7437840</v>
      </c>
      <c r="C18" s="1">
        <v>9839400</v>
      </c>
      <c r="D18" s="1">
        <v>17277240</v>
      </c>
    </row>
    <row r="19" spans="1:4" x14ac:dyDescent="0.3">
      <c r="A19" s="5" t="s">
        <v>47</v>
      </c>
      <c r="B19" s="1">
        <v>2899860</v>
      </c>
      <c r="C19" s="1">
        <v>4284990</v>
      </c>
      <c r="D19" s="1">
        <v>7184850</v>
      </c>
    </row>
    <row r="20" spans="1:4" x14ac:dyDescent="0.3">
      <c r="A20" s="5" t="s">
        <v>45</v>
      </c>
      <c r="B20" s="1">
        <v>3754320</v>
      </c>
      <c r="C20" s="1">
        <v>6538170</v>
      </c>
      <c r="D20" s="1">
        <v>10292490</v>
      </c>
    </row>
    <row r="21" spans="1:4" x14ac:dyDescent="0.3">
      <c r="A21" s="5" t="s">
        <v>42</v>
      </c>
      <c r="B21" s="1">
        <v>2676030</v>
      </c>
      <c r="C21" s="1">
        <v>3162870</v>
      </c>
      <c r="D21" s="1">
        <v>5838900</v>
      </c>
    </row>
    <row r="22" spans="1:4" x14ac:dyDescent="0.3">
      <c r="A22" s="5" t="s">
        <v>34</v>
      </c>
      <c r="B22" s="1">
        <v>9284850</v>
      </c>
      <c r="C22" s="1">
        <v>14852730</v>
      </c>
      <c r="D22" s="1">
        <v>24137580</v>
      </c>
    </row>
    <row r="23" spans="1:4" x14ac:dyDescent="0.3">
      <c r="A23" s="5" t="s">
        <v>38</v>
      </c>
      <c r="B23" s="1">
        <v>7379280</v>
      </c>
      <c r="C23" s="1">
        <v>12454830</v>
      </c>
      <c r="D23" s="1">
        <v>19834110</v>
      </c>
    </row>
    <row r="24" spans="1:4" x14ac:dyDescent="0.3">
      <c r="A24" s="5" t="s">
        <v>46</v>
      </c>
      <c r="B24" s="1">
        <v>4238520</v>
      </c>
      <c r="C24" s="1">
        <v>2754660</v>
      </c>
      <c r="D24" s="1">
        <v>6993180</v>
      </c>
    </row>
    <row r="25" spans="1:4" x14ac:dyDescent="0.3">
      <c r="A25" s="4">
        <v>3</v>
      </c>
      <c r="B25" s="1"/>
      <c r="C25" s="1"/>
      <c r="D25" s="1"/>
    </row>
    <row r="26" spans="1:4" x14ac:dyDescent="0.3">
      <c r="A26" s="5" t="s">
        <v>28</v>
      </c>
      <c r="B26" s="1">
        <v>717870</v>
      </c>
      <c r="C26" s="1">
        <v>3066660</v>
      </c>
      <c r="D26" s="1">
        <v>3784530</v>
      </c>
    </row>
    <row r="27" spans="1:4" x14ac:dyDescent="0.3">
      <c r="A27" s="5" t="s">
        <v>40</v>
      </c>
      <c r="B27" s="1">
        <v>1250400</v>
      </c>
      <c r="C27" s="1">
        <v>440400</v>
      </c>
      <c r="D27" s="1">
        <v>1690800</v>
      </c>
    </row>
    <row r="28" spans="1:4" x14ac:dyDescent="0.3">
      <c r="A28" s="5" t="s">
        <v>43</v>
      </c>
      <c r="B28" s="1">
        <v>1693890</v>
      </c>
      <c r="C28" s="1">
        <v>5382930</v>
      </c>
      <c r="D28" s="1">
        <v>7076820</v>
      </c>
    </row>
    <row r="29" spans="1:4" x14ac:dyDescent="0.3">
      <c r="A29" s="5" t="s">
        <v>47</v>
      </c>
      <c r="B29" s="1">
        <v>2130720</v>
      </c>
      <c r="C29" s="1">
        <v>2066430</v>
      </c>
      <c r="D29" s="1">
        <v>4197150</v>
      </c>
    </row>
    <row r="30" spans="1:4" x14ac:dyDescent="0.3">
      <c r="A30" s="5" t="s">
        <v>45</v>
      </c>
      <c r="B30" s="1">
        <v>2210040</v>
      </c>
      <c r="C30" s="1">
        <v>3332190</v>
      </c>
      <c r="D30" s="1">
        <v>5542230</v>
      </c>
    </row>
    <row r="31" spans="1:4" x14ac:dyDescent="0.3">
      <c r="A31" s="5" t="s">
        <v>42</v>
      </c>
      <c r="B31" s="1">
        <v>628740</v>
      </c>
      <c r="C31" s="1">
        <v>376170</v>
      </c>
      <c r="D31" s="1">
        <v>1004910</v>
      </c>
    </row>
    <row r="32" spans="1:4" x14ac:dyDescent="0.3">
      <c r="A32" s="5" t="s">
        <v>34</v>
      </c>
      <c r="B32" s="1">
        <v>3224610</v>
      </c>
      <c r="C32" s="1">
        <v>3799800</v>
      </c>
      <c r="D32" s="1">
        <v>7024410</v>
      </c>
    </row>
    <row r="33" spans="1:4" x14ac:dyDescent="0.3">
      <c r="A33" s="5" t="s">
        <v>38</v>
      </c>
      <c r="B33" s="1">
        <v>3458970</v>
      </c>
      <c r="C33" s="1">
        <v>6035460</v>
      </c>
      <c r="D33" s="1">
        <v>9494430</v>
      </c>
    </row>
    <row r="34" spans="1:4" x14ac:dyDescent="0.3">
      <c r="A34" s="5" t="s">
        <v>46</v>
      </c>
      <c r="B34" s="1">
        <v>407460</v>
      </c>
      <c r="C34" s="1">
        <v>1335900</v>
      </c>
      <c r="D34" s="1">
        <v>1743360</v>
      </c>
    </row>
    <row r="35" spans="1:4" x14ac:dyDescent="0.3">
      <c r="A35" s="4">
        <v>4</v>
      </c>
      <c r="B35" s="1"/>
      <c r="C35" s="1"/>
      <c r="D35" s="1"/>
    </row>
    <row r="36" spans="1:4" x14ac:dyDescent="0.3">
      <c r="A36" s="5" t="s">
        <v>28</v>
      </c>
      <c r="B36" s="1">
        <v>1154100</v>
      </c>
      <c r="C36" s="1">
        <v>1261530</v>
      </c>
      <c r="D36" s="1">
        <v>2415630</v>
      </c>
    </row>
    <row r="37" spans="1:4" x14ac:dyDescent="0.3">
      <c r="A37" s="5" t="s">
        <v>40</v>
      </c>
      <c r="B37" s="1">
        <v>243480</v>
      </c>
      <c r="C37" s="1">
        <v>951000</v>
      </c>
      <c r="D37" s="1">
        <v>1194480</v>
      </c>
    </row>
    <row r="38" spans="1:4" x14ac:dyDescent="0.3">
      <c r="A38" s="5" t="s">
        <v>43</v>
      </c>
      <c r="B38" s="1">
        <v>1475490</v>
      </c>
      <c r="C38" s="1">
        <v>2706030</v>
      </c>
      <c r="D38" s="1">
        <v>4181520</v>
      </c>
    </row>
    <row r="39" spans="1:4" x14ac:dyDescent="0.3">
      <c r="A39" s="5" t="s">
        <v>47</v>
      </c>
      <c r="B39" s="1">
        <v>993090</v>
      </c>
      <c r="C39" s="1">
        <v>638940</v>
      </c>
      <c r="D39" s="1">
        <v>1632030</v>
      </c>
    </row>
    <row r="40" spans="1:4" x14ac:dyDescent="0.3">
      <c r="A40" s="5" t="s">
        <v>45</v>
      </c>
      <c r="B40" s="1">
        <v>1472340</v>
      </c>
      <c r="C40" s="1">
        <v>1044690</v>
      </c>
      <c r="D40" s="1">
        <v>2517030</v>
      </c>
    </row>
    <row r="41" spans="1:4" x14ac:dyDescent="0.3">
      <c r="A41" s="5" t="s">
        <v>42</v>
      </c>
      <c r="B41" s="1">
        <v>535560</v>
      </c>
      <c r="C41" s="1">
        <v>2566590</v>
      </c>
      <c r="D41" s="1">
        <v>3102150</v>
      </c>
    </row>
    <row r="42" spans="1:4" x14ac:dyDescent="0.3">
      <c r="A42" s="5" t="s">
        <v>34</v>
      </c>
      <c r="B42" s="1">
        <v>2312670</v>
      </c>
      <c r="C42" s="1">
        <v>1690020</v>
      </c>
      <c r="D42" s="1">
        <v>4002690</v>
      </c>
    </row>
    <row r="43" spans="1:4" x14ac:dyDescent="0.3">
      <c r="A43" s="5" t="s">
        <v>38</v>
      </c>
      <c r="B43" s="1">
        <v>2756100</v>
      </c>
      <c r="C43" s="1">
        <v>2761590</v>
      </c>
      <c r="D43" s="1">
        <v>5517690</v>
      </c>
    </row>
    <row r="44" spans="1:4" x14ac:dyDescent="0.3">
      <c r="A44" s="5" t="s">
        <v>46</v>
      </c>
      <c r="B44" s="1"/>
      <c r="C44" s="1">
        <v>221940</v>
      </c>
      <c r="D44" s="1">
        <v>221940</v>
      </c>
    </row>
    <row r="45" spans="1:4" x14ac:dyDescent="0.3">
      <c r="A45" s="4">
        <v>5</v>
      </c>
      <c r="B45" s="1"/>
      <c r="C45" s="1"/>
      <c r="D45" s="1"/>
    </row>
    <row r="46" spans="1:4" x14ac:dyDescent="0.3">
      <c r="A46" s="5" t="s">
        <v>28</v>
      </c>
      <c r="B46" s="1">
        <v>757230</v>
      </c>
      <c r="C46" s="1">
        <v>226500</v>
      </c>
      <c r="D46" s="1">
        <v>983730</v>
      </c>
    </row>
    <row r="47" spans="1:4" x14ac:dyDescent="0.3">
      <c r="A47" s="5" t="s">
        <v>40</v>
      </c>
      <c r="B47" s="1"/>
      <c r="C47" s="1">
        <v>182190</v>
      </c>
      <c r="D47" s="1">
        <v>182190</v>
      </c>
    </row>
    <row r="48" spans="1:4" x14ac:dyDescent="0.3">
      <c r="A48" s="5" t="s">
        <v>43</v>
      </c>
      <c r="B48" s="1">
        <v>1405110</v>
      </c>
      <c r="C48" s="1">
        <v>525450</v>
      </c>
      <c r="D48" s="1">
        <v>1930560</v>
      </c>
    </row>
    <row r="49" spans="1:4" x14ac:dyDescent="0.3">
      <c r="A49" s="5" t="s">
        <v>47</v>
      </c>
      <c r="B49" s="1">
        <v>861930</v>
      </c>
      <c r="C49" s="1"/>
      <c r="D49" s="1">
        <v>861930</v>
      </c>
    </row>
    <row r="50" spans="1:4" x14ac:dyDescent="0.3">
      <c r="A50" s="5" t="s">
        <v>45</v>
      </c>
      <c r="B50" s="1">
        <v>766560</v>
      </c>
      <c r="C50" s="1">
        <v>716850</v>
      </c>
      <c r="D50" s="1">
        <v>1483410</v>
      </c>
    </row>
    <row r="51" spans="1:4" x14ac:dyDescent="0.3">
      <c r="A51" s="5" t="s">
        <v>42</v>
      </c>
      <c r="B51" s="1">
        <v>116580</v>
      </c>
      <c r="C51" s="1">
        <v>1393950</v>
      </c>
      <c r="D51" s="1">
        <v>1510530</v>
      </c>
    </row>
    <row r="52" spans="1:4" x14ac:dyDescent="0.3">
      <c r="A52" s="5" t="s">
        <v>34</v>
      </c>
      <c r="B52" s="1">
        <v>565290</v>
      </c>
      <c r="C52" s="1">
        <v>2080920</v>
      </c>
      <c r="D52" s="1">
        <v>2646210</v>
      </c>
    </row>
    <row r="53" spans="1:4" x14ac:dyDescent="0.3">
      <c r="A53" s="5" t="s">
        <v>38</v>
      </c>
      <c r="B53" s="1">
        <v>739200</v>
      </c>
      <c r="C53" s="1">
        <v>2542110</v>
      </c>
      <c r="D53" s="1">
        <v>3281310</v>
      </c>
    </row>
    <row r="54" spans="1:4" x14ac:dyDescent="0.3">
      <c r="A54" s="5" t="s">
        <v>46</v>
      </c>
      <c r="B54" s="1">
        <v>135480</v>
      </c>
      <c r="C54" s="1">
        <v>377220</v>
      </c>
      <c r="D54" s="1">
        <v>512700</v>
      </c>
    </row>
    <row r="55" spans="1:4" x14ac:dyDescent="0.3">
      <c r="A55" s="4" t="s">
        <v>64</v>
      </c>
      <c r="B55" s="1">
        <v>113946030</v>
      </c>
      <c r="C55" s="1">
        <v>172833240</v>
      </c>
      <c r="D55" s="1">
        <v>286779270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8F12B-7363-4784-BAD2-E20AAB2CFE7D}">
  <dimension ref="D1:N2647"/>
  <sheetViews>
    <sheetView workbookViewId="0">
      <selection activeCell="K3" sqref="K3"/>
    </sheetView>
  </sheetViews>
  <sheetFormatPr defaultRowHeight="14.4" x14ac:dyDescent="0.3"/>
  <cols>
    <col min="1" max="1" width="13.44140625" customWidth="1"/>
    <col min="4" max="4" width="15.21875" customWidth="1"/>
    <col min="7" max="7" width="15.6640625" customWidth="1"/>
  </cols>
  <sheetData>
    <row r="1" spans="4:12" x14ac:dyDescent="0.3">
      <c r="D1" t="s">
        <v>15</v>
      </c>
      <c r="E1" t="s">
        <v>9</v>
      </c>
      <c r="G1" t="s">
        <v>15</v>
      </c>
      <c r="H1" t="s">
        <v>9</v>
      </c>
    </row>
    <row r="2" spans="4:12" x14ac:dyDescent="0.3">
      <c r="D2">
        <v>15</v>
      </c>
      <c r="E2" t="s">
        <v>37</v>
      </c>
      <c r="G2">
        <v>11</v>
      </c>
      <c r="H2" t="s">
        <v>27</v>
      </c>
    </row>
    <row r="3" spans="4:12" x14ac:dyDescent="0.3">
      <c r="D3">
        <v>11</v>
      </c>
      <c r="E3" t="s">
        <v>37</v>
      </c>
      <c r="G3">
        <v>23</v>
      </c>
      <c r="H3" t="s">
        <v>27</v>
      </c>
    </row>
    <row r="4" spans="4:12" x14ac:dyDescent="0.3">
      <c r="D4">
        <v>12</v>
      </c>
      <c r="E4" t="s">
        <v>37</v>
      </c>
      <c r="G4">
        <v>13</v>
      </c>
      <c r="H4" t="s">
        <v>27</v>
      </c>
    </row>
    <row r="5" spans="4:12" x14ac:dyDescent="0.3">
      <c r="D5">
        <v>20</v>
      </c>
      <c r="E5" t="s">
        <v>37</v>
      </c>
      <c r="G5">
        <v>13</v>
      </c>
      <c r="H5" t="s">
        <v>27</v>
      </c>
      <c r="I5" t="s">
        <v>103</v>
      </c>
      <c r="K5" t="s">
        <v>117</v>
      </c>
    </row>
    <row r="6" spans="4:12" x14ac:dyDescent="0.3">
      <c r="D6">
        <v>22</v>
      </c>
      <c r="E6" t="s">
        <v>37</v>
      </c>
      <c r="G6">
        <v>17</v>
      </c>
      <c r="H6" t="s">
        <v>27</v>
      </c>
      <c r="I6" t="s">
        <v>104</v>
      </c>
      <c r="K6" t="s">
        <v>118</v>
      </c>
    </row>
    <row r="7" spans="4:12" x14ac:dyDescent="0.3">
      <c r="D7">
        <v>21</v>
      </c>
      <c r="E7" t="s">
        <v>37</v>
      </c>
      <c r="G7">
        <v>11</v>
      </c>
      <c r="H7" t="s">
        <v>27</v>
      </c>
    </row>
    <row r="8" spans="4:12" x14ac:dyDescent="0.3">
      <c r="D8">
        <v>13</v>
      </c>
      <c r="E8" t="s">
        <v>37</v>
      </c>
      <c r="G8">
        <v>11</v>
      </c>
      <c r="H8" t="s">
        <v>27</v>
      </c>
      <c r="K8" t="s">
        <v>90</v>
      </c>
      <c r="L8">
        <f>_xlfn.VAR.S(D2:D2647)</f>
        <v>14.185749006596973</v>
      </c>
    </row>
    <row r="9" spans="4:12" x14ac:dyDescent="0.3">
      <c r="D9">
        <v>12</v>
      </c>
      <c r="E9" t="s">
        <v>37</v>
      </c>
      <c r="G9">
        <v>11</v>
      </c>
      <c r="H9" t="s">
        <v>27</v>
      </c>
      <c r="K9" t="s">
        <v>91</v>
      </c>
      <c r="L9">
        <f>_xlfn.VAR.S(G2:G1765)</f>
        <v>12.196719413800675</v>
      </c>
    </row>
    <row r="10" spans="4:12" x14ac:dyDescent="0.3">
      <c r="D10">
        <v>11</v>
      </c>
      <c r="E10" t="s">
        <v>37</v>
      </c>
      <c r="G10">
        <v>22</v>
      </c>
      <c r="H10" t="s">
        <v>27</v>
      </c>
    </row>
    <row r="11" spans="4:12" x14ac:dyDescent="0.3">
      <c r="D11">
        <v>14</v>
      </c>
      <c r="E11" t="s">
        <v>37</v>
      </c>
      <c r="G11">
        <v>12</v>
      </c>
      <c r="H11" t="s">
        <v>27</v>
      </c>
    </row>
    <row r="12" spans="4:12" x14ac:dyDescent="0.3">
      <c r="D12">
        <v>11</v>
      </c>
      <c r="E12" t="s">
        <v>37</v>
      </c>
      <c r="G12">
        <v>13</v>
      </c>
      <c r="H12" t="s">
        <v>27</v>
      </c>
      <c r="J12" t="s">
        <v>71</v>
      </c>
    </row>
    <row r="13" spans="4:12" ht="15" thickBot="1" x14ac:dyDescent="0.35">
      <c r="D13">
        <v>12</v>
      </c>
      <c r="E13" t="s">
        <v>37</v>
      </c>
      <c r="G13">
        <v>12</v>
      </c>
      <c r="H13" t="s">
        <v>27</v>
      </c>
    </row>
    <row r="14" spans="4:12" x14ac:dyDescent="0.3">
      <c r="D14">
        <v>13</v>
      </c>
      <c r="E14" t="s">
        <v>37</v>
      </c>
      <c r="G14">
        <v>20</v>
      </c>
      <c r="H14" t="s">
        <v>27</v>
      </c>
      <c r="J14" s="19"/>
      <c r="K14" s="19" t="s">
        <v>72</v>
      </c>
      <c r="L14" s="19" t="s">
        <v>73</v>
      </c>
    </row>
    <row r="15" spans="4:12" x14ac:dyDescent="0.3">
      <c r="D15">
        <v>16</v>
      </c>
      <c r="E15" t="s">
        <v>37</v>
      </c>
      <c r="G15">
        <v>19</v>
      </c>
      <c r="H15" t="s">
        <v>27</v>
      </c>
      <c r="J15" s="17" t="s">
        <v>50</v>
      </c>
      <c r="K15" s="17">
        <v>15.244897959183673</v>
      </c>
      <c r="L15" s="17">
        <v>15.156462585034014</v>
      </c>
    </row>
    <row r="16" spans="4:12" x14ac:dyDescent="0.3">
      <c r="D16">
        <v>18</v>
      </c>
      <c r="E16" t="s">
        <v>37</v>
      </c>
      <c r="G16">
        <v>13</v>
      </c>
      <c r="H16" t="s">
        <v>27</v>
      </c>
      <c r="J16" s="17" t="s">
        <v>74</v>
      </c>
      <c r="K16" s="17">
        <v>14.187569999999999</v>
      </c>
      <c r="L16" s="17">
        <v>12.196719999999999</v>
      </c>
    </row>
    <row r="17" spans="4:14" x14ac:dyDescent="0.3">
      <c r="D17">
        <v>23</v>
      </c>
      <c r="E17" t="s">
        <v>37</v>
      </c>
      <c r="G17">
        <v>13</v>
      </c>
      <c r="H17" t="s">
        <v>27</v>
      </c>
      <c r="J17" s="17" t="s">
        <v>75</v>
      </c>
      <c r="K17" s="17">
        <v>2646</v>
      </c>
      <c r="L17" s="17">
        <v>1764</v>
      </c>
    </row>
    <row r="18" spans="4:14" x14ac:dyDescent="0.3">
      <c r="D18">
        <v>14</v>
      </c>
      <c r="E18" t="s">
        <v>37</v>
      </c>
      <c r="G18">
        <v>19</v>
      </c>
      <c r="H18" t="s">
        <v>27</v>
      </c>
      <c r="J18" s="17" t="s">
        <v>76</v>
      </c>
      <c r="K18" s="17">
        <v>0</v>
      </c>
      <c r="L18" s="17"/>
    </row>
    <row r="19" spans="4:14" x14ac:dyDescent="0.3">
      <c r="D19">
        <v>11</v>
      </c>
      <c r="E19" t="s">
        <v>37</v>
      </c>
      <c r="G19">
        <v>18</v>
      </c>
      <c r="H19" t="s">
        <v>27</v>
      </c>
      <c r="J19" s="17" t="s">
        <v>77</v>
      </c>
      <c r="K19" s="17">
        <v>0.79816965227069891</v>
      </c>
      <c r="L19" s="17"/>
    </row>
    <row r="20" spans="4:14" x14ac:dyDescent="0.3">
      <c r="D20">
        <v>11</v>
      </c>
      <c r="E20" t="s">
        <v>37</v>
      </c>
      <c r="G20">
        <v>12</v>
      </c>
      <c r="H20" t="s">
        <v>27</v>
      </c>
      <c r="J20" s="17" t="s">
        <v>78</v>
      </c>
      <c r="K20" s="17">
        <v>0.21238602295905795</v>
      </c>
      <c r="L20" s="17"/>
    </row>
    <row r="21" spans="4:14" x14ac:dyDescent="0.3">
      <c r="D21">
        <v>14</v>
      </c>
      <c r="E21" t="s">
        <v>37</v>
      </c>
      <c r="G21">
        <v>13</v>
      </c>
      <c r="H21" t="s">
        <v>27</v>
      </c>
      <c r="J21" s="17" t="s">
        <v>79</v>
      </c>
      <c r="K21" s="17">
        <v>1.6448536269514715</v>
      </c>
      <c r="L21" s="17"/>
    </row>
    <row r="22" spans="4:14" x14ac:dyDescent="0.3">
      <c r="D22">
        <v>11</v>
      </c>
      <c r="E22" t="s">
        <v>37</v>
      </c>
      <c r="G22">
        <v>17</v>
      </c>
      <c r="H22" t="s">
        <v>27</v>
      </c>
      <c r="J22" s="17" t="s">
        <v>80</v>
      </c>
      <c r="K22" s="20">
        <v>0.4247720459181159</v>
      </c>
      <c r="L22" s="17"/>
    </row>
    <row r="23" spans="4:14" ht="15" thickBot="1" x14ac:dyDescent="0.35">
      <c r="D23">
        <v>13</v>
      </c>
      <c r="E23" t="s">
        <v>37</v>
      </c>
      <c r="G23">
        <v>13</v>
      </c>
      <c r="H23" t="s">
        <v>27</v>
      </c>
      <c r="J23" s="18" t="s">
        <v>81</v>
      </c>
      <c r="K23" s="18">
        <v>1.9599639845400536</v>
      </c>
      <c r="L23" s="18"/>
    </row>
    <row r="24" spans="4:14" x14ac:dyDescent="0.3">
      <c r="D24">
        <v>14</v>
      </c>
      <c r="E24" t="s">
        <v>37</v>
      </c>
      <c r="G24">
        <v>17</v>
      </c>
      <c r="H24" t="s">
        <v>27</v>
      </c>
    </row>
    <row r="25" spans="4:14" x14ac:dyDescent="0.3">
      <c r="D25">
        <v>16</v>
      </c>
      <c r="E25" t="s">
        <v>37</v>
      </c>
      <c r="G25">
        <v>23</v>
      </c>
      <c r="H25" t="s">
        <v>27</v>
      </c>
      <c r="J25" t="s">
        <v>82</v>
      </c>
      <c r="K25">
        <v>2.5000000000000001E-2</v>
      </c>
      <c r="L25">
        <v>0.97499999999999998</v>
      </c>
    </row>
    <row r="26" spans="4:14" x14ac:dyDescent="0.3">
      <c r="D26">
        <v>12</v>
      </c>
      <c r="E26" t="s">
        <v>37</v>
      </c>
      <c r="G26">
        <v>17</v>
      </c>
      <c r="H26" t="s">
        <v>27</v>
      </c>
    </row>
    <row r="27" spans="4:14" x14ac:dyDescent="0.3">
      <c r="D27">
        <v>14</v>
      </c>
      <c r="E27" t="s">
        <v>37</v>
      </c>
      <c r="G27">
        <v>23</v>
      </c>
      <c r="H27" t="s">
        <v>27</v>
      </c>
      <c r="J27" t="s">
        <v>119</v>
      </c>
    </row>
    <row r="28" spans="4:14" x14ac:dyDescent="0.3">
      <c r="D28">
        <v>13</v>
      </c>
      <c r="E28" t="s">
        <v>37</v>
      </c>
      <c r="G28">
        <v>14</v>
      </c>
      <c r="H28" t="s">
        <v>27</v>
      </c>
    </row>
    <row r="29" spans="4:14" x14ac:dyDescent="0.3">
      <c r="D29">
        <v>14</v>
      </c>
      <c r="E29" t="s">
        <v>37</v>
      </c>
      <c r="G29">
        <v>13</v>
      </c>
      <c r="H29" t="s">
        <v>27</v>
      </c>
      <c r="J29" s="11" t="s">
        <v>92</v>
      </c>
      <c r="K29" s="11"/>
      <c r="L29" s="11"/>
      <c r="M29" s="16"/>
      <c r="N29" s="16"/>
    </row>
    <row r="30" spans="4:14" x14ac:dyDescent="0.3">
      <c r="D30">
        <v>19</v>
      </c>
      <c r="E30" t="s">
        <v>37</v>
      </c>
      <c r="G30">
        <v>15</v>
      </c>
      <c r="H30" t="s">
        <v>27</v>
      </c>
    </row>
    <row r="31" spans="4:14" x14ac:dyDescent="0.3">
      <c r="D31">
        <v>13</v>
      </c>
      <c r="E31" t="s">
        <v>37</v>
      </c>
      <c r="G31">
        <v>19</v>
      </c>
      <c r="H31" t="s">
        <v>27</v>
      </c>
      <c r="J31" t="s">
        <v>96</v>
      </c>
    </row>
    <row r="32" spans="4:14" x14ac:dyDescent="0.3">
      <c r="D32">
        <v>12</v>
      </c>
      <c r="E32" t="s">
        <v>37</v>
      </c>
      <c r="G32">
        <v>16</v>
      </c>
      <c r="H32" t="s">
        <v>27</v>
      </c>
    </row>
    <row r="33" spans="4:8" x14ac:dyDescent="0.3">
      <c r="D33">
        <v>15</v>
      </c>
      <c r="E33" t="s">
        <v>37</v>
      </c>
      <c r="G33">
        <v>15</v>
      </c>
      <c r="H33" t="s">
        <v>27</v>
      </c>
    </row>
    <row r="34" spans="4:8" x14ac:dyDescent="0.3">
      <c r="D34">
        <v>23</v>
      </c>
      <c r="E34" t="s">
        <v>37</v>
      </c>
      <c r="G34">
        <v>13</v>
      </c>
      <c r="H34" t="s">
        <v>27</v>
      </c>
    </row>
    <row r="35" spans="4:8" x14ac:dyDescent="0.3">
      <c r="D35">
        <v>12</v>
      </c>
      <c r="E35" t="s">
        <v>37</v>
      </c>
      <c r="G35">
        <v>12</v>
      </c>
      <c r="H35" t="s">
        <v>27</v>
      </c>
    </row>
    <row r="36" spans="4:8" x14ac:dyDescent="0.3">
      <c r="D36">
        <v>21</v>
      </c>
      <c r="E36" t="s">
        <v>37</v>
      </c>
      <c r="G36">
        <v>13</v>
      </c>
      <c r="H36" t="s">
        <v>27</v>
      </c>
    </row>
    <row r="37" spans="4:8" x14ac:dyDescent="0.3">
      <c r="D37">
        <v>21</v>
      </c>
      <c r="E37" t="s">
        <v>37</v>
      </c>
      <c r="G37">
        <v>14</v>
      </c>
      <c r="H37" t="s">
        <v>27</v>
      </c>
    </row>
    <row r="38" spans="4:8" x14ac:dyDescent="0.3">
      <c r="D38">
        <v>13</v>
      </c>
      <c r="E38" t="s">
        <v>37</v>
      </c>
      <c r="G38">
        <v>21</v>
      </c>
      <c r="H38" t="s">
        <v>27</v>
      </c>
    </row>
    <row r="39" spans="4:8" x14ac:dyDescent="0.3">
      <c r="D39">
        <v>21</v>
      </c>
      <c r="E39" t="s">
        <v>37</v>
      </c>
      <c r="G39">
        <v>11</v>
      </c>
      <c r="H39" t="s">
        <v>27</v>
      </c>
    </row>
    <row r="40" spans="4:8" x14ac:dyDescent="0.3">
      <c r="D40">
        <v>12</v>
      </c>
      <c r="E40" t="s">
        <v>37</v>
      </c>
      <c r="G40">
        <v>11</v>
      </c>
      <c r="H40" t="s">
        <v>27</v>
      </c>
    </row>
    <row r="41" spans="4:8" x14ac:dyDescent="0.3">
      <c r="D41">
        <v>22</v>
      </c>
      <c r="E41" t="s">
        <v>37</v>
      </c>
      <c r="G41">
        <v>15</v>
      </c>
      <c r="H41" t="s">
        <v>27</v>
      </c>
    </row>
    <row r="42" spans="4:8" x14ac:dyDescent="0.3">
      <c r="D42">
        <v>15</v>
      </c>
      <c r="E42" t="s">
        <v>37</v>
      </c>
      <c r="G42">
        <v>20</v>
      </c>
      <c r="H42" t="s">
        <v>27</v>
      </c>
    </row>
    <row r="43" spans="4:8" x14ac:dyDescent="0.3">
      <c r="D43">
        <v>22</v>
      </c>
      <c r="E43" t="s">
        <v>37</v>
      </c>
      <c r="G43">
        <v>12</v>
      </c>
      <c r="H43" t="s">
        <v>27</v>
      </c>
    </row>
    <row r="44" spans="4:8" x14ac:dyDescent="0.3">
      <c r="D44">
        <v>22</v>
      </c>
      <c r="E44" t="s">
        <v>37</v>
      </c>
      <c r="G44">
        <v>15</v>
      </c>
      <c r="H44" t="s">
        <v>27</v>
      </c>
    </row>
    <row r="45" spans="4:8" x14ac:dyDescent="0.3">
      <c r="D45">
        <v>11</v>
      </c>
      <c r="E45" t="s">
        <v>37</v>
      </c>
      <c r="G45">
        <v>18</v>
      </c>
      <c r="H45" t="s">
        <v>27</v>
      </c>
    </row>
    <row r="46" spans="4:8" x14ac:dyDescent="0.3">
      <c r="D46">
        <v>11</v>
      </c>
      <c r="E46" t="s">
        <v>37</v>
      </c>
      <c r="G46">
        <v>13</v>
      </c>
      <c r="H46" t="s">
        <v>27</v>
      </c>
    </row>
    <row r="47" spans="4:8" x14ac:dyDescent="0.3">
      <c r="D47">
        <v>13</v>
      </c>
      <c r="E47" t="s">
        <v>37</v>
      </c>
      <c r="G47">
        <v>12</v>
      </c>
      <c r="H47" t="s">
        <v>27</v>
      </c>
    </row>
    <row r="48" spans="4:8" x14ac:dyDescent="0.3">
      <c r="D48">
        <v>14</v>
      </c>
      <c r="E48" t="s">
        <v>37</v>
      </c>
      <c r="G48">
        <v>12</v>
      </c>
      <c r="H48" t="s">
        <v>27</v>
      </c>
    </row>
    <row r="49" spans="4:8" x14ac:dyDescent="0.3">
      <c r="D49">
        <v>11</v>
      </c>
      <c r="E49" t="s">
        <v>37</v>
      </c>
      <c r="G49">
        <v>11</v>
      </c>
      <c r="H49" t="s">
        <v>27</v>
      </c>
    </row>
    <row r="50" spans="4:8" x14ac:dyDescent="0.3">
      <c r="D50">
        <v>17</v>
      </c>
      <c r="E50" t="s">
        <v>37</v>
      </c>
      <c r="G50">
        <v>13</v>
      </c>
      <c r="H50" t="s">
        <v>27</v>
      </c>
    </row>
    <row r="51" spans="4:8" x14ac:dyDescent="0.3">
      <c r="D51">
        <v>12</v>
      </c>
      <c r="E51" t="s">
        <v>37</v>
      </c>
      <c r="G51">
        <v>23</v>
      </c>
      <c r="H51" t="s">
        <v>27</v>
      </c>
    </row>
    <row r="52" spans="4:8" x14ac:dyDescent="0.3">
      <c r="D52">
        <v>14</v>
      </c>
      <c r="E52" t="s">
        <v>37</v>
      </c>
      <c r="G52">
        <v>14</v>
      </c>
      <c r="H52" t="s">
        <v>27</v>
      </c>
    </row>
    <row r="53" spans="4:8" x14ac:dyDescent="0.3">
      <c r="D53">
        <v>22</v>
      </c>
      <c r="E53" t="s">
        <v>37</v>
      </c>
      <c r="G53">
        <v>20</v>
      </c>
      <c r="H53" t="s">
        <v>27</v>
      </c>
    </row>
    <row r="54" spans="4:8" x14ac:dyDescent="0.3">
      <c r="D54">
        <v>12</v>
      </c>
      <c r="E54" t="s">
        <v>37</v>
      </c>
      <c r="G54">
        <v>14</v>
      </c>
      <c r="H54" t="s">
        <v>27</v>
      </c>
    </row>
    <row r="55" spans="4:8" x14ac:dyDescent="0.3">
      <c r="D55">
        <v>18</v>
      </c>
      <c r="E55" t="s">
        <v>37</v>
      </c>
      <c r="G55">
        <v>17</v>
      </c>
      <c r="H55" t="s">
        <v>27</v>
      </c>
    </row>
    <row r="56" spans="4:8" x14ac:dyDescent="0.3">
      <c r="D56">
        <v>14</v>
      </c>
      <c r="E56" t="s">
        <v>37</v>
      </c>
      <c r="G56">
        <v>14</v>
      </c>
      <c r="H56" t="s">
        <v>27</v>
      </c>
    </row>
    <row r="57" spans="4:8" x14ac:dyDescent="0.3">
      <c r="D57">
        <v>12</v>
      </c>
      <c r="E57" t="s">
        <v>37</v>
      </c>
      <c r="G57">
        <v>13</v>
      </c>
      <c r="H57" t="s">
        <v>27</v>
      </c>
    </row>
    <row r="58" spans="4:8" x14ac:dyDescent="0.3">
      <c r="D58">
        <v>11</v>
      </c>
      <c r="E58" t="s">
        <v>37</v>
      </c>
      <c r="G58">
        <v>21</v>
      </c>
      <c r="H58" t="s">
        <v>27</v>
      </c>
    </row>
    <row r="59" spans="4:8" x14ac:dyDescent="0.3">
      <c r="D59">
        <v>13</v>
      </c>
      <c r="E59" t="s">
        <v>37</v>
      </c>
      <c r="G59">
        <v>14</v>
      </c>
      <c r="H59" t="s">
        <v>27</v>
      </c>
    </row>
    <row r="60" spans="4:8" x14ac:dyDescent="0.3">
      <c r="D60">
        <v>23</v>
      </c>
      <c r="E60" t="s">
        <v>37</v>
      </c>
      <c r="G60">
        <v>13</v>
      </c>
      <c r="H60" t="s">
        <v>27</v>
      </c>
    </row>
    <row r="61" spans="4:8" x14ac:dyDescent="0.3">
      <c r="D61">
        <v>22</v>
      </c>
      <c r="E61" t="s">
        <v>37</v>
      </c>
      <c r="G61">
        <v>18</v>
      </c>
      <c r="H61" t="s">
        <v>27</v>
      </c>
    </row>
    <row r="62" spans="4:8" x14ac:dyDescent="0.3">
      <c r="D62">
        <v>22</v>
      </c>
      <c r="E62" t="s">
        <v>37</v>
      </c>
      <c r="G62">
        <v>14</v>
      </c>
      <c r="H62" t="s">
        <v>27</v>
      </c>
    </row>
    <row r="63" spans="4:8" x14ac:dyDescent="0.3">
      <c r="D63">
        <v>12</v>
      </c>
      <c r="E63" t="s">
        <v>37</v>
      </c>
      <c r="G63">
        <v>11</v>
      </c>
      <c r="H63" t="s">
        <v>27</v>
      </c>
    </row>
    <row r="64" spans="4:8" x14ac:dyDescent="0.3">
      <c r="D64">
        <v>13</v>
      </c>
      <c r="E64" t="s">
        <v>37</v>
      </c>
      <c r="G64">
        <v>18</v>
      </c>
      <c r="H64" t="s">
        <v>27</v>
      </c>
    </row>
    <row r="65" spans="4:8" x14ac:dyDescent="0.3">
      <c r="D65">
        <v>16</v>
      </c>
      <c r="E65" t="s">
        <v>37</v>
      </c>
      <c r="G65">
        <v>24</v>
      </c>
      <c r="H65" t="s">
        <v>27</v>
      </c>
    </row>
    <row r="66" spans="4:8" x14ac:dyDescent="0.3">
      <c r="D66">
        <v>12</v>
      </c>
      <c r="E66" t="s">
        <v>37</v>
      </c>
      <c r="G66">
        <v>18</v>
      </c>
      <c r="H66" t="s">
        <v>27</v>
      </c>
    </row>
    <row r="67" spans="4:8" x14ac:dyDescent="0.3">
      <c r="D67">
        <v>21</v>
      </c>
      <c r="E67" t="s">
        <v>37</v>
      </c>
      <c r="G67">
        <v>11</v>
      </c>
      <c r="H67" t="s">
        <v>27</v>
      </c>
    </row>
    <row r="68" spans="4:8" x14ac:dyDescent="0.3">
      <c r="D68">
        <v>22</v>
      </c>
      <c r="E68" t="s">
        <v>37</v>
      </c>
      <c r="G68">
        <v>15</v>
      </c>
      <c r="H68" t="s">
        <v>27</v>
      </c>
    </row>
    <row r="69" spans="4:8" x14ac:dyDescent="0.3">
      <c r="D69">
        <v>18</v>
      </c>
      <c r="E69" t="s">
        <v>37</v>
      </c>
      <c r="G69">
        <v>12</v>
      </c>
      <c r="H69" t="s">
        <v>27</v>
      </c>
    </row>
    <row r="70" spans="4:8" x14ac:dyDescent="0.3">
      <c r="D70">
        <v>14</v>
      </c>
      <c r="E70" t="s">
        <v>37</v>
      </c>
      <c r="G70">
        <v>20</v>
      </c>
      <c r="H70" t="s">
        <v>27</v>
      </c>
    </row>
    <row r="71" spans="4:8" x14ac:dyDescent="0.3">
      <c r="D71">
        <v>19</v>
      </c>
      <c r="E71" t="s">
        <v>37</v>
      </c>
      <c r="G71">
        <v>12</v>
      </c>
      <c r="H71" t="s">
        <v>27</v>
      </c>
    </row>
    <row r="72" spans="4:8" x14ac:dyDescent="0.3">
      <c r="D72">
        <v>24</v>
      </c>
      <c r="E72" t="s">
        <v>37</v>
      </c>
      <c r="G72">
        <v>22</v>
      </c>
      <c r="H72" t="s">
        <v>27</v>
      </c>
    </row>
    <row r="73" spans="4:8" x14ac:dyDescent="0.3">
      <c r="D73">
        <v>12</v>
      </c>
      <c r="E73" t="s">
        <v>37</v>
      </c>
      <c r="G73">
        <v>23</v>
      </c>
      <c r="H73" t="s">
        <v>27</v>
      </c>
    </row>
    <row r="74" spans="4:8" x14ac:dyDescent="0.3">
      <c r="D74">
        <v>12</v>
      </c>
      <c r="E74" t="s">
        <v>37</v>
      </c>
      <c r="G74">
        <v>15</v>
      </c>
      <c r="H74" t="s">
        <v>27</v>
      </c>
    </row>
    <row r="75" spans="4:8" x14ac:dyDescent="0.3">
      <c r="D75">
        <v>12</v>
      </c>
      <c r="E75" t="s">
        <v>37</v>
      </c>
      <c r="G75">
        <v>15</v>
      </c>
      <c r="H75" t="s">
        <v>27</v>
      </c>
    </row>
    <row r="76" spans="4:8" x14ac:dyDescent="0.3">
      <c r="D76">
        <v>14</v>
      </c>
      <c r="E76" t="s">
        <v>37</v>
      </c>
      <c r="G76">
        <v>13</v>
      </c>
      <c r="H76" t="s">
        <v>27</v>
      </c>
    </row>
    <row r="77" spans="4:8" x14ac:dyDescent="0.3">
      <c r="D77">
        <v>22</v>
      </c>
      <c r="E77" t="s">
        <v>37</v>
      </c>
      <c r="G77">
        <v>11</v>
      </c>
      <c r="H77" t="s">
        <v>27</v>
      </c>
    </row>
    <row r="78" spans="4:8" x14ac:dyDescent="0.3">
      <c r="D78">
        <v>12</v>
      </c>
      <c r="E78" t="s">
        <v>37</v>
      </c>
      <c r="G78">
        <v>17</v>
      </c>
      <c r="H78" t="s">
        <v>27</v>
      </c>
    </row>
    <row r="79" spans="4:8" x14ac:dyDescent="0.3">
      <c r="D79">
        <v>25</v>
      </c>
      <c r="E79" t="s">
        <v>37</v>
      </c>
      <c r="G79">
        <v>18</v>
      </c>
      <c r="H79" t="s">
        <v>27</v>
      </c>
    </row>
    <row r="80" spans="4:8" x14ac:dyDescent="0.3">
      <c r="D80">
        <v>13</v>
      </c>
      <c r="E80" t="s">
        <v>37</v>
      </c>
      <c r="G80">
        <v>14</v>
      </c>
      <c r="H80" t="s">
        <v>27</v>
      </c>
    </row>
    <row r="81" spans="4:8" x14ac:dyDescent="0.3">
      <c r="D81">
        <v>18</v>
      </c>
      <c r="E81" t="s">
        <v>37</v>
      </c>
      <c r="G81">
        <v>23</v>
      </c>
      <c r="H81" t="s">
        <v>27</v>
      </c>
    </row>
    <row r="82" spans="4:8" x14ac:dyDescent="0.3">
      <c r="D82">
        <v>19</v>
      </c>
      <c r="E82" t="s">
        <v>37</v>
      </c>
      <c r="G82">
        <v>12</v>
      </c>
      <c r="H82" t="s">
        <v>27</v>
      </c>
    </row>
    <row r="83" spans="4:8" x14ac:dyDescent="0.3">
      <c r="D83">
        <v>19</v>
      </c>
      <c r="E83" t="s">
        <v>37</v>
      </c>
      <c r="G83">
        <v>16</v>
      </c>
      <c r="H83" t="s">
        <v>27</v>
      </c>
    </row>
    <row r="84" spans="4:8" x14ac:dyDescent="0.3">
      <c r="D84">
        <v>14</v>
      </c>
      <c r="E84" t="s">
        <v>37</v>
      </c>
      <c r="G84">
        <v>14</v>
      </c>
      <c r="H84" t="s">
        <v>27</v>
      </c>
    </row>
    <row r="85" spans="4:8" x14ac:dyDescent="0.3">
      <c r="D85">
        <v>14</v>
      </c>
      <c r="E85" t="s">
        <v>37</v>
      </c>
      <c r="G85">
        <v>19</v>
      </c>
      <c r="H85" t="s">
        <v>27</v>
      </c>
    </row>
    <row r="86" spans="4:8" x14ac:dyDescent="0.3">
      <c r="D86">
        <v>11</v>
      </c>
      <c r="E86" t="s">
        <v>37</v>
      </c>
      <c r="G86">
        <v>22</v>
      </c>
      <c r="H86" t="s">
        <v>27</v>
      </c>
    </row>
    <row r="87" spans="4:8" x14ac:dyDescent="0.3">
      <c r="D87">
        <v>20</v>
      </c>
      <c r="E87" t="s">
        <v>37</v>
      </c>
      <c r="G87">
        <v>22</v>
      </c>
      <c r="H87" t="s">
        <v>27</v>
      </c>
    </row>
    <row r="88" spans="4:8" x14ac:dyDescent="0.3">
      <c r="D88">
        <v>15</v>
      </c>
      <c r="E88" t="s">
        <v>37</v>
      </c>
      <c r="G88">
        <v>14</v>
      </c>
      <c r="H88" t="s">
        <v>27</v>
      </c>
    </row>
    <row r="89" spans="4:8" x14ac:dyDescent="0.3">
      <c r="D89">
        <v>18</v>
      </c>
      <c r="E89" t="s">
        <v>37</v>
      </c>
      <c r="G89">
        <v>16</v>
      </c>
      <c r="H89" t="s">
        <v>27</v>
      </c>
    </row>
    <row r="90" spans="4:8" x14ac:dyDescent="0.3">
      <c r="D90">
        <v>19</v>
      </c>
      <c r="E90" t="s">
        <v>37</v>
      </c>
      <c r="G90">
        <v>11</v>
      </c>
      <c r="H90" t="s">
        <v>27</v>
      </c>
    </row>
    <row r="91" spans="4:8" x14ac:dyDescent="0.3">
      <c r="D91">
        <v>22</v>
      </c>
      <c r="E91" t="s">
        <v>37</v>
      </c>
      <c r="G91">
        <v>15</v>
      </c>
      <c r="H91" t="s">
        <v>27</v>
      </c>
    </row>
    <row r="92" spans="4:8" x14ac:dyDescent="0.3">
      <c r="D92">
        <v>13</v>
      </c>
      <c r="E92" t="s">
        <v>37</v>
      </c>
      <c r="G92">
        <v>14</v>
      </c>
      <c r="H92" t="s">
        <v>27</v>
      </c>
    </row>
    <row r="93" spans="4:8" x14ac:dyDescent="0.3">
      <c r="D93">
        <v>13</v>
      </c>
      <c r="E93" t="s">
        <v>37</v>
      </c>
      <c r="G93">
        <v>12</v>
      </c>
      <c r="H93" t="s">
        <v>27</v>
      </c>
    </row>
    <row r="94" spans="4:8" x14ac:dyDescent="0.3">
      <c r="D94">
        <v>11</v>
      </c>
      <c r="E94" t="s">
        <v>37</v>
      </c>
      <c r="G94">
        <v>12</v>
      </c>
      <c r="H94" t="s">
        <v>27</v>
      </c>
    </row>
    <row r="95" spans="4:8" x14ac:dyDescent="0.3">
      <c r="D95">
        <v>20</v>
      </c>
      <c r="E95" t="s">
        <v>37</v>
      </c>
      <c r="G95">
        <v>17</v>
      </c>
      <c r="H95" t="s">
        <v>27</v>
      </c>
    </row>
    <row r="96" spans="4:8" x14ac:dyDescent="0.3">
      <c r="D96">
        <v>13</v>
      </c>
      <c r="E96" t="s">
        <v>37</v>
      </c>
      <c r="G96">
        <v>17</v>
      </c>
      <c r="H96" t="s">
        <v>27</v>
      </c>
    </row>
    <row r="97" spans="4:8" x14ac:dyDescent="0.3">
      <c r="D97">
        <v>17</v>
      </c>
      <c r="E97" t="s">
        <v>37</v>
      </c>
      <c r="G97">
        <v>14</v>
      </c>
      <c r="H97" t="s">
        <v>27</v>
      </c>
    </row>
    <row r="98" spans="4:8" x14ac:dyDescent="0.3">
      <c r="D98">
        <v>20</v>
      </c>
      <c r="E98" t="s">
        <v>37</v>
      </c>
      <c r="G98">
        <v>13</v>
      </c>
      <c r="H98" t="s">
        <v>27</v>
      </c>
    </row>
    <row r="99" spans="4:8" x14ac:dyDescent="0.3">
      <c r="D99">
        <v>16</v>
      </c>
      <c r="E99" t="s">
        <v>37</v>
      </c>
      <c r="G99">
        <v>15</v>
      </c>
      <c r="H99" t="s">
        <v>27</v>
      </c>
    </row>
    <row r="100" spans="4:8" x14ac:dyDescent="0.3">
      <c r="D100">
        <v>15</v>
      </c>
      <c r="E100" t="s">
        <v>37</v>
      </c>
      <c r="G100">
        <v>11</v>
      </c>
      <c r="H100" t="s">
        <v>27</v>
      </c>
    </row>
    <row r="101" spans="4:8" x14ac:dyDescent="0.3">
      <c r="D101">
        <v>12</v>
      </c>
      <c r="E101" t="s">
        <v>37</v>
      </c>
      <c r="G101">
        <v>11</v>
      </c>
      <c r="H101" t="s">
        <v>27</v>
      </c>
    </row>
    <row r="102" spans="4:8" x14ac:dyDescent="0.3">
      <c r="D102">
        <v>22</v>
      </c>
      <c r="E102" t="s">
        <v>37</v>
      </c>
      <c r="G102">
        <v>20</v>
      </c>
      <c r="H102" t="s">
        <v>27</v>
      </c>
    </row>
    <row r="103" spans="4:8" x14ac:dyDescent="0.3">
      <c r="D103">
        <v>16</v>
      </c>
      <c r="E103" t="s">
        <v>37</v>
      </c>
      <c r="G103">
        <v>14</v>
      </c>
      <c r="H103" t="s">
        <v>27</v>
      </c>
    </row>
    <row r="104" spans="4:8" x14ac:dyDescent="0.3">
      <c r="D104">
        <v>21</v>
      </c>
      <c r="E104" t="s">
        <v>37</v>
      </c>
      <c r="G104">
        <v>18</v>
      </c>
      <c r="H104" t="s">
        <v>27</v>
      </c>
    </row>
    <row r="105" spans="4:8" x14ac:dyDescent="0.3">
      <c r="D105">
        <v>11</v>
      </c>
      <c r="E105" t="s">
        <v>37</v>
      </c>
      <c r="G105">
        <v>16</v>
      </c>
      <c r="H105" t="s">
        <v>27</v>
      </c>
    </row>
    <row r="106" spans="4:8" x14ac:dyDescent="0.3">
      <c r="D106">
        <v>11</v>
      </c>
      <c r="E106" t="s">
        <v>37</v>
      </c>
      <c r="G106">
        <v>11</v>
      </c>
      <c r="H106" t="s">
        <v>27</v>
      </c>
    </row>
    <row r="107" spans="4:8" x14ac:dyDescent="0.3">
      <c r="D107">
        <v>18</v>
      </c>
      <c r="E107" t="s">
        <v>37</v>
      </c>
      <c r="G107">
        <v>17</v>
      </c>
      <c r="H107" t="s">
        <v>27</v>
      </c>
    </row>
    <row r="108" spans="4:8" x14ac:dyDescent="0.3">
      <c r="D108">
        <v>14</v>
      </c>
      <c r="E108" t="s">
        <v>37</v>
      </c>
      <c r="G108">
        <v>11</v>
      </c>
      <c r="H108" t="s">
        <v>27</v>
      </c>
    </row>
    <row r="109" spans="4:8" x14ac:dyDescent="0.3">
      <c r="D109">
        <v>25</v>
      </c>
      <c r="E109" t="s">
        <v>37</v>
      </c>
      <c r="G109">
        <v>19</v>
      </c>
      <c r="H109" t="s">
        <v>27</v>
      </c>
    </row>
    <row r="110" spans="4:8" x14ac:dyDescent="0.3">
      <c r="D110">
        <v>12</v>
      </c>
      <c r="E110" t="s">
        <v>37</v>
      </c>
      <c r="G110">
        <v>11</v>
      </c>
      <c r="H110" t="s">
        <v>27</v>
      </c>
    </row>
    <row r="111" spans="4:8" x14ac:dyDescent="0.3">
      <c r="D111">
        <v>22</v>
      </c>
      <c r="E111" t="s">
        <v>37</v>
      </c>
      <c r="G111">
        <v>12</v>
      </c>
      <c r="H111" t="s">
        <v>27</v>
      </c>
    </row>
    <row r="112" spans="4:8" x14ac:dyDescent="0.3">
      <c r="D112">
        <v>11</v>
      </c>
      <c r="E112" t="s">
        <v>37</v>
      </c>
      <c r="G112">
        <v>14</v>
      </c>
      <c r="H112" t="s">
        <v>27</v>
      </c>
    </row>
    <row r="113" spans="4:8" x14ac:dyDescent="0.3">
      <c r="D113">
        <v>14</v>
      </c>
      <c r="E113" t="s">
        <v>37</v>
      </c>
      <c r="G113">
        <v>17</v>
      </c>
      <c r="H113" t="s">
        <v>27</v>
      </c>
    </row>
    <row r="114" spans="4:8" x14ac:dyDescent="0.3">
      <c r="D114">
        <v>16</v>
      </c>
      <c r="E114" t="s">
        <v>37</v>
      </c>
      <c r="G114">
        <v>18</v>
      </c>
      <c r="H114" t="s">
        <v>27</v>
      </c>
    </row>
    <row r="115" spans="4:8" x14ac:dyDescent="0.3">
      <c r="D115">
        <v>13</v>
      </c>
      <c r="E115" t="s">
        <v>37</v>
      </c>
      <c r="G115">
        <v>20</v>
      </c>
      <c r="H115" t="s">
        <v>27</v>
      </c>
    </row>
    <row r="116" spans="4:8" x14ac:dyDescent="0.3">
      <c r="D116">
        <v>14</v>
      </c>
      <c r="E116" t="s">
        <v>37</v>
      </c>
      <c r="G116">
        <v>19</v>
      </c>
      <c r="H116" t="s">
        <v>27</v>
      </c>
    </row>
    <row r="117" spans="4:8" x14ac:dyDescent="0.3">
      <c r="D117">
        <v>11</v>
      </c>
      <c r="E117" t="s">
        <v>37</v>
      </c>
      <c r="G117">
        <v>13</v>
      </c>
      <c r="H117" t="s">
        <v>27</v>
      </c>
    </row>
    <row r="118" spans="4:8" x14ac:dyDescent="0.3">
      <c r="D118">
        <v>18</v>
      </c>
      <c r="E118" t="s">
        <v>37</v>
      </c>
      <c r="G118">
        <v>13</v>
      </c>
      <c r="H118" t="s">
        <v>27</v>
      </c>
    </row>
    <row r="119" spans="4:8" x14ac:dyDescent="0.3">
      <c r="D119">
        <v>15</v>
      </c>
      <c r="E119" t="s">
        <v>37</v>
      </c>
      <c r="G119">
        <v>21</v>
      </c>
      <c r="H119" t="s">
        <v>27</v>
      </c>
    </row>
    <row r="120" spans="4:8" x14ac:dyDescent="0.3">
      <c r="D120">
        <v>17</v>
      </c>
      <c r="E120" t="s">
        <v>37</v>
      </c>
      <c r="G120">
        <v>12</v>
      </c>
      <c r="H120" t="s">
        <v>27</v>
      </c>
    </row>
    <row r="121" spans="4:8" x14ac:dyDescent="0.3">
      <c r="D121">
        <v>15</v>
      </c>
      <c r="E121" t="s">
        <v>37</v>
      </c>
      <c r="G121">
        <v>13</v>
      </c>
      <c r="H121" t="s">
        <v>27</v>
      </c>
    </row>
    <row r="122" spans="4:8" x14ac:dyDescent="0.3">
      <c r="D122">
        <v>19</v>
      </c>
      <c r="E122" t="s">
        <v>37</v>
      </c>
      <c r="G122">
        <v>15</v>
      </c>
      <c r="H122" t="s">
        <v>27</v>
      </c>
    </row>
    <row r="123" spans="4:8" x14ac:dyDescent="0.3">
      <c r="D123">
        <v>16</v>
      </c>
      <c r="E123" t="s">
        <v>37</v>
      </c>
      <c r="G123">
        <v>18</v>
      </c>
      <c r="H123" t="s">
        <v>27</v>
      </c>
    </row>
    <row r="124" spans="4:8" x14ac:dyDescent="0.3">
      <c r="D124">
        <v>13</v>
      </c>
      <c r="E124" t="s">
        <v>37</v>
      </c>
      <c r="G124">
        <v>19</v>
      </c>
      <c r="H124" t="s">
        <v>27</v>
      </c>
    </row>
    <row r="125" spans="4:8" x14ac:dyDescent="0.3">
      <c r="D125">
        <v>14</v>
      </c>
      <c r="E125" t="s">
        <v>37</v>
      </c>
      <c r="G125">
        <v>17</v>
      </c>
      <c r="H125" t="s">
        <v>27</v>
      </c>
    </row>
    <row r="126" spans="4:8" x14ac:dyDescent="0.3">
      <c r="D126">
        <v>16</v>
      </c>
      <c r="E126" t="s">
        <v>37</v>
      </c>
      <c r="G126">
        <v>15</v>
      </c>
      <c r="H126" t="s">
        <v>27</v>
      </c>
    </row>
    <row r="127" spans="4:8" x14ac:dyDescent="0.3">
      <c r="D127">
        <v>11</v>
      </c>
      <c r="E127" t="s">
        <v>37</v>
      </c>
      <c r="G127">
        <v>12</v>
      </c>
      <c r="H127" t="s">
        <v>27</v>
      </c>
    </row>
    <row r="128" spans="4:8" x14ac:dyDescent="0.3">
      <c r="D128">
        <v>18</v>
      </c>
      <c r="E128" t="s">
        <v>37</v>
      </c>
      <c r="G128">
        <v>11</v>
      </c>
      <c r="H128" t="s">
        <v>27</v>
      </c>
    </row>
    <row r="129" spans="4:8" x14ac:dyDescent="0.3">
      <c r="D129">
        <v>14</v>
      </c>
      <c r="E129" t="s">
        <v>37</v>
      </c>
      <c r="G129">
        <v>18</v>
      </c>
      <c r="H129" t="s">
        <v>27</v>
      </c>
    </row>
    <row r="130" spans="4:8" x14ac:dyDescent="0.3">
      <c r="D130">
        <v>16</v>
      </c>
      <c r="E130" t="s">
        <v>37</v>
      </c>
      <c r="G130">
        <v>14</v>
      </c>
      <c r="H130" t="s">
        <v>27</v>
      </c>
    </row>
    <row r="131" spans="4:8" x14ac:dyDescent="0.3">
      <c r="D131">
        <v>21</v>
      </c>
      <c r="E131" t="s">
        <v>37</v>
      </c>
      <c r="G131">
        <v>13</v>
      </c>
      <c r="H131" t="s">
        <v>27</v>
      </c>
    </row>
    <row r="132" spans="4:8" x14ac:dyDescent="0.3">
      <c r="D132">
        <v>14</v>
      </c>
      <c r="E132" t="s">
        <v>37</v>
      </c>
      <c r="G132">
        <v>22</v>
      </c>
      <c r="H132" t="s">
        <v>27</v>
      </c>
    </row>
    <row r="133" spans="4:8" x14ac:dyDescent="0.3">
      <c r="D133">
        <v>12</v>
      </c>
      <c r="E133" t="s">
        <v>37</v>
      </c>
      <c r="G133">
        <v>17</v>
      </c>
      <c r="H133" t="s">
        <v>27</v>
      </c>
    </row>
    <row r="134" spans="4:8" x14ac:dyDescent="0.3">
      <c r="D134">
        <v>14</v>
      </c>
      <c r="E134" t="s">
        <v>37</v>
      </c>
      <c r="G134">
        <v>13</v>
      </c>
      <c r="H134" t="s">
        <v>27</v>
      </c>
    </row>
    <row r="135" spans="4:8" x14ac:dyDescent="0.3">
      <c r="D135">
        <v>17</v>
      </c>
      <c r="E135" t="s">
        <v>37</v>
      </c>
      <c r="G135">
        <v>16</v>
      </c>
      <c r="H135" t="s">
        <v>27</v>
      </c>
    </row>
    <row r="136" spans="4:8" x14ac:dyDescent="0.3">
      <c r="D136">
        <v>13</v>
      </c>
      <c r="E136" t="s">
        <v>37</v>
      </c>
      <c r="G136">
        <v>14</v>
      </c>
      <c r="H136" t="s">
        <v>27</v>
      </c>
    </row>
    <row r="137" spans="4:8" x14ac:dyDescent="0.3">
      <c r="D137">
        <v>22</v>
      </c>
      <c r="E137" t="s">
        <v>37</v>
      </c>
      <c r="G137">
        <v>12</v>
      </c>
      <c r="H137" t="s">
        <v>27</v>
      </c>
    </row>
    <row r="138" spans="4:8" x14ac:dyDescent="0.3">
      <c r="D138">
        <v>18</v>
      </c>
      <c r="E138" t="s">
        <v>37</v>
      </c>
      <c r="G138">
        <v>23</v>
      </c>
      <c r="H138" t="s">
        <v>27</v>
      </c>
    </row>
    <row r="139" spans="4:8" x14ac:dyDescent="0.3">
      <c r="D139">
        <v>11</v>
      </c>
      <c r="E139" t="s">
        <v>37</v>
      </c>
      <c r="G139">
        <v>11</v>
      </c>
      <c r="H139" t="s">
        <v>27</v>
      </c>
    </row>
    <row r="140" spans="4:8" x14ac:dyDescent="0.3">
      <c r="D140">
        <v>14</v>
      </c>
      <c r="E140" t="s">
        <v>37</v>
      </c>
      <c r="G140">
        <v>11</v>
      </c>
      <c r="H140" t="s">
        <v>27</v>
      </c>
    </row>
    <row r="141" spans="4:8" x14ac:dyDescent="0.3">
      <c r="D141">
        <v>17</v>
      </c>
      <c r="E141" t="s">
        <v>37</v>
      </c>
      <c r="G141">
        <v>24</v>
      </c>
      <c r="H141" t="s">
        <v>27</v>
      </c>
    </row>
    <row r="142" spans="4:8" x14ac:dyDescent="0.3">
      <c r="D142">
        <v>12</v>
      </c>
      <c r="E142" t="s">
        <v>37</v>
      </c>
      <c r="G142">
        <v>20</v>
      </c>
      <c r="H142" t="s">
        <v>27</v>
      </c>
    </row>
    <row r="143" spans="4:8" x14ac:dyDescent="0.3">
      <c r="D143">
        <v>13</v>
      </c>
      <c r="E143" t="s">
        <v>37</v>
      </c>
      <c r="G143">
        <v>12</v>
      </c>
      <c r="H143" t="s">
        <v>27</v>
      </c>
    </row>
    <row r="144" spans="4:8" x14ac:dyDescent="0.3">
      <c r="D144">
        <v>13</v>
      </c>
      <c r="E144" t="s">
        <v>37</v>
      </c>
      <c r="G144">
        <v>15</v>
      </c>
      <c r="H144" t="s">
        <v>27</v>
      </c>
    </row>
    <row r="145" spans="4:8" x14ac:dyDescent="0.3">
      <c r="D145">
        <v>14</v>
      </c>
      <c r="E145" t="s">
        <v>37</v>
      </c>
      <c r="G145">
        <v>16</v>
      </c>
      <c r="H145" t="s">
        <v>27</v>
      </c>
    </row>
    <row r="146" spans="4:8" x14ac:dyDescent="0.3">
      <c r="D146">
        <v>25</v>
      </c>
      <c r="E146" t="s">
        <v>37</v>
      </c>
      <c r="G146">
        <v>11</v>
      </c>
      <c r="H146" t="s">
        <v>27</v>
      </c>
    </row>
    <row r="147" spans="4:8" x14ac:dyDescent="0.3">
      <c r="D147">
        <v>13</v>
      </c>
      <c r="E147" t="s">
        <v>37</v>
      </c>
      <c r="G147">
        <v>16</v>
      </c>
      <c r="H147" t="s">
        <v>27</v>
      </c>
    </row>
    <row r="148" spans="4:8" x14ac:dyDescent="0.3">
      <c r="D148">
        <v>14</v>
      </c>
      <c r="E148" t="s">
        <v>37</v>
      </c>
      <c r="G148">
        <v>11</v>
      </c>
      <c r="H148" t="s">
        <v>27</v>
      </c>
    </row>
    <row r="149" spans="4:8" x14ac:dyDescent="0.3">
      <c r="D149">
        <v>12</v>
      </c>
      <c r="E149" t="s">
        <v>37</v>
      </c>
      <c r="G149">
        <v>13</v>
      </c>
      <c r="H149" t="s">
        <v>27</v>
      </c>
    </row>
    <row r="150" spans="4:8" x14ac:dyDescent="0.3">
      <c r="D150">
        <v>19</v>
      </c>
      <c r="E150" t="s">
        <v>37</v>
      </c>
      <c r="G150">
        <v>13</v>
      </c>
      <c r="H150" t="s">
        <v>27</v>
      </c>
    </row>
    <row r="151" spans="4:8" x14ac:dyDescent="0.3">
      <c r="D151">
        <v>11</v>
      </c>
      <c r="E151" t="s">
        <v>37</v>
      </c>
      <c r="G151">
        <v>12</v>
      </c>
      <c r="H151" t="s">
        <v>27</v>
      </c>
    </row>
    <row r="152" spans="4:8" x14ac:dyDescent="0.3">
      <c r="D152">
        <v>11</v>
      </c>
      <c r="E152" t="s">
        <v>37</v>
      </c>
      <c r="G152">
        <v>18</v>
      </c>
      <c r="H152" t="s">
        <v>27</v>
      </c>
    </row>
    <row r="153" spans="4:8" x14ac:dyDescent="0.3">
      <c r="D153">
        <v>20</v>
      </c>
      <c r="E153" t="s">
        <v>37</v>
      </c>
      <c r="G153">
        <v>23</v>
      </c>
      <c r="H153" t="s">
        <v>27</v>
      </c>
    </row>
    <row r="154" spans="4:8" x14ac:dyDescent="0.3">
      <c r="D154">
        <v>18</v>
      </c>
      <c r="E154" t="s">
        <v>37</v>
      </c>
      <c r="G154">
        <v>12</v>
      </c>
      <c r="H154" t="s">
        <v>27</v>
      </c>
    </row>
    <row r="155" spans="4:8" x14ac:dyDescent="0.3">
      <c r="D155">
        <v>13</v>
      </c>
      <c r="E155" t="s">
        <v>37</v>
      </c>
      <c r="G155">
        <v>11</v>
      </c>
      <c r="H155" t="s">
        <v>27</v>
      </c>
    </row>
    <row r="156" spans="4:8" x14ac:dyDescent="0.3">
      <c r="D156">
        <v>12</v>
      </c>
      <c r="E156" t="s">
        <v>37</v>
      </c>
      <c r="G156">
        <v>15</v>
      </c>
      <c r="H156" t="s">
        <v>27</v>
      </c>
    </row>
    <row r="157" spans="4:8" x14ac:dyDescent="0.3">
      <c r="D157">
        <v>11</v>
      </c>
      <c r="E157" t="s">
        <v>37</v>
      </c>
      <c r="G157">
        <v>12</v>
      </c>
      <c r="H157" t="s">
        <v>27</v>
      </c>
    </row>
    <row r="158" spans="4:8" x14ac:dyDescent="0.3">
      <c r="D158">
        <v>19</v>
      </c>
      <c r="E158" t="s">
        <v>37</v>
      </c>
      <c r="G158">
        <v>20</v>
      </c>
      <c r="H158" t="s">
        <v>27</v>
      </c>
    </row>
    <row r="159" spans="4:8" x14ac:dyDescent="0.3">
      <c r="D159">
        <v>21</v>
      </c>
      <c r="E159" t="s">
        <v>37</v>
      </c>
      <c r="G159">
        <v>14</v>
      </c>
      <c r="H159" t="s">
        <v>27</v>
      </c>
    </row>
    <row r="160" spans="4:8" x14ac:dyDescent="0.3">
      <c r="D160">
        <v>11</v>
      </c>
      <c r="E160" t="s">
        <v>37</v>
      </c>
      <c r="G160">
        <v>15</v>
      </c>
      <c r="H160" t="s">
        <v>27</v>
      </c>
    </row>
    <row r="161" spans="4:8" x14ac:dyDescent="0.3">
      <c r="D161">
        <v>14</v>
      </c>
      <c r="E161" t="s">
        <v>37</v>
      </c>
      <c r="G161">
        <v>12</v>
      </c>
      <c r="H161" t="s">
        <v>27</v>
      </c>
    </row>
    <row r="162" spans="4:8" x14ac:dyDescent="0.3">
      <c r="D162">
        <v>12</v>
      </c>
      <c r="E162" t="s">
        <v>37</v>
      </c>
      <c r="G162">
        <v>11</v>
      </c>
      <c r="H162" t="s">
        <v>27</v>
      </c>
    </row>
    <row r="163" spans="4:8" x14ac:dyDescent="0.3">
      <c r="D163">
        <v>23</v>
      </c>
      <c r="E163" t="s">
        <v>37</v>
      </c>
      <c r="G163">
        <v>13</v>
      </c>
      <c r="H163" t="s">
        <v>27</v>
      </c>
    </row>
    <row r="164" spans="4:8" x14ac:dyDescent="0.3">
      <c r="D164">
        <v>14</v>
      </c>
      <c r="E164" t="s">
        <v>37</v>
      </c>
      <c r="G164">
        <v>11</v>
      </c>
      <c r="H164" t="s">
        <v>27</v>
      </c>
    </row>
    <row r="165" spans="4:8" x14ac:dyDescent="0.3">
      <c r="D165">
        <v>18</v>
      </c>
      <c r="E165" t="s">
        <v>37</v>
      </c>
      <c r="G165">
        <v>20</v>
      </c>
      <c r="H165" t="s">
        <v>27</v>
      </c>
    </row>
    <row r="166" spans="4:8" x14ac:dyDescent="0.3">
      <c r="D166">
        <v>24</v>
      </c>
      <c r="E166" t="s">
        <v>37</v>
      </c>
      <c r="G166">
        <v>11</v>
      </c>
      <c r="H166" t="s">
        <v>27</v>
      </c>
    </row>
    <row r="167" spans="4:8" x14ac:dyDescent="0.3">
      <c r="D167">
        <v>14</v>
      </c>
      <c r="E167" t="s">
        <v>37</v>
      </c>
      <c r="G167">
        <v>16</v>
      </c>
      <c r="H167" t="s">
        <v>27</v>
      </c>
    </row>
    <row r="168" spans="4:8" x14ac:dyDescent="0.3">
      <c r="D168">
        <v>16</v>
      </c>
      <c r="E168" t="s">
        <v>37</v>
      </c>
      <c r="G168">
        <v>14</v>
      </c>
      <c r="H168" t="s">
        <v>27</v>
      </c>
    </row>
    <row r="169" spans="4:8" x14ac:dyDescent="0.3">
      <c r="D169">
        <v>25</v>
      </c>
      <c r="E169" t="s">
        <v>37</v>
      </c>
      <c r="G169">
        <v>15</v>
      </c>
      <c r="H169" t="s">
        <v>27</v>
      </c>
    </row>
    <row r="170" spans="4:8" x14ac:dyDescent="0.3">
      <c r="D170">
        <v>18</v>
      </c>
      <c r="E170" t="s">
        <v>37</v>
      </c>
      <c r="G170">
        <v>16</v>
      </c>
      <c r="H170" t="s">
        <v>27</v>
      </c>
    </row>
    <row r="171" spans="4:8" x14ac:dyDescent="0.3">
      <c r="D171">
        <v>12</v>
      </c>
      <c r="E171" t="s">
        <v>37</v>
      </c>
      <c r="G171">
        <v>13</v>
      </c>
      <c r="H171" t="s">
        <v>27</v>
      </c>
    </row>
    <row r="172" spans="4:8" x14ac:dyDescent="0.3">
      <c r="D172">
        <v>22</v>
      </c>
      <c r="E172" t="s">
        <v>37</v>
      </c>
      <c r="G172">
        <v>11</v>
      </c>
      <c r="H172" t="s">
        <v>27</v>
      </c>
    </row>
    <row r="173" spans="4:8" x14ac:dyDescent="0.3">
      <c r="D173">
        <v>14</v>
      </c>
      <c r="E173" t="s">
        <v>37</v>
      </c>
      <c r="G173">
        <v>13</v>
      </c>
      <c r="H173" t="s">
        <v>27</v>
      </c>
    </row>
    <row r="174" spans="4:8" x14ac:dyDescent="0.3">
      <c r="D174">
        <v>11</v>
      </c>
      <c r="E174" t="s">
        <v>37</v>
      </c>
      <c r="G174">
        <v>14</v>
      </c>
      <c r="H174" t="s">
        <v>27</v>
      </c>
    </row>
    <row r="175" spans="4:8" x14ac:dyDescent="0.3">
      <c r="D175">
        <v>12</v>
      </c>
      <c r="E175" t="s">
        <v>37</v>
      </c>
      <c r="G175">
        <v>14</v>
      </c>
      <c r="H175" t="s">
        <v>27</v>
      </c>
    </row>
    <row r="176" spans="4:8" x14ac:dyDescent="0.3">
      <c r="D176">
        <v>11</v>
      </c>
      <c r="E176" t="s">
        <v>37</v>
      </c>
      <c r="G176">
        <v>14</v>
      </c>
      <c r="H176" t="s">
        <v>27</v>
      </c>
    </row>
    <row r="177" spans="4:8" x14ac:dyDescent="0.3">
      <c r="D177">
        <v>12</v>
      </c>
      <c r="E177" t="s">
        <v>37</v>
      </c>
      <c r="G177">
        <v>19</v>
      </c>
      <c r="H177" t="s">
        <v>27</v>
      </c>
    </row>
    <row r="178" spans="4:8" x14ac:dyDescent="0.3">
      <c r="D178">
        <v>14</v>
      </c>
      <c r="E178" t="s">
        <v>37</v>
      </c>
      <c r="G178">
        <v>21</v>
      </c>
      <c r="H178" t="s">
        <v>27</v>
      </c>
    </row>
    <row r="179" spans="4:8" x14ac:dyDescent="0.3">
      <c r="D179">
        <v>18</v>
      </c>
      <c r="E179" t="s">
        <v>37</v>
      </c>
      <c r="G179">
        <v>12</v>
      </c>
      <c r="H179" t="s">
        <v>27</v>
      </c>
    </row>
    <row r="180" spans="4:8" x14ac:dyDescent="0.3">
      <c r="D180">
        <v>19</v>
      </c>
      <c r="E180" t="s">
        <v>37</v>
      </c>
      <c r="G180">
        <v>16</v>
      </c>
      <c r="H180" t="s">
        <v>27</v>
      </c>
    </row>
    <row r="181" spans="4:8" x14ac:dyDescent="0.3">
      <c r="D181">
        <v>12</v>
      </c>
      <c r="E181" t="s">
        <v>37</v>
      </c>
      <c r="G181">
        <v>18</v>
      </c>
      <c r="H181" t="s">
        <v>27</v>
      </c>
    </row>
    <row r="182" spans="4:8" x14ac:dyDescent="0.3">
      <c r="D182">
        <v>11</v>
      </c>
      <c r="E182" t="s">
        <v>37</v>
      </c>
      <c r="G182">
        <v>11</v>
      </c>
      <c r="H182" t="s">
        <v>27</v>
      </c>
    </row>
    <row r="183" spans="4:8" x14ac:dyDescent="0.3">
      <c r="D183">
        <v>17</v>
      </c>
      <c r="E183" t="s">
        <v>37</v>
      </c>
      <c r="G183">
        <v>16</v>
      </c>
      <c r="H183" t="s">
        <v>27</v>
      </c>
    </row>
    <row r="184" spans="4:8" x14ac:dyDescent="0.3">
      <c r="D184">
        <v>15</v>
      </c>
      <c r="E184" t="s">
        <v>37</v>
      </c>
      <c r="G184">
        <v>13</v>
      </c>
      <c r="H184" t="s">
        <v>27</v>
      </c>
    </row>
    <row r="185" spans="4:8" x14ac:dyDescent="0.3">
      <c r="D185">
        <v>14</v>
      </c>
      <c r="E185" t="s">
        <v>37</v>
      </c>
      <c r="G185">
        <v>19</v>
      </c>
      <c r="H185" t="s">
        <v>27</v>
      </c>
    </row>
    <row r="186" spans="4:8" x14ac:dyDescent="0.3">
      <c r="D186">
        <v>13</v>
      </c>
      <c r="E186" t="s">
        <v>37</v>
      </c>
      <c r="G186">
        <v>12</v>
      </c>
      <c r="H186" t="s">
        <v>27</v>
      </c>
    </row>
    <row r="187" spans="4:8" x14ac:dyDescent="0.3">
      <c r="D187">
        <v>12</v>
      </c>
      <c r="E187" t="s">
        <v>37</v>
      </c>
      <c r="G187">
        <v>17</v>
      </c>
      <c r="H187" t="s">
        <v>27</v>
      </c>
    </row>
    <row r="188" spans="4:8" x14ac:dyDescent="0.3">
      <c r="D188">
        <v>12</v>
      </c>
      <c r="E188" t="s">
        <v>37</v>
      </c>
      <c r="G188">
        <v>20</v>
      </c>
      <c r="H188" t="s">
        <v>27</v>
      </c>
    </row>
    <row r="189" spans="4:8" x14ac:dyDescent="0.3">
      <c r="D189">
        <v>18</v>
      </c>
      <c r="E189" t="s">
        <v>37</v>
      </c>
      <c r="G189">
        <v>12</v>
      </c>
      <c r="H189" t="s">
        <v>27</v>
      </c>
    </row>
    <row r="190" spans="4:8" x14ac:dyDescent="0.3">
      <c r="D190">
        <v>18</v>
      </c>
      <c r="E190" t="s">
        <v>37</v>
      </c>
      <c r="G190">
        <v>13</v>
      </c>
      <c r="H190" t="s">
        <v>27</v>
      </c>
    </row>
    <row r="191" spans="4:8" x14ac:dyDescent="0.3">
      <c r="D191">
        <v>11</v>
      </c>
      <c r="E191" t="s">
        <v>37</v>
      </c>
      <c r="G191">
        <v>14</v>
      </c>
      <c r="H191" t="s">
        <v>27</v>
      </c>
    </row>
    <row r="192" spans="4:8" x14ac:dyDescent="0.3">
      <c r="D192">
        <v>14</v>
      </c>
      <c r="E192" t="s">
        <v>37</v>
      </c>
      <c r="G192">
        <v>17</v>
      </c>
      <c r="H192" t="s">
        <v>27</v>
      </c>
    </row>
    <row r="193" spans="4:8" x14ac:dyDescent="0.3">
      <c r="D193">
        <v>19</v>
      </c>
      <c r="E193" t="s">
        <v>37</v>
      </c>
      <c r="G193">
        <v>13</v>
      </c>
      <c r="H193" t="s">
        <v>27</v>
      </c>
    </row>
    <row r="194" spans="4:8" x14ac:dyDescent="0.3">
      <c r="D194">
        <v>12</v>
      </c>
      <c r="E194" t="s">
        <v>37</v>
      </c>
      <c r="G194">
        <v>11</v>
      </c>
      <c r="H194" t="s">
        <v>27</v>
      </c>
    </row>
    <row r="195" spans="4:8" x14ac:dyDescent="0.3">
      <c r="D195">
        <v>11</v>
      </c>
      <c r="E195" t="s">
        <v>37</v>
      </c>
      <c r="G195">
        <v>12</v>
      </c>
      <c r="H195" t="s">
        <v>27</v>
      </c>
    </row>
    <row r="196" spans="4:8" x14ac:dyDescent="0.3">
      <c r="D196">
        <v>12</v>
      </c>
      <c r="E196" t="s">
        <v>37</v>
      </c>
      <c r="G196">
        <v>13</v>
      </c>
      <c r="H196" t="s">
        <v>27</v>
      </c>
    </row>
    <row r="197" spans="4:8" x14ac:dyDescent="0.3">
      <c r="D197">
        <v>16</v>
      </c>
      <c r="E197" t="s">
        <v>37</v>
      </c>
      <c r="G197">
        <v>11</v>
      </c>
      <c r="H197" t="s">
        <v>27</v>
      </c>
    </row>
    <row r="198" spans="4:8" x14ac:dyDescent="0.3">
      <c r="D198">
        <v>13</v>
      </c>
      <c r="E198" t="s">
        <v>37</v>
      </c>
      <c r="G198">
        <v>11</v>
      </c>
      <c r="H198" t="s">
        <v>27</v>
      </c>
    </row>
    <row r="199" spans="4:8" x14ac:dyDescent="0.3">
      <c r="D199">
        <v>13</v>
      </c>
      <c r="E199" t="s">
        <v>37</v>
      </c>
      <c r="G199">
        <v>18</v>
      </c>
      <c r="H199" t="s">
        <v>27</v>
      </c>
    </row>
    <row r="200" spans="4:8" x14ac:dyDescent="0.3">
      <c r="D200">
        <v>24</v>
      </c>
      <c r="E200" t="s">
        <v>37</v>
      </c>
      <c r="G200">
        <v>16</v>
      </c>
      <c r="H200" t="s">
        <v>27</v>
      </c>
    </row>
    <row r="201" spans="4:8" x14ac:dyDescent="0.3">
      <c r="D201">
        <v>15</v>
      </c>
      <c r="E201" t="s">
        <v>37</v>
      </c>
      <c r="G201">
        <v>12</v>
      </c>
      <c r="H201" t="s">
        <v>27</v>
      </c>
    </row>
    <row r="202" spans="4:8" x14ac:dyDescent="0.3">
      <c r="D202">
        <v>11</v>
      </c>
      <c r="E202" t="s">
        <v>37</v>
      </c>
      <c r="G202">
        <v>20</v>
      </c>
      <c r="H202" t="s">
        <v>27</v>
      </c>
    </row>
    <row r="203" spans="4:8" x14ac:dyDescent="0.3">
      <c r="D203">
        <v>11</v>
      </c>
      <c r="E203" t="s">
        <v>37</v>
      </c>
      <c r="G203">
        <v>17</v>
      </c>
      <c r="H203" t="s">
        <v>27</v>
      </c>
    </row>
    <row r="204" spans="4:8" x14ac:dyDescent="0.3">
      <c r="D204">
        <v>12</v>
      </c>
      <c r="E204" t="s">
        <v>37</v>
      </c>
      <c r="G204">
        <v>11</v>
      </c>
      <c r="H204" t="s">
        <v>27</v>
      </c>
    </row>
    <row r="205" spans="4:8" x14ac:dyDescent="0.3">
      <c r="D205">
        <v>16</v>
      </c>
      <c r="E205" t="s">
        <v>37</v>
      </c>
      <c r="G205">
        <v>14</v>
      </c>
      <c r="H205" t="s">
        <v>27</v>
      </c>
    </row>
    <row r="206" spans="4:8" x14ac:dyDescent="0.3">
      <c r="D206">
        <v>14</v>
      </c>
      <c r="E206" t="s">
        <v>37</v>
      </c>
      <c r="G206">
        <v>14</v>
      </c>
      <c r="H206" t="s">
        <v>27</v>
      </c>
    </row>
    <row r="207" spans="4:8" x14ac:dyDescent="0.3">
      <c r="D207">
        <v>11</v>
      </c>
      <c r="E207" t="s">
        <v>37</v>
      </c>
      <c r="G207">
        <v>14</v>
      </c>
      <c r="H207" t="s">
        <v>27</v>
      </c>
    </row>
    <row r="208" spans="4:8" x14ac:dyDescent="0.3">
      <c r="D208">
        <v>18</v>
      </c>
      <c r="E208" t="s">
        <v>37</v>
      </c>
      <c r="G208">
        <v>15</v>
      </c>
      <c r="H208" t="s">
        <v>27</v>
      </c>
    </row>
    <row r="209" spans="4:8" x14ac:dyDescent="0.3">
      <c r="D209">
        <v>14</v>
      </c>
      <c r="E209" t="s">
        <v>37</v>
      </c>
      <c r="G209">
        <v>12</v>
      </c>
      <c r="H209" t="s">
        <v>27</v>
      </c>
    </row>
    <row r="210" spans="4:8" x14ac:dyDescent="0.3">
      <c r="D210">
        <v>14</v>
      </c>
      <c r="E210" t="s">
        <v>37</v>
      </c>
      <c r="G210">
        <v>19</v>
      </c>
      <c r="H210" t="s">
        <v>27</v>
      </c>
    </row>
    <row r="211" spans="4:8" x14ac:dyDescent="0.3">
      <c r="D211">
        <v>14</v>
      </c>
      <c r="E211" t="s">
        <v>37</v>
      </c>
      <c r="G211">
        <v>12</v>
      </c>
      <c r="H211" t="s">
        <v>27</v>
      </c>
    </row>
    <row r="212" spans="4:8" x14ac:dyDescent="0.3">
      <c r="D212">
        <v>13</v>
      </c>
      <c r="E212" t="s">
        <v>37</v>
      </c>
      <c r="G212">
        <v>12</v>
      </c>
      <c r="H212" t="s">
        <v>27</v>
      </c>
    </row>
    <row r="213" spans="4:8" x14ac:dyDescent="0.3">
      <c r="D213">
        <v>12</v>
      </c>
      <c r="E213" t="s">
        <v>37</v>
      </c>
      <c r="G213">
        <v>23</v>
      </c>
      <c r="H213" t="s">
        <v>27</v>
      </c>
    </row>
    <row r="214" spans="4:8" x14ac:dyDescent="0.3">
      <c r="D214">
        <v>15</v>
      </c>
      <c r="E214" t="s">
        <v>37</v>
      </c>
      <c r="G214">
        <v>12</v>
      </c>
      <c r="H214" t="s">
        <v>27</v>
      </c>
    </row>
    <row r="215" spans="4:8" x14ac:dyDescent="0.3">
      <c r="D215">
        <v>19</v>
      </c>
      <c r="E215" t="s">
        <v>37</v>
      </c>
      <c r="G215">
        <v>14</v>
      </c>
      <c r="H215" t="s">
        <v>27</v>
      </c>
    </row>
    <row r="216" spans="4:8" x14ac:dyDescent="0.3">
      <c r="D216">
        <v>14</v>
      </c>
      <c r="E216" t="s">
        <v>37</v>
      </c>
      <c r="G216">
        <v>15</v>
      </c>
      <c r="H216" t="s">
        <v>27</v>
      </c>
    </row>
    <row r="217" spans="4:8" x14ac:dyDescent="0.3">
      <c r="D217">
        <v>11</v>
      </c>
      <c r="E217" t="s">
        <v>37</v>
      </c>
      <c r="G217">
        <v>19</v>
      </c>
      <c r="H217" t="s">
        <v>27</v>
      </c>
    </row>
    <row r="218" spans="4:8" x14ac:dyDescent="0.3">
      <c r="D218">
        <v>13</v>
      </c>
      <c r="E218" t="s">
        <v>37</v>
      </c>
      <c r="G218">
        <v>11</v>
      </c>
      <c r="H218" t="s">
        <v>27</v>
      </c>
    </row>
    <row r="219" spans="4:8" x14ac:dyDescent="0.3">
      <c r="D219">
        <v>21</v>
      </c>
      <c r="E219" t="s">
        <v>37</v>
      </c>
      <c r="G219">
        <v>13</v>
      </c>
      <c r="H219" t="s">
        <v>27</v>
      </c>
    </row>
    <row r="220" spans="4:8" x14ac:dyDescent="0.3">
      <c r="D220">
        <v>13</v>
      </c>
      <c r="E220" t="s">
        <v>37</v>
      </c>
      <c r="G220">
        <v>23</v>
      </c>
      <c r="H220" t="s">
        <v>27</v>
      </c>
    </row>
    <row r="221" spans="4:8" x14ac:dyDescent="0.3">
      <c r="D221">
        <v>17</v>
      </c>
      <c r="E221" t="s">
        <v>37</v>
      </c>
      <c r="G221">
        <v>12</v>
      </c>
      <c r="H221" t="s">
        <v>27</v>
      </c>
    </row>
    <row r="222" spans="4:8" x14ac:dyDescent="0.3">
      <c r="D222">
        <v>15</v>
      </c>
      <c r="E222" t="s">
        <v>37</v>
      </c>
      <c r="G222">
        <v>22</v>
      </c>
      <c r="H222" t="s">
        <v>27</v>
      </c>
    </row>
    <row r="223" spans="4:8" x14ac:dyDescent="0.3">
      <c r="D223">
        <v>11</v>
      </c>
      <c r="E223" t="s">
        <v>37</v>
      </c>
      <c r="G223">
        <v>13</v>
      </c>
      <c r="H223" t="s">
        <v>27</v>
      </c>
    </row>
    <row r="224" spans="4:8" x14ac:dyDescent="0.3">
      <c r="D224">
        <v>13</v>
      </c>
      <c r="E224" t="s">
        <v>37</v>
      </c>
      <c r="G224">
        <v>17</v>
      </c>
      <c r="H224" t="s">
        <v>27</v>
      </c>
    </row>
    <row r="225" spans="4:8" x14ac:dyDescent="0.3">
      <c r="D225">
        <v>13</v>
      </c>
      <c r="E225" t="s">
        <v>37</v>
      </c>
      <c r="G225">
        <v>11</v>
      </c>
      <c r="H225" t="s">
        <v>27</v>
      </c>
    </row>
    <row r="226" spans="4:8" x14ac:dyDescent="0.3">
      <c r="D226">
        <v>14</v>
      </c>
      <c r="E226" t="s">
        <v>37</v>
      </c>
      <c r="G226">
        <v>19</v>
      </c>
      <c r="H226" t="s">
        <v>27</v>
      </c>
    </row>
    <row r="227" spans="4:8" x14ac:dyDescent="0.3">
      <c r="D227">
        <v>18</v>
      </c>
      <c r="E227" t="s">
        <v>37</v>
      </c>
      <c r="G227">
        <v>13</v>
      </c>
      <c r="H227" t="s">
        <v>27</v>
      </c>
    </row>
    <row r="228" spans="4:8" x14ac:dyDescent="0.3">
      <c r="D228">
        <v>15</v>
      </c>
      <c r="E228" t="s">
        <v>37</v>
      </c>
      <c r="G228">
        <v>17</v>
      </c>
      <c r="H228" t="s">
        <v>27</v>
      </c>
    </row>
    <row r="229" spans="4:8" x14ac:dyDescent="0.3">
      <c r="D229">
        <v>16</v>
      </c>
      <c r="E229" t="s">
        <v>37</v>
      </c>
      <c r="G229">
        <v>11</v>
      </c>
      <c r="H229" t="s">
        <v>27</v>
      </c>
    </row>
    <row r="230" spans="4:8" x14ac:dyDescent="0.3">
      <c r="D230">
        <v>19</v>
      </c>
      <c r="E230" t="s">
        <v>37</v>
      </c>
      <c r="G230">
        <v>16</v>
      </c>
      <c r="H230" t="s">
        <v>27</v>
      </c>
    </row>
    <row r="231" spans="4:8" x14ac:dyDescent="0.3">
      <c r="D231">
        <v>24</v>
      </c>
      <c r="E231" t="s">
        <v>37</v>
      </c>
      <c r="G231">
        <v>11</v>
      </c>
      <c r="H231" t="s">
        <v>27</v>
      </c>
    </row>
    <row r="232" spans="4:8" x14ac:dyDescent="0.3">
      <c r="D232">
        <v>13</v>
      </c>
      <c r="E232" t="s">
        <v>37</v>
      </c>
      <c r="G232">
        <v>15</v>
      </c>
      <c r="H232" t="s">
        <v>27</v>
      </c>
    </row>
    <row r="233" spans="4:8" x14ac:dyDescent="0.3">
      <c r="D233">
        <v>22</v>
      </c>
      <c r="E233" t="s">
        <v>37</v>
      </c>
      <c r="G233">
        <v>11</v>
      </c>
      <c r="H233" t="s">
        <v>27</v>
      </c>
    </row>
    <row r="234" spans="4:8" x14ac:dyDescent="0.3">
      <c r="D234">
        <v>13</v>
      </c>
      <c r="E234" t="s">
        <v>37</v>
      </c>
      <c r="G234">
        <v>13</v>
      </c>
      <c r="H234" t="s">
        <v>27</v>
      </c>
    </row>
    <row r="235" spans="4:8" x14ac:dyDescent="0.3">
      <c r="D235">
        <v>13</v>
      </c>
      <c r="E235" t="s">
        <v>37</v>
      </c>
      <c r="G235">
        <v>15</v>
      </c>
      <c r="H235" t="s">
        <v>27</v>
      </c>
    </row>
    <row r="236" spans="4:8" x14ac:dyDescent="0.3">
      <c r="D236">
        <v>12</v>
      </c>
      <c r="E236" t="s">
        <v>37</v>
      </c>
      <c r="G236">
        <v>24</v>
      </c>
      <c r="H236" t="s">
        <v>27</v>
      </c>
    </row>
    <row r="237" spans="4:8" x14ac:dyDescent="0.3">
      <c r="D237">
        <v>16</v>
      </c>
      <c r="E237" t="s">
        <v>37</v>
      </c>
      <c r="G237">
        <v>14</v>
      </c>
      <c r="H237" t="s">
        <v>27</v>
      </c>
    </row>
    <row r="238" spans="4:8" x14ac:dyDescent="0.3">
      <c r="D238">
        <v>12</v>
      </c>
      <c r="E238" t="s">
        <v>37</v>
      </c>
      <c r="G238">
        <v>22</v>
      </c>
      <c r="H238" t="s">
        <v>27</v>
      </c>
    </row>
    <row r="239" spans="4:8" x14ac:dyDescent="0.3">
      <c r="D239">
        <v>22</v>
      </c>
      <c r="E239" t="s">
        <v>37</v>
      </c>
      <c r="G239">
        <v>11</v>
      </c>
      <c r="H239" t="s">
        <v>27</v>
      </c>
    </row>
    <row r="240" spans="4:8" x14ac:dyDescent="0.3">
      <c r="D240">
        <v>11</v>
      </c>
      <c r="E240" t="s">
        <v>37</v>
      </c>
      <c r="G240">
        <v>12</v>
      </c>
      <c r="H240" t="s">
        <v>27</v>
      </c>
    </row>
    <row r="241" spans="4:8" x14ac:dyDescent="0.3">
      <c r="D241">
        <v>11</v>
      </c>
      <c r="E241" t="s">
        <v>37</v>
      </c>
      <c r="G241">
        <v>12</v>
      </c>
      <c r="H241" t="s">
        <v>27</v>
      </c>
    </row>
    <row r="242" spans="4:8" x14ac:dyDescent="0.3">
      <c r="D242">
        <v>14</v>
      </c>
      <c r="E242" t="s">
        <v>37</v>
      </c>
      <c r="G242">
        <v>22</v>
      </c>
      <c r="H242" t="s">
        <v>27</v>
      </c>
    </row>
    <row r="243" spans="4:8" x14ac:dyDescent="0.3">
      <c r="D243">
        <v>11</v>
      </c>
      <c r="E243" t="s">
        <v>37</v>
      </c>
      <c r="G243">
        <v>19</v>
      </c>
      <c r="H243" t="s">
        <v>27</v>
      </c>
    </row>
    <row r="244" spans="4:8" x14ac:dyDescent="0.3">
      <c r="D244">
        <v>16</v>
      </c>
      <c r="E244" t="s">
        <v>37</v>
      </c>
      <c r="G244">
        <v>12</v>
      </c>
      <c r="H244" t="s">
        <v>27</v>
      </c>
    </row>
    <row r="245" spans="4:8" x14ac:dyDescent="0.3">
      <c r="D245">
        <v>12</v>
      </c>
      <c r="E245" t="s">
        <v>37</v>
      </c>
      <c r="G245">
        <v>19</v>
      </c>
      <c r="H245" t="s">
        <v>27</v>
      </c>
    </row>
    <row r="246" spans="4:8" x14ac:dyDescent="0.3">
      <c r="D246">
        <v>13</v>
      </c>
      <c r="E246" t="s">
        <v>37</v>
      </c>
      <c r="G246">
        <v>13</v>
      </c>
      <c r="H246" t="s">
        <v>27</v>
      </c>
    </row>
    <row r="247" spans="4:8" x14ac:dyDescent="0.3">
      <c r="D247">
        <v>14</v>
      </c>
      <c r="E247" t="s">
        <v>37</v>
      </c>
      <c r="G247">
        <v>16</v>
      </c>
      <c r="H247" t="s">
        <v>27</v>
      </c>
    </row>
    <row r="248" spans="4:8" x14ac:dyDescent="0.3">
      <c r="D248">
        <v>21</v>
      </c>
      <c r="E248" t="s">
        <v>37</v>
      </c>
      <c r="G248">
        <v>15</v>
      </c>
      <c r="H248" t="s">
        <v>27</v>
      </c>
    </row>
    <row r="249" spans="4:8" x14ac:dyDescent="0.3">
      <c r="D249">
        <v>14</v>
      </c>
      <c r="E249" t="s">
        <v>37</v>
      </c>
      <c r="G249">
        <v>18</v>
      </c>
      <c r="H249" t="s">
        <v>27</v>
      </c>
    </row>
    <row r="250" spans="4:8" x14ac:dyDescent="0.3">
      <c r="D250">
        <v>11</v>
      </c>
      <c r="E250" t="s">
        <v>37</v>
      </c>
      <c r="G250">
        <v>13</v>
      </c>
      <c r="H250" t="s">
        <v>27</v>
      </c>
    </row>
    <row r="251" spans="4:8" x14ac:dyDescent="0.3">
      <c r="D251">
        <v>16</v>
      </c>
      <c r="E251" t="s">
        <v>37</v>
      </c>
      <c r="G251">
        <v>24</v>
      </c>
      <c r="H251" t="s">
        <v>27</v>
      </c>
    </row>
    <row r="252" spans="4:8" x14ac:dyDescent="0.3">
      <c r="D252">
        <v>23</v>
      </c>
      <c r="E252" t="s">
        <v>37</v>
      </c>
      <c r="G252">
        <v>14</v>
      </c>
      <c r="H252" t="s">
        <v>27</v>
      </c>
    </row>
    <row r="253" spans="4:8" x14ac:dyDescent="0.3">
      <c r="D253">
        <v>22</v>
      </c>
      <c r="E253" t="s">
        <v>37</v>
      </c>
      <c r="G253">
        <v>13</v>
      </c>
      <c r="H253" t="s">
        <v>27</v>
      </c>
    </row>
    <row r="254" spans="4:8" x14ac:dyDescent="0.3">
      <c r="D254">
        <v>18</v>
      </c>
      <c r="E254" t="s">
        <v>37</v>
      </c>
      <c r="G254">
        <v>19</v>
      </c>
      <c r="H254" t="s">
        <v>27</v>
      </c>
    </row>
    <row r="255" spans="4:8" x14ac:dyDescent="0.3">
      <c r="D255">
        <v>12</v>
      </c>
      <c r="E255" t="s">
        <v>37</v>
      </c>
      <c r="G255">
        <v>13</v>
      </c>
      <c r="H255" t="s">
        <v>27</v>
      </c>
    </row>
    <row r="256" spans="4:8" x14ac:dyDescent="0.3">
      <c r="D256">
        <v>11</v>
      </c>
      <c r="E256" t="s">
        <v>37</v>
      </c>
      <c r="G256">
        <v>18</v>
      </c>
      <c r="H256" t="s">
        <v>27</v>
      </c>
    </row>
    <row r="257" spans="4:8" x14ac:dyDescent="0.3">
      <c r="D257">
        <v>12</v>
      </c>
      <c r="E257" t="s">
        <v>37</v>
      </c>
      <c r="G257">
        <v>19</v>
      </c>
      <c r="H257" t="s">
        <v>27</v>
      </c>
    </row>
    <row r="258" spans="4:8" x14ac:dyDescent="0.3">
      <c r="D258">
        <v>15</v>
      </c>
      <c r="E258" t="s">
        <v>37</v>
      </c>
      <c r="G258">
        <v>14</v>
      </c>
      <c r="H258" t="s">
        <v>27</v>
      </c>
    </row>
    <row r="259" spans="4:8" x14ac:dyDescent="0.3">
      <c r="D259">
        <v>14</v>
      </c>
      <c r="E259" t="s">
        <v>37</v>
      </c>
      <c r="G259">
        <v>13</v>
      </c>
      <c r="H259" t="s">
        <v>27</v>
      </c>
    </row>
    <row r="260" spans="4:8" x14ac:dyDescent="0.3">
      <c r="D260">
        <v>19</v>
      </c>
      <c r="E260" t="s">
        <v>37</v>
      </c>
      <c r="G260">
        <v>15</v>
      </c>
      <c r="H260" t="s">
        <v>27</v>
      </c>
    </row>
    <row r="261" spans="4:8" x14ac:dyDescent="0.3">
      <c r="D261">
        <v>13</v>
      </c>
      <c r="E261" t="s">
        <v>37</v>
      </c>
      <c r="G261">
        <v>11</v>
      </c>
      <c r="H261" t="s">
        <v>27</v>
      </c>
    </row>
    <row r="262" spans="4:8" x14ac:dyDescent="0.3">
      <c r="D262">
        <v>15</v>
      </c>
      <c r="E262" t="s">
        <v>37</v>
      </c>
      <c r="G262">
        <v>13</v>
      </c>
      <c r="H262" t="s">
        <v>27</v>
      </c>
    </row>
    <row r="263" spans="4:8" x14ac:dyDescent="0.3">
      <c r="D263">
        <v>12</v>
      </c>
      <c r="E263" t="s">
        <v>37</v>
      </c>
      <c r="G263">
        <v>13</v>
      </c>
      <c r="H263" t="s">
        <v>27</v>
      </c>
    </row>
    <row r="264" spans="4:8" x14ac:dyDescent="0.3">
      <c r="D264">
        <v>19</v>
      </c>
      <c r="E264" t="s">
        <v>37</v>
      </c>
      <c r="G264">
        <v>21</v>
      </c>
      <c r="H264" t="s">
        <v>27</v>
      </c>
    </row>
    <row r="265" spans="4:8" x14ac:dyDescent="0.3">
      <c r="D265">
        <v>25</v>
      </c>
      <c r="E265" t="s">
        <v>37</v>
      </c>
      <c r="G265">
        <v>11</v>
      </c>
      <c r="H265" t="s">
        <v>27</v>
      </c>
    </row>
    <row r="266" spans="4:8" x14ac:dyDescent="0.3">
      <c r="D266">
        <v>12</v>
      </c>
      <c r="E266" t="s">
        <v>37</v>
      </c>
      <c r="G266">
        <v>11</v>
      </c>
      <c r="H266" t="s">
        <v>27</v>
      </c>
    </row>
    <row r="267" spans="4:8" x14ac:dyDescent="0.3">
      <c r="D267">
        <v>12</v>
      </c>
      <c r="E267" t="s">
        <v>37</v>
      </c>
      <c r="G267">
        <v>16</v>
      </c>
      <c r="H267" t="s">
        <v>27</v>
      </c>
    </row>
    <row r="268" spans="4:8" x14ac:dyDescent="0.3">
      <c r="D268">
        <v>12</v>
      </c>
      <c r="E268" t="s">
        <v>37</v>
      </c>
      <c r="G268">
        <v>11</v>
      </c>
      <c r="H268" t="s">
        <v>27</v>
      </c>
    </row>
    <row r="269" spans="4:8" x14ac:dyDescent="0.3">
      <c r="D269">
        <v>15</v>
      </c>
      <c r="E269" t="s">
        <v>37</v>
      </c>
      <c r="G269">
        <v>18</v>
      </c>
      <c r="H269" t="s">
        <v>27</v>
      </c>
    </row>
    <row r="270" spans="4:8" x14ac:dyDescent="0.3">
      <c r="D270">
        <v>17</v>
      </c>
      <c r="E270" t="s">
        <v>37</v>
      </c>
      <c r="G270">
        <v>19</v>
      </c>
      <c r="H270" t="s">
        <v>27</v>
      </c>
    </row>
    <row r="271" spans="4:8" x14ac:dyDescent="0.3">
      <c r="D271">
        <v>16</v>
      </c>
      <c r="E271" t="s">
        <v>37</v>
      </c>
      <c r="G271">
        <v>22</v>
      </c>
      <c r="H271" t="s">
        <v>27</v>
      </c>
    </row>
    <row r="272" spans="4:8" x14ac:dyDescent="0.3">
      <c r="D272">
        <v>14</v>
      </c>
      <c r="E272" t="s">
        <v>37</v>
      </c>
      <c r="G272">
        <v>18</v>
      </c>
      <c r="H272" t="s">
        <v>27</v>
      </c>
    </row>
    <row r="273" spans="4:8" x14ac:dyDescent="0.3">
      <c r="D273">
        <v>23</v>
      </c>
      <c r="E273" t="s">
        <v>37</v>
      </c>
      <c r="G273">
        <v>14</v>
      </c>
      <c r="H273" t="s">
        <v>27</v>
      </c>
    </row>
    <row r="274" spans="4:8" x14ac:dyDescent="0.3">
      <c r="D274">
        <v>11</v>
      </c>
      <c r="E274" t="s">
        <v>37</v>
      </c>
      <c r="G274">
        <v>13</v>
      </c>
      <c r="H274" t="s">
        <v>27</v>
      </c>
    </row>
    <row r="275" spans="4:8" x14ac:dyDescent="0.3">
      <c r="D275">
        <v>15</v>
      </c>
      <c r="E275" t="s">
        <v>37</v>
      </c>
      <c r="G275">
        <v>17</v>
      </c>
      <c r="H275" t="s">
        <v>27</v>
      </c>
    </row>
    <row r="276" spans="4:8" x14ac:dyDescent="0.3">
      <c r="D276">
        <v>11</v>
      </c>
      <c r="E276" t="s">
        <v>37</v>
      </c>
      <c r="G276">
        <v>17</v>
      </c>
      <c r="H276" t="s">
        <v>27</v>
      </c>
    </row>
    <row r="277" spans="4:8" x14ac:dyDescent="0.3">
      <c r="D277">
        <v>13</v>
      </c>
      <c r="E277" t="s">
        <v>37</v>
      </c>
      <c r="G277">
        <v>15</v>
      </c>
      <c r="H277" t="s">
        <v>27</v>
      </c>
    </row>
    <row r="278" spans="4:8" x14ac:dyDescent="0.3">
      <c r="D278">
        <v>21</v>
      </c>
      <c r="E278" t="s">
        <v>37</v>
      </c>
      <c r="G278">
        <v>24</v>
      </c>
      <c r="H278" t="s">
        <v>27</v>
      </c>
    </row>
    <row r="279" spans="4:8" x14ac:dyDescent="0.3">
      <c r="D279">
        <v>19</v>
      </c>
      <c r="E279" t="s">
        <v>37</v>
      </c>
      <c r="G279">
        <v>12</v>
      </c>
      <c r="H279" t="s">
        <v>27</v>
      </c>
    </row>
    <row r="280" spans="4:8" x14ac:dyDescent="0.3">
      <c r="D280">
        <v>11</v>
      </c>
      <c r="E280" t="s">
        <v>37</v>
      </c>
      <c r="G280">
        <v>11</v>
      </c>
      <c r="H280" t="s">
        <v>27</v>
      </c>
    </row>
    <row r="281" spans="4:8" x14ac:dyDescent="0.3">
      <c r="D281">
        <v>12</v>
      </c>
      <c r="E281" t="s">
        <v>37</v>
      </c>
      <c r="G281">
        <v>15</v>
      </c>
      <c r="H281" t="s">
        <v>27</v>
      </c>
    </row>
    <row r="282" spans="4:8" x14ac:dyDescent="0.3">
      <c r="D282">
        <v>14</v>
      </c>
      <c r="E282" t="s">
        <v>37</v>
      </c>
      <c r="G282">
        <v>17</v>
      </c>
      <c r="H282" t="s">
        <v>27</v>
      </c>
    </row>
    <row r="283" spans="4:8" x14ac:dyDescent="0.3">
      <c r="D283">
        <v>15</v>
      </c>
      <c r="E283" t="s">
        <v>37</v>
      </c>
      <c r="G283">
        <v>18</v>
      </c>
      <c r="H283" t="s">
        <v>27</v>
      </c>
    </row>
    <row r="284" spans="4:8" x14ac:dyDescent="0.3">
      <c r="D284">
        <v>17</v>
      </c>
      <c r="E284" t="s">
        <v>37</v>
      </c>
      <c r="G284">
        <v>13</v>
      </c>
      <c r="H284" t="s">
        <v>27</v>
      </c>
    </row>
    <row r="285" spans="4:8" x14ac:dyDescent="0.3">
      <c r="D285">
        <v>12</v>
      </c>
      <c r="E285" t="s">
        <v>37</v>
      </c>
      <c r="G285">
        <v>18</v>
      </c>
      <c r="H285" t="s">
        <v>27</v>
      </c>
    </row>
    <row r="286" spans="4:8" x14ac:dyDescent="0.3">
      <c r="D286">
        <v>17</v>
      </c>
      <c r="E286" t="s">
        <v>37</v>
      </c>
      <c r="G286">
        <v>15</v>
      </c>
      <c r="H286" t="s">
        <v>27</v>
      </c>
    </row>
    <row r="287" spans="4:8" x14ac:dyDescent="0.3">
      <c r="D287">
        <v>13</v>
      </c>
      <c r="E287" t="s">
        <v>37</v>
      </c>
      <c r="G287">
        <v>18</v>
      </c>
      <c r="H287" t="s">
        <v>27</v>
      </c>
    </row>
    <row r="288" spans="4:8" x14ac:dyDescent="0.3">
      <c r="D288">
        <v>12</v>
      </c>
      <c r="E288" t="s">
        <v>37</v>
      </c>
      <c r="G288">
        <v>15</v>
      </c>
      <c r="H288" t="s">
        <v>27</v>
      </c>
    </row>
    <row r="289" spans="4:8" x14ac:dyDescent="0.3">
      <c r="D289">
        <v>12</v>
      </c>
      <c r="E289" t="s">
        <v>37</v>
      </c>
      <c r="G289">
        <v>18</v>
      </c>
      <c r="H289" t="s">
        <v>27</v>
      </c>
    </row>
    <row r="290" spans="4:8" x14ac:dyDescent="0.3">
      <c r="D290">
        <v>11</v>
      </c>
      <c r="E290" t="s">
        <v>37</v>
      </c>
      <c r="G290">
        <v>12</v>
      </c>
      <c r="H290" t="s">
        <v>27</v>
      </c>
    </row>
    <row r="291" spans="4:8" x14ac:dyDescent="0.3">
      <c r="D291">
        <v>21</v>
      </c>
      <c r="E291" t="s">
        <v>37</v>
      </c>
      <c r="G291">
        <v>16</v>
      </c>
      <c r="H291" t="s">
        <v>27</v>
      </c>
    </row>
    <row r="292" spans="4:8" x14ac:dyDescent="0.3">
      <c r="D292">
        <v>11</v>
      </c>
      <c r="E292" t="s">
        <v>37</v>
      </c>
      <c r="G292">
        <v>11</v>
      </c>
      <c r="H292" t="s">
        <v>27</v>
      </c>
    </row>
    <row r="293" spans="4:8" x14ac:dyDescent="0.3">
      <c r="D293">
        <v>11</v>
      </c>
      <c r="E293" t="s">
        <v>37</v>
      </c>
      <c r="G293">
        <v>14</v>
      </c>
      <c r="H293" t="s">
        <v>27</v>
      </c>
    </row>
    <row r="294" spans="4:8" x14ac:dyDescent="0.3">
      <c r="D294">
        <v>16</v>
      </c>
      <c r="E294" t="s">
        <v>37</v>
      </c>
      <c r="G294">
        <v>14</v>
      </c>
      <c r="H294" t="s">
        <v>27</v>
      </c>
    </row>
    <row r="295" spans="4:8" x14ac:dyDescent="0.3">
      <c r="D295">
        <v>18</v>
      </c>
      <c r="E295" t="s">
        <v>37</v>
      </c>
      <c r="G295">
        <v>17</v>
      </c>
      <c r="H295" t="s">
        <v>27</v>
      </c>
    </row>
    <row r="296" spans="4:8" x14ac:dyDescent="0.3">
      <c r="D296">
        <v>13</v>
      </c>
      <c r="E296" t="s">
        <v>37</v>
      </c>
      <c r="G296">
        <v>12</v>
      </c>
      <c r="H296" t="s">
        <v>27</v>
      </c>
    </row>
    <row r="297" spans="4:8" x14ac:dyDescent="0.3">
      <c r="D297">
        <v>17</v>
      </c>
      <c r="E297" t="s">
        <v>37</v>
      </c>
      <c r="G297">
        <v>15</v>
      </c>
      <c r="H297" t="s">
        <v>27</v>
      </c>
    </row>
    <row r="298" spans="4:8" x14ac:dyDescent="0.3">
      <c r="D298">
        <v>14</v>
      </c>
      <c r="E298" t="s">
        <v>37</v>
      </c>
      <c r="G298">
        <v>13</v>
      </c>
      <c r="H298" t="s">
        <v>27</v>
      </c>
    </row>
    <row r="299" spans="4:8" x14ac:dyDescent="0.3">
      <c r="D299">
        <v>22</v>
      </c>
      <c r="E299" t="s">
        <v>37</v>
      </c>
      <c r="G299">
        <v>14</v>
      </c>
      <c r="H299" t="s">
        <v>27</v>
      </c>
    </row>
    <row r="300" spans="4:8" x14ac:dyDescent="0.3">
      <c r="D300">
        <v>11</v>
      </c>
      <c r="E300" t="s">
        <v>37</v>
      </c>
      <c r="G300">
        <v>15</v>
      </c>
      <c r="H300" t="s">
        <v>27</v>
      </c>
    </row>
    <row r="301" spans="4:8" x14ac:dyDescent="0.3">
      <c r="D301">
        <v>13</v>
      </c>
      <c r="E301" t="s">
        <v>37</v>
      </c>
      <c r="G301">
        <v>22</v>
      </c>
      <c r="H301" t="s">
        <v>27</v>
      </c>
    </row>
    <row r="302" spans="4:8" x14ac:dyDescent="0.3">
      <c r="D302">
        <v>11</v>
      </c>
      <c r="E302" t="s">
        <v>37</v>
      </c>
      <c r="G302">
        <v>16</v>
      </c>
      <c r="H302" t="s">
        <v>27</v>
      </c>
    </row>
    <row r="303" spans="4:8" x14ac:dyDescent="0.3">
      <c r="D303">
        <v>18</v>
      </c>
      <c r="E303" t="s">
        <v>37</v>
      </c>
      <c r="G303">
        <v>15</v>
      </c>
      <c r="H303" t="s">
        <v>27</v>
      </c>
    </row>
    <row r="304" spans="4:8" x14ac:dyDescent="0.3">
      <c r="D304">
        <v>11</v>
      </c>
      <c r="E304" t="s">
        <v>37</v>
      </c>
      <c r="G304">
        <v>20</v>
      </c>
      <c r="H304" t="s">
        <v>27</v>
      </c>
    </row>
    <row r="305" spans="4:8" x14ac:dyDescent="0.3">
      <c r="D305">
        <v>11</v>
      </c>
      <c r="E305" t="s">
        <v>37</v>
      </c>
      <c r="G305">
        <v>17</v>
      </c>
      <c r="H305" t="s">
        <v>27</v>
      </c>
    </row>
    <row r="306" spans="4:8" x14ac:dyDescent="0.3">
      <c r="D306">
        <v>12</v>
      </c>
      <c r="E306" t="s">
        <v>37</v>
      </c>
      <c r="G306">
        <v>14</v>
      </c>
      <c r="H306" t="s">
        <v>27</v>
      </c>
    </row>
    <row r="307" spans="4:8" x14ac:dyDescent="0.3">
      <c r="D307">
        <v>20</v>
      </c>
      <c r="E307" t="s">
        <v>37</v>
      </c>
      <c r="G307">
        <v>17</v>
      </c>
      <c r="H307" t="s">
        <v>27</v>
      </c>
    </row>
    <row r="308" spans="4:8" x14ac:dyDescent="0.3">
      <c r="D308">
        <v>12</v>
      </c>
      <c r="E308" t="s">
        <v>37</v>
      </c>
      <c r="G308">
        <v>22</v>
      </c>
      <c r="H308" t="s">
        <v>27</v>
      </c>
    </row>
    <row r="309" spans="4:8" x14ac:dyDescent="0.3">
      <c r="D309">
        <v>12</v>
      </c>
      <c r="E309" t="s">
        <v>37</v>
      </c>
      <c r="G309">
        <v>13</v>
      </c>
      <c r="H309" t="s">
        <v>27</v>
      </c>
    </row>
    <row r="310" spans="4:8" x14ac:dyDescent="0.3">
      <c r="D310">
        <v>20</v>
      </c>
      <c r="E310" t="s">
        <v>37</v>
      </c>
      <c r="G310">
        <v>17</v>
      </c>
      <c r="H310" t="s">
        <v>27</v>
      </c>
    </row>
    <row r="311" spans="4:8" x14ac:dyDescent="0.3">
      <c r="D311">
        <v>20</v>
      </c>
      <c r="E311" t="s">
        <v>37</v>
      </c>
      <c r="G311">
        <v>11</v>
      </c>
      <c r="H311" t="s">
        <v>27</v>
      </c>
    </row>
    <row r="312" spans="4:8" x14ac:dyDescent="0.3">
      <c r="D312">
        <v>14</v>
      </c>
      <c r="E312" t="s">
        <v>37</v>
      </c>
      <c r="G312">
        <v>11</v>
      </c>
      <c r="H312" t="s">
        <v>27</v>
      </c>
    </row>
    <row r="313" spans="4:8" x14ac:dyDescent="0.3">
      <c r="D313">
        <v>13</v>
      </c>
      <c r="E313" t="s">
        <v>37</v>
      </c>
      <c r="G313">
        <v>15</v>
      </c>
      <c r="H313" t="s">
        <v>27</v>
      </c>
    </row>
    <row r="314" spans="4:8" x14ac:dyDescent="0.3">
      <c r="D314">
        <v>15</v>
      </c>
      <c r="E314" t="s">
        <v>37</v>
      </c>
      <c r="G314">
        <v>20</v>
      </c>
      <c r="H314" t="s">
        <v>27</v>
      </c>
    </row>
    <row r="315" spans="4:8" x14ac:dyDescent="0.3">
      <c r="D315">
        <v>14</v>
      </c>
      <c r="E315" t="s">
        <v>37</v>
      </c>
      <c r="G315">
        <v>12</v>
      </c>
      <c r="H315" t="s">
        <v>27</v>
      </c>
    </row>
    <row r="316" spans="4:8" x14ac:dyDescent="0.3">
      <c r="D316">
        <v>13</v>
      </c>
      <c r="E316" t="s">
        <v>37</v>
      </c>
      <c r="G316">
        <v>17</v>
      </c>
      <c r="H316" t="s">
        <v>27</v>
      </c>
    </row>
    <row r="317" spans="4:8" x14ac:dyDescent="0.3">
      <c r="D317">
        <v>23</v>
      </c>
      <c r="E317" t="s">
        <v>37</v>
      </c>
      <c r="G317">
        <v>17</v>
      </c>
      <c r="H317" t="s">
        <v>27</v>
      </c>
    </row>
    <row r="318" spans="4:8" x14ac:dyDescent="0.3">
      <c r="D318">
        <v>15</v>
      </c>
      <c r="E318" t="s">
        <v>37</v>
      </c>
      <c r="G318">
        <v>19</v>
      </c>
      <c r="H318" t="s">
        <v>27</v>
      </c>
    </row>
    <row r="319" spans="4:8" x14ac:dyDescent="0.3">
      <c r="D319">
        <v>11</v>
      </c>
      <c r="E319" t="s">
        <v>37</v>
      </c>
      <c r="G319">
        <v>14</v>
      </c>
      <c r="H319" t="s">
        <v>27</v>
      </c>
    </row>
    <row r="320" spans="4:8" x14ac:dyDescent="0.3">
      <c r="D320">
        <v>22</v>
      </c>
      <c r="E320" t="s">
        <v>37</v>
      </c>
      <c r="G320">
        <v>17</v>
      </c>
      <c r="H320" t="s">
        <v>27</v>
      </c>
    </row>
    <row r="321" spans="4:8" x14ac:dyDescent="0.3">
      <c r="D321">
        <v>20</v>
      </c>
      <c r="E321" t="s">
        <v>37</v>
      </c>
      <c r="G321">
        <v>11</v>
      </c>
      <c r="H321" t="s">
        <v>27</v>
      </c>
    </row>
    <row r="322" spans="4:8" x14ac:dyDescent="0.3">
      <c r="D322">
        <v>18</v>
      </c>
      <c r="E322" t="s">
        <v>37</v>
      </c>
      <c r="G322">
        <v>13</v>
      </c>
      <c r="H322" t="s">
        <v>27</v>
      </c>
    </row>
    <row r="323" spans="4:8" x14ac:dyDescent="0.3">
      <c r="D323">
        <v>11</v>
      </c>
      <c r="E323" t="s">
        <v>37</v>
      </c>
      <c r="G323">
        <v>13</v>
      </c>
      <c r="H323" t="s">
        <v>27</v>
      </c>
    </row>
    <row r="324" spans="4:8" x14ac:dyDescent="0.3">
      <c r="D324">
        <v>12</v>
      </c>
      <c r="E324" t="s">
        <v>37</v>
      </c>
      <c r="G324">
        <v>17</v>
      </c>
      <c r="H324" t="s">
        <v>27</v>
      </c>
    </row>
    <row r="325" spans="4:8" x14ac:dyDescent="0.3">
      <c r="D325">
        <v>13</v>
      </c>
      <c r="E325" t="s">
        <v>37</v>
      </c>
      <c r="G325">
        <v>22</v>
      </c>
      <c r="H325" t="s">
        <v>27</v>
      </c>
    </row>
    <row r="326" spans="4:8" x14ac:dyDescent="0.3">
      <c r="D326">
        <v>11</v>
      </c>
      <c r="E326" t="s">
        <v>37</v>
      </c>
      <c r="G326">
        <v>18</v>
      </c>
      <c r="H326" t="s">
        <v>27</v>
      </c>
    </row>
    <row r="327" spans="4:8" x14ac:dyDescent="0.3">
      <c r="D327">
        <v>21</v>
      </c>
      <c r="E327" t="s">
        <v>37</v>
      </c>
      <c r="G327">
        <v>18</v>
      </c>
      <c r="H327" t="s">
        <v>27</v>
      </c>
    </row>
    <row r="328" spans="4:8" x14ac:dyDescent="0.3">
      <c r="D328">
        <v>15</v>
      </c>
      <c r="E328" t="s">
        <v>37</v>
      </c>
      <c r="G328">
        <v>13</v>
      </c>
      <c r="H328" t="s">
        <v>27</v>
      </c>
    </row>
    <row r="329" spans="4:8" x14ac:dyDescent="0.3">
      <c r="D329">
        <v>14</v>
      </c>
      <c r="E329" t="s">
        <v>37</v>
      </c>
      <c r="G329">
        <v>19</v>
      </c>
      <c r="H329" t="s">
        <v>27</v>
      </c>
    </row>
    <row r="330" spans="4:8" x14ac:dyDescent="0.3">
      <c r="D330">
        <v>21</v>
      </c>
      <c r="E330" t="s">
        <v>37</v>
      </c>
      <c r="G330">
        <v>13</v>
      </c>
      <c r="H330" t="s">
        <v>27</v>
      </c>
    </row>
    <row r="331" spans="4:8" x14ac:dyDescent="0.3">
      <c r="D331">
        <v>15</v>
      </c>
      <c r="E331" t="s">
        <v>37</v>
      </c>
      <c r="G331">
        <v>18</v>
      </c>
      <c r="H331" t="s">
        <v>27</v>
      </c>
    </row>
    <row r="332" spans="4:8" x14ac:dyDescent="0.3">
      <c r="D332">
        <v>13</v>
      </c>
      <c r="E332" t="s">
        <v>37</v>
      </c>
      <c r="G332">
        <v>23</v>
      </c>
      <c r="H332" t="s">
        <v>27</v>
      </c>
    </row>
    <row r="333" spans="4:8" x14ac:dyDescent="0.3">
      <c r="D333">
        <v>14</v>
      </c>
      <c r="E333" t="s">
        <v>37</v>
      </c>
      <c r="G333">
        <v>13</v>
      </c>
      <c r="H333" t="s">
        <v>27</v>
      </c>
    </row>
    <row r="334" spans="4:8" x14ac:dyDescent="0.3">
      <c r="D334">
        <v>14</v>
      </c>
      <c r="E334" t="s">
        <v>37</v>
      </c>
      <c r="G334">
        <v>19</v>
      </c>
      <c r="H334" t="s">
        <v>27</v>
      </c>
    </row>
    <row r="335" spans="4:8" x14ac:dyDescent="0.3">
      <c r="D335">
        <v>14</v>
      </c>
      <c r="E335" t="s">
        <v>37</v>
      </c>
      <c r="G335">
        <v>12</v>
      </c>
      <c r="H335" t="s">
        <v>27</v>
      </c>
    </row>
    <row r="336" spans="4:8" x14ac:dyDescent="0.3">
      <c r="D336">
        <v>11</v>
      </c>
      <c r="E336" t="s">
        <v>37</v>
      </c>
      <c r="G336">
        <v>22</v>
      </c>
      <c r="H336" t="s">
        <v>27</v>
      </c>
    </row>
    <row r="337" spans="4:8" x14ac:dyDescent="0.3">
      <c r="D337">
        <v>18</v>
      </c>
      <c r="E337" t="s">
        <v>37</v>
      </c>
      <c r="G337">
        <v>12</v>
      </c>
      <c r="H337" t="s">
        <v>27</v>
      </c>
    </row>
    <row r="338" spans="4:8" x14ac:dyDescent="0.3">
      <c r="D338">
        <v>11</v>
      </c>
      <c r="E338" t="s">
        <v>37</v>
      </c>
      <c r="G338">
        <v>11</v>
      </c>
      <c r="H338" t="s">
        <v>27</v>
      </c>
    </row>
    <row r="339" spans="4:8" x14ac:dyDescent="0.3">
      <c r="D339">
        <v>11</v>
      </c>
      <c r="E339" t="s">
        <v>37</v>
      </c>
      <c r="G339">
        <v>13</v>
      </c>
      <c r="H339" t="s">
        <v>27</v>
      </c>
    </row>
    <row r="340" spans="4:8" x14ac:dyDescent="0.3">
      <c r="D340">
        <v>20</v>
      </c>
      <c r="E340" t="s">
        <v>37</v>
      </c>
      <c r="G340">
        <v>12</v>
      </c>
      <c r="H340" t="s">
        <v>27</v>
      </c>
    </row>
    <row r="341" spans="4:8" x14ac:dyDescent="0.3">
      <c r="D341">
        <v>14</v>
      </c>
      <c r="E341" t="s">
        <v>37</v>
      </c>
      <c r="G341">
        <v>14</v>
      </c>
      <c r="H341" t="s">
        <v>27</v>
      </c>
    </row>
    <row r="342" spans="4:8" x14ac:dyDescent="0.3">
      <c r="D342">
        <v>17</v>
      </c>
      <c r="E342" t="s">
        <v>37</v>
      </c>
      <c r="G342">
        <v>17</v>
      </c>
      <c r="H342" t="s">
        <v>27</v>
      </c>
    </row>
    <row r="343" spans="4:8" x14ac:dyDescent="0.3">
      <c r="D343">
        <v>15</v>
      </c>
      <c r="E343" t="s">
        <v>37</v>
      </c>
      <c r="G343">
        <v>16</v>
      </c>
      <c r="H343" t="s">
        <v>27</v>
      </c>
    </row>
    <row r="344" spans="4:8" x14ac:dyDescent="0.3">
      <c r="D344">
        <v>13</v>
      </c>
      <c r="E344" t="s">
        <v>37</v>
      </c>
      <c r="G344">
        <v>13</v>
      </c>
      <c r="H344" t="s">
        <v>27</v>
      </c>
    </row>
    <row r="345" spans="4:8" x14ac:dyDescent="0.3">
      <c r="D345">
        <v>14</v>
      </c>
      <c r="E345" t="s">
        <v>37</v>
      </c>
      <c r="G345">
        <v>12</v>
      </c>
      <c r="H345" t="s">
        <v>27</v>
      </c>
    </row>
    <row r="346" spans="4:8" x14ac:dyDescent="0.3">
      <c r="D346">
        <v>11</v>
      </c>
      <c r="E346" t="s">
        <v>37</v>
      </c>
      <c r="G346">
        <v>25</v>
      </c>
      <c r="H346" t="s">
        <v>27</v>
      </c>
    </row>
    <row r="347" spans="4:8" x14ac:dyDescent="0.3">
      <c r="D347">
        <v>13</v>
      </c>
      <c r="E347" t="s">
        <v>37</v>
      </c>
      <c r="G347">
        <v>14</v>
      </c>
      <c r="H347" t="s">
        <v>27</v>
      </c>
    </row>
    <row r="348" spans="4:8" x14ac:dyDescent="0.3">
      <c r="D348">
        <v>18</v>
      </c>
      <c r="E348" t="s">
        <v>37</v>
      </c>
      <c r="G348">
        <v>13</v>
      </c>
      <c r="H348" t="s">
        <v>27</v>
      </c>
    </row>
    <row r="349" spans="4:8" x14ac:dyDescent="0.3">
      <c r="D349">
        <v>15</v>
      </c>
      <c r="E349" t="s">
        <v>37</v>
      </c>
      <c r="G349">
        <v>11</v>
      </c>
      <c r="H349" t="s">
        <v>27</v>
      </c>
    </row>
    <row r="350" spans="4:8" x14ac:dyDescent="0.3">
      <c r="D350">
        <v>18</v>
      </c>
      <c r="E350" t="s">
        <v>37</v>
      </c>
      <c r="G350">
        <v>11</v>
      </c>
      <c r="H350" t="s">
        <v>27</v>
      </c>
    </row>
    <row r="351" spans="4:8" x14ac:dyDescent="0.3">
      <c r="D351">
        <v>14</v>
      </c>
      <c r="E351" t="s">
        <v>37</v>
      </c>
      <c r="G351">
        <v>11</v>
      </c>
      <c r="H351" t="s">
        <v>27</v>
      </c>
    </row>
    <row r="352" spans="4:8" x14ac:dyDescent="0.3">
      <c r="D352">
        <v>12</v>
      </c>
      <c r="E352" t="s">
        <v>37</v>
      </c>
      <c r="G352">
        <v>14</v>
      </c>
      <c r="H352" t="s">
        <v>27</v>
      </c>
    </row>
    <row r="353" spans="4:8" x14ac:dyDescent="0.3">
      <c r="D353">
        <v>16</v>
      </c>
      <c r="E353" t="s">
        <v>37</v>
      </c>
      <c r="G353">
        <v>17</v>
      </c>
      <c r="H353" t="s">
        <v>27</v>
      </c>
    </row>
    <row r="354" spans="4:8" x14ac:dyDescent="0.3">
      <c r="D354">
        <v>12</v>
      </c>
      <c r="E354" t="s">
        <v>37</v>
      </c>
      <c r="G354">
        <v>14</v>
      </c>
      <c r="H354" t="s">
        <v>27</v>
      </c>
    </row>
    <row r="355" spans="4:8" x14ac:dyDescent="0.3">
      <c r="D355">
        <v>11</v>
      </c>
      <c r="E355" t="s">
        <v>37</v>
      </c>
      <c r="G355">
        <v>15</v>
      </c>
      <c r="H355" t="s">
        <v>27</v>
      </c>
    </row>
    <row r="356" spans="4:8" x14ac:dyDescent="0.3">
      <c r="D356">
        <v>16</v>
      </c>
      <c r="E356" t="s">
        <v>37</v>
      </c>
      <c r="G356">
        <v>20</v>
      </c>
      <c r="H356" t="s">
        <v>27</v>
      </c>
    </row>
    <row r="357" spans="4:8" x14ac:dyDescent="0.3">
      <c r="D357">
        <v>21</v>
      </c>
      <c r="E357" t="s">
        <v>37</v>
      </c>
      <c r="G357">
        <v>12</v>
      </c>
      <c r="H357" t="s">
        <v>27</v>
      </c>
    </row>
    <row r="358" spans="4:8" x14ac:dyDescent="0.3">
      <c r="D358">
        <v>24</v>
      </c>
      <c r="E358" t="s">
        <v>37</v>
      </c>
      <c r="G358">
        <v>13</v>
      </c>
      <c r="H358" t="s">
        <v>27</v>
      </c>
    </row>
    <row r="359" spans="4:8" x14ac:dyDescent="0.3">
      <c r="D359">
        <v>13</v>
      </c>
      <c r="E359" t="s">
        <v>37</v>
      </c>
      <c r="G359">
        <v>14</v>
      </c>
      <c r="H359" t="s">
        <v>27</v>
      </c>
    </row>
    <row r="360" spans="4:8" x14ac:dyDescent="0.3">
      <c r="D360">
        <v>21</v>
      </c>
      <c r="E360" t="s">
        <v>37</v>
      </c>
      <c r="G360">
        <v>11</v>
      </c>
      <c r="H360" t="s">
        <v>27</v>
      </c>
    </row>
    <row r="361" spans="4:8" x14ac:dyDescent="0.3">
      <c r="D361">
        <v>20</v>
      </c>
      <c r="E361" t="s">
        <v>37</v>
      </c>
      <c r="G361">
        <v>16</v>
      </c>
      <c r="H361" t="s">
        <v>27</v>
      </c>
    </row>
    <row r="362" spans="4:8" x14ac:dyDescent="0.3">
      <c r="D362">
        <v>11</v>
      </c>
      <c r="E362" t="s">
        <v>37</v>
      </c>
      <c r="G362">
        <v>11</v>
      </c>
      <c r="H362" t="s">
        <v>27</v>
      </c>
    </row>
    <row r="363" spans="4:8" x14ac:dyDescent="0.3">
      <c r="D363">
        <v>15</v>
      </c>
      <c r="E363" t="s">
        <v>37</v>
      </c>
      <c r="G363">
        <v>11</v>
      </c>
      <c r="H363" t="s">
        <v>27</v>
      </c>
    </row>
    <row r="364" spans="4:8" x14ac:dyDescent="0.3">
      <c r="D364">
        <v>24</v>
      </c>
      <c r="E364" t="s">
        <v>37</v>
      </c>
      <c r="G364">
        <v>15</v>
      </c>
      <c r="H364" t="s">
        <v>27</v>
      </c>
    </row>
    <row r="365" spans="4:8" x14ac:dyDescent="0.3">
      <c r="D365">
        <v>12</v>
      </c>
      <c r="E365" t="s">
        <v>37</v>
      </c>
      <c r="G365">
        <v>12</v>
      </c>
      <c r="H365" t="s">
        <v>27</v>
      </c>
    </row>
    <row r="366" spans="4:8" x14ac:dyDescent="0.3">
      <c r="D366">
        <v>13</v>
      </c>
      <c r="E366" t="s">
        <v>37</v>
      </c>
      <c r="G366">
        <v>13</v>
      </c>
      <c r="H366" t="s">
        <v>27</v>
      </c>
    </row>
    <row r="367" spans="4:8" x14ac:dyDescent="0.3">
      <c r="D367">
        <v>17</v>
      </c>
      <c r="E367" t="s">
        <v>37</v>
      </c>
      <c r="G367">
        <v>12</v>
      </c>
      <c r="H367" t="s">
        <v>27</v>
      </c>
    </row>
    <row r="368" spans="4:8" x14ac:dyDescent="0.3">
      <c r="D368">
        <v>13</v>
      </c>
      <c r="E368" t="s">
        <v>37</v>
      </c>
      <c r="G368">
        <v>12</v>
      </c>
      <c r="H368" t="s">
        <v>27</v>
      </c>
    </row>
    <row r="369" spans="4:8" x14ac:dyDescent="0.3">
      <c r="D369">
        <v>12</v>
      </c>
      <c r="E369" t="s">
        <v>37</v>
      </c>
      <c r="G369">
        <v>19</v>
      </c>
      <c r="H369" t="s">
        <v>27</v>
      </c>
    </row>
    <row r="370" spans="4:8" x14ac:dyDescent="0.3">
      <c r="D370">
        <v>14</v>
      </c>
      <c r="E370" t="s">
        <v>37</v>
      </c>
      <c r="G370">
        <v>11</v>
      </c>
      <c r="H370" t="s">
        <v>27</v>
      </c>
    </row>
    <row r="371" spans="4:8" x14ac:dyDescent="0.3">
      <c r="D371">
        <v>24</v>
      </c>
      <c r="E371" t="s">
        <v>37</v>
      </c>
      <c r="G371">
        <v>15</v>
      </c>
      <c r="H371" t="s">
        <v>27</v>
      </c>
    </row>
    <row r="372" spans="4:8" x14ac:dyDescent="0.3">
      <c r="D372">
        <v>14</v>
      </c>
      <c r="E372" t="s">
        <v>37</v>
      </c>
      <c r="G372">
        <v>12</v>
      </c>
      <c r="H372" t="s">
        <v>27</v>
      </c>
    </row>
    <row r="373" spans="4:8" x14ac:dyDescent="0.3">
      <c r="D373">
        <v>13</v>
      </c>
      <c r="E373" t="s">
        <v>37</v>
      </c>
      <c r="G373">
        <v>11</v>
      </c>
      <c r="H373" t="s">
        <v>27</v>
      </c>
    </row>
    <row r="374" spans="4:8" x14ac:dyDescent="0.3">
      <c r="D374">
        <v>16</v>
      </c>
      <c r="E374" t="s">
        <v>37</v>
      </c>
      <c r="G374">
        <v>15</v>
      </c>
      <c r="H374" t="s">
        <v>27</v>
      </c>
    </row>
    <row r="375" spans="4:8" x14ac:dyDescent="0.3">
      <c r="D375">
        <v>18</v>
      </c>
      <c r="E375" t="s">
        <v>37</v>
      </c>
      <c r="G375">
        <v>12</v>
      </c>
      <c r="H375" t="s">
        <v>27</v>
      </c>
    </row>
    <row r="376" spans="4:8" x14ac:dyDescent="0.3">
      <c r="D376">
        <v>16</v>
      </c>
      <c r="E376" t="s">
        <v>37</v>
      </c>
      <c r="G376">
        <v>20</v>
      </c>
      <c r="H376" t="s">
        <v>27</v>
      </c>
    </row>
    <row r="377" spans="4:8" x14ac:dyDescent="0.3">
      <c r="D377">
        <v>16</v>
      </c>
      <c r="E377" t="s">
        <v>37</v>
      </c>
      <c r="G377">
        <v>13</v>
      </c>
      <c r="H377" t="s">
        <v>27</v>
      </c>
    </row>
    <row r="378" spans="4:8" x14ac:dyDescent="0.3">
      <c r="D378">
        <v>21</v>
      </c>
      <c r="E378" t="s">
        <v>37</v>
      </c>
      <c r="G378">
        <v>11</v>
      </c>
      <c r="H378" t="s">
        <v>27</v>
      </c>
    </row>
    <row r="379" spans="4:8" x14ac:dyDescent="0.3">
      <c r="D379">
        <v>20</v>
      </c>
      <c r="E379" t="s">
        <v>37</v>
      </c>
      <c r="G379">
        <v>14</v>
      </c>
      <c r="H379" t="s">
        <v>27</v>
      </c>
    </row>
    <row r="380" spans="4:8" x14ac:dyDescent="0.3">
      <c r="D380">
        <v>19</v>
      </c>
      <c r="E380" t="s">
        <v>37</v>
      </c>
      <c r="G380">
        <v>21</v>
      </c>
      <c r="H380" t="s">
        <v>27</v>
      </c>
    </row>
    <row r="381" spans="4:8" x14ac:dyDescent="0.3">
      <c r="D381">
        <v>11</v>
      </c>
      <c r="E381" t="s">
        <v>37</v>
      </c>
      <c r="G381">
        <v>11</v>
      </c>
      <c r="H381" t="s">
        <v>27</v>
      </c>
    </row>
    <row r="382" spans="4:8" x14ac:dyDescent="0.3">
      <c r="D382">
        <v>14</v>
      </c>
      <c r="E382" t="s">
        <v>37</v>
      </c>
      <c r="G382">
        <v>13</v>
      </c>
      <c r="H382" t="s">
        <v>27</v>
      </c>
    </row>
    <row r="383" spans="4:8" x14ac:dyDescent="0.3">
      <c r="D383">
        <v>12</v>
      </c>
      <c r="E383" t="s">
        <v>37</v>
      </c>
      <c r="G383">
        <v>11</v>
      </c>
      <c r="H383" t="s">
        <v>27</v>
      </c>
    </row>
    <row r="384" spans="4:8" x14ac:dyDescent="0.3">
      <c r="D384">
        <v>13</v>
      </c>
      <c r="E384" t="s">
        <v>37</v>
      </c>
      <c r="G384">
        <v>11</v>
      </c>
      <c r="H384" t="s">
        <v>27</v>
      </c>
    </row>
    <row r="385" spans="4:8" x14ac:dyDescent="0.3">
      <c r="D385">
        <v>11</v>
      </c>
      <c r="E385" t="s">
        <v>37</v>
      </c>
      <c r="G385">
        <v>13</v>
      </c>
      <c r="H385" t="s">
        <v>27</v>
      </c>
    </row>
    <row r="386" spans="4:8" x14ac:dyDescent="0.3">
      <c r="D386">
        <v>14</v>
      </c>
      <c r="E386" t="s">
        <v>37</v>
      </c>
      <c r="G386">
        <v>20</v>
      </c>
      <c r="H386" t="s">
        <v>27</v>
      </c>
    </row>
    <row r="387" spans="4:8" x14ac:dyDescent="0.3">
      <c r="D387">
        <v>18</v>
      </c>
      <c r="E387" t="s">
        <v>37</v>
      </c>
      <c r="G387">
        <v>21</v>
      </c>
      <c r="H387" t="s">
        <v>27</v>
      </c>
    </row>
    <row r="388" spans="4:8" x14ac:dyDescent="0.3">
      <c r="D388">
        <v>12</v>
      </c>
      <c r="E388" t="s">
        <v>37</v>
      </c>
      <c r="G388">
        <v>16</v>
      </c>
      <c r="H388" t="s">
        <v>27</v>
      </c>
    </row>
    <row r="389" spans="4:8" x14ac:dyDescent="0.3">
      <c r="D389">
        <v>13</v>
      </c>
      <c r="E389" t="s">
        <v>37</v>
      </c>
      <c r="G389">
        <v>12</v>
      </c>
      <c r="H389" t="s">
        <v>27</v>
      </c>
    </row>
    <row r="390" spans="4:8" x14ac:dyDescent="0.3">
      <c r="D390">
        <v>22</v>
      </c>
      <c r="E390" t="s">
        <v>37</v>
      </c>
      <c r="G390">
        <v>11</v>
      </c>
      <c r="H390" t="s">
        <v>27</v>
      </c>
    </row>
    <row r="391" spans="4:8" x14ac:dyDescent="0.3">
      <c r="D391">
        <v>24</v>
      </c>
      <c r="E391" t="s">
        <v>37</v>
      </c>
      <c r="G391">
        <v>14</v>
      </c>
      <c r="H391" t="s">
        <v>27</v>
      </c>
    </row>
    <row r="392" spans="4:8" x14ac:dyDescent="0.3">
      <c r="D392">
        <v>14</v>
      </c>
      <c r="E392" t="s">
        <v>37</v>
      </c>
      <c r="G392">
        <v>13</v>
      </c>
      <c r="H392" t="s">
        <v>27</v>
      </c>
    </row>
    <row r="393" spans="4:8" x14ac:dyDescent="0.3">
      <c r="D393">
        <v>21</v>
      </c>
      <c r="E393" t="s">
        <v>37</v>
      </c>
      <c r="G393">
        <v>12</v>
      </c>
      <c r="H393" t="s">
        <v>27</v>
      </c>
    </row>
    <row r="394" spans="4:8" x14ac:dyDescent="0.3">
      <c r="D394">
        <v>18</v>
      </c>
      <c r="E394" t="s">
        <v>37</v>
      </c>
      <c r="G394">
        <v>12</v>
      </c>
      <c r="H394" t="s">
        <v>27</v>
      </c>
    </row>
    <row r="395" spans="4:8" x14ac:dyDescent="0.3">
      <c r="D395">
        <v>20</v>
      </c>
      <c r="E395" t="s">
        <v>37</v>
      </c>
      <c r="G395">
        <v>12</v>
      </c>
      <c r="H395" t="s">
        <v>27</v>
      </c>
    </row>
    <row r="396" spans="4:8" x14ac:dyDescent="0.3">
      <c r="D396">
        <v>19</v>
      </c>
      <c r="E396" t="s">
        <v>37</v>
      </c>
      <c r="G396">
        <v>11</v>
      </c>
      <c r="H396" t="s">
        <v>27</v>
      </c>
    </row>
    <row r="397" spans="4:8" x14ac:dyDescent="0.3">
      <c r="D397">
        <v>12</v>
      </c>
      <c r="E397" t="s">
        <v>37</v>
      </c>
      <c r="G397">
        <v>18</v>
      </c>
      <c r="H397" t="s">
        <v>27</v>
      </c>
    </row>
    <row r="398" spans="4:8" x14ac:dyDescent="0.3">
      <c r="D398">
        <v>16</v>
      </c>
      <c r="E398" t="s">
        <v>37</v>
      </c>
      <c r="G398">
        <v>18</v>
      </c>
      <c r="H398" t="s">
        <v>27</v>
      </c>
    </row>
    <row r="399" spans="4:8" x14ac:dyDescent="0.3">
      <c r="D399">
        <v>17</v>
      </c>
      <c r="E399" t="s">
        <v>37</v>
      </c>
      <c r="G399">
        <v>11</v>
      </c>
      <c r="H399" t="s">
        <v>27</v>
      </c>
    </row>
    <row r="400" spans="4:8" x14ac:dyDescent="0.3">
      <c r="D400">
        <v>14</v>
      </c>
      <c r="E400" t="s">
        <v>37</v>
      </c>
      <c r="G400">
        <v>15</v>
      </c>
      <c r="H400" t="s">
        <v>27</v>
      </c>
    </row>
    <row r="401" spans="4:8" x14ac:dyDescent="0.3">
      <c r="D401">
        <v>19</v>
      </c>
      <c r="E401" t="s">
        <v>37</v>
      </c>
      <c r="G401">
        <v>18</v>
      </c>
      <c r="H401" t="s">
        <v>27</v>
      </c>
    </row>
    <row r="402" spans="4:8" x14ac:dyDescent="0.3">
      <c r="D402">
        <v>19</v>
      </c>
      <c r="E402" t="s">
        <v>37</v>
      </c>
      <c r="G402">
        <v>14</v>
      </c>
      <c r="H402" t="s">
        <v>27</v>
      </c>
    </row>
    <row r="403" spans="4:8" x14ac:dyDescent="0.3">
      <c r="D403">
        <v>14</v>
      </c>
      <c r="E403" t="s">
        <v>37</v>
      </c>
      <c r="G403">
        <v>14</v>
      </c>
      <c r="H403" t="s">
        <v>27</v>
      </c>
    </row>
    <row r="404" spans="4:8" x14ac:dyDescent="0.3">
      <c r="D404">
        <v>22</v>
      </c>
      <c r="E404" t="s">
        <v>37</v>
      </c>
      <c r="G404">
        <v>18</v>
      </c>
      <c r="H404" t="s">
        <v>27</v>
      </c>
    </row>
    <row r="405" spans="4:8" x14ac:dyDescent="0.3">
      <c r="D405">
        <v>13</v>
      </c>
      <c r="E405" t="s">
        <v>37</v>
      </c>
      <c r="G405">
        <v>13</v>
      </c>
      <c r="H405" t="s">
        <v>27</v>
      </c>
    </row>
    <row r="406" spans="4:8" x14ac:dyDescent="0.3">
      <c r="D406">
        <v>11</v>
      </c>
      <c r="E406" t="s">
        <v>37</v>
      </c>
      <c r="G406">
        <v>12</v>
      </c>
      <c r="H406" t="s">
        <v>27</v>
      </c>
    </row>
    <row r="407" spans="4:8" x14ac:dyDescent="0.3">
      <c r="D407">
        <v>11</v>
      </c>
      <c r="E407" t="s">
        <v>37</v>
      </c>
      <c r="G407">
        <v>13</v>
      </c>
      <c r="H407" t="s">
        <v>27</v>
      </c>
    </row>
    <row r="408" spans="4:8" x14ac:dyDescent="0.3">
      <c r="D408">
        <v>11</v>
      </c>
      <c r="E408" t="s">
        <v>37</v>
      </c>
      <c r="G408">
        <v>11</v>
      </c>
      <c r="H408" t="s">
        <v>27</v>
      </c>
    </row>
    <row r="409" spans="4:8" x14ac:dyDescent="0.3">
      <c r="D409">
        <v>13</v>
      </c>
      <c r="E409" t="s">
        <v>37</v>
      </c>
      <c r="G409">
        <v>14</v>
      </c>
      <c r="H409" t="s">
        <v>27</v>
      </c>
    </row>
    <row r="410" spans="4:8" x14ac:dyDescent="0.3">
      <c r="D410">
        <v>14</v>
      </c>
      <c r="E410" t="s">
        <v>37</v>
      </c>
      <c r="G410">
        <v>21</v>
      </c>
      <c r="H410" t="s">
        <v>27</v>
      </c>
    </row>
    <row r="411" spans="4:8" x14ac:dyDescent="0.3">
      <c r="D411">
        <v>14</v>
      </c>
      <c r="E411" t="s">
        <v>37</v>
      </c>
      <c r="G411">
        <v>11</v>
      </c>
      <c r="H411" t="s">
        <v>27</v>
      </c>
    </row>
    <row r="412" spans="4:8" x14ac:dyDescent="0.3">
      <c r="D412">
        <v>21</v>
      </c>
      <c r="E412" t="s">
        <v>37</v>
      </c>
      <c r="G412">
        <v>17</v>
      </c>
      <c r="H412" t="s">
        <v>27</v>
      </c>
    </row>
    <row r="413" spans="4:8" x14ac:dyDescent="0.3">
      <c r="D413">
        <v>17</v>
      </c>
      <c r="E413" t="s">
        <v>37</v>
      </c>
      <c r="G413">
        <v>14</v>
      </c>
      <c r="H413" t="s">
        <v>27</v>
      </c>
    </row>
    <row r="414" spans="4:8" x14ac:dyDescent="0.3">
      <c r="D414">
        <v>18</v>
      </c>
      <c r="E414" t="s">
        <v>37</v>
      </c>
      <c r="G414">
        <v>14</v>
      </c>
      <c r="H414" t="s">
        <v>27</v>
      </c>
    </row>
    <row r="415" spans="4:8" x14ac:dyDescent="0.3">
      <c r="D415">
        <v>19</v>
      </c>
      <c r="E415" t="s">
        <v>37</v>
      </c>
      <c r="G415">
        <v>17</v>
      </c>
      <c r="H415" t="s">
        <v>27</v>
      </c>
    </row>
    <row r="416" spans="4:8" x14ac:dyDescent="0.3">
      <c r="D416">
        <v>21</v>
      </c>
      <c r="E416" t="s">
        <v>37</v>
      </c>
      <c r="G416">
        <v>25</v>
      </c>
      <c r="H416" t="s">
        <v>27</v>
      </c>
    </row>
    <row r="417" spans="4:8" x14ac:dyDescent="0.3">
      <c r="D417">
        <v>17</v>
      </c>
      <c r="E417" t="s">
        <v>37</v>
      </c>
      <c r="G417">
        <v>13</v>
      </c>
      <c r="H417" t="s">
        <v>27</v>
      </c>
    </row>
    <row r="418" spans="4:8" x14ac:dyDescent="0.3">
      <c r="D418">
        <v>11</v>
      </c>
      <c r="E418" t="s">
        <v>37</v>
      </c>
      <c r="G418">
        <v>12</v>
      </c>
      <c r="H418" t="s">
        <v>27</v>
      </c>
    </row>
    <row r="419" spans="4:8" x14ac:dyDescent="0.3">
      <c r="D419">
        <v>25</v>
      </c>
      <c r="E419" t="s">
        <v>37</v>
      </c>
      <c r="G419">
        <v>19</v>
      </c>
      <c r="H419" t="s">
        <v>27</v>
      </c>
    </row>
    <row r="420" spans="4:8" x14ac:dyDescent="0.3">
      <c r="D420">
        <v>17</v>
      </c>
      <c r="E420" t="s">
        <v>37</v>
      </c>
      <c r="G420">
        <v>14</v>
      </c>
      <c r="H420" t="s">
        <v>27</v>
      </c>
    </row>
    <row r="421" spans="4:8" x14ac:dyDescent="0.3">
      <c r="D421">
        <v>18</v>
      </c>
      <c r="E421" t="s">
        <v>37</v>
      </c>
      <c r="G421">
        <v>14</v>
      </c>
      <c r="H421" t="s">
        <v>27</v>
      </c>
    </row>
    <row r="422" spans="4:8" x14ac:dyDescent="0.3">
      <c r="D422">
        <v>20</v>
      </c>
      <c r="E422" t="s">
        <v>37</v>
      </c>
      <c r="G422">
        <v>12</v>
      </c>
      <c r="H422" t="s">
        <v>27</v>
      </c>
    </row>
    <row r="423" spans="4:8" x14ac:dyDescent="0.3">
      <c r="D423">
        <v>18</v>
      </c>
      <c r="E423" t="s">
        <v>37</v>
      </c>
      <c r="G423">
        <v>14</v>
      </c>
      <c r="H423" t="s">
        <v>27</v>
      </c>
    </row>
    <row r="424" spans="4:8" x14ac:dyDescent="0.3">
      <c r="D424">
        <v>12</v>
      </c>
      <c r="E424" t="s">
        <v>37</v>
      </c>
      <c r="G424">
        <v>17</v>
      </c>
      <c r="H424" t="s">
        <v>27</v>
      </c>
    </row>
    <row r="425" spans="4:8" x14ac:dyDescent="0.3">
      <c r="D425">
        <v>12</v>
      </c>
      <c r="E425" t="s">
        <v>37</v>
      </c>
      <c r="G425">
        <v>12</v>
      </c>
      <c r="H425" t="s">
        <v>27</v>
      </c>
    </row>
    <row r="426" spans="4:8" x14ac:dyDescent="0.3">
      <c r="D426">
        <v>13</v>
      </c>
      <c r="E426" t="s">
        <v>37</v>
      </c>
      <c r="G426">
        <v>21</v>
      </c>
      <c r="H426" t="s">
        <v>27</v>
      </c>
    </row>
    <row r="427" spans="4:8" x14ac:dyDescent="0.3">
      <c r="D427">
        <v>13</v>
      </c>
      <c r="E427" t="s">
        <v>37</v>
      </c>
      <c r="G427">
        <v>14</v>
      </c>
      <c r="H427" t="s">
        <v>27</v>
      </c>
    </row>
    <row r="428" spans="4:8" x14ac:dyDescent="0.3">
      <c r="D428">
        <v>19</v>
      </c>
      <c r="E428" t="s">
        <v>37</v>
      </c>
      <c r="G428">
        <v>18</v>
      </c>
      <c r="H428" t="s">
        <v>27</v>
      </c>
    </row>
    <row r="429" spans="4:8" x14ac:dyDescent="0.3">
      <c r="D429">
        <v>14</v>
      </c>
      <c r="E429" t="s">
        <v>37</v>
      </c>
      <c r="G429">
        <v>12</v>
      </c>
      <c r="H429" t="s">
        <v>27</v>
      </c>
    </row>
    <row r="430" spans="4:8" x14ac:dyDescent="0.3">
      <c r="D430">
        <v>12</v>
      </c>
      <c r="E430" t="s">
        <v>37</v>
      </c>
      <c r="G430">
        <v>23</v>
      </c>
      <c r="H430" t="s">
        <v>27</v>
      </c>
    </row>
    <row r="431" spans="4:8" x14ac:dyDescent="0.3">
      <c r="D431">
        <v>14</v>
      </c>
      <c r="E431" t="s">
        <v>37</v>
      </c>
      <c r="G431">
        <v>12</v>
      </c>
      <c r="H431" t="s">
        <v>27</v>
      </c>
    </row>
    <row r="432" spans="4:8" x14ac:dyDescent="0.3">
      <c r="D432">
        <v>11</v>
      </c>
      <c r="E432" t="s">
        <v>37</v>
      </c>
      <c r="G432">
        <v>21</v>
      </c>
      <c r="H432" t="s">
        <v>27</v>
      </c>
    </row>
    <row r="433" spans="4:8" x14ac:dyDescent="0.3">
      <c r="D433">
        <v>12</v>
      </c>
      <c r="E433" t="s">
        <v>37</v>
      </c>
      <c r="G433">
        <v>18</v>
      </c>
      <c r="H433" t="s">
        <v>27</v>
      </c>
    </row>
    <row r="434" spans="4:8" x14ac:dyDescent="0.3">
      <c r="D434">
        <v>15</v>
      </c>
      <c r="E434" t="s">
        <v>37</v>
      </c>
      <c r="G434">
        <v>13</v>
      </c>
      <c r="H434" t="s">
        <v>27</v>
      </c>
    </row>
    <row r="435" spans="4:8" x14ac:dyDescent="0.3">
      <c r="D435">
        <v>15</v>
      </c>
      <c r="E435" t="s">
        <v>37</v>
      </c>
      <c r="G435">
        <v>19</v>
      </c>
      <c r="H435" t="s">
        <v>27</v>
      </c>
    </row>
    <row r="436" spans="4:8" x14ac:dyDescent="0.3">
      <c r="D436">
        <v>24</v>
      </c>
      <c r="E436" t="s">
        <v>37</v>
      </c>
      <c r="G436">
        <v>12</v>
      </c>
      <c r="H436" t="s">
        <v>27</v>
      </c>
    </row>
    <row r="437" spans="4:8" x14ac:dyDescent="0.3">
      <c r="D437">
        <v>13</v>
      </c>
      <c r="E437" t="s">
        <v>37</v>
      </c>
      <c r="G437">
        <v>14</v>
      </c>
      <c r="H437" t="s">
        <v>27</v>
      </c>
    </row>
    <row r="438" spans="4:8" x14ac:dyDescent="0.3">
      <c r="D438">
        <v>13</v>
      </c>
      <c r="E438" t="s">
        <v>37</v>
      </c>
      <c r="G438">
        <v>12</v>
      </c>
      <c r="H438" t="s">
        <v>27</v>
      </c>
    </row>
    <row r="439" spans="4:8" x14ac:dyDescent="0.3">
      <c r="D439">
        <v>13</v>
      </c>
      <c r="E439" t="s">
        <v>37</v>
      </c>
      <c r="G439">
        <v>13</v>
      </c>
      <c r="H439" t="s">
        <v>27</v>
      </c>
    </row>
    <row r="440" spans="4:8" x14ac:dyDescent="0.3">
      <c r="D440">
        <v>16</v>
      </c>
      <c r="E440" t="s">
        <v>37</v>
      </c>
      <c r="G440">
        <v>21</v>
      </c>
      <c r="H440" t="s">
        <v>27</v>
      </c>
    </row>
    <row r="441" spans="4:8" x14ac:dyDescent="0.3">
      <c r="D441">
        <v>13</v>
      </c>
      <c r="E441" t="s">
        <v>37</v>
      </c>
      <c r="G441">
        <v>12</v>
      </c>
      <c r="H441" t="s">
        <v>27</v>
      </c>
    </row>
    <row r="442" spans="4:8" x14ac:dyDescent="0.3">
      <c r="D442">
        <v>11</v>
      </c>
      <c r="E442" t="s">
        <v>37</v>
      </c>
      <c r="G442">
        <v>16</v>
      </c>
      <c r="H442" t="s">
        <v>27</v>
      </c>
    </row>
    <row r="443" spans="4:8" x14ac:dyDescent="0.3">
      <c r="D443">
        <v>20</v>
      </c>
      <c r="E443" t="s">
        <v>37</v>
      </c>
      <c r="G443">
        <v>14</v>
      </c>
      <c r="H443" t="s">
        <v>27</v>
      </c>
    </row>
    <row r="444" spans="4:8" x14ac:dyDescent="0.3">
      <c r="D444">
        <v>22</v>
      </c>
      <c r="E444" t="s">
        <v>37</v>
      </c>
      <c r="G444">
        <v>15</v>
      </c>
      <c r="H444" t="s">
        <v>27</v>
      </c>
    </row>
    <row r="445" spans="4:8" x14ac:dyDescent="0.3">
      <c r="D445">
        <v>14</v>
      </c>
      <c r="E445" t="s">
        <v>37</v>
      </c>
      <c r="G445">
        <v>15</v>
      </c>
      <c r="H445" t="s">
        <v>27</v>
      </c>
    </row>
    <row r="446" spans="4:8" x14ac:dyDescent="0.3">
      <c r="D446">
        <v>15</v>
      </c>
      <c r="E446" t="s">
        <v>37</v>
      </c>
      <c r="G446">
        <v>17</v>
      </c>
      <c r="H446" t="s">
        <v>27</v>
      </c>
    </row>
    <row r="447" spans="4:8" x14ac:dyDescent="0.3">
      <c r="D447">
        <v>17</v>
      </c>
      <c r="E447" t="s">
        <v>37</v>
      </c>
      <c r="G447">
        <v>14</v>
      </c>
      <c r="H447" t="s">
        <v>27</v>
      </c>
    </row>
    <row r="448" spans="4:8" x14ac:dyDescent="0.3">
      <c r="D448">
        <v>11</v>
      </c>
      <c r="E448" t="s">
        <v>37</v>
      </c>
      <c r="G448">
        <v>14</v>
      </c>
      <c r="H448" t="s">
        <v>27</v>
      </c>
    </row>
    <row r="449" spans="4:8" x14ac:dyDescent="0.3">
      <c r="D449">
        <v>18</v>
      </c>
      <c r="E449" t="s">
        <v>37</v>
      </c>
      <c r="G449">
        <v>13</v>
      </c>
      <c r="H449" t="s">
        <v>27</v>
      </c>
    </row>
    <row r="450" spans="4:8" x14ac:dyDescent="0.3">
      <c r="D450">
        <v>13</v>
      </c>
      <c r="E450" t="s">
        <v>37</v>
      </c>
      <c r="G450">
        <v>13</v>
      </c>
      <c r="H450" t="s">
        <v>27</v>
      </c>
    </row>
    <row r="451" spans="4:8" x14ac:dyDescent="0.3">
      <c r="D451">
        <v>15</v>
      </c>
      <c r="E451" t="s">
        <v>37</v>
      </c>
      <c r="G451">
        <v>21</v>
      </c>
      <c r="H451" t="s">
        <v>27</v>
      </c>
    </row>
    <row r="452" spans="4:8" x14ac:dyDescent="0.3">
      <c r="D452">
        <v>11</v>
      </c>
      <c r="E452" t="s">
        <v>37</v>
      </c>
      <c r="G452">
        <v>18</v>
      </c>
      <c r="H452" t="s">
        <v>27</v>
      </c>
    </row>
    <row r="453" spans="4:8" x14ac:dyDescent="0.3">
      <c r="D453">
        <v>12</v>
      </c>
      <c r="E453" t="s">
        <v>37</v>
      </c>
      <c r="G453">
        <v>12</v>
      </c>
      <c r="H453" t="s">
        <v>27</v>
      </c>
    </row>
    <row r="454" spans="4:8" x14ac:dyDescent="0.3">
      <c r="D454">
        <v>12</v>
      </c>
      <c r="E454" t="s">
        <v>37</v>
      </c>
      <c r="G454">
        <v>17</v>
      </c>
      <c r="H454" t="s">
        <v>27</v>
      </c>
    </row>
    <row r="455" spans="4:8" x14ac:dyDescent="0.3">
      <c r="D455">
        <v>15</v>
      </c>
      <c r="E455" t="s">
        <v>37</v>
      </c>
      <c r="G455">
        <v>13</v>
      </c>
      <c r="H455" t="s">
        <v>27</v>
      </c>
    </row>
    <row r="456" spans="4:8" x14ac:dyDescent="0.3">
      <c r="D456">
        <v>13</v>
      </c>
      <c r="E456" t="s">
        <v>37</v>
      </c>
      <c r="G456">
        <v>25</v>
      </c>
      <c r="H456" t="s">
        <v>27</v>
      </c>
    </row>
    <row r="457" spans="4:8" x14ac:dyDescent="0.3">
      <c r="D457">
        <v>14</v>
      </c>
      <c r="E457" t="s">
        <v>37</v>
      </c>
      <c r="G457">
        <v>11</v>
      </c>
      <c r="H457" t="s">
        <v>27</v>
      </c>
    </row>
    <row r="458" spans="4:8" x14ac:dyDescent="0.3">
      <c r="D458">
        <v>14</v>
      </c>
      <c r="E458" t="s">
        <v>37</v>
      </c>
      <c r="G458">
        <v>17</v>
      </c>
      <c r="H458" t="s">
        <v>27</v>
      </c>
    </row>
    <row r="459" spans="4:8" x14ac:dyDescent="0.3">
      <c r="D459">
        <v>16</v>
      </c>
      <c r="E459" t="s">
        <v>37</v>
      </c>
      <c r="G459">
        <v>21</v>
      </c>
      <c r="H459" t="s">
        <v>27</v>
      </c>
    </row>
    <row r="460" spans="4:8" x14ac:dyDescent="0.3">
      <c r="D460">
        <v>20</v>
      </c>
      <c r="E460" t="s">
        <v>37</v>
      </c>
      <c r="G460">
        <v>15</v>
      </c>
      <c r="H460" t="s">
        <v>27</v>
      </c>
    </row>
    <row r="461" spans="4:8" x14ac:dyDescent="0.3">
      <c r="D461">
        <v>13</v>
      </c>
      <c r="E461" t="s">
        <v>37</v>
      </c>
      <c r="G461">
        <v>12</v>
      </c>
      <c r="H461" t="s">
        <v>27</v>
      </c>
    </row>
    <row r="462" spans="4:8" x14ac:dyDescent="0.3">
      <c r="D462">
        <v>14</v>
      </c>
      <c r="E462" t="s">
        <v>37</v>
      </c>
      <c r="G462">
        <v>11</v>
      </c>
      <c r="H462" t="s">
        <v>27</v>
      </c>
    </row>
    <row r="463" spans="4:8" x14ac:dyDescent="0.3">
      <c r="D463">
        <v>22</v>
      </c>
      <c r="E463" t="s">
        <v>37</v>
      </c>
      <c r="G463">
        <v>19</v>
      </c>
      <c r="H463" t="s">
        <v>27</v>
      </c>
    </row>
    <row r="464" spans="4:8" x14ac:dyDescent="0.3">
      <c r="D464">
        <v>12</v>
      </c>
      <c r="E464" t="s">
        <v>37</v>
      </c>
      <c r="G464">
        <v>15</v>
      </c>
      <c r="H464" t="s">
        <v>27</v>
      </c>
    </row>
    <row r="465" spans="4:8" x14ac:dyDescent="0.3">
      <c r="D465">
        <v>13</v>
      </c>
      <c r="E465" t="s">
        <v>37</v>
      </c>
      <c r="G465">
        <v>13</v>
      </c>
      <c r="H465" t="s">
        <v>27</v>
      </c>
    </row>
    <row r="466" spans="4:8" x14ac:dyDescent="0.3">
      <c r="D466">
        <v>19</v>
      </c>
      <c r="E466" t="s">
        <v>37</v>
      </c>
      <c r="G466">
        <v>14</v>
      </c>
      <c r="H466" t="s">
        <v>27</v>
      </c>
    </row>
    <row r="467" spans="4:8" x14ac:dyDescent="0.3">
      <c r="D467">
        <v>13</v>
      </c>
      <c r="E467" t="s">
        <v>37</v>
      </c>
      <c r="G467">
        <v>11</v>
      </c>
      <c r="H467" t="s">
        <v>27</v>
      </c>
    </row>
    <row r="468" spans="4:8" x14ac:dyDescent="0.3">
      <c r="D468">
        <v>12</v>
      </c>
      <c r="E468" t="s">
        <v>37</v>
      </c>
      <c r="G468">
        <v>16</v>
      </c>
      <c r="H468" t="s">
        <v>27</v>
      </c>
    </row>
    <row r="469" spans="4:8" x14ac:dyDescent="0.3">
      <c r="D469">
        <v>14</v>
      </c>
      <c r="E469" t="s">
        <v>37</v>
      </c>
      <c r="G469">
        <v>14</v>
      </c>
      <c r="H469" t="s">
        <v>27</v>
      </c>
    </row>
    <row r="470" spans="4:8" x14ac:dyDescent="0.3">
      <c r="D470">
        <v>16</v>
      </c>
      <c r="E470" t="s">
        <v>37</v>
      </c>
      <c r="G470">
        <v>12</v>
      </c>
      <c r="H470" t="s">
        <v>27</v>
      </c>
    </row>
    <row r="471" spans="4:8" x14ac:dyDescent="0.3">
      <c r="D471">
        <v>12</v>
      </c>
      <c r="E471" t="s">
        <v>37</v>
      </c>
      <c r="G471">
        <v>14</v>
      </c>
      <c r="H471" t="s">
        <v>27</v>
      </c>
    </row>
    <row r="472" spans="4:8" x14ac:dyDescent="0.3">
      <c r="D472">
        <v>19</v>
      </c>
      <c r="E472" t="s">
        <v>37</v>
      </c>
      <c r="G472">
        <v>14</v>
      </c>
      <c r="H472" t="s">
        <v>27</v>
      </c>
    </row>
    <row r="473" spans="4:8" x14ac:dyDescent="0.3">
      <c r="D473">
        <v>22</v>
      </c>
      <c r="E473" t="s">
        <v>37</v>
      </c>
      <c r="G473">
        <v>12</v>
      </c>
      <c r="H473" t="s">
        <v>27</v>
      </c>
    </row>
    <row r="474" spans="4:8" x14ac:dyDescent="0.3">
      <c r="D474">
        <v>16</v>
      </c>
      <c r="E474" t="s">
        <v>37</v>
      </c>
      <c r="G474">
        <v>21</v>
      </c>
      <c r="H474" t="s">
        <v>27</v>
      </c>
    </row>
    <row r="475" spans="4:8" x14ac:dyDescent="0.3">
      <c r="D475">
        <v>11</v>
      </c>
      <c r="E475" t="s">
        <v>37</v>
      </c>
      <c r="G475">
        <v>17</v>
      </c>
      <c r="H475" t="s">
        <v>27</v>
      </c>
    </row>
    <row r="476" spans="4:8" x14ac:dyDescent="0.3">
      <c r="D476">
        <v>15</v>
      </c>
      <c r="E476" t="s">
        <v>37</v>
      </c>
      <c r="G476">
        <v>16</v>
      </c>
      <c r="H476" t="s">
        <v>27</v>
      </c>
    </row>
    <row r="477" spans="4:8" x14ac:dyDescent="0.3">
      <c r="D477">
        <v>14</v>
      </c>
      <c r="E477" t="s">
        <v>37</v>
      </c>
      <c r="G477">
        <v>12</v>
      </c>
      <c r="H477" t="s">
        <v>27</v>
      </c>
    </row>
    <row r="478" spans="4:8" x14ac:dyDescent="0.3">
      <c r="D478">
        <v>13</v>
      </c>
      <c r="E478" t="s">
        <v>37</v>
      </c>
      <c r="G478">
        <v>14</v>
      </c>
      <c r="H478" t="s">
        <v>27</v>
      </c>
    </row>
    <row r="479" spans="4:8" x14ac:dyDescent="0.3">
      <c r="D479">
        <v>11</v>
      </c>
      <c r="E479" t="s">
        <v>37</v>
      </c>
      <c r="G479">
        <v>19</v>
      </c>
      <c r="H479" t="s">
        <v>27</v>
      </c>
    </row>
    <row r="480" spans="4:8" x14ac:dyDescent="0.3">
      <c r="D480">
        <v>19</v>
      </c>
      <c r="E480" t="s">
        <v>37</v>
      </c>
      <c r="G480">
        <v>16</v>
      </c>
      <c r="H480" t="s">
        <v>27</v>
      </c>
    </row>
    <row r="481" spans="4:8" x14ac:dyDescent="0.3">
      <c r="D481">
        <v>11</v>
      </c>
      <c r="E481" t="s">
        <v>37</v>
      </c>
      <c r="G481">
        <v>14</v>
      </c>
      <c r="H481" t="s">
        <v>27</v>
      </c>
    </row>
    <row r="482" spans="4:8" x14ac:dyDescent="0.3">
      <c r="D482">
        <v>15</v>
      </c>
      <c r="E482" t="s">
        <v>37</v>
      </c>
      <c r="G482">
        <v>13</v>
      </c>
      <c r="H482" t="s">
        <v>27</v>
      </c>
    </row>
    <row r="483" spans="4:8" x14ac:dyDescent="0.3">
      <c r="D483">
        <v>13</v>
      </c>
      <c r="E483" t="s">
        <v>37</v>
      </c>
      <c r="G483">
        <v>13</v>
      </c>
      <c r="H483" t="s">
        <v>27</v>
      </c>
    </row>
    <row r="484" spans="4:8" x14ac:dyDescent="0.3">
      <c r="D484">
        <v>14</v>
      </c>
      <c r="E484" t="s">
        <v>37</v>
      </c>
      <c r="G484">
        <v>15</v>
      </c>
      <c r="H484" t="s">
        <v>27</v>
      </c>
    </row>
    <row r="485" spans="4:8" x14ac:dyDescent="0.3">
      <c r="D485">
        <v>13</v>
      </c>
      <c r="E485" t="s">
        <v>37</v>
      </c>
      <c r="G485">
        <v>13</v>
      </c>
      <c r="H485" t="s">
        <v>27</v>
      </c>
    </row>
    <row r="486" spans="4:8" x14ac:dyDescent="0.3">
      <c r="D486">
        <v>23</v>
      </c>
      <c r="E486" t="s">
        <v>37</v>
      </c>
      <c r="G486">
        <v>16</v>
      </c>
      <c r="H486" t="s">
        <v>27</v>
      </c>
    </row>
    <row r="487" spans="4:8" x14ac:dyDescent="0.3">
      <c r="D487">
        <v>12</v>
      </c>
      <c r="E487" t="s">
        <v>37</v>
      </c>
      <c r="G487">
        <v>19</v>
      </c>
      <c r="H487" t="s">
        <v>27</v>
      </c>
    </row>
    <row r="488" spans="4:8" x14ac:dyDescent="0.3">
      <c r="D488">
        <v>16</v>
      </c>
      <c r="E488" t="s">
        <v>37</v>
      </c>
      <c r="G488">
        <v>12</v>
      </c>
      <c r="H488" t="s">
        <v>27</v>
      </c>
    </row>
    <row r="489" spans="4:8" x14ac:dyDescent="0.3">
      <c r="D489">
        <v>18</v>
      </c>
      <c r="E489" t="s">
        <v>37</v>
      </c>
      <c r="G489">
        <v>15</v>
      </c>
      <c r="H489" t="s">
        <v>27</v>
      </c>
    </row>
    <row r="490" spans="4:8" x14ac:dyDescent="0.3">
      <c r="D490">
        <v>20</v>
      </c>
      <c r="E490" t="s">
        <v>37</v>
      </c>
      <c r="G490">
        <v>13</v>
      </c>
      <c r="H490" t="s">
        <v>27</v>
      </c>
    </row>
    <row r="491" spans="4:8" x14ac:dyDescent="0.3">
      <c r="D491">
        <v>19</v>
      </c>
      <c r="E491" t="s">
        <v>37</v>
      </c>
      <c r="G491">
        <v>16</v>
      </c>
      <c r="H491" t="s">
        <v>27</v>
      </c>
    </row>
    <row r="492" spans="4:8" x14ac:dyDescent="0.3">
      <c r="D492">
        <v>18</v>
      </c>
      <c r="E492" t="s">
        <v>37</v>
      </c>
      <c r="G492">
        <v>16</v>
      </c>
      <c r="H492" t="s">
        <v>27</v>
      </c>
    </row>
    <row r="493" spans="4:8" x14ac:dyDescent="0.3">
      <c r="D493">
        <v>13</v>
      </c>
      <c r="E493" t="s">
        <v>37</v>
      </c>
      <c r="G493">
        <v>16</v>
      </c>
      <c r="H493" t="s">
        <v>27</v>
      </c>
    </row>
    <row r="494" spans="4:8" x14ac:dyDescent="0.3">
      <c r="D494">
        <v>22</v>
      </c>
      <c r="E494" t="s">
        <v>37</v>
      </c>
      <c r="G494">
        <v>12</v>
      </c>
      <c r="H494" t="s">
        <v>27</v>
      </c>
    </row>
    <row r="495" spans="4:8" x14ac:dyDescent="0.3">
      <c r="D495">
        <v>17</v>
      </c>
      <c r="E495" t="s">
        <v>37</v>
      </c>
      <c r="G495">
        <v>15</v>
      </c>
      <c r="H495" t="s">
        <v>27</v>
      </c>
    </row>
    <row r="496" spans="4:8" x14ac:dyDescent="0.3">
      <c r="D496">
        <v>14</v>
      </c>
      <c r="E496" t="s">
        <v>37</v>
      </c>
      <c r="G496">
        <v>20</v>
      </c>
      <c r="H496" t="s">
        <v>27</v>
      </c>
    </row>
    <row r="497" spans="4:8" x14ac:dyDescent="0.3">
      <c r="D497">
        <v>20</v>
      </c>
      <c r="E497" t="s">
        <v>37</v>
      </c>
      <c r="G497">
        <v>14</v>
      </c>
      <c r="H497" t="s">
        <v>27</v>
      </c>
    </row>
    <row r="498" spans="4:8" x14ac:dyDescent="0.3">
      <c r="D498">
        <v>15</v>
      </c>
      <c r="E498" t="s">
        <v>37</v>
      </c>
      <c r="G498">
        <v>13</v>
      </c>
      <c r="H498" t="s">
        <v>27</v>
      </c>
    </row>
    <row r="499" spans="4:8" x14ac:dyDescent="0.3">
      <c r="D499">
        <v>17</v>
      </c>
      <c r="E499" t="s">
        <v>37</v>
      </c>
      <c r="G499">
        <v>12</v>
      </c>
      <c r="H499" t="s">
        <v>27</v>
      </c>
    </row>
    <row r="500" spans="4:8" x14ac:dyDescent="0.3">
      <c r="D500">
        <v>19</v>
      </c>
      <c r="E500" t="s">
        <v>37</v>
      </c>
      <c r="G500">
        <v>14</v>
      </c>
      <c r="H500" t="s">
        <v>27</v>
      </c>
    </row>
    <row r="501" spans="4:8" x14ac:dyDescent="0.3">
      <c r="D501">
        <v>14</v>
      </c>
      <c r="E501" t="s">
        <v>37</v>
      </c>
      <c r="G501">
        <v>14</v>
      </c>
      <c r="H501" t="s">
        <v>27</v>
      </c>
    </row>
    <row r="502" spans="4:8" x14ac:dyDescent="0.3">
      <c r="D502">
        <v>22</v>
      </c>
      <c r="E502" t="s">
        <v>37</v>
      </c>
      <c r="G502">
        <v>13</v>
      </c>
      <c r="H502" t="s">
        <v>27</v>
      </c>
    </row>
    <row r="503" spans="4:8" x14ac:dyDescent="0.3">
      <c r="D503">
        <v>12</v>
      </c>
      <c r="E503" t="s">
        <v>37</v>
      </c>
      <c r="G503">
        <v>12</v>
      </c>
      <c r="H503" t="s">
        <v>27</v>
      </c>
    </row>
    <row r="504" spans="4:8" x14ac:dyDescent="0.3">
      <c r="D504">
        <v>16</v>
      </c>
      <c r="E504" t="s">
        <v>37</v>
      </c>
      <c r="G504">
        <v>13</v>
      </c>
      <c r="H504" t="s">
        <v>27</v>
      </c>
    </row>
    <row r="505" spans="4:8" x14ac:dyDescent="0.3">
      <c r="D505">
        <v>14</v>
      </c>
      <c r="E505" t="s">
        <v>37</v>
      </c>
      <c r="G505">
        <v>11</v>
      </c>
      <c r="H505" t="s">
        <v>27</v>
      </c>
    </row>
    <row r="506" spans="4:8" x14ac:dyDescent="0.3">
      <c r="D506">
        <v>11</v>
      </c>
      <c r="E506" t="s">
        <v>37</v>
      </c>
      <c r="G506">
        <v>21</v>
      </c>
      <c r="H506" t="s">
        <v>27</v>
      </c>
    </row>
    <row r="507" spans="4:8" x14ac:dyDescent="0.3">
      <c r="D507">
        <v>11</v>
      </c>
      <c r="E507" t="s">
        <v>37</v>
      </c>
      <c r="G507">
        <v>18</v>
      </c>
      <c r="H507" t="s">
        <v>27</v>
      </c>
    </row>
    <row r="508" spans="4:8" x14ac:dyDescent="0.3">
      <c r="D508">
        <v>11</v>
      </c>
      <c r="E508" t="s">
        <v>37</v>
      </c>
      <c r="G508">
        <v>13</v>
      </c>
      <c r="H508" t="s">
        <v>27</v>
      </c>
    </row>
    <row r="509" spans="4:8" x14ac:dyDescent="0.3">
      <c r="D509">
        <v>14</v>
      </c>
      <c r="E509" t="s">
        <v>37</v>
      </c>
      <c r="G509">
        <v>17</v>
      </c>
      <c r="H509" t="s">
        <v>27</v>
      </c>
    </row>
    <row r="510" spans="4:8" x14ac:dyDescent="0.3">
      <c r="D510">
        <v>15</v>
      </c>
      <c r="E510" t="s">
        <v>37</v>
      </c>
      <c r="G510">
        <v>13</v>
      </c>
      <c r="H510" t="s">
        <v>27</v>
      </c>
    </row>
    <row r="511" spans="4:8" x14ac:dyDescent="0.3">
      <c r="D511">
        <v>13</v>
      </c>
      <c r="E511" t="s">
        <v>37</v>
      </c>
      <c r="G511">
        <v>12</v>
      </c>
      <c r="H511" t="s">
        <v>27</v>
      </c>
    </row>
    <row r="512" spans="4:8" x14ac:dyDescent="0.3">
      <c r="D512">
        <v>12</v>
      </c>
      <c r="E512" t="s">
        <v>37</v>
      </c>
      <c r="G512">
        <v>17</v>
      </c>
      <c r="H512" t="s">
        <v>27</v>
      </c>
    </row>
    <row r="513" spans="4:8" x14ac:dyDescent="0.3">
      <c r="D513">
        <v>12</v>
      </c>
      <c r="E513" t="s">
        <v>37</v>
      </c>
      <c r="G513">
        <v>22</v>
      </c>
      <c r="H513" t="s">
        <v>27</v>
      </c>
    </row>
    <row r="514" spans="4:8" x14ac:dyDescent="0.3">
      <c r="D514">
        <v>13</v>
      </c>
      <c r="E514" t="s">
        <v>37</v>
      </c>
      <c r="G514">
        <v>12</v>
      </c>
      <c r="H514" t="s">
        <v>27</v>
      </c>
    </row>
    <row r="515" spans="4:8" x14ac:dyDescent="0.3">
      <c r="D515">
        <v>20</v>
      </c>
      <c r="E515" t="s">
        <v>37</v>
      </c>
      <c r="G515">
        <v>25</v>
      </c>
      <c r="H515" t="s">
        <v>27</v>
      </c>
    </row>
    <row r="516" spans="4:8" x14ac:dyDescent="0.3">
      <c r="D516">
        <v>17</v>
      </c>
      <c r="E516" t="s">
        <v>37</v>
      </c>
      <c r="G516">
        <v>16</v>
      </c>
      <c r="H516" t="s">
        <v>27</v>
      </c>
    </row>
    <row r="517" spans="4:8" x14ac:dyDescent="0.3">
      <c r="D517">
        <v>12</v>
      </c>
      <c r="E517" t="s">
        <v>37</v>
      </c>
      <c r="G517">
        <v>15</v>
      </c>
      <c r="H517" t="s">
        <v>27</v>
      </c>
    </row>
    <row r="518" spans="4:8" x14ac:dyDescent="0.3">
      <c r="D518">
        <v>13</v>
      </c>
      <c r="E518" t="s">
        <v>37</v>
      </c>
      <c r="G518">
        <v>22</v>
      </c>
      <c r="H518" t="s">
        <v>27</v>
      </c>
    </row>
    <row r="519" spans="4:8" x14ac:dyDescent="0.3">
      <c r="D519">
        <v>12</v>
      </c>
      <c r="E519" t="s">
        <v>37</v>
      </c>
      <c r="G519">
        <v>14</v>
      </c>
      <c r="H519" t="s">
        <v>27</v>
      </c>
    </row>
    <row r="520" spans="4:8" x14ac:dyDescent="0.3">
      <c r="D520">
        <v>11</v>
      </c>
      <c r="E520" t="s">
        <v>37</v>
      </c>
      <c r="G520">
        <v>15</v>
      </c>
      <c r="H520" t="s">
        <v>27</v>
      </c>
    </row>
    <row r="521" spans="4:8" x14ac:dyDescent="0.3">
      <c r="D521">
        <v>22</v>
      </c>
      <c r="E521" t="s">
        <v>37</v>
      </c>
      <c r="G521">
        <v>12</v>
      </c>
      <c r="H521" t="s">
        <v>27</v>
      </c>
    </row>
    <row r="522" spans="4:8" x14ac:dyDescent="0.3">
      <c r="D522">
        <v>13</v>
      </c>
      <c r="E522" t="s">
        <v>37</v>
      </c>
      <c r="G522">
        <v>13</v>
      </c>
      <c r="H522" t="s">
        <v>27</v>
      </c>
    </row>
    <row r="523" spans="4:8" x14ac:dyDescent="0.3">
      <c r="D523">
        <v>20</v>
      </c>
      <c r="E523" t="s">
        <v>37</v>
      </c>
      <c r="G523">
        <v>24</v>
      </c>
      <c r="H523" t="s">
        <v>27</v>
      </c>
    </row>
    <row r="524" spans="4:8" x14ac:dyDescent="0.3">
      <c r="D524">
        <v>13</v>
      </c>
      <c r="E524" t="s">
        <v>37</v>
      </c>
      <c r="G524">
        <v>14</v>
      </c>
      <c r="H524" t="s">
        <v>27</v>
      </c>
    </row>
    <row r="525" spans="4:8" x14ac:dyDescent="0.3">
      <c r="D525">
        <v>13</v>
      </c>
      <c r="E525" t="s">
        <v>37</v>
      </c>
      <c r="G525">
        <v>20</v>
      </c>
      <c r="H525" t="s">
        <v>27</v>
      </c>
    </row>
    <row r="526" spans="4:8" x14ac:dyDescent="0.3">
      <c r="D526">
        <v>12</v>
      </c>
      <c r="E526" t="s">
        <v>37</v>
      </c>
      <c r="G526">
        <v>19</v>
      </c>
      <c r="H526" t="s">
        <v>27</v>
      </c>
    </row>
    <row r="527" spans="4:8" x14ac:dyDescent="0.3">
      <c r="D527">
        <v>13</v>
      </c>
      <c r="E527" t="s">
        <v>37</v>
      </c>
      <c r="G527">
        <v>13</v>
      </c>
      <c r="H527" t="s">
        <v>27</v>
      </c>
    </row>
    <row r="528" spans="4:8" x14ac:dyDescent="0.3">
      <c r="D528">
        <v>25</v>
      </c>
      <c r="E528" t="s">
        <v>37</v>
      </c>
      <c r="G528">
        <v>11</v>
      </c>
      <c r="H528" t="s">
        <v>27</v>
      </c>
    </row>
    <row r="529" spans="4:8" x14ac:dyDescent="0.3">
      <c r="D529">
        <v>12</v>
      </c>
      <c r="E529" t="s">
        <v>37</v>
      </c>
      <c r="G529">
        <v>22</v>
      </c>
      <c r="H529" t="s">
        <v>27</v>
      </c>
    </row>
    <row r="530" spans="4:8" x14ac:dyDescent="0.3">
      <c r="D530">
        <v>11</v>
      </c>
      <c r="E530" t="s">
        <v>37</v>
      </c>
      <c r="G530">
        <v>11</v>
      </c>
      <c r="H530" t="s">
        <v>27</v>
      </c>
    </row>
    <row r="531" spans="4:8" x14ac:dyDescent="0.3">
      <c r="D531">
        <v>18</v>
      </c>
      <c r="E531" t="s">
        <v>37</v>
      </c>
      <c r="G531">
        <v>13</v>
      </c>
      <c r="H531" t="s">
        <v>27</v>
      </c>
    </row>
    <row r="532" spans="4:8" x14ac:dyDescent="0.3">
      <c r="D532">
        <v>11</v>
      </c>
      <c r="E532" t="s">
        <v>37</v>
      </c>
      <c r="G532">
        <v>14</v>
      </c>
      <c r="H532" t="s">
        <v>27</v>
      </c>
    </row>
    <row r="533" spans="4:8" x14ac:dyDescent="0.3">
      <c r="D533">
        <v>13</v>
      </c>
      <c r="E533" t="s">
        <v>37</v>
      </c>
      <c r="G533">
        <v>15</v>
      </c>
      <c r="H533" t="s">
        <v>27</v>
      </c>
    </row>
    <row r="534" spans="4:8" x14ac:dyDescent="0.3">
      <c r="D534">
        <v>17</v>
      </c>
      <c r="E534" t="s">
        <v>37</v>
      </c>
      <c r="G534">
        <v>23</v>
      </c>
      <c r="H534" t="s">
        <v>27</v>
      </c>
    </row>
    <row r="535" spans="4:8" x14ac:dyDescent="0.3">
      <c r="D535">
        <v>15</v>
      </c>
      <c r="E535" t="s">
        <v>37</v>
      </c>
      <c r="G535">
        <v>16</v>
      </c>
      <c r="H535" t="s">
        <v>27</v>
      </c>
    </row>
    <row r="536" spans="4:8" x14ac:dyDescent="0.3">
      <c r="D536">
        <v>13</v>
      </c>
      <c r="E536" t="s">
        <v>37</v>
      </c>
      <c r="G536">
        <v>16</v>
      </c>
      <c r="H536" t="s">
        <v>27</v>
      </c>
    </row>
    <row r="537" spans="4:8" x14ac:dyDescent="0.3">
      <c r="D537">
        <v>25</v>
      </c>
      <c r="E537" t="s">
        <v>37</v>
      </c>
      <c r="G537">
        <v>13</v>
      </c>
      <c r="H537" t="s">
        <v>27</v>
      </c>
    </row>
    <row r="538" spans="4:8" x14ac:dyDescent="0.3">
      <c r="D538">
        <v>11</v>
      </c>
      <c r="E538" t="s">
        <v>37</v>
      </c>
      <c r="G538">
        <v>12</v>
      </c>
      <c r="H538" t="s">
        <v>27</v>
      </c>
    </row>
    <row r="539" spans="4:8" x14ac:dyDescent="0.3">
      <c r="D539">
        <v>18</v>
      </c>
      <c r="E539" t="s">
        <v>37</v>
      </c>
      <c r="G539">
        <v>18</v>
      </c>
      <c r="H539" t="s">
        <v>27</v>
      </c>
    </row>
    <row r="540" spans="4:8" x14ac:dyDescent="0.3">
      <c r="D540">
        <v>20</v>
      </c>
      <c r="E540" t="s">
        <v>37</v>
      </c>
      <c r="G540">
        <v>14</v>
      </c>
      <c r="H540" t="s">
        <v>27</v>
      </c>
    </row>
    <row r="541" spans="4:8" x14ac:dyDescent="0.3">
      <c r="D541">
        <v>14</v>
      </c>
      <c r="E541" t="s">
        <v>37</v>
      </c>
      <c r="G541">
        <v>12</v>
      </c>
      <c r="H541" t="s">
        <v>27</v>
      </c>
    </row>
    <row r="542" spans="4:8" x14ac:dyDescent="0.3">
      <c r="D542">
        <v>21</v>
      </c>
      <c r="E542" t="s">
        <v>37</v>
      </c>
      <c r="G542">
        <v>19</v>
      </c>
      <c r="H542" t="s">
        <v>27</v>
      </c>
    </row>
    <row r="543" spans="4:8" x14ac:dyDescent="0.3">
      <c r="D543">
        <v>14</v>
      </c>
      <c r="E543" t="s">
        <v>37</v>
      </c>
      <c r="G543">
        <v>15</v>
      </c>
      <c r="H543" t="s">
        <v>27</v>
      </c>
    </row>
    <row r="544" spans="4:8" x14ac:dyDescent="0.3">
      <c r="D544">
        <v>21</v>
      </c>
      <c r="E544" t="s">
        <v>37</v>
      </c>
      <c r="G544">
        <v>11</v>
      </c>
      <c r="H544" t="s">
        <v>27</v>
      </c>
    </row>
    <row r="545" spans="4:8" x14ac:dyDescent="0.3">
      <c r="D545">
        <v>17</v>
      </c>
      <c r="E545" t="s">
        <v>37</v>
      </c>
      <c r="G545">
        <v>15</v>
      </c>
      <c r="H545" t="s">
        <v>27</v>
      </c>
    </row>
    <row r="546" spans="4:8" x14ac:dyDescent="0.3">
      <c r="D546">
        <v>11</v>
      </c>
      <c r="E546" t="s">
        <v>37</v>
      </c>
      <c r="G546">
        <v>12</v>
      </c>
      <c r="H546" t="s">
        <v>27</v>
      </c>
    </row>
    <row r="547" spans="4:8" x14ac:dyDescent="0.3">
      <c r="D547">
        <v>14</v>
      </c>
      <c r="E547" t="s">
        <v>37</v>
      </c>
      <c r="G547">
        <v>14</v>
      </c>
      <c r="H547" t="s">
        <v>27</v>
      </c>
    </row>
    <row r="548" spans="4:8" x14ac:dyDescent="0.3">
      <c r="D548">
        <v>17</v>
      </c>
      <c r="E548" t="s">
        <v>37</v>
      </c>
      <c r="G548">
        <v>21</v>
      </c>
      <c r="H548" t="s">
        <v>27</v>
      </c>
    </row>
    <row r="549" spans="4:8" x14ac:dyDescent="0.3">
      <c r="D549">
        <v>13</v>
      </c>
      <c r="E549" t="s">
        <v>37</v>
      </c>
      <c r="G549">
        <v>18</v>
      </c>
      <c r="H549" t="s">
        <v>27</v>
      </c>
    </row>
    <row r="550" spans="4:8" x14ac:dyDescent="0.3">
      <c r="D550">
        <v>15</v>
      </c>
      <c r="E550" t="s">
        <v>37</v>
      </c>
      <c r="G550">
        <v>12</v>
      </c>
      <c r="H550" t="s">
        <v>27</v>
      </c>
    </row>
    <row r="551" spans="4:8" x14ac:dyDescent="0.3">
      <c r="D551">
        <v>12</v>
      </c>
      <c r="E551" t="s">
        <v>37</v>
      </c>
      <c r="G551">
        <v>14</v>
      </c>
      <c r="H551" t="s">
        <v>27</v>
      </c>
    </row>
    <row r="552" spans="4:8" x14ac:dyDescent="0.3">
      <c r="D552">
        <v>19</v>
      </c>
      <c r="E552" t="s">
        <v>37</v>
      </c>
      <c r="G552">
        <v>20</v>
      </c>
      <c r="H552" t="s">
        <v>27</v>
      </c>
    </row>
    <row r="553" spans="4:8" x14ac:dyDescent="0.3">
      <c r="D553">
        <v>17</v>
      </c>
      <c r="E553" t="s">
        <v>37</v>
      </c>
      <c r="G553">
        <v>17</v>
      </c>
      <c r="H553" t="s">
        <v>27</v>
      </c>
    </row>
    <row r="554" spans="4:8" x14ac:dyDescent="0.3">
      <c r="D554">
        <v>14</v>
      </c>
      <c r="E554" t="s">
        <v>37</v>
      </c>
      <c r="G554">
        <v>11</v>
      </c>
      <c r="H554" t="s">
        <v>27</v>
      </c>
    </row>
    <row r="555" spans="4:8" x14ac:dyDescent="0.3">
      <c r="D555">
        <v>12</v>
      </c>
      <c r="E555" t="s">
        <v>37</v>
      </c>
      <c r="G555">
        <v>11</v>
      </c>
      <c r="H555" t="s">
        <v>27</v>
      </c>
    </row>
    <row r="556" spans="4:8" x14ac:dyDescent="0.3">
      <c r="D556">
        <v>12</v>
      </c>
      <c r="E556" t="s">
        <v>37</v>
      </c>
      <c r="G556">
        <v>12</v>
      </c>
      <c r="H556" t="s">
        <v>27</v>
      </c>
    </row>
    <row r="557" spans="4:8" x14ac:dyDescent="0.3">
      <c r="D557">
        <v>11</v>
      </c>
      <c r="E557" t="s">
        <v>37</v>
      </c>
      <c r="G557">
        <v>19</v>
      </c>
      <c r="H557" t="s">
        <v>27</v>
      </c>
    </row>
    <row r="558" spans="4:8" x14ac:dyDescent="0.3">
      <c r="D558">
        <v>12</v>
      </c>
      <c r="E558" t="s">
        <v>37</v>
      </c>
      <c r="G558">
        <v>12</v>
      </c>
      <c r="H558" t="s">
        <v>27</v>
      </c>
    </row>
    <row r="559" spans="4:8" x14ac:dyDescent="0.3">
      <c r="D559">
        <v>22</v>
      </c>
      <c r="E559" t="s">
        <v>37</v>
      </c>
      <c r="G559">
        <v>14</v>
      </c>
      <c r="H559" t="s">
        <v>27</v>
      </c>
    </row>
    <row r="560" spans="4:8" x14ac:dyDescent="0.3">
      <c r="D560">
        <v>14</v>
      </c>
      <c r="E560" t="s">
        <v>37</v>
      </c>
      <c r="G560">
        <v>19</v>
      </c>
      <c r="H560" t="s">
        <v>27</v>
      </c>
    </row>
    <row r="561" spans="4:8" x14ac:dyDescent="0.3">
      <c r="D561">
        <v>20</v>
      </c>
      <c r="E561" t="s">
        <v>37</v>
      </c>
      <c r="G561">
        <v>12</v>
      </c>
      <c r="H561" t="s">
        <v>27</v>
      </c>
    </row>
    <row r="562" spans="4:8" x14ac:dyDescent="0.3">
      <c r="D562">
        <v>16</v>
      </c>
      <c r="E562" t="s">
        <v>37</v>
      </c>
      <c r="G562">
        <v>15</v>
      </c>
      <c r="H562" t="s">
        <v>27</v>
      </c>
    </row>
    <row r="563" spans="4:8" x14ac:dyDescent="0.3">
      <c r="D563">
        <v>14</v>
      </c>
      <c r="E563" t="s">
        <v>37</v>
      </c>
      <c r="G563">
        <v>19</v>
      </c>
      <c r="H563" t="s">
        <v>27</v>
      </c>
    </row>
    <row r="564" spans="4:8" x14ac:dyDescent="0.3">
      <c r="D564">
        <v>24</v>
      </c>
      <c r="E564" t="s">
        <v>37</v>
      </c>
      <c r="G564">
        <v>11</v>
      </c>
      <c r="H564" t="s">
        <v>27</v>
      </c>
    </row>
    <row r="565" spans="4:8" x14ac:dyDescent="0.3">
      <c r="D565">
        <v>12</v>
      </c>
      <c r="E565" t="s">
        <v>37</v>
      </c>
      <c r="G565">
        <v>17</v>
      </c>
      <c r="H565" t="s">
        <v>27</v>
      </c>
    </row>
    <row r="566" spans="4:8" x14ac:dyDescent="0.3">
      <c r="D566">
        <v>11</v>
      </c>
      <c r="E566" t="s">
        <v>37</v>
      </c>
      <c r="G566">
        <v>19</v>
      </c>
      <c r="H566" t="s">
        <v>27</v>
      </c>
    </row>
    <row r="567" spans="4:8" x14ac:dyDescent="0.3">
      <c r="D567">
        <v>14</v>
      </c>
      <c r="E567" t="s">
        <v>37</v>
      </c>
      <c r="G567">
        <v>13</v>
      </c>
      <c r="H567" t="s">
        <v>27</v>
      </c>
    </row>
    <row r="568" spans="4:8" x14ac:dyDescent="0.3">
      <c r="D568">
        <v>14</v>
      </c>
      <c r="E568" t="s">
        <v>37</v>
      </c>
      <c r="G568">
        <v>13</v>
      </c>
      <c r="H568" t="s">
        <v>27</v>
      </c>
    </row>
    <row r="569" spans="4:8" x14ac:dyDescent="0.3">
      <c r="D569">
        <v>11</v>
      </c>
      <c r="E569" t="s">
        <v>37</v>
      </c>
      <c r="G569">
        <v>12</v>
      </c>
      <c r="H569" t="s">
        <v>27</v>
      </c>
    </row>
    <row r="570" spans="4:8" x14ac:dyDescent="0.3">
      <c r="D570">
        <v>12</v>
      </c>
      <c r="E570" t="s">
        <v>37</v>
      </c>
      <c r="G570">
        <v>19</v>
      </c>
      <c r="H570" t="s">
        <v>27</v>
      </c>
    </row>
    <row r="571" spans="4:8" x14ac:dyDescent="0.3">
      <c r="D571">
        <v>14</v>
      </c>
      <c r="E571" t="s">
        <v>37</v>
      </c>
      <c r="G571">
        <v>22</v>
      </c>
      <c r="H571" t="s">
        <v>27</v>
      </c>
    </row>
    <row r="572" spans="4:8" x14ac:dyDescent="0.3">
      <c r="D572">
        <v>18</v>
      </c>
      <c r="E572" t="s">
        <v>37</v>
      </c>
      <c r="G572">
        <v>11</v>
      </c>
      <c r="H572" t="s">
        <v>27</v>
      </c>
    </row>
    <row r="573" spans="4:8" x14ac:dyDescent="0.3">
      <c r="D573">
        <v>13</v>
      </c>
      <c r="E573" t="s">
        <v>37</v>
      </c>
      <c r="G573">
        <v>13</v>
      </c>
      <c r="H573" t="s">
        <v>27</v>
      </c>
    </row>
    <row r="574" spans="4:8" x14ac:dyDescent="0.3">
      <c r="D574">
        <v>18</v>
      </c>
      <c r="E574" t="s">
        <v>37</v>
      </c>
      <c r="G574">
        <v>19</v>
      </c>
      <c r="H574" t="s">
        <v>27</v>
      </c>
    </row>
    <row r="575" spans="4:8" x14ac:dyDescent="0.3">
      <c r="D575">
        <v>22</v>
      </c>
      <c r="E575" t="s">
        <v>37</v>
      </c>
      <c r="G575">
        <v>19</v>
      </c>
      <c r="H575" t="s">
        <v>27</v>
      </c>
    </row>
    <row r="576" spans="4:8" x14ac:dyDescent="0.3">
      <c r="D576">
        <v>13</v>
      </c>
      <c r="E576" t="s">
        <v>37</v>
      </c>
      <c r="G576">
        <v>13</v>
      </c>
      <c r="H576" t="s">
        <v>27</v>
      </c>
    </row>
    <row r="577" spans="4:8" x14ac:dyDescent="0.3">
      <c r="D577">
        <v>18</v>
      </c>
      <c r="E577" t="s">
        <v>37</v>
      </c>
      <c r="G577">
        <v>21</v>
      </c>
      <c r="H577" t="s">
        <v>27</v>
      </c>
    </row>
    <row r="578" spans="4:8" x14ac:dyDescent="0.3">
      <c r="D578">
        <v>12</v>
      </c>
      <c r="E578" t="s">
        <v>37</v>
      </c>
      <c r="G578">
        <v>14</v>
      </c>
      <c r="H578" t="s">
        <v>27</v>
      </c>
    </row>
    <row r="579" spans="4:8" x14ac:dyDescent="0.3">
      <c r="D579">
        <v>11</v>
      </c>
      <c r="E579" t="s">
        <v>37</v>
      </c>
      <c r="G579">
        <v>11</v>
      </c>
      <c r="H579" t="s">
        <v>27</v>
      </c>
    </row>
    <row r="580" spans="4:8" x14ac:dyDescent="0.3">
      <c r="D580">
        <v>11</v>
      </c>
      <c r="E580" t="s">
        <v>37</v>
      </c>
      <c r="G580">
        <v>24</v>
      </c>
      <c r="H580" t="s">
        <v>27</v>
      </c>
    </row>
    <row r="581" spans="4:8" x14ac:dyDescent="0.3">
      <c r="D581">
        <v>12</v>
      </c>
      <c r="E581" t="s">
        <v>37</v>
      </c>
      <c r="G581">
        <v>16</v>
      </c>
      <c r="H581" t="s">
        <v>27</v>
      </c>
    </row>
    <row r="582" spans="4:8" x14ac:dyDescent="0.3">
      <c r="D582">
        <v>19</v>
      </c>
      <c r="E582" t="s">
        <v>37</v>
      </c>
      <c r="G582">
        <v>15</v>
      </c>
      <c r="H582" t="s">
        <v>27</v>
      </c>
    </row>
    <row r="583" spans="4:8" x14ac:dyDescent="0.3">
      <c r="D583">
        <v>23</v>
      </c>
      <c r="E583" t="s">
        <v>37</v>
      </c>
      <c r="G583">
        <v>14</v>
      </c>
      <c r="H583" t="s">
        <v>27</v>
      </c>
    </row>
    <row r="584" spans="4:8" x14ac:dyDescent="0.3">
      <c r="D584">
        <v>11</v>
      </c>
      <c r="E584" t="s">
        <v>37</v>
      </c>
      <c r="G584">
        <v>12</v>
      </c>
      <c r="H584" t="s">
        <v>27</v>
      </c>
    </row>
    <row r="585" spans="4:8" x14ac:dyDescent="0.3">
      <c r="D585">
        <v>13</v>
      </c>
      <c r="E585" t="s">
        <v>37</v>
      </c>
      <c r="G585">
        <v>13</v>
      </c>
      <c r="H585" t="s">
        <v>27</v>
      </c>
    </row>
    <row r="586" spans="4:8" x14ac:dyDescent="0.3">
      <c r="D586">
        <v>11</v>
      </c>
      <c r="E586" t="s">
        <v>37</v>
      </c>
      <c r="G586">
        <v>14</v>
      </c>
      <c r="H586" t="s">
        <v>27</v>
      </c>
    </row>
    <row r="587" spans="4:8" x14ac:dyDescent="0.3">
      <c r="D587">
        <v>12</v>
      </c>
      <c r="E587" t="s">
        <v>37</v>
      </c>
      <c r="G587">
        <v>19</v>
      </c>
      <c r="H587" t="s">
        <v>27</v>
      </c>
    </row>
    <row r="588" spans="4:8" x14ac:dyDescent="0.3">
      <c r="D588">
        <v>13</v>
      </c>
      <c r="E588" t="s">
        <v>37</v>
      </c>
      <c r="G588">
        <v>18</v>
      </c>
      <c r="H588" t="s">
        <v>27</v>
      </c>
    </row>
    <row r="589" spans="4:8" x14ac:dyDescent="0.3">
      <c r="D589">
        <v>14</v>
      </c>
      <c r="E589" t="s">
        <v>37</v>
      </c>
      <c r="G589">
        <v>17</v>
      </c>
      <c r="H589" t="s">
        <v>27</v>
      </c>
    </row>
    <row r="590" spans="4:8" x14ac:dyDescent="0.3">
      <c r="D590">
        <v>14</v>
      </c>
      <c r="E590" t="s">
        <v>37</v>
      </c>
      <c r="G590">
        <v>11</v>
      </c>
      <c r="H590" t="s">
        <v>27</v>
      </c>
    </row>
    <row r="591" spans="4:8" x14ac:dyDescent="0.3">
      <c r="D591">
        <v>16</v>
      </c>
      <c r="E591" t="s">
        <v>37</v>
      </c>
      <c r="G591">
        <v>23</v>
      </c>
      <c r="H591" t="s">
        <v>27</v>
      </c>
    </row>
    <row r="592" spans="4:8" x14ac:dyDescent="0.3">
      <c r="D592">
        <v>11</v>
      </c>
      <c r="E592" t="s">
        <v>37</v>
      </c>
      <c r="G592">
        <v>13</v>
      </c>
      <c r="H592" t="s">
        <v>27</v>
      </c>
    </row>
    <row r="593" spans="4:8" x14ac:dyDescent="0.3">
      <c r="D593">
        <v>13</v>
      </c>
      <c r="E593" t="s">
        <v>37</v>
      </c>
      <c r="G593">
        <v>13</v>
      </c>
      <c r="H593" t="s">
        <v>27</v>
      </c>
    </row>
    <row r="594" spans="4:8" x14ac:dyDescent="0.3">
      <c r="D594">
        <v>17</v>
      </c>
      <c r="E594" t="s">
        <v>37</v>
      </c>
      <c r="G594">
        <v>17</v>
      </c>
      <c r="H594" t="s">
        <v>27</v>
      </c>
    </row>
    <row r="595" spans="4:8" x14ac:dyDescent="0.3">
      <c r="D595">
        <v>11</v>
      </c>
      <c r="E595" t="s">
        <v>37</v>
      </c>
      <c r="G595">
        <v>11</v>
      </c>
      <c r="H595" t="s">
        <v>27</v>
      </c>
    </row>
    <row r="596" spans="4:8" x14ac:dyDescent="0.3">
      <c r="D596">
        <v>14</v>
      </c>
      <c r="E596" t="s">
        <v>37</v>
      </c>
      <c r="G596">
        <v>11</v>
      </c>
      <c r="H596" t="s">
        <v>27</v>
      </c>
    </row>
    <row r="597" spans="4:8" x14ac:dyDescent="0.3">
      <c r="D597">
        <v>22</v>
      </c>
      <c r="E597" t="s">
        <v>37</v>
      </c>
      <c r="G597">
        <v>11</v>
      </c>
      <c r="H597" t="s">
        <v>27</v>
      </c>
    </row>
    <row r="598" spans="4:8" x14ac:dyDescent="0.3">
      <c r="D598">
        <v>16</v>
      </c>
      <c r="E598" t="s">
        <v>37</v>
      </c>
      <c r="G598">
        <v>22</v>
      </c>
      <c r="H598" t="s">
        <v>27</v>
      </c>
    </row>
    <row r="599" spans="4:8" x14ac:dyDescent="0.3">
      <c r="D599">
        <v>11</v>
      </c>
      <c r="E599" t="s">
        <v>37</v>
      </c>
      <c r="G599">
        <v>12</v>
      </c>
      <c r="H599" t="s">
        <v>27</v>
      </c>
    </row>
    <row r="600" spans="4:8" x14ac:dyDescent="0.3">
      <c r="D600">
        <v>14</v>
      </c>
      <c r="E600" t="s">
        <v>37</v>
      </c>
      <c r="G600">
        <v>13</v>
      </c>
      <c r="H600" t="s">
        <v>27</v>
      </c>
    </row>
    <row r="601" spans="4:8" x14ac:dyDescent="0.3">
      <c r="D601">
        <v>16</v>
      </c>
      <c r="E601" t="s">
        <v>37</v>
      </c>
      <c r="G601">
        <v>12</v>
      </c>
      <c r="H601" t="s">
        <v>27</v>
      </c>
    </row>
    <row r="602" spans="4:8" x14ac:dyDescent="0.3">
      <c r="D602">
        <v>12</v>
      </c>
      <c r="E602" t="s">
        <v>37</v>
      </c>
      <c r="G602">
        <v>20</v>
      </c>
      <c r="H602" t="s">
        <v>27</v>
      </c>
    </row>
    <row r="603" spans="4:8" x14ac:dyDescent="0.3">
      <c r="D603">
        <v>20</v>
      </c>
      <c r="E603" t="s">
        <v>37</v>
      </c>
      <c r="G603">
        <v>19</v>
      </c>
      <c r="H603" t="s">
        <v>27</v>
      </c>
    </row>
    <row r="604" spans="4:8" x14ac:dyDescent="0.3">
      <c r="D604">
        <v>17</v>
      </c>
      <c r="E604" t="s">
        <v>37</v>
      </c>
      <c r="G604">
        <v>13</v>
      </c>
      <c r="H604" t="s">
        <v>27</v>
      </c>
    </row>
    <row r="605" spans="4:8" x14ac:dyDescent="0.3">
      <c r="D605">
        <v>20</v>
      </c>
      <c r="E605" t="s">
        <v>37</v>
      </c>
      <c r="G605">
        <v>13</v>
      </c>
      <c r="H605" t="s">
        <v>27</v>
      </c>
    </row>
    <row r="606" spans="4:8" x14ac:dyDescent="0.3">
      <c r="D606">
        <v>14</v>
      </c>
      <c r="E606" t="s">
        <v>37</v>
      </c>
      <c r="G606">
        <v>19</v>
      </c>
      <c r="H606" t="s">
        <v>27</v>
      </c>
    </row>
    <row r="607" spans="4:8" x14ac:dyDescent="0.3">
      <c r="D607">
        <v>18</v>
      </c>
      <c r="E607" t="s">
        <v>37</v>
      </c>
      <c r="G607">
        <v>18</v>
      </c>
      <c r="H607" t="s">
        <v>27</v>
      </c>
    </row>
    <row r="608" spans="4:8" x14ac:dyDescent="0.3">
      <c r="D608">
        <v>11</v>
      </c>
      <c r="E608" t="s">
        <v>37</v>
      </c>
      <c r="G608">
        <v>12</v>
      </c>
      <c r="H608" t="s">
        <v>27</v>
      </c>
    </row>
    <row r="609" spans="4:8" x14ac:dyDescent="0.3">
      <c r="D609">
        <v>11</v>
      </c>
      <c r="E609" t="s">
        <v>37</v>
      </c>
      <c r="G609">
        <v>13</v>
      </c>
      <c r="H609" t="s">
        <v>27</v>
      </c>
    </row>
    <row r="610" spans="4:8" x14ac:dyDescent="0.3">
      <c r="D610">
        <v>15</v>
      </c>
      <c r="E610" t="s">
        <v>37</v>
      </c>
      <c r="G610">
        <v>17</v>
      </c>
      <c r="H610" t="s">
        <v>27</v>
      </c>
    </row>
    <row r="611" spans="4:8" x14ac:dyDescent="0.3">
      <c r="D611">
        <v>12</v>
      </c>
      <c r="E611" t="s">
        <v>37</v>
      </c>
      <c r="G611">
        <v>13</v>
      </c>
      <c r="H611" t="s">
        <v>27</v>
      </c>
    </row>
    <row r="612" spans="4:8" x14ac:dyDescent="0.3">
      <c r="D612">
        <v>11</v>
      </c>
      <c r="E612" t="s">
        <v>37</v>
      </c>
      <c r="G612">
        <v>17</v>
      </c>
      <c r="H612" t="s">
        <v>27</v>
      </c>
    </row>
    <row r="613" spans="4:8" x14ac:dyDescent="0.3">
      <c r="D613">
        <v>15</v>
      </c>
      <c r="E613" t="s">
        <v>37</v>
      </c>
      <c r="G613">
        <v>23</v>
      </c>
      <c r="H613" t="s">
        <v>27</v>
      </c>
    </row>
    <row r="614" spans="4:8" x14ac:dyDescent="0.3">
      <c r="D614">
        <v>13</v>
      </c>
      <c r="E614" t="s">
        <v>37</v>
      </c>
      <c r="G614">
        <v>17</v>
      </c>
      <c r="H614" t="s">
        <v>27</v>
      </c>
    </row>
    <row r="615" spans="4:8" x14ac:dyDescent="0.3">
      <c r="D615">
        <v>13</v>
      </c>
      <c r="E615" t="s">
        <v>37</v>
      </c>
      <c r="G615">
        <v>23</v>
      </c>
      <c r="H615" t="s">
        <v>27</v>
      </c>
    </row>
    <row r="616" spans="4:8" x14ac:dyDescent="0.3">
      <c r="D616">
        <v>11</v>
      </c>
      <c r="E616" t="s">
        <v>37</v>
      </c>
      <c r="G616">
        <v>14</v>
      </c>
      <c r="H616" t="s">
        <v>27</v>
      </c>
    </row>
    <row r="617" spans="4:8" x14ac:dyDescent="0.3">
      <c r="D617">
        <v>14</v>
      </c>
      <c r="E617" t="s">
        <v>37</v>
      </c>
      <c r="G617">
        <v>13</v>
      </c>
      <c r="H617" t="s">
        <v>27</v>
      </c>
    </row>
    <row r="618" spans="4:8" x14ac:dyDescent="0.3">
      <c r="D618">
        <v>11</v>
      </c>
      <c r="E618" t="s">
        <v>37</v>
      </c>
      <c r="G618">
        <v>15</v>
      </c>
      <c r="H618" t="s">
        <v>27</v>
      </c>
    </row>
    <row r="619" spans="4:8" x14ac:dyDescent="0.3">
      <c r="D619">
        <v>13</v>
      </c>
      <c r="E619" t="s">
        <v>37</v>
      </c>
      <c r="G619">
        <v>19</v>
      </c>
      <c r="H619" t="s">
        <v>27</v>
      </c>
    </row>
    <row r="620" spans="4:8" x14ac:dyDescent="0.3">
      <c r="D620">
        <v>12</v>
      </c>
      <c r="E620" t="s">
        <v>37</v>
      </c>
      <c r="G620">
        <v>16</v>
      </c>
      <c r="H620" t="s">
        <v>27</v>
      </c>
    </row>
    <row r="621" spans="4:8" x14ac:dyDescent="0.3">
      <c r="D621">
        <v>14</v>
      </c>
      <c r="E621" t="s">
        <v>37</v>
      </c>
      <c r="G621">
        <v>15</v>
      </c>
      <c r="H621" t="s">
        <v>27</v>
      </c>
    </row>
    <row r="622" spans="4:8" x14ac:dyDescent="0.3">
      <c r="D622">
        <v>18</v>
      </c>
      <c r="E622" t="s">
        <v>37</v>
      </c>
      <c r="G622">
        <v>13</v>
      </c>
      <c r="H622" t="s">
        <v>27</v>
      </c>
    </row>
    <row r="623" spans="4:8" x14ac:dyDescent="0.3">
      <c r="D623">
        <v>12</v>
      </c>
      <c r="E623" t="s">
        <v>37</v>
      </c>
      <c r="G623">
        <v>12</v>
      </c>
      <c r="H623" t="s">
        <v>27</v>
      </c>
    </row>
    <row r="624" spans="4:8" x14ac:dyDescent="0.3">
      <c r="D624">
        <v>12</v>
      </c>
      <c r="E624" t="s">
        <v>37</v>
      </c>
      <c r="G624">
        <v>13</v>
      </c>
      <c r="H624" t="s">
        <v>27</v>
      </c>
    </row>
    <row r="625" spans="4:8" x14ac:dyDescent="0.3">
      <c r="D625">
        <v>19</v>
      </c>
      <c r="E625" t="s">
        <v>37</v>
      </c>
      <c r="G625">
        <v>14</v>
      </c>
      <c r="H625" t="s">
        <v>27</v>
      </c>
    </row>
    <row r="626" spans="4:8" x14ac:dyDescent="0.3">
      <c r="D626">
        <v>13</v>
      </c>
      <c r="E626" t="s">
        <v>37</v>
      </c>
      <c r="G626">
        <v>21</v>
      </c>
      <c r="H626" t="s">
        <v>27</v>
      </c>
    </row>
    <row r="627" spans="4:8" x14ac:dyDescent="0.3">
      <c r="D627">
        <v>14</v>
      </c>
      <c r="E627" t="s">
        <v>37</v>
      </c>
      <c r="G627">
        <v>11</v>
      </c>
      <c r="H627" t="s">
        <v>27</v>
      </c>
    </row>
    <row r="628" spans="4:8" x14ac:dyDescent="0.3">
      <c r="D628">
        <v>14</v>
      </c>
      <c r="E628" t="s">
        <v>37</v>
      </c>
      <c r="G628">
        <v>11</v>
      </c>
      <c r="H628" t="s">
        <v>27</v>
      </c>
    </row>
    <row r="629" spans="4:8" x14ac:dyDescent="0.3">
      <c r="D629">
        <v>12</v>
      </c>
      <c r="E629" t="s">
        <v>37</v>
      </c>
      <c r="G629">
        <v>15</v>
      </c>
      <c r="H629" t="s">
        <v>27</v>
      </c>
    </row>
    <row r="630" spans="4:8" x14ac:dyDescent="0.3">
      <c r="D630">
        <v>16</v>
      </c>
      <c r="E630" t="s">
        <v>37</v>
      </c>
      <c r="G630">
        <v>20</v>
      </c>
      <c r="H630" t="s">
        <v>27</v>
      </c>
    </row>
    <row r="631" spans="4:8" x14ac:dyDescent="0.3">
      <c r="D631">
        <v>12</v>
      </c>
      <c r="E631" t="s">
        <v>37</v>
      </c>
      <c r="G631">
        <v>12</v>
      </c>
      <c r="H631" t="s">
        <v>27</v>
      </c>
    </row>
    <row r="632" spans="4:8" x14ac:dyDescent="0.3">
      <c r="D632">
        <v>14</v>
      </c>
      <c r="E632" t="s">
        <v>37</v>
      </c>
      <c r="G632">
        <v>15</v>
      </c>
      <c r="H632" t="s">
        <v>27</v>
      </c>
    </row>
    <row r="633" spans="4:8" x14ac:dyDescent="0.3">
      <c r="D633">
        <v>22</v>
      </c>
      <c r="E633" t="s">
        <v>37</v>
      </c>
      <c r="G633">
        <v>18</v>
      </c>
      <c r="H633" t="s">
        <v>27</v>
      </c>
    </row>
    <row r="634" spans="4:8" x14ac:dyDescent="0.3">
      <c r="D634">
        <v>19</v>
      </c>
      <c r="E634" t="s">
        <v>37</v>
      </c>
      <c r="G634">
        <v>13</v>
      </c>
      <c r="H634" t="s">
        <v>27</v>
      </c>
    </row>
    <row r="635" spans="4:8" x14ac:dyDescent="0.3">
      <c r="D635">
        <v>17</v>
      </c>
      <c r="E635" t="s">
        <v>37</v>
      </c>
      <c r="G635">
        <v>12</v>
      </c>
      <c r="H635" t="s">
        <v>27</v>
      </c>
    </row>
    <row r="636" spans="4:8" x14ac:dyDescent="0.3">
      <c r="D636">
        <v>12</v>
      </c>
      <c r="E636" t="s">
        <v>37</v>
      </c>
      <c r="G636">
        <v>12</v>
      </c>
      <c r="H636" t="s">
        <v>27</v>
      </c>
    </row>
    <row r="637" spans="4:8" x14ac:dyDescent="0.3">
      <c r="D637">
        <v>11</v>
      </c>
      <c r="E637" t="s">
        <v>37</v>
      </c>
      <c r="G637">
        <v>11</v>
      </c>
      <c r="H637" t="s">
        <v>27</v>
      </c>
    </row>
    <row r="638" spans="4:8" x14ac:dyDescent="0.3">
      <c r="D638">
        <v>23</v>
      </c>
      <c r="E638" t="s">
        <v>37</v>
      </c>
      <c r="G638">
        <v>13</v>
      </c>
      <c r="H638" t="s">
        <v>27</v>
      </c>
    </row>
    <row r="639" spans="4:8" x14ac:dyDescent="0.3">
      <c r="D639">
        <v>11</v>
      </c>
      <c r="E639" t="s">
        <v>37</v>
      </c>
      <c r="G639">
        <v>23</v>
      </c>
      <c r="H639" t="s">
        <v>27</v>
      </c>
    </row>
    <row r="640" spans="4:8" x14ac:dyDescent="0.3">
      <c r="D640">
        <v>18</v>
      </c>
      <c r="E640" t="s">
        <v>37</v>
      </c>
      <c r="G640">
        <v>14</v>
      </c>
      <c r="H640" t="s">
        <v>27</v>
      </c>
    </row>
    <row r="641" spans="4:8" x14ac:dyDescent="0.3">
      <c r="D641">
        <v>13</v>
      </c>
      <c r="E641" t="s">
        <v>37</v>
      </c>
      <c r="G641">
        <v>20</v>
      </c>
      <c r="H641" t="s">
        <v>27</v>
      </c>
    </row>
    <row r="642" spans="4:8" x14ac:dyDescent="0.3">
      <c r="D642">
        <v>18</v>
      </c>
      <c r="E642" t="s">
        <v>37</v>
      </c>
      <c r="G642">
        <v>14</v>
      </c>
      <c r="H642" t="s">
        <v>27</v>
      </c>
    </row>
    <row r="643" spans="4:8" x14ac:dyDescent="0.3">
      <c r="D643">
        <v>11</v>
      </c>
      <c r="E643" t="s">
        <v>37</v>
      </c>
      <c r="G643">
        <v>17</v>
      </c>
      <c r="H643" t="s">
        <v>27</v>
      </c>
    </row>
    <row r="644" spans="4:8" x14ac:dyDescent="0.3">
      <c r="D644">
        <v>14</v>
      </c>
      <c r="E644" t="s">
        <v>37</v>
      </c>
      <c r="G644">
        <v>14</v>
      </c>
      <c r="H644" t="s">
        <v>27</v>
      </c>
    </row>
    <row r="645" spans="4:8" x14ac:dyDescent="0.3">
      <c r="D645">
        <v>12</v>
      </c>
      <c r="E645" t="s">
        <v>37</v>
      </c>
      <c r="G645">
        <v>13</v>
      </c>
      <c r="H645" t="s">
        <v>27</v>
      </c>
    </row>
    <row r="646" spans="4:8" x14ac:dyDescent="0.3">
      <c r="D646">
        <v>13</v>
      </c>
      <c r="E646" t="s">
        <v>37</v>
      </c>
      <c r="G646">
        <v>21</v>
      </c>
      <c r="H646" t="s">
        <v>27</v>
      </c>
    </row>
    <row r="647" spans="4:8" x14ac:dyDescent="0.3">
      <c r="D647">
        <v>14</v>
      </c>
      <c r="E647" t="s">
        <v>37</v>
      </c>
      <c r="G647">
        <v>14</v>
      </c>
      <c r="H647" t="s">
        <v>27</v>
      </c>
    </row>
    <row r="648" spans="4:8" x14ac:dyDescent="0.3">
      <c r="D648">
        <v>15</v>
      </c>
      <c r="E648" t="s">
        <v>37</v>
      </c>
      <c r="G648">
        <v>13</v>
      </c>
      <c r="H648" t="s">
        <v>27</v>
      </c>
    </row>
    <row r="649" spans="4:8" x14ac:dyDescent="0.3">
      <c r="D649">
        <v>24</v>
      </c>
      <c r="E649" t="s">
        <v>37</v>
      </c>
      <c r="G649">
        <v>18</v>
      </c>
      <c r="H649" t="s">
        <v>27</v>
      </c>
    </row>
    <row r="650" spans="4:8" x14ac:dyDescent="0.3">
      <c r="D650">
        <v>14</v>
      </c>
      <c r="E650" t="s">
        <v>37</v>
      </c>
      <c r="G650">
        <v>14</v>
      </c>
      <c r="H650" t="s">
        <v>27</v>
      </c>
    </row>
    <row r="651" spans="4:8" x14ac:dyDescent="0.3">
      <c r="D651">
        <v>14</v>
      </c>
      <c r="E651" t="s">
        <v>37</v>
      </c>
      <c r="G651">
        <v>11</v>
      </c>
      <c r="H651" t="s">
        <v>27</v>
      </c>
    </row>
    <row r="652" spans="4:8" x14ac:dyDescent="0.3">
      <c r="D652">
        <v>15</v>
      </c>
      <c r="E652" t="s">
        <v>37</v>
      </c>
      <c r="G652">
        <v>18</v>
      </c>
      <c r="H652" t="s">
        <v>27</v>
      </c>
    </row>
    <row r="653" spans="4:8" x14ac:dyDescent="0.3">
      <c r="D653">
        <v>23</v>
      </c>
      <c r="E653" t="s">
        <v>37</v>
      </c>
      <c r="G653">
        <v>24</v>
      </c>
      <c r="H653" t="s">
        <v>27</v>
      </c>
    </row>
    <row r="654" spans="4:8" x14ac:dyDescent="0.3">
      <c r="D654">
        <v>13</v>
      </c>
      <c r="E654" t="s">
        <v>37</v>
      </c>
      <c r="G654">
        <v>18</v>
      </c>
      <c r="H654" t="s">
        <v>27</v>
      </c>
    </row>
    <row r="655" spans="4:8" x14ac:dyDescent="0.3">
      <c r="D655">
        <v>11</v>
      </c>
      <c r="E655" t="s">
        <v>37</v>
      </c>
      <c r="G655">
        <v>11</v>
      </c>
      <c r="H655" t="s">
        <v>27</v>
      </c>
    </row>
    <row r="656" spans="4:8" x14ac:dyDescent="0.3">
      <c r="D656">
        <v>13</v>
      </c>
      <c r="E656" t="s">
        <v>37</v>
      </c>
      <c r="G656">
        <v>15</v>
      </c>
      <c r="H656" t="s">
        <v>27</v>
      </c>
    </row>
    <row r="657" spans="4:8" x14ac:dyDescent="0.3">
      <c r="D657">
        <v>18</v>
      </c>
      <c r="E657" t="s">
        <v>37</v>
      </c>
      <c r="G657">
        <v>12</v>
      </c>
      <c r="H657" t="s">
        <v>27</v>
      </c>
    </row>
    <row r="658" spans="4:8" x14ac:dyDescent="0.3">
      <c r="D658">
        <v>16</v>
      </c>
      <c r="E658" t="s">
        <v>37</v>
      </c>
      <c r="G658">
        <v>20</v>
      </c>
      <c r="H658" t="s">
        <v>27</v>
      </c>
    </row>
    <row r="659" spans="4:8" x14ac:dyDescent="0.3">
      <c r="D659">
        <v>11</v>
      </c>
      <c r="E659" t="s">
        <v>37</v>
      </c>
      <c r="G659">
        <v>12</v>
      </c>
      <c r="H659" t="s">
        <v>27</v>
      </c>
    </row>
    <row r="660" spans="4:8" x14ac:dyDescent="0.3">
      <c r="D660">
        <v>14</v>
      </c>
      <c r="E660" t="s">
        <v>37</v>
      </c>
      <c r="G660">
        <v>22</v>
      </c>
      <c r="H660" t="s">
        <v>27</v>
      </c>
    </row>
    <row r="661" spans="4:8" x14ac:dyDescent="0.3">
      <c r="D661">
        <v>25</v>
      </c>
      <c r="E661" t="s">
        <v>37</v>
      </c>
      <c r="G661">
        <v>23</v>
      </c>
      <c r="H661" t="s">
        <v>27</v>
      </c>
    </row>
    <row r="662" spans="4:8" x14ac:dyDescent="0.3">
      <c r="D662">
        <v>13</v>
      </c>
      <c r="E662" t="s">
        <v>37</v>
      </c>
      <c r="G662">
        <v>15</v>
      </c>
      <c r="H662" t="s">
        <v>27</v>
      </c>
    </row>
    <row r="663" spans="4:8" x14ac:dyDescent="0.3">
      <c r="D663">
        <v>20</v>
      </c>
      <c r="E663" t="s">
        <v>37</v>
      </c>
      <c r="G663">
        <v>15</v>
      </c>
      <c r="H663" t="s">
        <v>27</v>
      </c>
    </row>
    <row r="664" spans="4:8" x14ac:dyDescent="0.3">
      <c r="D664">
        <v>13</v>
      </c>
      <c r="E664" t="s">
        <v>37</v>
      </c>
      <c r="G664">
        <v>13</v>
      </c>
      <c r="H664" t="s">
        <v>27</v>
      </c>
    </row>
    <row r="665" spans="4:8" x14ac:dyDescent="0.3">
      <c r="D665">
        <v>18</v>
      </c>
      <c r="E665" t="s">
        <v>37</v>
      </c>
      <c r="G665">
        <v>11</v>
      </c>
      <c r="H665" t="s">
        <v>27</v>
      </c>
    </row>
    <row r="666" spans="4:8" x14ac:dyDescent="0.3">
      <c r="D666">
        <v>14</v>
      </c>
      <c r="E666" t="s">
        <v>37</v>
      </c>
      <c r="G666">
        <v>17</v>
      </c>
      <c r="H666" t="s">
        <v>27</v>
      </c>
    </row>
    <row r="667" spans="4:8" x14ac:dyDescent="0.3">
      <c r="D667">
        <v>13</v>
      </c>
      <c r="E667" t="s">
        <v>37</v>
      </c>
      <c r="G667">
        <v>18</v>
      </c>
      <c r="H667" t="s">
        <v>27</v>
      </c>
    </row>
    <row r="668" spans="4:8" x14ac:dyDescent="0.3">
      <c r="D668">
        <v>25</v>
      </c>
      <c r="E668" t="s">
        <v>37</v>
      </c>
      <c r="G668">
        <v>14</v>
      </c>
      <c r="H668" t="s">
        <v>27</v>
      </c>
    </row>
    <row r="669" spans="4:8" x14ac:dyDescent="0.3">
      <c r="D669">
        <v>13</v>
      </c>
      <c r="E669" t="s">
        <v>37</v>
      </c>
      <c r="G669">
        <v>23</v>
      </c>
      <c r="H669" t="s">
        <v>27</v>
      </c>
    </row>
    <row r="670" spans="4:8" x14ac:dyDescent="0.3">
      <c r="D670">
        <v>13</v>
      </c>
      <c r="E670" t="s">
        <v>37</v>
      </c>
      <c r="G670">
        <v>12</v>
      </c>
      <c r="H670" t="s">
        <v>27</v>
      </c>
    </row>
    <row r="671" spans="4:8" x14ac:dyDescent="0.3">
      <c r="D671">
        <v>20</v>
      </c>
      <c r="E671" t="s">
        <v>37</v>
      </c>
      <c r="G671">
        <v>16</v>
      </c>
      <c r="H671" t="s">
        <v>27</v>
      </c>
    </row>
    <row r="672" spans="4:8" x14ac:dyDescent="0.3">
      <c r="D672">
        <v>14</v>
      </c>
      <c r="E672" t="s">
        <v>37</v>
      </c>
      <c r="G672">
        <v>14</v>
      </c>
      <c r="H672" t="s">
        <v>27</v>
      </c>
    </row>
    <row r="673" spans="4:8" x14ac:dyDescent="0.3">
      <c r="D673">
        <v>12</v>
      </c>
      <c r="E673" t="s">
        <v>37</v>
      </c>
      <c r="G673">
        <v>19</v>
      </c>
      <c r="H673" t="s">
        <v>27</v>
      </c>
    </row>
    <row r="674" spans="4:8" x14ac:dyDescent="0.3">
      <c r="D674">
        <v>14</v>
      </c>
      <c r="E674" t="s">
        <v>37</v>
      </c>
      <c r="G674">
        <v>22</v>
      </c>
      <c r="H674" t="s">
        <v>27</v>
      </c>
    </row>
    <row r="675" spans="4:8" x14ac:dyDescent="0.3">
      <c r="D675">
        <v>11</v>
      </c>
      <c r="E675" t="s">
        <v>37</v>
      </c>
      <c r="G675">
        <v>22</v>
      </c>
      <c r="H675" t="s">
        <v>27</v>
      </c>
    </row>
    <row r="676" spans="4:8" x14ac:dyDescent="0.3">
      <c r="D676">
        <v>11</v>
      </c>
      <c r="E676" t="s">
        <v>37</v>
      </c>
      <c r="G676">
        <v>14</v>
      </c>
      <c r="H676" t="s">
        <v>27</v>
      </c>
    </row>
    <row r="677" spans="4:8" x14ac:dyDescent="0.3">
      <c r="D677">
        <v>12</v>
      </c>
      <c r="E677" t="s">
        <v>37</v>
      </c>
      <c r="G677">
        <v>16</v>
      </c>
      <c r="H677" t="s">
        <v>27</v>
      </c>
    </row>
    <row r="678" spans="4:8" x14ac:dyDescent="0.3">
      <c r="D678">
        <v>16</v>
      </c>
      <c r="E678" t="s">
        <v>37</v>
      </c>
      <c r="G678">
        <v>11</v>
      </c>
      <c r="H678" t="s">
        <v>27</v>
      </c>
    </row>
    <row r="679" spans="4:8" x14ac:dyDescent="0.3">
      <c r="D679">
        <v>11</v>
      </c>
      <c r="E679" t="s">
        <v>37</v>
      </c>
      <c r="G679">
        <v>15</v>
      </c>
      <c r="H679" t="s">
        <v>27</v>
      </c>
    </row>
    <row r="680" spans="4:8" x14ac:dyDescent="0.3">
      <c r="D680">
        <v>21</v>
      </c>
      <c r="E680" t="s">
        <v>37</v>
      </c>
      <c r="G680">
        <v>14</v>
      </c>
      <c r="H680" t="s">
        <v>27</v>
      </c>
    </row>
    <row r="681" spans="4:8" x14ac:dyDescent="0.3">
      <c r="D681">
        <v>17</v>
      </c>
      <c r="E681" t="s">
        <v>37</v>
      </c>
      <c r="G681">
        <v>12</v>
      </c>
      <c r="H681" t="s">
        <v>27</v>
      </c>
    </row>
    <row r="682" spans="4:8" x14ac:dyDescent="0.3">
      <c r="D682">
        <v>11</v>
      </c>
      <c r="E682" t="s">
        <v>37</v>
      </c>
      <c r="G682">
        <v>12</v>
      </c>
      <c r="H682" t="s">
        <v>27</v>
      </c>
    </row>
    <row r="683" spans="4:8" x14ac:dyDescent="0.3">
      <c r="D683">
        <v>13</v>
      </c>
      <c r="E683" t="s">
        <v>37</v>
      </c>
      <c r="G683">
        <v>17</v>
      </c>
      <c r="H683" t="s">
        <v>27</v>
      </c>
    </row>
    <row r="684" spans="4:8" x14ac:dyDescent="0.3">
      <c r="D684">
        <v>18</v>
      </c>
      <c r="E684" t="s">
        <v>37</v>
      </c>
      <c r="G684">
        <v>17</v>
      </c>
      <c r="H684" t="s">
        <v>27</v>
      </c>
    </row>
    <row r="685" spans="4:8" x14ac:dyDescent="0.3">
      <c r="D685">
        <v>16</v>
      </c>
      <c r="E685" t="s">
        <v>37</v>
      </c>
      <c r="G685">
        <v>14</v>
      </c>
      <c r="H685" t="s">
        <v>27</v>
      </c>
    </row>
    <row r="686" spans="4:8" x14ac:dyDescent="0.3">
      <c r="D686">
        <v>11</v>
      </c>
      <c r="E686" t="s">
        <v>37</v>
      </c>
      <c r="G686">
        <v>13</v>
      </c>
      <c r="H686" t="s">
        <v>27</v>
      </c>
    </row>
    <row r="687" spans="4:8" x14ac:dyDescent="0.3">
      <c r="D687">
        <v>19</v>
      </c>
      <c r="E687" t="s">
        <v>37</v>
      </c>
      <c r="G687">
        <v>15</v>
      </c>
      <c r="H687" t="s">
        <v>27</v>
      </c>
    </row>
    <row r="688" spans="4:8" x14ac:dyDescent="0.3">
      <c r="D688">
        <v>16</v>
      </c>
      <c r="E688" t="s">
        <v>37</v>
      </c>
      <c r="G688">
        <v>11</v>
      </c>
      <c r="H688" t="s">
        <v>27</v>
      </c>
    </row>
    <row r="689" spans="4:8" x14ac:dyDescent="0.3">
      <c r="D689">
        <v>13</v>
      </c>
      <c r="E689" t="s">
        <v>37</v>
      </c>
      <c r="G689">
        <v>11</v>
      </c>
      <c r="H689" t="s">
        <v>27</v>
      </c>
    </row>
    <row r="690" spans="4:8" x14ac:dyDescent="0.3">
      <c r="D690">
        <v>22</v>
      </c>
      <c r="E690" t="s">
        <v>37</v>
      </c>
      <c r="G690">
        <v>20</v>
      </c>
      <c r="H690" t="s">
        <v>27</v>
      </c>
    </row>
    <row r="691" spans="4:8" x14ac:dyDescent="0.3">
      <c r="D691">
        <v>17</v>
      </c>
      <c r="E691" t="s">
        <v>37</v>
      </c>
      <c r="G691">
        <v>14</v>
      </c>
      <c r="H691" t="s">
        <v>27</v>
      </c>
    </row>
    <row r="692" spans="4:8" x14ac:dyDescent="0.3">
      <c r="D692">
        <v>12</v>
      </c>
      <c r="E692" t="s">
        <v>37</v>
      </c>
      <c r="G692">
        <v>18</v>
      </c>
      <c r="H692" t="s">
        <v>27</v>
      </c>
    </row>
    <row r="693" spans="4:8" x14ac:dyDescent="0.3">
      <c r="D693">
        <v>18</v>
      </c>
      <c r="E693" t="s">
        <v>37</v>
      </c>
      <c r="G693">
        <v>16</v>
      </c>
      <c r="H693" t="s">
        <v>27</v>
      </c>
    </row>
    <row r="694" spans="4:8" x14ac:dyDescent="0.3">
      <c r="D694">
        <v>14</v>
      </c>
      <c r="E694" t="s">
        <v>37</v>
      </c>
      <c r="G694">
        <v>11</v>
      </c>
      <c r="H694" t="s">
        <v>27</v>
      </c>
    </row>
    <row r="695" spans="4:8" x14ac:dyDescent="0.3">
      <c r="D695">
        <v>15</v>
      </c>
      <c r="E695" t="s">
        <v>37</v>
      </c>
      <c r="G695">
        <v>17</v>
      </c>
      <c r="H695" t="s">
        <v>27</v>
      </c>
    </row>
    <row r="696" spans="4:8" x14ac:dyDescent="0.3">
      <c r="D696">
        <v>17</v>
      </c>
      <c r="E696" t="s">
        <v>37</v>
      </c>
      <c r="G696">
        <v>11</v>
      </c>
      <c r="H696" t="s">
        <v>27</v>
      </c>
    </row>
    <row r="697" spans="4:8" x14ac:dyDescent="0.3">
      <c r="D697">
        <v>12</v>
      </c>
      <c r="E697" t="s">
        <v>37</v>
      </c>
      <c r="G697">
        <v>19</v>
      </c>
      <c r="H697" t="s">
        <v>27</v>
      </c>
    </row>
    <row r="698" spans="4:8" x14ac:dyDescent="0.3">
      <c r="D698">
        <v>15</v>
      </c>
      <c r="E698" t="s">
        <v>37</v>
      </c>
      <c r="G698">
        <v>11</v>
      </c>
      <c r="H698" t="s">
        <v>27</v>
      </c>
    </row>
    <row r="699" spans="4:8" x14ac:dyDescent="0.3">
      <c r="D699">
        <v>13</v>
      </c>
      <c r="E699" t="s">
        <v>37</v>
      </c>
      <c r="G699">
        <v>12</v>
      </c>
      <c r="H699" t="s">
        <v>27</v>
      </c>
    </row>
    <row r="700" spans="4:8" x14ac:dyDescent="0.3">
      <c r="D700">
        <v>12</v>
      </c>
      <c r="E700" t="s">
        <v>37</v>
      </c>
      <c r="G700">
        <v>14</v>
      </c>
      <c r="H700" t="s">
        <v>27</v>
      </c>
    </row>
    <row r="701" spans="4:8" x14ac:dyDescent="0.3">
      <c r="D701">
        <v>14</v>
      </c>
      <c r="E701" t="s">
        <v>37</v>
      </c>
      <c r="G701">
        <v>17</v>
      </c>
      <c r="H701" t="s">
        <v>27</v>
      </c>
    </row>
    <row r="702" spans="4:8" x14ac:dyDescent="0.3">
      <c r="D702">
        <v>11</v>
      </c>
      <c r="E702" t="s">
        <v>37</v>
      </c>
      <c r="G702">
        <v>18</v>
      </c>
      <c r="H702" t="s">
        <v>27</v>
      </c>
    </row>
    <row r="703" spans="4:8" x14ac:dyDescent="0.3">
      <c r="D703">
        <v>11</v>
      </c>
      <c r="E703" t="s">
        <v>37</v>
      </c>
      <c r="G703">
        <v>20</v>
      </c>
      <c r="H703" t="s">
        <v>27</v>
      </c>
    </row>
    <row r="704" spans="4:8" x14ac:dyDescent="0.3">
      <c r="D704">
        <v>11</v>
      </c>
      <c r="E704" t="s">
        <v>37</v>
      </c>
      <c r="G704">
        <v>19</v>
      </c>
      <c r="H704" t="s">
        <v>27</v>
      </c>
    </row>
    <row r="705" spans="4:8" x14ac:dyDescent="0.3">
      <c r="D705">
        <v>15</v>
      </c>
      <c r="E705" t="s">
        <v>37</v>
      </c>
      <c r="G705">
        <v>13</v>
      </c>
      <c r="H705" t="s">
        <v>27</v>
      </c>
    </row>
    <row r="706" spans="4:8" x14ac:dyDescent="0.3">
      <c r="D706">
        <v>13</v>
      </c>
      <c r="E706" t="s">
        <v>37</v>
      </c>
      <c r="G706">
        <v>13</v>
      </c>
      <c r="H706" t="s">
        <v>27</v>
      </c>
    </row>
    <row r="707" spans="4:8" x14ac:dyDescent="0.3">
      <c r="D707">
        <v>12</v>
      </c>
      <c r="E707" t="s">
        <v>37</v>
      </c>
      <c r="G707">
        <v>21</v>
      </c>
      <c r="H707" t="s">
        <v>27</v>
      </c>
    </row>
    <row r="708" spans="4:8" x14ac:dyDescent="0.3">
      <c r="D708">
        <v>19</v>
      </c>
      <c r="E708" t="s">
        <v>37</v>
      </c>
      <c r="G708">
        <v>12</v>
      </c>
      <c r="H708" t="s">
        <v>27</v>
      </c>
    </row>
    <row r="709" spans="4:8" x14ac:dyDescent="0.3">
      <c r="D709">
        <v>19</v>
      </c>
      <c r="E709" t="s">
        <v>37</v>
      </c>
      <c r="G709">
        <v>13</v>
      </c>
      <c r="H709" t="s">
        <v>27</v>
      </c>
    </row>
    <row r="710" spans="4:8" x14ac:dyDescent="0.3">
      <c r="D710">
        <v>17</v>
      </c>
      <c r="E710" t="s">
        <v>37</v>
      </c>
      <c r="G710">
        <v>15</v>
      </c>
      <c r="H710" t="s">
        <v>27</v>
      </c>
    </row>
    <row r="711" spans="4:8" x14ac:dyDescent="0.3">
      <c r="D711">
        <v>11</v>
      </c>
      <c r="E711" t="s">
        <v>37</v>
      </c>
      <c r="G711">
        <v>18</v>
      </c>
      <c r="H711" t="s">
        <v>27</v>
      </c>
    </row>
    <row r="712" spans="4:8" x14ac:dyDescent="0.3">
      <c r="D712">
        <v>15</v>
      </c>
      <c r="E712" t="s">
        <v>37</v>
      </c>
      <c r="G712">
        <v>19</v>
      </c>
      <c r="H712" t="s">
        <v>27</v>
      </c>
    </row>
    <row r="713" spans="4:8" x14ac:dyDescent="0.3">
      <c r="D713">
        <v>11</v>
      </c>
      <c r="E713" t="s">
        <v>37</v>
      </c>
      <c r="G713">
        <v>17</v>
      </c>
      <c r="H713" t="s">
        <v>27</v>
      </c>
    </row>
    <row r="714" spans="4:8" x14ac:dyDescent="0.3">
      <c r="D714">
        <v>14</v>
      </c>
      <c r="E714" t="s">
        <v>37</v>
      </c>
      <c r="G714">
        <v>15</v>
      </c>
      <c r="H714" t="s">
        <v>27</v>
      </c>
    </row>
    <row r="715" spans="4:8" x14ac:dyDescent="0.3">
      <c r="D715">
        <v>13</v>
      </c>
      <c r="E715" t="s">
        <v>37</v>
      </c>
      <c r="G715">
        <v>12</v>
      </c>
      <c r="H715" t="s">
        <v>27</v>
      </c>
    </row>
    <row r="716" spans="4:8" x14ac:dyDescent="0.3">
      <c r="D716">
        <v>17</v>
      </c>
      <c r="E716" t="s">
        <v>37</v>
      </c>
      <c r="G716">
        <v>11</v>
      </c>
      <c r="H716" t="s">
        <v>27</v>
      </c>
    </row>
    <row r="717" spans="4:8" x14ac:dyDescent="0.3">
      <c r="D717">
        <v>13</v>
      </c>
      <c r="E717" t="s">
        <v>37</v>
      </c>
      <c r="G717">
        <v>18</v>
      </c>
      <c r="H717" t="s">
        <v>27</v>
      </c>
    </row>
    <row r="718" spans="4:8" x14ac:dyDescent="0.3">
      <c r="D718">
        <v>14</v>
      </c>
      <c r="E718" t="s">
        <v>37</v>
      </c>
      <c r="G718">
        <v>14</v>
      </c>
      <c r="H718" t="s">
        <v>27</v>
      </c>
    </row>
    <row r="719" spans="4:8" x14ac:dyDescent="0.3">
      <c r="D719">
        <v>12</v>
      </c>
      <c r="E719" t="s">
        <v>37</v>
      </c>
      <c r="G719">
        <v>13</v>
      </c>
      <c r="H719" t="s">
        <v>27</v>
      </c>
    </row>
    <row r="720" spans="4:8" x14ac:dyDescent="0.3">
      <c r="D720">
        <v>16</v>
      </c>
      <c r="E720" t="s">
        <v>37</v>
      </c>
      <c r="G720">
        <v>22</v>
      </c>
      <c r="H720" t="s">
        <v>27</v>
      </c>
    </row>
    <row r="721" spans="4:8" x14ac:dyDescent="0.3">
      <c r="D721">
        <v>19</v>
      </c>
      <c r="E721" t="s">
        <v>37</v>
      </c>
      <c r="G721">
        <v>17</v>
      </c>
      <c r="H721" t="s">
        <v>27</v>
      </c>
    </row>
    <row r="722" spans="4:8" x14ac:dyDescent="0.3">
      <c r="D722">
        <v>15</v>
      </c>
      <c r="E722" t="s">
        <v>37</v>
      </c>
      <c r="G722">
        <v>13</v>
      </c>
      <c r="H722" t="s">
        <v>27</v>
      </c>
    </row>
    <row r="723" spans="4:8" x14ac:dyDescent="0.3">
      <c r="D723">
        <v>20</v>
      </c>
      <c r="E723" t="s">
        <v>37</v>
      </c>
      <c r="G723">
        <v>16</v>
      </c>
      <c r="H723" t="s">
        <v>27</v>
      </c>
    </row>
    <row r="724" spans="4:8" x14ac:dyDescent="0.3">
      <c r="D724">
        <v>25</v>
      </c>
      <c r="E724" t="s">
        <v>37</v>
      </c>
      <c r="G724">
        <v>14</v>
      </c>
      <c r="H724" t="s">
        <v>27</v>
      </c>
    </row>
    <row r="725" spans="4:8" x14ac:dyDescent="0.3">
      <c r="D725">
        <v>24</v>
      </c>
      <c r="E725" t="s">
        <v>37</v>
      </c>
      <c r="G725">
        <v>12</v>
      </c>
      <c r="H725" t="s">
        <v>27</v>
      </c>
    </row>
    <row r="726" spans="4:8" x14ac:dyDescent="0.3">
      <c r="D726">
        <v>24</v>
      </c>
      <c r="E726" t="s">
        <v>37</v>
      </c>
      <c r="G726">
        <v>23</v>
      </c>
      <c r="H726" t="s">
        <v>27</v>
      </c>
    </row>
    <row r="727" spans="4:8" x14ac:dyDescent="0.3">
      <c r="D727">
        <v>13</v>
      </c>
      <c r="E727" t="s">
        <v>37</v>
      </c>
      <c r="G727">
        <v>11</v>
      </c>
      <c r="H727" t="s">
        <v>27</v>
      </c>
    </row>
    <row r="728" spans="4:8" x14ac:dyDescent="0.3">
      <c r="D728">
        <v>22</v>
      </c>
      <c r="E728" t="s">
        <v>37</v>
      </c>
      <c r="G728">
        <v>11</v>
      </c>
      <c r="H728" t="s">
        <v>27</v>
      </c>
    </row>
    <row r="729" spans="4:8" x14ac:dyDescent="0.3">
      <c r="D729">
        <v>14</v>
      </c>
      <c r="E729" t="s">
        <v>37</v>
      </c>
      <c r="G729">
        <v>24</v>
      </c>
      <c r="H729" t="s">
        <v>27</v>
      </c>
    </row>
    <row r="730" spans="4:8" x14ac:dyDescent="0.3">
      <c r="D730">
        <v>16</v>
      </c>
      <c r="E730" t="s">
        <v>37</v>
      </c>
      <c r="G730">
        <v>20</v>
      </c>
      <c r="H730" t="s">
        <v>27</v>
      </c>
    </row>
    <row r="731" spans="4:8" x14ac:dyDescent="0.3">
      <c r="D731">
        <v>11</v>
      </c>
      <c r="E731" t="s">
        <v>37</v>
      </c>
      <c r="G731">
        <v>12</v>
      </c>
      <c r="H731" t="s">
        <v>27</v>
      </c>
    </row>
    <row r="732" spans="4:8" x14ac:dyDescent="0.3">
      <c r="D732">
        <v>25</v>
      </c>
      <c r="E732" t="s">
        <v>37</v>
      </c>
      <c r="G732">
        <v>15</v>
      </c>
      <c r="H732" t="s">
        <v>27</v>
      </c>
    </row>
    <row r="733" spans="4:8" x14ac:dyDescent="0.3">
      <c r="D733">
        <v>14</v>
      </c>
      <c r="E733" t="s">
        <v>37</v>
      </c>
      <c r="G733">
        <v>16</v>
      </c>
      <c r="H733" t="s">
        <v>27</v>
      </c>
    </row>
    <row r="734" spans="4:8" x14ac:dyDescent="0.3">
      <c r="D734">
        <v>18</v>
      </c>
      <c r="E734" t="s">
        <v>37</v>
      </c>
      <c r="G734">
        <v>11</v>
      </c>
      <c r="H734" t="s">
        <v>27</v>
      </c>
    </row>
    <row r="735" spans="4:8" x14ac:dyDescent="0.3">
      <c r="D735">
        <v>11</v>
      </c>
      <c r="E735" t="s">
        <v>37</v>
      </c>
      <c r="G735">
        <v>16</v>
      </c>
      <c r="H735" t="s">
        <v>27</v>
      </c>
    </row>
    <row r="736" spans="4:8" x14ac:dyDescent="0.3">
      <c r="D736">
        <v>19</v>
      </c>
      <c r="E736" t="s">
        <v>37</v>
      </c>
      <c r="G736">
        <v>11</v>
      </c>
      <c r="H736" t="s">
        <v>27</v>
      </c>
    </row>
    <row r="737" spans="4:8" x14ac:dyDescent="0.3">
      <c r="D737">
        <v>15</v>
      </c>
      <c r="E737" t="s">
        <v>37</v>
      </c>
      <c r="G737">
        <v>13</v>
      </c>
      <c r="H737" t="s">
        <v>27</v>
      </c>
    </row>
    <row r="738" spans="4:8" x14ac:dyDescent="0.3">
      <c r="D738">
        <v>11</v>
      </c>
      <c r="E738" t="s">
        <v>37</v>
      </c>
      <c r="G738">
        <v>13</v>
      </c>
      <c r="H738" t="s">
        <v>27</v>
      </c>
    </row>
    <row r="739" spans="4:8" x14ac:dyDescent="0.3">
      <c r="D739">
        <v>20</v>
      </c>
      <c r="E739" t="s">
        <v>37</v>
      </c>
      <c r="G739">
        <v>12</v>
      </c>
      <c r="H739" t="s">
        <v>27</v>
      </c>
    </row>
    <row r="740" spans="4:8" x14ac:dyDescent="0.3">
      <c r="D740">
        <v>12</v>
      </c>
      <c r="E740" t="s">
        <v>37</v>
      </c>
      <c r="G740">
        <v>18</v>
      </c>
      <c r="H740" t="s">
        <v>27</v>
      </c>
    </row>
    <row r="741" spans="4:8" x14ac:dyDescent="0.3">
      <c r="D741">
        <v>20</v>
      </c>
      <c r="E741" t="s">
        <v>37</v>
      </c>
      <c r="G741">
        <v>23</v>
      </c>
      <c r="H741" t="s">
        <v>27</v>
      </c>
    </row>
    <row r="742" spans="4:8" x14ac:dyDescent="0.3">
      <c r="D742">
        <v>18</v>
      </c>
      <c r="E742" t="s">
        <v>37</v>
      </c>
      <c r="G742">
        <v>12</v>
      </c>
      <c r="H742" t="s">
        <v>27</v>
      </c>
    </row>
    <row r="743" spans="4:8" x14ac:dyDescent="0.3">
      <c r="D743">
        <v>19</v>
      </c>
      <c r="E743" t="s">
        <v>37</v>
      </c>
      <c r="G743">
        <v>11</v>
      </c>
      <c r="H743" t="s">
        <v>27</v>
      </c>
    </row>
    <row r="744" spans="4:8" x14ac:dyDescent="0.3">
      <c r="D744">
        <v>14</v>
      </c>
      <c r="E744" t="s">
        <v>37</v>
      </c>
      <c r="G744">
        <v>15</v>
      </c>
      <c r="H744" t="s">
        <v>27</v>
      </c>
    </row>
    <row r="745" spans="4:8" x14ac:dyDescent="0.3">
      <c r="D745">
        <v>17</v>
      </c>
      <c r="E745" t="s">
        <v>37</v>
      </c>
      <c r="G745">
        <v>12</v>
      </c>
      <c r="H745" t="s">
        <v>27</v>
      </c>
    </row>
    <row r="746" spans="4:8" x14ac:dyDescent="0.3">
      <c r="D746">
        <v>15</v>
      </c>
      <c r="E746" t="s">
        <v>37</v>
      </c>
      <c r="G746">
        <v>20</v>
      </c>
      <c r="H746" t="s">
        <v>27</v>
      </c>
    </row>
    <row r="747" spans="4:8" x14ac:dyDescent="0.3">
      <c r="D747">
        <v>23</v>
      </c>
      <c r="E747" t="s">
        <v>37</v>
      </c>
      <c r="G747">
        <v>14</v>
      </c>
      <c r="H747" t="s">
        <v>27</v>
      </c>
    </row>
    <row r="748" spans="4:8" x14ac:dyDescent="0.3">
      <c r="D748">
        <v>11</v>
      </c>
      <c r="E748" t="s">
        <v>37</v>
      </c>
      <c r="G748">
        <v>15</v>
      </c>
      <c r="H748" t="s">
        <v>27</v>
      </c>
    </row>
    <row r="749" spans="4:8" x14ac:dyDescent="0.3">
      <c r="D749">
        <v>11</v>
      </c>
      <c r="E749" t="s">
        <v>37</v>
      </c>
      <c r="G749">
        <v>12</v>
      </c>
      <c r="H749" t="s">
        <v>27</v>
      </c>
    </row>
    <row r="750" spans="4:8" x14ac:dyDescent="0.3">
      <c r="D750">
        <v>15</v>
      </c>
      <c r="E750" t="s">
        <v>37</v>
      </c>
      <c r="G750">
        <v>11</v>
      </c>
      <c r="H750" t="s">
        <v>27</v>
      </c>
    </row>
    <row r="751" spans="4:8" x14ac:dyDescent="0.3">
      <c r="D751">
        <v>11</v>
      </c>
      <c r="E751" t="s">
        <v>37</v>
      </c>
      <c r="G751">
        <v>13</v>
      </c>
      <c r="H751" t="s">
        <v>27</v>
      </c>
    </row>
    <row r="752" spans="4:8" x14ac:dyDescent="0.3">
      <c r="D752">
        <v>13</v>
      </c>
      <c r="E752" t="s">
        <v>37</v>
      </c>
      <c r="G752">
        <v>11</v>
      </c>
      <c r="H752" t="s">
        <v>27</v>
      </c>
    </row>
    <row r="753" spans="4:8" x14ac:dyDescent="0.3">
      <c r="D753">
        <v>13</v>
      </c>
      <c r="E753" t="s">
        <v>37</v>
      </c>
      <c r="G753">
        <v>20</v>
      </c>
      <c r="H753" t="s">
        <v>27</v>
      </c>
    </row>
    <row r="754" spans="4:8" x14ac:dyDescent="0.3">
      <c r="D754">
        <v>16</v>
      </c>
      <c r="E754" t="s">
        <v>37</v>
      </c>
      <c r="G754">
        <v>11</v>
      </c>
      <c r="H754" t="s">
        <v>27</v>
      </c>
    </row>
    <row r="755" spans="4:8" x14ac:dyDescent="0.3">
      <c r="D755">
        <v>12</v>
      </c>
      <c r="E755" t="s">
        <v>37</v>
      </c>
      <c r="G755">
        <v>16</v>
      </c>
      <c r="H755" t="s">
        <v>27</v>
      </c>
    </row>
    <row r="756" spans="4:8" x14ac:dyDescent="0.3">
      <c r="D756">
        <v>11</v>
      </c>
      <c r="E756" t="s">
        <v>37</v>
      </c>
      <c r="G756">
        <v>14</v>
      </c>
      <c r="H756" t="s">
        <v>27</v>
      </c>
    </row>
    <row r="757" spans="4:8" x14ac:dyDescent="0.3">
      <c r="D757">
        <v>12</v>
      </c>
      <c r="E757" t="s">
        <v>37</v>
      </c>
      <c r="G757">
        <v>15</v>
      </c>
      <c r="H757" t="s">
        <v>27</v>
      </c>
    </row>
    <row r="758" spans="4:8" x14ac:dyDescent="0.3">
      <c r="D758">
        <v>15</v>
      </c>
      <c r="E758" t="s">
        <v>37</v>
      </c>
      <c r="G758">
        <v>16</v>
      </c>
      <c r="H758" t="s">
        <v>27</v>
      </c>
    </row>
    <row r="759" spans="4:8" x14ac:dyDescent="0.3">
      <c r="D759">
        <v>20</v>
      </c>
      <c r="E759" t="s">
        <v>37</v>
      </c>
      <c r="G759">
        <v>13</v>
      </c>
      <c r="H759" t="s">
        <v>27</v>
      </c>
    </row>
    <row r="760" spans="4:8" x14ac:dyDescent="0.3">
      <c r="D760">
        <v>14</v>
      </c>
      <c r="E760" t="s">
        <v>37</v>
      </c>
      <c r="G760">
        <v>11</v>
      </c>
      <c r="H760" t="s">
        <v>27</v>
      </c>
    </row>
    <row r="761" spans="4:8" x14ac:dyDescent="0.3">
      <c r="D761">
        <v>21</v>
      </c>
      <c r="E761" t="s">
        <v>37</v>
      </c>
      <c r="G761">
        <v>13</v>
      </c>
      <c r="H761" t="s">
        <v>27</v>
      </c>
    </row>
    <row r="762" spans="4:8" x14ac:dyDescent="0.3">
      <c r="D762">
        <v>14</v>
      </c>
      <c r="E762" t="s">
        <v>37</v>
      </c>
      <c r="G762">
        <v>14</v>
      </c>
      <c r="H762" t="s">
        <v>27</v>
      </c>
    </row>
    <row r="763" spans="4:8" x14ac:dyDescent="0.3">
      <c r="D763">
        <v>11</v>
      </c>
      <c r="E763" t="s">
        <v>37</v>
      </c>
      <c r="G763">
        <v>14</v>
      </c>
      <c r="H763" t="s">
        <v>27</v>
      </c>
    </row>
    <row r="764" spans="4:8" x14ac:dyDescent="0.3">
      <c r="D764">
        <v>11</v>
      </c>
      <c r="E764" t="s">
        <v>37</v>
      </c>
      <c r="G764">
        <v>14</v>
      </c>
      <c r="H764" t="s">
        <v>27</v>
      </c>
    </row>
    <row r="765" spans="4:8" x14ac:dyDescent="0.3">
      <c r="D765">
        <v>13</v>
      </c>
      <c r="E765" t="s">
        <v>37</v>
      </c>
      <c r="G765">
        <v>19</v>
      </c>
      <c r="H765" t="s">
        <v>27</v>
      </c>
    </row>
    <row r="766" spans="4:8" x14ac:dyDescent="0.3">
      <c r="D766">
        <v>11</v>
      </c>
      <c r="E766" t="s">
        <v>37</v>
      </c>
      <c r="G766">
        <v>21</v>
      </c>
      <c r="H766" t="s">
        <v>27</v>
      </c>
    </row>
    <row r="767" spans="4:8" x14ac:dyDescent="0.3">
      <c r="D767">
        <v>14</v>
      </c>
      <c r="E767" t="s">
        <v>37</v>
      </c>
      <c r="G767">
        <v>12</v>
      </c>
      <c r="H767" t="s">
        <v>27</v>
      </c>
    </row>
    <row r="768" spans="4:8" x14ac:dyDescent="0.3">
      <c r="D768">
        <v>12</v>
      </c>
      <c r="E768" t="s">
        <v>37</v>
      </c>
      <c r="G768">
        <v>16</v>
      </c>
      <c r="H768" t="s">
        <v>27</v>
      </c>
    </row>
    <row r="769" spans="4:8" x14ac:dyDescent="0.3">
      <c r="D769">
        <v>20</v>
      </c>
      <c r="E769" t="s">
        <v>37</v>
      </c>
      <c r="G769">
        <v>18</v>
      </c>
      <c r="H769" t="s">
        <v>27</v>
      </c>
    </row>
    <row r="770" spans="4:8" x14ac:dyDescent="0.3">
      <c r="D770">
        <v>14</v>
      </c>
      <c r="E770" t="s">
        <v>37</v>
      </c>
      <c r="G770">
        <v>11</v>
      </c>
      <c r="H770" t="s">
        <v>27</v>
      </c>
    </row>
    <row r="771" spans="4:8" x14ac:dyDescent="0.3">
      <c r="D771">
        <v>13</v>
      </c>
      <c r="E771" t="s">
        <v>37</v>
      </c>
      <c r="G771">
        <v>16</v>
      </c>
      <c r="H771" t="s">
        <v>27</v>
      </c>
    </row>
    <row r="772" spans="4:8" x14ac:dyDescent="0.3">
      <c r="D772">
        <v>14</v>
      </c>
      <c r="E772" t="s">
        <v>37</v>
      </c>
      <c r="G772">
        <v>13</v>
      </c>
      <c r="H772" t="s">
        <v>27</v>
      </c>
    </row>
    <row r="773" spans="4:8" x14ac:dyDescent="0.3">
      <c r="D773">
        <v>22</v>
      </c>
      <c r="E773" t="s">
        <v>37</v>
      </c>
      <c r="G773">
        <v>19</v>
      </c>
      <c r="H773" t="s">
        <v>27</v>
      </c>
    </row>
    <row r="774" spans="4:8" x14ac:dyDescent="0.3">
      <c r="D774">
        <v>20</v>
      </c>
      <c r="E774" t="s">
        <v>37</v>
      </c>
      <c r="G774">
        <v>12</v>
      </c>
      <c r="H774" t="s">
        <v>27</v>
      </c>
    </row>
    <row r="775" spans="4:8" x14ac:dyDescent="0.3">
      <c r="D775">
        <v>13</v>
      </c>
      <c r="E775" t="s">
        <v>37</v>
      </c>
      <c r="G775">
        <v>17</v>
      </c>
      <c r="H775" t="s">
        <v>27</v>
      </c>
    </row>
    <row r="776" spans="4:8" x14ac:dyDescent="0.3">
      <c r="D776">
        <v>11</v>
      </c>
      <c r="E776" t="s">
        <v>37</v>
      </c>
      <c r="G776">
        <v>20</v>
      </c>
      <c r="H776" t="s">
        <v>27</v>
      </c>
    </row>
    <row r="777" spans="4:8" x14ac:dyDescent="0.3">
      <c r="D777">
        <v>17</v>
      </c>
      <c r="E777" t="s">
        <v>37</v>
      </c>
      <c r="G777">
        <v>12</v>
      </c>
      <c r="H777" t="s">
        <v>27</v>
      </c>
    </row>
    <row r="778" spans="4:8" x14ac:dyDescent="0.3">
      <c r="D778">
        <v>11</v>
      </c>
      <c r="E778" t="s">
        <v>37</v>
      </c>
      <c r="G778">
        <v>13</v>
      </c>
      <c r="H778" t="s">
        <v>27</v>
      </c>
    </row>
    <row r="779" spans="4:8" x14ac:dyDescent="0.3">
      <c r="D779">
        <v>17</v>
      </c>
      <c r="E779" t="s">
        <v>37</v>
      </c>
      <c r="G779">
        <v>14</v>
      </c>
      <c r="H779" t="s">
        <v>27</v>
      </c>
    </row>
    <row r="780" spans="4:8" x14ac:dyDescent="0.3">
      <c r="D780">
        <v>18</v>
      </c>
      <c r="E780" t="s">
        <v>37</v>
      </c>
      <c r="G780">
        <v>17</v>
      </c>
      <c r="H780" t="s">
        <v>27</v>
      </c>
    </row>
    <row r="781" spans="4:8" x14ac:dyDescent="0.3">
      <c r="D781">
        <v>19</v>
      </c>
      <c r="E781" t="s">
        <v>37</v>
      </c>
      <c r="G781">
        <v>13</v>
      </c>
      <c r="H781" t="s">
        <v>27</v>
      </c>
    </row>
    <row r="782" spans="4:8" x14ac:dyDescent="0.3">
      <c r="D782">
        <v>15</v>
      </c>
      <c r="E782" t="s">
        <v>37</v>
      </c>
      <c r="G782">
        <v>11</v>
      </c>
      <c r="H782" t="s">
        <v>27</v>
      </c>
    </row>
    <row r="783" spans="4:8" x14ac:dyDescent="0.3">
      <c r="D783">
        <v>17</v>
      </c>
      <c r="E783" t="s">
        <v>37</v>
      </c>
      <c r="G783">
        <v>12</v>
      </c>
      <c r="H783" t="s">
        <v>27</v>
      </c>
    </row>
    <row r="784" spans="4:8" x14ac:dyDescent="0.3">
      <c r="D784">
        <v>14</v>
      </c>
      <c r="E784" t="s">
        <v>37</v>
      </c>
      <c r="G784">
        <v>13</v>
      </c>
      <c r="H784" t="s">
        <v>27</v>
      </c>
    </row>
    <row r="785" spans="4:8" x14ac:dyDescent="0.3">
      <c r="D785">
        <v>15</v>
      </c>
      <c r="E785" t="s">
        <v>37</v>
      </c>
      <c r="G785">
        <v>11</v>
      </c>
      <c r="H785" t="s">
        <v>27</v>
      </c>
    </row>
    <row r="786" spans="4:8" x14ac:dyDescent="0.3">
      <c r="D786">
        <v>18</v>
      </c>
      <c r="E786" t="s">
        <v>37</v>
      </c>
      <c r="G786">
        <v>11</v>
      </c>
      <c r="H786" t="s">
        <v>27</v>
      </c>
    </row>
    <row r="787" spans="4:8" x14ac:dyDescent="0.3">
      <c r="D787">
        <v>13</v>
      </c>
      <c r="E787" t="s">
        <v>37</v>
      </c>
      <c r="G787">
        <v>18</v>
      </c>
      <c r="H787" t="s">
        <v>27</v>
      </c>
    </row>
    <row r="788" spans="4:8" x14ac:dyDescent="0.3">
      <c r="D788">
        <v>14</v>
      </c>
      <c r="E788" t="s">
        <v>37</v>
      </c>
      <c r="G788">
        <v>16</v>
      </c>
      <c r="H788" t="s">
        <v>27</v>
      </c>
    </row>
    <row r="789" spans="4:8" x14ac:dyDescent="0.3">
      <c r="D789">
        <v>11</v>
      </c>
      <c r="E789" t="s">
        <v>37</v>
      </c>
      <c r="G789">
        <v>12</v>
      </c>
      <c r="H789" t="s">
        <v>27</v>
      </c>
    </row>
    <row r="790" spans="4:8" x14ac:dyDescent="0.3">
      <c r="D790">
        <v>22</v>
      </c>
      <c r="E790" t="s">
        <v>37</v>
      </c>
      <c r="G790">
        <v>20</v>
      </c>
      <c r="H790" t="s">
        <v>27</v>
      </c>
    </row>
    <row r="791" spans="4:8" x14ac:dyDescent="0.3">
      <c r="D791">
        <v>21</v>
      </c>
      <c r="E791" t="s">
        <v>37</v>
      </c>
      <c r="G791">
        <v>17</v>
      </c>
      <c r="H791" t="s">
        <v>27</v>
      </c>
    </row>
    <row r="792" spans="4:8" x14ac:dyDescent="0.3">
      <c r="D792">
        <v>16</v>
      </c>
      <c r="E792" t="s">
        <v>37</v>
      </c>
      <c r="G792">
        <v>11</v>
      </c>
      <c r="H792" t="s">
        <v>27</v>
      </c>
    </row>
    <row r="793" spans="4:8" x14ac:dyDescent="0.3">
      <c r="D793">
        <v>12</v>
      </c>
      <c r="E793" t="s">
        <v>37</v>
      </c>
      <c r="G793">
        <v>14</v>
      </c>
      <c r="H793" t="s">
        <v>27</v>
      </c>
    </row>
    <row r="794" spans="4:8" x14ac:dyDescent="0.3">
      <c r="D794">
        <v>15</v>
      </c>
      <c r="E794" t="s">
        <v>37</v>
      </c>
      <c r="G794">
        <v>14</v>
      </c>
      <c r="H794" t="s">
        <v>27</v>
      </c>
    </row>
    <row r="795" spans="4:8" x14ac:dyDescent="0.3">
      <c r="D795">
        <v>14</v>
      </c>
      <c r="E795" t="s">
        <v>37</v>
      </c>
      <c r="G795">
        <v>14</v>
      </c>
      <c r="H795" t="s">
        <v>27</v>
      </c>
    </row>
    <row r="796" spans="4:8" x14ac:dyDescent="0.3">
      <c r="D796">
        <v>20</v>
      </c>
      <c r="E796" t="s">
        <v>37</v>
      </c>
      <c r="G796">
        <v>15</v>
      </c>
      <c r="H796" t="s">
        <v>27</v>
      </c>
    </row>
    <row r="797" spans="4:8" x14ac:dyDescent="0.3">
      <c r="D797">
        <v>13</v>
      </c>
      <c r="E797" t="s">
        <v>37</v>
      </c>
      <c r="G797">
        <v>12</v>
      </c>
      <c r="H797" t="s">
        <v>27</v>
      </c>
    </row>
    <row r="798" spans="4:8" x14ac:dyDescent="0.3">
      <c r="D798">
        <v>14</v>
      </c>
      <c r="E798" t="s">
        <v>37</v>
      </c>
      <c r="G798">
        <v>19</v>
      </c>
      <c r="H798" t="s">
        <v>27</v>
      </c>
    </row>
    <row r="799" spans="4:8" x14ac:dyDescent="0.3">
      <c r="D799">
        <v>17</v>
      </c>
      <c r="E799" t="s">
        <v>37</v>
      </c>
      <c r="G799">
        <v>12</v>
      </c>
      <c r="H799" t="s">
        <v>27</v>
      </c>
    </row>
    <row r="800" spans="4:8" x14ac:dyDescent="0.3">
      <c r="D800">
        <v>22</v>
      </c>
      <c r="E800" t="s">
        <v>37</v>
      </c>
      <c r="G800">
        <v>12</v>
      </c>
      <c r="H800" t="s">
        <v>27</v>
      </c>
    </row>
    <row r="801" spans="4:8" x14ac:dyDescent="0.3">
      <c r="D801">
        <v>20</v>
      </c>
      <c r="E801" t="s">
        <v>37</v>
      </c>
      <c r="G801">
        <v>23</v>
      </c>
      <c r="H801" t="s">
        <v>27</v>
      </c>
    </row>
    <row r="802" spans="4:8" x14ac:dyDescent="0.3">
      <c r="D802">
        <v>14</v>
      </c>
      <c r="E802" t="s">
        <v>37</v>
      </c>
      <c r="G802">
        <v>12</v>
      </c>
      <c r="H802" t="s">
        <v>27</v>
      </c>
    </row>
    <row r="803" spans="4:8" x14ac:dyDescent="0.3">
      <c r="D803">
        <v>13</v>
      </c>
      <c r="E803" t="s">
        <v>37</v>
      </c>
      <c r="G803">
        <v>14</v>
      </c>
      <c r="H803" t="s">
        <v>27</v>
      </c>
    </row>
    <row r="804" spans="4:8" x14ac:dyDescent="0.3">
      <c r="D804">
        <v>13</v>
      </c>
      <c r="E804" t="s">
        <v>37</v>
      </c>
      <c r="G804">
        <v>15</v>
      </c>
      <c r="H804" t="s">
        <v>27</v>
      </c>
    </row>
    <row r="805" spans="4:8" x14ac:dyDescent="0.3">
      <c r="D805">
        <v>22</v>
      </c>
      <c r="E805" t="s">
        <v>37</v>
      </c>
      <c r="G805">
        <v>19</v>
      </c>
      <c r="H805" t="s">
        <v>27</v>
      </c>
    </row>
    <row r="806" spans="4:8" x14ac:dyDescent="0.3">
      <c r="D806">
        <v>12</v>
      </c>
      <c r="E806" t="s">
        <v>37</v>
      </c>
      <c r="G806">
        <v>11</v>
      </c>
      <c r="H806" t="s">
        <v>27</v>
      </c>
    </row>
    <row r="807" spans="4:8" x14ac:dyDescent="0.3">
      <c r="D807">
        <v>17</v>
      </c>
      <c r="E807" t="s">
        <v>37</v>
      </c>
      <c r="G807">
        <v>13</v>
      </c>
      <c r="H807" t="s">
        <v>27</v>
      </c>
    </row>
    <row r="808" spans="4:8" x14ac:dyDescent="0.3">
      <c r="D808">
        <v>13</v>
      </c>
      <c r="E808" t="s">
        <v>37</v>
      </c>
      <c r="G808">
        <v>23</v>
      </c>
      <c r="H808" t="s">
        <v>27</v>
      </c>
    </row>
    <row r="809" spans="4:8" x14ac:dyDescent="0.3">
      <c r="D809">
        <v>12</v>
      </c>
      <c r="E809" t="s">
        <v>37</v>
      </c>
      <c r="G809">
        <v>12</v>
      </c>
      <c r="H809" t="s">
        <v>27</v>
      </c>
    </row>
    <row r="810" spans="4:8" x14ac:dyDescent="0.3">
      <c r="D810">
        <v>21</v>
      </c>
      <c r="E810" t="s">
        <v>37</v>
      </c>
      <c r="G810">
        <v>22</v>
      </c>
      <c r="H810" t="s">
        <v>27</v>
      </c>
    </row>
    <row r="811" spans="4:8" x14ac:dyDescent="0.3">
      <c r="D811">
        <v>11</v>
      </c>
      <c r="E811" t="s">
        <v>37</v>
      </c>
      <c r="G811">
        <v>13</v>
      </c>
      <c r="H811" t="s">
        <v>27</v>
      </c>
    </row>
    <row r="812" spans="4:8" x14ac:dyDescent="0.3">
      <c r="D812">
        <v>12</v>
      </c>
      <c r="E812" t="s">
        <v>37</v>
      </c>
      <c r="G812">
        <v>17</v>
      </c>
      <c r="H812" t="s">
        <v>27</v>
      </c>
    </row>
    <row r="813" spans="4:8" x14ac:dyDescent="0.3">
      <c r="D813">
        <v>21</v>
      </c>
      <c r="E813" t="s">
        <v>37</v>
      </c>
      <c r="G813">
        <v>11</v>
      </c>
      <c r="H813" t="s">
        <v>27</v>
      </c>
    </row>
    <row r="814" spans="4:8" x14ac:dyDescent="0.3">
      <c r="D814">
        <v>19</v>
      </c>
      <c r="E814" t="s">
        <v>37</v>
      </c>
      <c r="G814">
        <v>19</v>
      </c>
      <c r="H814" t="s">
        <v>27</v>
      </c>
    </row>
    <row r="815" spans="4:8" x14ac:dyDescent="0.3">
      <c r="D815">
        <v>23</v>
      </c>
      <c r="E815" t="s">
        <v>37</v>
      </c>
      <c r="G815">
        <v>13</v>
      </c>
      <c r="H815" t="s">
        <v>27</v>
      </c>
    </row>
    <row r="816" spans="4:8" x14ac:dyDescent="0.3">
      <c r="D816">
        <v>13</v>
      </c>
      <c r="E816" t="s">
        <v>37</v>
      </c>
      <c r="G816">
        <v>17</v>
      </c>
      <c r="H816" t="s">
        <v>27</v>
      </c>
    </row>
    <row r="817" spans="4:8" x14ac:dyDescent="0.3">
      <c r="D817">
        <v>13</v>
      </c>
      <c r="E817" t="s">
        <v>37</v>
      </c>
      <c r="G817">
        <v>11</v>
      </c>
      <c r="H817" t="s">
        <v>27</v>
      </c>
    </row>
    <row r="818" spans="4:8" x14ac:dyDescent="0.3">
      <c r="D818">
        <v>14</v>
      </c>
      <c r="E818" t="s">
        <v>37</v>
      </c>
      <c r="G818">
        <v>16</v>
      </c>
      <c r="H818" t="s">
        <v>27</v>
      </c>
    </row>
    <row r="819" spans="4:8" x14ac:dyDescent="0.3">
      <c r="D819">
        <v>11</v>
      </c>
      <c r="E819" t="s">
        <v>37</v>
      </c>
      <c r="G819">
        <v>11</v>
      </c>
      <c r="H819" t="s">
        <v>27</v>
      </c>
    </row>
    <row r="820" spans="4:8" x14ac:dyDescent="0.3">
      <c r="D820">
        <v>13</v>
      </c>
      <c r="E820" t="s">
        <v>37</v>
      </c>
      <c r="G820">
        <v>15</v>
      </c>
      <c r="H820" t="s">
        <v>27</v>
      </c>
    </row>
    <row r="821" spans="4:8" x14ac:dyDescent="0.3">
      <c r="D821">
        <v>21</v>
      </c>
      <c r="E821" t="s">
        <v>37</v>
      </c>
      <c r="G821">
        <v>11</v>
      </c>
      <c r="H821" t="s">
        <v>27</v>
      </c>
    </row>
    <row r="822" spans="4:8" x14ac:dyDescent="0.3">
      <c r="D822">
        <v>11</v>
      </c>
      <c r="E822" t="s">
        <v>37</v>
      </c>
      <c r="G822">
        <v>13</v>
      </c>
      <c r="H822" t="s">
        <v>27</v>
      </c>
    </row>
    <row r="823" spans="4:8" x14ac:dyDescent="0.3">
      <c r="D823">
        <v>21</v>
      </c>
      <c r="E823" t="s">
        <v>37</v>
      </c>
      <c r="G823">
        <v>15</v>
      </c>
      <c r="H823" t="s">
        <v>27</v>
      </c>
    </row>
    <row r="824" spans="4:8" x14ac:dyDescent="0.3">
      <c r="D824">
        <v>11</v>
      </c>
      <c r="E824" t="s">
        <v>37</v>
      </c>
      <c r="G824">
        <v>24</v>
      </c>
      <c r="H824" t="s">
        <v>27</v>
      </c>
    </row>
    <row r="825" spans="4:8" x14ac:dyDescent="0.3">
      <c r="D825">
        <v>12</v>
      </c>
      <c r="E825" t="s">
        <v>37</v>
      </c>
      <c r="G825">
        <v>14</v>
      </c>
      <c r="H825" t="s">
        <v>27</v>
      </c>
    </row>
    <row r="826" spans="4:8" x14ac:dyDescent="0.3">
      <c r="D826">
        <v>12</v>
      </c>
      <c r="E826" t="s">
        <v>37</v>
      </c>
      <c r="G826">
        <v>22</v>
      </c>
      <c r="H826" t="s">
        <v>27</v>
      </c>
    </row>
    <row r="827" spans="4:8" x14ac:dyDescent="0.3">
      <c r="D827">
        <v>17</v>
      </c>
      <c r="E827" t="s">
        <v>37</v>
      </c>
      <c r="G827">
        <v>11</v>
      </c>
      <c r="H827" t="s">
        <v>27</v>
      </c>
    </row>
    <row r="828" spans="4:8" x14ac:dyDescent="0.3">
      <c r="D828">
        <v>11</v>
      </c>
      <c r="E828" t="s">
        <v>37</v>
      </c>
      <c r="G828">
        <v>12</v>
      </c>
      <c r="H828" t="s">
        <v>27</v>
      </c>
    </row>
    <row r="829" spans="4:8" x14ac:dyDescent="0.3">
      <c r="D829">
        <v>18</v>
      </c>
      <c r="E829" t="s">
        <v>37</v>
      </c>
      <c r="G829">
        <v>12</v>
      </c>
      <c r="H829" t="s">
        <v>27</v>
      </c>
    </row>
    <row r="830" spans="4:8" x14ac:dyDescent="0.3">
      <c r="D830">
        <v>16</v>
      </c>
      <c r="E830" t="s">
        <v>37</v>
      </c>
      <c r="G830">
        <v>22</v>
      </c>
      <c r="H830" t="s">
        <v>27</v>
      </c>
    </row>
    <row r="831" spans="4:8" x14ac:dyDescent="0.3">
      <c r="D831">
        <v>25</v>
      </c>
      <c r="E831" t="s">
        <v>37</v>
      </c>
      <c r="G831">
        <v>19</v>
      </c>
      <c r="H831" t="s">
        <v>27</v>
      </c>
    </row>
    <row r="832" spans="4:8" x14ac:dyDescent="0.3">
      <c r="D832">
        <v>16</v>
      </c>
      <c r="E832" t="s">
        <v>37</v>
      </c>
      <c r="G832">
        <v>12</v>
      </c>
      <c r="H832" t="s">
        <v>27</v>
      </c>
    </row>
    <row r="833" spans="4:8" x14ac:dyDescent="0.3">
      <c r="D833">
        <v>13</v>
      </c>
      <c r="E833" t="s">
        <v>37</v>
      </c>
      <c r="G833">
        <v>19</v>
      </c>
      <c r="H833" t="s">
        <v>27</v>
      </c>
    </row>
    <row r="834" spans="4:8" x14ac:dyDescent="0.3">
      <c r="D834">
        <v>14</v>
      </c>
      <c r="E834" t="s">
        <v>37</v>
      </c>
      <c r="G834">
        <v>13</v>
      </c>
      <c r="H834" t="s">
        <v>27</v>
      </c>
    </row>
    <row r="835" spans="4:8" x14ac:dyDescent="0.3">
      <c r="D835">
        <v>19</v>
      </c>
      <c r="E835" t="s">
        <v>37</v>
      </c>
      <c r="G835">
        <v>16</v>
      </c>
      <c r="H835" t="s">
        <v>27</v>
      </c>
    </row>
    <row r="836" spans="4:8" x14ac:dyDescent="0.3">
      <c r="D836">
        <v>12</v>
      </c>
      <c r="E836" t="s">
        <v>37</v>
      </c>
      <c r="G836">
        <v>15</v>
      </c>
      <c r="H836" t="s">
        <v>27</v>
      </c>
    </row>
    <row r="837" spans="4:8" x14ac:dyDescent="0.3">
      <c r="D837">
        <v>16</v>
      </c>
      <c r="E837" t="s">
        <v>37</v>
      </c>
      <c r="G837">
        <v>18</v>
      </c>
      <c r="H837" t="s">
        <v>27</v>
      </c>
    </row>
    <row r="838" spans="4:8" x14ac:dyDescent="0.3">
      <c r="D838">
        <v>13</v>
      </c>
      <c r="E838" t="s">
        <v>37</v>
      </c>
      <c r="G838">
        <v>13</v>
      </c>
      <c r="H838" t="s">
        <v>27</v>
      </c>
    </row>
    <row r="839" spans="4:8" x14ac:dyDescent="0.3">
      <c r="D839">
        <v>22</v>
      </c>
      <c r="E839" t="s">
        <v>37</v>
      </c>
      <c r="G839">
        <v>24</v>
      </c>
      <c r="H839" t="s">
        <v>27</v>
      </c>
    </row>
    <row r="840" spans="4:8" x14ac:dyDescent="0.3">
      <c r="D840">
        <v>13</v>
      </c>
      <c r="E840" t="s">
        <v>37</v>
      </c>
      <c r="G840">
        <v>14</v>
      </c>
      <c r="H840" t="s">
        <v>27</v>
      </c>
    </row>
    <row r="841" spans="4:8" x14ac:dyDescent="0.3">
      <c r="D841">
        <v>12</v>
      </c>
      <c r="E841" t="s">
        <v>37</v>
      </c>
      <c r="G841">
        <v>13</v>
      </c>
      <c r="H841" t="s">
        <v>27</v>
      </c>
    </row>
    <row r="842" spans="4:8" x14ac:dyDescent="0.3">
      <c r="D842">
        <v>18</v>
      </c>
      <c r="E842" t="s">
        <v>37</v>
      </c>
      <c r="G842">
        <v>19</v>
      </c>
      <c r="H842" t="s">
        <v>27</v>
      </c>
    </row>
    <row r="843" spans="4:8" x14ac:dyDescent="0.3">
      <c r="D843">
        <v>21</v>
      </c>
      <c r="E843" t="s">
        <v>37</v>
      </c>
      <c r="G843">
        <v>13</v>
      </c>
      <c r="H843" t="s">
        <v>27</v>
      </c>
    </row>
    <row r="844" spans="4:8" x14ac:dyDescent="0.3">
      <c r="D844">
        <v>14</v>
      </c>
      <c r="E844" t="s">
        <v>37</v>
      </c>
      <c r="G844">
        <v>18</v>
      </c>
      <c r="H844" t="s">
        <v>27</v>
      </c>
    </row>
    <row r="845" spans="4:8" x14ac:dyDescent="0.3">
      <c r="D845">
        <v>11</v>
      </c>
      <c r="E845" t="s">
        <v>37</v>
      </c>
      <c r="G845">
        <v>19</v>
      </c>
      <c r="H845" t="s">
        <v>27</v>
      </c>
    </row>
    <row r="846" spans="4:8" x14ac:dyDescent="0.3">
      <c r="D846">
        <v>24</v>
      </c>
      <c r="E846" t="s">
        <v>37</v>
      </c>
      <c r="G846">
        <v>14</v>
      </c>
      <c r="H846" t="s">
        <v>27</v>
      </c>
    </row>
    <row r="847" spans="4:8" x14ac:dyDescent="0.3">
      <c r="D847">
        <v>11</v>
      </c>
      <c r="E847" t="s">
        <v>37</v>
      </c>
      <c r="G847">
        <v>13</v>
      </c>
      <c r="H847" t="s">
        <v>27</v>
      </c>
    </row>
    <row r="848" spans="4:8" x14ac:dyDescent="0.3">
      <c r="D848">
        <v>13</v>
      </c>
      <c r="E848" t="s">
        <v>37</v>
      </c>
      <c r="G848">
        <v>15</v>
      </c>
      <c r="H848" t="s">
        <v>27</v>
      </c>
    </row>
    <row r="849" spans="4:8" x14ac:dyDescent="0.3">
      <c r="D849">
        <v>11</v>
      </c>
      <c r="E849" t="s">
        <v>37</v>
      </c>
      <c r="G849">
        <v>11</v>
      </c>
      <c r="H849" t="s">
        <v>27</v>
      </c>
    </row>
    <row r="850" spans="4:8" x14ac:dyDescent="0.3">
      <c r="D850">
        <v>18</v>
      </c>
      <c r="E850" t="s">
        <v>37</v>
      </c>
      <c r="G850">
        <v>13</v>
      </c>
      <c r="H850" t="s">
        <v>27</v>
      </c>
    </row>
    <row r="851" spans="4:8" x14ac:dyDescent="0.3">
      <c r="D851">
        <v>12</v>
      </c>
      <c r="E851" t="s">
        <v>37</v>
      </c>
      <c r="G851">
        <v>13</v>
      </c>
      <c r="H851" t="s">
        <v>27</v>
      </c>
    </row>
    <row r="852" spans="4:8" x14ac:dyDescent="0.3">
      <c r="D852">
        <v>20</v>
      </c>
      <c r="E852" t="s">
        <v>37</v>
      </c>
      <c r="G852">
        <v>21</v>
      </c>
      <c r="H852" t="s">
        <v>27</v>
      </c>
    </row>
    <row r="853" spans="4:8" x14ac:dyDescent="0.3">
      <c r="D853">
        <v>13</v>
      </c>
      <c r="E853" t="s">
        <v>37</v>
      </c>
      <c r="G853">
        <v>11</v>
      </c>
      <c r="H853" t="s">
        <v>27</v>
      </c>
    </row>
    <row r="854" spans="4:8" x14ac:dyDescent="0.3">
      <c r="D854">
        <v>11</v>
      </c>
      <c r="E854" t="s">
        <v>37</v>
      </c>
      <c r="G854">
        <v>11</v>
      </c>
      <c r="H854" t="s">
        <v>27</v>
      </c>
    </row>
    <row r="855" spans="4:8" x14ac:dyDescent="0.3">
      <c r="D855">
        <v>14</v>
      </c>
      <c r="E855" t="s">
        <v>37</v>
      </c>
      <c r="G855">
        <v>16</v>
      </c>
      <c r="H855" t="s">
        <v>27</v>
      </c>
    </row>
    <row r="856" spans="4:8" x14ac:dyDescent="0.3">
      <c r="D856">
        <v>13</v>
      </c>
      <c r="E856" t="s">
        <v>37</v>
      </c>
      <c r="G856">
        <v>11</v>
      </c>
      <c r="H856" t="s">
        <v>27</v>
      </c>
    </row>
    <row r="857" spans="4:8" x14ac:dyDescent="0.3">
      <c r="D857">
        <v>23</v>
      </c>
      <c r="E857" t="s">
        <v>37</v>
      </c>
      <c r="G857">
        <v>18</v>
      </c>
      <c r="H857" t="s">
        <v>27</v>
      </c>
    </row>
    <row r="858" spans="4:8" x14ac:dyDescent="0.3">
      <c r="D858">
        <v>22</v>
      </c>
      <c r="E858" t="s">
        <v>37</v>
      </c>
      <c r="G858">
        <v>19</v>
      </c>
      <c r="H858" t="s">
        <v>27</v>
      </c>
    </row>
    <row r="859" spans="4:8" x14ac:dyDescent="0.3">
      <c r="D859">
        <v>18</v>
      </c>
      <c r="E859" t="s">
        <v>37</v>
      </c>
      <c r="G859">
        <v>22</v>
      </c>
      <c r="H859" t="s">
        <v>27</v>
      </c>
    </row>
    <row r="860" spans="4:8" x14ac:dyDescent="0.3">
      <c r="D860">
        <v>11</v>
      </c>
      <c r="E860" t="s">
        <v>37</v>
      </c>
      <c r="G860">
        <v>18</v>
      </c>
      <c r="H860" t="s">
        <v>27</v>
      </c>
    </row>
    <row r="861" spans="4:8" x14ac:dyDescent="0.3">
      <c r="D861">
        <v>12</v>
      </c>
      <c r="E861" t="s">
        <v>37</v>
      </c>
      <c r="G861">
        <v>14</v>
      </c>
      <c r="H861" t="s">
        <v>27</v>
      </c>
    </row>
    <row r="862" spans="4:8" x14ac:dyDescent="0.3">
      <c r="D862">
        <v>19</v>
      </c>
      <c r="E862" t="s">
        <v>37</v>
      </c>
      <c r="G862">
        <v>13</v>
      </c>
      <c r="H862" t="s">
        <v>27</v>
      </c>
    </row>
    <row r="863" spans="4:8" x14ac:dyDescent="0.3">
      <c r="D863">
        <v>14</v>
      </c>
      <c r="E863" t="s">
        <v>37</v>
      </c>
      <c r="G863">
        <v>17</v>
      </c>
      <c r="H863" t="s">
        <v>27</v>
      </c>
    </row>
    <row r="864" spans="4:8" x14ac:dyDescent="0.3">
      <c r="D864">
        <v>13</v>
      </c>
      <c r="E864" t="s">
        <v>37</v>
      </c>
      <c r="G864">
        <v>17</v>
      </c>
      <c r="H864" t="s">
        <v>27</v>
      </c>
    </row>
    <row r="865" spans="4:8" x14ac:dyDescent="0.3">
      <c r="D865">
        <v>25</v>
      </c>
      <c r="E865" t="s">
        <v>37</v>
      </c>
      <c r="G865">
        <v>15</v>
      </c>
      <c r="H865" t="s">
        <v>27</v>
      </c>
    </row>
    <row r="866" spans="4:8" x14ac:dyDescent="0.3">
      <c r="D866">
        <v>15</v>
      </c>
      <c r="E866" t="s">
        <v>37</v>
      </c>
      <c r="G866">
        <v>24</v>
      </c>
      <c r="H866" t="s">
        <v>27</v>
      </c>
    </row>
    <row r="867" spans="4:8" x14ac:dyDescent="0.3">
      <c r="D867">
        <v>12</v>
      </c>
      <c r="E867" t="s">
        <v>37</v>
      </c>
      <c r="G867">
        <v>12</v>
      </c>
      <c r="H867" t="s">
        <v>27</v>
      </c>
    </row>
    <row r="868" spans="4:8" x14ac:dyDescent="0.3">
      <c r="D868">
        <v>11</v>
      </c>
      <c r="E868" t="s">
        <v>37</v>
      </c>
      <c r="G868">
        <v>11</v>
      </c>
      <c r="H868" t="s">
        <v>27</v>
      </c>
    </row>
    <row r="869" spans="4:8" x14ac:dyDescent="0.3">
      <c r="D869">
        <v>23</v>
      </c>
      <c r="E869" t="s">
        <v>37</v>
      </c>
      <c r="G869">
        <v>15</v>
      </c>
      <c r="H869" t="s">
        <v>27</v>
      </c>
    </row>
    <row r="870" spans="4:8" x14ac:dyDescent="0.3">
      <c r="D870">
        <v>21</v>
      </c>
      <c r="E870" t="s">
        <v>37</v>
      </c>
      <c r="G870">
        <v>17</v>
      </c>
      <c r="H870" t="s">
        <v>27</v>
      </c>
    </row>
    <row r="871" spans="4:8" x14ac:dyDescent="0.3">
      <c r="D871">
        <v>11</v>
      </c>
      <c r="E871" t="s">
        <v>37</v>
      </c>
      <c r="G871">
        <v>18</v>
      </c>
      <c r="H871" t="s">
        <v>27</v>
      </c>
    </row>
    <row r="872" spans="4:8" x14ac:dyDescent="0.3">
      <c r="D872">
        <v>14</v>
      </c>
      <c r="E872" t="s">
        <v>37</v>
      </c>
      <c r="G872">
        <v>13</v>
      </c>
      <c r="H872" t="s">
        <v>27</v>
      </c>
    </row>
    <row r="873" spans="4:8" x14ac:dyDescent="0.3">
      <c r="D873">
        <v>11</v>
      </c>
      <c r="E873" t="s">
        <v>37</v>
      </c>
      <c r="G873">
        <v>18</v>
      </c>
      <c r="H873" t="s">
        <v>27</v>
      </c>
    </row>
    <row r="874" spans="4:8" x14ac:dyDescent="0.3">
      <c r="D874">
        <v>12</v>
      </c>
      <c r="E874" t="s">
        <v>37</v>
      </c>
      <c r="G874">
        <v>15</v>
      </c>
      <c r="H874" t="s">
        <v>27</v>
      </c>
    </row>
    <row r="875" spans="4:8" x14ac:dyDescent="0.3">
      <c r="D875">
        <v>13</v>
      </c>
      <c r="E875" t="s">
        <v>37</v>
      </c>
      <c r="G875">
        <v>18</v>
      </c>
      <c r="H875" t="s">
        <v>27</v>
      </c>
    </row>
    <row r="876" spans="4:8" x14ac:dyDescent="0.3">
      <c r="D876">
        <v>14</v>
      </c>
      <c r="E876" t="s">
        <v>37</v>
      </c>
      <c r="G876">
        <v>15</v>
      </c>
      <c r="H876" t="s">
        <v>27</v>
      </c>
    </row>
    <row r="877" spans="4:8" x14ac:dyDescent="0.3">
      <c r="D877">
        <v>14</v>
      </c>
      <c r="E877" t="s">
        <v>37</v>
      </c>
      <c r="G877">
        <v>18</v>
      </c>
      <c r="H877" t="s">
        <v>27</v>
      </c>
    </row>
    <row r="878" spans="4:8" x14ac:dyDescent="0.3">
      <c r="D878">
        <v>13</v>
      </c>
      <c r="E878" t="s">
        <v>37</v>
      </c>
      <c r="G878">
        <v>12</v>
      </c>
      <c r="H878" t="s">
        <v>27</v>
      </c>
    </row>
    <row r="879" spans="4:8" x14ac:dyDescent="0.3">
      <c r="D879">
        <v>11</v>
      </c>
      <c r="E879" t="s">
        <v>37</v>
      </c>
      <c r="G879">
        <v>16</v>
      </c>
      <c r="H879" t="s">
        <v>27</v>
      </c>
    </row>
    <row r="880" spans="4:8" x14ac:dyDescent="0.3">
      <c r="D880">
        <v>15</v>
      </c>
      <c r="E880" t="s">
        <v>37</v>
      </c>
      <c r="G880">
        <v>11</v>
      </c>
      <c r="H880" t="s">
        <v>27</v>
      </c>
    </row>
    <row r="881" spans="4:8" x14ac:dyDescent="0.3">
      <c r="D881">
        <v>20</v>
      </c>
      <c r="E881" t="s">
        <v>37</v>
      </c>
      <c r="G881">
        <v>14</v>
      </c>
      <c r="H881" t="s">
        <v>27</v>
      </c>
    </row>
    <row r="882" spans="4:8" x14ac:dyDescent="0.3">
      <c r="D882">
        <v>14</v>
      </c>
      <c r="E882" t="s">
        <v>37</v>
      </c>
      <c r="G882">
        <v>14</v>
      </c>
      <c r="H882" t="s">
        <v>27</v>
      </c>
    </row>
    <row r="883" spans="4:8" x14ac:dyDescent="0.3">
      <c r="D883">
        <v>12</v>
      </c>
      <c r="E883" t="s">
        <v>37</v>
      </c>
      <c r="G883">
        <v>17</v>
      </c>
      <c r="H883" t="s">
        <v>27</v>
      </c>
    </row>
    <row r="884" spans="4:8" x14ac:dyDescent="0.3">
      <c r="D884">
        <v>15</v>
      </c>
      <c r="E884" t="s">
        <v>37</v>
      </c>
      <c r="G884">
        <v>12</v>
      </c>
      <c r="H884" t="s">
        <v>27</v>
      </c>
    </row>
    <row r="885" spans="4:8" x14ac:dyDescent="0.3">
      <c r="D885">
        <v>11</v>
      </c>
      <c r="E885" t="s">
        <v>37</v>
      </c>
      <c r="G885">
        <v>15</v>
      </c>
      <c r="H885" t="s">
        <v>27</v>
      </c>
    </row>
    <row r="886" spans="4:8" x14ac:dyDescent="0.3">
      <c r="D886">
        <v>12</v>
      </c>
      <c r="E886" t="s">
        <v>37</v>
      </c>
      <c r="G886">
        <v>13</v>
      </c>
      <c r="H886" t="s">
        <v>27</v>
      </c>
    </row>
    <row r="887" spans="4:8" x14ac:dyDescent="0.3">
      <c r="D887">
        <v>20</v>
      </c>
      <c r="E887" t="s">
        <v>37</v>
      </c>
      <c r="G887">
        <v>14</v>
      </c>
      <c r="H887" t="s">
        <v>27</v>
      </c>
    </row>
    <row r="888" spans="4:8" x14ac:dyDescent="0.3">
      <c r="D888">
        <v>22</v>
      </c>
      <c r="E888" t="s">
        <v>37</v>
      </c>
      <c r="G888">
        <v>15</v>
      </c>
      <c r="H888" t="s">
        <v>27</v>
      </c>
    </row>
    <row r="889" spans="4:8" x14ac:dyDescent="0.3">
      <c r="D889">
        <v>21</v>
      </c>
      <c r="E889" t="s">
        <v>37</v>
      </c>
      <c r="G889">
        <v>22</v>
      </c>
      <c r="H889" t="s">
        <v>27</v>
      </c>
    </row>
    <row r="890" spans="4:8" x14ac:dyDescent="0.3">
      <c r="D890">
        <v>13</v>
      </c>
      <c r="E890" t="s">
        <v>37</v>
      </c>
      <c r="G890">
        <v>16</v>
      </c>
      <c r="H890" t="s">
        <v>27</v>
      </c>
    </row>
    <row r="891" spans="4:8" x14ac:dyDescent="0.3">
      <c r="D891">
        <v>12</v>
      </c>
      <c r="E891" t="s">
        <v>37</v>
      </c>
      <c r="G891">
        <v>15</v>
      </c>
      <c r="H891" t="s">
        <v>27</v>
      </c>
    </row>
    <row r="892" spans="4:8" x14ac:dyDescent="0.3">
      <c r="D892">
        <v>11</v>
      </c>
      <c r="E892" t="s">
        <v>37</v>
      </c>
      <c r="G892">
        <v>20</v>
      </c>
      <c r="H892" t="s">
        <v>27</v>
      </c>
    </row>
    <row r="893" spans="4:8" x14ac:dyDescent="0.3">
      <c r="D893">
        <v>14</v>
      </c>
      <c r="E893" t="s">
        <v>37</v>
      </c>
      <c r="G893">
        <v>17</v>
      </c>
      <c r="H893" t="s">
        <v>27</v>
      </c>
    </row>
    <row r="894" spans="4:8" x14ac:dyDescent="0.3">
      <c r="D894">
        <v>11</v>
      </c>
      <c r="E894" t="s">
        <v>37</v>
      </c>
      <c r="G894">
        <v>14</v>
      </c>
      <c r="H894" t="s">
        <v>27</v>
      </c>
    </row>
    <row r="895" spans="4:8" x14ac:dyDescent="0.3">
      <c r="D895">
        <v>12</v>
      </c>
      <c r="E895" t="s">
        <v>37</v>
      </c>
      <c r="G895">
        <v>17</v>
      </c>
      <c r="H895" t="s">
        <v>27</v>
      </c>
    </row>
    <row r="896" spans="4:8" x14ac:dyDescent="0.3">
      <c r="D896">
        <v>13</v>
      </c>
      <c r="E896" t="s">
        <v>37</v>
      </c>
      <c r="G896">
        <v>22</v>
      </c>
      <c r="H896" t="s">
        <v>27</v>
      </c>
    </row>
    <row r="897" spans="4:8" x14ac:dyDescent="0.3">
      <c r="D897">
        <v>16</v>
      </c>
      <c r="E897" t="s">
        <v>37</v>
      </c>
      <c r="G897">
        <v>13</v>
      </c>
      <c r="H897" t="s">
        <v>27</v>
      </c>
    </row>
    <row r="898" spans="4:8" x14ac:dyDescent="0.3">
      <c r="D898">
        <v>18</v>
      </c>
      <c r="E898" t="s">
        <v>37</v>
      </c>
      <c r="G898">
        <v>17</v>
      </c>
      <c r="H898" t="s">
        <v>27</v>
      </c>
    </row>
    <row r="899" spans="4:8" x14ac:dyDescent="0.3">
      <c r="D899">
        <v>23</v>
      </c>
      <c r="E899" t="s">
        <v>37</v>
      </c>
      <c r="G899">
        <v>11</v>
      </c>
      <c r="H899" t="s">
        <v>27</v>
      </c>
    </row>
    <row r="900" spans="4:8" x14ac:dyDescent="0.3">
      <c r="D900">
        <v>14</v>
      </c>
      <c r="E900" t="s">
        <v>37</v>
      </c>
      <c r="G900">
        <v>11</v>
      </c>
      <c r="H900" t="s">
        <v>27</v>
      </c>
    </row>
    <row r="901" spans="4:8" x14ac:dyDescent="0.3">
      <c r="D901">
        <v>11</v>
      </c>
      <c r="E901" t="s">
        <v>37</v>
      </c>
      <c r="G901">
        <v>15</v>
      </c>
      <c r="H901" t="s">
        <v>27</v>
      </c>
    </row>
    <row r="902" spans="4:8" x14ac:dyDescent="0.3">
      <c r="D902">
        <v>11</v>
      </c>
      <c r="E902" t="s">
        <v>37</v>
      </c>
      <c r="G902">
        <v>20</v>
      </c>
      <c r="H902" t="s">
        <v>27</v>
      </c>
    </row>
    <row r="903" spans="4:8" x14ac:dyDescent="0.3">
      <c r="D903">
        <v>14</v>
      </c>
      <c r="E903" t="s">
        <v>37</v>
      </c>
      <c r="G903">
        <v>12</v>
      </c>
      <c r="H903" t="s">
        <v>27</v>
      </c>
    </row>
    <row r="904" spans="4:8" x14ac:dyDescent="0.3">
      <c r="D904">
        <v>11</v>
      </c>
      <c r="E904" t="s">
        <v>37</v>
      </c>
      <c r="G904">
        <v>17</v>
      </c>
      <c r="H904" t="s">
        <v>27</v>
      </c>
    </row>
    <row r="905" spans="4:8" x14ac:dyDescent="0.3">
      <c r="D905">
        <v>13</v>
      </c>
      <c r="E905" t="s">
        <v>37</v>
      </c>
      <c r="G905">
        <v>17</v>
      </c>
      <c r="H905" t="s">
        <v>27</v>
      </c>
    </row>
    <row r="906" spans="4:8" x14ac:dyDescent="0.3">
      <c r="D906">
        <v>14</v>
      </c>
      <c r="E906" t="s">
        <v>37</v>
      </c>
      <c r="G906">
        <v>19</v>
      </c>
      <c r="H906" t="s">
        <v>27</v>
      </c>
    </row>
    <row r="907" spans="4:8" x14ac:dyDescent="0.3">
      <c r="D907">
        <v>16</v>
      </c>
      <c r="E907" t="s">
        <v>37</v>
      </c>
      <c r="G907">
        <v>14</v>
      </c>
      <c r="H907" t="s">
        <v>27</v>
      </c>
    </row>
    <row r="908" spans="4:8" x14ac:dyDescent="0.3">
      <c r="D908">
        <v>12</v>
      </c>
      <c r="E908" t="s">
        <v>37</v>
      </c>
      <c r="G908">
        <v>17</v>
      </c>
      <c r="H908" t="s">
        <v>27</v>
      </c>
    </row>
    <row r="909" spans="4:8" x14ac:dyDescent="0.3">
      <c r="D909">
        <v>14</v>
      </c>
      <c r="E909" t="s">
        <v>37</v>
      </c>
      <c r="G909">
        <v>11</v>
      </c>
      <c r="H909" t="s">
        <v>27</v>
      </c>
    </row>
    <row r="910" spans="4:8" x14ac:dyDescent="0.3">
      <c r="D910">
        <v>13</v>
      </c>
      <c r="E910" t="s">
        <v>37</v>
      </c>
      <c r="G910">
        <v>13</v>
      </c>
      <c r="H910" t="s">
        <v>27</v>
      </c>
    </row>
    <row r="911" spans="4:8" x14ac:dyDescent="0.3">
      <c r="D911">
        <v>14</v>
      </c>
      <c r="E911" t="s">
        <v>37</v>
      </c>
      <c r="G911">
        <v>13</v>
      </c>
      <c r="H911" t="s">
        <v>27</v>
      </c>
    </row>
    <row r="912" spans="4:8" x14ac:dyDescent="0.3">
      <c r="D912">
        <v>19</v>
      </c>
      <c r="E912" t="s">
        <v>37</v>
      </c>
      <c r="G912">
        <v>17</v>
      </c>
      <c r="H912" t="s">
        <v>27</v>
      </c>
    </row>
    <row r="913" spans="4:8" x14ac:dyDescent="0.3">
      <c r="D913">
        <v>13</v>
      </c>
      <c r="E913" t="s">
        <v>37</v>
      </c>
      <c r="G913">
        <v>22</v>
      </c>
      <c r="H913" t="s">
        <v>27</v>
      </c>
    </row>
    <row r="914" spans="4:8" x14ac:dyDescent="0.3">
      <c r="D914">
        <v>12</v>
      </c>
      <c r="E914" t="s">
        <v>37</v>
      </c>
      <c r="G914">
        <v>18</v>
      </c>
      <c r="H914" t="s">
        <v>27</v>
      </c>
    </row>
    <row r="915" spans="4:8" x14ac:dyDescent="0.3">
      <c r="D915">
        <v>15</v>
      </c>
      <c r="E915" t="s">
        <v>37</v>
      </c>
      <c r="G915">
        <v>18</v>
      </c>
      <c r="H915" t="s">
        <v>27</v>
      </c>
    </row>
    <row r="916" spans="4:8" x14ac:dyDescent="0.3">
      <c r="D916">
        <v>23</v>
      </c>
      <c r="E916" t="s">
        <v>37</v>
      </c>
      <c r="G916">
        <v>13</v>
      </c>
      <c r="H916" t="s">
        <v>27</v>
      </c>
    </row>
    <row r="917" spans="4:8" x14ac:dyDescent="0.3">
      <c r="D917">
        <v>12</v>
      </c>
      <c r="E917" t="s">
        <v>37</v>
      </c>
      <c r="G917">
        <v>19</v>
      </c>
      <c r="H917" t="s">
        <v>27</v>
      </c>
    </row>
    <row r="918" spans="4:8" x14ac:dyDescent="0.3">
      <c r="D918">
        <v>21</v>
      </c>
      <c r="E918" t="s">
        <v>37</v>
      </c>
      <c r="G918">
        <v>13</v>
      </c>
      <c r="H918" t="s">
        <v>27</v>
      </c>
    </row>
    <row r="919" spans="4:8" x14ac:dyDescent="0.3">
      <c r="D919">
        <v>21</v>
      </c>
      <c r="E919" t="s">
        <v>37</v>
      </c>
      <c r="G919">
        <v>18</v>
      </c>
      <c r="H919" t="s">
        <v>27</v>
      </c>
    </row>
    <row r="920" spans="4:8" x14ac:dyDescent="0.3">
      <c r="D920">
        <v>13</v>
      </c>
      <c r="E920" t="s">
        <v>37</v>
      </c>
      <c r="G920">
        <v>23</v>
      </c>
      <c r="H920" t="s">
        <v>27</v>
      </c>
    </row>
    <row r="921" spans="4:8" x14ac:dyDescent="0.3">
      <c r="D921">
        <v>21</v>
      </c>
      <c r="E921" t="s">
        <v>37</v>
      </c>
      <c r="G921">
        <v>13</v>
      </c>
      <c r="H921" t="s">
        <v>27</v>
      </c>
    </row>
    <row r="922" spans="4:8" x14ac:dyDescent="0.3">
      <c r="D922">
        <v>12</v>
      </c>
      <c r="E922" t="s">
        <v>37</v>
      </c>
      <c r="G922">
        <v>19</v>
      </c>
      <c r="H922" t="s">
        <v>27</v>
      </c>
    </row>
    <row r="923" spans="4:8" x14ac:dyDescent="0.3">
      <c r="D923">
        <v>22</v>
      </c>
      <c r="E923" t="s">
        <v>37</v>
      </c>
      <c r="G923">
        <v>12</v>
      </c>
      <c r="H923" t="s">
        <v>27</v>
      </c>
    </row>
    <row r="924" spans="4:8" x14ac:dyDescent="0.3">
      <c r="D924">
        <v>15</v>
      </c>
      <c r="E924" t="s">
        <v>37</v>
      </c>
      <c r="G924">
        <v>22</v>
      </c>
      <c r="H924" t="s">
        <v>27</v>
      </c>
    </row>
    <row r="925" spans="4:8" x14ac:dyDescent="0.3">
      <c r="D925">
        <v>22</v>
      </c>
      <c r="E925" t="s">
        <v>37</v>
      </c>
      <c r="G925">
        <v>12</v>
      </c>
      <c r="H925" t="s">
        <v>27</v>
      </c>
    </row>
    <row r="926" spans="4:8" x14ac:dyDescent="0.3">
      <c r="D926">
        <v>22</v>
      </c>
      <c r="E926" t="s">
        <v>37</v>
      </c>
      <c r="G926">
        <v>11</v>
      </c>
      <c r="H926" t="s">
        <v>27</v>
      </c>
    </row>
    <row r="927" spans="4:8" x14ac:dyDescent="0.3">
      <c r="D927">
        <v>11</v>
      </c>
      <c r="E927" t="s">
        <v>37</v>
      </c>
      <c r="G927">
        <v>13</v>
      </c>
      <c r="H927" t="s">
        <v>27</v>
      </c>
    </row>
    <row r="928" spans="4:8" x14ac:dyDescent="0.3">
      <c r="D928">
        <v>11</v>
      </c>
      <c r="E928" t="s">
        <v>37</v>
      </c>
      <c r="G928">
        <v>12</v>
      </c>
      <c r="H928" t="s">
        <v>27</v>
      </c>
    </row>
    <row r="929" spans="4:8" x14ac:dyDescent="0.3">
      <c r="D929">
        <v>13</v>
      </c>
      <c r="E929" t="s">
        <v>37</v>
      </c>
      <c r="G929">
        <v>14</v>
      </c>
      <c r="H929" t="s">
        <v>27</v>
      </c>
    </row>
    <row r="930" spans="4:8" x14ac:dyDescent="0.3">
      <c r="D930">
        <v>14</v>
      </c>
      <c r="E930" t="s">
        <v>37</v>
      </c>
      <c r="G930">
        <v>17</v>
      </c>
      <c r="H930" t="s">
        <v>27</v>
      </c>
    </row>
    <row r="931" spans="4:8" x14ac:dyDescent="0.3">
      <c r="D931">
        <v>11</v>
      </c>
      <c r="E931" t="s">
        <v>37</v>
      </c>
      <c r="G931">
        <v>16</v>
      </c>
      <c r="H931" t="s">
        <v>27</v>
      </c>
    </row>
    <row r="932" spans="4:8" x14ac:dyDescent="0.3">
      <c r="D932">
        <v>17</v>
      </c>
      <c r="E932" t="s">
        <v>37</v>
      </c>
      <c r="G932">
        <v>13</v>
      </c>
      <c r="H932" t="s">
        <v>27</v>
      </c>
    </row>
    <row r="933" spans="4:8" x14ac:dyDescent="0.3">
      <c r="D933">
        <v>12</v>
      </c>
      <c r="E933" t="s">
        <v>37</v>
      </c>
      <c r="G933">
        <v>12</v>
      </c>
      <c r="H933" t="s">
        <v>27</v>
      </c>
    </row>
    <row r="934" spans="4:8" x14ac:dyDescent="0.3">
      <c r="D934">
        <v>14</v>
      </c>
      <c r="E934" t="s">
        <v>37</v>
      </c>
      <c r="G934">
        <v>25</v>
      </c>
      <c r="H934" t="s">
        <v>27</v>
      </c>
    </row>
    <row r="935" spans="4:8" x14ac:dyDescent="0.3">
      <c r="D935">
        <v>22</v>
      </c>
      <c r="E935" t="s">
        <v>37</v>
      </c>
      <c r="G935">
        <v>14</v>
      </c>
      <c r="H935" t="s">
        <v>27</v>
      </c>
    </row>
    <row r="936" spans="4:8" x14ac:dyDescent="0.3">
      <c r="D936">
        <v>12</v>
      </c>
      <c r="E936" t="s">
        <v>37</v>
      </c>
      <c r="G936">
        <v>13</v>
      </c>
      <c r="H936" t="s">
        <v>27</v>
      </c>
    </row>
    <row r="937" spans="4:8" x14ac:dyDescent="0.3">
      <c r="D937">
        <v>18</v>
      </c>
      <c r="E937" t="s">
        <v>37</v>
      </c>
      <c r="G937">
        <v>11</v>
      </c>
      <c r="H937" t="s">
        <v>27</v>
      </c>
    </row>
    <row r="938" spans="4:8" x14ac:dyDescent="0.3">
      <c r="D938">
        <v>14</v>
      </c>
      <c r="E938" t="s">
        <v>37</v>
      </c>
      <c r="G938">
        <v>11</v>
      </c>
      <c r="H938" t="s">
        <v>27</v>
      </c>
    </row>
    <row r="939" spans="4:8" x14ac:dyDescent="0.3">
      <c r="D939">
        <v>12</v>
      </c>
      <c r="E939" t="s">
        <v>37</v>
      </c>
      <c r="G939">
        <v>11</v>
      </c>
      <c r="H939" t="s">
        <v>27</v>
      </c>
    </row>
    <row r="940" spans="4:8" x14ac:dyDescent="0.3">
      <c r="D940">
        <v>11</v>
      </c>
      <c r="E940" t="s">
        <v>37</v>
      </c>
      <c r="G940">
        <v>14</v>
      </c>
      <c r="H940" t="s">
        <v>27</v>
      </c>
    </row>
    <row r="941" spans="4:8" x14ac:dyDescent="0.3">
      <c r="D941">
        <v>13</v>
      </c>
      <c r="E941" t="s">
        <v>37</v>
      </c>
      <c r="G941">
        <v>17</v>
      </c>
      <c r="H941" t="s">
        <v>27</v>
      </c>
    </row>
    <row r="942" spans="4:8" x14ac:dyDescent="0.3">
      <c r="D942">
        <v>23</v>
      </c>
      <c r="E942" t="s">
        <v>37</v>
      </c>
      <c r="G942">
        <v>14</v>
      </c>
      <c r="H942" t="s">
        <v>27</v>
      </c>
    </row>
    <row r="943" spans="4:8" x14ac:dyDescent="0.3">
      <c r="D943">
        <v>22</v>
      </c>
      <c r="E943" t="s">
        <v>37</v>
      </c>
      <c r="G943">
        <v>15</v>
      </c>
      <c r="H943" t="s">
        <v>27</v>
      </c>
    </row>
    <row r="944" spans="4:8" x14ac:dyDescent="0.3">
      <c r="D944">
        <v>22</v>
      </c>
      <c r="E944" t="s">
        <v>37</v>
      </c>
      <c r="G944">
        <v>20</v>
      </c>
      <c r="H944" t="s">
        <v>27</v>
      </c>
    </row>
    <row r="945" spans="4:8" x14ac:dyDescent="0.3">
      <c r="D945">
        <v>12</v>
      </c>
      <c r="E945" t="s">
        <v>37</v>
      </c>
      <c r="G945">
        <v>12</v>
      </c>
      <c r="H945" t="s">
        <v>27</v>
      </c>
    </row>
    <row r="946" spans="4:8" x14ac:dyDescent="0.3">
      <c r="D946">
        <v>13</v>
      </c>
      <c r="E946" t="s">
        <v>37</v>
      </c>
      <c r="G946">
        <v>13</v>
      </c>
      <c r="H946" t="s">
        <v>27</v>
      </c>
    </row>
    <row r="947" spans="4:8" x14ac:dyDescent="0.3">
      <c r="D947">
        <v>16</v>
      </c>
      <c r="E947" t="s">
        <v>37</v>
      </c>
      <c r="G947">
        <v>14</v>
      </c>
      <c r="H947" t="s">
        <v>27</v>
      </c>
    </row>
    <row r="948" spans="4:8" x14ac:dyDescent="0.3">
      <c r="D948">
        <v>12</v>
      </c>
      <c r="E948" t="s">
        <v>37</v>
      </c>
      <c r="G948">
        <v>11</v>
      </c>
      <c r="H948" t="s">
        <v>27</v>
      </c>
    </row>
    <row r="949" spans="4:8" x14ac:dyDescent="0.3">
      <c r="D949">
        <v>21</v>
      </c>
      <c r="E949" t="s">
        <v>37</v>
      </c>
      <c r="G949">
        <v>16</v>
      </c>
      <c r="H949" t="s">
        <v>27</v>
      </c>
    </row>
    <row r="950" spans="4:8" x14ac:dyDescent="0.3">
      <c r="D950">
        <v>22</v>
      </c>
      <c r="E950" t="s">
        <v>37</v>
      </c>
      <c r="G950">
        <v>11</v>
      </c>
      <c r="H950" t="s">
        <v>27</v>
      </c>
    </row>
    <row r="951" spans="4:8" x14ac:dyDescent="0.3">
      <c r="D951">
        <v>18</v>
      </c>
      <c r="E951" t="s">
        <v>37</v>
      </c>
      <c r="G951">
        <v>11</v>
      </c>
      <c r="H951" t="s">
        <v>27</v>
      </c>
    </row>
    <row r="952" spans="4:8" x14ac:dyDescent="0.3">
      <c r="D952">
        <v>14</v>
      </c>
      <c r="E952" t="s">
        <v>37</v>
      </c>
      <c r="G952">
        <v>15</v>
      </c>
      <c r="H952" t="s">
        <v>27</v>
      </c>
    </row>
    <row r="953" spans="4:8" x14ac:dyDescent="0.3">
      <c r="D953">
        <v>19</v>
      </c>
      <c r="E953" t="s">
        <v>37</v>
      </c>
      <c r="G953">
        <v>12</v>
      </c>
      <c r="H953" t="s">
        <v>27</v>
      </c>
    </row>
    <row r="954" spans="4:8" x14ac:dyDescent="0.3">
      <c r="D954">
        <v>24</v>
      </c>
      <c r="E954" t="s">
        <v>37</v>
      </c>
      <c r="G954">
        <v>13</v>
      </c>
      <c r="H954" t="s">
        <v>27</v>
      </c>
    </row>
    <row r="955" spans="4:8" x14ac:dyDescent="0.3">
      <c r="D955">
        <v>12</v>
      </c>
      <c r="E955" t="s">
        <v>37</v>
      </c>
      <c r="G955">
        <v>12</v>
      </c>
      <c r="H955" t="s">
        <v>27</v>
      </c>
    </row>
    <row r="956" spans="4:8" x14ac:dyDescent="0.3">
      <c r="D956">
        <v>12</v>
      </c>
      <c r="E956" t="s">
        <v>37</v>
      </c>
      <c r="G956">
        <v>12</v>
      </c>
      <c r="H956" t="s">
        <v>27</v>
      </c>
    </row>
    <row r="957" spans="4:8" x14ac:dyDescent="0.3">
      <c r="D957">
        <v>12</v>
      </c>
      <c r="E957" t="s">
        <v>37</v>
      </c>
      <c r="G957">
        <v>19</v>
      </c>
      <c r="H957" t="s">
        <v>27</v>
      </c>
    </row>
    <row r="958" spans="4:8" x14ac:dyDescent="0.3">
      <c r="D958">
        <v>14</v>
      </c>
      <c r="E958" t="s">
        <v>37</v>
      </c>
      <c r="G958">
        <v>11</v>
      </c>
      <c r="H958" t="s">
        <v>27</v>
      </c>
    </row>
    <row r="959" spans="4:8" x14ac:dyDescent="0.3">
      <c r="D959">
        <v>22</v>
      </c>
      <c r="E959" t="s">
        <v>37</v>
      </c>
      <c r="G959">
        <v>15</v>
      </c>
      <c r="H959" t="s">
        <v>27</v>
      </c>
    </row>
    <row r="960" spans="4:8" x14ac:dyDescent="0.3">
      <c r="D960">
        <v>12</v>
      </c>
      <c r="E960" t="s">
        <v>37</v>
      </c>
      <c r="G960">
        <v>12</v>
      </c>
      <c r="H960" t="s">
        <v>27</v>
      </c>
    </row>
    <row r="961" spans="4:8" x14ac:dyDescent="0.3">
      <c r="D961">
        <v>25</v>
      </c>
      <c r="E961" t="s">
        <v>37</v>
      </c>
      <c r="G961">
        <v>11</v>
      </c>
      <c r="H961" t="s">
        <v>27</v>
      </c>
    </row>
    <row r="962" spans="4:8" x14ac:dyDescent="0.3">
      <c r="D962">
        <v>13</v>
      </c>
      <c r="E962" t="s">
        <v>37</v>
      </c>
      <c r="G962">
        <v>15</v>
      </c>
      <c r="H962" t="s">
        <v>27</v>
      </c>
    </row>
    <row r="963" spans="4:8" x14ac:dyDescent="0.3">
      <c r="D963">
        <v>18</v>
      </c>
      <c r="E963" t="s">
        <v>37</v>
      </c>
      <c r="G963">
        <v>12</v>
      </c>
      <c r="H963" t="s">
        <v>27</v>
      </c>
    </row>
    <row r="964" spans="4:8" x14ac:dyDescent="0.3">
      <c r="D964">
        <v>19</v>
      </c>
      <c r="E964" t="s">
        <v>37</v>
      </c>
      <c r="G964">
        <v>20</v>
      </c>
      <c r="H964" t="s">
        <v>27</v>
      </c>
    </row>
    <row r="965" spans="4:8" x14ac:dyDescent="0.3">
      <c r="D965">
        <v>19</v>
      </c>
      <c r="E965" t="s">
        <v>37</v>
      </c>
      <c r="G965">
        <v>13</v>
      </c>
      <c r="H965" t="s">
        <v>27</v>
      </c>
    </row>
    <row r="966" spans="4:8" x14ac:dyDescent="0.3">
      <c r="D966">
        <v>14</v>
      </c>
      <c r="E966" t="s">
        <v>37</v>
      </c>
      <c r="G966">
        <v>11</v>
      </c>
      <c r="H966" t="s">
        <v>27</v>
      </c>
    </row>
    <row r="967" spans="4:8" x14ac:dyDescent="0.3">
      <c r="D967">
        <v>14</v>
      </c>
      <c r="E967" t="s">
        <v>37</v>
      </c>
      <c r="G967">
        <v>14</v>
      </c>
      <c r="H967" t="s">
        <v>27</v>
      </c>
    </row>
    <row r="968" spans="4:8" x14ac:dyDescent="0.3">
      <c r="D968">
        <v>11</v>
      </c>
      <c r="E968" t="s">
        <v>37</v>
      </c>
      <c r="G968">
        <v>21</v>
      </c>
      <c r="H968" t="s">
        <v>27</v>
      </c>
    </row>
    <row r="969" spans="4:8" x14ac:dyDescent="0.3">
      <c r="D969">
        <v>20</v>
      </c>
      <c r="E969" t="s">
        <v>37</v>
      </c>
      <c r="G969">
        <v>11</v>
      </c>
      <c r="H969" t="s">
        <v>27</v>
      </c>
    </row>
    <row r="970" spans="4:8" x14ac:dyDescent="0.3">
      <c r="D970">
        <v>15</v>
      </c>
      <c r="E970" t="s">
        <v>37</v>
      </c>
      <c r="G970">
        <v>13</v>
      </c>
      <c r="H970" t="s">
        <v>27</v>
      </c>
    </row>
    <row r="971" spans="4:8" x14ac:dyDescent="0.3">
      <c r="D971">
        <v>18</v>
      </c>
      <c r="E971" t="s">
        <v>37</v>
      </c>
      <c r="G971">
        <v>11</v>
      </c>
      <c r="H971" t="s">
        <v>27</v>
      </c>
    </row>
    <row r="972" spans="4:8" x14ac:dyDescent="0.3">
      <c r="D972">
        <v>19</v>
      </c>
      <c r="E972" t="s">
        <v>37</v>
      </c>
      <c r="G972">
        <v>11</v>
      </c>
      <c r="H972" t="s">
        <v>27</v>
      </c>
    </row>
    <row r="973" spans="4:8" x14ac:dyDescent="0.3">
      <c r="D973">
        <v>22</v>
      </c>
      <c r="E973" t="s">
        <v>37</v>
      </c>
      <c r="G973">
        <v>13</v>
      </c>
      <c r="H973" t="s">
        <v>27</v>
      </c>
    </row>
    <row r="974" spans="4:8" x14ac:dyDescent="0.3">
      <c r="D974">
        <v>13</v>
      </c>
      <c r="E974" t="s">
        <v>37</v>
      </c>
      <c r="G974">
        <v>20</v>
      </c>
      <c r="H974" t="s">
        <v>27</v>
      </c>
    </row>
    <row r="975" spans="4:8" x14ac:dyDescent="0.3">
      <c r="D975">
        <v>13</v>
      </c>
      <c r="E975" t="s">
        <v>37</v>
      </c>
      <c r="G975">
        <v>21</v>
      </c>
      <c r="H975" t="s">
        <v>27</v>
      </c>
    </row>
    <row r="976" spans="4:8" x14ac:dyDescent="0.3">
      <c r="D976">
        <v>11</v>
      </c>
      <c r="E976" t="s">
        <v>37</v>
      </c>
      <c r="G976">
        <v>16</v>
      </c>
      <c r="H976" t="s">
        <v>27</v>
      </c>
    </row>
    <row r="977" spans="4:8" x14ac:dyDescent="0.3">
      <c r="D977">
        <v>20</v>
      </c>
      <c r="E977" t="s">
        <v>37</v>
      </c>
      <c r="G977">
        <v>12</v>
      </c>
      <c r="H977" t="s">
        <v>27</v>
      </c>
    </row>
    <row r="978" spans="4:8" x14ac:dyDescent="0.3">
      <c r="D978">
        <v>13</v>
      </c>
      <c r="E978" t="s">
        <v>37</v>
      </c>
      <c r="G978">
        <v>11</v>
      </c>
      <c r="H978" t="s">
        <v>27</v>
      </c>
    </row>
    <row r="979" spans="4:8" x14ac:dyDescent="0.3">
      <c r="D979">
        <v>17</v>
      </c>
      <c r="E979" t="s">
        <v>37</v>
      </c>
      <c r="G979">
        <v>14</v>
      </c>
      <c r="H979" t="s">
        <v>27</v>
      </c>
    </row>
    <row r="980" spans="4:8" x14ac:dyDescent="0.3">
      <c r="D980">
        <v>20</v>
      </c>
      <c r="E980" t="s">
        <v>37</v>
      </c>
      <c r="G980">
        <v>13</v>
      </c>
      <c r="H980" t="s">
        <v>27</v>
      </c>
    </row>
    <row r="981" spans="4:8" x14ac:dyDescent="0.3">
      <c r="D981">
        <v>16</v>
      </c>
      <c r="E981" t="s">
        <v>37</v>
      </c>
      <c r="G981">
        <v>12</v>
      </c>
      <c r="H981" t="s">
        <v>27</v>
      </c>
    </row>
    <row r="982" spans="4:8" x14ac:dyDescent="0.3">
      <c r="D982">
        <v>15</v>
      </c>
      <c r="E982" t="s">
        <v>37</v>
      </c>
      <c r="G982">
        <v>12</v>
      </c>
      <c r="H982" t="s">
        <v>27</v>
      </c>
    </row>
    <row r="983" spans="4:8" x14ac:dyDescent="0.3">
      <c r="D983">
        <v>12</v>
      </c>
      <c r="E983" t="s">
        <v>37</v>
      </c>
      <c r="G983">
        <v>12</v>
      </c>
      <c r="H983" t="s">
        <v>27</v>
      </c>
    </row>
    <row r="984" spans="4:8" x14ac:dyDescent="0.3">
      <c r="D984">
        <v>22</v>
      </c>
      <c r="E984" t="s">
        <v>37</v>
      </c>
      <c r="G984">
        <v>11</v>
      </c>
      <c r="H984" t="s">
        <v>27</v>
      </c>
    </row>
    <row r="985" spans="4:8" x14ac:dyDescent="0.3">
      <c r="D985">
        <v>16</v>
      </c>
      <c r="E985" t="s">
        <v>37</v>
      </c>
      <c r="G985">
        <v>18</v>
      </c>
      <c r="H985" t="s">
        <v>27</v>
      </c>
    </row>
    <row r="986" spans="4:8" x14ac:dyDescent="0.3">
      <c r="D986">
        <v>21</v>
      </c>
      <c r="E986" t="s">
        <v>37</v>
      </c>
      <c r="G986">
        <v>18</v>
      </c>
      <c r="H986" t="s">
        <v>27</v>
      </c>
    </row>
    <row r="987" spans="4:8" x14ac:dyDescent="0.3">
      <c r="D987">
        <v>11</v>
      </c>
      <c r="E987" t="s">
        <v>37</v>
      </c>
      <c r="G987">
        <v>11</v>
      </c>
      <c r="H987" t="s">
        <v>27</v>
      </c>
    </row>
    <row r="988" spans="4:8" x14ac:dyDescent="0.3">
      <c r="D988">
        <v>11</v>
      </c>
      <c r="E988" t="s">
        <v>37</v>
      </c>
      <c r="G988">
        <v>15</v>
      </c>
      <c r="H988" t="s">
        <v>27</v>
      </c>
    </row>
    <row r="989" spans="4:8" x14ac:dyDescent="0.3">
      <c r="D989">
        <v>18</v>
      </c>
      <c r="E989" t="s">
        <v>37</v>
      </c>
      <c r="G989">
        <v>18</v>
      </c>
      <c r="H989" t="s">
        <v>27</v>
      </c>
    </row>
    <row r="990" spans="4:8" x14ac:dyDescent="0.3">
      <c r="D990">
        <v>14</v>
      </c>
      <c r="E990" t="s">
        <v>37</v>
      </c>
      <c r="G990">
        <v>14</v>
      </c>
      <c r="H990" t="s">
        <v>27</v>
      </c>
    </row>
    <row r="991" spans="4:8" x14ac:dyDescent="0.3">
      <c r="D991">
        <v>25</v>
      </c>
      <c r="E991" t="s">
        <v>37</v>
      </c>
      <c r="G991">
        <v>14</v>
      </c>
      <c r="H991" t="s">
        <v>27</v>
      </c>
    </row>
    <row r="992" spans="4:8" x14ac:dyDescent="0.3">
      <c r="D992">
        <v>12</v>
      </c>
      <c r="E992" t="s">
        <v>37</v>
      </c>
      <c r="G992">
        <v>18</v>
      </c>
      <c r="H992" t="s">
        <v>27</v>
      </c>
    </row>
    <row r="993" spans="4:8" x14ac:dyDescent="0.3">
      <c r="D993">
        <v>22</v>
      </c>
      <c r="E993" t="s">
        <v>37</v>
      </c>
      <c r="G993">
        <v>13</v>
      </c>
      <c r="H993" t="s">
        <v>27</v>
      </c>
    </row>
    <row r="994" spans="4:8" x14ac:dyDescent="0.3">
      <c r="D994">
        <v>11</v>
      </c>
      <c r="E994" t="s">
        <v>37</v>
      </c>
      <c r="G994">
        <v>12</v>
      </c>
      <c r="H994" t="s">
        <v>27</v>
      </c>
    </row>
    <row r="995" spans="4:8" x14ac:dyDescent="0.3">
      <c r="D995">
        <v>14</v>
      </c>
      <c r="E995" t="s">
        <v>37</v>
      </c>
      <c r="G995">
        <v>13</v>
      </c>
      <c r="H995" t="s">
        <v>27</v>
      </c>
    </row>
    <row r="996" spans="4:8" x14ac:dyDescent="0.3">
      <c r="D996">
        <v>16</v>
      </c>
      <c r="E996" t="s">
        <v>37</v>
      </c>
      <c r="G996">
        <v>11</v>
      </c>
      <c r="H996" t="s">
        <v>27</v>
      </c>
    </row>
    <row r="997" spans="4:8" x14ac:dyDescent="0.3">
      <c r="D997">
        <v>13</v>
      </c>
      <c r="E997" t="s">
        <v>37</v>
      </c>
      <c r="G997">
        <v>14</v>
      </c>
      <c r="H997" t="s">
        <v>27</v>
      </c>
    </row>
    <row r="998" spans="4:8" x14ac:dyDescent="0.3">
      <c r="D998">
        <v>14</v>
      </c>
      <c r="E998" t="s">
        <v>37</v>
      </c>
      <c r="G998">
        <v>21</v>
      </c>
      <c r="H998" t="s">
        <v>27</v>
      </c>
    </row>
    <row r="999" spans="4:8" x14ac:dyDescent="0.3">
      <c r="D999">
        <v>11</v>
      </c>
      <c r="E999" t="s">
        <v>37</v>
      </c>
      <c r="G999">
        <v>11</v>
      </c>
      <c r="H999" t="s">
        <v>27</v>
      </c>
    </row>
    <row r="1000" spans="4:8" x14ac:dyDescent="0.3">
      <c r="D1000">
        <v>18</v>
      </c>
      <c r="E1000" t="s">
        <v>37</v>
      </c>
      <c r="G1000">
        <v>17</v>
      </c>
      <c r="H1000" t="s">
        <v>27</v>
      </c>
    </row>
    <row r="1001" spans="4:8" x14ac:dyDescent="0.3">
      <c r="D1001">
        <v>15</v>
      </c>
      <c r="E1001" t="s">
        <v>37</v>
      </c>
      <c r="G1001">
        <v>14</v>
      </c>
      <c r="H1001" t="s">
        <v>27</v>
      </c>
    </row>
    <row r="1002" spans="4:8" x14ac:dyDescent="0.3">
      <c r="D1002">
        <v>17</v>
      </c>
      <c r="E1002" t="s">
        <v>37</v>
      </c>
      <c r="G1002">
        <v>14</v>
      </c>
      <c r="H1002" t="s">
        <v>27</v>
      </c>
    </row>
    <row r="1003" spans="4:8" x14ac:dyDescent="0.3">
      <c r="D1003">
        <v>15</v>
      </c>
      <c r="E1003" t="s">
        <v>37</v>
      </c>
      <c r="G1003">
        <v>17</v>
      </c>
      <c r="H1003" t="s">
        <v>27</v>
      </c>
    </row>
    <row r="1004" spans="4:8" x14ac:dyDescent="0.3">
      <c r="D1004">
        <v>19</v>
      </c>
      <c r="E1004" t="s">
        <v>37</v>
      </c>
      <c r="G1004">
        <v>25</v>
      </c>
      <c r="H1004" t="s">
        <v>27</v>
      </c>
    </row>
    <row r="1005" spans="4:8" x14ac:dyDescent="0.3">
      <c r="D1005">
        <v>16</v>
      </c>
      <c r="E1005" t="s">
        <v>37</v>
      </c>
      <c r="G1005">
        <v>13</v>
      </c>
      <c r="H1005" t="s">
        <v>27</v>
      </c>
    </row>
    <row r="1006" spans="4:8" x14ac:dyDescent="0.3">
      <c r="D1006">
        <v>13</v>
      </c>
      <c r="E1006" t="s">
        <v>37</v>
      </c>
      <c r="G1006">
        <v>12</v>
      </c>
      <c r="H1006" t="s">
        <v>27</v>
      </c>
    </row>
    <row r="1007" spans="4:8" x14ac:dyDescent="0.3">
      <c r="D1007">
        <v>14</v>
      </c>
      <c r="E1007" t="s">
        <v>37</v>
      </c>
      <c r="G1007">
        <v>19</v>
      </c>
      <c r="H1007" t="s">
        <v>27</v>
      </c>
    </row>
    <row r="1008" spans="4:8" x14ac:dyDescent="0.3">
      <c r="D1008">
        <v>16</v>
      </c>
      <c r="E1008" t="s">
        <v>37</v>
      </c>
      <c r="G1008">
        <v>14</v>
      </c>
      <c r="H1008" t="s">
        <v>27</v>
      </c>
    </row>
    <row r="1009" spans="4:8" x14ac:dyDescent="0.3">
      <c r="D1009">
        <v>11</v>
      </c>
      <c r="E1009" t="s">
        <v>37</v>
      </c>
      <c r="G1009">
        <v>14</v>
      </c>
      <c r="H1009" t="s">
        <v>27</v>
      </c>
    </row>
    <row r="1010" spans="4:8" x14ac:dyDescent="0.3">
      <c r="D1010">
        <v>18</v>
      </c>
      <c r="E1010" t="s">
        <v>37</v>
      </c>
      <c r="G1010">
        <v>12</v>
      </c>
      <c r="H1010" t="s">
        <v>27</v>
      </c>
    </row>
    <row r="1011" spans="4:8" x14ac:dyDescent="0.3">
      <c r="D1011">
        <v>14</v>
      </c>
      <c r="E1011" t="s">
        <v>37</v>
      </c>
      <c r="G1011">
        <v>14</v>
      </c>
      <c r="H1011" t="s">
        <v>27</v>
      </c>
    </row>
    <row r="1012" spans="4:8" x14ac:dyDescent="0.3">
      <c r="D1012">
        <v>16</v>
      </c>
      <c r="E1012" t="s">
        <v>37</v>
      </c>
      <c r="G1012">
        <v>17</v>
      </c>
      <c r="H1012" t="s">
        <v>27</v>
      </c>
    </row>
    <row r="1013" spans="4:8" x14ac:dyDescent="0.3">
      <c r="D1013">
        <v>21</v>
      </c>
      <c r="E1013" t="s">
        <v>37</v>
      </c>
      <c r="G1013">
        <v>12</v>
      </c>
      <c r="H1013" t="s">
        <v>27</v>
      </c>
    </row>
    <row r="1014" spans="4:8" x14ac:dyDescent="0.3">
      <c r="D1014">
        <v>14</v>
      </c>
      <c r="E1014" t="s">
        <v>37</v>
      </c>
      <c r="G1014">
        <v>21</v>
      </c>
      <c r="H1014" t="s">
        <v>27</v>
      </c>
    </row>
    <row r="1015" spans="4:8" x14ac:dyDescent="0.3">
      <c r="D1015">
        <v>12</v>
      </c>
      <c r="E1015" t="s">
        <v>37</v>
      </c>
      <c r="G1015">
        <v>14</v>
      </c>
      <c r="H1015" t="s">
        <v>27</v>
      </c>
    </row>
    <row r="1016" spans="4:8" x14ac:dyDescent="0.3">
      <c r="D1016">
        <v>14</v>
      </c>
      <c r="E1016" t="s">
        <v>37</v>
      </c>
      <c r="G1016">
        <v>18</v>
      </c>
      <c r="H1016" t="s">
        <v>27</v>
      </c>
    </row>
    <row r="1017" spans="4:8" x14ac:dyDescent="0.3">
      <c r="D1017">
        <v>17</v>
      </c>
      <c r="E1017" t="s">
        <v>37</v>
      </c>
      <c r="G1017">
        <v>12</v>
      </c>
      <c r="H1017" t="s">
        <v>27</v>
      </c>
    </row>
    <row r="1018" spans="4:8" x14ac:dyDescent="0.3">
      <c r="D1018">
        <v>13</v>
      </c>
      <c r="E1018" t="s">
        <v>37</v>
      </c>
      <c r="G1018">
        <v>23</v>
      </c>
      <c r="H1018" t="s">
        <v>27</v>
      </c>
    </row>
    <row r="1019" spans="4:8" x14ac:dyDescent="0.3">
      <c r="D1019">
        <v>22</v>
      </c>
      <c r="E1019" t="s">
        <v>37</v>
      </c>
      <c r="G1019">
        <v>12</v>
      </c>
      <c r="H1019" t="s">
        <v>27</v>
      </c>
    </row>
    <row r="1020" spans="4:8" x14ac:dyDescent="0.3">
      <c r="D1020">
        <v>18</v>
      </c>
      <c r="E1020" t="s">
        <v>37</v>
      </c>
      <c r="G1020">
        <v>21</v>
      </c>
      <c r="H1020" t="s">
        <v>27</v>
      </c>
    </row>
    <row r="1021" spans="4:8" x14ac:dyDescent="0.3">
      <c r="D1021">
        <v>11</v>
      </c>
      <c r="E1021" t="s">
        <v>37</v>
      </c>
      <c r="G1021">
        <v>18</v>
      </c>
      <c r="H1021" t="s">
        <v>27</v>
      </c>
    </row>
    <row r="1022" spans="4:8" x14ac:dyDescent="0.3">
      <c r="D1022">
        <v>14</v>
      </c>
      <c r="E1022" t="s">
        <v>37</v>
      </c>
      <c r="G1022">
        <v>13</v>
      </c>
      <c r="H1022" t="s">
        <v>27</v>
      </c>
    </row>
    <row r="1023" spans="4:8" x14ac:dyDescent="0.3">
      <c r="D1023">
        <v>17</v>
      </c>
      <c r="E1023" t="s">
        <v>37</v>
      </c>
      <c r="G1023">
        <v>19</v>
      </c>
      <c r="H1023" t="s">
        <v>27</v>
      </c>
    </row>
    <row r="1024" spans="4:8" x14ac:dyDescent="0.3">
      <c r="D1024">
        <v>12</v>
      </c>
      <c r="E1024" t="s">
        <v>37</v>
      </c>
      <c r="G1024">
        <v>12</v>
      </c>
      <c r="H1024" t="s">
        <v>27</v>
      </c>
    </row>
    <row r="1025" spans="4:8" x14ac:dyDescent="0.3">
      <c r="D1025">
        <v>13</v>
      </c>
      <c r="E1025" t="s">
        <v>37</v>
      </c>
      <c r="G1025">
        <v>14</v>
      </c>
      <c r="H1025" t="s">
        <v>27</v>
      </c>
    </row>
    <row r="1026" spans="4:8" x14ac:dyDescent="0.3">
      <c r="D1026">
        <v>13</v>
      </c>
      <c r="E1026" t="s">
        <v>37</v>
      </c>
      <c r="G1026">
        <v>12</v>
      </c>
      <c r="H1026" t="s">
        <v>27</v>
      </c>
    </row>
    <row r="1027" spans="4:8" x14ac:dyDescent="0.3">
      <c r="D1027">
        <v>14</v>
      </c>
      <c r="E1027" t="s">
        <v>37</v>
      </c>
      <c r="G1027">
        <v>13</v>
      </c>
      <c r="H1027" t="s">
        <v>27</v>
      </c>
    </row>
    <row r="1028" spans="4:8" x14ac:dyDescent="0.3">
      <c r="D1028">
        <v>25</v>
      </c>
      <c r="E1028" t="s">
        <v>37</v>
      </c>
      <c r="G1028">
        <v>21</v>
      </c>
      <c r="H1028" t="s">
        <v>27</v>
      </c>
    </row>
    <row r="1029" spans="4:8" x14ac:dyDescent="0.3">
      <c r="D1029">
        <v>13</v>
      </c>
      <c r="E1029" t="s">
        <v>37</v>
      </c>
      <c r="G1029">
        <v>12</v>
      </c>
      <c r="H1029" t="s">
        <v>27</v>
      </c>
    </row>
    <row r="1030" spans="4:8" x14ac:dyDescent="0.3">
      <c r="D1030">
        <v>14</v>
      </c>
      <c r="E1030" t="s">
        <v>37</v>
      </c>
      <c r="G1030">
        <v>16</v>
      </c>
      <c r="H1030" t="s">
        <v>27</v>
      </c>
    </row>
    <row r="1031" spans="4:8" x14ac:dyDescent="0.3">
      <c r="D1031">
        <v>12</v>
      </c>
      <c r="E1031" t="s">
        <v>37</v>
      </c>
      <c r="G1031">
        <v>14</v>
      </c>
      <c r="H1031" t="s">
        <v>27</v>
      </c>
    </row>
    <row r="1032" spans="4:8" x14ac:dyDescent="0.3">
      <c r="D1032">
        <v>19</v>
      </c>
      <c r="E1032" t="s">
        <v>37</v>
      </c>
      <c r="G1032">
        <v>15</v>
      </c>
      <c r="H1032" t="s">
        <v>27</v>
      </c>
    </row>
    <row r="1033" spans="4:8" x14ac:dyDescent="0.3">
      <c r="D1033">
        <v>11</v>
      </c>
      <c r="E1033" t="s">
        <v>37</v>
      </c>
      <c r="G1033">
        <v>15</v>
      </c>
      <c r="H1033" t="s">
        <v>27</v>
      </c>
    </row>
    <row r="1034" spans="4:8" x14ac:dyDescent="0.3">
      <c r="D1034">
        <v>11</v>
      </c>
      <c r="E1034" t="s">
        <v>37</v>
      </c>
      <c r="G1034">
        <v>17</v>
      </c>
      <c r="H1034" t="s">
        <v>27</v>
      </c>
    </row>
    <row r="1035" spans="4:8" x14ac:dyDescent="0.3">
      <c r="D1035">
        <v>20</v>
      </c>
      <c r="E1035" t="s">
        <v>37</v>
      </c>
      <c r="G1035">
        <v>14</v>
      </c>
      <c r="H1035" t="s">
        <v>27</v>
      </c>
    </row>
    <row r="1036" spans="4:8" x14ac:dyDescent="0.3">
      <c r="D1036">
        <v>18</v>
      </c>
      <c r="E1036" t="s">
        <v>37</v>
      </c>
      <c r="G1036">
        <v>14</v>
      </c>
      <c r="H1036" t="s">
        <v>27</v>
      </c>
    </row>
    <row r="1037" spans="4:8" x14ac:dyDescent="0.3">
      <c r="D1037">
        <v>13</v>
      </c>
      <c r="E1037" t="s">
        <v>37</v>
      </c>
      <c r="G1037">
        <v>13</v>
      </c>
      <c r="H1037" t="s">
        <v>27</v>
      </c>
    </row>
    <row r="1038" spans="4:8" x14ac:dyDescent="0.3">
      <c r="D1038">
        <v>12</v>
      </c>
      <c r="E1038" t="s">
        <v>37</v>
      </c>
      <c r="G1038">
        <v>13</v>
      </c>
      <c r="H1038" t="s">
        <v>27</v>
      </c>
    </row>
    <row r="1039" spans="4:8" x14ac:dyDescent="0.3">
      <c r="D1039">
        <v>11</v>
      </c>
      <c r="E1039" t="s">
        <v>37</v>
      </c>
      <c r="G1039">
        <v>21</v>
      </c>
      <c r="H1039" t="s">
        <v>27</v>
      </c>
    </row>
    <row r="1040" spans="4:8" x14ac:dyDescent="0.3">
      <c r="D1040">
        <v>19</v>
      </c>
      <c r="E1040" t="s">
        <v>37</v>
      </c>
      <c r="G1040">
        <v>18</v>
      </c>
      <c r="H1040" t="s">
        <v>27</v>
      </c>
    </row>
    <row r="1041" spans="4:8" x14ac:dyDescent="0.3">
      <c r="D1041">
        <v>21</v>
      </c>
      <c r="E1041" t="s">
        <v>37</v>
      </c>
      <c r="G1041">
        <v>12</v>
      </c>
      <c r="H1041" t="s">
        <v>27</v>
      </c>
    </row>
    <row r="1042" spans="4:8" x14ac:dyDescent="0.3">
      <c r="D1042">
        <v>11</v>
      </c>
      <c r="E1042" t="s">
        <v>37</v>
      </c>
      <c r="G1042">
        <v>17</v>
      </c>
      <c r="H1042" t="s">
        <v>27</v>
      </c>
    </row>
    <row r="1043" spans="4:8" x14ac:dyDescent="0.3">
      <c r="D1043">
        <v>14</v>
      </c>
      <c r="E1043" t="s">
        <v>37</v>
      </c>
      <c r="G1043">
        <v>13</v>
      </c>
      <c r="H1043" t="s">
        <v>27</v>
      </c>
    </row>
    <row r="1044" spans="4:8" x14ac:dyDescent="0.3">
      <c r="D1044">
        <v>12</v>
      </c>
      <c r="E1044" t="s">
        <v>37</v>
      </c>
      <c r="G1044">
        <v>25</v>
      </c>
      <c r="H1044" t="s">
        <v>27</v>
      </c>
    </row>
    <row r="1045" spans="4:8" x14ac:dyDescent="0.3">
      <c r="D1045">
        <v>23</v>
      </c>
      <c r="E1045" t="s">
        <v>37</v>
      </c>
      <c r="G1045">
        <v>11</v>
      </c>
      <c r="H1045" t="s">
        <v>27</v>
      </c>
    </row>
    <row r="1046" spans="4:8" x14ac:dyDescent="0.3">
      <c r="D1046">
        <v>14</v>
      </c>
      <c r="E1046" t="s">
        <v>37</v>
      </c>
      <c r="G1046">
        <v>17</v>
      </c>
      <c r="H1046" t="s">
        <v>27</v>
      </c>
    </row>
    <row r="1047" spans="4:8" x14ac:dyDescent="0.3">
      <c r="D1047">
        <v>18</v>
      </c>
      <c r="E1047" t="s">
        <v>37</v>
      </c>
      <c r="G1047">
        <v>21</v>
      </c>
      <c r="H1047" t="s">
        <v>27</v>
      </c>
    </row>
    <row r="1048" spans="4:8" x14ac:dyDescent="0.3">
      <c r="D1048">
        <v>24</v>
      </c>
      <c r="E1048" t="s">
        <v>37</v>
      </c>
      <c r="G1048">
        <v>15</v>
      </c>
      <c r="H1048" t="s">
        <v>27</v>
      </c>
    </row>
    <row r="1049" spans="4:8" x14ac:dyDescent="0.3">
      <c r="D1049">
        <v>14</v>
      </c>
      <c r="E1049" t="s">
        <v>37</v>
      </c>
      <c r="G1049">
        <v>12</v>
      </c>
      <c r="H1049" t="s">
        <v>27</v>
      </c>
    </row>
    <row r="1050" spans="4:8" x14ac:dyDescent="0.3">
      <c r="D1050">
        <v>16</v>
      </c>
      <c r="E1050" t="s">
        <v>37</v>
      </c>
      <c r="G1050">
        <v>11</v>
      </c>
      <c r="H1050" t="s">
        <v>27</v>
      </c>
    </row>
    <row r="1051" spans="4:8" x14ac:dyDescent="0.3">
      <c r="D1051">
        <v>25</v>
      </c>
      <c r="E1051" t="s">
        <v>37</v>
      </c>
      <c r="G1051">
        <v>19</v>
      </c>
      <c r="H1051" t="s">
        <v>27</v>
      </c>
    </row>
    <row r="1052" spans="4:8" x14ac:dyDescent="0.3">
      <c r="D1052">
        <v>18</v>
      </c>
      <c r="E1052" t="s">
        <v>37</v>
      </c>
      <c r="G1052">
        <v>15</v>
      </c>
      <c r="H1052" t="s">
        <v>27</v>
      </c>
    </row>
    <row r="1053" spans="4:8" x14ac:dyDescent="0.3">
      <c r="D1053">
        <v>12</v>
      </c>
      <c r="E1053" t="s">
        <v>37</v>
      </c>
      <c r="G1053">
        <v>13</v>
      </c>
      <c r="H1053" t="s">
        <v>27</v>
      </c>
    </row>
    <row r="1054" spans="4:8" x14ac:dyDescent="0.3">
      <c r="D1054">
        <v>22</v>
      </c>
      <c r="E1054" t="s">
        <v>37</v>
      </c>
      <c r="G1054">
        <v>14</v>
      </c>
      <c r="H1054" t="s">
        <v>27</v>
      </c>
    </row>
    <row r="1055" spans="4:8" x14ac:dyDescent="0.3">
      <c r="D1055">
        <v>14</v>
      </c>
      <c r="E1055" t="s">
        <v>37</v>
      </c>
      <c r="G1055">
        <v>11</v>
      </c>
      <c r="H1055" t="s">
        <v>27</v>
      </c>
    </row>
    <row r="1056" spans="4:8" x14ac:dyDescent="0.3">
      <c r="D1056">
        <v>11</v>
      </c>
      <c r="E1056" t="s">
        <v>37</v>
      </c>
      <c r="G1056">
        <v>16</v>
      </c>
      <c r="H1056" t="s">
        <v>27</v>
      </c>
    </row>
    <row r="1057" spans="4:8" x14ac:dyDescent="0.3">
      <c r="D1057">
        <v>12</v>
      </c>
      <c r="E1057" t="s">
        <v>37</v>
      </c>
      <c r="G1057">
        <v>14</v>
      </c>
      <c r="H1057" t="s">
        <v>27</v>
      </c>
    </row>
    <row r="1058" spans="4:8" x14ac:dyDescent="0.3">
      <c r="D1058">
        <v>11</v>
      </c>
      <c r="E1058" t="s">
        <v>37</v>
      </c>
      <c r="G1058">
        <v>12</v>
      </c>
      <c r="H1058" t="s">
        <v>27</v>
      </c>
    </row>
    <row r="1059" spans="4:8" x14ac:dyDescent="0.3">
      <c r="D1059">
        <v>12</v>
      </c>
      <c r="E1059" t="s">
        <v>37</v>
      </c>
      <c r="G1059">
        <v>14</v>
      </c>
      <c r="H1059" t="s">
        <v>27</v>
      </c>
    </row>
    <row r="1060" spans="4:8" x14ac:dyDescent="0.3">
      <c r="D1060">
        <v>14</v>
      </c>
      <c r="E1060" t="s">
        <v>37</v>
      </c>
      <c r="G1060">
        <v>14</v>
      </c>
      <c r="H1060" t="s">
        <v>27</v>
      </c>
    </row>
    <row r="1061" spans="4:8" x14ac:dyDescent="0.3">
      <c r="D1061">
        <v>18</v>
      </c>
      <c r="E1061" t="s">
        <v>37</v>
      </c>
      <c r="G1061">
        <v>12</v>
      </c>
      <c r="H1061" t="s">
        <v>27</v>
      </c>
    </row>
    <row r="1062" spans="4:8" x14ac:dyDescent="0.3">
      <c r="D1062">
        <v>19</v>
      </c>
      <c r="E1062" t="s">
        <v>37</v>
      </c>
      <c r="G1062">
        <v>21</v>
      </c>
      <c r="H1062" t="s">
        <v>27</v>
      </c>
    </row>
    <row r="1063" spans="4:8" x14ac:dyDescent="0.3">
      <c r="D1063">
        <v>12</v>
      </c>
      <c r="E1063" t="s">
        <v>37</v>
      </c>
      <c r="G1063">
        <v>17</v>
      </c>
      <c r="H1063" t="s">
        <v>27</v>
      </c>
    </row>
    <row r="1064" spans="4:8" x14ac:dyDescent="0.3">
      <c r="D1064">
        <v>11</v>
      </c>
      <c r="E1064" t="s">
        <v>37</v>
      </c>
      <c r="G1064">
        <v>16</v>
      </c>
      <c r="H1064" t="s">
        <v>27</v>
      </c>
    </row>
    <row r="1065" spans="4:8" x14ac:dyDescent="0.3">
      <c r="D1065">
        <v>17</v>
      </c>
      <c r="E1065" t="s">
        <v>37</v>
      </c>
      <c r="G1065">
        <v>12</v>
      </c>
      <c r="H1065" t="s">
        <v>27</v>
      </c>
    </row>
    <row r="1066" spans="4:8" x14ac:dyDescent="0.3">
      <c r="D1066">
        <v>15</v>
      </c>
      <c r="E1066" t="s">
        <v>37</v>
      </c>
      <c r="G1066">
        <v>14</v>
      </c>
      <c r="H1066" t="s">
        <v>27</v>
      </c>
    </row>
    <row r="1067" spans="4:8" x14ac:dyDescent="0.3">
      <c r="D1067">
        <v>14</v>
      </c>
      <c r="E1067" t="s">
        <v>37</v>
      </c>
      <c r="G1067">
        <v>19</v>
      </c>
      <c r="H1067" t="s">
        <v>27</v>
      </c>
    </row>
    <row r="1068" spans="4:8" x14ac:dyDescent="0.3">
      <c r="D1068">
        <v>13</v>
      </c>
      <c r="E1068" t="s">
        <v>37</v>
      </c>
      <c r="G1068">
        <v>16</v>
      </c>
      <c r="H1068" t="s">
        <v>27</v>
      </c>
    </row>
    <row r="1069" spans="4:8" x14ac:dyDescent="0.3">
      <c r="D1069">
        <v>12</v>
      </c>
      <c r="E1069" t="s">
        <v>37</v>
      </c>
      <c r="G1069">
        <v>14</v>
      </c>
      <c r="H1069" t="s">
        <v>27</v>
      </c>
    </row>
    <row r="1070" spans="4:8" x14ac:dyDescent="0.3">
      <c r="D1070">
        <v>12</v>
      </c>
      <c r="E1070" t="s">
        <v>37</v>
      </c>
      <c r="G1070">
        <v>13</v>
      </c>
      <c r="H1070" t="s">
        <v>27</v>
      </c>
    </row>
    <row r="1071" spans="4:8" x14ac:dyDescent="0.3">
      <c r="D1071">
        <v>18</v>
      </c>
      <c r="E1071" t="s">
        <v>37</v>
      </c>
      <c r="G1071">
        <v>13</v>
      </c>
      <c r="H1071" t="s">
        <v>27</v>
      </c>
    </row>
    <row r="1072" spans="4:8" x14ac:dyDescent="0.3">
      <c r="D1072">
        <v>18</v>
      </c>
      <c r="E1072" t="s">
        <v>37</v>
      </c>
      <c r="G1072">
        <v>15</v>
      </c>
      <c r="H1072" t="s">
        <v>27</v>
      </c>
    </row>
    <row r="1073" spans="4:8" x14ac:dyDescent="0.3">
      <c r="D1073">
        <v>11</v>
      </c>
      <c r="E1073" t="s">
        <v>37</v>
      </c>
      <c r="G1073">
        <v>13</v>
      </c>
      <c r="H1073" t="s">
        <v>27</v>
      </c>
    </row>
    <row r="1074" spans="4:8" x14ac:dyDescent="0.3">
      <c r="D1074">
        <v>14</v>
      </c>
      <c r="E1074" t="s">
        <v>37</v>
      </c>
      <c r="G1074">
        <v>16</v>
      </c>
      <c r="H1074" t="s">
        <v>27</v>
      </c>
    </row>
    <row r="1075" spans="4:8" x14ac:dyDescent="0.3">
      <c r="D1075">
        <v>19</v>
      </c>
      <c r="E1075" t="s">
        <v>37</v>
      </c>
      <c r="G1075">
        <v>19</v>
      </c>
      <c r="H1075" t="s">
        <v>27</v>
      </c>
    </row>
    <row r="1076" spans="4:8" x14ac:dyDescent="0.3">
      <c r="D1076">
        <v>12</v>
      </c>
      <c r="E1076" t="s">
        <v>37</v>
      </c>
      <c r="G1076">
        <v>12</v>
      </c>
      <c r="H1076" t="s">
        <v>27</v>
      </c>
    </row>
    <row r="1077" spans="4:8" x14ac:dyDescent="0.3">
      <c r="D1077">
        <v>11</v>
      </c>
      <c r="E1077" t="s">
        <v>37</v>
      </c>
      <c r="G1077">
        <v>15</v>
      </c>
      <c r="H1077" t="s">
        <v>27</v>
      </c>
    </row>
    <row r="1078" spans="4:8" x14ac:dyDescent="0.3">
      <c r="D1078">
        <v>12</v>
      </c>
      <c r="E1078" t="s">
        <v>37</v>
      </c>
      <c r="G1078">
        <v>13</v>
      </c>
      <c r="H1078" t="s">
        <v>27</v>
      </c>
    </row>
    <row r="1079" spans="4:8" x14ac:dyDescent="0.3">
      <c r="D1079">
        <v>16</v>
      </c>
      <c r="E1079" t="s">
        <v>37</v>
      </c>
      <c r="G1079">
        <v>16</v>
      </c>
      <c r="H1079" t="s">
        <v>27</v>
      </c>
    </row>
    <row r="1080" spans="4:8" x14ac:dyDescent="0.3">
      <c r="D1080">
        <v>13</v>
      </c>
      <c r="E1080" t="s">
        <v>37</v>
      </c>
      <c r="G1080">
        <v>16</v>
      </c>
      <c r="H1080" t="s">
        <v>27</v>
      </c>
    </row>
    <row r="1081" spans="4:8" x14ac:dyDescent="0.3">
      <c r="D1081">
        <v>13</v>
      </c>
      <c r="E1081" t="s">
        <v>37</v>
      </c>
      <c r="G1081">
        <v>16</v>
      </c>
      <c r="H1081" t="s">
        <v>27</v>
      </c>
    </row>
    <row r="1082" spans="4:8" x14ac:dyDescent="0.3">
      <c r="D1082">
        <v>24</v>
      </c>
      <c r="E1082" t="s">
        <v>37</v>
      </c>
      <c r="G1082">
        <v>12</v>
      </c>
      <c r="H1082" t="s">
        <v>27</v>
      </c>
    </row>
    <row r="1083" spans="4:8" x14ac:dyDescent="0.3">
      <c r="D1083">
        <v>15</v>
      </c>
      <c r="E1083" t="s">
        <v>37</v>
      </c>
      <c r="G1083">
        <v>15</v>
      </c>
      <c r="H1083" t="s">
        <v>27</v>
      </c>
    </row>
    <row r="1084" spans="4:8" x14ac:dyDescent="0.3">
      <c r="D1084">
        <v>11</v>
      </c>
      <c r="E1084" t="s">
        <v>37</v>
      </c>
      <c r="G1084">
        <v>20</v>
      </c>
      <c r="H1084" t="s">
        <v>27</v>
      </c>
    </row>
    <row r="1085" spans="4:8" x14ac:dyDescent="0.3">
      <c r="D1085">
        <v>11</v>
      </c>
      <c r="E1085" t="s">
        <v>37</v>
      </c>
      <c r="G1085">
        <v>14</v>
      </c>
      <c r="H1085" t="s">
        <v>27</v>
      </c>
    </row>
    <row r="1086" spans="4:8" x14ac:dyDescent="0.3">
      <c r="D1086">
        <v>12</v>
      </c>
      <c r="E1086" t="s">
        <v>37</v>
      </c>
      <c r="G1086">
        <v>13</v>
      </c>
      <c r="H1086" t="s">
        <v>27</v>
      </c>
    </row>
    <row r="1087" spans="4:8" x14ac:dyDescent="0.3">
      <c r="D1087">
        <v>16</v>
      </c>
      <c r="E1087" t="s">
        <v>37</v>
      </c>
      <c r="G1087">
        <v>12</v>
      </c>
      <c r="H1087" t="s">
        <v>27</v>
      </c>
    </row>
    <row r="1088" spans="4:8" x14ac:dyDescent="0.3">
      <c r="D1088">
        <v>14</v>
      </c>
      <c r="E1088" t="s">
        <v>37</v>
      </c>
      <c r="G1088">
        <v>14</v>
      </c>
      <c r="H1088" t="s">
        <v>27</v>
      </c>
    </row>
    <row r="1089" spans="4:8" x14ac:dyDescent="0.3">
      <c r="D1089">
        <v>11</v>
      </c>
      <c r="E1089" t="s">
        <v>37</v>
      </c>
      <c r="G1089">
        <v>14</v>
      </c>
      <c r="H1089" t="s">
        <v>27</v>
      </c>
    </row>
    <row r="1090" spans="4:8" x14ac:dyDescent="0.3">
      <c r="D1090">
        <v>18</v>
      </c>
      <c r="E1090" t="s">
        <v>37</v>
      </c>
      <c r="G1090">
        <v>13</v>
      </c>
      <c r="H1090" t="s">
        <v>27</v>
      </c>
    </row>
    <row r="1091" spans="4:8" x14ac:dyDescent="0.3">
      <c r="D1091">
        <v>14</v>
      </c>
      <c r="E1091" t="s">
        <v>37</v>
      </c>
      <c r="G1091">
        <v>12</v>
      </c>
      <c r="H1091" t="s">
        <v>27</v>
      </c>
    </row>
    <row r="1092" spans="4:8" x14ac:dyDescent="0.3">
      <c r="D1092">
        <v>14</v>
      </c>
      <c r="E1092" t="s">
        <v>37</v>
      </c>
      <c r="G1092">
        <v>13</v>
      </c>
      <c r="H1092" t="s">
        <v>27</v>
      </c>
    </row>
    <row r="1093" spans="4:8" x14ac:dyDescent="0.3">
      <c r="D1093">
        <v>14</v>
      </c>
      <c r="E1093" t="s">
        <v>37</v>
      </c>
      <c r="G1093">
        <v>11</v>
      </c>
      <c r="H1093" t="s">
        <v>27</v>
      </c>
    </row>
    <row r="1094" spans="4:8" x14ac:dyDescent="0.3">
      <c r="D1094">
        <v>13</v>
      </c>
      <c r="E1094" t="s">
        <v>37</v>
      </c>
      <c r="G1094">
        <v>21</v>
      </c>
      <c r="H1094" t="s">
        <v>27</v>
      </c>
    </row>
    <row r="1095" spans="4:8" x14ac:dyDescent="0.3">
      <c r="D1095">
        <v>12</v>
      </c>
      <c r="E1095" t="s">
        <v>37</v>
      </c>
      <c r="G1095">
        <v>18</v>
      </c>
      <c r="H1095" t="s">
        <v>27</v>
      </c>
    </row>
    <row r="1096" spans="4:8" x14ac:dyDescent="0.3">
      <c r="D1096">
        <v>15</v>
      </c>
      <c r="E1096" t="s">
        <v>37</v>
      </c>
      <c r="G1096">
        <v>13</v>
      </c>
      <c r="H1096" t="s">
        <v>27</v>
      </c>
    </row>
    <row r="1097" spans="4:8" x14ac:dyDescent="0.3">
      <c r="D1097">
        <v>19</v>
      </c>
      <c r="E1097" t="s">
        <v>37</v>
      </c>
      <c r="G1097">
        <v>17</v>
      </c>
      <c r="H1097" t="s">
        <v>27</v>
      </c>
    </row>
    <row r="1098" spans="4:8" x14ac:dyDescent="0.3">
      <c r="D1098">
        <v>14</v>
      </c>
      <c r="E1098" t="s">
        <v>37</v>
      </c>
      <c r="G1098">
        <v>13</v>
      </c>
      <c r="H1098" t="s">
        <v>27</v>
      </c>
    </row>
    <row r="1099" spans="4:8" x14ac:dyDescent="0.3">
      <c r="D1099">
        <v>11</v>
      </c>
      <c r="E1099" t="s">
        <v>37</v>
      </c>
      <c r="G1099">
        <v>12</v>
      </c>
      <c r="H1099" t="s">
        <v>27</v>
      </c>
    </row>
    <row r="1100" spans="4:8" x14ac:dyDescent="0.3">
      <c r="D1100">
        <v>13</v>
      </c>
      <c r="E1100" t="s">
        <v>37</v>
      </c>
      <c r="G1100">
        <v>17</v>
      </c>
      <c r="H1100" t="s">
        <v>27</v>
      </c>
    </row>
    <row r="1101" spans="4:8" x14ac:dyDescent="0.3">
      <c r="D1101">
        <v>21</v>
      </c>
      <c r="E1101" t="s">
        <v>37</v>
      </c>
      <c r="G1101">
        <v>22</v>
      </c>
      <c r="H1101" t="s">
        <v>27</v>
      </c>
    </row>
    <row r="1102" spans="4:8" x14ac:dyDescent="0.3">
      <c r="D1102">
        <v>13</v>
      </c>
      <c r="E1102" t="s">
        <v>37</v>
      </c>
      <c r="G1102">
        <v>12</v>
      </c>
      <c r="H1102" t="s">
        <v>27</v>
      </c>
    </row>
    <row r="1103" spans="4:8" x14ac:dyDescent="0.3">
      <c r="D1103">
        <v>17</v>
      </c>
      <c r="E1103" t="s">
        <v>37</v>
      </c>
      <c r="G1103">
        <v>25</v>
      </c>
      <c r="H1103" t="s">
        <v>27</v>
      </c>
    </row>
    <row r="1104" spans="4:8" x14ac:dyDescent="0.3">
      <c r="D1104">
        <v>15</v>
      </c>
      <c r="E1104" t="s">
        <v>37</v>
      </c>
      <c r="G1104">
        <v>16</v>
      </c>
      <c r="H1104" t="s">
        <v>27</v>
      </c>
    </row>
    <row r="1105" spans="4:8" x14ac:dyDescent="0.3">
      <c r="D1105">
        <v>11</v>
      </c>
      <c r="E1105" t="s">
        <v>37</v>
      </c>
      <c r="G1105">
        <v>15</v>
      </c>
      <c r="H1105" t="s">
        <v>27</v>
      </c>
    </row>
    <row r="1106" spans="4:8" x14ac:dyDescent="0.3">
      <c r="D1106">
        <v>13</v>
      </c>
      <c r="E1106" t="s">
        <v>37</v>
      </c>
      <c r="G1106">
        <v>22</v>
      </c>
      <c r="H1106" t="s">
        <v>27</v>
      </c>
    </row>
    <row r="1107" spans="4:8" x14ac:dyDescent="0.3">
      <c r="D1107">
        <v>13</v>
      </c>
      <c r="E1107" t="s">
        <v>37</v>
      </c>
      <c r="G1107">
        <v>14</v>
      </c>
      <c r="H1107" t="s">
        <v>27</v>
      </c>
    </row>
    <row r="1108" spans="4:8" x14ac:dyDescent="0.3">
      <c r="D1108">
        <v>14</v>
      </c>
      <c r="E1108" t="s">
        <v>37</v>
      </c>
      <c r="G1108">
        <v>15</v>
      </c>
      <c r="H1108" t="s">
        <v>27</v>
      </c>
    </row>
    <row r="1109" spans="4:8" x14ac:dyDescent="0.3">
      <c r="D1109">
        <v>18</v>
      </c>
      <c r="E1109" t="s">
        <v>37</v>
      </c>
      <c r="G1109">
        <v>12</v>
      </c>
      <c r="H1109" t="s">
        <v>27</v>
      </c>
    </row>
    <row r="1110" spans="4:8" x14ac:dyDescent="0.3">
      <c r="D1110">
        <v>15</v>
      </c>
      <c r="E1110" t="s">
        <v>37</v>
      </c>
      <c r="G1110">
        <v>13</v>
      </c>
      <c r="H1110" t="s">
        <v>27</v>
      </c>
    </row>
    <row r="1111" spans="4:8" x14ac:dyDescent="0.3">
      <c r="D1111">
        <v>16</v>
      </c>
      <c r="E1111" t="s">
        <v>37</v>
      </c>
      <c r="G1111">
        <v>24</v>
      </c>
      <c r="H1111" t="s">
        <v>27</v>
      </c>
    </row>
    <row r="1112" spans="4:8" x14ac:dyDescent="0.3">
      <c r="D1112">
        <v>19</v>
      </c>
      <c r="E1112" t="s">
        <v>37</v>
      </c>
      <c r="G1112">
        <v>14</v>
      </c>
      <c r="H1112" t="s">
        <v>27</v>
      </c>
    </row>
    <row r="1113" spans="4:8" x14ac:dyDescent="0.3">
      <c r="D1113">
        <v>24</v>
      </c>
      <c r="E1113" t="s">
        <v>37</v>
      </c>
      <c r="G1113">
        <v>20</v>
      </c>
      <c r="H1113" t="s">
        <v>27</v>
      </c>
    </row>
    <row r="1114" spans="4:8" x14ac:dyDescent="0.3">
      <c r="D1114">
        <v>13</v>
      </c>
      <c r="E1114" t="s">
        <v>37</v>
      </c>
      <c r="G1114">
        <v>19</v>
      </c>
      <c r="H1114" t="s">
        <v>27</v>
      </c>
    </row>
    <row r="1115" spans="4:8" x14ac:dyDescent="0.3">
      <c r="D1115">
        <v>22</v>
      </c>
      <c r="E1115" t="s">
        <v>37</v>
      </c>
      <c r="G1115">
        <v>13</v>
      </c>
      <c r="H1115" t="s">
        <v>27</v>
      </c>
    </row>
    <row r="1116" spans="4:8" x14ac:dyDescent="0.3">
      <c r="D1116">
        <v>13</v>
      </c>
      <c r="E1116" t="s">
        <v>37</v>
      </c>
      <c r="G1116">
        <v>11</v>
      </c>
      <c r="H1116" t="s">
        <v>27</v>
      </c>
    </row>
    <row r="1117" spans="4:8" x14ac:dyDescent="0.3">
      <c r="D1117">
        <v>13</v>
      </c>
      <c r="E1117" t="s">
        <v>37</v>
      </c>
      <c r="G1117">
        <v>22</v>
      </c>
      <c r="H1117" t="s">
        <v>27</v>
      </c>
    </row>
    <row r="1118" spans="4:8" x14ac:dyDescent="0.3">
      <c r="D1118">
        <v>12</v>
      </c>
      <c r="E1118" t="s">
        <v>37</v>
      </c>
      <c r="G1118">
        <v>11</v>
      </c>
      <c r="H1118" t="s">
        <v>27</v>
      </c>
    </row>
    <row r="1119" spans="4:8" x14ac:dyDescent="0.3">
      <c r="D1119">
        <v>16</v>
      </c>
      <c r="E1119" t="s">
        <v>37</v>
      </c>
      <c r="G1119">
        <v>13</v>
      </c>
      <c r="H1119" t="s">
        <v>27</v>
      </c>
    </row>
    <row r="1120" spans="4:8" x14ac:dyDescent="0.3">
      <c r="D1120">
        <v>12</v>
      </c>
      <c r="E1120" t="s">
        <v>37</v>
      </c>
      <c r="G1120">
        <v>14</v>
      </c>
      <c r="H1120" t="s">
        <v>27</v>
      </c>
    </row>
    <row r="1121" spans="4:8" x14ac:dyDescent="0.3">
      <c r="D1121">
        <v>22</v>
      </c>
      <c r="E1121" t="s">
        <v>37</v>
      </c>
      <c r="G1121">
        <v>15</v>
      </c>
      <c r="H1121" t="s">
        <v>27</v>
      </c>
    </row>
    <row r="1122" spans="4:8" x14ac:dyDescent="0.3">
      <c r="D1122">
        <v>11</v>
      </c>
      <c r="E1122" t="s">
        <v>37</v>
      </c>
      <c r="G1122">
        <v>23</v>
      </c>
      <c r="H1122" t="s">
        <v>27</v>
      </c>
    </row>
    <row r="1123" spans="4:8" x14ac:dyDescent="0.3">
      <c r="D1123">
        <v>11</v>
      </c>
      <c r="E1123" t="s">
        <v>37</v>
      </c>
      <c r="G1123">
        <v>16</v>
      </c>
      <c r="H1123" t="s">
        <v>27</v>
      </c>
    </row>
    <row r="1124" spans="4:8" x14ac:dyDescent="0.3">
      <c r="D1124">
        <v>14</v>
      </c>
      <c r="E1124" t="s">
        <v>37</v>
      </c>
      <c r="G1124">
        <v>16</v>
      </c>
      <c r="H1124" t="s">
        <v>27</v>
      </c>
    </row>
    <row r="1125" spans="4:8" x14ac:dyDescent="0.3">
      <c r="D1125">
        <v>11</v>
      </c>
      <c r="E1125" t="s">
        <v>37</v>
      </c>
      <c r="G1125">
        <v>13</v>
      </c>
      <c r="H1125" t="s">
        <v>27</v>
      </c>
    </row>
    <row r="1126" spans="4:8" x14ac:dyDescent="0.3">
      <c r="D1126">
        <v>16</v>
      </c>
      <c r="E1126" t="s">
        <v>37</v>
      </c>
      <c r="G1126">
        <v>12</v>
      </c>
      <c r="H1126" t="s">
        <v>27</v>
      </c>
    </row>
    <row r="1127" spans="4:8" x14ac:dyDescent="0.3">
      <c r="D1127">
        <v>12</v>
      </c>
      <c r="E1127" t="s">
        <v>37</v>
      </c>
      <c r="G1127">
        <v>18</v>
      </c>
      <c r="H1127" t="s">
        <v>27</v>
      </c>
    </row>
    <row r="1128" spans="4:8" x14ac:dyDescent="0.3">
      <c r="D1128">
        <v>13</v>
      </c>
      <c r="E1128" t="s">
        <v>37</v>
      </c>
      <c r="G1128">
        <v>14</v>
      </c>
      <c r="H1128" t="s">
        <v>27</v>
      </c>
    </row>
    <row r="1129" spans="4:8" x14ac:dyDescent="0.3">
      <c r="D1129">
        <v>14</v>
      </c>
      <c r="E1129" t="s">
        <v>37</v>
      </c>
      <c r="G1129">
        <v>12</v>
      </c>
      <c r="H1129" t="s">
        <v>27</v>
      </c>
    </row>
    <row r="1130" spans="4:8" x14ac:dyDescent="0.3">
      <c r="D1130">
        <v>21</v>
      </c>
      <c r="E1130" t="s">
        <v>37</v>
      </c>
      <c r="G1130">
        <v>19</v>
      </c>
      <c r="H1130" t="s">
        <v>27</v>
      </c>
    </row>
    <row r="1131" spans="4:8" x14ac:dyDescent="0.3">
      <c r="D1131">
        <v>14</v>
      </c>
      <c r="E1131" t="s">
        <v>37</v>
      </c>
      <c r="G1131">
        <v>15</v>
      </c>
      <c r="H1131" t="s">
        <v>27</v>
      </c>
    </row>
    <row r="1132" spans="4:8" x14ac:dyDescent="0.3">
      <c r="D1132">
        <v>11</v>
      </c>
      <c r="E1132" t="s">
        <v>37</v>
      </c>
      <c r="G1132">
        <v>11</v>
      </c>
      <c r="H1132" t="s">
        <v>27</v>
      </c>
    </row>
    <row r="1133" spans="4:8" x14ac:dyDescent="0.3">
      <c r="D1133">
        <v>16</v>
      </c>
      <c r="E1133" t="s">
        <v>37</v>
      </c>
      <c r="G1133">
        <v>15</v>
      </c>
      <c r="H1133" t="s">
        <v>27</v>
      </c>
    </row>
    <row r="1134" spans="4:8" x14ac:dyDescent="0.3">
      <c r="D1134">
        <v>23</v>
      </c>
      <c r="E1134" t="s">
        <v>37</v>
      </c>
      <c r="G1134">
        <v>12</v>
      </c>
      <c r="H1134" t="s">
        <v>27</v>
      </c>
    </row>
    <row r="1135" spans="4:8" x14ac:dyDescent="0.3">
      <c r="D1135">
        <v>22</v>
      </c>
      <c r="E1135" t="s">
        <v>37</v>
      </c>
      <c r="G1135">
        <v>14</v>
      </c>
      <c r="H1135" t="s">
        <v>27</v>
      </c>
    </row>
    <row r="1136" spans="4:8" x14ac:dyDescent="0.3">
      <c r="D1136">
        <v>18</v>
      </c>
      <c r="E1136" t="s">
        <v>37</v>
      </c>
      <c r="G1136">
        <v>21</v>
      </c>
      <c r="H1136" t="s">
        <v>27</v>
      </c>
    </row>
    <row r="1137" spans="4:8" x14ac:dyDescent="0.3">
      <c r="D1137">
        <v>12</v>
      </c>
      <c r="E1137" t="s">
        <v>37</v>
      </c>
      <c r="G1137">
        <v>18</v>
      </c>
      <c r="H1137" t="s">
        <v>27</v>
      </c>
    </row>
    <row r="1138" spans="4:8" x14ac:dyDescent="0.3">
      <c r="D1138">
        <v>11</v>
      </c>
      <c r="E1138" t="s">
        <v>37</v>
      </c>
      <c r="G1138">
        <v>12</v>
      </c>
      <c r="H1138" t="s">
        <v>27</v>
      </c>
    </row>
    <row r="1139" spans="4:8" x14ac:dyDescent="0.3">
      <c r="D1139">
        <v>12</v>
      </c>
      <c r="E1139" t="s">
        <v>37</v>
      </c>
      <c r="G1139">
        <v>14</v>
      </c>
      <c r="H1139" t="s">
        <v>27</v>
      </c>
    </row>
    <row r="1140" spans="4:8" x14ac:dyDescent="0.3">
      <c r="D1140">
        <v>15</v>
      </c>
      <c r="E1140" t="s">
        <v>37</v>
      </c>
      <c r="G1140">
        <v>20</v>
      </c>
      <c r="H1140" t="s">
        <v>27</v>
      </c>
    </row>
    <row r="1141" spans="4:8" x14ac:dyDescent="0.3">
      <c r="D1141">
        <v>14</v>
      </c>
      <c r="E1141" t="s">
        <v>37</v>
      </c>
      <c r="G1141">
        <v>17</v>
      </c>
      <c r="H1141" t="s">
        <v>27</v>
      </c>
    </row>
    <row r="1142" spans="4:8" x14ac:dyDescent="0.3">
      <c r="D1142">
        <v>19</v>
      </c>
      <c r="E1142" t="s">
        <v>37</v>
      </c>
      <c r="G1142">
        <v>11</v>
      </c>
      <c r="H1142" t="s">
        <v>27</v>
      </c>
    </row>
    <row r="1143" spans="4:8" x14ac:dyDescent="0.3">
      <c r="D1143">
        <v>13</v>
      </c>
      <c r="E1143" t="s">
        <v>37</v>
      </c>
      <c r="G1143">
        <v>11</v>
      </c>
      <c r="H1143" t="s">
        <v>27</v>
      </c>
    </row>
    <row r="1144" spans="4:8" x14ac:dyDescent="0.3">
      <c r="D1144">
        <v>15</v>
      </c>
      <c r="E1144" t="s">
        <v>37</v>
      </c>
      <c r="G1144">
        <v>12</v>
      </c>
      <c r="H1144" t="s">
        <v>27</v>
      </c>
    </row>
    <row r="1145" spans="4:8" x14ac:dyDescent="0.3">
      <c r="D1145">
        <v>12</v>
      </c>
      <c r="E1145" t="s">
        <v>37</v>
      </c>
      <c r="G1145">
        <v>19</v>
      </c>
      <c r="H1145" t="s">
        <v>27</v>
      </c>
    </row>
    <row r="1146" spans="4:8" x14ac:dyDescent="0.3">
      <c r="D1146">
        <v>19</v>
      </c>
      <c r="E1146" t="s">
        <v>37</v>
      </c>
      <c r="G1146">
        <v>12</v>
      </c>
      <c r="H1146" t="s">
        <v>27</v>
      </c>
    </row>
    <row r="1147" spans="4:8" x14ac:dyDescent="0.3">
      <c r="D1147">
        <v>25</v>
      </c>
      <c r="E1147" t="s">
        <v>37</v>
      </c>
      <c r="G1147">
        <v>14</v>
      </c>
      <c r="H1147" t="s">
        <v>27</v>
      </c>
    </row>
    <row r="1148" spans="4:8" x14ac:dyDescent="0.3">
      <c r="D1148">
        <v>12</v>
      </c>
      <c r="E1148" t="s">
        <v>37</v>
      </c>
      <c r="G1148">
        <v>19</v>
      </c>
      <c r="H1148" t="s">
        <v>27</v>
      </c>
    </row>
    <row r="1149" spans="4:8" x14ac:dyDescent="0.3">
      <c r="D1149">
        <v>12</v>
      </c>
      <c r="E1149" t="s">
        <v>37</v>
      </c>
      <c r="G1149">
        <v>12</v>
      </c>
      <c r="H1149" t="s">
        <v>27</v>
      </c>
    </row>
    <row r="1150" spans="4:8" x14ac:dyDescent="0.3">
      <c r="D1150">
        <v>12</v>
      </c>
      <c r="E1150" t="s">
        <v>37</v>
      </c>
      <c r="G1150">
        <v>15</v>
      </c>
      <c r="H1150" t="s">
        <v>27</v>
      </c>
    </row>
    <row r="1151" spans="4:8" x14ac:dyDescent="0.3">
      <c r="D1151">
        <v>15</v>
      </c>
      <c r="E1151" t="s">
        <v>37</v>
      </c>
      <c r="G1151">
        <v>19</v>
      </c>
      <c r="H1151" t="s">
        <v>27</v>
      </c>
    </row>
    <row r="1152" spans="4:8" x14ac:dyDescent="0.3">
      <c r="D1152">
        <v>17</v>
      </c>
      <c r="E1152" t="s">
        <v>37</v>
      </c>
      <c r="G1152">
        <v>11</v>
      </c>
      <c r="H1152" t="s">
        <v>27</v>
      </c>
    </row>
    <row r="1153" spans="4:8" x14ac:dyDescent="0.3">
      <c r="D1153">
        <v>16</v>
      </c>
      <c r="E1153" t="s">
        <v>37</v>
      </c>
      <c r="G1153">
        <v>17</v>
      </c>
      <c r="H1153" t="s">
        <v>27</v>
      </c>
    </row>
    <row r="1154" spans="4:8" x14ac:dyDescent="0.3">
      <c r="D1154">
        <v>14</v>
      </c>
      <c r="E1154" t="s">
        <v>37</v>
      </c>
      <c r="G1154">
        <v>19</v>
      </c>
      <c r="H1154" t="s">
        <v>27</v>
      </c>
    </row>
    <row r="1155" spans="4:8" x14ac:dyDescent="0.3">
      <c r="D1155">
        <v>23</v>
      </c>
      <c r="E1155" t="s">
        <v>37</v>
      </c>
      <c r="G1155">
        <v>13</v>
      </c>
      <c r="H1155" t="s">
        <v>27</v>
      </c>
    </row>
    <row r="1156" spans="4:8" x14ac:dyDescent="0.3">
      <c r="D1156">
        <v>11</v>
      </c>
      <c r="E1156" t="s">
        <v>37</v>
      </c>
      <c r="G1156">
        <v>13</v>
      </c>
      <c r="H1156" t="s">
        <v>27</v>
      </c>
    </row>
    <row r="1157" spans="4:8" x14ac:dyDescent="0.3">
      <c r="D1157">
        <v>15</v>
      </c>
      <c r="E1157" t="s">
        <v>37</v>
      </c>
      <c r="G1157">
        <v>12</v>
      </c>
      <c r="H1157" t="s">
        <v>27</v>
      </c>
    </row>
    <row r="1158" spans="4:8" x14ac:dyDescent="0.3">
      <c r="D1158">
        <v>11</v>
      </c>
      <c r="E1158" t="s">
        <v>37</v>
      </c>
      <c r="G1158">
        <v>19</v>
      </c>
      <c r="H1158" t="s">
        <v>27</v>
      </c>
    </row>
    <row r="1159" spans="4:8" x14ac:dyDescent="0.3">
      <c r="D1159">
        <v>13</v>
      </c>
      <c r="E1159" t="s">
        <v>37</v>
      </c>
      <c r="G1159">
        <v>22</v>
      </c>
      <c r="H1159" t="s">
        <v>27</v>
      </c>
    </row>
    <row r="1160" spans="4:8" x14ac:dyDescent="0.3">
      <c r="D1160">
        <v>21</v>
      </c>
      <c r="E1160" t="s">
        <v>37</v>
      </c>
      <c r="G1160">
        <v>11</v>
      </c>
      <c r="H1160" t="s">
        <v>27</v>
      </c>
    </row>
    <row r="1161" spans="4:8" x14ac:dyDescent="0.3">
      <c r="D1161">
        <v>19</v>
      </c>
      <c r="E1161" t="s">
        <v>37</v>
      </c>
      <c r="G1161">
        <v>13</v>
      </c>
      <c r="H1161" t="s">
        <v>27</v>
      </c>
    </row>
    <row r="1162" spans="4:8" x14ac:dyDescent="0.3">
      <c r="D1162">
        <v>11</v>
      </c>
      <c r="E1162" t="s">
        <v>37</v>
      </c>
      <c r="G1162">
        <v>19</v>
      </c>
      <c r="H1162" t="s">
        <v>27</v>
      </c>
    </row>
    <row r="1163" spans="4:8" x14ac:dyDescent="0.3">
      <c r="D1163">
        <v>12</v>
      </c>
      <c r="E1163" t="s">
        <v>37</v>
      </c>
      <c r="G1163">
        <v>19</v>
      </c>
      <c r="H1163" t="s">
        <v>27</v>
      </c>
    </row>
    <row r="1164" spans="4:8" x14ac:dyDescent="0.3">
      <c r="D1164">
        <v>14</v>
      </c>
      <c r="E1164" t="s">
        <v>37</v>
      </c>
      <c r="G1164">
        <v>13</v>
      </c>
      <c r="H1164" t="s">
        <v>27</v>
      </c>
    </row>
    <row r="1165" spans="4:8" x14ac:dyDescent="0.3">
      <c r="D1165">
        <v>15</v>
      </c>
      <c r="E1165" t="s">
        <v>37</v>
      </c>
      <c r="G1165">
        <v>21</v>
      </c>
      <c r="H1165" t="s">
        <v>27</v>
      </c>
    </row>
    <row r="1166" spans="4:8" x14ac:dyDescent="0.3">
      <c r="D1166">
        <v>17</v>
      </c>
      <c r="E1166" t="s">
        <v>37</v>
      </c>
      <c r="G1166">
        <v>14</v>
      </c>
      <c r="H1166" t="s">
        <v>27</v>
      </c>
    </row>
    <row r="1167" spans="4:8" x14ac:dyDescent="0.3">
      <c r="D1167">
        <v>12</v>
      </c>
      <c r="E1167" t="s">
        <v>37</v>
      </c>
      <c r="G1167">
        <v>11</v>
      </c>
      <c r="H1167" t="s">
        <v>27</v>
      </c>
    </row>
    <row r="1168" spans="4:8" x14ac:dyDescent="0.3">
      <c r="D1168">
        <v>17</v>
      </c>
      <c r="E1168" t="s">
        <v>37</v>
      </c>
      <c r="G1168">
        <v>24</v>
      </c>
      <c r="H1168" t="s">
        <v>27</v>
      </c>
    </row>
    <row r="1169" spans="4:8" x14ac:dyDescent="0.3">
      <c r="D1169">
        <v>13</v>
      </c>
      <c r="E1169" t="s">
        <v>37</v>
      </c>
      <c r="G1169">
        <v>16</v>
      </c>
      <c r="H1169" t="s">
        <v>27</v>
      </c>
    </row>
    <row r="1170" spans="4:8" x14ac:dyDescent="0.3">
      <c r="D1170">
        <v>12</v>
      </c>
      <c r="E1170" t="s">
        <v>37</v>
      </c>
      <c r="G1170">
        <v>15</v>
      </c>
      <c r="H1170" t="s">
        <v>27</v>
      </c>
    </row>
    <row r="1171" spans="4:8" x14ac:dyDescent="0.3">
      <c r="D1171">
        <v>12</v>
      </c>
      <c r="E1171" t="s">
        <v>37</v>
      </c>
      <c r="G1171">
        <v>14</v>
      </c>
      <c r="H1171" t="s">
        <v>27</v>
      </c>
    </row>
    <row r="1172" spans="4:8" x14ac:dyDescent="0.3">
      <c r="D1172">
        <v>11</v>
      </c>
      <c r="E1172" t="s">
        <v>37</v>
      </c>
      <c r="G1172">
        <v>12</v>
      </c>
      <c r="H1172" t="s">
        <v>27</v>
      </c>
    </row>
    <row r="1173" spans="4:8" x14ac:dyDescent="0.3">
      <c r="D1173">
        <v>21</v>
      </c>
      <c r="E1173" t="s">
        <v>37</v>
      </c>
      <c r="G1173">
        <v>13</v>
      </c>
      <c r="H1173" t="s">
        <v>27</v>
      </c>
    </row>
    <row r="1174" spans="4:8" x14ac:dyDescent="0.3">
      <c r="D1174">
        <v>11</v>
      </c>
      <c r="E1174" t="s">
        <v>37</v>
      </c>
      <c r="G1174">
        <v>14</v>
      </c>
      <c r="H1174" t="s">
        <v>27</v>
      </c>
    </row>
    <row r="1175" spans="4:8" x14ac:dyDescent="0.3">
      <c r="D1175">
        <v>11</v>
      </c>
      <c r="E1175" t="s">
        <v>37</v>
      </c>
      <c r="G1175">
        <v>19</v>
      </c>
      <c r="H1175" t="s">
        <v>27</v>
      </c>
    </row>
    <row r="1176" spans="4:8" x14ac:dyDescent="0.3">
      <c r="D1176">
        <v>16</v>
      </c>
      <c r="E1176" t="s">
        <v>37</v>
      </c>
      <c r="G1176">
        <v>18</v>
      </c>
      <c r="H1176" t="s">
        <v>27</v>
      </c>
    </row>
    <row r="1177" spans="4:8" x14ac:dyDescent="0.3">
      <c r="D1177">
        <v>18</v>
      </c>
      <c r="E1177" t="s">
        <v>37</v>
      </c>
      <c r="G1177">
        <v>17</v>
      </c>
      <c r="H1177" t="s">
        <v>27</v>
      </c>
    </row>
    <row r="1178" spans="4:8" x14ac:dyDescent="0.3">
      <c r="D1178">
        <v>13</v>
      </c>
      <c r="E1178" t="s">
        <v>37</v>
      </c>
      <c r="G1178">
        <v>11</v>
      </c>
      <c r="H1178" t="s">
        <v>27</v>
      </c>
    </row>
    <row r="1179" spans="4:8" x14ac:dyDescent="0.3">
      <c r="D1179">
        <v>17</v>
      </c>
      <c r="E1179" t="s">
        <v>37</v>
      </c>
      <c r="G1179">
        <v>23</v>
      </c>
      <c r="H1179" t="s">
        <v>27</v>
      </c>
    </row>
    <row r="1180" spans="4:8" x14ac:dyDescent="0.3">
      <c r="D1180">
        <v>14</v>
      </c>
      <c r="E1180" t="s">
        <v>37</v>
      </c>
      <c r="G1180">
        <v>13</v>
      </c>
      <c r="H1180" t="s">
        <v>27</v>
      </c>
    </row>
    <row r="1181" spans="4:8" x14ac:dyDescent="0.3">
      <c r="D1181">
        <v>22</v>
      </c>
      <c r="E1181" t="s">
        <v>37</v>
      </c>
      <c r="G1181">
        <v>13</v>
      </c>
      <c r="H1181" t="s">
        <v>27</v>
      </c>
    </row>
    <row r="1182" spans="4:8" x14ac:dyDescent="0.3">
      <c r="D1182">
        <v>11</v>
      </c>
      <c r="E1182" t="s">
        <v>37</v>
      </c>
      <c r="G1182">
        <v>17</v>
      </c>
      <c r="H1182" t="s">
        <v>27</v>
      </c>
    </row>
    <row r="1183" spans="4:8" x14ac:dyDescent="0.3">
      <c r="D1183">
        <v>13</v>
      </c>
      <c r="E1183" t="s">
        <v>37</v>
      </c>
      <c r="G1183">
        <v>11</v>
      </c>
      <c r="H1183" t="s">
        <v>27</v>
      </c>
    </row>
    <row r="1184" spans="4:8" x14ac:dyDescent="0.3">
      <c r="D1184">
        <v>11</v>
      </c>
      <c r="E1184" t="s">
        <v>37</v>
      </c>
      <c r="G1184">
        <v>11</v>
      </c>
      <c r="H1184" t="s">
        <v>27</v>
      </c>
    </row>
    <row r="1185" spans="4:8" x14ac:dyDescent="0.3">
      <c r="D1185">
        <v>18</v>
      </c>
      <c r="E1185" t="s">
        <v>37</v>
      </c>
      <c r="G1185">
        <v>11</v>
      </c>
      <c r="H1185" t="s">
        <v>27</v>
      </c>
    </row>
    <row r="1186" spans="4:8" x14ac:dyDescent="0.3">
      <c r="D1186">
        <v>11</v>
      </c>
      <c r="E1186" t="s">
        <v>37</v>
      </c>
      <c r="G1186">
        <v>22</v>
      </c>
      <c r="H1186" t="s">
        <v>27</v>
      </c>
    </row>
    <row r="1187" spans="4:8" x14ac:dyDescent="0.3">
      <c r="D1187">
        <v>11</v>
      </c>
      <c r="E1187" t="s">
        <v>37</v>
      </c>
      <c r="G1187">
        <v>12</v>
      </c>
      <c r="H1187" t="s">
        <v>27</v>
      </c>
    </row>
    <row r="1188" spans="4:8" x14ac:dyDescent="0.3">
      <c r="D1188">
        <v>12</v>
      </c>
      <c r="E1188" t="s">
        <v>37</v>
      </c>
      <c r="G1188">
        <v>13</v>
      </c>
      <c r="H1188" t="s">
        <v>27</v>
      </c>
    </row>
    <row r="1189" spans="4:8" x14ac:dyDescent="0.3">
      <c r="D1189">
        <v>20</v>
      </c>
      <c r="E1189" t="s">
        <v>37</v>
      </c>
      <c r="G1189">
        <v>12</v>
      </c>
      <c r="H1189" t="s">
        <v>27</v>
      </c>
    </row>
    <row r="1190" spans="4:8" x14ac:dyDescent="0.3">
      <c r="D1190">
        <v>12</v>
      </c>
      <c r="E1190" t="s">
        <v>37</v>
      </c>
      <c r="G1190">
        <v>20</v>
      </c>
      <c r="H1190" t="s">
        <v>27</v>
      </c>
    </row>
    <row r="1191" spans="4:8" x14ac:dyDescent="0.3">
      <c r="D1191">
        <v>12</v>
      </c>
      <c r="E1191" t="s">
        <v>37</v>
      </c>
      <c r="G1191">
        <v>19</v>
      </c>
      <c r="H1191" t="s">
        <v>27</v>
      </c>
    </row>
    <row r="1192" spans="4:8" x14ac:dyDescent="0.3">
      <c r="D1192">
        <v>20</v>
      </c>
      <c r="E1192" t="s">
        <v>37</v>
      </c>
      <c r="G1192">
        <v>13</v>
      </c>
      <c r="H1192" t="s">
        <v>27</v>
      </c>
    </row>
    <row r="1193" spans="4:8" x14ac:dyDescent="0.3">
      <c r="D1193">
        <v>20</v>
      </c>
      <c r="E1193" t="s">
        <v>37</v>
      </c>
      <c r="G1193">
        <v>13</v>
      </c>
      <c r="H1193" t="s">
        <v>27</v>
      </c>
    </row>
    <row r="1194" spans="4:8" x14ac:dyDescent="0.3">
      <c r="D1194">
        <v>14</v>
      </c>
      <c r="E1194" t="s">
        <v>37</v>
      </c>
      <c r="G1194">
        <v>19</v>
      </c>
      <c r="H1194" t="s">
        <v>27</v>
      </c>
    </row>
    <row r="1195" spans="4:8" x14ac:dyDescent="0.3">
      <c r="D1195">
        <v>13</v>
      </c>
      <c r="E1195" t="s">
        <v>37</v>
      </c>
      <c r="G1195">
        <v>18</v>
      </c>
      <c r="H1195" t="s">
        <v>27</v>
      </c>
    </row>
    <row r="1196" spans="4:8" x14ac:dyDescent="0.3">
      <c r="D1196">
        <v>15</v>
      </c>
      <c r="E1196" t="s">
        <v>37</v>
      </c>
      <c r="G1196">
        <v>12</v>
      </c>
      <c r="H1196" t="s">
        <v>27</v>
      </c>
    </row>
    <row r="1197" spans="4:8" x14ac:dyDescent="0.3">
      <c r="D1197">
        <v>14</v>
      </c>
      <c r="E1197" t="s">
        <v>37</v>
      </c>
      <c r="G1197">
        <v>13</v>
      </c>
      <c r="H1197" t="s">
        <v>27</v>
      </c>
    </row>
    <row r="1198" spans="4:8" x14ac:dyDescent="0.3">
      <c r="D1198">
        <v>13</v>
      </c>
      <c r="E1198" t="s">
        <v>37</v>
      </c>
      <c r="G1198">
        <v>17</v>
      </c>
      <c r="H1198" t="s">
        <v>27</v>
      </c>
    </row>
    <row r="1199" spans="4:8" x14ac:dyDescent="0.3">
      <c r="D1199">
        <v>23</v>
      </c>
      <c r="E1199" t="s">
        <v>37</v>
      </c>
      <c r="G1199">
        <v>13</v>
      </c>
      <c r="H1199" t="s">
        <v>27</v>
      </c>
    </row>
    <row r="1200" spans="4:8" x14ac:dyDescent="0.3">
      <c r="D1200">
        <v>15</v>
      </c>
      <c r="E1200" t="s">
        <v>37</v>
      </c>
      <c r="G1200">
        <v>17</v>
      </c>
      <c r="H1200" t="s">
        <v>27</v>
      </c>
    </row>
    <row r="1201" spans="4:8" x14ac:dyDescent="0.3">
      <c r="D1201">
        <v>11</v>
      </c>
      <c r="E1201" t="s">
        <v>37</v>
      </c>
      <c r="G1201">
        <v>23</v>
      </c>
      <c r="H1201" t="s">
        <v>27</v>
      </c>
    </row>
    <row r="1202" spans="4:8" x14ac:dyDescent="0.3">
      <c r="D1202">
        <v>22</v>
      </c>
      <c r="E1202" t="s">
        <v>37</v>
      </c>
      <c r="G1202">
        <v>17</v>
      </c>
      <c r="H1202" t="s">
        <v>27</v>
      </c>
    </row>
    <row r="1203" spans="4:8" x14ac:dyDescent="0.3">
      <c r="D1203">
        <v>20</v>
      </c>
      <c r="E1203" t="s">
        <v>37</v>
      </c>
      <c r="G1203">
        <v>23</v>
      </c>
      <c r="H1203" t="s">
        <v>27</v>
      </c>
    </row>
    <row r="1204" spans="4:8" x14ac:dyDescent="0.3">
      <c r="D1204">
        <v>18</v>
      </c>
      <c r="E1204" t="s">
        <v>37</v>
      </c>
      <c r="G1204">
        <v>14</v>
      </c>
      <c r="H1204" t="s">
        <v>27</v>
      </c>
    </row>
    <row r="1205" spans="4:8" x14ac:dyDescent="0.3">
      <c r="D1205">
        <v>11</v>
      </c>
      <c r="E1205" t="s">
        <v>37</v>
      </c>
      <c r="G1205">
        <v>13</v>
      </c>
      <c r="H1205" t="s">
        <v>27</v>
      </c>
    </row>
    <row r="1206" spans="4:8" x14ac:dyDescent="0.3">
      <c r="D1206">
        <v>12</v>
      </c>
      <c r="E1206" t="s">
        <v>37</v>
      </c>
      <c r="G1206">
        <v>15</v>
      </c>
      <c r="H1206" t="s">
        <v>27</v>
      </c>
    </row>
    <row r="1207" spans="4:8" x14ac:dyDescent="0.3">
      <c r="D1207">
        <v>13</v>
      </c>
      <c r="E1207" t="s">
        <v>37</v>
      </c>
      <c r="G1207">
        <v>19</v>
      </c>
      <c r="H1207" t="s">
        <v>27</v>
      </c>
    </row>
    <row r="1208" spans="4:8" x14ac:dyDescent="0.3">
      <c r="D1208">
        <v>11</v>
      </c>
      <c r="E1208" t="s">
        <v>37</v>
      </c>
      <c r="G1208">
        <v>16</v>
      </c>
      <c r="H1208" t="s">
        <v>27</v>
      </c>
    </row>
    <row r="1209" spans="4:8" x14ac:dyDescent="0.3">
      <c r="D1209">
        <v>21</v>
      </c>
      <c r="E1209" t="s">
        <v>37</v>
      </c>
      <c r="G1209">
        <v>15</v>
      </c>
      <c r="H1209" t="s">
        <v>27</v>
      </c>
    </row>
    <row r="1210" spans="4:8" x14ac:dyDescent="0.3">
      <c r="D1210">
        <v>15</v>
      </c>
      <c r="E1210" t="s">
        <v>37</v>
      </c>
      <c r="G1210">
        <v>13</v>
      </c>
      <c r="H1210" t="s">
        <v>27</v>
      </c>
    </row>
    <row r="1211" spans="4:8" x14ac:dyDescent="0.3">
      <c r="D1211">
        <v>14</v>
      </c>
      <c r="E1211" t="s">
        <v>37</v>
      </c>
      <c r="G1211">
        <v>12</v>
      </c>
      <c r="H1211" t="s">
        <v>27</v>
      </c>
    </row>
    <row r="1212" spans="4:8" x14ac:dyDescent="0.3">
      <c r="D1212">
        <v>21</v>
      </c>
      <c r="E1212" t="s">
        <v>37</v>
      </c>
      <c r="G1212">
        <v>13</v>
      </c>
      <c r="H1212" t="s">
        <v>27</v>
      </c>
    </row>
    <row r="1213" spans="4:8" x14ac:dyDescent="0.3">
      <c r="D1213">
        <v>15</v>
      </c>
      <c r="E1213" t="s">
        <v>37</v>
      </c>
      <c r="G1213">
        <v>14</v>
      </c>
      <c r="H1213" t="s">
        <v>27</v>
      </c>
    </row>
    <row r="1214" spans="4:8" x14ac:dyDescent="0.3">
      <c r="D1214">
        <v>13</v>
      </c>
      <c r="E1214" t="s">
        <v>37</v>
      </c>
      <c r="G1214">
        <v>21</v>
      </c>
      <c r="H1214" t="s">
        <v>27</v>
      </c>
    </row>
    <row r="1215" spans="4:8" x14ac:dyDescent="0.3">
      <c r="D1215">
        <v>14</v>
      </c>
      <c r="E1215" t="s">
        <v>37</v>
      </c>
      <c r="G1215">
        <v>11</v>
      </c>
      <c r="H1215" t="s">
        <v>27</v>
      </c>
    </row>
    <row r="1216" spans="4:8" x14ac:dyDescent="0.3">
      <c r="D1216">
        <v>14</v>
      </c>
      <c r="E1216" t="s">
        <v>37</v>
      </c>
      <c r="G1216">
        <v>11</v>
      </c>
      <c r="H1216" t="s">
        <v>27</v>
      </c>
    </row>
    <row r="1217" spans="4:8" x14ac:dyDescent="0.3">
      <c r="D1217">
        <v>14</v>
      </c>
      <c r="E1217" t="s">
        <v>37</v>
      </c>
      <c r="G1217">
        <v>15</v>
      </c>
      <c r="H1217" t="s">
        <v>27</v>
      </c>
    </row>
    <row r="1218" spans="4:8" x14ac:dyDescent="0.3">
      <c r="D1218">
        <v>11</v>
      </c>
      <c r="E1218" t="s">
        <v>37</v>
      </c>
      <c r="G1218">
        <v>20</v>
      </c>
      <c r="H1218" t="s">
        <v>27</v>
      </c>
    </row>
    <row r="1219" spans="4:8" x14ac:dyDescent="0.3">
      <c r="D1219">
        <v>18</v>
      </c>
      <c r="E1219" t="s">
        <v>37</v>
      </c>
      <c r="G1219">
        <v>12</v>
      </c>
      <c r="H1219" t="s">
        <v>27</v>
      </c>
    </row>
    <row r="1220" spans="4:8" x14ac:dyDescent="0.3">
      <c r="D1220">
        <v>11</v>
      </c>
      <c r="E1220" t="s">
        <v>37</v>
      </c>
      <c r="G1220">
        <v>15</v>
      </c>
      <c r="H1220" t="s">
        <v>27</v>
      </c>
    </row>
    <row r="1221" spans="4:8" x14ac:dyDescent="0.3">
      <c r="D1221">
        <v>11</v>
      </c>
      <c r="E1221" t="s">
        <v>37</v>
      </c>
      <c r="G1221">
        <v>18</v>
      </c>
      <c r="H1221" t="s">
        <v>27</v>
      </c>
    </row>
    <row r="1222" spans="4:8" x14ac:dyDescent="0.3">
      <c r="D1222">
        <v>20</v>
      </c>
      <c r="E1222" t="s">
        <v>37</v>
      </c>
      <c r="G1222">
        <v>13</v>
      </c>
      <c r="H1222" t="s">
        <v>27</v>
      </c>
    </row>
    <row r="1223" spans="4:8" x14ac:dyDescent="0.3">
      <c r="D1223">
        <v>14</v>
      </c>
      <c r="E1223" t="s">
        <v>37</v>
      </c>
      <c r="G1223">
        <v>12</v>
      </c>
      <c r="H1223" t="s">
        <v>27</v>
      </c>
    </row>
    <row r="1224" spans="4:8" x14ac:dyDescent="0.3">
      <c r="D1224">
        <v>17</v>
      </c>
      <c r="E1224" t="s">
        <v>37</v>
      </c>
      <c r="G1224">
        <v>12</v>
      </c>
      <c r="H1224" t="s">
        <v>27</v>
      </c>
    </row>
    <row r="1225" spans="4:8" x14ac:dyDescent="0.3">
      <c r="D1225">
        <v>15</v>
      </c>
      <c r="E1225" t="s">
        <v>37</v>
      </c>
      <c r="G1225">
        <v>11</v>
      </c>
      <c r="H1225" t="s">
        <v>27</v>
      </c>
    </row>
    <row r="1226" spans="4:8" x14ac:dyDescent="0.3">
      <c r="D1226">
        <v>13</v>
      </c>
      <c r="E1226" t="s">
        <v>37</v>
      </c>
      <c r="G1226">
        <v>13</v>
      </c>
      <c r="H1226" t="s">
        <v>27</v>
      </c>
    </row>
    <row r="1227" spans="4:8" x14ac:dyDescent="0.3">
      <c r="D1227">
        <v>14</v>
      </c>
      <c r="E1227" t="s">
        <v>37</v>
      </c>
      <c r="G1227">
        <v>23</v>
      </c>
      <c r="H1227" t="s">
        <v>27</v>
      </c>
    </row>
    <row r="1228" spans="4:8" x14ac:dyDescent="0.3">
      <c r="D1228">
        <v>11</v>
      </c>
      <c r="E1228" t="s">
        <v>37</v>
      </c>
      <c r="G1228">
        <v>14</v>
      </c>
      <c r="H1228" t="s">
        <v>27</v>
      </c>
    </row>
    <row r="1229" spans="4:8" x14ac:dyDescent="0.3">
      <c r="D1229">
        <v>13</v>
      </c>
      <c r="E1229" t="s">
        <v>37</v>
      </c>
      <c r="G1229">
        <v>20</v>
      </c>
      <c r="H1229" t="s">
        <v>27</v>
      </c>
    </row>
    <row r="1230" spans="4:8" x14ac:dyDescent="0.3">
      <c r="D1230">
        <v>18</v>
      </c>
      <c r="E1230" t="s">
        <v>37</v>
      </c>
      <c r="G1230">
        <v>14</v>
      </c>
      <c r="H1230" t="s">
        <v>27</v>
      </c>
    </row>
    <row r="1231" spans="4:8" x14ac:dyDescent="0.3">
      <c r="D1231">
        <v>15</v>
      </c>
      <c r="E1231" t="s">
        <v>37</v>
      </c>
      <c r="G1231">
        <v>17</v>
      </c>
      <c r="H1231" t="s">
        <v>27</v>
      </c>
    </row>
    <row r="1232" spans="4:8" x14ac:dyDescent="0.3">
      <c r="D1232">
        <v>18</v>
      </c>
      <c r="E1232" t="s">
        <v>37</v>
      </c>
      <c r="G1232">
        <v>14</v>
      </c>
      <c r="H1232" t="s">
        <v>27</v>
      </c>
    </row>
    <row r="1233" spans="4:8" x14ac:dyDescent="0.3">
      <c r="D1233">
        <v>14</v>
      </c>
      <c r="E1233" t="s">
        <v>37</v>
      </c>
      <c r="G1233">
        <v>13</v>
      </c>
      <c r="H1233" t="s">
        <v>27</v>
      </c>
    </row>
    <row r="1234" spans="4:8" x14ac:dyDescent="0.3">
      <c r="D1234">
        <v>12</v>
      </c>
      <c r="E1234" t="s">
        <v>37</v>
      </c>
      <c r="G1234">
        <v>21</v>
      </c>
      <c r="H1234" t="s">
        <v>27</v>
      </c>
    </row>
    <row r="1235" spans="4:8" x14ac:dyDescent="0.3">
      <c r="D1235">
        <v>16</v>
      </c>
      <c r="E1235" t="s">
        <v>37</v>
      </c>
      <c r="G1235">
        <v>14</v>
      </c>
      <c r="H1235" t="s">
        <v>27</v>
      </c>
    </row>
    <row r="1236" spans="4:8" x14ac:dyDescent="0.3">
      <c r="D1236">
        <v>12</v>
      </c>
      <c r="E1236" t="s">
        <v>37</v>
      </c>
      <c r="G1236">
        <v>13</v>
      </c>
      <c r="H1236" t="s">
        <v>27</v>
      </c>
    </row>
    <row r="1237" spans="4:8" x14ac:dyDescent="0.3">
      <c r="D1237">
        <v>11</v>
      </c>
      <c r="E1237" t="s">
        <v>37</v>
      </c>
      <c r="G1237">
        <v>18</v>
      </c>
      <c r="H1237" t="s">
        <v>27</v>
      </c>
    </row>
    <row r="1238" spans="4:8" x14ac:dyDescent="0.3">
      <c r="D1238">
        <v>16</v>
      </c>
      <c r="E1238" t="s">
        <v>37</v>
      </c>
      <c r="G1238">
        <v>14</v>
      </c>
      <c r="H1238" t="s">
        <v>27</v>
      </c>
    </row>
    <row r="1239" spans="4:8" x14ac:dyDescent="0.3">
      <c r="D1239">
        <v>21</v>
      </c>
      <c r="E1239" t="s">
        <v>37</v>
      </c>
      <c r="G1239">
        <v>11</v>
      </c>
      <c r="H1239" t="s">
        <v>27</v>
      </c>
    </row>
    <row r="1240" spans="4:8" x14ac:dyDescent="0.3">
      <c r="D1240">
        <v>24</v>
      </c>
      <c r="E1240" t="s">
        <v>37</v>
      </c>
      <c r="G1240">
        <v>18</v>
      </c>
      <c r="H1240" t="s">
        <v>27</v>
      </c>
    </row>
    <row r="1241" spans="4:8" x14ac:dyDescent="0.3">
      <c r="D1241">
        <v>13</v>
      </c>
      <c r="E1241" t="s">
        <v>37</v>
      </c>
      <c r="G1241">
        <v>24</v>
      </c>
      <c r="H1241" t="s">
        <v>27</v>
      </c>
    </row>
    <row r="1242" spans="4:8" x14ac:dyDescent="0.3">
      <c r="D1242">
        <v>21</v>
      </c>
      <c r="E1242" t="s">
        <v>37</v>
      </c>
      <c r="G1242">
        <v>18</v>
      </c>
      <c r="H1242" t="s">
        <v>27</v>
      </c>
    </row>
    <row r="1243" spans="4:8" x14ac:dyDescent="0.3">
      <c r="D1243">
        <v>20</v>
      </c>
      <c r="E1243" t="s">
        <v>37</v>
      </c>
      <c r="G1243">
        <v>11</v>
      </c>
      <c r="H1243" t="s">
        <v>27</v>
      </c>
    </row>
    <row r="1244" spans="4:8" x14ac:dyDescent="0.3">
      <c r="D1244">
        <v>11</v>
      </c>
      <c r="E1244" t="s">
        <v>37</v>
      </c>
      <c r="G1244">
        <v>15</v>
      </c>
      <c r="H1244" t="s">
        <v>27</v>
      </c>
    </row>
    <row r="1245" spans="4:8" x14ac:dyDescent="0.3">
      <c r="D1245">
        <v>15</v>
      </c>
      <c r="E1245" t="s">
        <v>37</v>
      </c>
      <c r="G1245">
        <v>12</v>
      </c>
      <c r="H1245" t="s">
        <v>27</v>
      </c>
    </row>
    <row r="1246" spans="4:8" x14ac:dyDescent="0.3">
      <c r="D1246">
        <v>24</v>
      </c>
      <c r="E1246" t="s">
        <v>37</v>
      </c>
      <c r="G1246">
        <v>20</v>
      </c>
      <c r="H1246" t="s">
        <v>27</v>
      </c>
    </row>
    <row r="1247" spans="4:8" x14ac:dyDescent="0.3">
      <c r="D1247">
        <v>12</v>
      </c>
      <c r="E1247" t="s">
        <v>37</v>
      </c>
      <c r="G1247">
        <v>12</v>
      </c>
      <c r="H1247" t="s">
        <v>27</v>
      </c>
    </row>
    <row r="1248" spans="4:8" x14ac:dyDescent="0.3">
      <c r="D1248">
        <v>13</v>
      </c>
      <c r="E1248" t="s">
        <v>37</v>
      </c>
      <c r="G1248">
        <v>22</v>
      </c>
      <c r="H1248" t="s">
        <v>27</v>
      </c>
    </row>
    <row r="1249" spans="4:8" x14ac:dyDescent="0.3">
      <c r="D1249">
        <v>17</v>
      </c>
      <c r="E1249" t="s">
        <v>37</v>
      </c>
      <c r="G1249">
        <v>23</v>
      </c>
      <c r="H1249" t="s">
        <v>27</v>
      </c>
    </row>
    <row r="1250" spans="4:8" x14ac:dyDescent="0.3">
      <c r="D1250">
        <v>13</v>
      </c>
      <c r="E1250" t="s">
        <v>37</v>
      </c>
      <c r="G1250">
        <v>15</v>
      </c>
      <c r="H1250" t="s">
        <v>27</v>
      </c>
    </row>
    <row r="1251" spans="4:8" x14ac:dyDescent="0.3">
      <c r="D1251">
        <v>12</v>
      </c>
      <c r="E1251" t="s">
        <v>37</v>
      </c>
      <c r="G1251">
        <v>15</v>
      </c>
      <c r="H1251" t="s">
        <v>27</v>
      </c>
    </row>
    <row r="1252" spans="4:8" x14ac:dyDescent="0.3">
      <c r="D1252">
        <v>14</v>
      </c>
      <c r="E1252" t="s">
        <v>37</v>
      </c>
      <c r="G1252">
        <v>13</v>
      </c>
      <c r="H1252" t="s">
        <v>27</v>
      </c>
    </row>
    <row r="1253" spans="4:8" x14ac:dyDescent="0.3">
      <c r="D1253">
        <v>24</v>
      </c>
      <c r="E1253" t="s">
        <v>37</v>
      </c>
      <c r="G1253">
        <v>11</v>
      </c>
      <c r="H1253" t="s">
        <v>27</v>
      </c>
    </row>
    <row r="1254" spans="4:8" x14ac:dyDescent="0.3">
      <c r="D1254">
        <v>14</v>
      </c>
      <c r="E1254" t="s">
        <v>37</v>
      </c>
      <c r="G1254">
        <v>17</v>
      </c>
      <c r="H1254" t="s">
        <v>27</v>
      </c>
    </row>
    <row r="1255" spans="4:8" x14ac:dyDescent="0.3">
      <c r="D1255">
        <v>13</v>
      </c>
      <c r="E1255" t="s">
        <v>37</v>
      </c>
      <c r="G1255">
        <v>18</v>
      </c>
      <c r="H1255" t="s">
        <v>27</v>
      </c>
    </row>
    <row r="1256" spans="4:8" x14ac:dyDescent="0.3">
      <c r="D1256">
        <v>16</v>
      </c>
      <c r="E1256" t="s">
        <v>37</v>
      </c>
      <c r="G1256">
        <v>14</v>
      </c>
      <c r="H1256" t="s">
        <v>27</v>
      </c>
    </row>
    <row r="1257" spans="4:8" x14ac:dyDescent="0.3">
      <c r="D1257">
        <v>18</v>
      </c>
      <c r="E1257" t="s">
        <v>37</v>
      </c>
      <c r="G1257">
        <v>23</v>
      </c>
      <c r="H1257" t="s">
        <v>27</v>
      </c>
    </row>
    <row r="1258" spans="4:8" x14ac:dyDescent="0.3">
      <c r="D1258">
        <v>16</v>
      </c>
      <c r="E1258" t="s">
        <v>37</v>
      </c>
      <c r="G1258">
        <v>12</v>
      </c>
      <c r="H1258" t="s">
        <v>27</v>
      </c>
    </row>
    <row r="1259" spans="4:8" x14ac:dyDescent="0.3">
      <c r="D1259">
        <v>16</v>
      </c>
      <c r="E1259" t="s">
        <v>37</v>
      </c>
      <c r="G1259">
        <v>16</v>
      </c>
      <c r="H1259" t="s">
        <v>27</v>
      </c>
    </row>
    <row r="1260" spans="4:8" x14ac:dyDescent="0.3">
      <c r="D1260">
        <v>21</v>
      </c>
      <c r="E1260" t="s">
        <v>37</v>
      </c>
      <c r="G1260">
        <v>14</v>
      </c>
      <c r="H1260" t="s">
        <v>27</v>
      </c>
    </row>
    <row r="1261" spans="4:8" x14ac:dyDescent="0.3">
      <c r="D1261">
        <v>20</v>
      </c>
      <c r="E1261" t="s">
        <v>37</v>
      </c>
      <c r="G1261">
        <v>19</v>
      </c>
      <c r="H1261" t="s">
        <v>27</v>
      </c>
    </row>
    <row r="1262" spans="4:8" x14ac:dyDescent="0.3">
      <c r="D1262">
        <v>19</v>
      </c>
      <c r="E1262" t="s">
        <v>37</v>
      </c>
      <c r="G1262">
        <v>22</v>
      </c>
      <c r="H1262" t="s">
        <v>27</v>
      </c>
    </row>
    <row r="1263" spans="4:8" x14ac:dyDescent="0.3">
      <c r="D1263">
        <v>11</v>
      </c>
      <c r="E1263" t="s">
        <v>37</v>
      </c>
      <c r="G1263">
        <v>22</v>
      </c>
      <c r="H1263" t="s">
        <v>27</v>
      </c>
    </row>
    <row r="1264" spans="4:8" x14ac:dyDescent="0.3">
      <c r="D1264">
        <v>14</v>
      </c>
      <c r="E1264" t="s">
        <v>37</v>
      </c>
      <c r="G1264">
        <v>14</v>
      </c>
      <c r="H1264" t="s">
        <v>27</v>
      </c>
    </row>
    <row r="1265" spans="4:8" x14ac:dyDescent="0.3">
      <c r="D1265">
        <v>12</v>
      </c>
      <c r="E1265" t="s">
        <v>37</v>
      </c>
      <c r="G1265">
        <v>16</v>
      </c>
      <c r="H1265" t="s">
        <v>27</v>
      </c>
    </row>
    <row r="1266" spans="4:8" x14ac:dyDescent="0.3">
      <c r="D1266">
        <v>13</v>
      </c>
      <c r="E1266" t="s">
        <v>37</v>
      </c>
      <c r="G1266">
        <v>11</v>
      </c>
      <c r="H1266" t="s">
        <v>27</v>
      </c>
    </row>
    <row r="1267" spans="4:8" x14ac:dyDescent="0.3">
      <c r="D1267">
        <v>11</v>
      </c>
      <c r="E1267" t="s">
        <v>37</v>
      </c>
      <c r="G1267">
        <v>15</v>
      </c>
      <c r="H1267" t="s">
        <v>27</v>
      </c>
    </row>
    <row r="1268" spans="4:8" x14ac:dyDescent="0.3">
      <c r="D1268">
        <v>14</v>
      </c>
      <c r="E1268" t="s">
        <v>37</v>
      </c>
      <c r="G1268">
        <v>14</v>
      </c>
      <c r="H1268" t="s">
        <v>27</v>
      </c>
    </row>
    <row r="1269" spans="4:8" x14ac:dyDescent="0.3">
      <c r="D1269">
        <v>18</v>
      </c>
      <c r="E1269" t="s">
        <v>37</v>
      </c>
      <c r="G1269">
        <v>12</v>
      </c>
      <c r="H1269" t="s">
        <v>27</v>
      </c>
    </row>
    <row r="1270" spans="4:8" x14ac:dyDescent="0.3">
      <c r="D1270">
        <v>12</v>
      </c>
      <c r="E1270" t="s">
        <v>37</v>
      </c>
      <c r="G1270">
        <v>12</v>
      </c>
      <c r="H1270" t="s">
        <v>27</v>
      </c>
    </row>
    <row r="1271" spans="4:8" x14ac:dyDescent="0.3">
      <c r="D1271">
        <v>13</v>
      </c>
      <c r="E1271" t="s">
        <v>37</v>
      </c>
      <c r="G1271">
        <v>17</v>
      </c>
      <c r="H1271" t="s">
        <v>27</v>
      </c>
    </row>
    <row r="1272" spans="4:8" x14ac:dyDescent="0.3">
      <c r="D1272">
        <v>22</v>
      </c>
      <c r="E1272" t="s">
        <v>37</v>
      </c>
      <c r="G1272">
        <v>17</v>
      </c>
      <c r="H1272" t="s">
        <v>27</v>
      </c>
    </row>
    <row r="1273" spans="4:8" x14ac:dyDescent="0.3">
      <c r="D1273">
        <v>24</v>
      </c>
      <c r="E1273" t="s">
        <v>37</v>
      </c>
      <c r="G1273">
        <v>14</v>
      </c>
      <c r="H1273" t="s">
        <v>27</v>
      </c>
    </row>
    <row r="1274" spans="4:8" x14ac:dyDescent="0.3">
      <c r="D1274">
        <v>14</v>
      </c>
      <c r="E1274" t="s">
        <v>37</v>
      </c>
      <c r="G1274">
        <v>13</v>
      </c>
      <c r="H1274" t="s">
        <v>27</v>
      </c>
    </row>
    <row r="1275" spans="4:8" x14ac:dyDescent="0.3">
      <c r="D1275">
        <v>21</v>
      </c>
      <c r="E1275" t="s">
        <v>37</v>
      </c>
      <c r="G1275">
        <v>15</v>
      </c>
      <c r="H1275" t="s">
        <v>27</v>
      </c>
    </row>
    <row r="1276" spans="4:8" x14ac:dyDescent="0.3">
      <c r="D1276">
        <v>18</v>
      </c>
      <c r="E1276" t="s">
        <v>37</v>
      </c>
      <c r="G1276">
        <v>11</v>
      </c>
      <c r="H1276" t="s">
        <v>27</v>
      </c>
    </row>
    <row r="1277" spans="4:8" x14ac:dyDescent="0.3">
      <c r="D1277">
        <v>20</v>
      </c>
      <c r="E1277" t="s">
        <v>37</v>
      </c>
      <c r="G1277">
        <v>11</v>
      </c>
      <c r="H1277" t="s">
        <v>27</v>
      </c>
    </row>
    <row r="1278" spans="4:8" x14ac:dyDescent="0.3">
      <c r="D1278">
        <v>19</v>
      </c>
      <c r="E1278" t="s">
        <v>37</v>
      </c>
      <c r="G1278">
        <v>20</v>
      </c>
      <c r="H1278" t="s">
        <v>27</v>
      </c>
    </row>
    <row r="1279" spans="4:8" x14ac:dyDescent="0.3">
      <c r="D1279">
        <v>12</v>
      </c>
      <c r="E1279" t="s">
        <v>37</v>
      </c>
      <c r="G1279">
        <v>14</v>
      </c>
      <c r="H1279" t="s">
        <v>27</v>
      </c>
    </row>
    <row r="1280" spans="4:8" x14ac:dyDescent="0.3">
      <c r="D1280">
        <v>16</v>
      </c>
      <c r="E1280" t="s">
        <v>37</v>
      </c>
      <c r="G1280">
        <v>18</v>
      </c>
      <c r="H1280" t="s">
        <v>27</v>
      </c>
    </row>
    <row r="1281" spans="4:8" x14ac:dyDescent="0.3">
      <c r="D1281">
        <v>17</v>
      </c>
      <c r="E1281" t="s">
        <v>37</v>
      </c>
      <c r="G1281">
        <v>16</v>
      </c>
      <c r="H1281" t="s">
        <v>27</v>
      </c>
    </row>
    <row r="1282" spans="4:8" x14ac:dyDescent="0.3">
      <c r="D1282">
        <v>14</v>
      </c>
      <c r="E1282" t="s">
        <v>37</v>
      </c>
      <c r="G1282">
        <v>11</v>
      </c>
      <c r="H1282" t="s">
        <v>27</v>
      </c>
    </row>
    <row r="1283" spans="4:8" x14ac:dyDescent="0.3">
      <c r="D1283">
        <v>19</v>
      </c>
      <c r="E1283" t="s">
        <v>37</v>
      </c>
      <c r="G1283">
        <v>17</v>
      </c>
      <c r="H1283" t="s">
        <v>27</v>
      </c>
    </row>
    <row r="1284" spans="4:8" x14ac:dyDescent="0.3">
      <c r="D1284">
        <v>19</v>
      </c>
      <c r="E1284" t="s">
        <v>37</v>
      </c>
      <c r="G1284">
        <v>11</v>
      </c>
      <c r="H1284" t="s">
        <v>27</v>
      </c>
    </row>
    <row r="1285" spans="4:8" x14ac:dyDescent="0.3">
      <c r="D1285">
        <v>14</v>
      </c>
      <c r="E1285" t="s">
        <v>37</v>
      </c>
      <c r="G1285">
        <v>19</v>
      </c>
      <c r="H1285" t="s">
        <v>27</v>
      </c>
    </row>
    <row r="1286" spans="4:8" x14ac:dyDescent="0.3">
      <c r="D1286">
        <v>22</v>
      </c>
      <c r="E1286" t="s">
        <v>37</v>
      </c>
      <c r="G1286">
        <v>11</v>
      </c>
      <c r="H1286" t="s">
        <v>27</v>
      </c>
    </row>
    <row r="1287" spans="4:8" x14ac:dyDescent="0.3">
      <c r="D1287">
        <v>13</v>
      </c>
      <c r="E1287" t="s">
        <v>37</v>
      </c>
      <c r="G1287">
        <v>12</v>
      </c>
      <c r="H1287" t="s">
        <v>27</v>
      </c>
    </row>
    <row r="1288" spans="4:8" x14ac:dyDescent="0.3">
      <c r="D1288">
        <v>11</v>
      </c>
      <c r="E1288" t="s">
        <v>37</v>
      </c>
      <c r="G1288">
        <v>14</v>
      </c>
      <c r="H1288" t="s">
        <v>27</v>
      </c>
    </row>
    <row r="1289" spans="4:8" x14ac:dyDescent="0.3">
      <c r="D1289">
        <v>11</v>
      </c>
      <c r="E1289" t="s">
        <v>37</v>
      </c>
      <c r="G1289">
        <v>17</v>
      </c>
      <c r="H1289" t="s">
        <v>27</v>
      </c>
    </row>
    <row r="1290" spans="4:8" x14ac:dyDescent="0.3">
      <c r="D1290">
        <v>11</v>
      </c>
      <c r="E1290" t="s">
        <v>37</v>
      </c>
      <c r="G1290">
        <v>18</v>
      </c>
      <c r="H1290" t="s">
        <v>27</v>
      </c>
    </row>
    <row r="1291" spans="4:8" x14ac:dyDescent="0.3">
      <c r="D1291">
        <v>13</v>
      </c>
      <c r="E1291" t="s">
        <v>37</v>
      </c>
      <c r="G1291">
        <v>20</v>
      </c>
      <c r="H1291" t="s">
        <v>27</v>
      </c>
    </row>
    <row r="1292" spans="4:8" x14ac:dyDescent="0.3">
      <c r="D1292">
        <v>14</v>
      </c>
      <c r="E1292" t="s">
        <v>37</v>
      </c>
      <c r="G1292">
        <v>19</v>
      </c>
      <c r="H1292" t="s">
        <v>27</v>
      </c>
    </row>
    <row r="1293" spans="4:8" x14ac:dyDescent="0.3">
      <c r="D1293">
        <v>14</v>
      </c>
      <c r="E1293" t="s">
        <v>37</v>
      </c>
      <c r="G1293">
        <v>13</v>
      </c>
      <c r="H1293" t="s">
        <v>27</v>
      </c>
    </row>
    <row r="1294" spans="4:8" x14ac:dyDescent="0.3">
      <c r="D1294">
        <v>21</v>
      </c>
      <c r="E1294" t="s">
        <v>37</v>
      </c>
      <c r="G1294">
        <v>13</v>
      </c>
      <c r="H1294" t="s">
        <v>27</v>
      </c>
    </row>
    <row r="1295" spans="4:8" x14ac:dyDescent="0.3">
      <c r="D1295">
        <v>17</v>
      </c>
      <c r="E1295" t="s">
        <v>37</v>
      </c>
      <c r="G1295">
        <v>21</v>
      </c>
      <c r="H1295" t="s">
        <v>27</v>
      </c>
    </row>
    <row r="1296" spans="4:8" x14ac:dyDescent="0.3">
      <c r="D1296">
        <v>18</v>
      </c>
      <c r="E1296" t="s">
        <v>37</v>
      </c>
      <c r="G1296">
        <v>12</v>
      </c>
      <c r="H1296" t="s">
        <v>27</v>
      </c>
    </row>
    <row r="1297" spans="4:8" x14ac:dyDescent="0.3">
      <c r="D1297">
        <v>19</v>
      </c>
      <c r="E1297" t="s">
        <v>37</v>
      </c>
      <c r="G1297">
        <v>13</v>
      </c>
      <c r="H1297" t="s">
        <v>27</v>
      </c>
    </row>
    <row r="1298" spans="4:8" x14ac:dyDescent="0.3">
      <c r="D1298">
        <v>21</v>
      </c>
      <c r="E1298" t="s">
        <v>37</v>
      </c>
      <c r="G1298">
        <v>15</v>
      </c>
      <c r="H1298" t="s">
        <v>27</v>
      </c>
    </row>
    <row r="1299" spans="4:8" x14ac:dyDescent="0.3">
      <c r="D1299">
        <v>17</v>
      </c>
      <c r="E1299" t="s">
        <v>37</v>
      </c>
      <c r="G1299">
        <v>18</v>
      </c>
      <c r="H1299" t="s">
        <v>27</v>
      </c>
    </row>
    <row r="1300" spans="4:8" x14ac:dyDescent="0.3">
      <c r="D1300">
        <v>11</v>
      </c>
      <c r="E1300" t="s">
        <v>37</v>
      </c>
      <c r="G1300">
        <v>19</v>
      </c>
      <c r="H1300" t="s">
        <v>27</v>
      </c>
    </row>
    <row r="1301" spans="4:8" x14ac:dyDescent="0.3">
      <c r="D1301">
        <v>25</v>
      </c>
      <c r="E1301" t="s">
        <v>37</v>
      </c>
      <c r="G1301">
        <v>17</v>
      </c>
      <c r="H1301" t="s">
        <v>27</v>
      </c>
    </row>
    <row r="1302" spans="4:8" x14ac:dyDescent="0.3">
      <c r="D1302">
        <v>17</v>
      </c>
      <c r="E1302" t="s">
        <v>37</v>
      </c>
      <c r="G1302">
        <v>15</v>
      </c>
      <c r="H1302" t="s">
        <v>27</v>
      </c>
    </row>
    <row r="1303" spans="4:8" x14ac:dyDescent="0.3">
      <c r="D1303">
        <v>18</v>
      </c>
      <c r="E1303" t="s">
        <v>37</v>
      </c>
      <c r="G1303">
        <v>12</v>
      </c>
      <c r="H1303" t="s">
        <v>27</v>
      </c>
    </row>
    <row r="1304" spans="4:8" x14ac:dyDescent="0.3">
      <c r="D1304">
        <v>20</v>
      </c>
      <c r="E1304" t="s">
        <v>37</v>
      </c>
      <c r="G1304">
        <v>11</v>
      </c>
      <c r="H1304" t="s">
        <v>27</v>
      </c>
    </row>
    <row r="1305" spans="4:8" x14ac:dyDescent="0.3">
      <c r="D1305">
        <v>18</v>
      </c>
      <c r="E1305" t="s">
        <v>37</v>
      </c>
      <c r="G1305">
        <v>18</v>
      </c>
      <c r="H1305" t="s">
        <v>27</v>
      </c>
    </row>
    <row r="1306" spans="4:8" x14ac:dyDescent="0.3">
      <c r="D1306">
        <v>12</v>
      </c>
      <c r="E1306" t="s">
        <v>37</v>
      </c>
      <c r="G1306">
        <v>14</v>
      </c>
      <c r="H1306" t="s">
        <v>27</v>
      </c>
    </row>
    <row r="1307" spans="4:8" x14ac:dyDescent="0.3">
      <c r="D1307">
        <v>12</v>
      </c>
      <c r="E1307" t="s">
        <v>37</v>
      </c>
      <c r="G1307">
        <v>13</v>
      </c>
      <c r="H1307" t="s">
        <v>27</v>
      </c>
    </row>
    <row r="1308" spans="4:8" x14ac:dyDescent="0.3">
      <c r="D1308">
        <v>13</v>
      </c>
      <c r="E1308" t="s">
        <v>37</v>
      </c>
      <c r="G1308">
        <v>22</v>
      </c>
      <c r="H1308" t="s">
        <v>27</v>
      </c>
    </row>
    <row r="1309" spans="4:8" x14ac:dyDescent="0.3">
      <c r="D1309">
        <v>13</v>
      </c>
      <c r="E1309" t="s">
        <v>37</v>
      </c>
      <c r="G1309">
        <v>17</v>
      </c>
      <c r="H1309" t="s">
        <v>27</v>
      </c>
    </row>
    <row r="1310" spans="4:8" x14ac:dyDescent="0.3">
      <c r="D1310">
        <v>19</v>
      </c>
      <c r="E1310" t="s">
        <v>37</v>
      </c>
      <c r="G1310">
        <v>13</v>
      </c>
      <c r="H1310" t="s">
        <v>27</v>
      </c>
    </row>
    <row r="1311" spans="4:8" x14ac:dyDescent="0.3">
      <c r="D1311">
        <v>14</v>
      </c>
      <c r="E1311" t="s">
        <v>37</v>
      </c>
      <c r="G1311">
        <v>16</v>
      </c>
      <c r="H1311" t="s">
        <v>27</v>
      </c>
    </row>
    <row r="1312" spans="4:8" x14ac:dyDescent="0.3">
      <c r="D1312">
        <v>12</v>
      </c>
      <c r="E1312" t="s">
        <v>37</v>
      </c>
      <c r="G1312">
        <v>14</v>
      </c>
      <c r="H1312" t="s">
        <v>27</v>
      </c>
    </row>
    <row r="1313" spans="4:8" x14ac:dyDescent="0.3">
      <c r="D1313">
        <v>14</v>
      </c>
      <c r="E1313" t="s">
        <v>37</v>
      </c>
      <c r="G1313">
        <v>12</v>
      </c>
      <c r="H1313" t="s">
        <v>27</v>
      </c>
    </row>
    <row r="1314" spans="4:8" x14ac:dyDescent="0.3">
      <c r="D1314">
        <v>11</v>
      </c>
      <c r="E1314" t="s">
        <v>37</v>
      </c>
      <c r="G1314">
        <v>23</v>
      </c>
      <c r="H1314" t="s">
        <v>27</v>
      </c>
    </row>
    <row r="1315" spans="4:8" x14ac:dyDescent="0.3">
      <c r="D1315">
        <v>12</v>
      </c>
      <c r="E1315" t="s">
        <v>37</v>
      </c>
      <c r="G1315">
        <v>11</v>
      </c>
      <c r="H1315" t="s">
        <v>27</v>
      </c>
    </row>
    <row r="1316" spans="4:8" x14ac:dyDescent="0.3">
      <c r="D1316">
        <v>15</v>
      </c>
      <c r="E1316" t="s">
        <v>37</v>
      </c>
      <c r="G1316">
        <v>11</v>
      </c>
      <c r="H1316" t="s">
        <v>27</v>
      </c>
    </row>
    <row r="1317" spans="4:8" x14ac:dyDescent="0.3">
      <c r="D1317">
        <v>15</v>
      </c>
      <c r="E1317" t="s">
        <v>37</v>
      </c>
      <c r="G1317">
        <v>24</v>
      </c>
      <c r="H1317" t="s">
        <v>27</v>
      </c>
    </row>
    <row r="1318" spans="4:8" x14ac:dyDescent="0.3">
      <c r="D1318">
        <v>24</v>
      </c>
      <c r="E1318" t="s">
        <v>37</v>
      </c>
      <c r="G1318">
        <v>20</v>
      </c>
      <c r="H1318" t="s">
        <v>27</v>
      </c>
    </row>
    <row r="1319" spans="4:8" x14ac:dyDescent="0.3">
      <c r="D1319">
        <v>13</v>
      </c>
      <c r="E1319" t="s">
        <v>37</v>
      </c>
      <c r="G1319">
        <v>12</v>
      </c>
      <c r="H1319" t="s">
        <v>27</v>
      </c>
    </row>
    <row r="1320" spans="4:8" x14ac:dyDescent="0.3">
      <c r="D1320">
        <v>13</v>
      </c>
      <c r="E1320" t="s">
        <v>37</v>
      </c>
      <c r="G1320">
        <v>15</v>
      </c>
      <c r="H1320" t="s">
        <v>27</v>
      </c>
    </row>
    <row r="1321" spans="4:8" x14ac:dyDescent="0.3">
      <c r="D1321">
        <v>13</v>
      </c>
      <c r="E1321" t="s">
        <v>37</v>
      </c>
      <c r="G1321">
        <v>16</v>
      </c>
      <c r="H1321" t="s">
        <v>27</v>
      </c>
    </row>
    <row r="1322" spans="4:8" x14ac:dyDescent="0.3">
      <c r="D1322">
        <v>16</v>
      </c>
      <c r="E1322" t="s">
        <v>37</v>
      </c>
      <c r="G1322">
        <v>11</v>
      </c>
      <c r="H1322" t="s">
        <v>27</v>
      </c>
    </row>
    <row r="1323" spans="4:8" x14ac:dyDescent="0.3">
      <c r="D1323">
        <v>13</v>
      </c>
      <c r="E1323" t="s">
        <v>37</v>
      </c>
      <c r="G1323">
        <v>16</v>
      </c>
      <c r="H1323" t="s">
        <v>27</v>
      </c>
    </row>
    <row r="1324" spans="4:8" x14ac:dyDescent="0.3">
      <c r="D1324">
        <v>11</v>
      </c>
      <c r="E1324" t="s">
        <v>37</v>
      </c>
      <c r="G1324">
        <v>11</v>
      </c>
      <c r="H1324" t="s">
        <v>27</v>
      </c>
    </row>
    <row r="1325" spans="4:8" x14ac:dyDescent="0.3">
      <c r="D1325">
        <v>20</v>
      </c>
      <c r="E1325" t="s">
        <v>37</v>
      </c>
      <c r="G1325">
        <v>13</v>
      </c>
      <c r="H1325" t="s">
        <v>27</v>
      </c>
    </row>
    <row r="1326" spans="4:8" x14ac:dyDescent="0.3">
      <c r="D1326">
        <v>22</v>
      </c>
      <c r="E1326" t="s">
        <v>37</v>
      </c>
      <c r="G1326">
        <v>13</v>
      </c>
      <c r="H1326" t="s">
        <v>27</v>
      </c>
    </row>
    <row r="1327" spans="4:8" x14ac:dyDescent="0.3">
      <c r="D1327">
        <v>14</v>
      </c>
      <c r="E1327" t="s">
        <v>37</v>
      </c>
      <c r="G1327">
        <v>12</v>
      </c>
      <c r="H1327" t="s">
        <v>27</v>
      </c>
    </row>
    <row r="1328" spans="4:8" x14ac:dyDescent="0.3">
      <c r="D1328">
        <v>15</v>
      </c>
      <c r="E1328" t="s">
        <v>37</v>
      </c>
      <c r="G1328">
        <v>18</v>
      </c>
      <c r="H1328" t="s">
        <v>27</v>
      </c>
    </row>
    <row r="1329" spans="4:8" x14ac:dyDescent="0.3">
      <c r="D1329">
        <v>17</v>
      </c>
      <c r="E1329" t="s">
        <v>37</v>
      </c>
      <c r="G1329">
        <v>23</v>
      </c>
      <c r="H1329" t="s">
        <v>27</v>
      </c>
    </row>
    <row r="1330" spans="4:8" x14ac:dyDescent="0.3">
      <c r="D1330">
        <v>11</v>
      </c>
      <c r="E1330" t="s">
        <v>37</v>
      </c>
      <c r="G1330">
        <v>12</v>
      </c>
      <c r="H1330" t="s">
        <v>27</v>
      </c>
    </row>
    <row r="1331" spans="4:8" x14ac:dyDescent="0.3">
      <c r="D1331">
        <v>18</v>
      </c>
      <c r="E1331" t="s">
        <v>37</v>
      </c>
      <c r="G1331">
        <v>11</v>
      </c>
      <c r="H1331" t="s">
        <v>27</v>
      </c>
    </row>
    <row r="1332" spans="4:8" x14ac:dyDescent="0.3">
      <c r="D1332">
        <v>13</v>
      </c>
      <c r="E1332" t="s">
        <v>37</v>
      </c>
      <c r="G1332">
        <v>15</v>
      </c>
      <c r="H1332" t="s">
        <v>27</v>
      </c>
    </row>
    <row r="1333" spans="4:8" x14ac:dyDescent="0.3">
      <c r="D1333">
        <v>15</v>
      </c>
      <c r="E1333" t="s">
        <v>37</v>
      </c>
      <c r="G1333">
        <v>12</v>
      </c>
      <c r="H1333" t="s">
        <v>27</v>
      </c>
    </row>
    <row r="1334" spans="4:8" x14ac:dyDescent="0.3">
      <c r="D1334">
        <v>11</v>
      </c>
      <c r="E1334" t="s">
        <v>37</v>
      </c>
      <c r="G1334">
        <v>20</v>
      </c>
      <c r="H1334" t="s">
        <v>27</v>
      </c>
    </row>
    <row r="1335" spans="4:8" x14ac:dyDescent="0.3">
      <c r="D1335">
        <v>12</v>
      </c>
      <c r="E1335" t="s">
        <v>37</v>
      </c>
      <c r="G1335">
        <v>14</v>
      </c>
      <c r="H1335" t="s">
        <v>27</v>
      </c>
    </row>
    <row r="1336" spans="4:8" x14ac:dyDescent="0.3">
      <c r="D1336">
        <v>12</v>
      </c>
      <c r="E1336" t="s">
        <v>37</v>
      </c>
      <c r="G1336">
        <v>15</v>
      </c>
      <c r="H1336" t="s">
        <v>27</v>
      </c>
    </row>
    <row r="1337" spans="4:8" x14ac:dyDescent="0.3">
      <c r="D1337">
        <v>15</v>
      </c>
      <c r="E1337" t="s">
        <v>37</v>
      </c>
      <c r="G1337">
        <v>12</v>
      </c>
      <c r="H1337" t="s">
        <v>27</v>
      </c>
    </row>
    <row r="1338" spans="4:8" x14ac:dyDescent="0.3">
      <c r="D1338">
        <v>13</v>
      </c>
      <c r="E1338" t="s">
        <v>37</v>
      </c>
      <c r="G1338">
        <v>11</v>
      </c>
      <c r="H1338" t="s">
        <v>27</v>
      </c>
    </row>
    <row r="1339" spans="4:8" x14ac:dyDescent="0.3">
      <c r="D1339">
        <v>14</v>
      </c>
      <c r="E1339" t="s">
        <v>37</v>
      </c>
      <c r="G1339">
        <v>13</v>
      </c>
      <c r="H1339" t="s">
        <v>27</v>
      </c>
    </row>
    <row r="1340" spans="4:8" x14ac:dyDescent="0.3">
      <c r="D1340">
        <v>14</v>
      </c>
      <c r="E1340" t="s">
        <v>37</v>
      </c>
      <c r="G1340">
        <v>11</v>
      </c>
      <c r="H1340" t="s">
        <v>27</v>
      </c>
    </row>
    <row r="1341" spans="4:8" x14ac:dyDescent="0.3">
      <c r="D1341">
        <v>16</v>
      </c>
      <c r="E1341" t="s">
        <v>37</v>
      </c>
      <c r="G1341">
        <v>20</v>
      </c>
      <c r="H1341" t="s">
        <v>27</v>
      </c>
    </row>
    <row r="1342" spans="4:8" x14ac:dyDescent="0.3">
      <c r="D1342">
        <v>20</v>
      </c>
      <c r="E1342" t="s">
        <v>37</v>
      </c>
      <c r="G1342">
        <v>11</v>
      </c>
      <c r="H1342" t="s">
        <v>27</v>
      </c>
    </row>
    <row r="1343" spans="4:8" x14ac:dyDescent="0.3">
      <c r="D1343">
        <v>13</v>
      </c>
      <c r="E1343" t="s">
        <v>37</v>
      </c>
      <c r="G1343">
        <v>16</v>
      </c>
      <c r="H1343" t="s">
        <v>27</v>
      </c>
    </row>
    <row r="1344" spans="4:8" x14ac:dyDescent="0.3">
      <c r="D1344">
        <v>14</v>
      </c>
      <c r="E1344" t="s">
        <v>37</v>
      </c>
      <c r="G1344">
        <v>14</v>
      </c>
      <c r="H1344" t="s">
        <v>27</v>
      </c>
    </row>
    <row r="1345" spans="4:8" x14ac:dyDescent="0.3">
      <c r="D1345">
        <v>22</v>
      </c>
      <c r="E1345" t="s">
        <v>37</v>
      </c>
      <c r="G1345">
        <v>15</v>
      </c>
      <c r="H1345" t="s">
        <v>27</v>
      </c>
    </row>
    <row r="1346" spans="4:8" x14ac:dyDescent="0.3">
      <c r="D1346">
        <v>12</v>
      </c>
      <c r="E1346" t="s">
        <v>37</v>
      </c>
      <c r="G1346">
        <v>16</v>
      </c>
      <c r="H1346" t="s">
        <v>27</v>
      </c>
    </row>
    <row r="1347" spans="4:8" x14ac:dyDescent="0.3">
      <c r="D1347">
        <v>13</v>
      </c>
      <c r="E1347" t="s">
        <v>37</v>
      </c>
      <c r="G1347">
        <v>13</v>
      </c>
      <c r="H1347" t="s">
        <v>27</v>
      </c>
    </row>
    <row r="1348" spans="4:8" x14ac:dyDescent="0.3">
      <c r="D1348">
        <v>19</v>
      </c>
      <c r="E1348" t="s">
        <v>37</v>
      </c>
      <c r="G1348">
        <v>11</v>
      </c>
      <c r="H1348" t="s">
        <v>27</v>
      </c>
    </row>
    <row r="1349" spans="4:8" x14ac:dyDescent="0.3">
      <c r="D1349">
        <v>13</v>
      </c>
      <c r="E1349" t="s">
        <v>37</v>
      </c>
      <c r="G1349">
        <v>13</v>
      </c>
      <c r="H1349" t="s">
        <v>27</v>
      </c>
    </row>
    <row r="1350" spans="4:8" x14ac:dyDescent="0.3">
      <c r="D1350">
        <v>12</v>
      </c>
      <c r="E1350" t="s">
        <v>37</v>
      </c>
      <c r="G1350">
        <v>14</v>
      </c>
      <c r="H1350" t="s">
        <v>27</v>
      </c>
    </row>
    <row r="1351" spans="4:8" x14ac:dyDescent="0.3">
      <c r="D1351">
        <v>14</v>
      </c>
      <c r="E1351" t="s">
        <v>37</v>
      </c>
      <c r="G1351">
        <v>14</v>
      </c>
      <c r="H1351" t="s">
        <v>27</v>
      </c>
    </row>
    <row r="1352" spans="4:8" x14ac:dyDescent="0.3">
      <c r="D1352">
        <v>16</v>
      </c>
      <c r="E1352" t="s">
        <v>37</v>
      </c>
      <c r="G1352">
        <v>14</v>
      </c>
      <c r="H1352" t="s">
        <v>27</v>
      </c>
    </row>
    <row r="1353" spans="4:8" x14ac:dyDescent="0.3">
      <c r="D1353">
        <v>12</v>
      </c>
      <c r="E1353" t="s">
        <v>37</v>
      </c>
      <c r="G1353">
        <v>19</v>
      </c>
      <c r="H1353" t="s">
        <v>27</v>
      </c>
    </row>
    <row r="1354" spans="4:8" x14ac:dyDescent="0.3">
      <c r="D1354">
        <v>19</v>
      </c>
      <c r="E1354" t="s">
        <v>37</v>
      </c>
      <c r="G1354">
        <v>21</v>
      </c>
      <c r="H1354" t="s">
        <v>27</v>
      </c>
    </row>
    <row r="1355" spans="4:8" x14ac:dyDescent="0.3">
      <c r="D1355">
        <v>22</v>
      </c>
      <c r="E1355" t="s">
        <v>37</v>
      </c>
      <c r="G1355">
        <v>12</v>
      </c>
      <c r="H1355" t="s">
        <v>27</v>
      </c>
    </row>
    <row r="1356" spans="4:8" x14ac:dyDescent="0.3">
      <c r="D1356">
        <v>16</v>
      </c>
      <c r="E1356" t="s">
        <v>37</v>
      </c>
      <c r="G1356">
        <v>16</v>
      </c>
      <c r="H1356" t="s">
        <v>27</v>
      </c>
    </row>
    <row r="1357" spans="4:8" x14ac:dyDescent="0.3">
      <c r="D1357">
        <v>11</v>
      </c>
      <c r="E1357" t="s">
        <v>37</v>
      </c>
      <c r="G1357">
        <v>18</v>
      </c>
      <c r="H1357" t="s">
        <v>27</v>
      </c>
    </row>
    <row r="1358" spans="4:8" x14ac:dyDescent="0.3">
      <c r="D1358">
        <v>15</v>
      </c>
      <c r="E1358" t="s">
        <v>37</v>
      </c>
      <c r="G1358">
        <v>11</v>
      </c>
      <c r="H1358" t="s">
        <v>27</v>
      </c>
    </row>
    <row r="1359" spans="4:8" x14ac:dyDescent="0.3">
      <c r="D1359">
        <v>14</v>
      </c>
      <c r="E1359" t="s">
        <v>37</v>
      </c>
      <c r="G1359">
        <v>16</v>
      </c>
      <c r="H1359" t="s">
        <v>27</v>
      </c>
    </row>
    <row r="1360" spans="4:8" x14ac:dyDescent="0.3">
      <c r="D1360">
        <v>13</v>
      </c>
      <c r="E1360" t="s">
        <v>37</v>
      </c>
      <c r="G1360">
        <v>13</v>
      </c>
      <c r="H1360" t="s">
        <v>27</v>
      </c>
    </row>
    <row r="1361" spans="4:8" x14ac:dyDescent="0.3">
      <c r="D1361">
        <v>11</v>
      </c>
      <c r="E1361" t="s">
        <v>37</v>
      </c>
      <c r="G1361">
        <v>19</v>
      </c>
      <c r="H1361" t="s">
        <v>27</v>
      </c>
    </row>
    <row r="1362" spans="4:8" x14ac:dyDescent="0.3">
      <c r="D1362">
        <v>19</v>
      </c>
      <c r="E1362" t="s">
        <v>37</v>
      </c>
      <c r="G1362">
        <v>12</v>
      </c>
      <c r="H1362" t="s">
        <v>27</v>
      </c>
    </row>
    <row r="1363" spans="4:8" x14ac:dyDescent="0.3">
      <c r="D1363">
        <v>11</v>
      </c>
      <c r="E1363" t="s">
        <v>37</v>
      </c>
      <c r="G1363">
        <v>17</v>
      </c>
      <c r="H1363" t="s">
        <v>27</v>
      </c>
    </row>
    <row r="1364" spans="4:8" x14ac:dyDescent="0.3">
      <c r="D1364">
        <v>15</v>
      </c>
      <c r="E1364" t="s">
        <v>37</v>
      </c>
      <c r="G1364">
        <v>20</v>
      </c>
      <c r="H1364" t="s">
        <v>27</v>
      </c>
    </row>
    <row r="1365" spans="4:8" x14ac:dyDescent="0.3">
      <c r="D1365">
        <v>13</v>
      </c>
      <c r="E1365" t="s">
        <v>37</v>
      </c>
      <c r="G1365">
        <v>12</v>
      </c>
      <c r="H1365" t="s">
        <v>27</v>
      </c>
    </row>
    <row r="1366" spans="4:8" x14ac:dyDescent="0.3">
      <c r="D1366">
        <v>14</v>
      </c>
      <c r="E1366" t="s">
        <v>37</v>
      </c>
      <c r="G1366">
        <v>13</v>
      </c>
      <c r="H1366" t="s">
        <v>27</v>
      </c>
    </row>
    <row r="1367" spans="4:8" x14ac:dyDescent="0.3">
      <c r="D1367">
        <v>13</v>
      </c>
      <c r="E1367" t="s">
        <v>37</v>
      </c>
      <c r="G1367">
        <v>14</v>
      </c>
      <c r="H1367" t="s">
        <v>27</v>
      </c>
    </row>
    <row r="1368" spans="4:8" x14ac:dyDescent="0.3">
      <c r="D1368">
        <v>23</v>
      </c>
      <c r="E1368" t="s">
        <v>37</v>
      </c>
      <c r="G1368">
        <v>17</v>
      </c>
      <c r="H1368" t="s">
        <v>27</v>
      </c>
    </row>
    <row r="1369" spans="4:8" x14ac:dyDescent="0.3">
      <c r="D1369">
        <v>12</v>
      </c>
      <c r="E1369" t="s">
        <v>37</v>
      </c>
      <c r="G1369">
        <v>13</v>
      </c>
      <c r="H1369" t="s">
        <v>27</v>
      </c>
    </row>
    <row r="1370" spans="4:8" x14ac:dyDescent="0.3">
      <c r="D1370">
        <v>16</v>
      </c>
      <c r="E1370" t="s">
        <v>37</v>
      </c>
      <c r="G1370">
        <v>11</v>
      </c>
      <c r="H1370" t="s">
        <v>27</v>
      </c>
    </row>
    <row r="1371" spans="4:8" x14ac:dyDescent="0.3">
      <c r="D1371">
        <v>18</v>
      </c>
      <c r="E1371" t="s">
        <v>37</v>
      </c>
      <c r="G1371">
        <v>12</v>
      </c>
      <c r="H1371" t="s">
        <v>27</v>
      </c>
    </row>
    <row r="1372" spans="4:8" x14ac:dyDescent="0.3">
      <c r="D1372">
        <v>20</v>
      </c>
      <c r="E1372" t="s">
        <v>37</v>
      </c>
      <c r="G1372">
        <v>13</v>
      </c>
      <c r="H1372" t="s">
        <v>27</v>
      </c>
    </row>
    <row r="1373" spans="4:8" x14ac:dyDescent="0.3">
      <c r="D1373">
        <v>19</v>
      </c>
      <c r="E1373" t="s">
        <v>37</v>
      </c>
      <c r="G1373">
        <v>11</v>
      </c>
      <c r="H1373" t="s">
        <v>27</v>
      </c>
    </row>
    <row r="1374" spans="4:8" x14ac:dyDescent="0.3">
      <c r="D1374">
        <v>18</v>
      </c>
      <c r="E1374" t="s">
        <v>37</v>
      </c>
      <c r="G1374">
        <v>11</v>
      </c>
      <c r="H1374" t="s">
        <v>27</v>
      </c>
    </row>
    <row r="1375" spans="4:8" x14ac:dyDescent="0.3">
      <c r="D1375">
        <v>13</v>
      </c>
      <c r="E1375" t="s">
        <v>37</v>
      </c>
      <c r="G1375">
        <v>18</v>
      </c>
      <c r="H1375" t="s">
        <v>27</v>
      </c>
    </row>
    <row r="1376" spans="4:8" x14ac:dyDescent="0.3">
      <c r="D1376">
        <v>22</v>
      </c>
      <c r="E1376" t="s">
        <v>37</v>
      </c>
      <c r="G1376">
        <v>16</v>
      </c>
      <c r="H1376" t="s">
        <v>27</v>
      </c>
    </row>
    <row r="1377" spans="4:8" x14ac:dyDescent="0.3">
      <c r="D1377">
        <v>17</v>
      </c>
      <c r="E1377" t="s">
        <v>37</v>
      </c>
      <c r="G1377">
        <v>12</v>
      </c>
      <c r="H1377" t="s">
        <v>27</v>
      </c>
    </row>
    <row r="1378" spans="4:8" x14ac:dyDescent="0.3">
      <c r="D1378">
        <v>14</v>
      </c>
      <c r="E1378" t="s">
        <v>37</v>
      </c>
      <c r="G1378">
        <v>20</v>
      </c>
      <c r="H1378" t="s">
        <v>27</v>
      </c>
    </row>
    <row r="1379" spans="4:8" x14ac:dyDescent="0.3">
      <c r="D1379">
        <v>20</v>
      </c>
      <c r="E1379" t="s">
        <v>37</v>
      </c>
      <c r="G1379">
        <v>17</v>
      </c>
      <c r="H1379" t="s">
        <v>27</v>
      </c>
    </row>
    <row r="1380" spans="4:8" x14ac:dyDescent="0.3">
      <c r="D1380">
        <v>15</v>
      </c>
      <c r="E1380" t="s">
        <v>37</v>
      </c>
      <c r="G1380">
        <v>11</v>
      </c>
      <c r="H1380" t="s">
        <v>27</v>
      </c>
    </row>
    <row r="1381" spans="4:8" x14ac:dyDescent="0.3">
      <c r="D1381">
        <v>17</v>
      </c>
      <c r="E1381" t="s">
        <v>37</v>
      </c>
      <c r="G1381">
        <v>14</v>
      </c>
      <c r="H1381" t="s">
        <v>27</v>
      </c>
    </row>
    <row r="1382" spans="4:8" x14ac:dyDescent="0.3">
      <c r="D1382">
        <v>19</v>
      </c>
      <c r="E1382" t="s">
        <v>37</v>
      </c>
      <c r="G1382">
        <v>14</v>
      </c>
      <c r="H1382" t="s">
        <v>27</v>
      </c>
    </row>
    <row r="1383" spans="4:8" x14ac:dyDescent="0.3">
      <c r="D1383">
        <v>14</v>
      </c>
      <c r="E1383" t="s">
        <v>37</v>
      </c>
      <c r="G1383">
        <v>14</v>
      </c>
      <c r="H1383" t="s">
        <v>27</v>
      </c>
    </row>
    <row r="1384" spans="4:8" x14ac:dyDescent="0.3">
      <c r="D1384">
        <v>22</v>
      </c>
      <c r="E1384" t="s">
        <v>37</v>
      </c>
      <c r="G1384">
        <v>15</v>
      </c>
      <c r="H1384" t="s">
        <v>27</v>
      </c>
    </row>
    <row r="1385" spans="4:8" x14ac:dyDescent="0.3">
      <c r="D1385">
        <v>12</v>
      </c>
      <c r="E1385" t="s">
        <v>37</v>
      </c>
      <c r="G1385">
        <v>12</v>
      </c>
      <c r="H1385" t="s">
        <v>27</v>
      </c>
    </row>
    <row r="1386" spans="4:8" x14ac:dyDescent="0.3">
      <c r="D1386">
        <v>16</v>
      </c>
      <c r="E1386" t="s">
        <v>37</v>
      </c>
      <c r="G1386">
        <v>19</v>
      </c>
      <c r="H1386" t="s">
        <v>27</v>
      </c>
    </row>
    <row r="1387" spans="4:8" x14ac:dyDescent="0.3">
      <c r="D1387">
        <v>14</v>
      </c>
      <c r="E1387" t="s">
        <v>37</v>
      </c>
      <c r="G1387">
        <v>12</v>
      </c>
      <c r="H1387" t="s">
        <v>27</v>
      </c>
    </row>
    <row r="1388" spans="4:8" x14ac:dyDescent="0.3">
      <c r="D1388">
        <v>11</v>
      </c>
      <c r="E1388" t="s">
        <v>37</v>
      </c>
      <c r="G1388">
        <v>12</v>
      </c>
      <c r="H1388" t="s">
        <v>27</v>
      </c>
    </row>
    <row r="1389" spans="4:8" x14ac:dyDescent="0.3">
      <c r="D1389">
        <v>11</v>
      </c>
      <c r="E1389" t="s">
        <v>37</v>
      </c>
      <c r="G1389">
        <v>23</v>
      </c>
      <c r="H1389" t="s">
        <v>27</v>
      </c>
    </row>
    <row r="1390" spans="4:8" x14ac:dyDescent="0.3">
      <c r="D1390">
        <v>11</v>
      </c>
      <c r="E1390" t="s">
        <v>37</v>
      </c>
      <c r="G1390">
        <v>12</v>
      </c>
      <c r="H1390" t="s">
        <v>27</v>
      </c>
    </row>
    <row r="1391" spans="4:8" x14ac:dyDescent="0.3">
      <c r="D1391">
        <v>14</v>
      </c>
      <c r="E1391" t="s">
        <v>37</v>
      </c>
      <c r="G1391">
        <v>14</v>
      </c>
      <c r="H1391" t="s">
        <v>27</v>
      </c>
    </row>
    <row r="1392" spans="4:8" x14ac:dyDescent="0.3">
      <c r="D1392">
        <v>15</v>
      </c>
      <c r="E1392" t="s">
        <v>37</v>
      </c>
      <c r="G1392">
        <v>15</v>
      </c>
      <c r="H1392" t="s">
        <v>27</v>
      </c>
    </row>
    <row r="1393" spans="4:8" x14ac:dyDescent="0.3">
      <c r="D1393">
        <v>13</v>
      </c>
      <c r="E1393" t="s">
        <v>37</v>
      </c>
      <c r="G1393">
        <v>19</v>
      </c>
      <c r="H1393" t="s">
        <v>27</v>
      </c>
    </row>
    <row r="1394" spans="4:8" x14ac:dyDescent="0.3">
      <c r="D1394">
        <v>12</v>
      </c>
      <c r="E1394" t="s">
        <v>37</v>
      </c>
      <c r="G1394">
        <v>11</v>
      </c>
      <c r="H1394" t="s">
        <v>27</v>
      </c>
    </row>
    <row r="1395" spans="4:8" x14ac:dyDescent="0.3">
      <c r="D1395">
        <v>12</v>
      </c>
      <c r="E1395" t="s">
        <v>37</v>
      </c>
      <c r="G1395">
        <v>13</v>
      </c>
      <c r="H1395" t="s">
        <v>27</v>
      </c>
    </row>
    <row r="1396" spans="4:8" x14ac:dyDescent="0.3">
      <c r="D1396">
        <v>13</v>
      </c>
      <c r="E1396" t="s">
        <v>37</v>
      </c>
      <c r="G1396">
        <v>23</v>
      </c>
      <c r="H1396" t="s">
        <v>27</v>
      </c>
    </row>
    <row r="1397" spans="4:8" x14ac:dyDescent="0.3">
      <c r="D1397">
        <v>20</v>
      </c>
      <c r="E1397" t="s">
        <v>37</v>
      </c>
      <c r="G1397">
        <v>12</v>
      </c>
      <c r="H1397" t="s">
        <v>27</v>
      </c>
    </row>
    <row r="1398" spans="4:8" x14ac:dyDescent="0.3">
      <c r="D1398">
        <v>17</v>
      </c>
      <c r="E1398" t="s">
        <v>37</v>
      </c>
      <c r="G1398">
        <v>22</v>
      </c>
      <c r="H1398" t="s">
        <v>27</v>
      </c>
    </row>
    <row r="1399" spans="4:8" x14ac:dyDescent="0.3">
      <c r="D1399">
        <v>12</v>
      </c>
      <c r="E1399" t="s">
        <v>37</v>
      </c>
      <c r="G1399">
        <v>13</v>
      </c>
      <c r="H1399" t="s">
        <v>27</v>
      </c>
    </row>
    <row r="1400" spans="4:8" x14ac:dyDescent="0.3">
      <c r="D1400">
        <v>13</v>
      </c>
      <c r="E1400" t="s">
        <v>37</v>
      </c>
      <c r="G1400">
        <v>17</v>
      </c>
      <c r="H1400" t="s">
        <v>27</v>
      </c>
    </row>
    <row r="1401" spans="4:8" x14ac:dyDescent="0.3">
      <c r="D1401">
        <v>12</v>
      </c>
      <c r="E1401" t="s">
        <v>37</v>
      </c>
      <c r="G1401">
        <v>11</v>
      </c>
      <c r="H1401" t="s">
        <v>27</v>
      </c>
    </row>
    <row r="1402" spans="4:8" x14ac:dyDescent="0.3">
      <c r="D1402">
        <v>11</v>
      </c>
      <c r="E1402" t="s">
        <v>37</v>
      </c>
      <c r="G1402">
        <v>19</v>
      </c>
      <c r="H1402" t="s">
        <v>27</v>
      </c>
    </row>
    <row r="1403" spans="4:8" x14ac:dyDescent="0.3">
      <c r="D1403">
        <v>22</v>
      </c>
      <c r="E1403" t="s">
        <v>37</v>
      </c>
      <c r="G1403">
        <v>13</v>
      </c>
      <c r="H1403" t="s">
        <v>27</v>
      </c>
    </row>
    <row r="1404" spans="4:8" x14ac:dyDescent="0.3">
      <c r="D1404">
        <v>13</v>
      </c>
      <c r="E1404" t="s">
        <v>37</v>
      </c>
      <c r="G1404">
        <v>17</v>
      </c>
      <c r="H1404" t="s">
        <v>27</v>
      </c>
    </row>
    <row r="1405" spans="4:8" x14ac:dyDescent="0.3">
      <c r="D1405">
        <v>20</v>
      </c>
      <c r="E1405" t="s">
        <v>37</v>
      </c>
      <c r="G1405">
        <v>11</v>
      </c>
      <c r="H1405" t="s">
        <v>27</v>
      </c>
    </row>
    <row r="1406" spans="4:8" x14ac:dyDescent="0.3">
      <c r="D1406">
        <v>13</v>
      </c>
      <c r="E1406" t="s">
        <v>37</v>
      </c>
      <c r="G1406">
        <v>16</v>
      </c>
      <c r="H1406" t="s">
        <v>27</v>
      </c>
    </row>
    <row r="1407" spans="4:8" x14ac:dyDescent="0.3">
      <c r="D1407">
        <v>13</v>
      </c>
      <c r="E1407" t="s">
        <v>37</v>
      </c>
      <c r="G1407">
        <v>11</v>
      </c>
      <c r="H1407" t="s">
        <v>27</v>
      </c>
    </row>
    <row r="1408" spans="4:8" x14ac:dyDescent="0.3">
      <c r="D1408">
        <v>12</v>
      </c>
      <c r="E1408" t="s">
        <v>37</v>
      </c>
      <c r="G1408">
        <v>15</v>
      </c>
      <c r="H1408" t="s">
        <v>27</v>
      </c>
    </row>
    <row r="1409" spans="4:8" x14ac:dyDescent="0.3">
      <c r="D1409">
        <v>13</v>
      </c>
      <c r="E1409" t="s">
        <v>37</v>
      </c>
      <c r="G1409">
        <v>11</v>
      </c>
      <c r="H1409" t="s">
        <v>27</v>
      </c>
    </row>
    <row r="1410" spans="4:8" x14ac:dyDescent="0.3">
      <c r="D1410">
        <v>25</v>
      </c>
      <c r="E1410" t="s">
        <v>37</v>
      </c>
      <c r="G1410">
        <v>13</v>
      </c>
      <c r="H1410" t="s">
        <v>27</v>
      </c>
    </row>
    <row r="1411" spans="4:8" x14ac:dyDescent="0.3">
      <c r="D1411">
        <v>12</v>
      </c>
      <c r="E1411" t="s">
        <v>37</v>
      </c>
      <c r="G1411">
        <v>15</v>
      </c>
      <c r="H1411" t="s">
        <v>27</v>
      </c>
    </row>
    <row r="1412" spans="4:8" x14ac:dyDescent="0.3">
      <c r="D1412">
        <v>11</v>
      </c>
      <c r="E1412" t="s">
        <v>37</v>
      </c>
      <c r="G1412">
        <v>24</v>
      </c>
      <c r="H1412" t="s">
        <v>27</v>
      </c>
    </row>
    <row r="1413" spans="4:8" x14ac:dyDescent="0.3">
      <c r="D1413">
        <v>18</v>
      </c>
      <c r="E1413" t="s">
        <v>37</v>
      </c>
      <c r="G1413">
        <v>14</v>
      </c>
      <c r="H1413" t="s">
        <v>27</v>
      </c>
    </row>
    <row r="1414" spans="4:8" x14ac:dyDescent="0.3">
      <c r="D1414">
        <v>11</v>
      </c>
      <c r="E1414" t="s">
        <v>37</v>
      </c>
      <c r="G1414">
        <v>22</v>
      </c>
      <c r="H1414" t="s">
        <v>27</v>
      </c>
    </row>
    <row r="1415" spans="4:8" x14ac:dyDescent="0.3">
      <c r="D1415">
        <v>13</v>
      </c>
      <c r="E1415" t="s">
        <v>37</v>
      </c>
      <c r="G1415">
        <v>11</v>
      </c>
      <c r="H1415" t="s">
        <v>27</v>
      </c>
    </row>
    <row r="1416" spans="4:8" x14ac:dyDescent="0.3">
      <c r="D1416">
        <v>17</v>
      </c>
      <c r="E1416" t="s">
        <v>37</v>
      </c>
      <c r="G1416">
        <v>12</v>
      </c>
      <c r="H1416" t="s">
        <v>27</v>
      </c>
    </row>
    <row r="1417" spans="4:8" x14ac:dyDescent="0.3">
      <c r="D1417">
        <v>15</v>
      </c>
      <c r="E1417" t="s">
        <v>37</v>
      </c>
      <c r="G1417">
        <v>12</v>
      </c>
      <c r="H1417" t="s">
        <v>27</v>
      </c>
    </row>
    <row r="1418" spans="4:8" x14ac:dyDescent="0.3">
      <c r="D1418">
        <v>13</v>
      </c>
      <c r="E1418" t="s">
        <v>37</v>
      </c>
      <c r="G1418">
        <v>22</v>
      </c>
      <c r="H1418" t="s">
        <v>27</v>
      </c>
    </row>
    <row r="1419" spans="4:8" x14ac:dyDescent="0.3">
      <c r="D1419">
        <v>25</v>
      </c>
      <c r="E1419" t="s">
        <v>37</v>
      </c>
      <c r="G1419">
        <v>19</v>
      </c>
      <c r="H1419" t="s">
        <v>27</v>
      </c>
    </row>
    <row r="1420" spans="4:8" x14ac:dyDescent="0.3">
      <c r="D1420">
        <v>11</v>
      </c>
      <c r="E1420" t="s">
        <v>37</v>
      </c>
      <c r="G1420">
        <v>12</v>
      </c>
      <c r="H1420" t="s">
        <v>27</v>
      </c>
    </row>
    <row r="1421" spans="4:8" x14ac:dyDescent="0.3">
      <c r="D1421">
        <v>18</v>
      </c>
      <c r="E1421" t="s">
        <v>37</v>
      </c>
      <c r="G1421">
        <v>19</v>
      </c>
      <c r="H1421" t="s">
        <v>27</v>
      </c>
    </row>
    <row r="1422" spans="4:8" x14ac:dyDescent="0.3">
      <c r="D1422">
        <v>20</v>
      </c>
      <c r="E1422" t="s">
        <v>37</v>
      </c>
      <c r="G1422">
        <v>13</v>
      </c>
      <c r="H1422" t="s">
        <v>27</v>
      </c>
    </row>
    <row r="1423" spans="4:8" x14ac:dyDescent="0.3">
      <c r="D1423">
        <v>14</v>
      </c>
      <c r="E1423" t="s">
        <v>37</v>
      </c>
      <c r="G1423">
        <v>16</v>
      </c>
      <c r="H1423" t="s">
        <v>27</v>
      </c>
    </row>
    <row r="1424" spans="4:8" x14ac:dyDescent="0.3">
      <c r="D1424">
        <v>21</v>
      </c>
      <c r="E1424" t="s">
        <v>37</v>
      </c>
      <c r="G1424">
        <v>15</v>
      </c>
      <c r="H1424" t="s">
        <v>27</v>
      </c>
    </row>
    <row r="1425" spans="4:8" x14ac:dyDescent="0.3">
      <c r="D1425">
        <v>14</v>
      </c>
      <c r="E1425" t="s">
        <v>37</v>
      </c>
      <c r="G1425">
        <v>18</v>
      </c>
      <c r="H1425" t="s">
        <v>27</v>
      </c>
    </row>
    <row r="1426" spans="4:8" x14ac:dyDescent="0.3">
      <c r="D1426">
        <v>21</v>
      </c>
      <c r="E1426" t="s">
        <v>37</v>
      </c>
      <c r="G1426">
        <v>13</v>
      </c>
      <c r="H1426" t="s">
        <v>27</v>
      </c>
    </row>
    <row r="1427" spans="4:8" x14ac:dyDescent="0.3">
      <c r="D1427">
        <v>17</v>
      </c>
      <c r="E1427" t="s">
        <v>37</v>
      </c>
      <c r="G1427">
        <v>24</v>
      </c>
      <c r="H1427" t="s">
        <v>27</v>
      </c>
    </row>
    <row r="1428" spans="4:8" x14ac:dyDescent="0.3">
      <c r="D1428">
        <v>11</v>
      </c>
      <c r="E1428" t="s">
        <v>37</v>
      </c>
      <c r="G1428">
        <v>14</v>
      </c>
      <c r="H1428" t="s">
        <v>27</v>
      </c>
    </row>
    <row r="1429" spans="4:8" x14ac:dyDescent="0.3">
      <c r="D1429">
        <v>14</v>
      </c>
      <c r="E1429" t="s">
        <v>37</v>
      </c>
      <c r="G1429">
        <v>13</v>
      </c>
      <c r="H1429" t="s">
        <v>27</v>
      </c>
    </row>
    <row r="1430" spans="4:8" x14ac:dyDescent="0.3">
      <c r="D1430">
        <v>17</v>
      </c>
      <c r="E1430" t="s">
        <v>37</v>
      </c>
      <c r="G1430">
        <v>19</v>
      </c>
      <c r="H1430" t="s">
        <v>27</v>
      </c>
    </row>
    <row r="1431" spans="4:8" x14ac:dyDescent="0.3">
      <c r="D1431">
        <v>13</v>
      </c>
      <c r="E1431" t="s">
        <v>37</v>
      </c>
      <c r="G1431">
        <v>13</v>
      </c>
      <c r="H1431" t="s">
        <v>27</v>
      </c>
    </row>
    <row r="1432" spans="4:8" x14ac:dyDescent="0.3">
      <c r="D1432">
        <v>15</v>
      </c>
      <c r="E1432" t="s">
        <v>37</v>
      </c>
      <c r="G1432">
        <v>18</v>
      </c>
      <c r="H1432" t="s">
        <v>27</v>
      </c>
    </row>
    <row r="1433" spans="4:8" x14ac:dyDescent="0.3">
      <c r="D1433">
        <v>12</v>
      </c>
      <c r="E1433" t="s">
        <v>37</v>
      </c>
      <c r="G1433">
        <v>19</v>
      </c>
      <c r="H1433" t="s">
        <v>27</v>
      </c>
    </row>
    <row r="1434" spans="4:8" x14ac:dyDescent="0.3">
      <c r="D1434">
        <v>19</v>
      </c>
      <c r="E1434" t="s">
        <v>37</v>
      </c>
      <c r="G1434">
        <v>14</v>
      </c>
      <c r="H1434" t="s">
        <v>27</v>
      </c>
    </row>
    <row r="1435" spans="4:8" x14ac:dyDescent="0.3">
      <c r="D1435">
        <v>17</v>
      </c>
      <c r="E1435" t="s">
        <v>37</v>
      </c>
      <c r="G1435">
        <v>13</v>
      </c>
      <c r="H1435" t="s">
        <v>27</v>
      </c>
    </row>
    <row r="1436" spans="4:8" x14ac:dyDescent="0.3">
      <c r="D1436">
        <v>14</v>
      </c>
      <c r="E1436" t="s">
        <v>37</v>
      </c>
      <c r="G1436">
        <v>15</v>
      </c>
      <c r="H1436" t="s">
        <v>27</v>
      </c>
    </row>
    <row r="1437" spans="4:8" x14ac:dyDescent="0.3">
      <c r="D1437">
        <v>12</v>
      </c>
      <c r="E1437" t="s">
        <v>37</v>
      </c>
      <c r="G1437">
        <v>11</v>
      </c>
      <c r="H1437" t="s">
        <v>27</v>
      </c>
    </row>
    <row r="1438" spans="4:8" x14ac:dyDescent="0.3">
      <c r="D1438">
        <v>12</v>
      </c>
      <c r="E1438" t="s">
        <v>37</v>
      </c>
      <c r="G1438">
        <v>13</v>
      </c>
      <c r="H1438" t="s">
        <v>27</v>
      </c>
    </row>
    <row r="1439" spans="4:8" x14ac:dyDescent="0.3">
      <c r="D1439">
        <v>11</v>
      </c>
      <c r="E1439" t="s">
        <v>37</v>
      </c>
      <c r="G1439">
        <v>13</v>
      </c>
      <c r="H1439" t="s">
        <v>27</v>
      </c>
    </row>
    <row r="1440" spans="4:8" x14ac:dyDescent="0.3">
      <c r="D1440">
        <v>12</v>
      </c>
      <c r="E1440" t="s">
        <v>37</v>
      </c>
      <c r="G1440">
        <v>21</v>
      </c>
      <c r="H1440" t="s">
        <v>27</v>
      </c>
    </row>
    <row r="1441" spans="4:8" x14ac:dyDescent="0.3">
      <c r="D1441">
        <v>22</v>
      </c>
      <c r="E1441" t="s">
        <v>37</v>
      </c>
      <c r="G1441">
        <v>11</v>
      </c>
      <c r="H1441" t="s">
        <v>27</v>
      </c>
    </row>
    <row r="1442" spans="4:8" x14ac:dyDescent="0.3">
      <c r="D1442">
        <v>14</v>
      </c>
      <c r="E1442" t="s">
        <v>37</v>
      </c>
      <c r="G1442">
        <v>11</v>
      </c>
      <c r="H1442" t="s">
        <v>27</v>
      </c>
    </row>
    <row r="1443" spans="4:8" x14ac:dyDescent="0.3">
      <c r="D1443">
        <v>20</v>
      </c>
      <c r="E1443" t="s">
        <v>37</v>
      </c>
      <c r="G1443">
        <v>16</v>
      </c>
      <c r="H1443" t="s">
        <v>27</v>
      </c>
    </row>
    <row r="1444" spans="4:8" x14ac:dyDescent="0.3">
      <c r="D1444">
        <v>16</v>
      </c>
      <c r="E1444" t="s">
        <v>37</v>
      </c>
      <c r="G1444">
        <v>11</v>
      </c>
      <c r="H1444" t="s">
        <v>27</v>
      </c>
    </row>
    <row r="1445" spans="4:8" x14ac:dyDescent="0.3">
      <c r="D1445">
        <v>14</v>
      </c>
      <c r="E1445" t="s">
        <v>37</v>
      </c>
      <c r="G1445">
        <v>18</v>
      </c>
      <c r="H1445" t="s">
        <v>27</v>
      </c>
    </row>
    <row r="1446" spans="4:8" x14ac:dyDescent="0.3">
      <c r="D1446">
        <v>24</v>
      </c>
      <c r="E1446" t="s">
        <v>37</v>
      </c>
      <c r="G1446">
        <v>19</v>
      </c>
      <c r="H1446" t="s">
        <v>27</v>
      </c>
    </row>
    <row r="1447" spans="4:8" x14ac:dyDescent="0.3">
      <c r="D1447">
        <v>12</v>
      </c>
      <c r="E1447" t="s">
        <v>37</v>
      </c>
      <c r="G1447">
        <v>22</v>
      </c>
      <c r="H1447" t="s">
        <v>27</v>
      </c>
    </row>
    <row r="1448" spans="4:8" x14ac:dyDescent="0.3">
      <c r="D1448">
        <v>11</v>
      </c>
      <c r="E1448" t="s">
        <v>37</v>
      </c>
      <c r="G1448">
        <v>18</v>
      </c>
      <c r="H1448" t="s">
        <v>27</v>
      </c>
    </row>
    <row r="1449" spans="4:8" x14ac:dyDescent="0.3">
      <c r="D1449">
        <v>14</v>
      </c>
      <c r="E1449" t="s">
        <v>37</v>
      </c>
      <c r="G1449">
        <v>14</v>
      </c>
      <c r="H1449" t="s">
        <v>27</v>
      </c>
    </row>
    <row r="1450" spans="4:8" x14ac:dyDescent="0.3">
      <c r="D1450">
        <v>14</v>
      </c>
      <c r="E1450" t="s">
        <v>37</v>
      </c>
      <c r="G1450">
        <v>13</v>
      </c>
      <c r="H1450" t="s">
        <v>27</v>
      </c>
    </row>
    <row r="1451" spans="4:8" x14ac:dyDescent="0.3">
      <c r="D1451">
        <v>11</v>
      </c>
      <c r="E1451" t="s">
        <v>37</v>
      </c>
      <c r="G1451">
        <v>17</v>
      </c>
      <c r="H1451" t="s">
        <v>27</v>
      </c>
    </row>
    <row r="1452" spans="4:8" x14ac:dyDescent="0.3">
      <c r="D1452">
        <v>12</v>
      </c>
      <c r="E1452" t="s">
        <v>37</v>
      </c>
      <c r="G1452">
        <v>17</v>
      </c>
      <c r="H1452" t="s">
        <v>27</v>
      </c>
    </row>
    <row r="1453" spans="4:8" x14ac:dyDescent="0.3">
      <c r="D1453">
        <v>14</v>
      </c>
      <c r="E1453" t="s">
        <v>37</v>
      </c>
      <c r="G1453">
        <v>15</v>
      </c>
      <c r="H1453" t="s">
        <v>27</v>
      </c>
    </row>
    <row r="1454" spans="4:8" x14ac:dyDescent="0.3">
      <c r="D1454">
        <v>18</v>
      </c>
      <c r="E1454" t="s">
        <v>37</v>
      </c>
      <c r="G1454">
        <v>24</v>
      </c>
      <c r="H1454" t="s">
        <v>27</v>
      </c>
    </row>
    <row r="1455" spans="4:8" x14ac:dyDescent="0.3">
      <c r="D1455">
        <v>13</v>
      </c>
      <c r="E1455" t="s">
        <v>37</v>
      </c>
      <c r="G1455">
        <v>12</v>
      </c>
      <c r="H1455" t="s">
        <v>27</v>
      </c>
    </row>
    <row r="1456" spans="4:8" x14ac:dyDescent="0.3">
      <c r="D1456">
        <v>18</v>
      </c>
      <c r="E1456" t="s">
        <v>37</v>
      </c>
      <c r="G1456">
        <v>11</v>
      </c>
      <c r="H1456" t="s">
        <v>27</v>
      </c>
    </row>
    <row r="1457" spans="4:8" x14ac:dyDescent="0.3">
      <c r="D1457">
        <v>22</v>
      </c>
      <c r="E1457" t="s">
        <v>37</v>
      </c>
      <c r="G1457">
        <v>15</v>
      </c>
      <c r="H1457" t="s">
        <v>27</v>
      </c>
    </row>
    <row r="1458" spans="4:8" x14ac:dyDescent="0.3">
      <c r="D1458">
        <v>13</v>
      </c>
      <c r="E1458" t="s">
        <v>37</v>
      </c>
      <c r="G1458">
        <v>17</v>
      </c>
      <c r="H1458" t="s">
        <v>27</v>
      </c>
    </row>
    <row r="1459" spans="4:8" x14ac:dyDescent="0.3">
      <c r="D1459">
        <v>18</v>
      </c>
      <c r="E1459" t="s">
        <v>37</v>
      </c>
      <c r="G1459">
        <v>18</v>
      </c>
      <c r="H1459" t="s">
        <v>27</v>
      </c>
    </row>
    <row r="1460" spans="4:8" x14ac:dyDescent="0.3">
      <c r="D1460">
        <v>12</v>
      </c>
      <c r="E1460" t="s">
        <v>37</v>
      </c>
      <c r="G1460">
        <v>13</v>
      </c>
      <c r="H1460" t="s">
        <v>27</v>
      </c>
    </row>
    <row r="1461" spans="4:8" x14ac:dyDescent="0.3">
      <c r="D1461">
        <v>11</v>
      </c>
      <c r="E1461" t="s">
        <v>37</v>
      </c>
      <c r="G1461">
        <v>18</v>
      </c>
      <c r="H1461" t="s">
        <v>27</v>
      </c>
    </row>
    <row r="1462" spans="4:8" x14ac:dyDescent="0.3">
      <c r="D1462">
        <v>11</v>
      </c>
      <c r="E1462" t="s">
        <v>37</v>
      </c>
      <c r="G1462">
        <v>15</v>
      </c>
      <c r="H1462" t="s">
        <v>27</v>
      </c>
    </row>
    <row r="1463" spans="4:8" x14ac:dyDescent="0.3">
      <c r="D1463">
        <v>12</v>
      </c>
      <c r="E1463" t="s">
        <v>37</v>
      </c>
      <c r="G1463">
        <v>18</v>
      </c>
      <c r="H1463" t="s">
        <v>27</v>
      </c>
    </row>
    <row r="1464" spans="4:8" x14ac:dyDescent="0.3">
      <c r="D1464">
        <v>19</v>
      </c>
      <c r="E1464" t="s">
        <v>37</v>
      </c>
      <c r="G1464">
        <v>15</v>
      </c>
      <c r="H1464" t="s">
        <v>27</v>
      </c>
    </row>
    <row r="1465" spans="4:8" x14ac:dyDescent="0.3">
      <c r="D1465">
        <v>23</v>
      </c>
      <c r="E1465" t="s">
        <v>37</v>
      </c>
      <c r="G1465">
        <v>18</v>
      </c>
      <c r="H1465" t="s">
        <v>27</v>
      </c>
    </row>
    <row r="1466" spans="4:8" x14ac:dyDescent="0.3">
      <c r="D1466">
        <v>11</v>
      </c>
      <c r="E1466" t="s">
        <v>37</v>
      </c>
      <c r="G1466">
        <v>12</v>
      </c>
      <c r="H1466" t="s">
        <v>27</v>
      </c>
    </row>
    <row r="1467" spans="4:8" x14ac:dyDescent="0.3">
      <c r="D1467">
        <v>13</v>
      </c>
      <c r="E1467" t="s">
        <v>37</v>
      </c>
      <c r="G1467">
        <v>16</v>
      </c>
      <c r="H1467" t="s">
        <v>27</v>
      </c>
    </row>
    <row r="1468" spans="4:8" x14ac:dyDescent="0.3">
      <c r="D1468">
        <v>11</v>
      </c>
      <c r="E1468" t="s">
        <v>37</v>
      </c>
      <c r="G1468">
        <v>11</v>
      </c>
      <c r="H1468" t="s">
        <v>27</v>
      </c>
    </row>
    <row r="1469" spans="4:8" x14ac:dyDescent="0.3">
      <c r="D1469">
        <v>12</v>
      </c>
      <c r="E1469" t="s">
        <v>37</v>
      </c>
      <c r="G1469">
        <v>14</v>
      </c>
      <c r="H1469" t="s">
        <v>27</v>
      </c>
    </row>
    <row r="1470" spans="4:8" x14ac:dyDescent="0.3">
      <c r="D1470">
        <v>13</v>
      </c>
      <c r="E1470" t="s">
        <v>37</v>
      </c>
      <c r="G1470">
        <v>14</v>
      </c>
      <c r="H1470" t="s">
        <v>27</v>
      </c>
    </row>
    <row r="1471" spans="4:8" x14ac:dyDescent="0.3">
      <c r="D1471">
        <v>14</v>
      </c>
      <c r="E1471" t="s">
        <v>37</v>
      </c>
      <c r="G1471">
        <v>17</v>
      </c>
      <c r="H1471" t="s">
        <v>27</v>
      </c>
    </row>
    <row r="1472" spans="4:8" x14ac:dyDescent="0.3">
      <c r="D1472">
        <v>14</v>
      </c>
      <c r="E1472" t="s">
        <v>37</v>
      </c>
      <c r="G1472">
        <v>12</v>
      </c>
      <c r="H1472" t="s">
        <v>27</v>
      </c>
    </row>
    <row r="1473" spans="4:8" x14ac:dyDescent="0.3">
      <c r="D1473">
        <v>16</v>
      </c>
      <c r="E1473" t="s">
        <v>37</v>
      </c>
      <c r="G1473">
        <v>15</v>
      </c>
      <c r="H1473" t="s">
        <v>27</v>
      </c>
    </row>
    <row r="1474" spans="4:8" x14ac:dyDescent="0.3">
      <c r="D1474">
        <v>11</v>
      </c>
      <c r="E1474" t="s">
        <v>37</v>
      </c>
      <c r="G1474">
        <v>13</v>
      </c>
      <c r="H1474" t="s">
        <v>27</v>
      </c>
    </row>
    <row r="1475" spans="4:8" x14ac:dyDescent="0.3">
      <c r="D1475">
        <v>13</v>
      </c>
      <c r="E1475" t="s">
        <v>37</v>
      </c>
      <c r="G1475">
        <v>14</v>
      </c>
      <c r="H1475" t="s">
        <v>27</v>
      </c>
    </row>
    <row r="1476" spans="4:8" x14ac:dyDescent="0.3">
      <c r="D1476">
        <v>17</v>
      </c>
      <c r="E1476" t="s">
        <v>37</v>
      </c>
      <c r="G1476">
        <v>15</v>
      </c>
      <c r="H1476" t="s">
        <v>27</v>
      </c>
    </row>
    <row r="1477" spans="4:8" x14ac:dyDescent="0.3">
      <c r="D1477">
        <v>11</v>
      </c>
      <c r="E1477" t="s">
        <v>37</v>
      </c>
      <c r="G1477">
        <v>22</v>
      </c>
      <c r="H1477" t="s">
        <v>27</v>
      </c>
    </row>
    <row r="1478" spans="4:8" x14ac:dyDescent="0.3">
      <c r="D1478">
        <v>14</v>
      </c>
      <c r="E1478" t="s">
        <v>37</v>
      </c>
      <c r="G1478">
        <v>16</v>
      </c>
      <c r="H1478" t="s">
        <v>27</v>
      </c>
    </row>
    <row r="1479" spans="4:8" x14ac:dyDescent="0.3">
      <c r="D1479">
        <v>22</v>
      </c>
      <c r="E1479" t="s">
        <v>37</v>
      </c>
      <c r="G1479">
        <v>15</v>
      </c>
      <c r="H1479" t="s">
        <v>27</v>
      </c>
    </row>
    <row r="1480" spans="4:8" x14ac:dyDescent="0.3">
      <c r="D1480">
        <v>16</v>
      </c>
      <c r="E1480" t="s">
        <v>37</v>
      </c>
      <c r="G1480">
        <v>20</v>
      </c>
      <c r="H1480" t="s">
        <v>27</v>
      </c>
    </row>
    <row r="1481" spans="4:8" x14ac:dyDescent="0.3">
      <c r="D1481">
        <v>11</v>
      </c>
      <c r="E1481" t="s">
        <v>37</v>
      </c>
      <c r="G1481">
        <v>17</v>
      </c>
      <c r="H1481" t="s">
        <v>27</v>
      </c>
    </row>
    <row r="1482" spans="4:8" x14ac:dyDescent="0.3">
      <c r="D1482">
        <v>14</v>
      </c>
      <c r="E1482" t="s">
        <v>37</v>
      </c>
      <c r="G1482">
        <v>14</v>
      </c>
      <c r="H1482" t="s">
        <v>27</v>
      </c>
    </row>
    <row r="1483" spans="4:8" x14ac:dyDescent="0.3">
      <c r="D1483">
        <v>16</v>
      </c>
      <c r="E1483" t="s">
        <v>37</v>
      </c>
      <c r="G1483">
        <v>17</v>
      </c>
      <c r="H1483" t="s">
        <v>27</v>
      </c>
    </row>
    <row r="1484" spans="4:8" x14ac:dyDescent="0.3">
      <c r="D1484">
        <v>12</v>
      </c>
      <c r="E1484" t="s">
        <v>37</v>
      </c>
      <c r="G1484">
        <v>22</v>
      </c>
      <c r="H1484" t="s">
        <v>27</v>
      </c>
    </row>
    <row r="1485" spans="4:8" x14ac:dyDescent="0.3">
      <c r="D1485">
        <v>20</v>
      </c>
      <c r="E1485" t="s">
        <v>37</v>
      </c>
      <c r="G1485">
        <v>13</v>
      </c>
      <c r="H1485" t="s">
        <v>27</v>
      </c>
    </row>
    <row r="1486" spans="4:8" x14ac:dyDescent="0.3">
      <c r="D1486">
        <v>17</v>
      </c>
      <c r="E1486" t="s">
        <v>37</v>
      </c>
      <c r="G1486">
        <v>17</v>
      </c>
      <c r="H1486" t="s">
        <v>27</v>
      </c>
    </row>
    <row r="1487" spans="4:8" x14ac:dyDescent="0.3">
      <c r="D1487">
        <v>20</v>
      </c>
      <c r="E1487" t="s">
        <v>37</v>
      </c>
      <c r="G1487">
        <v>11</v>
      </c>
      <c r="H1487" t="s">
        <v>27</v>
      </c>
    </row>
    <row r="1488" spans="4:8" x14ac:dyDescent="0.3">
      <c r="D1488">
        <v>14</v>
      </c>
      <c r="E1488" t="s">
        <v>37</v>
      </c>
      <c r="G1488">
        <v>11</v>
      </c>
      <c r="H1488" t="s">
        <v>27</v>
      </c>
    </row>
    <row r="1489" spans="4:8" x14ac:dyDescent="0.3">
      <c r="D1489">
        <v>18</v>
      </c>
      <c r="E1489" t="s">
        <v>37</v>
      </c>
      <c r="G1489">
        <v>15</v>
      </c>
      <c r="H1489" t="s">
        <v>27</v>
      </c>
    </row>
    <row r="1490" spans="4:8" x14ac:dyDescent="0.3">
      <c r="D1490">
        <v>11</v>
      </c>
      <c r="E1490" t="s">
        <v>37</v>
      </c>
      <c r="G1490">
        <v>20</v>
      </c>
      <c r="H1490" t="s">
        <v>27</v>
      </c>
    </row>
    <row r="1491" spans="4:8" x14ac:dyDescent="0.3">
      <c r="D1491">
        <v>11</v>
      </c>
      <c r="E1491" t="s">
        <v>37</v>
      </c>
      <c r="G1491">
        <v>12</v>
      </c>
      <c r="H1491" t="s">
        <v>27</v>
      </c>
    </row>
    <row r="1492" spans="4:8" x14ac:dyDescent="0.3">
      <c r="D1492">
        <v>15</v>
      </c>
      <c r="E1492" t="s">
        <v>37</v>
      </c>
      <c r="G1492">
        <v>17</v>
      </c>
      <c r="H1492" t="s">
        <v>27</v>
      </c>
    </row>
    <row r="1493" spans="4:8" x14ac:dyDescent="0.3">
      <c r="D1493">
        <v>12</v>
      </c>
      <c r="E1493" t="s">
        <v>37</v>
      </c>
      <c r="G1493">
        <v>17</v>
      </c>
      <c r="H1493" t="s">
        <v>27</v>
      </c>
    </row>
    <row r="1494" spans="4:8" x14ac:dyDescent="0.3">
      <c r="D1494">
        <v>11</v>
      </c>
      <c r="E1494" t="s">
        <v>37</v>
      </c>
      <c r="G1494">
        <v>19</v>
      </c>
      <c r="H1494" t="s">
        <v>27</v>
      </c>
    </row>
    <row r="1495" spans="4:8" x14ac:dyDescent="0.3">
      <c r="D1495">
        <v>15</v>
      </c>
      <c r="E1495" t="s">
        <v>37</v>
      </c>
      <c r="G1495">
        <v>14</v>
      </c>
      <c r="H1495" t="s">
        <v>27</v>
      </c>
    </row>
    <row r="1496" spans="4:8" x14ac:dyDescent="0.3">
      <c r="D1496">
        <v>13</v>
      </c>
      <c r="E1496" t="s">
        <v>37</v>
      </c>
      <c r="G1496">
        <v>17</v>
      </c>
      <c r="H1496" t="s">
        <v>27</v>
      </c>
    </row>
    <row r="1497" spans="4:8" x14ac:dyDescent="0.3">
      <c r="D1497">
        <v>13</v>
      </c>
      <c r="E1497" t="s">
        <v>37</v>
      </c>
      <c r="G1497">
        <v>11</v>
      </c>
      <c r="H1497" t="s">
        <v>27</v>
      </c>
    </row>
    <row r="1498" spans="4:8" x14ac:dyDescent="0.3">
      <c r="D1498">
        <v>11</v>
      </c>
      <c r="E1498" t="s">
        <v>37</v>
      </c>
      <c r="G1498">
        <v>13</v>
      </c>
      <c r="H1498" t="s">
        <v>27</v>
      </c>
    </row>
    <row r="1499" spans="4:8" x14ac:dyDescent="0.3">
      <c r="D1499">
        <v>14</v>
      </c>
      <c r="E1499" t="s">
        <v>37</v>
      </c>
      <c r="G1499">
        <v>13</v>
      </c>
      <c r="H1499" t="s">
        <v>27</v>
      </c>
    </row>
    <row r="1500" spans="4:8" x14ac:dyDescent="0.3">
      <c r="D1500">
        <v>11</v>
      </c>
      <c r="E1500" t="s">
        <v>37</v>
      </c>
      <c r="G1500">
        <v>17</v>
      </c>
      <c r="H1500" t="s">
        <v>27</v>
      </c>
    </row>
    <row r="1501" spans="4:8" x14ac:dyDescent="0.3">
      <c r="D1501">
        <v>13</v>
      </c>
      <c r="E1501" t="s">
        <v>37</v>
      </c>
      <c r="G1501">
        <v>22</v>
      </c>
      <c r="H1501" t="s">
        <v>27</v>
      </c>
    </row>
    <row r="1502" spans="4:8" x14ac:dyDescent="0.3">
      <c r="D1502">
        <v>12</v>
      </c>
      <c r="E1502" t="s">
        <v>37</v>
      </c>
      <c r="G1502">
        <v>18</v>
      </c>
      <c r="H1502" t="s">
        <v>27</v>
      </c>
    </row>
    <row r="1503" spans="4:8" x14ac:dyDescent="0.3">
      <c r="D1503">
        <v>14</v>
      </c>
      <c r="E1503" t="s">
        <v>37</v>
      </c>
      <c r="G1503">
        <v>18</v>
      </c>
      <c r="H1503" t="s">
        <v>27</v>
      </c>
    </row>
    <row r="1504" spans="4:8" x14ac:dyDescent="0.3">
      <c r="D1504">
        <v>18</v>
      </c>
      <c r="E1504" t="s">
        <v>37</v>
      </c>
      <c r="G1504">
        <v>13</v>
      </c>
      <c r="H1504" t="s">
        <v>27</v>
      </c>
    </row>
    <row r="1505" spans="4:8" x14ac:dyDescent="0.3">
      <c r="D1505">
        <v>12</v>
      </c>
      <c r="E1505" t="s">
        <v>37</v>
      </c>
      <c r="G1505">
        <v>19</v>
      </c>
      <c r="H1505" t="s">
        <v>27</v>
      </c>
    </row>
    <row r="1506" spans="4:8" x14ac:dyDescent="0.3">
      <c r="D1506">
        <v>12</v>
      </c>
      <c r="E1506" t="s">
        <v>37</v>
      </c>
      <c r="G1506">
        <v>13</v>
      </c>
      <c r="H1506" t="s">
        <v>27</v>
      </c>
    </row>
    <row r="1507" spans="4:8" x14ac:dyDescent="0.3">
      <c r="D1507">
        <v>19</v>
      </c>
      <c r="E1507" t="s">
        <v>37</v>
      </c>
      <c r="G1507">
        <v>18</v>
      </c>
      <c r="H1507" t="s">
        <v>27</v>
      </c>
    </row>
    <row r="1508" spans="4:8" x14ac:dyDescent="0.3">
      <c r="D1508">
        <v>13</v>
      </c>
      <c r="E1508" t="s">
        <v>37</v>
      </c>
      <c r="G1508">
        <v>23</v>
      </c>
      <c r="H1508" t="s">
        <v>27</v>
      </c>
    </row>
    <row r="1509" spans="4:8" x14ac:dyDescent="0.3">
      <c r="D1509">
        <v>14</v>
      </c>
      <c r="E1509" t="s">
        <v>37</v>
      </c>
      <c r="G1509">
        <v>13</v>
      </c>
      <c r="H1509" t="s">
        <v>27</v>
      </c>
    </row>
    <row r="1510" spans="4:8" x14ac:dyDescent="0.3">
      <c r="D1510">
        <v>14</v>
      </c>
      <c r="E1510" t="s">
        <v>37</v>
      </c>
      <c r="G1510">
        <v>19</v>
      </c>
      <c r="H1510" t="s">
        <v>27</v>
      </c>
    </row>
    <row r="1511" spans="4:8" x14ac:dyDescent="0.3">
      <c r="D1511">
        <v>12</v>
      </c>
      <c r="E1511" t="s">
        <v>37</v>
      </c>
      <c r="G1511">
        <v>12</v>
      </c>
      <c r="H1511" t="s">
        <v>27</v>
      </c>
    </row>
    <row r="1512" spans="4:8" x14ac:dyDescent="0.3">
      <c r="D1512">
        <v>16</v>
      </c>
      <c r="E1512" t="s">
        <v>37</v>
      </c>
      <c r="G1512">
        <v>22</v>
      </c>
      <c r="H1512" t="s">
        <v>27</v>
      </c>
    </row>
    <row r="1513" spans="4:8" x14ac:dyDescent="0.3">
      <c r="D1513">
        <v>12</v>
      </c>
      <c r="E1513" t="s">
        <v>37</v>
      </c>
      <c r="G1513">
        <v>12</v>
      </c>
      <c r="H1513" t="s">
        <v>27</v>
      </c>
    </row>
    <row r="1514" spans="4:8" x14ac:dyDescent="0.3">
      <c r="D1514">
        <v>14</v>
      </c>
      <c r="E1514" t="s">
        <v>37</v>
      </c>
      <c r="G1514">
        <v>11</v>
      </c>
      <c r="H1514" t="s">
        <v>27</v>
      </c>
    </row>
    <row r="1515" spans="4:8" x14ac:dyDescent="0.3">
      <c r="D1515">
        <v>22</v>
      </c>
      <c r="E1515" t="s">
        <v>37</v>
      </c>
      <c r="G1515">
        <v>13</v>
      </c>
      <c r="H1515" t="s">
        <v>27</v>
      </c>
    </row>
    <row r="1516" spans="4:8" x14ac:dyDescent="0.3">
      <c r="D1516">
        <v>19</v>
      </c>
      <c r="E1516" t="s">
        <v>37</v>
      </c>
      <c r="G1516">
        <v>12</v>
      </c>
      <c r="H1516" t="s">
        <v>27</v>
      </c>
    </row>
    <row r="1517" spans="4:8" x14ac:dyDescent="0.3">
      <c r="D1517">
        <v>17</v>
      </c>
      <c r="E1517" t="s">
        <v>37</v>
      </c>
      <c r="G1517">
        <v>14</v>
      </c>
      <c r="H1517" t="s">
        <v>27</v>
      </c>
    </row>
    <row r="1518" spans="4:8" x14ac:dyDescent="0.3">
      <c r="D1518">
        <v>12</v>
      </c>
      <c r="E1518" t="s">
        <v>37</v>
      </c>
      <c r="G1518">
        <v>17</v>
      </c>
      <c r="H1518" t="s">
        <v>27</v>
      </c>
    </row>
    <row r="1519" spans="4:8" x14ac:dyDescent="0.3">
      <c r="D1519">
        <v>11</v>
      </c>
      <c r="E1519" t="s">
        <v>37</v>
      </c>
      <c r="G1519">
        <v>16</v>
      </c>
      <c r="H1519" t="s">
        <v>27</v>
      </c>
    </row>
    <row r="1520" spans="4:8" x14ac:dyDescent="0.3">
      <c r="D1520">
        <v>23</v>
      </c>
      <c r="E1520" t="s">
        <v>37</v>
      </c>
      <c r="G1520">
        <v>13</v>
      </c>
      <c r="H1520" t="s">
        <v>27</v>
      </c>
    </row>
    <row r="1521" spans="4:8" x14ac:dyDescent="0.3">
      <c r="D1521">
        <v>11</v>
      </c>
      <c r="E1521" t="s">
        <v>37</v>
      </c>
      <c r="G1521">
        <v>12</v>
      </c>
      <c r="H1521" t="s">
        <v>27</v>
      </c>
    </row>
    <row r="1522" spans="4:8" x14ac:dyDescent="0.3">
      <c r="D1522">
        <v>18</v>
      </c>
      <c r="E1522" t="s">
        <v>37</v>
      </c>
      <c r="G1522">
        <v>25</v>
      </c>
      <c r="H1522" t="s">
        <v>27</v>
      </c>
    </row>
    <row r="1523" spans="4:8" x14ac:dyDescent="0.3">
      <c r="D1523">
        <v>13</v>
      </c>
      <c r="E1523" t="s">
        <v>37</v>
      </c>
      <c r="G1523">
        <v>14</v>
      </c>
      <c r="H1523" t="s">
        <v>27</v>
      </c>
    </row>
    <row r="1524" spans="4:8" x14ac:dyDescent="0.3">
      <c r="D1524">
        <v>18</v>
      </c>
      <c r="E1524" t="s">
        <v>37</v>
      </c>
      <c r="G1524">
        <v>13</v>
      </c>
      <c r="H1524" t="s">
        <v>27</v>
      </c>
    </row>
    <row r="1525" spans="4:8" x14ac:dyDescent="0.3">
      <c r="D1525">
        <v>11</v>
      </c>
      <c r="E1525" t="s">
        <v>37</v>
      </c>
      <c r="G1525">
        <v>11</v>
      </c>
      <c r="H1525" t="s">
        <v>27</v>
      </c>
    </row>
    <row r="1526" spans="4:8" x14ac:dyDescent="0.3">
      <c r="D1526">
        <v>14</v>
      </c>
      <c r="E1526" t="s">
        <v>37</v>
      </c>
      <c r="G1526">
        <v>11</v>
      </c>
      <c r="H1526" t="s">
        <v>27</v>
      </c>
    </row>
    <row r="1527" spans="4:8" x14ac:dyDescent="0.3">
      <c r="D1527">
        <v>12</v>
      </c>
      <c r="E1527" t="s">
        <v>37</v>
      </c>
      <c r="G1527">
        <v>11</v>
      </c>
      <c r="H1527" t="s">
        <v>27</v>
      </c>
    </row>
    <row r="1528" spans="4:8" x14ac:dyDescent="0.3">
      <c r="D1528">
        <v>13</v>
      </c>
      <c r="E1528" t="s">
        <v>37</v>
      </c>
      <c r="G1528">
        <v>14</v>
      </c>
      <c r="H1528" t="s">
        <v>27</v>
      </c>
    </row>
    <row r="1529" spans="4:8" x14ac:dyDescent="0.3">
      <c r="D1529">
        <v>14</v>
      </c>
      <c r="E1529" t="s">
        <v>37</v>
      </c>
      <c r="G1529">
        <v>17</v>
      </c>
      <c r="H1529" t="s">
        <v>27</v>
      </c>
    </row>
    <row r="1530" spans="4:8" x14ac:dyDescent="0.3">
      <c r="D1530">
        <v>15</v>
      </c>
      <c r="E1530" t="s">
        <v>37</v>
      </c>
      <c r="G1530">
        <v>14</v>
      </c>
      <c r="H1530" t="s">
        <v>27</v>
      </c>
    </row>
    <row r="1531" spans="4:8" x14ac:dyDescent="0.3">
      <c r="D1531">
        <v>24</v>
      </c>
      <c r="E1531" t="s">
        <v>37</v>
      </c>
      <c r="G1531">
        <v>15</v>
      </c>
      <c r="H1531" t="s">
        <v>27</v>
      </c>
    </row>
    <row r="1532" spans="4:8" x14ac:dyDescent="0.3">
      <c r="D1532">
        <v>14</v>
      </c>
      <c r="E1532" t="s">
        <v>37</v>
      </c>
      <c r="G1532">
        <v>20</v>
      </c>
      <c r="H1532" t="s">
        <v>27</v>
      </c>
    </row>
    <row r="1533" spans="4:8" x14ac:dyDescent="0.3">
      <c r="D1533">
        <v>14</v>
      </c>
      <c r="E1533" t="s">
        <v>37</v>
      </c>
      <c r="G1533">
        <v>12</v>
      </c>
      <c r="H1533" t="s">
        <v>27</v>
      </c>
    </row>
    <row r="1534" spans="4:8" x14ac:dyDescent="0.3">
      <c r="D1534">
        <v>15</v>
      </c>
      <c r="E1534" t="s">
        <v>37</v>
      </c>
      <c r="G1534">
        <v>13</v>
      </c>
      <c r="H1534" t="s">
        <v>27</v>
      </c>
    </row>
    <row r="1535" spans="4:8" x14ac:dyDescent="0.3">
      <c r="D1535">
        <v>23</v>
      </c>
      <c r="E1535" t="s">
        <v>37</v>
      </c>
      <c r="G1535">
        <v>14</v>
      </c>
      <c r="H1535" t="s">
        <v>27</v>
      </c>
    </row>
    <row r="1536" spans="4:8" x14ac:dyDescent="0.3">
      <c r="D1536">
        <v>13</v>
      </c>
      <c r="E1536" t="s">
        <v>37</v>
      </c>
      <c r="G1536">
        <v>11</v>
      </c>
      <c r="H1536" t="s">
        <v>27</v>
      </c>
    </row>
    <row r="1537" spans="4:8" x14ac:dyDescent="0.3">
      <c r="D1537">
        <v>11</v>
      </c>
      <c r="E1537" t="s">
        <v>37</v>
      </c>
      <c r="G1537">
        <v>16</v>
      </c>
      <c r="H1537" t="s">
        <v>27</v>
      </c>
    </row>
    <row r="1538" spans="4:8" x14ac:dyDescent="0.3">
      <c r="D1538">
        <v>13</v>
      </c>
      <c r="E1538" t="s">
        <v>37</v>
      </c>
      <c r="G1538">
        <v>11</v>
      </c>
      <c r="H1538" t="s">
        <v>27</v>
      </c>
    </row>
    <row r="1539" spans="4:8" x14ac:dyDescent="0.3">
      <c r="D1539">
        <v>18</v>
      </c>
      <c r="E1539" t="s">
        <v>37</v>
      </c>
      <c r="G1539">
        <v>11</v>
      </c>
      <c r="H1539" t="s">
        <v>27</v>
      </c>
    </row>
    <row r="1540" spans="4:8" x14ac:dyDescent="0.3">
      <c r="D1540">
        <v>16</v>
      </c>
      <c r="E1540" t="s">
        <v>37</v>
      </c>
      <c r="G1540">
        <v>15</v>
      </c>
      <c r="H1540" t="s">
        <v>27</v>
      </c>
    </row>
    <row r="1541" spans="4:8" x14ac:dyDescent="0.3">
      <c r="D1541">
        <v>11</v>
      </c>
      <c r="E1541" t="s">
        <v>37</v>
      </c>
      <c r="G1541">
        <v>12</v>
      </c>
      <c r="H1541" t="s">
        <v>27</v>
      </c>
    </row>
    <row r="1542" spans="4:8" x14ac:dyDescent="0.3">
      <c r="D1542">
        <v>14</v>
      </c>
      <c r="E1542" t="s">
        <v>37</v>
      </c>
      <c r="G1542">
        <v>13</v>
      </c>
      <c r="H1542" t="s">
        <v>27</v>
      </c>
    </row>
    <row r="1543" spans="4:8" x14ac:dyDescent="0.3">
      <c r="D1543">
        <v>25</v>
      </c>
      <c r="E1543" t="s">
        <v>37</v>
      </c>
      <c r="G1543">
        <v>12</v>
      </c>
      <c r="H1543" t="s">
        <v>27</v>
      </c>
    </row>
    <row r="1544" spans="4:8" x14ac:dyDescent="0.3">
      <c r="D1544">
        <v>13</v>
      </c>
      <c r="E1544" t="s">
        <v>37</v>
      </c>
      <c r="G1544">
        <v>12</v>
      </c>
      <c r="H1544" t="s">
        <v>27</v>
      </c>
    </row>
    <row r="1545" spans="4:8" x14ac:dyDescent="0.3">
      <c r="D1545">
        <v>20</v>
      </c>
      <c r="E1545" t="s">
        <v>37</v>
      </c>
      <c r="G1545">
        <v>19</v>
      </c>
      <c r="H1545" t="s">
        <v>27</v>
      </c>
    </row>
    <row r="1546" spans="4:8" x14ac:dyDescent="0.3">
      <c r="D1546">
        <v>13</v>
      </c>
      <c r="E1546" t="s">
        <v>37</v>
      </c>
      <c r="G1546">
        <v>11</v>
      </c>
      <c r="H1546" t="s">
        <v>27</v>
      </c>
    </row>
    <row r="1547" spans="4:8" x14ac:dyDescent="0.3">
      <c r="D1547">
        <v>18</v>
      </c>
      <c r="E1547" t="s">
        <v>37</v>
      </c>
      <c r="G1547">
        <v>15</v>
      </c>
      <c r="H1547" t="s">
        <v>27</v>
      </c>
    </row>
    <row r="1548" spans="4:8" x14ac:dyDescent="0.3">
      <c r="D1548">
        <v>14</v>
      </c>
      <c r="E1548" t="s">
        <v>37</v>
      </c>
      <c r="G1548">
        <v>12</v>
      </c>
      <c r="H1548" t="s">
        <v>27</v>
      </c>
    </row>
    <row r="1549" spans="4:8" x14ac:dyDescent="0.3">
      <c r="D1549">
        <v>13</v>
      </c>
      <c r="E1549" t="s">
        <v>37</v>
      </c>
      <c r="G1549">
        <v>11</v>
      </c>
      <c r="H1549" t="s">
        <v>27</v>
      </c>
    </row>
    <row r="1550" spans="4:8" x14ac:dyDescent="0.3">
      <c r="D1550">
        <v>25</v>
      </c>
      <c r="E1550" t="s">
        <v>37</v>
      </c>
      <c r="G1550">
        <v>15</v>
      </c>
      <c r="H1550" t="s">
        <v>27</v>
      </c>
    </row>
    <row r="1551" spans="4:8" x14ac:dyDescent="0.3">
      <c r="D1551">
        <v>13</v>
      </c>
      <c r="E1551" t="s">
        <v>37</v>
      </c>
      <c r="G1551">
        <v>12</v>
      </c>
      <c r="H1551" t="s">
        <v>27</v>
      </c>
    </row>
    <row r="1552" spans="4:8" x14ac:dyDescent="0.3">
      <c r="D1552">
        <v>13</v>
      </c>
      <c r="E1552" t="s">
        <v>37</v>
      </c>
      <c r="G1552">
        <v>20</v>
      </c>
      <c r="H1552" t="s">
        <v>27</v>
      </c>
    </row>
    <row r="1553" spans="4:8" x14ac:dyDescent="0.3">
      <c r="D1553">
        <v>20</v>
      </c>
      <c r="E1553" t="s">
        <v>37</v>
      </c>
      <c r="G1553">
        <v>13</v>
      </c>
      <c r="H1553" t="s">
        <v>27</v>
      </c>
    </row>
    <row r="1554" spans="4:8" x14ac:dyDescent="0.3">
      <c r="D1554">
        <v>14</v>
      </c>
      <c r="E1554" t="s">
        <v>37</v>
      </c>
      <c r="G1554">
        <v>11</v>
      </c>
      <c r="H1554" t="s">
        <v>27</v>
      </c>
    </row>
    <row r="1555" spans="4:8" x14ac:dyDescent="0.3">
      <c r="D1555">
        <v>12</v>
      </c>
      <c r="E1555" t="s">
        <v>37</v>
      </c>
      <c r="G1555">
        <v>14</v>
      </c>
      <c r="H1555" t="s">
        <v>27</v>
      </c>
    </row>
    <row r="1556" spans="4:8" x14ac:dyDescent="0.3">
      <c r="D1556">
        <v>14</v>
      </c>
      <c r="E1556" t="s">
        <v>37</v>
      </c>
      <c r="G1556">
        <v>21</v>
      </c>
      <c r="H1556" t="s">
        <v>27</v>
      </c>
    </row>
    <row r="1557" spans="4:8" x14ac:dyDescent="0.3">
      <c r="D1557">
        <v>11</v>
      </c>
      <c r="E1557" t="s">
        <v>37</v>
      </c>
      <c r="G1557">
        <v>11</v>
      </c>
      <c r="H1557" t="s">
        <v>27</v>
      </c>
    </row>
    <row r="1558" spans="4:8" x14ac:dyDescent="0.3">
      <c r="D1558">
        <v>11</v>
      </c>
      <c r="E1558" t="s">
        <v>37</v>
      </c>
      <c r="G1558">
        <v>13</v>
      </c>
      <c r="H1558" t="s">
        <v>27</v>
      </c>
    </row>
    <row r="1559" spans="4:8" x14ac:dyDescent="0.3">
      <c r="D1559">
        <v>12</v>
      </c>
      <c r="E1559" t="s">
        <v>37</v>
      </c>
      <c r="G1559">
        <v>11</v>
      </c>
      <c r="H1559" t="s">
        <v>27</v>
      </c>
    </row>
    <row r="1560" spans="4:8" x14ac:dyDescent="0.3">
      <c r="D1560">
        <v>16</v>
      </c>
      <c r="E1560" t="s">
        <v>37</v>
      </c>
      <c r="G1560">
        <v>11</v>
      </c>
      <c r="H1560" t="s">
        <v>27</v>
      </c>
    </row>
    <row r="1561" spans="4:8" x14ac:dyDescent="0.3">
      <c r="D1561">
        <v>11</v>
      </c>
      <c r="E1561" t="s">
        <v>37</v>
      </c>
      <c r="G1561">
        <v>13</v>
      </c>
      <c r="H1561" t="s">
        <v>27</v>
      </c>
    </row>
    <row r="1562" spans="4:8" x14ac:dyDescent="0.3">
      <c r="D1562">
        <v>21</v>
      </c>
      <c r="E1562" t="s">
        <v>37</v>
      </c>
      <c r="G1562">
        <v>20</v>
      </c>
      <c r="H1562" t="s">
        <v>27</v>
      </c>
    </row>
    <row r="1563" spans="4:8" x14ac:dyDescent="0.3">
      <c r="D1563">
        <v>17</v>
      </c>
      <c r="E1563" t="s">
        <v>37</v>
      </c>
      <c r="G1563">
        <v>21</v>
      </c>
      <c r="H1563" t="s">
        <v>27</v>
      </c>
    </row>
    <row r="1564" spans="4:8" x14ac:dyDescent="0.3">
      <c r="D1564">
        <v>11</v>
      </c>
      <c r="E1564" t="s">
        <v>37</v>
      </c>
      <c r="G1564">
        <v>16</v>
      </c>
      <c r="H1564" t="s">
        <v>27</v>
      </c>
    </row>
    <row r="1565" spans="4:8" x14ac:dyDescent="0.3">
      <c r="D1565">
        <v>13</v>
      </c>
      <c r="E1565" t="s">
        <v>37</v>
      </c>
      <c r="G1565">
        <v>12</v>
      </c>
      <c r="H1565" t="s">
        <v>27</v>
      </c>
    </row>
    <row r="1566" spans="4:8" x14ac:dyDescent="0.3">
      <c r="D1566">
        <v>18</v>
      </c>
      <c r="E1566" t="s">
        <v>37</v>
      </c>
      <c r="G1566">
        <v>11</v>
      </c>
      <c r="H1566" t="s">
        <v>27</v>
      </c>
    </row>
    <row r="1567" spans="4:8" x14ac:dyDescent="0.3">
      <c r="D1567">
        <v>16</v>
      </c>
      <c r="E1567" t="s">
        <v>37</v>
      </c>
      <c r="G1567">
        <v>14</v>
      </c>
      <c r="H1567" t="s">
        <v>27</v>
      </c>
    </row>
    <row r="1568" spans="4:8" x14ac:dyDescent="0.3">
      <c r="D1568">
        <v>11</v>
      </c>
      <c r="E1568" t="s">
        <v>37</v>
      </c>
      <c r="G1568">
        <v>13</v>
      </c>
      <c r="H1568" t="s">
        <v>27</v>
      </c>
    </row>
    <row r="1569" spans="4:8" x14ac:dyDescent="0.3">
      <c r="D1569">
        <v>19</v>
      </c>
      <c r="E1569" t="s">
        <v>37</v>
      </c>
      <c r="G1569">
        <v>12</v>
      </c>
      <c r="H1569" t="s">
        <v>27</v>
      </c>
    </row>
    <row r="1570" spans="4:8" x14ac:dyDescent="0.3">
      <c r="D1570">
        <v>16</v>
      </c>
      <c r="E1570" t="s">
        <v>37</v>
      </c>
      <c r="G1570">
        <v>12</v>
      </c>
      <c r="H1570" t="s">
        <v>27</v>
      </c>
    </row>
    <row r="1571" spans="4:8" x14ac:dyDescent="0.3">
      <c r="D1571">
        <v>13</v>
      </c>
      <c r="E1571" t="s">
        <v>37</v>
      </c>
      <c r="G1571">
        <v>12</v>
      </c>
      <c r="H1571" t="s">
        <v>27</v>
      </c>
    </row>
    <row r="1572" spans="4:8" x14ac:dyDescent="0.3">
      <c r="D1572">
        <v>22</v>
      </c>
      <c r="E1572" t="s">
        <v>37</v>
      </c>
      <c r="G1572">
        <v>11</v>
      </c>
      <c r="H1572" t="s">
        <v>27</v>
      </c>
    </row>
    <row r="1573" spans="4:8" x14ac:dyDescent="0.3">
      <c r="D1573">
        <v>17</v>
      </c>
      <c r="E1573" t="s">
        <v>37</v>
      </c>
      <c r="G1573">
        <v>18</v>
      </c>
      <c r="H1573" t="s">
        <v>27</v>
      </c>
    </row>
    <row r="1574" spans="4:8" x14ac:dyDescent="0.3">
      <c r="D1574">
        <v>12</v>
      </c>
      <c r="E1574" t="s">
        <v>37</v>
      </c>
      <c r="G1574">
        <v>18</v>
      </c>
      <c r="H1574" t="s">
        <v>27</v>
      </c>
    </row>
    <row r="1575" spans="4:8" x14ac:dyDescent="0.3">
      <c r="D1575">
        <v>18</v>
      </c>
      <c r="E1575" t="s">
        <v>37</v>
      </c>
      <c r="G1575">
        <v>11</v>
      </c>
      <c r="H1575" t="s">
        <v>27</v>
      </c>
    </row>
    <row r="1576" spans="4:8" x14ac:dyDescent="0.3">
      <c r="D1576">
        <v>14</v>
      </c>
      <c r="E1576" t="s">
        <v>37</v>
      </c>
      <c r="G1576">
        <v>15</v>
      </c>
      <c r="H1576" t="s">
        <v>27</v>
      </c>
    </row>
    <row r="1577" spans="4:8" x14ac:dyDescent="0.3">
      <c r="D1577">
        <v>15</v>
      </c>
      <c r="E1577" t="s">
        <v>37</v>
      </c>
      <c r="G1577">
        <v>18</v>
      </c>
      <c r="H1577" t="s">
        <v>27</v>
      </c>
    </row>
    <row r="1578" spans="4:8" x14ac:dyDescent="0.3">
      <c r="D1578">
        <v>17</v>
      </c>
      <c r="E1578" t="s">
        <v>37</v>
      </c>
      <c r="G1578">
        <v>14</v>
      </c>
      <c r="H1578" t="s">
        <v>27</v>
      </c>
    </row>
    <row r="1579" spans="4:8" x14ac:dyDescent="0.3">
      <c r="D1579">
        <v>12</v>
      </c>
      <c r="E1579" t="s">
        <v>37</v>
      </c>
      <c r="G1579">
        <v>14</v>
      </c>
      <c r="H1579" t="s">
        <v>27</v>
      </c>
    </row>
    <row r="1580" spans="4:8" x14ac:dyDescent="0.3">
      <c r="D1580">
        <v>15</v>
      </c>
      <c r="E1580" t="s">
        <v>37</v>
      </c>
      <c r="G1580">
        <v>18</v>
      </c>
      <c r="H1580" t="s">
        <v>27</v>
      </c>
    </row>
    <row r="1581" spans="4:8" x14ac:dyDescent="0.3">
      <c r="D1581">
        <v>13</v>
      </c>
      <c r="E1581" t="s">
        <v>37</v>
      </c>
      <c r="G1581">
        <v>13</v>
      </c>
      <c r="H1581" t="s">
        <v>27</v>
      </c>
    </row>
    <row r="1582" spans="4:8" x14ac:dyDescent="0.3">
      <c r="D1582">
        <v>12</v>
      </c>
      <c r="E1582" t="s">
        <v>37</v>
      </c>
      <c r="G1582">
        <v>12</v>
      </c>
      <c r="H1582" t="s">
        <v>27</v>
      </c>
    </row>
    <row r="1583" spans="4:8" x14ac:dyDescent="0.3">
      <c r="D1583">
        <v>14</v>
      </c>
      <c r="E1583" t="s">
        <v>37</v>
      </c>
      <c r="G1583">
        <v>13</v>
      </c>
      <c r="H1583" t="s">
        <v>27</v>
      </c>
    </row>
    <row r="1584" spans="4:8" x14ac:dyDescent="0.3">
      <c r="D1584">
        <v>11</v>
      </c>
      <c r="E1584" t="s">
        <v>37</v>
      </c>
      <c r="G1584">
        <v>11</v>
      </c>
      <c r="H1584" t="s">
        <v>27</v>
      </c>
    </row>
    <row r="1585" spans="4:8" x14ac:dyDescent="0.3">
      <c r="D1585">
        <v>11</v>
      </c>
      <c r="E1585" t="s">
        <v>37</v>
      </c>
      <c r="G1585">
        <v>14</v>
      </c>
      <c r="H1585" t="s">
        <v>27</v>
      </c>
    </row>
    <row r="1586" spans="4:8" x14ac:dyDescent="0.3">
      <c r="D1586">
        <v>11</v>
      </c>
      <c r="E1586" t="s">
        <v>37</v>
      </c>
      <c r="G1586">
        <v>21</v>
      </c>
      <c r="H1586" t="s">
        <v>27</v>
      </c>
    </row>
    <row r="1587" spans="4:8" x14ac:dyDescent="0.3">
      <c r="D1587">
        <v>15</v>
      </c>
      <c r="E1587" t="s">
        <v>37</v>
      </c>
      <c r="G1587">
        <v>11</v>
      </c>
      <c r="H1587" t="s">
        <v>27</v>
      </c>
    </row>
    <row r="1588" spans="4:8" x14ac:dyDescent="0.3">
      <c r="D1588">
        <v>13</v>
      </c>
      <c r="E1588" t="s">
        <v>37</v>
      </c>
      <c r="G1588">
        <v>17</v>
      </c>
      <c r="H1588" t="s">
        <v>27</v>
      </c>
    </row>
    <row r="1589" spans="4:8" x14ac:dyDescent="0.3">
      <c r="D1589">
        <v>12</v>
      </c>
      <c r="E1589" t="s">
        <v>37</v>
      </c>
      <c r="G1589">
        <v>14</v>
      </c>
      <c r="H1589" t="s">
        <v>27</v>
      </c>
    </row>
    <row r="1590" spans="4:8" x14ac:dyDescent="0.3">
      <c r="D1590">
        <v>19</v>
      </c>
      <c r="E1590" t="s">
        <v>37</v>
      </c>
      <c r="G1590">
        <v>14</v>
      </c>
      <c r="H1590" t="s">
        <v>27</v>
      </c>
    </row>
    <row r="1591" spans="4:8" x14ac:dyDescent="0.3">
      <c r="D1591">
        <v>19</v>
      </c>
      <c r="E1591" t="s">
        <v>37</v>
      </c>
      <c r="G1591">
        <v>17</v>
      </c>
      <c r="H1591" t="s">
        <v>27</v>
      </c>
    </row>
    <row r="1592" spans="4:8" x14ac:dyDescent="0.3">
      <c r="D1592">
        <v>17</v>
      </c>
      <c r="E1592" t="s">
        <v>37</v>
      </c>
      <c r="G1592">
        <v>25</v>
      </c>
      <c r="H1592" t="s">
        <v>27</v>
      </c>
    </row>
    <row r="1593" spans="4:8" x14ac:dyDescent="0.3">
      <c r="D1593">
        <v>11</v>
      </c>
      <c r="E1593" t="s">
        <v>37</v>
      </c>
      <c r="G1593">
        <v>13</v>
      </c>
      <c r="H1593" t="s">
        <v>27</v>
      </c>
    </row>
    <row r="1594" spans="4:8" x14ac:dyDescent="0.3">
      <c r="D1594">
        <v>15</v>
      </c>
      <c r="E1594" t="s">
        <v>37</v>
      </c>
      <c r="G1594">
        <v>12</v>
      </c>
      <c r="H1594" t="s">
        <v>27</v>
      </c>
    </row>
    <row r="1595" spans="4:8" x14ac:dyDescent="0.3">
      <c r="D1595">
        <v>11</v>
      </c>
      <c r="E1595" t="s">
        <v>37</v>
      </c>
      <c r="G1595">
        <v>19</v>
      </c>
      <c r="H1595" t="s">
        <v>27</v>
      </c>
    </row>
    <row r="1596" spans="4:8" x14ac:dyDescent="0.3">
      <c r="D1596">
        <v>14</v>
      </c>
      <c r="E1596" t="s">
        <v>37</v>
      </c>
      <c r="G1596">
        <v>14</v>
      </c>
      <c r="H1596" t="s">
        <v>27</v>
      </c>
    </row>
    <row r="1597" spans="4:8" x14ac:dyDescent="0.3">
      <c r="D1597">
        <v>13</v>
      </c>
      <c r="E1597" t="s">
        <v>37</v>
      </c>
      <c r="G1597">
        <v>14</v>
      </c>
      <c r="H1597" t="s">
        <v>27</v>
      </c>
    </row>
    <row r="1598" spans="4:8" x14ac:dyDescent="0.3">
      <c r="D1598">
        <v>17</v>
      </c>
      <c r="E1598" t="s">
        <v>37</v>
      </c>
      <c r="G1598">
        <v>12</v>
      </c>
      <c r="H1598" t="s">
        <v>27</v>
      </c>
    </row>
    <row r="1599" spans="4:8" x14ac:dyDescent="0.3">
      <c r="D1599">
        <v>13</v>
      </c>
      <c r="E1599" t="s">
        <v>37</v>
      </c>
      <c r="G1599">
        <v>14</v>
      </c>
      <c r="H1599" t="s">
        <v>27</v>
      </c>
    </row>
    <row r="1600" spans="4:8" x14ac:dyDescent="0.3">
      <c r="D1600">
        <v>14</v>
      </c>
      <c r="E1600" t="s">
        <v>37</v>
      </c>
      <c r="G1600">
        <v>17</v>
      </c>
      <c r="H1600" t="s">
        <v>27</v>
      </c>
    </row>
    <row r="1601" spans="4:8" x14ac:dyDescent="0.3">
      <c r="D1601">
        <v>12</v>
      </c>
      <c r="E1601" t="s">
        <v>37</v>
      </c>
      <c r="G1601">
        <v>12</v>
      </c>
      <c r="H1601" t="s">
        <v>27</v>
      </c>
    </row>
    <row r="1602" spans="4:8" x14ac:dyDescent="0.3">
      <c r="D1602">
        <v>16</v>
      </c>
      <c r="E1602" t="s">
        <v>37</v>
      </c>
      <c r="G1602">
        <v>21</v>
      </c>
      <c r="H1602" t="s">
        <v>27</v>
      </c>
    </row>
    <row r="1603" spans="4:8" x14ac:dyDescent="0.3">
      <c r="D1603">
        <v>19</v>
      </c>
      <c r="E1603" t="s">
        <v>37</v>
      </c>
      <c r="G1603">
        <v>14</v>
      </c>
      <c r="H1603" t="s">
        <v>27</v>
      </c>
    </row>
    <row r="1604" spans="4:8" x14ac:dyDescent="0.3">
      <c r="D1604">
        <v>15</v>
      </c>
      <c r="E1604" t="s">
        <v>37</v>
      </c>
      <c r="G1604">
        <v>18</v>
      </c>
      <c r="H1604" t="s">
        <v>27</v>
      </c>
    </row>
    <row r="1605" spans="4:8" x14ac:dyDescent="0.3">
      <c r="D1605">
        <v>20</v>
      </c>
      <c r="E1605" t="s">
        <v>37</v>
      </c>
      <c r="G1605">
        <v>12</v>
      </c>
      <c r="H1605" t="s">
        <v>27</v>
      </c>
    </row>
    <row r="1606" spans="4:8" x14ac:dyDescent="0.3">
      <c r="D1606">
        <v>25</v>
      </c>
      <c r="E1606" t="s">
        <v>37</v>
      </c>
      <c r="G1606">
        <v>23</v>
      </c>
      <c r="H1606" t="s">
        <v>27</v>
      </c>
    </row>
    <row r="1607" spans="4:8" x14ac:dyDescent="0.3">
      <c r="D1607">
        <v>24</v>
      </c>
      <c r="E1607" t="s">
        <v>37</v>
      </c>
      <c r="G1607">
        <v>12</v>
      </c>
      <c r="H1607" t="s">
        <v>27</v>
      </c>
    </row>
    <row r="1608" spans="4:8" x14ac:dyDescent="0.3">
      <c r="D1608">
        <v>24</v>
      </c>
      <c r="E1608" t="s">
        <v>37</v>
      </c>
      <c r="G1608">
        <v>21</v>
      </c>
      <c r="H1608" t="s">
        <v>27</v>
      </c>
    </row>
    <row r="1609" spans="4:8" x14ac:dyDescent="0.3">
      <c r="D1609">
        <v>13</v>
      </c>
      <c r="E1609" t="s">
        <v>37</v>
      </c>
      <c r="G1609">
        <v>18</v>
      </c>
      <c r="H1609" t="s">
        <v>27</v>
      </c>
    </row>
    <row r="1610" spans="4:8" x14ac:dyDescent="0.3">
      <c r="D1610">
        <v>22</v>
      </c>
      <c r="E1610" t="s">
        <v>37</v>
      </c>
      <c r="G1610">
        <v>13</v>
      </c>
      <c r="H1610" t="s">
        <v>27</v>
      </c>
    </row>
    <row r="1611" spans="4:8" x14ac:dyDescent="0.3">
      <c r="D1611">
        <v>14</v>
      </c>
      <c r="E1611" t="s">
        <v>37</v>
      </c>
      <c r="G1611">
        <v>19</v>
      </c>
      <c r="H1611" t="s">
        <v>27</v>
      </c>
    </row>
    <row r="1612" spans="4:8" x14ac:dyDescent="0.3">
      <c r="D1612">
        <v>16</v>
      </c>
      <c r="E1612" t="s">
        <v>37</v>
      </c>
      <c r="G1612">
        <v>12</v>
      </c>
      <c r="H1612" t="s">
        <v>27</v>
      </c>
    </row>
    <row r="1613" spans="4:8" x14ac:dyDescent="0.3">
      <c r="D1613">
        <v>11</v>
      </c>
      <c r="E1613" t="s">
        <v>37</v>
      </c>
      <c r="G1613">
        <v>14</v>
      </c>
      <c r="H1613" t="s">
        <v>27</v>
      </c>
    </row>
    <row r="1614" spans="4:8" x14ac:dyDescent="0.3">
      <c r="D1614">
        <v>25</v>
      </c>
      <c r="E1614" t="s">
        <v>37</v>
      </c>
      <c r="G1614">
        <v>12</v>
      </c>
      <c r="H1614" t="s">
        <v>27</v>
      </c>
    </row>
    <row r="1615" spans="4:8" x14ac:dyDescent="0.3">
      <c r="D1615">
        <v>14</v>
      </c>
      <c r="E1615" t="s">
        <v>37</v>
      </c>
      <c r="G1615">
        <v>13</v>
      </c>
      <c r="H1615" t="s">
        <v>27</v>
      </c>
    </row>
    <row r="1616" spans="4:8" x14ac:dyDescent="0.3">
      <c r="D1616">
        <v>18</v>
      </c>
      <c r="E1616" t="s">
        <v>37</v>
      </c>
      <c r="G1616">
        <v>21</v>
      </c>
      <c r="H1616" t="s">
        <v>27</v>
      </c>
    </row>
    <row r="1617" spans="4:8" x14ac:dyDescent="0.3">
      <c r="D1617">
        <v>11</v>
      </c>
      <c r="E1617" t="s">
        <v>37</v>
      </c>
      <c r="G1617">
        <v>12</v>
      </c>
      <c r="H1617" t="s">
        <v>27</v>
      </c>
    </row>
    <row r="1618" spans="4:8" x14ac:dyDescent="0.3">
      <c r="D1618">
        <v>19</v>
      </c>
      <c r="E1618" t="s">
        <v>37</v>
      </c>
      <c r="G1618">
        <v>16</v>
      </c>
      <c r="H1618" t="s">
        <v>27</v>
      </c>
    </row>
    <row r="1619" spans="4:8" x14ac:dyDescent="0.3">
      <c r="D1619">
        <v>15</v>
      </c>
      <c r="E1619" t="s">
        <v>37</v>
      </c>
      <c r="G1619">
        <v>14</v>
      </c>
      <c r="H1619" t="s">
        <v>27</v>
      </c>
    </row>
    <row r="1620" spans="4:8" x14ac:dyDescent="0.3">
      <c r="D1620">
        <v>11</v>
      </c>
      <c r="E1620" t="s">
        <v>37</v>
      </c>
      <c r="G1620">
        <v>15</v>
      </c>
      <c r="H1620" t="s">
        <v>27</v>
      </c>
    </row>
    <row r="1621" spans="4:8" x14ac:dyDescent="0.3">
      <c r="D1621">
        <v>20</v>
      </c>
      <c r="E1621" t="s">
        <v>37</v>
      </c>
      <c r="G1621">
        <v>15</v>
      </c>
      <c r="H1621" t="s">
        <v>27</v>
      </c>
    </row>
    <row r="1622" spans="4:8" x14ac:dyDescent="0.3">
      <c r="D1622">
        <v>12</v>
      </c>
      <c r="E1622" t="s">
        <v>37</v>
      </c>
      <c r="G1622">
        <v>17</v>
      </c>
      <c r="H1622" t="s">
        <v>27</v>
      </c>
    </row>
    <row r="1623" spans="4:8" x14ac:dyDescent="0.3">
      <c r="D1623">
        <v>20</v>
      </c>
      <c r="E1623" t="s">
        <v>37</v>
      </c>
      <c r="G1623">
        <v>14</v>
      </c>
      <c r="H1623" t="s">
        <v>27</v>
      </c>
    </row>
    <row r="1624" spans="4:8" x14ac:dyDescent="0.3">
      <c r="D1624">
        <v>18</v>
      </c>
      <c r="E1624" t="s">
        <v>37</v>
      </c>
      <c r="G1624">
        <v>14</v>
      </c>
      <c r="H1624" t="s">
        <v>27</v>
      </c>
    </row>
    <row r="1625" spans="4:8" x14ac:dyDescent="0.3">
      <c r="D1625">
        <v>19</v>
      </c>
      <c r="E1625" t="s">
        <v>37</v>
      </c>
      <c r="G1625">
        <v>13</v>
      </c>
      <c r="H1625" t="s">
        <v>27</v>
      </c>
    </row>
    <row r="1626" spans="4:8" x14ac:dyDescent="0.3">
      <c r="D1626">
        <v>14</v>
      </c>
      <c r="E1626" t="s">
        <v>37</v>
      </c>
      <c r="G1626">
        <v>13</v>
      </c>
      <c r="H1626" t="s">
        <v>27</v>
      </c>
    </row>
    <row r="1627" spans="4:8" x14ac:dyDescent="0.3">
      <c r="D1627">
        <v>17</v>
      </c>
      <c r="E1627" t="s">
        <v>37</v>
      </c>
      <c r="G1627">
        <v>21</v>
      </c>
      <c r="H1627" t="s">
        <v>27</v>
      </c>
    </row>
    <row r="1628" spans="4:8" x14ac:dyDescent="0.3">
      <c r="D1628">
        <v>15</v>
      </c>
      <c r="E1628" t="s">
        <v>37</v>
      </c>
      <c r="G1628">
        <v>18</v>
      </c>
      <c r="H1628" t="s">
        <v>27</v>
      </c>
    </row>
    <row r="1629" spans="4:8" x14ac:dyDescent="0.3">
      <c r="D1629">
        <v>23</v>
      </c>
      <c r="E1629" t="s">
        <v>37</v>
      </c>
      <c r="G1629">
        <v>12</v>
      </c>
      <c r="H1629" t="s">
        <v>27</v>
      </c>
    </row>
    <row r="1630" spans="4:8" x14ac:dyDescent="0.3">
      <c r="D1630">
        <v>11</v>
      </c>
      <c r="E1630" t="s">
        <v>37</v>
      </c>
      <c r="G1630">
        <v>17</v>
      </c>
      <c r="H1630" t="s">
        <v>27</v>
      </c>
    </row>
    <row r="1631" spans="4:8" x14ac:dyDescent="0.3">
      <c r="D1631">
        <v>11</v>
      </c>
      <c r="E1631" t="s">
        <v>37</v>
      </c>
      <c r="G1631">
        <v>13</v>
      </c>
      <c r="H1631" t="s">
        <v>27</v>
      </c>
    </row>
    <row r="1632" spans="4:8" x14ac:dyDescent="0.3">
      <c r="D1632">
        <v>15</v>
      </c>
      <c r="E1632" t="s">
        <v>37</v>
      </c>
      <c r="G1632">
        <v>25</v>
      </c>
      <c r="H1632" t="s">
        <v>27</v>
      </c>
    </row>
    <row r="1633" spans="4:8" x14ac:dyDescent="0.3">
      <c r="D1633">
        <v>11</v>
      </c>
      <c r="E1633" t="s">
        <v>37</v>
      </c>
      <c r="G1633">
        <v>11</v>
      </c>
      <c r="H1633" t="s">
        <v>27</v>
      </c>
    </row>
    <row r="1634" spans="4:8" x14ac:dyDescent="0.3">
      <c r="D1634">
        <v>13</v>
      </c>
      <c r="E1634" t="s">
        <v>37</v>
      </c>
      <c r="G1634">
        <v>17</v>
      </c>
      <c r="H1634" t="s">
        <v>27</v>
      </c>
    </row>
    <row r="1635" spans="4:8" x14ac:dyDescent="0.3">
      <c r="D1635">
        <v>13</v>
      </c>
      <c r="E1635" t="s">
        <v>37</v>
      </c>
      <c r="G1635">
        <v>21</v>
      </c>
      <c r="H1635" t="s">
        <v>27</v>
      </c>
    </row>
    <row r="1636" spans="4:8" x14ac:dyDescent="0.3">
      <c r="D1636">
        <v>16</v>
      </c>
      <c r="E1636" t="s">
        <v>37</v>
      </c>
      <c r="G1636">
        <v>15</v>
      </c>
      <c r="H1636" t="s">
        <v>27</v>
      </c>
    </row>
    <row r="1637" spans="4:8" x14ac:dyDescent="0.3">
      <c r="D1637">
        <v>12</v>
      </c>
      <c r="E1637" t="s">
        <v>37</v>
      </c>
      <c r="G1637">
        <v>12</v>
      </c>
      <c r="H1637" t="s">
        <v>27</v>
      </c>
    </row>
    <row r="1638" spans="4:8" x14ac:dyDescent="0.3">
      <c r="D1638">
        <v>11</v>
      </c>
      <c r="E1638" t="s">
        <v>37</v>
      </c>
      <c r="G1638">
        <v>11</v>
      </c>
      <c r="H1638" t="s">
        <v>27</v>
      </c>
    </row>
    <row r="1639" spans="4:8" x14ac:dyDescent="0.3">
      <c r="D1639">
        <v>12</v>
      </c>
      <c r="E1639" t="s">
        <v>37</v>
      </c>
      <c r="G1639">
        <v>19</v>
      </c>
      <c r="H1639" t="s">
        <v>27</v>
      </c>
    </row>
    <row r="1640" spans="4:8" x14ac:dyDescent="0.3">
      <c r="D1640">
        <v>15</v>
      </c>
      <c r="E1640" t="s">
        <v>37</v>
      </c>
      <c r="G1640">
        <v>15</v>
      </c>
      <c r="H1640" t="s">
        <v>27</v>
      </c>
    </row>
    <row r="1641" spans="4:8" x14ac:dyDescent="0.3">
      <c r="D1641">
        <v>20</v>
      </c>
      <c r="E1641" t="s">
        <v>37</v>
      </c>
      <c r="G1641">
        <v>13</v>
      </c>
      <c r="H1641" t="s">
        <v>27</v>
      </c>
    </row>
    <row r="1642" spans="4:8" x14ac:dyDescent="0.3">
      <c r="D1642">
        <v>14</v>
      </c>
      <c r="E1642" t="s">
        <v>37</v>
      </c>
      <c r="G1642">
        <v>14</v>
      </c>
      <c r="H1642" t="s">
        <v>27</v>
      </c>
    </row>
    <row r="1643" spans="4:8" x14ac:dyDescent="0.3">
      <c r="D1643">
        <v>21</v>
      </c>
      <c r="E1643" t="s">
        <v>37</v>
      </c>
      <c r="G1643">
        <v>11</v>
      </c>
      <c r="H1643" t="s">
        <v>27</v>
      </c>
    </row>
    <row r="1644" spans="4:8" x14ac:dyDescent="0.3">
      <c r="D1644">
        <v>14</v>
      </c>
      <c r="E1644" t="s">
        <v>37</v>
      </c>
      <c r="G1644">
        <v>16</v>
      </c>
      <c r="H1644" t="s">
        <v>27</v>
      </c>
    </row>
    <row r="1645" spans="4:8" x14ac:dyDescent="0.3">
      <c r="D1645">
        <v>11</v>
      </c>
      <c r="E1645" t="s">
        <v>37</v>
      </c>
      <c r="G1645">
        <v>14</v>
      </c>
      <c r="H1645" t="s">
        <v>27</v>
      </c>
    </row>
    <row r="1646" spans="4:8" x14ac:dyDescent="0.3">
      <c r="D1646">
        <v>11</v>
      </c>
      <c r="E1646" t="s">
        <v>37</v>
      </c>
      <c r="G1646">
        <v>12</v>
      </c>
      <c r="H1646" t="s">
        <v>27</v>
      </c>
    </row>
    <row r="1647" spans="4:8" x14ac:dyDescent="0.3">
      <c r="D1647">
        <v>13</v>
      </c>
      <c r="E1647" t="s">
        <v>37</v>
      </c>
      <c r="G1647">
        <v>14</v>
      </c>
      <c r="H1647" t="s">
        <v>27</v>
      </c>
    </row>
    <row r="1648" spans="4:8" x14ac:dyDescent="0.3">
      <c r="D1648">
        <v>11</v>
      </c>
      <c r="E1648" t="s">
        <v>37</v>
      </c>
      <c r="G1648">
        <v>14</v>
      </c>
      <c r="H1648" t="s">
        <v>27</v>
      </c>
    </row>
    <row r="1649" spans="4:8" x14ac:dyDescent="0.3">
      <c r="D1649">
        <v>14</v>
      </c>
      <c r="E1649" t="s">
        <v>37</v>
      </c>
      <c r="G1649">
        <v>12</v>
      </c>
      <c r="H1649" t="s">
        <v>27</v>
      </c>
    </row>
    <row r="1650" spans="4:8" x14ac:dyDescent="0.3">
      <c r="D1650">
        <v>12</v>
      </c>
      <c r="E1650" t="s">
        <v>37</v>
      </c>
      <c r="G1650">
        <v>21</v>
      </c>
      <c r="H1650" t="s">
        <v>27</v>
      </c>
    </row>
    <row r="1651" spans="4:8" x14ac:dyDescent="0.3">
      <c r="D1651">
        <v>20</v>
      </c>
      <c r="E1651" t="s">
        <v>37</v>
      </c>
      <c r="G1651">
        <v>17</v>
      </c>
      <c r="H1651" t="s">
        <v>27</v>
      </c>
    </row>
    <row r="1652" spans="4:8" x14ac:dyDescent="0.3">
      <c r="D1652">
        <v>14</v>
      </c>
      <c r="E1652" t="s">
        <v>37</v>
      </c>
      <c r="G1652">
        <v>16</v>
      </c>
      <c r="H1652" t="s">
        <v>27</v>
      </c>
    </row>
    <row r="1653" spans="4:8" x14ac:dyDescent="0.3">
      <c r="D1653">
        <v>13</v>
      </c>
      <c r="E1653" t="s">
        <v>37</v>
      </c>
      <c r="G1653">
        <v>12</v>
      </c>
      <c r="H1653" t="s">
        <v>27</v>
      </c>
    </row>
    <row r="1654" spans="4:8" x14ac:dyDescent="0.3">
      <c r="D1654">
        <v>14</v>
      </c>
      <c r="E1654" t="s">
        <v>37</v>
      </c>
      <c r="G1654">
        <v>14</v>
      </c>
      <c r="H1654" t="s">
        <v>27</v>
      </c>
    </row>
    <row r="1655" spans="4:8" x14ac:dyDescent="0.3">
      <c r="D1655">
        <v>22</v>
      </c>
      <c r="E1655" t="s">
        <v>37</v>
      </c>
      <c r="G1655">
        <v>19</v>
      </c>
      <c r="H1655" t="s">
        <v>27</v>
      </c>
    </row>
    <row r="1656" spans="4:8" x14ac:dyDescent="0.3">
      <c r="D1656">
        <v>20</v>
      </c>
      <c r="E1656" t="s">
        <v>37</v>
      </c>
      <c r="G1656">
        <v>16</v>
      </c>
      <c r="H1656" t="s">
        <v>27</v>
      </c>
    </row>
    <row r="1657" spans="4:8" x14ac:dyDescent="0.3">
      <c r="D1657">
        <v>13</v>
      </c>
      <c r="E1657" t="s">
        <v>37</v>
      </c>
      <c r="G1657">
        <v>14</v>
      </c>
      <c r="H1657" t="s">
        <v>27</v>
      </c>
    </row>
    <row r="1658" spans="4:8" x14ac:dyDescent="0.3">
      <c r="D1658">
        <v>11</v>
      </c>
      <c r="E1658" t="s">
        <v>37</v>
      </c>
      <c r="G1658">
        <v>13</v>
      </c>
      <c r="H1658" t="s">
        <v>27</v>
      </c>
    </row>
    <row r="1659" spans="4:8" x14ac:dyDescent="0.3">
      <c r="D1659">
        <v>17</v>
      </c>
      <c r="E1659" t="s">
        <v>37</v>
      </c>
      <c r="G1659">
        <v>13</v>
      </c>
      <c r="H1659" t="s">
        <v>27</v>
      </c>
    </row>
    <row r="1660" spans="4:8" x14ac:dyDescent="0.3">
      <c r="D1660">
        <v>11</v>
      </c>
      <c r="E1660" t="s">
        <v>37</v>
      </c>
      <c r="G1660">
        <v>15</v>
      </c>
      <c r="H1660" t="s">
        <v>27</v>
      </c>
    </row>
    <row r="1661" spans="4:8" x14ac:dyDescent="0.3">
      <c r="D1661">
        <v>17</v>
      </c>
      <c r="E1661" t="s">
        <v>37</v>
      </c>
      <c r="G1661">
        <v>13</v>
      </c>
      <c r="H1661" t="s">
        <v>27</v>
      </c>
    </row>
    <row r="1662" spans="4:8" x14ac:dyDescent="0.3">
      <c r="D1662">
        <v>18</v>
      </c>
      <c r="E1662" t="s">
        <v>37</v>
      </c>
      <c r="G1662">
        <v>16</v>
      </c>
      <c r="H1662" t="s">
        <v>27</v>
      </c>
    </row>
    <row r="1663" spans="4:8" x14ac:dyDescent="0.3">
      <c r="D1663">
        <v>19</v>
      </c>
      <c r="E1663" t="s">
        <v>37</v>
      </c>
      <c r="G1663">
        <v>19</v>
      </c>
      <c r="H1663" t="s">
        <v>27</v>
      </c>
    </row>
    <row r="1664" spans="4:8" x14ac:dyDescent="0.3">
      <c r="D1664">
        <v>15</v>
      </c>
      <c r="E1664" t="s">
        <v>37</v>
      </c>
      <c r="G1664">
        <v>12</v>
      </c>
      <c r="H1664" t="s">
        <v>27</v>
      </c>
    </row>
    <row r="1665" spans="4:8" x14ac:dyDescent="0.3">
      <c r="D1665">
        <v>17</v>
      </c>
      <c r="E1665" t="s">
        <v>37</v>
      </c>
      <c r="G1665">
        <v>15</v>
      </c>
      <c r="H1665" t="s">
        <v>27</v>
      </c>
    </row>
    <row r="1666" spans="4:8" x14ac:dyDescent="0.3">
      <c r="D1666">
        <v>14</v>
      </c>
      <c r="E1666" t="s">
        <v>37</v>
      </c>
      <c r="G1666">
        <v>13</v>
      </c>
      <c r="H1666" t="s">
        <v>27</v>
      </c>
    </row>
    <row r="1667" spans="4:8" x14ac:dyDescent="0.3">
      <c r="D1667">
        <v>15</v>
      </c>
      <c r="E1667" t="s">
        <v>37</v>
      </c>
      <c r="G1667">
        <v>16</v>
      </c>
      <c r="H1667" t="s">
        <v>27</v>
      </c>
    </row>
    <row r="1668" spans="4:8" x14ac:dyDescent="0.3">
      <c r="D1668">
        <v>18</v>
      </c>
      <c r="E1668" t="s">
        <v>37</v>
      </c>
      <c r="G1668">
        <v>16</v>
      </c>
      <c r="H1668" t="s">
        <v>27</v>
      </c>
    </row>
    <row r="1669" spans="4:8" x14ac:dyDescent="0.3">
      <c r="D1669">
        <v>13</v>
      </c>
      <c r="E1669" t="s">
        <v>37</v>
      </c>
      <c r="G1669">
        <v>16</v>
      </c>
      <c r="H1669" t="s">
        <v>27</v>
      </c>
    </row>
    <row r="1670" spans="4:8" x14ac:dyDescent="0.3">
      <c r="D1670">
        <v>14</v>
      </c>
      <c r="E1670" t="s">
        <v>37</v>
      </c>
      <c r="G1670">
        <v>12</v>
      </c>
      <c r="H1670" t="s">
        <v>27</v>
      </c>
    </row>
    <row r="1671" spans="4:8" x14ac:dyDescent="0.3">
      <c r="D1671">
        <v>11</v>
      </c>
      <c r="E1671" t="s">
        <v>37</v>
      </c>
      <c r="G1671">
        <v>15</v>
      </c>
      <c r="H1671" t="s">
        <v>27</v>
      </c>
    </row>
    <row r="1672" spans="4:8" x14ac:dyDescent="0.3">
      <c r="D1672">
        <v>22</v>
      </c>
      <c r="E1672" t="s">
        <v>37</v>
      </c>
      <c r="G1672">
        <v>20</v>
      </c>
      <c r="H1672" t="s">
        <v>27</v>
      </c>
    </row>
    <row r="1673" spans="4:8" x14ac:dyDescent="0.3">
      <c r="D1673">
        <v>21</v>
      </c>
      <c r="E1673" t="s">
        <v>37</v>
      </c>
      <c r="G1673">
        <v>14</v>
      </c>
      <c r="H1673" t="s">
        <v>27</v>
      </c>
    </row>
    <row r="1674" spans="4:8" x14ac:dyDescent="0.3">
      <c r="D1674">
        <v>16</v>
      </c>
      <c r="E1674" t="s">
        <v>37</v>
      </c>
      <c r="G1674">
        <v>13</v>
      </c>
      <c r="H1674" t="s">
        <v>27</v>
      </c>
    </row>
    <row r="1675" spans="4:8" x14ac:dyDescent="0.3">
      <c r="D1675">
        <v>12</v>
      </c>
      <c r="E1675" t="s">
        <v>37</v>
      </c>
      <c r="G1675">
        <v>12</v>
      </c>
      <c r="H1675" t="s">
        <v>27</v>
      </c>
    </row>
    <row r="1676" spans="4:8" x14ac:dyDescent="0.3">
      <c r="D1676">
        <v>15</v>
      </c>
      <c r="E1676" t="s">
        <v>37</v>
      </c>
      <c r="G1676">
        <v>14</v>
      </c>
      <c r="H1676" t="s">
        <v>27</v>
      </c>
    </row>
    <row r="1677" spans="4:8" x14ac:dyDescent="0.3">
      <c r="D1677">
        <v>14</v>
      </c>
      <c r="E1677" t="s">
        <v>37</v>
      </c>
      <c r="G1677">
        <v>14</v>
      </c>
      <c r="H1677" t="s">
        <v>27</v>
      </c>
    </row>
    <row r="1678" spans="4:8" x14ac:dyDescent="0.3">
      <c r="D1678">
        <v>20</v>
      </c>
      <c r="E1678" t="s">
        <v>37</v>
      </c>
      <c r="G1678">
        <v>13</v>
      </c>
      <c r="H1678" t="s">
        <v>27</v>
      </c>
    </row>
    <row r="1679" spans="4:8" x14ac:dyDescent="0.3">
      <c r="D1679">
        <v>13</v>
      </c>
      <c r="E1679" t="s">
        <v>37</v>
      </c>
      <c r="G1679">
        <v>12</v>
      </c>
      <c r="H1679" t="s">
        <v>27</v>
      </c>
    </row>
    <row r="1680" spans="4:8" x14ac:dyDescent="0.3">
      <c r="D1680">
        <v>14</v>
      </c>
      <c r="E1680" t="s">
        <v>37</v>
      </c>
      <c r="G1680">
        <v>13</v>
      </c>
      <c r="H1680" t="s">
        <v>27</v>
      </c>
    </row>
    <row r="1681" spans="4:8" x14ac:dyDescent="0.3">
      <c r="D1681">
        <v>17</v>
      </c>
      <c r="E1681" t="s">
        <v>37</v>
      </c>
      <c r="G1681">
        <v>11</v>
      </c>
      <c r="H1681" t="s">
        <v>27</v>
      </c>
    </row>
    <row r="1682" spans="4:8" x14ac:dyDescent="0.3">
      <c r="D1682">
        <v>22</v>
      </c>
      <c r="E1682" t="s">
        <v>37</v>
      </c>
      <c r="G1682">
        <v>21</v>
      </c>
      <c r="H1682" t="s">
        <v>27</v>
      </c>
    </row>
    <row r="1683" spans="4:8" x14ac:dyDescent="0.3">
      <c r="D1683">
        <v>20</v>
      </c>
      <c r="E1683" t="s">
        <v>37</v>
      </c>
      <c r="G1683">
        <v>18</v>
      </c>
      <c r="H1683" t="s">
        <v>27</v>
      </c>
    </row>
    <row r="1684" spans="4:8" x14ac:dyDescent="0.3">
      <c r="D1684">
        <v>14</v>
      </c>
      <c r="E1684" t="s">
        <v>37</v>
      </c>
      <c r="G1684">
        <v>13</v>
      </c>
      <c r="H1684" t="s">
        <v>27</v>
      </c>
    </row>
    <row r="1685" spans="4:8" x14ac:dyDescent="0.3">
      <c r="D1685">
        <v>13</v>
      </c>
      <c r="E1685" t="s">
        <v>37</v>
      </c>
      <c r="G1685">
        <v>17</v>
      </c>
      <c r="H1685" t="s">
        <v>27</v>
      </c>
    </row>
    <row r="1686" spans="4:8" x14ac:dyDescent="0.3">
      <c r="D1686">
        <v>13</v>
      </c>
      <c r="E1686" t="s">
        <v>37</v>
      </c>
      <c r="G1686">
        <v>13</v>
      </c>
      <c r="H1686" t="s">
        <v>27</v>
      </c>
    </row>
    <row r="1687" spans="4:8" x14ac:dyDescent="0.3">
      <c r="D1687">
        <v>22</v>
      </c>
      <c r="E1687" t="s">
        <v>37</v>
      </c>
      <c r="G1687">
        <v>12</v>
      </c>
      <c r="H1687" t="s">
        <v>27</v>
      </c>
    </row>
    <row r="1688" spans="4:8" x14ac:dyDescent="0.3">
      <c r="D1688">
        <v>12</v>
      </c>
      <c r="E1688" t="s">
        <v>37</v>
      </c>
      <c r="G1688">
        <v>17</v>
      </c>
      <c r="H1688" t="s">
        <v>27</v>
      </c>
    </row>
    <row r="1689" spans="4:8" x14ac:dyDescent="0.3">
      <c r="D1689">
        <v>17</v>
      </c>
      <c r="E1689" t="s">
        <v>37</v>
      </c>
      <c r="G1689">
        <v>22</v>
      </c>
      <c r="H1689" t="s">
        <v>27</v>
      </c>
    </row>
    <row r="1690" spans="4:8" x14ac:dyDescent="0.3">
      <c r="D1690">
        <v>13</v>
      </c>
      <c r="E1690" t="s">
        <v>37</v>
      </c>
      <c r="G1690">
        <v>12</v>
      </c>
      <c r="H1690" t="s">
        <v>27</v>
      </c>
    </row>
    <row r="1691" spans="4:8" x14ac:dyDescent="0.3">
      <c r="D1691">
        <v>12</v>
      </c>
      <c r="E1691" t="s">
        <v>37</v>
      </c>
      <c r="G1691">
        <v>25</v>
      </c>
      <c r="H1691" t="s">
        <v>27</v>
      </c>
    </row>
    <row r="1692" spans="4:8" x14ac:dyDescent="0.3">
      <c r="D1692">
        <v>21</v>
      </c>
      <c r="E1692" t="s">
        <v>37</v>
      </c>
      <c r="G1692">
        <v>16</v>
      </c>
      <c r="H1692" t="s">
        <v>27</v>
      </c>
    </row>
    <row r="1693" spans="4:8" x14ac:dyDescent="0.3">
      <c r="D1693">
        <v>11</v>
      </c>
      <c r="E1693" t="s">
        <v>37</v>
      </c>
      <c r="G1693">
        <v>15</v>
      </c>
      <c r="H1693" t="s">
        <v>27</v>
      </c>
    </row>
    <row r="1694" spans="4:8" x14ac:dyDescent="0.3">
      <c r="D1694">
        <v>12</v>
      </c>
      <c r="E1694" t="s">
        <v>37</v>
      </c>
      <c r="G1694">
        <v>22</v>
      </c>
      <c r="H1694" t="s">
        <v>27</v>
      </c>
    </row>
    <row r="1695" spans="4:8" x14ac:dyDescent="0.3">
      <c r="D1695">
        <v>21</v>
      </c>
      <c r="E1695" t="s">
        <v>37</v>
      </c>
      <c r="G1695">
        <v>14</v>
      </c>
      <c r="H1695" t="s">
        <v>27</v>
      </c>
    </row>
    <row r="1696" spans="4:8" x14ac:dyDescent="0.3">
      <c r="D1696">
        <v>19</v>
      </c>
      <c r="E1696" t="s">
        <v>37</v>
      </c>
      <c r="G1696">
        <v>15</v>
      </c>
      <c r="H1696" t="s">
        <v>27</v>
      </c>
    </row>
    <row r="1697" spans="4:8" x14ac:dyDescent="0.3">
      <c r="D1697">
        <v>23</v>
      </c>
      <c r="E1697" t="s">
        <v>37</v>
      </c>
      <c r="G1697">
        <v>12</v>
      </c>
      <c r="H1697" t="s">
        <v>27</v>
      </c>
    </row>
    <row r="1698" spans="4:8" x14ac:dyDescent="0.3">
      <c r="D1698">
        <v>13</v>
      </c>
      <c r="E1698" t="s">
        <v>37</v>
      </c>
      <c r="G1698">
        <v>13</v>
      </c>
      <c r="H1698" t="s">
        <v>27</v>
      </c>
    </row>
    <row r="1699" spans="4:8" x14ac:dyDescent="0.3">
      <c r="D1699">
        <v>13</v>
      </c>
      <c r="E1699" t="s">
        <v>37</v>
      </c>
      <c r="G1699">
        <v>24</v>
      </c>
      <c r="H1699" t="s">
        <v>27</v>
      </c>
    </row>
    <row r="1700" spans="4:8" x14ac:dyDescent="0.3">
      <c r="D1700">
        <v>14</v>
      </c>
      <c r="E1700" t="s">
        <v>37</v>
      </c>
      <c r="G1700">
        <v>14</v>
      </c>
      <c r="H1700" t="s">
        <v>27</v>
      </c>
    </row>
    <row r="1701" spans="4:8" x14ac:dyDescent="0.3">
      <c r="D1701">
        <v>11</v>
      </c>
      <c r="E1701" t="s">
        <v>37</v>
      </c>
      <c r="G1701">
        <v>20</v>
      </c>
      <c r="H1701" t="s">
        <v>27</v>
      </c>
    </row>
    <row r="1702" spans="4:8" x14ac:dyDescent="0.3">
      <c r="D1702">
        <v>13</v>
      </c>
      <c r="E1702" t="s">
        <v>37</v>
      </c>
      <c r="G1702">
        <v>19</v>
      </c>
      <c r="H1702" t="s">
        <v>27</v>
      </c>
    </row>
    <row r="1703" spans="4:8" x14ac:dyDescent="0.3">
      <c r="D1703">
        <v>21</v>
      </c>
      <c r="E1703" t="s">
        <v>37</v>
      </c>
      <c r="G1703">
        <v>13</v>
      </c>
      <c r="H1703" t="s">
        <v>27</v>
      </c>
    </row>
    <row r="1704" spans="4:8" x14ac:dyDescent="0.3">
      <c r="D1704">
        <v>11</v>
      </c>
      <c r="E1704" t="s">
        <v>37</v>
      </c>
      <c r="G1704">
        <v>11</v>
      </c>
      <c r="H1704" t="s">
        <v>27</v>
      </c>
    </row>
    <row r="1705" spans="4:8" x14ac:dyDescent="0.3">
      <c r="D1705">
        <v>21</v>
      </c>
      <c r="E1705" t="s">
        <v>37</v>
      </c>
      <c r="G1705">
        <v>22</v>
      </c>
      <c r="H1705" t="s">
        <v>27</v>
      </c>
    </row>
    <row r="1706" spans="4:8" x14ac:dyDescent="0.3">
      <c r="D1706">
        <v>11</v>
      </c>
      <c r="E1706" t="s">
        <v>37</v>
      </c>
      <c r="G1706">
        <v>11</v>
      </c>
      <c r="H1706" t="s">
        <v>27</v>
      </c>
    </row>
    <row r="1707" spans="4:8" x14ac:dyDescent="0.3">
      <c r="D1707">
        <v>12</v>
      </c>
      <c r="E1707" t="s">
        <v>37</v>
      </c>
      <c r="G1707">
        <v>13</v>
      </c>
      <c r="H1707" t="s">
        <v>27</v>
      </c>
    </row>
    <row r="1708" spans="4:8" x14ac:dyDescent="0.3">
      <c r="D1708">
        <v>12</v>
      </c>
      <c r="E1708" t="s">
        <v>37</v>
      </c>
      <c r="G1708">
        <v>14</v>
      </c>
      <c r="H1708" t="s">
        <v>27</v>
      </c>
    </row>
    <row r="1709" spans="4:8" x14ac:dyDescent="0.3">
      <c r="D1709">
        <v>17</v>
      </c>
      <c r="E1709" t="s">
        <v>37</v>
      </c>
      <c r="G1709">
        <v>15</v>
      </c>
      <c r="H1709" t="s">
        <v>27</v>
      </c>
    </row>
    <row r="1710" spans="4:8" x14ac:dyDescent="0.3">
      <c r="D1710">
        <v>11</v>
      </c>
      <c r="E1710" t="s">
        <v>37</v>
      </c>
      <c r="G1710">
        <v>23</v>
      </c>
      <c r="H1710" t="s">
        <v>27</v>
      </c>
    </row>
    <row r="1711" spans="4:8" x14ac:dyDescent="0.3">
      <c r="D1711">
        <v>18</v>
      </c>
      <c r="E1711" t="s">
        <v>37</v>
      </c>
      <c r="G1711">
        <v>16</v>
      </c>
      <c r="H1711" t="s">
        <v>27</v>
      </c>
    </row>
    <row r="1712" spans="4:8" x14ac:dyDescent="0.3">
      <c r="D1712">
        <v>16</v>
      </c>
      <c r="E1712" t="s">
        <v>37</v>
      </c>
      <c r="G1712">
        <v>16</v>
      </c>
      <c r="H1712" t="s">
        <v>27</v>
      </c>
    </row>
    <row r="1713" spans="4:8" x14ac:dyDescent="0.3">
      <c r="D1713">
        <v>25</v>
      </c>
      <c r="E1713" t="s">
        <v>37</v>
      </c>
      <c r="G1713">
        <v>13</v>
      </c>
      <c r="H1713" t="s">
        <v>27</v>
      </c>
    </row>
    <row r="1714" spans="4:8" x14ac:dyDescent="0.3">
      <c r="D1714">
        <v>16</v>
      </c>
      <c r="E1714" t="s">
        <v>37</v>
      </c>
      <c r="G1714">
        <v>12</v>
      </c>
      <c r="H1714" t="s">
        <v>27</v>
      </c>
    </row>
    <row r="1715" spans="4:8" x14ac:dyDescent="0.3">
      <c r="D1715">
        <v>13</v>
      </c>
      <c r="E1715" t="s">
        <v>37</v>
      </c>
      <c r="G1715">
        <v>18</v>
      </c>
      <c r="H1715" t="s">
        <v>27</v>
      </c>
    </row>
    <row r="1716" spans="4:8" x14ac:dyDescent="0.3">
      <c r="D1716">
        <v>14</v>
      </c>
      <c r="E1716" t="s">
        <v>37</v>
      </c>
      <c r="G1716">
        <v>14</v>
      </c>
      <c r="H1716" t="s">
        <v>27</v>
      </c>
    </row>
    <row r="1717" spans="4:8" x14ac:dyDescent="0.3">
      <c r="D1717">
        <v>19</v>
      </c>
      <c r="E1717" t="s">
        <v>37</v>
      </c>
      <c r="G1717">
        <v>12</v>
      </c>
      <c r="H1717" t="s">
        <v>27</v>
      </c>
    </row>
    <row r="1718" spans="4:8" x14ac:dyDescent="0.3">
      <c r="D1718">
        <v>12</v>
      </c>
      <c r="E1718" t="s">
        <v>37</v>
      </c>
      <c r="G1718">
        <v>19</v>
      </c>
      <c r="H1718" t="s">
        <v>27</v>
      </c>
    </row>
    <row r="1719" spans="4:8" x14ac:dyDescent="0.3">
      <c r="D1719">
        <v>16</v>
      </c>
      <c r="E1719" t="s">
        <v>37</v>
      </c>
      <c r="G1719">
        <v>15</v>
      </c>
      <c r="H1719" t="s">
        <v>27</v>
      </c>
    </row>
    <row r="1720" spans="4:8" x14ac:dyDescent="0.3">
      <c r="D1720">
        <v>13</v>
      </c>
      <c r="E1720" t="s">
        <v>37</v>
      </c>
      <c r="G1720">
        <v>11</v>
      </c>
      <c r="H1720" t="s">
        <v>27</v>
      </c>
    </row>
    <row r="1721" spans="4:8" x14ac:dyDescent="0.3">
      <c r="D1721">
        <v>22</v>
      </c>
      <c r="E1721" t="s">
        <v>37</v>
      </c>
      <c r="G1721">
        <v>15</v>
      </c>
      <c r="H1721" t="s">
        <v>27</v>
      </c>
    </row>
    <row r="1722" spans="4:8" x14ac:dyDescent="0.3">
      <c r="D1722">
        <v>13</v>
      </c>
      <c r="E1722" t="s">
        <v>37</v>
      </c>
      <c r="G1722">
        <v>12</v>
      </c>
      <c r="H1722" t="s">
        <v>27</v>
      </c>
    </row>
    <row r="1723" spans="4:8" x14ac:dyDescent="0.3">
      <c r="D1723">
        <v>12</v>
      </c>
      <c r="E1723" t="s">
        <v>37</v>
      </c>
      <c r="G1723">
        <v>14</v>
      </c>
      <c r="H1723" t="s">
        <v>27</v>
      </c>
    </row>
    <row r="1724" spans="4:8" x14ac:dyDescent="0.3">
      <c r="D1724">
        <v>18</v>
      </c>
      <c r="E1724" t="s">
        <v>37</v>
      </c>
      <c r="G1724">
        <v>21</v>
      </c>
      <c r="H1724" t="s">
        <v>27</v>
      </c>
    </row>
    <row r="1725" spans="4:8" x14ac:dyDescent="0.3">
      <c r="D1725">
        <v>21</v>
      </c>
      <c r="E1725" t="s">
        <v>37</v>
      </c>
      <c r="G1725">
        <v>18</v>
      </c>
      <c r="H1725" t="s">
        <v>27</v>
      </c>
    </row>
    <row r="1726" spans="4:8" x14ac:dyDescent="0.3">
      <c r="D1726">
        <v>14</v>
      </c>
      <c r="E1726" t="s">
        <v>37</v>
      </c>
      <c r="G1726">
        <v>12</v>
      </c>
      <c r="H1726" t="s">
        <v>27</v>
      </c>
    </row>
    <row r="1727" spans="4:8" x14ac:dyDescent="0.3">
      <c r="D1727">
        <v>11</v>
      </c>
      <c r="E1727" t="s">
        <v>37</v>
      </c>
      <c r="G1727">
        <v>14</v>
      </c>
      <c r="H1727" t="s">
        <v>27</v>
      </c>
    </row>
    <row r="1728" spans="4:8" x14ac:dyDescent="0.3">
      <c r="D1728">
        <v>24</v>
      </c>
      <c r="E1728" t="s">
        <v>37</v>
      </c>
      <c r="G1728">
        <v>20</v>
      </c>
      <c r="H1728" t="s">
        <v>27</v>
      </c>
    </row>
    <row r="1729" spans="4:8" x14ac:dyDescent="0.3">
      <c r="D1729">
        <v>11</v>
      </c>
      <c r="E1729" t="s">
        <v>37</v>
      </c>
      <c r="G1729">
        <v>17</v>
      </c>
      <c r="H1729" t="s">
        <v>27</v>
      </c>
    </row>
    <row r="1730" spans="4:8" x14ac:dyDescent="0.3">
      <c r="D1730">
        <v>13</v>
      </c>
      <c r="E1730" t="s">
        <v>37</v>
      </c>
      <c r="G1730">
        <v>11</v>
      </c>
      <c r="H1730" t="s">
        <v>27</v>
      </c>
    </row>
    <row r="1731" spans="4:8" x14ac:dyDescent="0.3">
      <c r="D1731">
        <v>11</v>
      </c>
      <c r="E1731" t="s">
        <v>37</v>
      </c>
      <c r="G1731">
        <v>11</v>
      </c>
      <c r="H1731" t="s">
        <v>27</v>
      </c>
    </row>
    <row r="1732" spans="4:8" x14ac:dyDescent="0.3">
      <c r="D1732">
        <v>18</v>
      </c>
      <c r="E1732" t="s">
        <v>37</v>
      </c>
      <c r="G1732">
        <v>12</v>
      </c>
      <c r="H1732" t="s">
        <v>27</v>
      </c>
    </row>
    <row r="1733" spans="4:8" x14ac:dyDescent="0.3">
      <c r="D1733">
        <v>12</v>
      </c>
      <c r="E1733" t="s">
        <v>37</v>
      </c>
      <c r="G1733">
        <v>19</v>
      </c>
      <c r="H1733" t="s">
        <v>27</v>
      </c>
    </row>
    <row r="1734" spans="4:8" x14ac:dyDescent="0.3">
      <c r="D1734">
        <v>20</v>
      </c>
      <c r="E1734" t="s">
        <v>37</v>
      </c>
      <c r="G1734">
        <v>12</v>
      </c>
      <c r="H1734" t="s">
        <v>27</v>
      </c>
    </row>
    <row r="1735" spans="4:8" x14ac:dyDescent="0.3">
      <c r="D1735">
        <v>13</v>
      </c>
      <c r="E1735" t="s">
        <v>37</v>
      </c>
      <c r="G1735">
        <v>14</v>
      </c>
      <c r="H1735" t="s">
        <v>27</v>
      </c>
    </row>
    <row r="1736" spans="4:8" x14ac:dyDescent="0.3">
      <c r="D1736">
        <v>11</v>
      </c>
      <c r="E1736" t="s">
        <v>37</v>
      </c>
      <c r="G1736">
        <v>19</v>
      </c>
      <c r="H1736" t="s">
        <v>27</v>
      </c>
    </row>
    <row r="1737" spans="4:8" x14ac:dyDescent="0.3">
      <c r="D1737">
        <v>14</v>
      </c>
      <c r="E1737" t="s">
        <v>37</v>
      </c>
      <c r="G1737">
        <v>12</v>
      </c>
      <c r="H1737" t="s">
        <v>27</v>
      </c>
    </row>
    <row r="1738" spans="4:8" x14ac:dyDescent="0.3">
      <c r="D1738">
        <v>13</v>
      </c>
      <c r="E1738" t="s">
        <v>37</v>
      </c>
      <c r="G1738">
        <v>15</v>
      </c>
      <c r="H1738" t="s">
        <v>27</v>
      </c>
    </row>
    <row r="1739" spans="4:8" x14ac:dyDescent="0.3">
      <c r="D1739">
        <v>23</v>
      </c>
      <c r="E1739" t="s">
        <v>37</v>
      </c>
      <c r="G1739">
        <v>19</v>
      </c>
      <c r="H1739" t="s">
        <v>27</v>
      </c>
    </row>
    <row r="1740" spans="4:8" x14ac:dyDescent="0.3">
      <c r="D1740">
        <v>22</v>
      </c>
      <c r="E1740" t="s">
        <v>37</v>
      </c>
      <c r="G1740">
        <v>11</v>
      </c>
      <c r="H1740" t="s">
        <v>27</v>
      </c>
    </row>
    <row r="1741" spans="4:8" x14ac:dyDescent="0.3">
      <c r="D1741">
        <v>18</v>
      </c>
      <c r="E1741" t="s">
        <v>37</v>
      </c>
      <c r="G1741">
        <v>17</v>
      </c>
      <c r="H1741" t="s">
        <v>27</v>
      </c>
    </row>
    <row r="1742" spans="4:8" x14ac:dyDescent="0.3">
      <c r="D1742">
        <v>11</v>
      </c>
      <c r="E1742" t="s">
        <v>37</v>
      </c>
      <c r="G1742">
        <v>19</v>
      </c>
      <c r="H1742" t="s">
        <v>27</v>
      </c>
    </row>
    <row r="1743" spans="4:8" x14ac:dyDescent="0.3">
      <c r="D1743">
        <v>12</v>
      </c>
      <c r="E1743" t="s">
        <v>37</v>
      </c>
      <c r="G1743">
        <v>13</v>
      </c>
      <c r="H1743" t="s">
        <v>27</v>
      </c>
    </row>
    <row r="1744" spans="4:8" x14ac:dyDescent="0.3">
      <c r="D1744">
        <v>19</v>
      </c>
      <c r="E1744" t="s">
        <v>37</v>
      </c>
      <c r="G1744">
        <v>13</v>
      </c>
      <c r="H1744" t="s">
        <v>27</v>
      </c>
    </row>
    <row r="1745" spans="4:8" x14ac:dyDescent="0.3">
      <c r="D1745">
        <v>14</v>
      </c>
      <c r="E1745" t="s">
        <v>37</v>
      </c>
      <c r="G1745">
        <v>12</v>
      </c>
      <c r="H1745" t="s">
        <v>27</v>
      </c>
    </row>
    <row r="1746" spans="4:8" x14ac:dyDescent="0.3">
      <c r="D1746">
        <v>13</v>
      </c>
      <c r="E1746" t="s">
        <v>37</v>
      </c>
      <c r="G1746">
        <v>19</v>
      </c>
      <c r="H1746" t="s">
        <v>27</v>
      </c>
    </row>
    <row r="1747" spans="4:8" x14ac:dyDescent="0.3">
      <c r="D1747">
        <v>25</v>
      </c>
      <c r="E1747" t="s">
        <v>37</v>
      </c>
      <c r="G1747">
        <v>22</v>
      </c>
      <c r="H1747" t="s">
        <v>27</v>
      </c>
    </row>
    <row r="1748" spans="4:8" x14ac:dyDescent="0.3">
      <c r="D1748">
        <v>15</v>
      </c>
      <c r="E1748" t="s">
        <v>37</v>
      </c>
      <c r="G1748">
        <v>11</v>
      </c>
      <c r="H1748" t="s">
        <v>27</v>
      </c>
    </row>
    <row r="1749" spans="4:8" x14ac:dyDescent="0.3">
      <c r="D1749">
        <v>12</v>
      </c>
      <c r="E1749" t="s">
        <v>37</v>
      </c>
      <c r="G1749">
        <v>13</v>
      </c>
      <c r="H1749" t="s">
        <v>27</v>
      </c>
    </row>
    <row r="1750" spans="4:8" x14ac:dyDescent="0.3">
      <c r="D1750">
        <v>11</v>
      </c>
      <c r="E1750" t="s">
        <v>37</v>
      </c>
      <c r="G1750">
        <v>19</v>
      </c>
      <c r="H1750" t="s">
        <v>27</v>
      </c>
    </row>
    <row r="1751" spans="4:8" x14ac:dyDescent="0.3">
      <c r="D1751">
        <v>23</v>
      </c>
      <c r="E1751" t="s">
        <v>37</v>
      </c>
      <c r="G1751">
        <v>19</v>
      </c>
      <c r="H1751" t="s">
        <v>27</v>
      </c>
    </row>
    <row r="1752" spans="4:8" x14ac:dyDescent="0.3">
      <c r="D1752">
        <v>21</v>
      </c>
      <c r="E1752" t="s">
        <v>37</v>
      </c>
      <c r="G1752">
        <v>13</v>
      </c>
      <c r="H1752" t="s">
        <v>27</v>
      </c>
    </row>
    <row r="1753" spans="4:8" x14ac:dyDescent="0.3">
      <c r="D1753">
        <v>11</v>
      </c>
      <c r="E1753" t="s">
        <v>37</v>
      </c>
      <c r="G1753">
        <v>21</v>
      </c>
      <c r="H1753" t="s">
        <v>27</v>
      </c>
    </row>
    <row r="1754" spans="4:8" x14ac:dyDescent="0.3">
      <c r="D1754">
        <v>14</v>
      </c>
      <c r="E1754" t="s">
        <v>37</v>
      </c>
      <c r="G1754">
        <v>14</v>
      </c>
      <c r="H1754" t="s">
        <v>27</v>
      </c>
    </row>
    <row r="1755" spans="4:8" x14ac:dyDescent="0.3">
      <c r="D1755">
        <v>11</v>
      </c>
      <c r="E1755" t="s">
        <v>37</v>
      </c>
      <c r="G1755">
        <v>11</v>
      </c>
      <c r="H1755" t="s">
        <v>27</v>
      </c>
    </row>
    <row r="1756" spans="4:8" x14ac:dyDescent="0.3">
      <c r="D1756">
        <v>12</v>
      </c>
      <c r="E1756" t="s">
        <v>37</v>
      </c>
      <c r="G1756">
        <v>24</v>
      </c>
      <c r="H1756" t="s">
        <v>27</v>
      </c>
    </row>
    <row r="1757" spans="4:8" x14ac:dyDescent="0.3">
      <c r="D1757">
        <v>13</v>
      </c>
      <c r="E1757" t="s">
        <v>37</v>
      </c>
      <c r="G1757">
        <v>16</v>
      </c>
      <c r="H1757" t="s">
        <v>27</v>
      </c>
    </row>
    <row r="1758" spans="4:8" x14ac:dyDescent="0.3">
      <c r="D1758">
        <v>14</v>
      </c>
      <c r="E1758" t="s">
        <v>37</v>
      </c>
      <c r="G1758">
        <v>15</v>
      </c>
      <c r="H1758" t="s">
        <v>27</v>
      </c>
    </row>
    <row r="1759" spans="4:8" x14ac:dyDescent="0.3">
      <c r="D1759">
        <v>14</v>
      </c>
      <c r="E1759" t="s">
        <v>37</v>
      </c>
      <c r="G1759">
        <v>14</v>
      </c>
      <c r="H1759" t="s">
        <v>27</v>
      </c>
    </row>
    <row r="1760" spans="4:8" x14ac:dyDescent="0.3">
      <c r="D1760">
        <v>13</v>
      </c>
      <c r="E1760" t="s">
        <v>37</v>
      </c>
      <c r="G1760">
        <v>12</v>
      </c>
      <c r="H1760" t="s">
        <v>27</v>
      </c>
    </row>
    <row r="1761" spans="4:8" x14ac:dyDescent="0.3">
      <c r="D1761">
        <v>11</v>
      </c>
      <c r="E1761" t="s">
        <v>37</v>
      </c>
      <c r="G1761">
        <v>13</v>
      </c>
      <c r="H1761" t="s">
        <v>27</v>
      </c>
    </row>
    <row r="1762" spans="4:8" x14ac:dyDescent="0.3">
      <c r="D1762">
        <v>15</v>
      </c>
      <c r="E1762" t="s">
        <v>37</v>
      </c>
      <c r="G1762">
        <v>14</v>
      </c>
      <c r="H1762" t="s">
        <v>27</v>
      </c>
    </row>
    <row r="1763" spans="4:8" x14ac:dyDescent="0.3">
      <c r="D1763">
        <v>20</v>
      </c>
      <c r="E1763" t="s">
        <v>37</v>
      </c>
      <c r="G1763">
        <v>19</v>
      </c>
      <c r="H1763" t="s">
        <v>27</v>
      </c>
    </row>
    <row r="1764" spans="4:8" x14ac:dyDescent="0.3">
      <c r="D1764">
        <v>14</v>
      </c>
      <c r="E1764" t="s">
        <v>37</v>
      </c>
      <c r="G1764">
        <v>18</v>
      </c>
      <c r="H1764" t="s">
        <v>27</v>
      </c>
    </row>
    <row r="1765" spans="4:8" x14ac:dyDescent="0.3">
      <c r="D1765">
        <v>12</v>
      </c>
      <c r="E1765" t="s">
        <v>37</v>
      </c>
      <c r="G1765">
        <v>17</v>
      </c>
      <c r="H1765" t="s">
        <v>27</v>
      </c>
    </row>
    <row r="1766" spans="4:8" x14ac:dyDescent="0.3">
      <c r="D1766">
        <v>15</v>
      </c>
      <c r="E1766" t="s">
        <v>37</v>
      </c>
    </row>
    <row r="1767" spans="4:8" x14ac:dyDescent="0.3">
      <c r="D1767">
        <v>11</v>
      </c>
      <c r="E1767" t="s">
        <v>37</v>
      </c>
    </row>
    <row r="1768" spans="4:8" x14ac:dyDescent="0.3">
      <c r="D1768">
        <v>12</v>
      </c>
      <c r="E1768" t="s">
        <v>37</v>
      </c>
    </row>
    <row r="1769" spans="4:8" x14ac:dyDescent="0.3">
      <c r="D1769">
        <v>20</v>
      </c>
      <c r="E1769" t="s">
        <v>37</v>
      </c>
    </row>
    <row r="1770" spans="4:8" x14ac:dyDescent="0.3">
      <c r="D1770">
        <v>22</v>
      </c>
      <c r="E1770" t="s">
        <v>37</v>
      </c>
    </row>
    <row r="1771" spans="4:8" x14ac:dyDescent="0.3">
      <c r="D1771">
        <v>21</v>
      </c>
      <c r="E1771" t="s">
        <v>37</v>
      </c>
    </row>
    <row r="1772" spans="4:8" x14ac:dyDescent="0.3">
      <c r="D1772">
        <v>13</v>
      </c>
      <c r="E1772" t="s">
        <v>37</v>
      </c>
    </row>
    <row r="1773" spans="4:8" x14ac:dyDescent="0.3">
      <c r="D1773">
        <v>12</v>
      </c>
      <c r="E1773" t="s">
        <v>37</v>
      </c>
    </row>
    <row r="1774" spans="4:8" x14ac:dyDescent="0.3">
      <c r="D1774">
        <v>11</v>
      </c>
      <c r="E1774" t="s">
        <v>37</v>
      </c>
    </row>
    <row r="1775" spans="4:8" x14ac:dyDescent="0.3">
      <c r="D1775">
        <v>14</v>
      </c>
      <c r="E1775" t="s">
        <v>37</v>
      </c>
    </row>
    <row r="1776" spans="4:8" x14ac:dyDescent="0.3">
      <c r="D1776">
        <v>11</v>
      </c>
      <c r="E1776" t="s">
        <v>37</v>
      </c>
    </row>
    <row r="1777" spans="4:5" x14ac:dyDescent="0.3">
      <c r="D1777">
        <v>12</v>
      </c>
      <c r="E1777" t="s">
        <v>37</v>
      </c>
    </row>
    <row r="1778" spans="4:5" x14ac:dyDescent="0.3">
      <c r="D1778">
        <v>13</v>
      </c>
      <c r="E1778" t="s">
        <v>37</v>
      </c>
    </row>
    <row r="1779" spans="4:5" x14ac:dyDescent="0.3">
      <c r="D1779">
        <v>16</v>
      </c>
      <c r="E1779" t="s">
        <v>37</v>
      </c>
    </row>
    <row r="1780" spans="4:5" x14ac:dyDescent="0.3">
      <c r="D1780">
        <v>18</v>
      </c>
      <c r="E1780" t="s">
        <v>37</v>
      </c>
    </row>
    <row r="1781" spans="4:5" x14ac:dyDescent="0.3">
      <c r="D1781">
        <v>23</v>
      </c>
      <c r="E1781" t="s">
        <v>37</v>
      </c>
    </row>
    <row r="1782" spans="4:5" x14ac:dyDescent="0.3">
      <c r="D1782">
        <v>14</v>
      </c>
      <c r="E1782" t="s">
        <v>37</v>
      </c>
    </row>
    <row r="1783" spans="4:5" x14ac:dyDescent="0.3">
      <c r="D1783">
        <v>11</v>
      </c>
      <c r="E1783" t="s">
        <v>37</v>
      </c>
    </row>
    <row r="1784" spans="4:5" x14ac:dyDescent="0.3">
      <c r="D1784">
        <v>11</v>
      </c>
      <c r="E1784" t="s">
        <v>37</v>
      </c>
    </row>
    <row r="1785" spans="4:5" x14ac:dyDescent="0.3">
      <c r="D1785">
        <v>14</v>
      </c>
      <c r="E1785" t="s">
        <v>37</v>
      </c>
    </row>
    <row r="1786" spans="4:5" x14ac:dyDescent="0.3">
      <c r="D1786">
        <v>11</v>
      </c>
      <c r="E1786" t="s">
        <v>37</v>
      </c>
    </row>
    <row r="1787" spans="4:5" x14ac:dyDescent="0.3">
      <c r="D1787">
        <v>13</v>
      </c>
      <c r="E1787" t="s">
        <v>37</v>
      </c>
    </row>
    <row r="1788" spans="4:5" x14ac:dyDescent="0.3">
      <c r="D1788">
        <v>14</v>
      </c>
      <c r="E1788" t="s">
        <v>37</v>
      </c>
    </row>
    <row r="1789" spans="4:5" x14ac:dyDescent="0.3">
      <c r="D1789">
        <v>16</v>
      </c>
      <c r="E1789" t="s">
        <v>37</v>
      </c>
    </row>
    <row r="1790" spans="4:5" x14ac:dyDescent="0.3">
      <c r="D1790">
        <v>12</v>
      </c>
      <c r="E1790" t="s">
        <v>37</v>
      </c>
    </row>
    <row r="1791" spans="4:5" x14ac:dyDescent="0.3">
      <c r="D1791">
        <v>14</v>
      </c>
      <c r="E1791" t="s">
        <v>37</v>
      </c>
    </row>
    <row r="1792" spans="4:5" x14ac:dyDescent="0.3">
      <c r="D1792">
        <v>13</v>
      </c>
      <c r="E1792" t="s">
        <v>37</v>
      </c>
    </row>
    <row r="1793" spans="4:5" x14ac:dyDescent="0.3">
      <c r="D1793">
        <v>14</v>
      </c>
      <c r="E1793" t="s">
        <v>37</v>
      </c>
    </row>
    <row r="1794" spans="4:5" x14ac:dyDescent="0.3">
      <c r="D1794">
        <v>19</v>
      </c>
      <c r="E1794" t="s">
        <v>37</v>
      </c>
    </row>
    <row r="1795" spans="4:5" x14ac:dyDescent="0.3">
      <c r="D1795">
        <v>13</v>
      </c>
      <c r="E1795" t="s">
        <v>37</v>
      </c>
    </row>
    <row r="1796" spans="4:5" x14ac:dyDescent="0.3">
      <c r="D1796">
        <v>12</v>
      </c>
      <c r="E1796" t="s">
        <v>37</v>
      </c>
    </row>
    <row r="1797" spans="4:5" x14ac:dyDescent="0.3">
      <c r="D1797">
        <v>15</v>
      </c>
      <c r="E1797" t="s">
        <v>37</v>
      </c>
    </row>
    <row r="1798" spans="4:5" x14ac:dyDescent="0.3">
      <c r="D1798">
        <v>23</v>
      </c>
      <c r="E1798" t="s">
        <v>37</v>
      </c>
    </row>
    <row r="1799" spans="4:5" x14ac:dyDescent="0.3">
      <c r="D1799">
        <v>12</v>
      </c>
      <c r="E1799" t="s">
        <v>37</v>
      </c>
    </row>
    <row r="1800" spans="4:5" x14ac:dyDescent="0.3">
      <c r="D1800">
        <v>21</v>
      </c>
      <c r="E1800" t="s">
        <v>37</v>
      </c>
    </row>
    <row r="1801" spans="4:5" x14ac:dyDescent="0.3">
      <c r="D1801">
        <v>21</v>
      </c>
      <c r="E1801" t="s">
        <v>37</v>
      </c>
    </row>
    <row r="1802" spans="4:5" x14ac:dyDescent="0.3">
      <c r="D1802">
        <v>13</v>
      </c>
      <c r="E1802" t="s">
        <v>37</v>
      </c>
    </row>
    <row r="1803" spans="4:5" x14ac:dyDescent="0.3">
      <c r="D1803">
        <v>21</v>
      </c>
      <c r="E1803" t="s">
        <v>37</v>
      </c>
    </row>
    <row r="1804" spans="4:5" x14ac:dyDescent="0.3">
      <c r="D1804">
        <v>12</v>
      </c>
      <c r="E1804" t="s">
        <v>37</v>
      </c>
    </row>
    <row r="1805" spans="4:5" x14ac:dyDescent="0.3">
      <c r="D1805">
        <v>22</v>
      </c>
      <c r="E1805" t="s">
        <v>37</v>
      </c>
    </row>
    <row r="1806" spans="4:5" x14ac:dyDescent="0.3">
      <c r="D1806">
        <v>15</v>
      </c>
      <c r="E1806" t="s">
        <v>37</v>
      </c>
    </row>
    <row r="1807" spans="4:5" x14ac:dyDescent="0.3">
      <c r="D1807">
        <v>22</v>
      </c>
      <c r="E1807" t="s">
        <v>37</v>
      </c>
    </row>
    <row r="1808" spans="4:5" x14ac:dyDescent="0.3">
      <c r="D1808">
        <v>22</v>
      </c>
      <c r="E1808" t="s">
        <v>37</v>
      </c>
    </row>
    <row r="1809" spans="4:5" x14ac:dyDescent="0.3">
      <c r="D1809">
        <v>11</v>
      </c>
      <c r="E1809" t="s">
        <v>37</v>
      </c>
    </row>
    <row r="1810" spans="4:5" x14ac:dyDescent="0.3">
      <c r="D1810">
        <v>11</v>
      </c>
      <c r="E1810" t="s">
        <v>37</v>
      </c>
    </row>
    <row r="1811" spans="4:5" x14ac:dyDescent="0.3">
      <c r="D1811">
        <v>13</v>
      </c>
      <c r="E1811" t="s">
        <v>37</v>
      </c>
    </row>
    <row r="1812" spans="4:5" x14ac:dyDescent="0.3">
      <c r="D1812">
        <v>14</v>
      </c>
      <c r="E1812" t="s">
        <v>37</v>
      </c>
    </row>
    <row r="1813" spans="4:5" x14ac:dyDescent="0.3">
      <c r="D1813">
        <v>11</v>
      </c>
      <c r="E1813" t="s">
        <v>37</v>
      </c>
    </row>
    <row r="1814" spans="4:5" x14ac:dyDescent="0.3">
      <c r="D1814">
        <v>17</v>
      </c>
      <c r="E1814" t="s">
        <v>37</v>
      </c>
    </row>
    <row r="1815" spans="4:5" x14ac:dyDescent="0.3">
      <c r="D1815">
        <v>12</v>
      </c>
      <c r="E1815" t="s">
        <v>37</v>
      </c>
    </row>
    <row r="1816" spans="4:5" x14ac:dyDescent="0.3">
      <c r="D1816">
        <v>14</v>
      </c>
      <c r="E1816" t="s">
        <v>37</v>
      </c>
    </row>
    <row r="1817" spans="4:5" x14ac:dyDescent="0.3">
      <c r="D1817">
        <v>22</v>
      </c>
      <c r="E1817" t="s">
        <v>37</v>
      </c>
    </row>
    <row r="1818" spans="4:5" x14ac:dyDescent="0.3">
      <c r="D1818">
        <v>12</v>
      </c>
      <c r="E1818" t="s">
        <v>37</v>
      </c>
    </row>
    <row r="1819" spans="4:5" x14ac:dyDescent="0.3">
      <c r="D1819">
        <v>18</v>
      </c>
      <c r="E1819" t="s">
        <v>37</v>
      </c>
    </row>
    <row r="1820" spans="4:5" x14ac:dyDescent="0.3">
      <c r="D1820">
        <v>14</v>
      </c>
      <c r="E1820" t="s">
        <v>37</v>
      </c>
    </row>
    <row r="1821" spans="4:5" x14ac:dyDescent="0.3">
      <c r="D1821">
        <v>12</v>
      </c>
      <c r="E1821" t="s">
        <v>37</v>
      </c>
    </row>
    <row r="1822" spans="4:5" x14ac:dyDescent="0.3">
      <c r="D1822">
        <v>11</v>
      </c>
      <c r="E1822" t="s">
        <v>37</v>
      </c>
    </row>
    <row r="1823" spans="4:5" x14ac:dyDescent="0.3">
      <c r="D1823">
        <v>13</v>
      </c>
      <c r="E1823" t="s">
        <v>37</v>
      </c>
    </row>
    <row r="1824" spans="4:5" x14ac:dyDescent="0.3">
      <c r="D1824">
        <v>23</v>
      </c>
      <c r="E1824" t="s">
        <v>37</v>
      </c>
    </row>
    <row r="1825" spans="4:5" x14ac:dyDescent="0.3">
      <c r="D1825">
        <v>22</v>
      </c>
      <c r="E1825" t="s">
        <v>37</v>
      </c>
    </row>
    <row r="1826" spans="4:5" x14ac:dyDescent="0.3">
      <c r="D1826">
        <v>22</v>
      </c>
      <c r="E1826" t="s">
        <v>37</v>
      </c>
    </row>
    <row r="1827" spans="4:5" x14ac:dyDescent="0.3">
      <c r="D1827">
        <v>12</v>
      </c>
      <c r="E1827" t="s">
        <v>37</v>
      </c>
    </row>
    <row r="1828" spans="4:5" x14ac:dyDescent="0.3">
      <c r="D1828">
        <v>13</v>
      </c>
      <c r="E1828" t="s">
        <v>37</v>
      </c>
    </row>
    <row r="1829" spans="4:5" x14ac:dyDescent="0.3">
      <c r="D1829">
        <v>16</v>
      </c>
      <c r="E1829" t="s">
        <v>37</v>
      </c>
    </row>
    <row r="1830" spans="4:5" x14ac:dyDescent="0.3">
      <c r="D1830">
        <v>12</v>
      </c>
      <c r="E1830" t="s">
        <v>37</v>
      </c>
    </row>
    <row r="1831" spans="4:5" x14ac:dyDescent="0.3">
      <c r="D1831">
        <v>21</v>
      </c>
      <c r="E1831" t="s">
        <v>37</v>
      </c>
    </row>
    <row r="1832" spans="4:5" x14ac:dyDescent="0.3">
      <c r="D1832">
        <v>22</v>
      </c>
      <c r="E1832" t="s">
        <v>37</v>
      </c>
    </row>
    <row r="1833" spans="4:5" x14ac:dyDescent="0.3">
      <c r="D1833">
        <v>18</v>
      </c>
      <c r="E1833" t="s">
        <v>37</v>
      </c>
    </row>
    <row r="1834" spans="4:5" x14ac:dyDescent="0.3">
      <c r="D1834">
        <v>14</v>
      </c>
      <c r="E1834" t="s">
        <v>37</v>
      </c>
    </row>
    <row r="1835" spans="4:5" x14ac:dyDescent="0.3">
      <c r="D1835">
        <v>19</v>
      </c>
      <c r="E1835" t="s">
        <v>37</v>
      </c>
    </row>
    <row r="1836" spans="4:5" x14ac:dyDescent="0.3">
      <c r="D1836">
        <v>24</v>
      </c>
      <c r="E1836" t="s">
        <v>37</v>
      </c>
    </row>
    <row r="1837" spans="4:5" x14ac:dyDescent="0.3">
      <c r="D1837">
        <v>12</v>
      </c>
      <c r="E1837" t="s">
        <v>37</v>
      </c>
    </row>
    <row r="1838" spans="4:5" x14ac:dyDescent="0.3">
      <c r="D1838">
        <v>12</v>
      </c>
      <c r="E1838" t="s">
        <v>37</v>
      </c>
    </row>
    <row r="1839" spans="4:5" x14ac:dyDescent="0.3">
      <c r="D1839">
        <v>12</v>
      </c>
      <c r="E1839" t="s">
        <v>37</v>
      </c>
    </row>
    <row r="1840" spans="4:5" x14ac:dyDescent="0.3">
      <c r="D1840">
        <v>14</v>
      </c>
      <c r="E1840" t="s">
        <v>37</v>
      </c>
    </row>
    <row r="1841" spans="4:5" x14ac:dyDescent="0.3">
      <c r="D1841">
        <v>22</v>
      </c>
      <c r="E1841" t="s">
        <v>37</v>
      </c>
    </row>
    <row r="1842" spans="4:5" x14ac:dyDescent="0.3">
      <c r="D1842">
        <v>12</v>
      </c>
      <c r="E1842" t="s">
        <v>37</v>
      </c>
    </row>
    <row r="1843" spans="4:5" x14ac:dyDescent="0.3">
      <c r="D1843">
        <v>25</v>
      </c>
      <c r="E1843" t="s">
        <v>37</v>
      </c>
    </row>
    <row r="1844" spans="4:5" x14ac:dyDescent="0.3">
      <c r="D1844">
        <v>13</v>
      </c>
      <c r="E1844" t="s">
        <v>37</v>
      </c>
    </row>
    <row r="1845" spans="4:5" x14ac:dyDescent="0.3">
      <c r="D1845">
        <v>18</v>
      </c>
      <c r="E1845" t="s">
        <v>37</v>
      </c>
    </row>
    <row r="1846" spans="4:5" x14ac:dyDescent="0.3">
      <c r="D1846">
        <v>19</v>
      </c>
      <c r="E1846" t="s">
        <v>37</v>
      </c>
    </row>
    <row r="1847" spans="4:5" x14ac:dyDescent="0.3">
      <c r="D1847">
        <v>19</v>
      </c>
      <c r="E1847" t="s">
        <v>37</v>
      </c>
    </row>
    <row r="1848" spans="4:5" x14ac:dyDescent="0.3">
      <c r="D1848">
        <v>14</v>
      </c>
      <c r="E1848" t="s">
        <v>37</v>
      </c>
    </row>
    <row r="1849" spans="4:5" x14ac:dyDescent="0.3">
      <c r="D1849">
        <v>14</v>
      </c>
      <c r="E1849" t="s">
        <v>37</v>
      </c>
    </row>
    <row r="1850" spans="4:5" x14ac:dyDescent="0.3">
      <c r="D1850">
        <v>11</v>
      </c>
      <c r="E1850" t="s">
        <v>37</v>
      </c>
    </row>
    <row r="1851" spans="4:5" x14ac:dyDescent="0.3">
      <c r="D1851">
        <v>20</v>
      </c>
      <c r="E1851" t="s">
        <v>37</v>
      </c>
    </row>
    <row r="1852" spans="4:5" x14ac:dyDescent="0.3">
      <c r="D1852">
        <v>15</v>
      </c>
      <c r="E1852" t="s">
        <v>37</v>
      </c>
    </row>
    <row r="1853" spans="4:5" x14ac:dyDescent="0.3">
      <c r="D1853">
        <v>18</v>
      </c>
      <c r="E1853" t="s">
        <v>37</v>
      </c>
    </row>
    <row r="1854" spans="4:5" x14ac:dyDescent="0.3">
      <c r="D1854">
        <v>19</v>
      </c>
      <c r="E1854" t="s">
        <v>37</v>
      </c>
    </row>
    <row r="1855" spans="4:5" x14ac:dyDescent="0.3">
      <c r="D1855">
        <v>22</v>
      </c>
      <c r="E1855" t="s">
        <v>37</v>
      </c>
    </row>
    <row r="1856" spans="4:5" x14ac:dyDescent="0.3">
      <c r="D1856">
        <v>13</v>
      </c>
      <c r="E1856" t="s">
        <v>37</v>
      </c>
    </row>
    <row r="1857" spans="4:5" x14ac:dyDescent="0.3">
      <c r="D1857">
        <v>13</v>
      </c>
      <c r="E1857" t="s">
        <v>37</v>
      </c>
    </row>
    <row r="1858" spans="4:5" x14ac:dyDescent="0.3">
      <c r="D1858">
        <v>11</v>
      </c>
      <c r="E1858" t="s">
        <v>37</v>
      </c>
    </row>
    <row r="1859" spans="4:5" x14ac:dyDescent="0.3">
      <c r="D1859">
        <v>20</v>
      </c>
      <c r="E1859" t="s">
        <v>37</v>
      </c>
    </row>
    <row r="1860" spans="4:5" x14ac:dyDescent="0.3">
      <c r="D1860">
        <v>13</v>
      </c>
      <c r="E1860" t="s">
        <v>37</v>
      </c>
    </row>
    <row r="1861" spans="4:5" x14ac:dyDescent="0.3">
      <c r="D1861">
        <v>17</v>
      </c>
      <c r="E1861" t="s">
        <v>37</v>
      </c>
    </row>
    <row r="1862" spans="4:5" x14ac:dyDescent="0.3">
      <c r="D1862">
        <v>20</v>
      </c>
      <c r="E1862" t="s">
        <v>37</v>
      </c>
    </row>
    <row r="1863" spans="4:5" x14ac:dyDescent="0.3">
      <c r="D1863">
        <v>16</v>
      </c>
      <c r="E1863" t="s">
        <v>37</v>
      </c>
    </row>
    <row r="1864" spans="4:5" x14ac:dyDescent="0.3">
      <c r="D1864">
        <v>15</v>
      </c>
      <c r="E1864" t="s">
        <v>37</v>
      </c>
    </row>
    <row r="1865" spans="4:5" x14ac:dyDescent="0.3">
      <c r="D1865">
        <v>12</v>
      </c>
      <c r="E1865" t="s">
        <v>37</v>
      </c>
    </row>
    <row r="1866" spans="4:5" x14ac:dyDescent="0.3">
      <c r="D1866">
        <v>22</v>
      </c>
      <c r="E1866" t="s">
        <v>37</v>
      </c>
    </row>
    <row r="1867" spans="4:5" x14ac:dyDescent="0.3">
      <c r="D1867">
        <v>16</v>
      </c>
      <c r="E1867" t="s">
        <v>37</v>
      </c>
    </row>
    <row r="1868" spans="4:5" x14ac:dyDescent="0.3">
      <c r="D1868">
        <v>21</v>
      </c>
      <c r="E1868" t="s">
        <v>37</v>
      </c>
    </row>
    <row r="1869" spans="4:5" x14ac:dyDescent="0.3">
      <c r="D1869">
        <v>11</v>
      </c>
      <c r="E1869" t="s">
        <v>37</v>
      </c>
    </row>
    <row r="1870" spans="4:5" x14ac:dyDescent="0.3">
      <c r="D1870">
        <v>11</v>
      </c>
      <c r="E1870" t="s">
        <v>37</v>
      </c>
    </row>
    <row r="1871" spans="4:5" x14ac:dyDescent="0.3">
      <c r="D1871">
        <v>18</v>
      </c>
      <c r="E1871" t="s">
        <v>37</v>
      </c>
    </row>
    <row r="1872" spans="4:5" x14ac:dyDescent="0.3">
      <c r="D1872">
        <v>14</v>
      </c>
      <c r="E1872" t="s">
        <v>37</v>
      </c>
    </row>
    <row r="1873" spans="4:5" x14ac:dyDescent="0.3">
      <c r="D1873">
        <v>25</v>
      </c>
      <c r="E1873" t="s">
        <v>37</v>
      </c>
    </row>
    <row r="1874" spans="4:5" x14ac:dyDescent="0.3">
      <c r="D1874">
        <v>12</v>
      </c>
      <c r="E1874" t="s">
        <v>37</v>
      </c>
    </row>
    <row r="1875" spans="4:5" x14ac:dyDescent="0.3">
      <c r="D1875">
        <v>22</v>
      </c>
      <c r="E1875" t="s">
        <v>37</v>
      </c>
    </row>
    <row r="1876" spans="4:5" x14ac:dyDescent="0.3">
      <c r="D1876">
        <v>11</v>
      </c>
      <c r="E1876" t="s">
        <v>37</v>
      </c>
    </row>
    <row r="1877" spans="4:5" x14ac:dyDescent="0.3">
      <c r="D1877">
        <v>14</v>
      </c>
      <c r="E1877" t="s">
        <v>37</v>
      </c>
    </row>
    <row r="1878" spans="4:5" x14ac:dyDescent="0.3">
      <c r="D1878">
        <v>16</v>
      </c>
      <c r="E1878" t="s">
        <v>37</v>
      </c>
    </row>
    <row r="1879" spans="4:5" x14ac:dyDescent="0.3">
      <c r="D1879">
        <v>13</v>
      </c>
      <c r="E1879" t="s">
        <v>37</v>
      </c>
    </row>
    <row r="1880" spans="4:5" x14ac:dyDescent="0.3">
      <c r="D1880">
        <v>14</v>
      </c>
      <c r="E1880" t="s">
        <v>37</v>
      </c>
    </row>
    <row r="1881" spans="4:5" x14ac:dyDescent="0.3">
      <c r="D1881">
        <v>11</v>
      </c>
      <c r="E1881" t="s">
        <v>37</v>
      </c>
    </row>
    <row r="1882" spans="4:5" x14ac:dyDescent="0.3">
      <c r="D1882">
        <v>18</v>
      </c>
      <c r="E1882" t="s">
        <v>37</v>
      </c>
    </row>
    <row r="1883" spans="4:5" x14ac:dyDescent="0.3">
      <c r="D1883">
        <v>15</v>
      </c>
      <c r="E1883" t="s">
        <v>37</v>
      </c>
    </row>
    <row r="1884" spans="4:5" x14ac:dyDescent="0.3">
      <c r="D1884">
        <v>17</v>
      </c>
      <c r="E1884" t="s">
        <v>37</v>
      </c>
    </row>
    <row r="1885" spans="4:5" x14ac:dyDescent="0.3">
      <c r="D1885">
        <v>15</v>
      </c>
      <c r="E1885" t="s">
        <v>37</v>
      </c>
    </row>
    <row r="1886" spans="4:5" x14ac:dyDescent="0.3">
      <c r="D1886">
        <v>19</v>
      </c>
      <c r="E1886" t="s">
        <v>37</v>
      </c>
    </row>
    <row r="1887" spans="4:5" x14ac:dyDescent="0.3">
      <c r="D1887">
        <v>16</v>
      </c>
      <c r="E1887" t="s">
        <v>37</v>
      </c>
    </row>
    <row r="1888" spans="4:5" x14ac:dyDescent="0.3">
      <c r="D1888">
        <v>13</v>
      </c>
      <c r="E1888" t="s">
        <v>37</v>
      </c>
    </row>
    <row r="1889" spans="4:5" x14ac:dyDescent="0.3">
      <c r="D1889">
        <v>14</v>
      </c>
      <c r="E1889" t="s">
        <v>37</v>
      </c>
    </row>
    <row r="1890" spans="4:5" x14ac:dyDescent="0.3">
      <c r="D1890">
        <v>16</v>
      </c>
      <c r="E1890" t="s">
        <v>37</v>
      </c>
    </row>
    <row r="1891" spans="4:5" x14ac:dyDescent="0.3">
      <c r="D1891">
        <v>11</v>
      </c>
      <c r="E1891" t="s">
        <v>37</v>
      </c>
    </row>
    <row r="1892" spans="4:5" x14ac:dyDescent="0.3">
      <c r="D1892">
        <v>18</v>
      </c>
      <c r="E1892" t="s">
        <v>37</v>
      </c>
    </row>
    <row r="1893" spans="4:5" x14ac:dyDescent="0.3">
      <c r="D1893">
        <v>14</v>
      </c>
      <c r="E1893" t="s">
        <v>37</v>
      </c>
    </row>
    <row r="1894" spans="4:5" x14ac:dyDescent="0.3">
      <c r="D1894">
        <v>16</v>
      </c>
      <c r="E1894" t="s">
        <v>37</v>
      </c>
    </row>
    <row r="1895" spans="4:5" x14ac:dyDescent="0.3">
      <c r="D1895">
        <v>21</v>
      </c>
      <c r="E1895" t="s">
        <v>37</v>
      </c>
    </row>
    <row r="1896" spans="4:5" x14ac:dyDescent="0.3">
      <c r="D1896">
        <v>14</v>
      </c>
      <c r="E1896" t="s">
        <v>37</v>
      </c>
    </row>
    <row r="1897" spans="4:5" x14ac:dyDescent="0.3">
      <c r="D1897">
        <v>12</v>
      </c>
      <c r="E1897" t="s">
        <v>37</v>
      </c>
    </row>
    <row r="1898" spans="4:5" x14ac:dyDescent="0.3">
      <c r="D1898">
        <v>14</v>
      </c>
      <c r="E1898" t="s">
        <v>37</v>
      </c>
    </row>
    <row r="1899" spans="4:5" x14ac:dyDescent="0.3">
      <c r="D1899">
        <v>17</v>
      </c>
      <c r="E1899" t="s">
        <v>37</v>
      </c>
    </row>
    <row r="1900" spans="4:5" x14ac:dyDescent="0.3">
      <c r="D1900">
        <v>13</v>
      </c>
      <c r="E1900" t="s">
        <v>37</v>
      </c>
    </row>
    <row r="1901" spans="4:5" x14ac:dyDescent="0.3">
      <c r="D1901">
        <v>22</v>
      </c>
      <c r="E1901" t="s">
        <v>37</v>
      </c>
    </row>
    <row r="1902" spans="4:5" x14ac:dyDescent="0.3">
      <c r="D1902">
        <v>18</v>
      </c>
      <c r="E1902" t="s">
        <v>37</v>
      </c>
    </row>
    <row r="1903" spans="4:5" x14ac:dyDescent="0.3">
      <c r="D1903">
        <v>11</v>
      </c>
      <c r="E1903" t="s">
        <v>37</v>
      </c>
    </row>
    <row r="1904" spans="4:5" x14ac:dyDescent="0.3">
      <c r="D1904">
        <v>14</v>
      </c>
      <c r="E1904" t="s">
        <v>37</v>
      </c>
    </row>
    <row r="1905" spans="4:5" x14ac:dyDescent="0.3">
      <c r="D1905">
        <v>17</v>
      </c>
      <c r="E1905" t="s">
        <v>37</v>
      </c>
    </row>
    <row r="1906" spans="4:5" x14ac:dyDescent="0.3">
      <c r="D1906">
        <v>12</v>
      </c>
      <c r="E1906" t="s">
        <v>37</v>
      </c>
    </row>
    <row r="1907" spans="4:5" x14ac:dyDescent="0.3">
      <c r="D1907">
        <v>13</v>
      </c>
      <c r="E1907" t="s">
        <v>37</v>
      </c>
    </row>
    <row r="1908" spans="4:5" x14ac:dyDescent="0.3">
      <c r="D1908">
        <v>13</v>
      </c>
      <c r="E1908" t="s">
        <v>37</v>
      </c>
    </row>
    <row r="1909" spans="4:5" x14ac:dyDescent="0.3">
      <c r="D1909">
        <v>14</v>
      </c>
      <c r="E1909" t="s">
        <v>37</v>
      </c>
    </row>
    <row r="1910" spans="4:5" x14ac:dyDescent="0.3">
      <c r="D1910">
        <v>25</v>
      </c>
      <c r="E1910" t="s">
        <v>37</v>
      </c>
    </row>
    <row r="1911" spans="4:5" x14ac:dyDescent="0.3">
      <c r="D1911">
        <v>13</v>
      </c>
      <c r="E1911" t="s">
        <v>37</v>
      </c>
    </row>
    <row r="1912" spans="4:5" x14ac:dyDescent="0.3">
      <c r="D1912">
        <v>14</v>
      </c>
      <c r="E1912" t="s">
        <v>37</v>
      </c>
    </row>
    <row r="1913" spans="4:5" x14ac:dyDescent="0.3">
      <c r="D1913">
        <v>12</v>
      </c>
      <c r="E1913" t="s">
        <v>37</v>
      </c>
    </row>
    <row r="1914" spans="4:5" x14ac:dyDescent="0.3">
      <c r="D1914">
        <v>19</v>
      </c>
      <c r="E1914" t="s">
        <v>37</v>
      </c>
    </row>
    <row r="1915" spans="4:5" x14ac:dyDescent="0.3">
      <c r="D1915">
        <v>11</v>
      </c>
      <c r="E1915" t="s">
        <v>37</v>
      </c>
    </row>
    <row r="1916" spans="4:5" x14ac:dyDescent="0.3">
      <c r="D1916">
        <v>11</v>
      </c>
      <c r="E1916" t="s">
        <v>37</v>
      </c>
    </row>
    <row r="1917" spans="4:5" x14ac:dyDescent="0.3">
      <c r="D1917">
        <v>20</v>
      </c>
      <c r="E1917" t="s">
        <v>37</v>
      </c>
    </row>
    <row r="1918" spans="4:5" x14ac:dyDescent="0.3">
      <c r="D1918">
        <v>18</v>
      </c>
      <c r="E1918" t="s">
        <v>37</v>
      </c>
    </row>
    <row r="1919" spans="4:5" x14ac:dyDescent="0.3">
      <c r="D1919">
        <v>13</v>
      </c>
      <c r="E1919" t="s">
        <v>37</v>
      </c>
    </row>
    <row r="1920" spans="4:5" x14ac:dyDescent="0.3">
      <c r="D1920">
        <v>12</v>
      </c>
      <c r="E1920" t="s">
        <v>37</v>
      </c>
    </row>
    <row r="1921" spans="4:5" x14ac:dyDescent="0.3">
      <c r="D1921">
        <v>11</v>
      </c>
      <c r="E1921" t="s">
        <v>37</v>
      </c>
    </row>
    <row r="1922" spans="4:5" x14ac:dyDescent="0.3">
      <c r="D1922">
        <v>19</v>
      </c>
      <c r="E1922" t="s">
        <v>37</v>
      </c>
    </row>
    <row r="1923" spans="4:5" x14ac:dyDescent="0.3">
      <c r="D1923">
        <v>21</v>
      </c>
      <c r="E1923" t="s">
        <v>37</v>
      </c>
    </row>
    <row r="1924" spans="4:5" x14ac:dyDescent="0.3">
      <c r="D1924">
        <v>11</v>
      </c>
      <c r="E1924" t="s">
        <v>37</v>
      </c>
    </row>
    <row r="1925" spans="4:5" x14ac:dyDescent="0.3">
      <c r="D1925">
        <v>14</v>
      </c>
      <c r="E1925" t="s">
        <v>37</v>
      </c>
    </row>
    <row r="1926" spans="4:5" x14ac:dyDescent="0.3">
      <c r="D1926">
        <v>12</v>
      </c>
      <c r="E1926" t="s">
        <v>37</v>
      </c>
    </row>
    <row r="1927" spans="4:5" x14ac:dyDescent="0.3">
      <c r="D1927">
        <v>23</v>
      </c>
      <c r="E1927" t="s">
        <v>37</v>
      </c>
    </row>
    <row r="1928" spans="4:5" x14ac:dyDescent="0.3">
      <c r="D1928">
        <v>14</v>
      </c>
      <c r="E1928" t="s">
        <v>37</v>
      </c>
    </row>
    <row r="1929" spans="4:5" x14ac:dyDescent="0.3">
      <c r="D1929">
        <v>18</v>
      </c>
      <c r="E1929" t="s">
        <v>37</v>
      </c>
    </row>
    <row r="1930" spans="4:5" x14ac:dyDescent="0.3">
      <c r="D1930">
        <v>24</v>
      </c>
      <c r="E1930" t="s">
        <v>37</v>
      </c>
    </row>
    <row r="1931" spans="4:5" x14ac:dyDescent="0.3">
      <c r="D1931">
        <v>14</v>
      </c>
      <c r="E1931" t="s">
        <v>37</v>
      </c>
    </row>
    <row r="1932" spans="4:5" x14ac:dyDescent="0.3">
      <c r="D1932">
        <v>16</v>
      </c>
      <c r="E1932" t="s">
        <v>37</v>
      </c>
    </row>
    <row r="1933" spans="4:5" x14ac:dyDescent="0.3">
      <c r="D1933">
        <v>25</v>
      </c>
      <c r="E1933" t="s">
        <v>37</v>
      </c>
    </row>
    <row r="1934" spans="4:5" x14ac:dyDescent="0.3">
      <c r="D1934">
        <v>18</v>
      </c>
      <c r="E1934" t="s">
        <v>37</v>
      </c>
    </row>
    <row r="1935" spans="4:5" x14ac:dyDescent="0.3">
      <c r="D1935">
        <v>12</v>
      </c>
      <c r="E1935" t="s">
        <v>37</v>
      </c>
    </row>
    <row r="1936" spans="4:5" x14ac:dyDescent="0.3">
      <c r="D1936">
        <v>22</v>
      </c>
      <c r="E1936" t="s">
        <v>37</v>
      </c>
    </row>
    <row r="1937" spans="4:5" x14ac:dyDescent="0.3">
      <c r="D1937">
        <v>14</v>
      </c>
      <c r="E1937" t="s">
        <v>37</v>
      </c>
    </row>
    <row r="1938" spans="4:5" x14ac:dyDescent="0.3">
      <c r="D1938">
        <v>11</v>
      </c>
      <c r="E1938" t="s">
        <v>37</v>
      </c>
    </row>
    <row r="1939" spans="4:5" x14ac:dyDescent="0.3">
      <c r="D1939">
        <v>12</v>
      </c>
      <c r="E1939" t="s">
        <v>37</v>
      </c>
    </row>
    <row r="1940" spans="4:5" x14ac:dyDescent="0.3">
      <c r="D1940">
        <v>11</v>
      </c>
      <c r="E1940" t="s">
        <v>37</v>
      </c>
    </row>
    <row r="1941" spans="4:5" x14ac:dyDescent="0.3">
      <c r="D1941">
        <v>12</v>
      </c>
      <c r="E1941" t="s">
        <v>37</v>
      </c>
    </row>
    <row r="1942" spans="4:5" x14ac:dyDescent="0.3">
      <c r="D1942">
        <v>14</v>
      </c>
      <c r="E1942" t="s">
        <v>37</v>
      </c>
    </row>
    <row r="1943" spans="4:5" x14ac:dyDescent="0.3">
      <c r="D1943">
        <v>18</v>
      </c>
      <c r="E1943" t="s">
        <v>37</v>
      </c>
    </row>
    <row r="1944" spans="4:5" x14ac:dyDescent="0.3">
      <c r="D1944">
        <v>19</v>
      </c>
      <c r="E1944" t="s">
        <v>37</v>
      </c>
    </row>
    <row r="1945" spans="4:5" x14ac:dyDescent="0.3">
      <c r="D1945">
        <v>12</v>
      </c>
      <c r="E1945" t="s">
        <v>37</v>
      </c>
    </row>
    <row r="1946" spans="4:5" x14ac:dyDescent="0.3">
      <c r="D1946">
        <v>11</v>
      </c>
      <c r="E1946" t="s">
        <v>37</v>
      </c>
    </row>
    <row r="1947" spans="4:5" x14ac:dyDescent="0.3">
      <c r="D1947">
        <v>17</v>
      </c>
      <c r="E1947" t="s">
        <v>37</v>
      </c>
    </row>
    <row r="1948" spans="4:5" x14ac:dyDescent="0.3">
      <c r="D1948">
        <v>15</v>
      </c>
      <c r="E1948" t="s">
        <v>37</v>
      </c>
    </row>
    <row r="1949" spans="4:5" x14ac:dyDescent="0.3">
      <c r="D1949">
        <v>14</v>
      </c>
      <c r="E1949" t="s">
        <v>37</v>
      </c>
    </row>
    <row r="1950" spans="4:5" x14ac:dyDescent="0.3">
      <c r="D1950">
        <v>13</v>
      </c>
      <c r="E1950" t="s">
        <v>37</v>
      </c>
    </row>
    <row r="1951" spans="4:5" x14ac:dyDescent="0.3">
      <c r="D1951">
        <v>12</v>
      </c>
      <c r="E1951" t="s">
        <v>37</v>
      </c>
    </row>
    <row r="1952" spans="4:5" x14ac:dyDescent="0.3">
      <c r="D1952">
        <v>12</v>
      </c>
      <c r="E1952" t="s">
        <v>37</v>
      </c>
    </row>
    <row r="1953" spans="4:5" x14ac:dyDescent="0.3">
      <c r="D1953">
        <v>18</v>
      </c>
      <c r="E1953" t="s">
        <v>37</v>
      </c>
    </row>
    <row r="1954" spans="4:5" x14ac:dyDescent="0.3">
      <c r="D1954">
        <v>18</v>
      </c>
      <c r="E1954" t="s">
        <v>37</v>
      </c>
    </row>
    <row r="1955" spans="4:5" x14ac:dyDescent="0.3">
      <c r="D1955">
        <v>11</v>
      </c>
      <c r="E1955" t="s">
        <v>37</v>
      </c>
    </row>
    <row r="1956" spans="4:5" x14ac:dyDescent="0.3">
      <c r="D1956">
        <v>14</v>
      </c>
      <c r="E1956" t="s">
        <v>37</v>
      </c>
    </row>
    <row r="1957" spans="4:5" x14ac:dyDescent="0.3">
      <c r="D1957">
        <v>19</v>
      </c>
      <c r="E1957" t="s">
        <v>37</v>
      </c>
    </row>
    <row r="1958" spans="4:5" x14ac:dyDescent="0.3">
      <c r="D1958">
        <v>12</v>
      </c>
      <c r="E1958" t="s">
        <v>37</v>
      </c>
    </row>
    <row r="1959" spans="4:5" x14ac:dyDescent="0.3">
      <c r="D1959">
        <v>11</v>
      </c>
      <c r="E1959" t="s">
        <v>37</v>
      </c>
    </row>
    <row r="1960" spans="4:5" x14ac:dyDescent="0.3">
      <c r="D1960">
        <v>12</v>
      </c>
      <c r="E1960" t="s">
        <v>37</v>
      </c>
    </row>
    <row r="1961" spans="4:5" x14ac:dyDescent="0.3">
      <c r="D1961">
        <v>16</v>
      </c>
      <c r="E1961" t="s">
        <v>37</v>
      </c>
    </row>
    <row r="1962" spans="4:5" x14ac:dyDescent="0.3">
      <c r="D1962">
        <v>13</v>
      </c>
      <c r="E1962" t="s">
        <v>37</v>
      </c>
    </row>
    <row r="1963" spans="4:5" x14ac:dyDescent="0.3">
      <c r="D1963">
        <v>13</v>
      </c>
      <c r="E1963" t="s">
        <v>37</v>
      </c>
    </row>
    <row r="1964" spans="4:5" x14ac:dyDescent="0.3">
      <c r="D1964">
        <v>24</v>
      </c>
      <c r="E1964" t="s">
        <v>37</v>
      </c>
    </row>
    <row r="1965" spans="4:5" x14ac:dyDescent="0.3">
      <c r="D1965">
        <v>15</v>
      </c>
      <c r="E1965" t="s">
        <v>37</v>
      </c>
    </row>
    <row r="1966" spans="4:5" x14ac:dyDescent="0.3">
      <c r="D1966">
        <v>11</v>
      </c>
      <c r="E1966" t="s">
        <v>37</v>
      </c>
    </row>
    <row r="1967" spans="4:5" x14ac:dyDescent="0.3">
      <c r="D1967">
        <v>11</v>
      </c>
      <c r="E1967" t="s">
        <v>37</v>
      </c>
    </row>
    <row r="1968" spans="4:5" x14ac:dyDescent="0.3">
      <c r="D1968">
        <v>12</v>
      </c>
      <c r="E1968" t="s">
        <v>37</v>
      </c>
    </row>
    <row r="1969" spans="4:5" x14ac:dyDescent="0.3">
      <c r="D1969">
        <v>16</v>
      </c>
      <c r="E1969" t="s">
        <v>37</v>
      </c>
    </row>
    <row r="1970" spans="4:5" x14ac:dyDescent="0.3">
      <c r="D1970">
        <v>14</v>
      </c>
      <c r="E1970" t="s">
        <v>37</v>
      </c>
    </row>
    <row r="1971" spans="4:5" x14ac:dyDescent="0.3">
      <c r="D1971">
        <v>11</v>
      </c>
      <c r="E1971" t="s">
        <v>37</v>
      </c>
    </row>
    <row r="1972" spans="4:5" x14ac:dyDescent="0.3">
      <c r="D1972">
        <v>18</v>
      </c>
      <c r="E1972" t="s">
        <v>37</v>
      </c>
    </row>
    <row r="1973" spans="4:5" x14ac:dyDescent="0.3">
      <c r="D1973">
        <v>14</v>
      </c>
      <c r="E1973" t="s">
        <v>37</v>
      </c>
    </row>
    <row r="1974" spans="4:5" x14ac:dyDescent="0.3">
      <c r="D1974">
        <v>14</v>
      </c>
      <c r="E1974" t="s">
        <v>37</v>
      </c>
    </row>
    <row r="1975" spans="4:5" x14ac:dyDescent="0.3">
      <c r="D1975">
        <v>14</v>
      </c>
      <c r="E1975" t="s">
        <v>37</v>
      </c>
    </row>
    <row r="1976" spans="4:5" x14ac:dyDescent="0.3">
      <c r="D1976">
        <v>13</v>
      </c>
      <c r="E1976" t="s">
        <v>37</v>
      </c>
    </row>
    <row r="1977" spans="4:5" x14ac:dyDescent="0.3">
      <c r="D1977">
        <v>12</v>
      </c>
      <c r="E1977" t="s">
        <v>37</v>
      </c>
    </row>
    <row r="1978" spans="4:5" x14ac:dyDescent="0.3">
      <c r="D1978">
        <v>15</v>
      </c>
      <c r="E1978" t="s">
        <v>37</v>
      </c>
    </row>
    <row r="1979" spans="4:5" x14ac:dyDescent="0.3">
      <c r="D1979">
        <v>19</v>
      </c>
      <c r="E1979" t="s">
        <v>37</v>
      </c>
    </row>
    <row r="1980" spans="4:5" x14ac:dyDescent="0.3">
      <c r="D1980">
        <v>14</v>
      </c>
      <c r="E1980" t="s">
        <v>37</v>
      </c>
    </row>
    <row r="1981" spans="4:5" x14ac:dyDescent="0.3">
      <c r="D1981">
        <v>11</v>
      </c>
      <c r="E1981" t="s">
        <v>37</v>
      </c>
    </row>
    <row r="1982" spans="4:5" x14ac:dyDescent="0.3">
      <c r="D1982">
        <v>13</v>
      </c>
      <c r="E1982" t="s">
        <v>37</v>
      </c>
    </row>
    <row r="1983" spans="4:5" x14ac:dyDescent="0.3">
      <c r="D1983">
        <v>21</v>
      </c>
      <c r="E1983" t="s">
        <v>37</v>
      </c>
    </row>
    <row r="1984" spans="4:5" x14ac:dyDescent="0.3">
      <c r="D1984">
        <v>13</v>
      </c>
      <c r="E1984" t="s">
        <v>37</v>
      </c>
    </row>
    <row r="1985" spans="4:5" x14ac:dyDescent="0.3">
      <c r="D1985">
        <v>17</v>
      </c>
      <c r="E1985" t="s">
        <v>37</v>
      </c>
    </row>
    <row r="1986" spans="4:5" x14ac:dyDescent="0.3">
      <c r="D1986">
        <v>15</v>
      </c>
      <c r="E1986" t="s">
        <v>37</v>
      </c>
    </row>
    <row r="1987" spans="4:5" x14ac:dyDescent="0.3">
      <c r="D1987">
        <v>11</v>
      </c>
      <c r="E1987" t="s">
        <v>37</v>
      </c>
    </row>
    <row r="1988" spans="4:5" x14ac:dyDescent="0.3">
      <c r="D1988">
        <v>13</v>
      </c>
      <c r="E1988" t="s">
        <v>37</v>
      </c>
    </row>
    <row r="1989" spans="4:5" x14ac:dyDescent="0.3">
      <c r="D1989">
        <v>13</v>
      </c>
      <c r="E1989" t="s">
        <v>37</v>
      </c>
    </row>
    <row r="1990" spans="4:5" x14ac:dyDescent="0.3">
      <c r="D1990">
        <v>14</v>
      </c>
      <c r="E1990" t="s">
        <v>37</v>
      </c>
    </row>
    <row r="1991" spans="4:5" x14ac:dyDescent="0.3">
      <c r="D1991">
        <v>18</v>
      </c>
      <c r="E1991" t="s">
        <v>37</v>
      </c>
    </row>
    <row r="1992" spans="4:5" x14ac:dyDescent="0.3">
      <c r="D1992">
        <v>15</v>
      </c>
      <c r="E1992" t="s">
        <v>37</v>
      </c>
    </row>
    <row r="1993" spans="4:5" x14ac:dyDescent="0.3">
      <c r="D1993">
        <v>16</v>
      </c>
      <c r="E1993" t="s">
        <v>37</v>
      </c>
    </row>
    <row r="1994" spans="4:5" x14ac:dyDescent="0.3">
      <c r="D1994">
        <v>19</v>
      </c>
      <c r="E1994" t="s">
        <v>37</v>
      </c>
    </row>
    <row r="1995" spans="4:5" x14ac:dyDescent="0.3">
      <c r="D1995">
        <v>24</v>
      </c>
      <c r="E1995" t="s">
        <v>37</v>
      </c>
    </row>
    <row r="1996" spans="4:5" x14ac:dyDescent="0.3">
      <c r="D1996">
        <v>13</v>
      </c>
      <c r="E1996" t="s">
        <v>37</v>
      </c>
    </row>
    <row r="1997" spans="4:5" x14ac:dyDescent="0.3">
      <c r="D1997">
        <v>22</v>
      </c>
      <c r="E1997" t="s">
        <v>37</v>
      </c>
    </row>
    <row r="1998" spans="4:5" x14ac:dyDescent="0.3">
      <c r="D1998">
        <v>13</v>
      </c>
      <c r="E1998" t="s">
        <v>37</v>
      </c>
    </row>
    <row r="1999" spans="4:5" x14ac:dyDescent="0.3">
      <c r="D1999">
        <v>13</v>
      </c>
      <c r="E1999" t="s">
        <v>37</v>
      </c>
    </row>
    <row r="2000" spans="4:5" x14ac:dyDescent="0.3">
      <c r="D2000">
        <v>12</v>
      </c>
      <c r="E2000" t="s">
        <v>37</v>
      </c>
    </row>
    <row r="2001" spans="4:5" x14ac:dyDescent="0.3">
      <c r="D2001">
        <v>16</v>
      </c>
      <c r="E2001" t="s">
        <v>37</v>
      </c>
    </row>
    <row r="2002" spans="4:5" x14ac:dyDescent="0.3">
      <c r="D2002">
        <v>12</v>
      </c>
      <c r="E2002" t="s">
        <v>37</v>
      </c>
    </row>
    <row r="2003" spans="4:5" x14ac:dyDescent="0.3">
      <c r="D2003">
        <v>22</v>
      </c>
      <c r="E2003" t="s">
        <v>37</v>
      </c>
    </row>
    <row r="2004" spans="4:5" x14ac:dyDescent="0.3">
      <c r="D2004">
        <v>11</v>
      </c>
      <c r="E2004" t="s">
        <v>37</v>
      </c>
    </row>
    <row r="2005" spans="4:5" x14ac:dyDescent="0.3">
      <c r="D2005">
        <v>11</v>
      </c>
      <c r="E2005" t="s">
        <v>37</v>
      </c>
    </row>
    <row r="2006" spans="4:5" x14ac:dyDescent="0.3">
      <c r="D2006">
        <v>14</v>
      </c>
      <c r="E2006" t="s">
        <v>37</v>
      </c>
    </row>
    <row r="2007" spans="4:5" x14ac:dyDescent="0.3">
      <c r="D2007">
        <v>11</v>
      </c>
      <c r="E2007" t="s">
        <v>37</v>
      </c>
    </row>
    <row r="2008" spans="4:5" x14ac:dyDescent="0.3">
      <c r="D2008">
        <v>16</v>
      </c>
      <c r="E2008" t="s">
        <v>37</v>
      </c>
    </row>
    <row r="2009" spans="4:5" x14ac:dyDescent="0.3">
      <c r="D2009">
        <v>12</v>
      </c>
      <c r="E2009" t="s">
        <v>37</v>
      </c>
    </row>
    <row r="2010" spans="4:5" x14ac:dyDescent="0.3">
      <c r="D2010">
        <v>13</v>
      </c>
      <c r="E2010" t="s">
        <v>37</v>
      </c>
    </row>
    <row r="2011" spans="4:5" x14ac:dyDescent="0.3">
      <c r="D2011">
        <v>14</v>
      </c>
      <c r="E2011" t="s">
        <v>37</v>
      </c>
    </row>
    <row r="2012" spans="4:5" x14ac:dyDescent="0.3">
      <c r="D2012">
        <v>21</v>
      </c>
      <c r="E2012" t="s">
        <v>37</v>
      </c>
    </row>
    <row r="2013" spans="4:5" x14ac:dyDescent="0.3">
      <c r="D2013">
        <v>14</v>
      </c>
      <c r="E2013" t="s">
        <v>37</v>
      </c>
    </row>
    <row r="2014" spans="4:5" x14ac:dyDescent="0.3">
      <c r="D2014">
        <v>11</v>
      </c>
      <c r="E2014" t="s">
        <v>37</v>
      </c>
    </row>
    <row r="2015" spans="4:5" x14ac:dyDescent="0.3">
      <c r="D2015">
        <v>16</v>
      </c>
      <c r="E2015" t="s">
        <v>37</v>
      </c>
    </row>
    <row r="2016" spans="4:5" x14ac:dyDescent="0.3">
      <c r="D2016">
        <v>23</v>
      </c>
      <c r="E2016" t="s">
        <v>37</v>
      </c>
    </row>
    <row r="2017" spans="4:5" x14ac:dyDescent="0.3">
      <c r="D2017">
        <v>22</v>
      </c>
      <c r="E2017" t="s">
        <v>37</v>
      </c>
    </row>
    <row r="2018" spans="4:5" x14ac:dyDescent="0.3">
      <c r="D2018">
        <v>18</v>
      </c>
      <c r="E2018" t="s">
        <v>37</v>
      </c>
    </row>
    <row r="2019" spans="4:5" x14ac:dyDescent="0.3">
      <c r="D2019">
        <v>12</v>
      </c>
      <c r="E2019" t="s">
        <v>37</v>
      </c>
    </row>
    <row r="2020" spans="4:5" x14ac:dyDescent="0.3">
      <c r="D2020">
        <v>11</v>
      </c>
      <c r="E2020" t="s">
        <v>37</v>
      </c>
    </row>
    <row r="2021" spans="4:5" x14ac:dyDescent="0.3">
      <c r="D2021">
        <v>12</v>
      </c>
      <c r="E2021" t="s">
        <v>37</v>
      </c>
    </row>
    <row r="2022" spans="4:5" x14ac:dyDescent="0.3">
      <c r="D2022">
        <v>15</v>
      </c>
      <c r="E2022" t="s">
        <v>37</v>
      </c>
    </row>
    <row r="2023" spans="4:5" x14ac:dyDescent="0.3">
      <c r="D2023">
        <v>14</v>
      </c>
      <c r="E2023" t="s">
        <v>37</v>
      </c>
    </row>
    <row r="2024" spans="4:5" x14ac:dyDescent="0.3">
      <c r="D2024">
        <v>19</v>
      </c>
      <c r="E2024" t="s">
        <v>37</v>
      </c>
    </row>
    <row r="2025" spans="4:5" x14ac:dyDescent="0.3">
      <c r="D2025">
        <v>13</v>
      </c>
      <c r="E2025" t="s">
        <v>37</v>
      </c>
    </row>
    <row r="2026" spans="4:5" x14ac:dyDescent="0.3">
      <c r="D2026">
        <v>15</v>
      </c>
      <c r="E2026" t="s">
        <v>37</v>
      </c>
    </row>
    <row r="2027" spans="4:5" x14ac:dyDescent="0.3">
      <c r="D2027">
        <v>12</v>
      </c>
      <c r="E2027" t="s">
        <v>37</v>
      </c>
    </row>
    <row r="2028" spans="4:5" x14ac:dyDescent="0.3">
      <c r="D2028">
        <v>19</v>
      </c>
      <c r="E2028" t="s">
        <v>37</v>
      </c>
    </row>
    <row r="2029" spans="4:5" x14ac:dyDescent="0.3">
      <c r="D2029">
        <v>25</v>
      </c>
      <c r="E2029" t="s">
        <v>37</v>
      </c>
    </row>
    <row r="2030" spans="4:5" x14ac:dyDescent="0.3">
      <c r="D2030">
        <v>12</v>
      </c>
      <c r="E2030" t="s">
        <v>37</v>
      </c>
    </row>
    <row r="2031" spans="4:5" x14ac:dyDescent="0.3">
      <c r="D2031">
        <v>12</v>
      </c>
      <c r="E2031" t="s">
        <v>37</v>
      </c>
    </row>
    <row r="2032" spans="4:5" x14ac:dyDescent="0.3">
      <c r="D2032">
        <v>12</v>
      </c>
      <c r="E2032" t="s">
        <v>37</v>
      </c>
    </row>
    <row r="2033" spans="4:5" x14ac:dyDescent="0.3">
      <c r="D2033">
        <v>15</v>
      </c>
      <c r="E2033" t="s">
        <v>37</v>
      </c>
    </row>
    <row r="2034" spans="4:5" x14ac:dyDescent="0.3">
      <c r="D2034">
        <v>17</v>
      </c>
      <c r="E2034" t="s">
        <v>37</v>
      </c>
    </row>
    <row r="2035" spans="4:5" x14ac:dyDescent="0.3">
      <c r="D2035">
        <v>16</v>
      </c>
      <c r="E2035" t="s">
        <v>37</v>
      </c>
    </row>
    <row r="2036" spans="4:5" x14ac:dyDescent="0.3">
      <c r="D2036">
        <v>14</v>
      </c>
      <c r="E2036" t="s">
        <v>37</v>
      </c>
    </row>
    <row r="2037" spans="4:5" x14ac:dyDescent="0.3">
      <c r="D2037">
        <v>23</v>
      </c>
      <c r="E2037" t="s">
        <v>37</v>
      </c>
    </row>
    <row r="2038" spans="4:5" x14ac:dyDescent="0.3">
      <c r="D2038">
        <v>11</v>
      </c>
      <c r="E2038" t="s">
        <v>37</v>
      </c>
    </row>
    <row r="2039" spans="4:5" x14ac:dyDescent="0.3">
      <c r="D2039">
        <v>15</v>
      </c>
      <c r="E2039" t="s">
        <v>37</v>
      </c>
    </row>
    <row r="2040" spans="4:5" x14ac:dyDescent="0.3">
      <c r="D2040">
        <v>11</v>
      </c>
      <c r="E2040" t="s">
        <v>37</v>
      </c>
    </row>
    <row r="2041" spans="4:5" x14ac:dyDescent="0.3">
      <c r="D2041">
        <v>13</v>
      </c>
      <c r="E2041" t="s">
        <v>37</v>
      </c>
    </row>
    <row r="2042" spans="4:5" x14ac:dyDescent="0.3">
      <c r="D2042">
        <v>21</v>
      </c>
      <c r="E2042" t="s">
        <v>37</v>
      </c>
    </row>
    <row r="2043" spans="4:5" x14ac:dyDescent="0.3">
      <c r="D2043">
        <v>19</v>
      </c>
      <c r="E2043" t="s">
        <v>37</v>
      </c>
    </row>
    <row r="2044" spans="4:5" x14ac:dyDescent="0.3">
      <c r="D2044">
        <v>11</v>
      </c>
      <c r="E2044" t="s">
        <v>37</v>
      </c>
    </row>
    <row r="2045" spans="4:5" x14ac:dyDescent="0.3">
      <c r="D2045">
        <v>12</v>
      </c>
      <c r="E2045" t="s">
        <v>37</v>
      </c>
    </row>
    <row r="2046" spans="4:5" x14ac:dyDescent="0.3">
      <c r="D2046">
        <v>14</v>
      </c>
      <c r="E2046" t="s">
        <v>37</v>
      </c>
    </row>
    <row r="2047" spans="4:5" x14ac:dyDescent="0.3">
      <c r="D2047">
        <v>15</v>
      </c>
      <c r="E2047" t="s">
        <v>37</v>
      </c>
    </row>
    <row r="2048" spans="4:5" x14ac:dyDescent="0.3">
      <c r="D2048">
        <v>17</v>
      </c>
      <c r="E2048" t="s">
        <v>37</v>
      </c>
    </row>
    <row r="2049" spans="4:5" x14ac:dyDescent="0.3">
      <c r="D2049">
        <v>12</v>
      </c>
      <c r="E2049" t="s">
        <v>37</v>
      </c>
    </row>
    <row r="2050" spans="4:5" x14ac:dyDescent="0.3">
      <c r="D2050">
        <v>17</v>
      </c>
      <c r="E2050" t="s">
        <v>37</v>
      </c>
    </row>
    <row r="2051" spans="4:5" x14ac:dyDescent="0.3">
      <c r="D2051">
        <v>13</v>
      </c>
      <c r="E2051" t="s">
        <v>37</v>
      </c>
    </row>
    <row r="2052" spans="4:5" x14ac:dyDescent="0.3">
      <c r="D2052">
        <v>12</v>
      </c>
      <c r="E2052" t="s">
        <v>37</v>
      </c>
    </row>
    <row r="2053" spans="4:5" x14ac:dyDescent="0.3">
      <c r="D2053">
        <v>12</v>
      </c>
      <c r="E2053" t="s">
        <v>37</v>
      </c>
    </row>
    <row r="2054" spans="4:5" x14ac:dyDescent="0.3">
      <c r="D2054">
        <v>11</v>
      </c>
      <c r="E2054" t="s">
        <v>37</v>
      </c>
    </row>
    <row r="2055" spans="4:5" x14ac:dyDescent="0.3">
      <c r="D2055">
        <v>21</v>
      </c>
      <c r="E2055" t="s">
        <v>37</v>
      </c>
    </row>
    <row r="2056" spans="4:5" x14ac:dyDescent="0.3">
      <c r="D2056">
        <v>11</v>
      </c>
      <c r="E2056" t="s">
        <v>37</v>
      </c>
    </row>
    <row r="2057" spans="4:5" x14ac:dyDescent="0.3">
      <c r="D2057">
        <v>11</v>
      </c>
      <c r="E2057" t="s">
        <v>37</v>
      </c>
    </row>
    <row r="2058" spans="4:5" x14ac:dyDescent="0.3">
      <c r="D2058">
        <v>16</v>
      </c>
      <c r="E2058" t="s">
        <v>37</v>
      </c>
    </row>
    <row r="2059" spans="4:5" x14ac:dyDescent="0.3">
      <c r="D2059">
        <v>18</v>
      </c>
      <c r="E2059" t="s">
        <v>37</v>
      </c>
    </row>
    <row r="2060" spans="4:5" x14ac:dyDescent="0.3">
      <c r="D2060">
        <v>13</v>
      </c>
      <c r="E2060" t="s">
        <v>37</v>
      </c>
    </row>
    <row r="2061" spans="4:5" x14ac:dyDescent="0.3">
      <c r="D2061">
        <v>17</v>
      </c>
      <c r="E2061" t="s">
        <v>37</v>
      </c>
    </row>
    <row r="2062" spans="4:5" x14ac:dyDescent="0.3">
      <c r="D2062">
        <v>14</v>
      </c>
      <c r="E2062" t="s">
        <v>37</v>
      </c>
    </row>
    <row r="2063" spans="4:5" x14ac:dyDescent="0.3">
      <c r="D2063">
        <v>22</v>
      </c>
      <c r="E2063" t="s">
        <v>37</v>
      </c>
    </row>
    <row r="2064" spans="4:5" x14ac:dyDescent="0.3">
      <c r="D2064">
        <v>11</v>
      </c>
      <c r="E2064" t="s">
        <v>37</v>
      </c>
    </row>
    <row r="2065" spans="4:5" x14ac:dyDescent="0.3">
      <c r="D2065">
        <v>13</v>
      </c>
      <c r="E2065" t="s">
        <v>37</v>
      </c>
    </row>
    <row r="2066" spans="4:5" x14ac:dyDescent="0.3">
      <c r="D2066">
        <v>11</v>
      </c>
      <c r="E2066" t="s">
        <v>37</v>
      </c>
    </row>
    <row r="2067" spans="4:5" x14ac:dyDescent="0.3">
      <c r="D2067">
        <v>18</v>
      </c>
      <c r="E2067" t="s">
        <v>37</v>
      </c>
    </row>
    <row r="2068" spans="4:5" x14ac:dyDescent="0.3">
      <c r="D2068">
        <v>11</v>
      </c>
      <c r="E2068" t="s">
        <v>37</v>
      </c>
    </row>
    <row r="2069" spans="4:5" x14ac:dyDescent="0.3">
      <c r="D2069">
        <v>11</v>
      </c>
      <c r="E2069" t="s">
        <v>37</v>
      </c>
    </row>
    <row r="2070" spans="4:5" x14ac:dyDescent="0.3">
      <c r="D2070">
        <v>12</v>
      </c>
      <c r="E2070" t="s">
        <v>37</v>
      </c>
    </row>
    <row r="2071" spans="4:5" x14ac:dyDescent="0.3">
      <c r="D2071">
        <v>20</v>
      </c>
      <c r="E2071" t="s">
        <v>37</v>
      </c>
    </row>
    <row r="2072" spans="4:5" x14ac:dyDescent="0.3">
      <c r="D2072">
        <v>12</v>
      </c>
      <c r="E2072" t="s">
        <v>37</v>
      </c>
    </row>
    <row r="2073" spans="4:5" x14ac:dyDescent="0.3">
      <c r="D2073">
        <v>12</v>
      </c>
      <c r="E2073" t="s">
        <v>37</v>
      </c>
    </row>
    <row r="2074" spans="4:5" x14ac:dyDescent="0.3">
      <c r="D2074">
        <v>20</v>
      </c>
      <c r="E2074" t="s">
        <v>37</v>
      </c>
    </row>
    <row r="2075" spans="4:5" x14ac:dyDescent="0.3">
      <c r="D2075">
        <v>20</v>
      </c>
      <c r="E2075" t="s">
        <v>37</v>
      </c>
    </row>
    <row r="2076" spans="4:5" x14ac:dyDescent="0.3">
      <c r="D2076">
        <v>14</v>
      </c>
      <c r="E2076" t="s">
        <v>37</v>
      </c>
    </row>
    <row r="2077" spans="4:5" x14ac:dyDescent="0.3">
      <c r="D2077">
        <v>13</v>
      </c>
      <c r="E2077" t="s">
        <v>37</v>
      </c>
    </row>
    <row r="2078" spans="4:5" x14ac:dyDescent="0.3">
      <c r="D2078">
        <v>15</v>
      </c>
      <c r="E2078" t="s">
        <v>37</v>
      </c>
    </row>
    <row r="2079" spans="4:5" x14ac:dyDescent="0.3">
      <c r="D2079">
        <v>14</v>
      </c>
      <c r="E2079" t="s">
        <v>37</v>
      </c>
    </row>
    <row r="2080" spans="4:5" x14ac:dyDescent="0.3">
      <c r="D2080">
        <v>13</v>
      </c>
      <c r="E2080" t="s">
        <v>37</v>
      </c>
    </row>
    <row r="2081" spans="4:5" x14ac:dyDescent="0.3">
      <c r="D2081">
        <v>23</v>
      </c>
      <c r="E2081" t="s">
        <v>37</v>
      </c>
    </row>
    <row r="2082" spans="4:5" x14ac:dyDescent="0.3">
      <c r="D2082">
        <v>15</v>
      </c>
      <c r="E2082" t="s">
        <v>37</v>
      </c>
    </row>
    <row r="2083" spans="4:5" x14ac:dyDescent="0.3">
      <c r="D2083">
        <v>11</v>
      </c>
      <c r="E2083" t="s">
        <v>37</v>
      </c>
    </row>
    <row r="2084" spans="4:5" x14ac:dyDescent="0.3">
      <c r="D2084">
        <v>22</v>
      </c>
      <c r="E2084" t="s">
        <v>37</v>
      </c>
    </row>
    <row r="2085" spans="4:5" x14ac:dyDescent="0.3">
      <c r="D2085">
        <v>20</v>
      </c>
      <c r="E2085" t="s">
        <v>37</v>
      </c>
    </row>
    <row r="2086" spans="4:5" x14ac:dyDescent="0.3">
      <c r="D2086">
        <v>18</v>
      </c>
      <c r="E2086" t="s">
        <v>37</v>
      </c>
    </row>
    <row r="2087" spans="4:5" x14ac:dyDescent="0.3">
      <c r="D2087">
        <v>11</v>
      </c>
      <c r="E2087" t="s">
        <v>37</v>
      </c>
    </row>
    <row r="2088" spans="4:5" x14ac:dyDescent="0.3">
      <c r="D2088">
        <v>12</v>
      </c>
      <c r="E2088" t="s">
        <v>37</v>
      </c>
    </row>
    <row r="2089" spans="4:5" x14ac:dyDescent="0.3">
      <c r="D2089">
        <v>13</v>
      </c>
      <c r="E2089" t="s">
        <v>37</v>
      </c>
    </row>
    <row r="2090" spans="4:5" x14ac:dyDescent="0.3">
      <c r="D2090">
        <v>11</v>
      </c>
      <c r="E2090" t="s">
        <v>37</v>
      </c>
    </row>
    <row r="2091" spans="4:5" x14ac:dyDescent="0.3">
      <c r="D2091">
        <v>21</v>
      </c>
      <c r="E2091" t="s">
        <v>37</v>
      </c>
    </row>
    <row r="2092" spans="4:5" x14ac:dyDescent="0.3">
      <c r="D2092">
        <v>15</v>
      </c>
      <c r="E2092" t="s">
        <v>37</v>
      </c>
    </row>
    <row r="2093" spans="4:5" x14ac:dyDescent="0.3">
      <c r="D2093">
        <v>14</v>
      </c>
      <c r="E2093" t="s">
        <v>37</v>
      </c>
    </row>
    <row r="2094" spans="4:5" x14ac:dyDescent="0.3">
      <c r="D2094">
        <v>21</v>
      </c>
      <c r="E2094" t="s">
        <v>37</v>
      </c>
    </row>
    <row r="2095" spans="4:5" x14ac:dyDescent="0.3">
      <c r="D2095">
        <v>15</v>
      </c>
      <c r="E2095" t="s">
        <v>37</v>
      </c>
    </row>
    <row r="2096" spans="4:5" x14ac:dyDescent="0.3">
      <c r="D2096">
        <v>13</v>
      </c>
      <c r="E2096" t="s">
        <v>37</v>
      </c>
    </row>
    <row r="2097" spans="4:5" x14ac:dyDescent="0.3">
      <c r="D2097">
        <v>14</v>
      </c>
      <c r="E2097" t="s">
        <v>37</v>
      </c>
    </row>
    <row r="2098" spans="4:5" x14ac:dyDescent="0.3">
      <c r="D2098">
        <v>14</v>
      </c>
      <c r="E2098" t="s">
        <v>37</v>
      </c>
    </row>
    <row r="2099" spans="4:5" x14ac:dyDescent="0.3">
      <c r="D2099">
        <v>14</v>
      </c>
      <c r="E2099" t="s">
        <v>37</v>
      </c>
    </row>
    <row r="2100" spans="4:5" x14ac:dyDescent="0.3">
      <c r="D2100">
        <v>11</v>
      </c>
      <c r="E2100" t="s">
        <v>37</v>
      </c>
    </row>
    <row r="2101" spans="4:5" x14ac:dyDescent="0.3">
      <c r="D2101">
        <v>18</v>
      </c>
      <c r="E2101" t="s">
        <v>37</v>
      </c>
    </row>
    <row r="2102" spans="4:5" x14ac:dyDescent="0.3">
      <c r="D2102">
        <v>11</v>
      </c>
      <c r="E2102" t="s">
        <v>37</v>
      </c>
    </row>
    <row r="2103" spans="4:5" x14ac:dyDescent="0.3">
      <c r="D2103">
        <v>11</v>
      </c>
      <c r="E2103" t="s">
        <v>37</v>
      </c>
    </row>
    <row r="2104" spans="4:5" x14ac:dyDescent="0.3">
      <c r="D2104">
        <v>20</v>
      </c>
      <c r="E2104" t="s">
        <v>37</v>
      </c>
    </row>
    <row r="2105" spans="4:5" x14ac:dyDescent="0.3">
      <c r="D2105">
        <v>14</v>
      </c>
      <c r="E2105" t="s">
        <v>37</v>
      </c>
    </row>
    <row r="2106" spans="4:5" x14ac:dyDescent="0.3">
      <c r="D2106">
        <v>17</v>
      </c>
      <c r="E2106" t="s">
        <v>37</v>
      </c>
    </row>
    <row r="2107" spans="4:5" x14ac:dyDescent="0.3">
      <c r="D2107">
        <v>15</v>
      </c>
      <c r="E2107" t="s">
        <v>37</v>
      </c>
    </row>
    <row r="2108" spans="4:5" x14ac:dyDescent="0.3">
      <c r="D2108">
        <v>13</v>
      </c>
      <c r="E2108" t="s">
        <v>37</v>
      </c>
    </row>
    <row r="2109" spans="4:5" x14ac:dyDescent="0.3">
      <c r="D2109">
        <v>14</v>
      </c>
      <c r="E2109" t="s">
        <v>37</v>
      </c>
    </row>
    <row r="2110" spans="4:5" x14ac:dyDescent="0.3">
      <c r="D2110">
        <v>11</v>
      </c>
      <c r="E2110" t="s">
        <v>37</v>
      </c>
    </row>
    <row r="2111" spans="4:5" x14ac:dyDescent="0.3">
      <c r="D2111">
        <v>13</v>
      </c>
      <c r="E2111" t="s">
        <v>37</v>
      </c>
    </row>
    <row r="2112" spans="4:5" x14ac:dyDescent="0.3">
      <c r="D2112">
        <v>18</v>
      </c>
      <c r="E2112" t="s">
        <v>37</v>
      </c>
    </row>
    <row r="2113" spans="4:5" x14ac:dyDescent="0.3">
      <c r="D2113">
        <v>15</v>
      </c>
      <c r="E2113" t="s">
        <v>37</v>
      </c>
    </row>
    <row r="2114" spans="4:5" x14ac:dyDescent="0.3">
      <c r="D2114">
        <v>18</v>
      </c>
      <c r="E2114" t="s">
        <v>37</v>
      </c>
    </row>
    <row r="2115" spans="4:5" x14ac:dyDescent="0.3">
      <c r="D2115">
        <v>14</v>
      </c>
      <c r="E2115" t="s">
        <v>37</v>
      </c>
    </row>
    <row r="2116" spans="4:5" x14ac:dyDescent="0.3">
      <c r="D2116">
        <v>12</v>
      </c>
      <c r="E2116" t="s">
        <v>37</v>
      </c>
    </row>
    <row r="2117" spans="4:5" x14ac:dyDescent="0.3">
      <c r="D2117">
        <v>16</v>
      </c>
      <c r="E2117" t="s">
        <v>37</v>
      </c>
    </row>
    <row r="2118" spans="4:5" x14ac:dyDescent="0.3">
      <c r="D2118">
        <v>12</v>
      </c>
      <c r="E2118" t="s">
        <v>37</v>
      </c>
    </row>
    <row r="2119" spans="4:5" x14ac:dyDescent="0.3">
      <c r="D2119">
        <v>11</v>
      </c>
      <c r="E2119" t="s">
        <v>37</v>
      </c>
    </row>
    <row r="2120" spans="4:5" x14ac:dyDescent="0.3">
      <c r="D2120">
        <v>16</v>
      </c>
      <c r="E2120" t="s">
        <v>37</v>
      </c>
    </row>
    <row r="2121" spans="4:5" x14ac:dyDescent="0.3">
      <c r="D2121">
        <v>21</v>
      </c>
      <c r="E2121" t="s">
        <v>37</v>
      </c>
    </row>
    <row r="2122" spans="4:5" x14ac:dyDescent="0.3">
      <c r="D2122">
        <v>24</v>
      </c>
      <c r="E2122" t="s">
        <v>37</v>
      </c>
    </row>
    <row r="2123" spans="4:5" x14ac:dyDescent="0.3">
      <c r="D2123">
        <v>13</v>
      </c>
      <c r="E2123" t="s">
        <v>37</v>
      </c>
    </row>
    <row r="2124" spans="4:5" x14ac:dyDescent="0.3">
      <c r="D2124">
        <v>21</v>
      </c>
      <c r="E2124" t="s">
        <v>37</v>
      </c>
    </row>
    <row r="2125" spans="4:5" x14ac:dyDescent="0.3">
      <c r="D2125">
        <v>20</v>
      </c>
      <c r="E2125" t="s">
        <v>37</v>
      </c>
    </row>
    <row r="2126" spans="4:5" x14ac:dyDescent="0.3">
      <c r="D2126">
        <v>11</v>
      </c>
      <c r="E2126" t="s">
        <v>37</v>
      </c>
    </row>
    <row r="2127" spans="4:5" x14ac:dyDescent="0.3">
      <c r="D2127">
        <v>15</v>
      </c>
      <c r="E2127" t="s">
        <v>37</v>
      </c>
    </row>
    <row r="2128" spans="4:5" x14ac:dyDescent="0.3">
      <c r="D2128">
        <v>24</v>
      </c>
      <c r="E2128" t="s">
        <v>37</v>
      </c>
    </row>
    <row r="2129" spans="4:5" x14ac:dyDescent="0.3">
      <c r="D2129">
        <v>12</v>
      </c>
      <c r="E2129" t="s">
        <v>37</v>
      </c>
    </row>
    <row r="2130" spans="4:5" x14ac:dyDescent="0.3">
      <c r="D2130">
        <v>13</v>
      </c>
      <c r="E2130" t="s">
        <v>37</v>
      </c>
    </row>
    <row r="2131" spans="4:5" x14ac:dyDescent="0.3">
      <c r="D2131">
        <v>17</v>
      </c>
      <c r="E2131" t="s">
        <v>37</v>
      </c>
    </row>
    <row r="2132" spans="4:5" x14ac:dyDescent="0.3">
      <c r="D2132">
        <v>13</v>
      </c>
      <c r="E2132" t="s">
        <v>37</v>
      </c>
    </row>
    <row r="2133" spans="4:5" x14ac:dyDescent="0.3">
      <c r="D2133">
        <v>12</v>
      </c>
      <c r="E2133" t="s">
        <v>37</v>
      </c>
    </row>
    <row r="2134" spans="4:5" x14ac:dyDescent="0.3">
      <c r="D2134">
        <v>14</v>
      </c>
      <c r="E2134" t="s">
        <v>37</v>
      </c>
    </row>
    <row r="2135" spans="4:5" x14ac:dyDescent="0.3">
      <c r="D2135">
        <v>24</v>
      </c>
      <c r="E2135" t="s">
        <v>37</v>
      </c>
    </row>
    <row r="2136" spans="4:5" x14ac:dyDescent="0.3">
      <c r="D2136">
        <v>14</v>
      </c>
      <c r="E2136" t="s">
        <v>37</v>
      </c>
    </row>
    <row r="2137" spans="4:5" x14ac:dyDescent="0.3">
      <c r="D2137">
        <v>13</v>
      </c>
      <c r="E2137" t="s">
        <v>37</v>
      </c>
    </row>
    <row r="2138" spans="4:5" x14ac:dyDescent="0.3">
      <c r="D2138">
        <v>16</v>
      </c>
      <c r="E2138" t="s">
        <v>37</v>
      </c>
    </row>
    <row r="2139" spans="4:5" x14ac:dyDescent="0.3">
      <c r="D2139">
        <v>18</v>
      </c>
      <c r="E2139" t="s">
        <v>37</v>
      </c>
    </row>
    <row r="2140" spans="4:5" x14ac:dyDescent="0.3">
      <c r="D2140">
        <v>16</v>
      </c>
      <c r="E2140" t="s">
        <v>37</v>
      </c>
    </row>
    <row r="2141" spans="4:5" x14ac:dyDescent="0.3">
      <c r="D2141">
        <v>16</v>
      </c>
      <c r="E2141" t="s">
        <v>37</v>
      </c>
    </row>
    <row r="2142" spans="4:5" x14ac:dyDescent="0.3">
      <c r="D2142">
        <v>21</v>
      </c>
      <c r="E2142" t="s">
        <v>37</v>
      </c>
    </row>
    <row r="2143" spans="4:5" x14ac:dyDescent="0.3">
      <c r="D2143">
        <v>20</v>
      </c>
      <c r="E2143" t="s">
        <v>37</v>
      </c>
    </row>
    <row r="2144" spans="4:5" x14ac:dyDescent="0.3">
      <c r="D2144">
        <v>19</v>
      </c>
      <c r="E2144" t="s">
        <v>37</v>
      </c>
    </row>
    <row r="2145" spans="4:5" x14ac:dyDescent="0.3">
      <c r="D2145">
        <v>11</v>
      </c>
      <c r="E2145" t="s">
        <v>37</v>
      </c>
    </row>
    <row r="2146" spans="4:5" x14ac:dyDescent="0.3">
      <c r="D2146">
        <v>14</v>
      </c>
      <c r="E2146" t="s">
        <v>37</v>
      </c>
    </row>
    <row r="2147" spans="4:5" x14ac:dyDescent="0.3">
      <c r="D2147">
        <v>12</v>
      </c>
      <c r="E2147" t="s">
        <v>37</v>
      </c>
    </row>
    <row r="2148" spans="4:5" x14ac:dyDescent="0.3">
      <c r="D2148">
        <v>13</v>
      </c>
      <c r="E2148" t="s">
        <v>37</v>
      </c>
    </row>
    <row r="2149" spans="4:5" x14ac:dyDescent="0.3">
      <c r="D2149">
        <v>11</v>
      </c>
      <c r="E2149" t="s">
        <v>37</v>
      </c>
    </row>
    <row r="2150" spans="4:5" x14ac:dyDescent="0.3">
      <c r="D2150">
        <v>14</v>
      </c>
      <c r="E2150" t="s">
        <v>37</v>
      </c>
    </row>
    <row r="2151" spans="4:5" x14ac:dyDescent="0.3">
      <c r="D2151">
        <v>18</v>
      </c>
      <c r="E2151" t="s">
        <v>37</v>
      </c>
    </row>
    <row r="2152" spans="4:5" x14ac:dyDescent="0.3">
      <c r="D2152">
        <v>12</v>
      </c>
      <c r="E2152" t="s">
        <v>37</v>
      </c>
    </row>
    <row r="2153" spans="4:5" x14ac:dyDescent="0.3">
      <c r="D2153">
        <v>13</v>
      </c>
      <c r="E2153" t="s">
        <v>37</v>
      </c>
    </row>
    <row r="2154" spans="4:5" x14ac:dyDescent="0.3">
      <c r="D2154">
        <v>22</v>
      </c>
      <c r="E2154" t="s">
        <v>37</v>
      </c>
    </row>
    <row r="2155" spans="4:5" x14ac:dyDescent="0.3">
      <c r="D2155">
        <v>24</v>
      </c>
      <c r="E2155" t="s">
        <v>37</v>
      </c>
    </row>
    <row r="2156" spans="4:5" x14ac:dyDescent="0.3">
      <c r="D2156">
        <v>14</v>
      </c>
      <c r="E2156" t="s">
        <v>37</v>
      </c>
    </row>
    <row r="2157" spans="4:5" x14ac:dyDescent="0.3">
      <c r="D2157">
        <v>21</v>
      </c>
      <c r="E2157" t="s">
        <v>37</v>
      </c>
    </row>
    <row r="2158" spans="4:5" x14ac:dyDescent="0.3">
      <c r="D2158">
        <v>18</v>
      </c>
      <c r="E2158" t="s">
        <v>37</v>
      </c>
    </row>
    <row r="2159" spans="4:5" x14ac:dyDescent="0.3">
      <c r="D2159">
        <v>20</v>
      </c>
      <c r="E2159" t="s">
        <v>37</v>
      </c>
    </row>
    <row r="2160" spans="4:5" x14ac:dyDescent="0.3">
      <c r="D2160">
        <v>19</v>
      </c>
      <c r="E2160" t="s">
        <v>37</v>
      </c>
    </row>
    <row r="2161" spans="4:5" x14ac:dyDescent="0.3">
      <c r="D2161">
        <v>12</v>
      </c>
      <c r="E2161" t="s">
        <v>37</v>
      </c>
    </row>
    <row r="2162" spans="4:5" x14ac:dyDescent="0.3">
      <c r="D2162">
        <v>16</v>
      </c>
      <c r="E2162" t="s">
        <v>37</v>
      </c>
    </row>
    <row r="2163" spans="4:5" x14ac:dyDescent="0.3">
      <c r="D2163">
        <v>17</v>
      </c>
      <c r="E2163" t="s">
        <v>37</v>
      </c>
    </row>
    <row r="2164" spans="4:5" x14ac:dyDescent="0.3">
      <c r="D2164">
        <v>14</v>
      </c>
      <c r="E2164" t="s">
        <v>37</v>
      </c>
    </row>
    <row r="2165" spans="4:5" x14ac:dyDescent="0.3">
      <c r="D2165">
        <v>19</v>
      </c>
      <c r="E2165" t="s">
        <v>37</v>
      </c>
    </row>
    <row r="2166" spans="4:5" x14ac:dyDescent="0.3">
      <c r="D2166">
        <v>19</v>
      </c>
      <c r="E2166" t="s">
        <v>37</v>
      </c>
    </row>
    <row r="2167" spans="4:5" x14ac:dyDescent="0.3">
      <c r="D2167">
        <v>14</v>
      </c>
      <c r="E2167" t="s">
        <v>37</v>
      </c>
    </row>
    <row r="2168" spans="4:5" x14ac:dyDescent="0.3">
      <c r="D2168">
        <v>22</v>
      </c>
      <c r="E2168" t="s">
        <v>37</v>
      </c>
    </row>
    <row r="2169" spans="4:5" x14ac:dyDescent="0.3">
      <c r="D2169">
        <v>13</v>
      </c>
      <c r="E2169" t="s">
        <v>37</v>
      </c>
    </row>
    <row r="2170" spans="4:5" x14ac:dyDescent="0.3">
      <c r="D2170">
        <v>11</v>
      </c>
      <c r="E2170" t="s">
        <v>37</v>
      </c>
    </row>
    <row r="2171" spans="4:5" x14ac:dyDescent="0.3">
      <c r="D2171">
        <v>11</v>
      </c>
      <c r="E2171" t="s">
        <v>37</v>
      </c>
    </row>
    <row r="2172" spans="4:5" x14ac:dyDescent="0.3">
      <c r="D2172">
        <v>11</v>
      </c>
      <c r="E2172" t="s">
        <v>37</v>
      </c>
    </row>
    <row r="2173" spans="4:5" x14ac:dyDescent="0.3">
      <c r="D2173">
        <v>13</v>
      </c>
      <c r="E2173" t="s">
        <v>37</v>
      </c>
    </row>
    <row r="2174" spans="4:5" x14ac:dyDescent="0.3">
      <c r="D2174">
        <v>14</v>
      </c>
      <c r="E2174" t="s">
        <v>37</v>
      </c>
    </row>
    <row r="2175" spans="4:5" x14ac:dyDescent="0.3">
      <c r="D2175">
        <v>14</v>
      </c>
      <c r="E2175" t="s">
        <v>37</v>
      </c>
    </row>
    <row r="2176" spans="4:5" x14ac:dyDescent="0.3">
      <c r="D2176">
        <v>21</v>
      </c>
      <c r="E2176" t="s">
        <v>37</v>
      </c>
    </row>
    <row r="2177" spans="4:5" x14ac:dyDescent="0.3">
      <c r="D2177">
        <v>17</v>
      </c>
      <c r="E2177" t="s">
        <v>37</v>
      </c>
    </row>
    <row r="2178" spans="4:5" x14ac:dyDescent="0.3">
      <c r="D2178">
        <v>18</v>
      </c>
      <c r="E2178" t="s">
        <v>37</v>
      </c>
    </row>
    <row r="2179" spans="4:5" x14ac:dyDescent="0.3">
      <c r="D2179">
        <v>19</v>
      </c>
      <c r="E2179" t="s">
        <v>37</v>
      </c>
    </row>
    <row r="2180" spans="4:5" x14ac:dyDescent="0.3">
      <c r="D2180">
        <v>21</v>
      </c>
      <c r="E2180" t="s">
        <v>37</v>
      </c>
    </row>
    <row r="2181" spans="4:5" x14ac:dyDescent="0.3">
      <c r="D2181">
        <v>17</v>
      </c>
      <c r="E2181" t="s">
        <v>37</v>
      </c>
    </row>
    <row r="2182" spans="4:5" x14ac:dyDescent="0.3">
      <c r="D2182">
        <v>11</v>
      </c>
      <c r="E2182" t="s">
        <v>37</v>
      </c>
    </row>
    <row r="2183" spans="4:5" x14ac:dyDescent="0.3">
      <c r="D2183">
        <v>25</v>
      </c>
      <c r="E2183" t="s">
        <v>37</v>
      </c>
    </row>
    <row r="2184" spans="4:5" x14ac:dyDescent="0.3">
      <c r="D2184">
        <v>17</v>
      </c>
      <c r="E2184" t="s">
        <v>37</v>
      </c>
    </row>
    <row r="2185" spans="4:5" x14ac:dyDescent="0.3">
      <c r="D2185">
        <v>18</v>
      </c>
      <c r="E2185" t="s">
        <v>37</v>
      </c>
    </row>
    <row r="2186" spans="4:5" x14ac:dyDescent="0.3">
      <c r="D2186">
        <v>20</v>
      </c>
      <c r="E2186" t="s">
        <v>37</v>
      </c>
    </row>
    <row r="2187" spans="4:5" x14ac:dyDescent="0.3">
      <c r="D2187">
        <v>18</v>
      </c>
      <c r="E2187" t="s">
        <v>37</v>
      </c>
    </row>
    <row r="2188" spans="4:5" x14ac:dyDescent="0.3">
      <c r="D2188">
        <v>12</v>
      </c>
      <c r="E2188" t="s">
        <v>37</v>
      </c>
    </row>
    <row r="2189" spans="4:5" x14ac:dyDescent="0.3">
      <c r="D2189">
        <v>12</v>
      </c>
      <c r="E2189" t="s">
        <v>37</v>
      </c>
    </row>
    <row r="2190" spans="4:5" x14ac:dyDescent="0.3">
      <c r="D2190">
        <v>13</v>
      </c>
      <c r="E2190" t="s">
        <v>37</v>
      </c>
    </row>
    <row r="2191" spans="4:5" x14ac:dyDescent="0.3">
      <c r="D2191">
        <v>13</v>
      </c>
      <c r="E2191" t="s">
        <v>37</v>
      </c>
    </row>
    <row r="2192" spans="4:5" x14ac:dyDescent="0.3">
      <c r="D2192">
        <v>19</v>
      </c>
      <c r="E2192" t="s">
        <v>37</v>
      </c>
    </row>
    <row r="2193" spans="4:5" x14ac:dyDescent="0.3">
      <c r="D2193">
        <v>14</v>
      </c>
      <c r="E2193" t="s">
        <v>37</v>
      </c>
    </row>
    <row r="2194" spans="4:5" x14ac:dyDescent="0.3">
      <c r="D2194">
        <v>12</v>
      </c>
      <c r="E2194" t="s">
        <v>37</v>
      </c>
    </row>
    <row r="2195" spans="4:5" x14ac:dyDescent="0.3">
      <c r="D2195">
        <v>14</v>
      </c>
      <c r="E2195" t="s">
        <v>37</v>
      </c>
    </row>
    <row r="2196" spans="4:5" x14ac:dyDescent="0.3">
      <c r="D2196">
        <v>11</v>
      </c>
      <c r="E2196" t="s">
        <v>37</v>
      </c>
    </row>
    <row r="2197" spans="4:5" x14ac:dyDescent="0.3">
      <c r="D2197">
        <v>12</v>
      </c>
      <c r="E2197" t="s">
        <v>37</v>
      </c>
    </row>
    <row r="2198" spans="4:5" x14ac:dyDescent="0.3">
      <c r="D2198">
        <v>15</v>
      </c>
      <c r="E2198" t="s">
        <v>37</v>
      </c>
    </row>
    <row r="2199" spans="4:5" x14ac:dyDescent="0.3">
      <c r="D2199">
        <v>15</v>
      </c>
      <c r="E2199" t="s">
        <v>37</v>
      </c>
    </row>
    <row r="2200" spans="4:5" x14ac:dyDescent="0.3">
      <c r="D2200">
        <v>24</v>
      </c>
      <c r="E2200" t="s">
        <v>37</v>
      </c>
    </row>
    <row r="2201" spans="4:5" x14ac:dyDescent="0.3">
      <c r="D2201">
        <v>13</v>
      </c>
      <c r="E2201" t="s">
        <v>37</v>
      </c>
    </row>
    <row r="2202" spans="4:5" x14ac:dyDescent="0.3">
      <c r="D2202">
        <v>13</v>
      </c>
      <c r="E2202" t="s">
        <v>37</v>
      </c>
    </row>
    <row r="2203" spans="4:5" x14ac:dyDescent="0.3">
      <c r="D2203">
        <v>13</v>
      </c>
      <c r="E2203" t="s">
        <v>37</v>
      </c>
    </row>
    <row r="2204" spans="4:5" x14ac:dyDescent="0.3">
      <c r="D2204">
        <v>16</v>
      </c>
      <c r="E2204" t="s">
        <v>37</v>
      </c>
    </row>
    <row r="2205" spans="4:5" x14ac:dyDescent="0.3">
      <c r="D2205">
        <v>13</v>
      </c>
      <c r="E2205" t="s">
        <v>37</v>
      </c>
    </row>
    <row r="2206" spans="4:5" x14ac:dyDescent="0.3">
      <c r="D2206">
        <v>11</v>
      </c>
      <c r="E2206" t="s">
        <v>37</v>
      </c>
    </row>
    <row r="2207" spans="4:5" x14ac:dyDescent="0.3">
      <c r="D2207">
        <v>20</v>
      </c>
      <c r="E2207" t="s">
        <v>37</v>
      </c>
    </row>
    <row r="2208" spans="4:5" x14ac:dyDescent="0.3">
      <c r="D2208">
        <v>22</v>
      </c>
      <c r="E2208" t="s">
        <v>37</v>
      </c>
    </row>
    <row r="2209" spans="4:5" x14ac:dyDescent="0.3">
      <c r="D2209">
        <v>14</v>
      </c>
      <c r="E2209" t="s">
        <v>37</v>
      </c>
    </row>
    <row r="2210" spans="4:5" x14ac:dyDescent="0.3">
      <c r="D2210">
        <v>15</v>
      </c>
      <c r="E2210" t="s">
        <v>37</v>
      </c>
    </row>
    <row r="2211" spans="4:5" x14ac:dyDescent="0.3">
      <c r="D2211">
        <v>17</v>
      </c>
      <c r="E2211" t="s">
        <v>37</v>
      </c>
    </row>
    <row r="2212" spans="4:5" x14ac:dyDescent="0.3">
      <c r="D2212">
        <v>11</v>
      </c>
      <c r="E2212" t="s">
        <v>37</v>
      </c>
    </row>
    <row r="2213" spans="4:5" x14ac:dyDescent="0.3">
      <c r="D2213">
        <v>18</v>
      </c>
      <c r="E2213" t="s">
        <v>37</v>
      </c>
    </row>
    <row r="2214" spans="4:5" x14ac:dyDescent="0.3">
      <c r="D2214">
        <v>13</v>
      </c>
      <c r="E2214" t="s">
        <v>37</v>
      </c>
    </row>
    <row r="2215" spans="4:5" x14ac:dyDescent="0.3">
      <c r="D2215">
        <v>15</v>
      </c>
      <c r="E2215" t="s">
        <v>37</v>
      </c>
    </row>
    <row r="2216" spans="4:5" x14ac:dyDescent="0.3">
      <c r="D2216">
        <v>11</v>
      </c>
      <c r="E2216" t="s">
        <v>37</v>
      </c>
    </row>
    <row r="2217" spans="4:5" x14ac:dyDescent="0.3">
      <c r="D2217">
        <v>12</v>
      </c>
      <c r="E2217" t="s">
        <v>37</v>
      </c>
    </row>
    <row r="2218" spans="4:5" x14ac:dyDescent="0.3">
      <c r="D2218">
        <v>12</v>
      </c>
      <c r="E2218" t="s">
        <v>37</v>
      </c>
    </row>
    <row r="2219" spans="4:5" x14ac:dyDescent="0.3">
      <c r="D2219">
        <v>15</v>
      </c>
      <c r="E2219" t="s">
        <v>37</v>
      </c>
    </row>
    <row r="2220" spans="4:5" x14ac:dyDescent="0.3">
      <c r="D2220">
        <v>13</v>
      </c>
      <c r="E2220" t="s">
        <v>37</v>
      </c>
    </row>
    <row r="2221" spans="4:5" x14ac:dyDescent="0.3">
      <c r="D2221">
        <v>14</v>
      </c>
      <c r="E2221" t="s">
        <v>37</v>
      </c>
    </row>
    <row r="2222" spans="4:5" x14ac:dyDescent="0.3">
      <c r="D2222">
        <v>14</v>
      </c>
      <c r="E2222" t="s">
        <v>37</v>
      </c>
    </row>
    <row r="2223" spans="4:5" x14ac:dyDescent="0.3">
      <c r="D2223">
        <v>16</v>
      </c>
      <c r="E2223" t="s">
        <v>37</v>
      </c>
    </row>
    <row r="2224" spans="4:5" x14ac:dyDescent="0.3">
      <c r="D2224">
        <v>20</v>
      </c>
      <c r="E2224" t="s">
        <v>37</v>
      </c>
    </row>
    <row r="2225" spans="4:5" x14ac:dyDescent="0.3">
      <c r="D2225">
        <v>13</v>
      </c>
      <c r="E2225" t="s">
        <v>37</v>
      </c>
    </row>
    <row r="2226" spans="4:5" x14ac:dyDescent="0.3">
      <c r="D2226">
        <v>14</v>
      </c>
      <c r="E2226" t="s">
        <v>37</v>
      </c>
    </row>
    <row r="2227" spans="4:5" x14ac:dyDescent="0.3">
      <c r="D2227">
        <v>22</v>
      </c>
      <c r="E2227" t="s">
        <v>37</v>
      </c>
    </row>
    <row r="2228" spans="4:5" x14ac:dyDescent="0.3">
      <c r="D2228">
        <v>12</v>
      </c>
      <c r="E2228" t="s">
        <v>37</v>
      </c>
    </row>
    <row r="2229" spans="4:5" x14ac:dyDescent="0.3">
      <c r="D2229">
        <v>13</v>
      </c>
      <c r="E2229" t="s">
        <v>37</v>
      </c>
    </row>
    <row r="2230" spans="4:5" x14ac:dyDescent="0.3">
      <c r="D2230">
        <v>19</v>
      </c>
      <c r="E2230" t="s">
        <v>37</v>
      </c>
    </row>
    <row r="2231" spans="4:5" x14ac:dyDescent="0.3">
      <c r="D2231">
        <v>13</v>
      </c>
      <c r="E2231" t="s">
        <v>37</v>
      </c>
    </row>
    <row r="2232" spans="4:5" x14ac:dyDescent="0.3">
      <c r="D2232">
        <v>12</v>
      </c>
      <c r="E2232" t="s">
        <v>37</v>
      </c>
    </row>
    <row r="2233" spans="4:5" x14ac:dyDescent="0.3">
      <c r="D2233">
        <v>14</v>
      </c>
      <c r="E2233" t="s">
        <v>37</v>
      </c>
    </row>
    <row r="2234" spans="4:5" x14ac:dyDescent="0.3">
      <c r="D2234">
        <v>16</v>
      </c>
      <c r="E2234" t="s">
        <v>37</v>
      </c>
    </row>
    <row r="2235" spans="4:5" x14ac:dyDescent="0.3">
      <c r="D2235">
        <v>12</v>
      </c>
      <c r="E2235" t="s">
        <v>37</v>
      </c>
    </row>
    <row r="2236" spans="4:5" x14ac:dyDescent="0.3">
      <c r="D2236">
        <v>19</v>
      </c>
      <c r="E2236" t="s">
        <v>37</v>
      </c>
    </row>
    <row r="2237" spans="4:5" x14ac:dyDescent="0.3">
      <c r="D2237">
        <v>22</v>
      </c>
      <c r="E2237" t="s">
        <v>37</v>
      </c>
    </row>
    <row r="2238" spans="4:5" x14ac:dyDescent="0.3">
      <c r="D2238">
        <v>16</v>
      </c>
      <c r="E2238" t="s">
        <v>37</v>
      </c>
    </row>
    <row r="2239" spans="4:5" x14ac:dyDescent="0.3">
      <c r="D2239">
        <v>11</v>
      </c>
      <c r="E2239" t="s">
        <v>37</v>
      </c>
    </row>
    <row r="2240" spans="4:5" x14ac:dyDescent="0.3">
      <c r="D2240">
        <v>15</v>
      </c>
      <c r="E2240" t="s">
        <v>37</v>
      </c>
    </row>
    <row r="2241" spans="4:5" x14ac:dyDescent="0.3">
      <c r="D2241">
        <v>14</v>
      </c>
      <c r="E2241" t="s">
        <v>37</v>
      </c>
    </row>
    <row r="2242" spans="4:5" x14ac:dyDescent="0.3">
      <c r="D2242">
        <v>13</v>
      </c>
      <c r="E2242" t="s">
        <v>37</v>
      </c>
    </row>
    <row r="2243" spans="4:5" x14ac:dyDescent="0.3">
      <c r="D2243">
        <v>11</v>
      </c>
      <c r="E2243" t="s">
        <v>37</v>
      </c>
    </row>
    <row r="2244" spans="4:5" x14ac:dyDescent="0.3">
      <c r="D2244">
        <v>19</v>
      </c>
      <c r="E2244" t="s">
        <v>37</v>
      </c>
    </row>
    <row r="2245" spans="4:5" x14ac:dyDescent="0.3">
      <c r="D2245">
        <v>11</v>
      </c>
      <c r="E2245" t="s">
        <v>37</v>
      </c>
    </row>
    <row r="2246" spans="4:5" x14ac:dyDescent="0.3">
      <c r="D2246">
        <v>15</v>
      </c>
      <c r="E2246" t="s">
        <v>37</v>
      </c>
    </row>
    <row r="2247" spans="4:5" x14ac:dyDescent="0.3">
      <c r="D2247">
        <v>13</v>
      </c>
      <c r="E2247" t="s">
        <v>37</v>
      </c>
    </row>
    <row r="2248" spans="4:5" x14ac:dyDescent="0.3">
      <c r="D2248">
        <v>14</v>
      </c>
      <c r="E2248" t="s">
        <v>37</v>
      </c>
    </row>
    <row r="2249" spans="4:5" x14ac:dyDescent="0.3">
      <c r="D2249">
        <v>13</v>
      </c>
      <c r="E2249" t="s">
        <v>37</v>
      </c>
    </row>
    <row r="2250" spans="4:5" x14ac:dyDescent="0.3">
      <c r="D2250">
        <v>23</v>
      </c>
      <c r="E2250" t="s">
        <v>37</v>
      </c>
    </row>
    <row r="2251" spans="4:5" x14ac:dyDescent="0.3">
      <c r="D2251">
        <v>12</v>
      </c>
      <c r="E2251" t="s">
        <v>37</v>
      </c>
    </row>
    <row r="2252" spans="4:5" x14ac:dyDescent="0.3">
      <c r="D2252">
        <v>16</v>
      </c>
      <c r="E2252" t="s">
        <v>37</v>
      </c>
    </row>
    <row r="2253" spans="4:5" x14ac:dyDescent="0.3">
      <c r="D2253">
        <v>18</v>
      </c>
      <c r="E2253" t="s">
        <v>37</v>
      </c>
    </row>
    <row r="2254" spans="4:5" x14ac:dyDescent="0.3">
      <c r="D2254">
        <v>20</v>
      </c>
      <c r="E2254" t="s">
        <v>37</v>
      </c>
    </row>
    <row r="2255" spans="4:5" x14ac:dyDescent="0.3">
      <c r="D2255">
        <v>19</v>
      </c>
      <c r="E2255" t="s">
        <v>37</v>
      </c>
    </row>
    <row r="2256" spans="4:5" x14ac:dyDescent="0.3">
      <c r="D2256">
        <v>18</v>
      </c>
      <c r="E2256" t="s">
        <v>37</v>
      </c>
    </row>
    <row r="2257" spans="4:5" x14ac:dyDescent="0.3">
      <c r="D2257">
        <v>13</v>
      </c>
      <c r="E2257" t="s">
        <v>37</v>
      </c>
    </row>
    <row r="2258" spans="4:5" x14ac:dyDescent="0.3">
      <c r="D2258">
        <v>22</v>
      </c>
      <c r="E2258" t="s">
        <v>37</v>
      </c>
    </row>
    <row r="2259" spans="4:5" x14ac:dyDescent="0.3">
      <c r="D2259">
        <v>17</v>
      </c>
      <c r="E2259" t="s">
        <v>37</v>
      </c>
    </row>
    <row r="2260" spans="4:5" x14ac:dyDescent="0.3">
      <c r="D2260">
        <v>14</v>
      </c>
      <c r="E2260" t="s">
        <v>37</v>
      </c>
    </row>
    <row r="2261" spans="4:5" x14ac:dyDescent="0.3">
      <c r="D2261">
        <v>20</v>
      </c>
      <c r="E2261" t="s">
        <v>37</v>
      </c>
    </row>
    <row r="2262" spans="4:5" x14ac:dyDescent="0.3">
      <c r="D2262">
        <v>15</v>
      </c>
      <c r="E2262" t="s">
        <v>37</v>
      </c>
    </row>
    <row r="2263" spans="4:5" x14ac:dyDescent="0.3">
      <c r="D2263">
        <v>17</v>
      </c>
      <c r="E2263" t="s">
        <v>37</v>
      </c>
    </row>
    <row r="2264" spans="4:5" x14ac:dyDescent="0.3">
      <c r="D2264">
        <v>19</v>
      </c>
      <c r="E2264" t="s">
        <v>37</v>
      </c>
    </row>
    <row r="2265" spans="4:5" x14ac:dyDescent="0.3">
      <c r="D2265">
        <v>14</v>
      </c>
      <c r="E2265" t="s">
        <v>37</v>
      </c>
    </row>
    <row r="2266" spans="4:5" x14ac:dyDescent="0.3">
      <c r="D2266">
        <v>22</v>
      </c>
      <c r="E2266" t="s">
        <v>37</v>
      </c>
    </row>
    <row r="2267" spans="4:5" x14ac:dyDescent="0.3">
      <c r="D2267">
        <v>12</v>
      </c>
      <c r="E2267" t="s">
        <v>37</v>
      </c>
    </row>
    <row r="2268" spans="4:5" x14ac:dyDescent="0.3">
      <c r="D2268">
        <v>16</v>
      </c>
      <c r="E2268" t="s">
        <v>37</v>
      </c>
    </row>
    <row r="2269" spans="4:5" x14ac:dyDescent="0.3">
      <c r="D2269">
        <v>14</v>
      </c>
      <c r="E2269" t="s">
        <v>37</v>
      </c>
    </row>
    <row r="2270" spans="4:5" x14ac:dyDescent="0.3">
      <c r="D2270">
        <v>11</v>
      </c>
      <c r="E2270" t="s">
        <v>37</v>
      </c>
    </row>
    <row r="2271" spans="4:5" x14ac:dyDescent="0.3">
      <c r="D2271">
        <v>11</v>
      </c>
      <c r="E2271" t="s">
        <v>37</v>
      </c>
    </row>
    <row r="2272" spans="4:5" x14ac:dyDescent="0.3">
      <c r="D2272">
        <v>11</v>
      </c>
      <c r="E2272" t="s">
        <v>37</v>
      </c>
    </row>
    <row r="2273" spans="4:5" x14ac:dyDescent="0.3">
      <c r="D2273">
        <v>14</v>
      </c>
      <c r="E2273" t="s">
        <v>37</v>
      </c>
    </row>
    <row r="2274" spans="4:5" x14ac:dyDescent="0.3">
      <c r="D2274">
        <v>15</v>
      </c>
      <c r="E2274" t="s">
        <v>37</v>
      </c>
    </row>
    <row r="2275" spans="4:5" x14ac:dyDescent="0.3">
      <c r="D2275">
        <v>13</v>
      </c>
      <c r="E2275" t="s">
        <v>37</v>
      </c>
    </row>
    <row r="2276" spans="4:5" x14ac:dyDescent="0.3">
      <c r="D2276">
        <v>12</v>
      </c>
      <c r="E2276" t="s">
        <v>37</v>
      </c>
    </row>
    <row r="2277" spans="4:5" x14ac:dyDescent="0.3">
      <c r="D2277">
        <v>12</v>
      </c>
      <c r="E2277" t="s">
        <v>37</v>
      </c>
    </row>
    <row r="2278" spans="4:5" x14ac:dyDescent="0.3">
      <c r="D2278">
        <v>13</v>
      </c>
      <c r="E2278" t="s">
        <v>37</v>
      </c>
    </row>
    <row r="2279" spans="4:5" x14ac:dyDescent="0.3">
      <c r="D2279">
        <v>20</v>
      </c>
      <c r="E2279" t="s">
        <v>37</v>
      </c>
    </row>
    <row r="2280" spans="4:5" x14ac:dyDescent="0.3">
      <c r="D2280">
        <v>17</v>
      </c>
      <c r="E2280" t="s">
        <v>37</v>
      </c>
    </row>
    <row r="2281" spans="4:5" x14ac:dyDescent="0.3">
      <c r="D2281">
        <v>12</v>
      </c>
      <c r="E2281" t="s">
        <v>37</v>
      </c>
    </row>
    <row r="2282" spans="4:5" x14ac:dyDescent="0.3">
      <c r="D2282">
        <v>13</v>
      </c>
      <c r="E2282" t="s">
        <v>37</v>
      </c>
    </row>
    <row r="2283" spans="4:5" x14ac:dyDescent="0.3">
      <c r="D2283">
        <v>12</v>
      </c>
      <c r="E2283" t="s">
        <v>37</v>
      </c>
    </row>
    <row r="2284" spans="4:5" x14ac:dyDescent="0.3">
      <c r="D2284">
        <v>11</v>
      </c>
      <c r="E2284" t="s">
        <v>37</v>
      </c>
    </row>
    <row r="2285" spans="4:5" x14ac:dyDescent="0.3">
      <c r="D2285">
        <v>22</v>
      </c>
      <c r="E2285" t="s">
        <v>37</v>
      </c>
    </row>
    <row r="2286" spans="4:5" x14ac:dyDescent="0.3">
      <c r="D2286">
        <v>13</v>
      </c>
      <c r="E2286" t="s">
        <v>37</v>
      </c>
    </row>
    <row r="2287" spans="4:5" x14ac:dyDescent="0.3">
      <c r="D2287">
        <v>20</v>
      </c>
      <c r="E2287" t="s">
        <v>37</v>
      </c>
    </row>
    <row r="2288" spans="4:5" x14ac:dyDescent="0.3">
      <c r="D2288">
        <v>13</v>
      </c>
      <c r="E2288" t="s">
        <v>37</v>
      </c>
    </row>
    <row r="2289" spans="4:5" x14ac:dyDescent="0.3">
      <c r="D2289">
        <v>13</v>
      </c>
      <c r="E2289" t="s">
        <v>37</v>
      </c>
    </row>
    <row r="2290" spans="4:5" x14ac:dyDescent="0.3">
      <c r="D2290">
        <v>12</v>
      </c>
      <c r="E2290" t="s">
        <v>37</v>
      </c>
    </row>
    <row r="2291" spans="4:5" x14ac:dyDescent="0.3">
      <c r="D2291">
        <v>13</v>
      </c>
      <c r="E2291" t="s">
        <v>37</v>
      </c>
    </row>
    <row r="2292" spans="4:5" x14ac:dyDescent="0.3">
      <c r="D2292">
        <v>25</v>
      </c>
      <c r="E2292" t="s">
        <v>37</v>
      </c>
    </row>
    <row r="2293" spans="4:5" x14ac:dyDescent="0.3">
      <c r="D2293">
        <v>12</v>
      </c>
      <c r="E2293" t="s">
        <v>37</v>
      </c>
    </row>
    <row r="2294" spans="4:5" x14ac:dyDescent="0.3">
      <c r="D2294">
        <v>11</v>
      </c>
      <c r="E2294" t="s">
        <v>37</v>
      </c>
    </row>
    <row r="2295" spans="4:5" x14ac:dyDescent="0.3">
      <c r="D2295">
        <v>18</v>
      </c>
      <c r="E2295" t="s">
        <v>37</v>
      </c>
    </row>
    <row r="2296" spans="4:5" x14ac:dyDescent="0.3">
      <c r="D2296">
        <v>11</v>
      </c>
      <c r="E2296" t="s">
        <v>37</v>
      </c>
    </row>
    <row r="2297" spans="4:5" x14ac:dyDescent="0.3">
      <c r="D2297">
        <v>13</v>
      </c>
      <c r="E2297" t="s">
        <v>37</v>
      </c>
    </row>
    <row r="2298" spans="4:5" x14ac:dyDescent="0.3">
      <c r="D2298">
        <v>17</v>
      </c>
      <c r="E2298" t="s">
        <v>37</v>
      </c>
    </row>
    <row r="2299" spans="4:5" x14ac:dyDescent="0.3">
      <c r="D2299">
        <v>15</v>
      </c>
      <c r="E2299" t="s">
        <v>37</v>
      </c>
    </row>
    <row r="2300" spans="4:5" x14ac:dyDescent="0.3">
      <c r="D2300">
        <v>13</v>
      </c>
      <c r="E2300" t="s">
        <v>37</v>
      </c>
    </row>
    <row r="2301" spans="4:5" x14ac:dyDescent="0.3">
      <c r="D2301">
        <v>25</v>
      </c>
      <c r="E2301" t="s">
        <v>37</v>
      </c>
    </row>
    <row r="2302" spans="4:5" x14ac:dyDescent="0.3">
      <c r="D2302">
        <v>11</v>
      </c>
      <c r="E2302" t="s">
        <v>37</v>
      </c>
    </row>
    <row r="2303" spans="4:5" x14ac:dyDescent="0.3">
      <c r="D2303">
        <v>18</v>
      </c>
      <c r="E2303" t="s">
        <v>37</v>
      </c>
    </row>
    <row r="2304" spans="4:5" x14ac:dyDescent="0.3">
      <c r="D2304">
        <v>20</v>
      </c>
      <c r="E2304" t="s">
        <v>37</v>
      </c>
    </row>
    <row r="2305" spans="4:5" x14ac:dyDescent="0.3">
      <c r="D2305">
        <v>14</v>
      </c>
      <c r="E2305" t="s">
        <v>37</v>
      </c>
    </row>
    <row r="2306" spans="4:5" x14ac:dyDescent="0.3">
      <c r="D2306">
        <v>21</v>
      </c>
      <c r="E2306" t="s">
        <v>37</v>
      </c>
    </row>
    <row r="2307" spans="4:5" x14ac:dyDescent="0.3">
      <c r="D2307">
        <v>14</v>
      </c>
      <c r="E2307" t="s">
        <v>37</v>
      </c>
    </row>
    <row r="2308" spans="4:5" x14ac:dyDescent="0.3">
      <c r="D2308">
        <v>21</v>
      </c>
      <c r="E2308" t="s">
        <v>37</v>
      </c>
    </row>
    <row r="2309" spans="4:5" x14ac:dyDescent="0.3">
      <c r="D2309">
        <v>17</v>
      </c>
      <c r="E2309" t="s">
        <v>37</v>
      </c>
    </row>
    <row r="2310" spans="4:5" x14ac:dyDescent="0.3">
      <c r="D2310">
        <v>11</v>
      </c>
      <c r="E2310" t="s">
        <v>37</v>
      </c>
    </row>
    <row r="2311" spans="4:5" x14ac:dyDescent="0.3">
      <c r="D2311">
        <v>14</v>
      </c>
      <c r="E2311" t="s">
        <v>37</v>
      </c>
    </row>
    <row r="2312" spans="4:5" x14ac:dyDescent="0.3">
      <c r="D2312">
        <v>17</v>
      </c>
      <c r="E2312" t="s">
        <v>37</v>
      </c>
    </row>
    <row r="2313" spans="4:5" x14ac:dyDescent="0.3">
      <c r="D2313">
        <v>13</v>
      </c>
      <c r="E2313" t="s">
        <v>37</v>
      </c>
    </row>
    <row r="2314" spans="4:5" x14ac:dyDescent="0.3">
      <c r="D2314">
        <v>15</v>
      </c>
      <c r="E2314" t="s">
        <v>37</v>
      </c>
    </row>
    <row r="2315" spans="4:5" x14ac:dyDescent="0.3">
      <c r="D2315">
        <v>12</v>
      </c>
      <c r="E2315" t="s">
        <v>37</v>
      </c>
    </row>
    <row r="2316" spans="4:5" x14ac:dyDescent="0.3">
      <c r="D2316">
        <v>19</v>
      </c>
      <c r="E2316" t="s">
        <v>37</v>
      </c>
    </row>
    <row r="2317" spans="4:5" x14ac:dyDescent="0.3">
      <c r="D2317">
        <v>17</v>
      </c>
      <c r="E2317" t="s">
        <v>37</v>
      </c>
    </row>
    <row r="2318" spans="4:5" x14ac:dyDescent="0.3">
      <c r="D2318">
        <v>14</v>
      </c>
      <c r="E2318" t="s">
        <v>37</v>
      </c>
    </row>
    <row r="2319" spans="4:5" x14ac:dyDescent="0.3">
      <c r="D2319">
        <v>12</v>
      </c>
      <c r="E2319" t="s">
        <v>37</v>
      </c>
    </row>
    <row r="2320" spans="4:5" x14ac:dyDescent="0.3">
      <c r="D2320">
        <v>12</v>
      </c>
      <c r="E2320" t="s">
        <v>37</v>
      </c>
    </row>
    <row r="2321" spans="4:5" x14ac:dyDescent="0.3">
      <c r="D2321">
        <v>11</v>
      </c>
      <c r="E2321" t="s">
        <v>37</v>
      </c>
    </row>
    <row r="2322" spans="4:5" x14ac:dyDescent="0.3">
      <c r="D2322">
        <v>12</v>
      </c>
      <c r="E2322" t="s">
        <v>37</v>
      </c>
    </row>
    <row r="2323" spans="4:5" x14ac:dyDescent="0.3">
      <c r="D2323">
        <v>22</v>
      </c>
      <c r="E2323" t="s">
        <v>37</v>
      </c>
    </row>
    <row r="2324" spans="4:5" x14ac:dyDescent="0.3">
      <c r="D2324">
        <v>14</v>
      </c>
      <c r="E2324" t="s">
        <v>37</v>
      </c>
    </row>
    <row r="2325" spans="4:5" x14ac:dyDescent="0.3">
      <c r="D2325">
        <v>20</v>
      </c>
      <c r="E2325" t="s">
        <v>37</v>
      </c>
    </row>
    <row r="2326" spans="4:5" x14ac:dyDescent="0.3">
      <c r="D2326">
        <v>16</v>
      </c>
      <c r="E2326" t="s">
        <v>37</v>
      </c>
    </row>
    <row r="2327" spans="4:5" x14ac:dyDescent="0.3">
      <c r="D2327">
        <v>14</v>
      </c>
      <c r="E2327" t="s">
        <v>37</v>
      </c>
    </row>
    <row r="2328" spans="4:5" x14ac:dyDescent="0.3">
      <c r="D2328">
        <v>24</v>
      </c>
      <c r="E2328" t="s">
        <v>37</v>
      </c>
    </row>
    <row r="2329" spans="4:5" x14ac:dyDescent="0.3">
      <c r="D2329">
        <v>12</v>
      </c>
      <c r="E2329" t="s">
        <v>37</v>
      </c>
    </row>
    <row r="2330" spans="4:5" x14ac:dyDescent="0.3">
      <c r="D2330">
        <v>11</v>
      </c>
      <c r="E2330" t="s">
        <v>37</v>
      </c>
    </row>
    <row r="2331" spans="4:5" x14ac:dyDescent="0.3">
      <c r="D2331">
        <v>14</v>
      </c>
      <c r="E2331" t="s">
        <v>37</v>
      </c>
    </row>
    <row r="2332" spans="4:5" x14ac:dyDescent="0.3">
      <c r="D2332">
        <v>14</v>
      </c>
      <c r="E2332" t="s">
        <v>37</v>
      </c>
    </row>
    <row r="2333" spans="4:5" x14ac:dyDescent="0.3">
      <c r="D2333">
        <v>11</v>
      </c>
      <c r="E2333" t="s">
        <v>37</v>
      </c>
    </row>
    <row r="2334" spans="4:5" x14ac:dyDescent="0.3">
      <c r="D2334">
        <v>12</v>
      </c>
      <c r="E2334" t="s">
        <v>37</v>
      </c>
    </row>
    <row r="2335" spans="4:5" x14ac:dyDescent="0.3">
      <c r="D2335">
        <v>14</v>
      </c>
      <c r="E2335" t="s">
        <v>37</v>
      </c>
    </row>
    <row r="2336" spans="4:5" x14ac:dyDescent="0.3">
      <c r="D2336">
        <v>18</v>
      </c>
      <c r="E2336" t="s">
        <v>37</v>
      </c>
    </row>
    <row r="2337" spans="4:5" x14ac:dyDescent="0.3">
      <c r="D2337">
        <v>13</v>
      </c>
      <c r="E2337" t="s">
        <v>37</v>
      </c>
    </row>
    <row r="2338" spans="4:5" x14ac:dyDescent="0.3">
      <c r="D2338">
        <v>18</v>
      </c>
      <c r="E2338" t="s">
        <v>37</v>
      </c>
    </row>
    <row r="2339" spans="4:5" x14ac:dyDescent="0.3">
      <c r="D2339">
        <v>22</v>
      </c>
      <c r="E2339" t="s">
        <v>37</v>
      </c>
    </row>
    <row r="2340" spans="4:5" x14ac:dyDescent="0.3">
      <c r="D2340">
        <v>13</v>
      </c>
      <c r="E2340" t="s">
        <v>37</v>
      </c>
    </row>
    <row r="2341" spans="4:5" x14ac:dyDescent="0.3">
      <c r="D2341">
        <v>18</v>
      </c>
      <c r="E2341" t="s">
        <v>37</v>
      </c>
    </row>
    <row r="2342" spans="4:5" x14ac:dyDescent="0.3">
      <c r="D2342">
        <v>12</v>
      </c>
      <c r="E2342" t="s">
        <v>37</v>
      </c>
    </row>
    <row r="2343" spans="4:5" x14ac:dyDescent="0.3">
      <c r="D2343">
        <v>11</v>
      </c>
      <c r="E2343" t="s">
        <v>37</v>
      </c>
    </row>
    <row r="2344" spans="4:5" x14ac:dyDescent="0.3">
      <c r="D2344">
        <v>11</v>
      </c>
      <c r="E2344" t="s">
        <v>37</v>
      </c>
    </row>
    <row r="2345" spans="4:5" x14ac:dyDescent="0.3">
      <c r="D2345">
        <v>12</v>
      </c>
      <c r="E2345" t="s">
        <v>37</v>
      </c>
    </row>
    <row r="2346" spans="4:5" x14ac:dyDescent="0.3">
      <c r="D2346">
        <v>19</v>
      </c>
      <c r="E2346" t="s">
        <v>37</v>
      </c>
    </row>
    <row r="2347" spans="4:5" x14ac:dyDescent="0.3">
      <c r="D2347">
        <v>23</v>
      </c>
      <c r="E2347" t="s">
        <v>37</v>
      </c>
    </row>
    <row r="2348" spans="4:5" x14ac:dyDescent="0.3">
      <c r="D2348">
        <v>11</v>
      </c>
      <c r="E2348" t="s">
        <v>37</v>
      </c>
    </row>
    <row r="2349" spans="4:5" x14ac:dyDescent="0.3">
      <c r="D2349">
        <v>13</v>
      </c>
      <c r="E2349" t="s">
        <v>37</v>
      </c>
    </row>
    <row r="2350" spans="4:5" x14ac:dyDescent="0.3">
      <c r="D2350">
        <v>11</v>
      </c>
      <c r="E2350" t="s">
        <v>37</v>
      </c>
    </row>
    <row r="2351" spans="4:5" x14ac:dyDescent="0.3">
      <c r="D2351">
        <v>12</v>
      </c>
      <c r="E2351" t="s">
        <v>37</v>
      </c>
    </row>
    <row r="2352" spans="4:5" x14ac:dyDescent="0.3">
      <c r="D2352">
        <v>13</v>
      </c>
      <c r="E2352" t="s">
        <v>37</v>
      </c>
    </row>
    <row r="2353" spans="4:5" x14ac:dyDescent="0.3">
      <c r="D2353">
        <v>14</v>
      </c>
      <c r="E2353" t="s">
        <v>37</v>
      </c>
    </row>
    <row r="2354" spans="4:5" x14ac:dyDescent="0.3">
      <c r="D2354">
        <v>14</v>
      </c>
      <c r="E2354" t="s">
        <v>37</v>
      </c>
    </row>
    <row r="2355" spans="4:5" x14ac:dyDescent="0.3">
      <c r="D2355">
        <v>16</v>
      </c>
      <c r="E2355" t="s">
        <v>37</v>
      </c>
    </row>
    <row r="2356" spans="4:5" x14ac:dyDescent="0.3">
      <c r="D2356">
        <v>11</v>
      </c>
      <c r="E2356" t="s">
        <v>37</v>
      </c>
    </row>
    <row r="2357" spans="4:5" x14ac:dyDescent="0.3">
      <c r="D2357">
        <v>13</v>
      </c>
      <c r="E2357" t="s">
        <v>37</v>
      </c>
    </row>
    <row r="2358" spans="4:5" x14ac:dyDescent="0.3">
      <c r="D2358">
        <v>17</v>
      </c>
      <c r="E2358" t="s">
        <v>37</v>
      </c>
    </row>
    <row r="2359" spans="4:5" x14ac:dyDescent="0.3">
      <c r="D2359">
        <v>11</v>
      </c>
      <c r="E2359" t="s">
        <v>37</v>
      </c>
    </row>
    <row r="2360" spans="4:5" x14ac:dyDescent="0.3">
      <c r="D2360">
        <v>14</v>
      </c>
      <c r="E2360" t="s">
        <v>37</v>
      </c>
    </row>
    <row r="2361" spans="4:5" x14ac:dyDescent="0.3">
      <c r="D2361">
        <v>22</v>
      </c>
      <c r="E2361" t="s">
        <v>37</v>
      </c>
    </row>
    <row r="2362" spans="4:5" x14ac:dyDescent="0.3">
      <c r="D2362">
        <v>16</v>
      </c>
      <c r="E2362" t="s">
        <v>37</v>
      </c>
    </row>
    <row r="2363" spans="4:5" x14ac:dyDescent="0.3">
      <c r="D2363">
        <v>11</v>
      </c>
      <c r="E2363" t="s">
        <v>37</v>
      </c>
    </row>
    <row r="2364" spans="4:5" x14ac:dyDescent="0.3">
      <c r="D2364">
        <v>14</v>
      </c>
      <c r="E2364" t="s">
        <v>37</v>
      </c>
    </row>
    <row r="2365" spans="4:5" x14ac:dyDescent="0.3">
      <c r="D2365">
        <v>16</v>
      </c>
      <c r="E2365" t="s">
        <v>37</v>
      </c>
    </row>
    <row r="2366" spans="4:5" x14ac:dyDescent="0.3">
      <c r="D2366">
        <v>12</v>
      </c>
      <c r="E2366" t="s">
        <v>37</v>
      </c>
    </row>
    <row r="2367" spans="4:5" x14ac:dyDescent="0.3">
      <c r="D2367">
        <v>20</v>
      </c>
      <c r="E2367" t="s">
        <v>37</v>
      </c>
    </row>
    <row r="2368" spans="4:5" x14ac:dyDescent="0.3">
      <c r="D2368">
        <v>17</v>
      </c>
      <c r="E2368" t="s">
        <v>37</v>
      </c>
    </row>
    <row r="2369" spans="4:5" x14ac:dyDescent="0.3">
      <c r="D2369">
        <v>20</v>
      </c>
      <c r="E2369" t="s">
        <v>37</v>
      </c>
    </row>
    <row r="2370" spans="4:5" x14ac:dyDescent="0.3">
      <c r="D2370">
        <v>14</v>
      </c>
      <c r="E2370" t="s">
        <v>37</v>
      </c>
    </row>
    <row r="2371" spans="4:5" x14ac:dyDescent="0.3">
      <c r="D2371">
        <v>18</v>
      </c>
      <c r="E2371" t="s">
        <v>37</v>
      </c>
    </row>
    <row r="2372" spans="4:5" x14ac:dyDescent="0.3">
      <c r="D2372">
        <v>11</v>
      </c>
      <c r="E2372" t="s">
        <v>37</v>
      </c>
    </row>
    <row r="2373" spans="4:5" x14ac:dyDescent="0.3">
      <c r="D2373">
        <v>11</v>
      </c>
      <c r="E2373" t="s">
        <v>37</v>
      </c>
    </row>
    <row r="2374" spans="4:5" x14ac:dyDescent="0.3">
      <c r="D2374">
        <v>15</v>
      </c>
      <c r="E2374" t="s">
        <v>37</v>
      </c>
    </row>
    <row r="2375" spans="4:5" x14ac:dyDescent="0.3">
      <c r="D2375">
        <v>12</v>
      </c>
      <c r="E2375" t="s">
        <v>37</v>
      </c>
    </row>
    <row r="2376" spans="4:5" x14ac:dyDescent="0.3">
      <c r="D2376">
        <v>11</v>
      </c>
      <c r="E2376" t="s">
        <v>37</v>
      </c>
    </row>
    <row r="2377" spans="4:5" x14ac:dyDescent="0.3">
      <c r="D2377">
        <v>15</v>
      </c>
      <c r="E2377" t="s">
        <v>37</v>
      </c>
    </row>
    <row r="2378" spans="4:5" x14ac:dyDescent="0.3">
      <c r="D2378">
        <v>13</v>
      </c>
      <c r="E2378" t="s">
        <v>37</v>
      </c>
    </row>
    <row r="2379" spans="4:5" x14ac:dyDescent="0.3">
      <c r="D2379">
        <v>13</v>
      </c>
      <c r="E2379" t="s">
        <v>37</v>
      </c>
    </row>
    <row r="2380" spans="4:5" x14ac:dyDescent="0.3">
      <c r="D2380">
        <v>11</v>
      </c>
      <c r="E2380" t="s">
        <v>37</v>
      </c>
    </row>
    <row r="2381" spans="4:5" x14ac:dyDescent="0.3">
      <c r="D2381">
        <v>14</v>
      </c>
      <c r="E2381" t="s">
        <v>37</v>
      </c>
    </row>
    <row r="2382" spans="4:5" x14ac:dyDescent="0.3">
      <c r="D2382">
        <v>11</v>
      </c>
      <c r="E2382" t="s">
        <v>37</v>
      </c>
    </row>
    <row r="2383" spans="4:5" x14ac:dyDescent="0.3">
      <c r="D2383">
        <v>13</v>
      </c>
      <c r="E2383" t="s">
        <v>37</v>
      </c>
    </row>
    <row r="2384" spans="4:5" x14ac:dyDescent="0.3">
      <c r="D2384">
        <v>12</v>
      </c>
      <c r="E2384" t="s">
        <v>37</v>
      </c>
    </row>
    <row r="2385" spans="4:5" x14ac:dyDescent="0.3">
      <c r="D2385">
        <v>14</v>
      </c>
      <c r="E2385" t="s">
        <v>37</v>
      </c>
    </row>
    <row r="2386" spans="4:5" x14ac:dyDescent="0.3">
      <c r="D2386">
        <v>18</v>
      </c>
      <c r="E2386" t="s">
        <v>37</v>
      </c>
    </row>
    <row r="2387" spans="4:5" x14ac:dyDescent="0.3">
      <c r="D2387">
        <v>12</v>
      </c>
      <c r="E2387" t="s">
        <v>37</v>
      </c>
    </row>
    <row r="2388" spans="4:5" x14ac:dyDescent="0.3">
      <c r="D2388">
        <v>12</v>
      </c>
      <c r="E2388" t="s">
        <v>37</v>
      </c>
    </row>
    <row r="2389" spans="4:5" x14ac:dyDescent="0.3">
      <c r="D2389">
        <v>19</v>
      </c>
      <c r="E2389" t="s">
        <v>37</v>
      </c>
    </row>
    <row r="2390" spans="4:5" x14ac:dyDescent="0.3">
      <c r="D2390">
        <v>13</v>
      </c>
      <c r="E2390" t="s">
        <v>37</v>
      </c>
    </row>
    <row r="2391" spans="4:5" x14ac:dyDescent="0.3">
      <c r="D2391">
        <v>14</v>
      </c>
      <c r="E2391" t="s">
        <v>37</v>
      </c>
    </row>
    <row r="2392" spans="4:5" x14ac:dyDescent="0.3">
      <c r="D2392">
        <v>14</v>
      </c>
      <c r="E2392" t="s">
        <v>37</v>
      </c>
    </row>
    <row r="2393" spans="4:5" x14ac:dyDescent="0.3">
      <c r="D2393">
        <v>12</v>
      </c>
      <c r="E2393" t="s">
        <v>37</v>
      </c>
    </row>
    <row r="2394" spans="4:5" x14ac:dyDescent="0.3">
      <c r="D2394">
        <v>16</v>
      </c>
      <c r="E2394" t="s">
        <v>37</v>
      </c>
    </row>
    <row r="2395" spans="4:5" x14ac:dyDescent="0.3">
      <c r="D2395">
        <v>12</v>
      </c>
      <c r="E2395" t="s">
        <v>37</v>
      </c>
    </row>
    <row r="2396" spans="4:5" x14ac:dyDescent="0.3">
      <c r="D2396">
        <v>14</v>
      </c>
      <c r="E2396" t="s">
        <v>37</v>
      </c>
    </row>
    <row r="2397" spans="4:5" x14ac:dyDescent="0.3">
      <c r="D2397">
        <v>22</v>
      </c>
      <c r="E2397" t="s">
        <v>37</v>
      </c>
    </row>
    <row r="2398" spans="4:5" x14ac:dyDescent="0.3">
      <c r="D2398">
        <v>19</v>
      </c>
      <c r="E2398" t="s">
        <v>37</v>
      </c>
    </row>
    <row r="2399" spans="4:5" x14ac:dyDescent="0.3">
      <c r="D2399">
        <v>17</v>
      </c>
      <c r="E2399" t="s">
        <v>37</v>
      </c>
    </row>
    <row r="2400" spans="4:5" x14ac:dyDescent="0.3">
      <c r="D2400">
        <v>12</v>
      </c>
      <c r="E2400" t="s">
        <v>37</v>
      </c>
    </row>
    <row r="2401" spans="4:5" x14ac:dyDescent="0.3">
      <c r="D2401">
        <v>11</v>
      </c>
      <c r="E2401" t="s">
        <v>37</v>
      </c>
    </row>
    <row r="2402" spans="4:5" x14ac:dyDescent="0.3">
      <c r="D2402">
        <v>23</v>
      </c>
      <c r="E2402" t="s">
        <v>37</v>
      </c>
    </row>
    <row r="2403" spans="4:5" x14ac:dyDescent="0.3">
      <c r="D2403">
        <v>11</v>
      </c>
      <c r="E2403" t="s">
        <v>37</v>
      </c>
    </row>
    <row r="2404" spans="4:5" x14ac:dyDescent="0.3">
      <c r="D2404">
        <v>18</v>
      </c>
      <c r="E2404" t="s">
        <v>37</v>
      </c>
    </row>
    <row r="2405" spans="4:5" x14ac:dyDescent="0.3">
      <c r="D2405">
        <v>13</v>
      </c>
      <c r="E2405" t="s">
        <v>37</v>
      </c>
    </row>
    <row r="2406" spans="4:5" x14ac:dyDescent="0.3">
      <c r="D2406">
        <v>18</v>
      </c>
      <c r="E2406" t="s">
        <v>37</v>
      </c>
    </row>
    <row r="2407" spans="4:5" x14ac:dyDescent="0.3">
      <c r="D2407">
        <v>11</v>
      </c>
      <c r="E2407" t="s">
        <v>37</v>
      </c>
    </row>
    <row r="2408" spans="4:5" x14ac:dyDescent="0.3">
      <c r="D2408">
        <v>14</v>
      </c>
      <c r="E2408" t="s">
        <v>37</v>
      </c>
    </row>
    <row r="2409" spans="4:5" x14ac:dyDescent="0.3">
      <c r="D2409">
        <v>12</v>
      </c>
      <c r="E2409" t="s">
        <v>37</v>
      </c>
    </row>
    <row r="2410" spans="4:5" x14ac:dyDescent="0.3">
      <c r="D2410">
        <v>13</v>
      </c>
      <c r="E2410" t="s">
        <v>37</v>
      </c>
    </row>
    <row r="2411" spans="4:5" x14ac:dyDescent="0.3">
      <c r="D2411">
        <v>14</v>
      </c>
      <c r="E2411" t="s">
        <v>37</v>
      </c>
    </row>
    <row r="2412" spans="4:5" x14ac:dyDescent="0.3">
      <c r="D2412">
        <v>15</v>
      </c>
      <c r="E2412" t="s">
        <v>37</v>
      </c>
    </row>
    <row r="2413" spans="4:5" x14ac:dyDescent="0.3">
      <c r="D2413">
        <v>24</v>
      </c>
      <c r="E2413" t="s">
        <v>37</v>
      </c>
    </row>
    <row r="2414" spans="4:5" x14ac:dyDescent="0.3">
      <c r="D2414">
        <v>14</v>
      </c>
      <c r="E2414" t="s">
        <v>37</v>
      </c>
    </row>
    <row r="2415" spans="4:5" x14ac:dyDescent="0.3">
      <c r="D2415">
        <v>14</v>
      </c>
      <c r="E2415" t="s">
        <v>37</v>
      </c>
    </row>
    <row r="2416" spans="4:5" x14ac:dyDescent="0.3">
      <c r="D2416">
        <v>15</v>
      </c>
      <c r="E2416" t="s">
        <v>37</v>
      </c>
    </row>
    <row r="2417" spans="4:5" x14ac:dyDescent="0.3">
      <c r="D2417">
        <v>23</v>
      </c>
      <c r="E2417" t="s">
        <v>37</v>
      </c>
    </row>
    <row r="2418" spans="4:5" x14ac:dyDescent="0.3">
      <c r="D2418">
        <v>13</v>
      </c>
      <c r="E2418" t="s">
        <v>37</v>
      </c>
    </row>
    <row r="2419" spans="4:5" x14ac:dyDescent="0.3">
      <c r="D2419">
        <v>11</v>
      </c>
      <c r="E2419" t="s">
        <v>37</v>
      </c>
    </row>
    <row r="2420" spans="4:5" x14ac:dyDescent="0.3">
      <c r="D2420">
        <v>13</v>
      </c>
      <c r="E2420" t="s">
        <v>37</v>
      </c>
    </row>
    <row r="2421" spans="4:5" x14ac:dyDescent="0.3">
      <c r="D2421">
        <v>18</v>
      </c>
      <c r="E2421" t="s">
        <v>37</v>
      </c>
    </row>
    <row r="2422" spans="4:5" x14ac:dyDescent="0.3">
      <c r="D2422">
        <v>16</v>
      </c>
      <c r="E2422" t="s">
        <v>37</v>
      </c>
    </row>
    <row r="2423" spans="4:5" x14ac:dyDescent="0.3">
      <c r="D2423">
        <v>11</v>
      </c>
      <c r="E2423" t="s">
        <v>37</v>
      </c>
    </row>
    <row r="2424" spans="4:5" x14ac:dyDescent="0.3">
      <c r="D2424">
        <v>14</v>
      </c>
      <c r="E2424" t="s">
        <v>37</v>
      </c>
    </row>
    <row r="2425" spans="4:5" x14ac:dyDescent="0.3">
      <c r="D2425">
        <v>25</v>
      </c>
      <c r="E2425" t="s">
        <v>37</v>
      </c>
    </row>
    <row r="2426" spans="4:5" x14ac:dyDescent="0.3">
      <c r="D2426">
        <v>13</v>
      </c>
      <c r="E2426" t="s">
        <v>37</v>
      </c>
    </row>
    <row r="2427" spans="4:5" x14ac:dyDescent="0.3">
      <c r="D2427">
        <v>20</v>
      </c>
      <c r="E2427" t="s">
        <v>37</v>
      </c>
    </row>
    <row r="2428" spans="4:5" x14ac:dyDescent="0.3">
      <c r="D2428">
        <v>13</v>
      </c>
      <c r="E2428" t="s">
        <v>37</v>
      </c>
    </row>
    <row r="2429" spans="4:5" x14ac:dyDescent="0.3">
      <c r="D2429">
        <v>18</v>
      </c>
      <c r="E2429" t="s">
        <v>37</v>
      </c>
    </row>
    <row r="2430" spans="4:5" x14ac:dyDescent="0.3">
      <c r="D2430">
        <v>14</v>
      </c>
      <c r="E2430" t="s">
        <v>37</v>
      </c>
    </row>
    <row r="2431" spans="4:5" x14ac:dyDescent="0.3">
      <c r="D2431">
        <v>13</v>
      </c>
      <c r="E2431" t="s">
        <v>37</v>
      </c>
    </row>
    <row r="2432" spans="4:5" x14ac:dyDescent="0.3">
      <c r="D2432">
        <v>25</v>
      </c>
      <c r="E2432" t="s">
        <v>37</v>
      </c>
    </row>
    <row r="2433" spans="4:5" x14ac:dyDescent="0.3">
      <c r="D2433">
        <v>13</v>
      </c>
      <c r="E2433" t="s">
        <v>37</v>
      </c>
    </row>
    <row r="2434" spans="4:5" x14ac:dyDescent="0.3">
      <c r="D2434">
        <v>13</v>
      </c>
      <c r="E2434" t="s">
        <v>37</v>
      </c>
    </row>
    <row r="2435" spans="4:5" x14ac:dyDescent="0.3">
      <c r="D2435">
        <v>20</v>
      </c>
      <c r="E2435" t="s">
        <v>37</v>
      </c>
    </row>
    <row r="2436" spans="4:5" x14ac:dyDescent="0.3">
      <c r="D2436">
        <v>14</v>
      </c>
      <c r="E2436" t="s">
        <v>37</v>
      </c>
    </row>
    <row r="2437" spans="4:5" x14ac:dyDescent="0.3">
      <c r="D2437">
        <v>12</v>
      </c>
      <c r="E2437" t="s">
        <v>37</v>
      </c>
    </row>
    <row r="2438" spans="4:5" x14ac:dyDescent="0.3">
      <c r="D2438">
        <v>14</v>
      </c>
      <c r="E2438" t="s">
        <v>37</v>
      </c>
    </row>
    <row r="2439" spans="4:5" x14ac:dyDescent="0.3">
      <c r="D2439">
        <v>11</v>
      </c>
      <c r="E2439" t="s">
        <v>37</v>
      </c>
    </row>
    <row r="2440" spans="4:5" x14ac:dyDescent="0.3">
      <c r="D2440">
        <v>11</v>
      </c>
      <c r="E2440" t="s">
        <v>37</v>
      </c>
    </row>
    <row r="2441" spans="4:5" x14ac:dyDescent="0.3">
      <c r="D2441">
        <v>12</v>
      </c>
      <c r="E2441" t="s">
        <v>37</v>
      </c>
    </row>
    <row r="2442" spans="4:5" x14ac:dyDescent="0.3">
      <c r="D2442">
        <v>16</v>
      </c>
      <c r="E2442" t="s">
        <v>37</v>
      </c>
    </row>
    <row r="2443" spans="4:5" x14ac:dyDescent="0.3">
      <c r="D2443">
        <v>11</v>
      </c>
      <c r="E2443" t="s">
        <v>37</v>
      </c>
    </row>
    <row r="2444" spans="4:5" x14ac:dyDescent="0.3">
      <c r="D2444">
        <v>21</v>
      </c>
      <c r="E2444" t="s">
        <v>37</v>
      </c>
    </row>
    <row r="2445" spans="4:5" x14ac:dyDescent="0.3">
      <c r="D2445">
        <v>17</v>
      </c>
      <c r="E2445" t="s">
        <v>37</v>
      </c>
    </row>
    <row r="2446" spans="4:5" x14ac:dyDescent="0.3">
      <c r="D2446">
        <v>11</v>
      </c>
      <c r="E2446" t="s">
        <v>37</v>
      </c>
    </row>
    <row r="2447" spans="4:5" x14ac:dyDescent="0.3">
      <c r="D2447">
        <v>13</v>
      </c>
      <c r="E2447" t="s">
        <v>37</v>
      </c>
    </row>
    <row r="2448" spans="4:5" x14ac:dyDescent="0.3">
      <c r="D2448">
        <v>18</v>
      </c>
      <c r="E2448" t="s">
        <v>37</v>
      </c>
    </row>
    <row r="2449" spans="4:5" x14ac:dyDescent="0.3">
      <c r="D2449">
        <v>16</v>
      </c>
      <c r="E2449" t="s">
        <v>37</v>
      </c>
    </row>
    <row r="2450" spans="4:5" x14ac:dyDescent="0.3">
      <c r="D2450">
        <v>11</v>
      </c>
      <c r="E2450" t="s">
        <v>37</v>
      </c>
    </row>
    <row r="2451" spans="4:5" x14ac:dyDescent="0.3">
      <c r="D2451">
        <v>19</v>
      </c>
      <c r="E2451" t="s">
        <v>37</v>
      </c>
    </row>
    <row r="2452" spans="4:5" x14ac:dyDescent="0.3">
      <c r="D2452">
        <v>16</v>
      </c>
      <c r="E2452" t="s">
        <v>37</v>
      </c>
    </row>
    <row r="2453" spans="4:5" x14ac:dyDescent="0.3">
      <c r="D2453">
        <v>13</v>
      </c>
      <c r="E2453" t="s">
        <v>37</v>
      </c>
    </row>
    <row r="2454" spans="4:5" x14ac:dyDescent="0.3">
      <c r="D2454">
        <v>22</v>
      </c>
      <c r="E2454" t="s">
        <v>37</v>
      </c>
    </row>
    <row r="2455" spans="4:5" x14ac:dyDescent="0.3">
      <c r="D2455">
        <v>17</v>
      </c>
      <c r="E2455" t="s">
        <v>37</v>
      </c>
    </row>
    <row r="2456" spans="4:5" x14ac:dyDescent="0.3">
      <c r="D2456">
        <v>12</v>
      </c>
      <c r="E2456" t="s">
        <v>37</v>
      </c>
    </row>
    <row r="2457" spans="4:5" x14ac:dyDescent="0.3">
      <c r="D2457">
        <v>18</v>
      </c>
      <c r="E2457" t="s">
        <v>37</v>
      </c>
    </row>
    <row r="2458" spans="4:5" x14ac:dyDescent="0.3">
      <c r="D2458">
        <v>14</v>
      </c>
      <c r="E2458" t="s">
        <v>37</v>
      </c>
    </row>
    <row r="2459" spans="4:5" x14ac:dyDescent="0.3">
      <c r="D2459">
        <v>15</v>
      </c>
      <c r="E2459" t="s">
        <v>37</v>
      </c>
    </row>
    <row r="2460" spans="4:5" x14ac:dyDescent="0.3">
      <c r="D2460">
        <v>17</v>
      </c>
      <c r="E2460" t="s">
        <v>37</v>
      </c>
    </row>
    <row r="2461" spans="4:5" x14ac:dyDescent="0.3">
      <c r="D2461">
        <v>12</v>
      </c>
      <c r="E2461" t="s">
        <v>37</v>
      </c>
    </row>
    <row r="2462" spans="4:5" x14ac:dyDescent="0.3">
      <c r="D2462">
        <v>15</v>
      </c>
      <c r="E2462" t="s">
        <v>37</v>
      </c>
    </row>
    <row r="2463" spans="4:5" x14ac:dyDescent="0.3">
      <c r="D2463">
        <v>13</v>
      </c>
      <c r="E2463" t="s">
        <v>37</v>
      </c>
    </row>
    <row r="2464" spans="4:5" x14ac:dyDescent="0.3">
      <c r="D2464">
        <v>12</v>
      </c>
      <c r="E2464" t="s">
        <v>37</v>
      </c>
    </row>
    <row r="2465" spans="4:5" x14ac:dyDescent="0.3">
      <c r="D2465">
        <v>14</v>
      </c>
      <c r="E2465" t="s">
        <v>37</v>
      </c>
    </row>
    <row r="2466" spans="4:5" x14ac:dyDescent="0.3">
      <c r="D2466">
        <v>11</v>
      </c>
      <c r="E2466" t="s">
        <v>37</v>
      </c>
    </row>
    <row r="2467" spans="4:5" x14ac:dyDescent="0.3">
      <c r="D2467">
        <v>11</v>
      </c>
      <c r="E2467" t="s">
        <v>37</v>
      </c>
    </row>
    <row r="2468" spans="4:5" x14ac:dyDescent="0.3">
      <c r="D2468">
        <v>11</v>
      </c>
      <c r="E2468" t="s">
        <v>37</v>
      </c>
    </row>
    <row r="2469" spans="4:5" x14ac:dyDescent="0.3">
      <c r="D2469">
        <v>15</v>
      </c>
      <c r="E2469" t="s">
        <v>37</v>
      </c>
    </row>
    <row r="2470" spans="4:5" x14ac:dyDescent="0.3">
      <c r="D2470">
        <v>13</v>
      </c>
      <c r="E2470" t="s">
        <v>37</v>
      </c>
    </row>
    <row r="2471" spans="4:5" x14ac:dyDescent="0.3">
      <c r="D2471">
        <v>12</v>
      </c>
      <c r="E2471" t="s">
        <v>37</v>
      </c>
    </row>
    <row r="2472" spans="4:5" x14ac:dyDescent="0.3">
      <c r="D2472">
        <v>19</v>
      </c>
      <c r="E2472" t="s">
        <v>37</v>
      </c>
    </row>
    <row r="2473" spans="4:5" x14ac:dyDescent="0.3">
      <c r="D2473">
        <v>19</v>
      </c>
      <c r="E2473" t="s">
        <v>37</v>
      </c>
    </row>
    <row r="2474" spans="4:5" x14ac:dyDescent="0.3">
      <c r="D2474">
        <v>17</v>
      </c>
      <c r="E2474" t="s">
        <v>37</v>
      </c>
    </row>
    <row r="2475" spans="4:5" x14ac:dyDescent="0.3">
      <c r="D2475">
        <v>11</v>
      </c>
      <c r="E2475" t="s">
        <v>37</v>
      </c>
    </row>
    <row r="2476" spans="4:5" x14ac:dyDescent="0.3">
      <c r="D2476">
        <v>15</v>
      </c>
      <c r="E2476" t="s">
        <v>37</v>
      </c>
    </row>
    <row r="2477" spans="4:5" x14ac:dyDescent="0.3">
      <c r="D2477">
        <v>11</v>
      </c>
      <c r="E2477" t="s">
        <v>37</v>
      </c>
    </row>
    <row r="2478" spans="4:5" x14ac:dyDescent="0.3">
      <c r="D2478">
        <v>14</v>
      </c>
      <c r="E2478" t="s">
        <v>37</v>
      </c>
    </row>
    <row r="2479" spans="4:5" x14ac:dyDescent="0.3">
      <c r="D2479">
        <v>13</v>
      </c>
      <c r="E2479" t="s">
        <v>37</v>
      </c>
    </row>
    <row r="2480" spans="4:5" x14ac:dyDescent="0.3">
      <c r="D2480">
        <v>17</v>
      </c>
      <c r="E2480" t="s">
        <v>37</v>
      </c>
    </row>
    <row r="2481" spans="4:5" x14ac:dyDescent="0.3">
      <c r="D2481">
        <v>13</v>
      </c>
      <c r="E2481" t="s">
        <v>37</v>
      </c>
    </row>
    <row r="2482" spans="4:5" x14ac:dyDescent="0.3">
      <c r="D2482">
        <v>14</v>
      </c>
      <c r="E2482" t="s">
        <v>37</v>
      </c>
    </row>
    <row r="2483" spans="4:5" x14ac:dyDescent="0.3">
      <c r="D2483">
        <v>12</v>
      </c>
      <c r="E2483" t="s">
        <v>37</v>
      </c>
    </row>
    <row r="2484" spans="4:5" x14ac:dyDescent="0.3">
      <c r="D2484">
        <v>16</v>
      </c>
      <c r="E2484" t="s">
        <v>37</v>
      </c>
    </row>
    <row r="2485" spans="4:5" x14ac:dyDescent="0.3">
      <c r="D2485">
        <v>19</v>
      </c>
      <c r="E2485" t="s">
        <v>37</v>
      </c>
    </row>
    <row r="2486" spans="4:5" x14ac:dyDescent="0.3">
      <c r="D2486">
        <v>15</v>
      </c>
      <c r="E2486" t="s">
        <v>37</v>
      </c>
    </row>
    <row r="2487" spans="4:5" x14ac:dyDescent="0.3">
      <c r="D2487">
        <v>20</v>
      </c>
      <c r="E2487" t="s">
        <v>37</v>
      </c>
    </row>
    <row r="2488" spans="4:5" x14ac:dyDescent="0.3">
      <c r="D2488">
        <v>25</v>
      </c>
      <c r="E2488" t="s">
        <v>37</v>
      </c>
    </row>
    <row r="2489" spans="4:5" x14ac:dyDescent="0.3">
      <c r="D2489">
        <v>24</v>
      </c>
      <c r="E2489" t="s">
        <v>37</v>
      </c>
    </row>
    <row r="2490" spans="4:5" x14ac:dyDescent="0.3">
      <c r="D2490">
        <v>24</v>
      </c>
      <c r="E2490" t="s">
        <v>37</v>
      </c>
    </row>
    <row r="2491" spans="4:5" x14ac:dyDescent="0.3">
      <c r="D2491">
        <v>13</v>
      </c>
      <c r="E2491" t="s">
        <v>37</v>
      </c>
    </row>
    <row r="2492" spans="4:5" x14ac:dyDescent="0.3">
      <c r="D2492">
        <v>22</v>
      </c>
      <c r="E2492" t="s">
        <v>37</v>
      </c>
    </row>
    <row r="2493" spans="4:5" x14ac:dyDescent="0.3">
      <c r="D2493">
        <v>14</v>
      </c>
      <c r="E2493" t="s">
        <v>37</v>
      </c>
    </row>
    <row r="2494" spans="4:5" x14ac:dyDescent="0.3">
      <c r="D2494">
        <v>16</v>
      </c>
      <c r="E2494" t="s">
        <v>37</v>
      </c>
    </row>
    <row r="2495" spans="4:5" x14ac:dyDescent="0.3">
      <c r="D2495">
        <v>11</v>
      </c>
      <c r="E2495" t="s">
        <v>37</v>
      </c>
    </row>
    <row r="2496" spans="4:5" x14ac:dyDescent="0.3">
      <c r="D2496">
        <v>25</v>
      </c>
      <c r="E2496" t="s">
        <v>37</v>
      </c>
    </row>
    <row r="2497" spans="4:5" x14ac:dyDescent="0.3">
      <c r="D2497">
        <v>14</v>
      </c>
      <c r="E2497" t="s">
        <v>37</v>
      </c>
    </row>
    <row r="2498" spans="4:5" x14ac:dyDescent="0.3">
      <c r="D2498">
        <v>18</v>
      </c>
      <c r="E2498" t="s">
        <v>37</v>
      </c>
    </row>
    <row r="2499" spans="4:5" x14ac:dyDescent="0.3">
      <c r="D2499">
        <v>11</v>
      </c>
      <c r="E2499" t="s">
        <v>37</v>
      </c>
    </row>
    <row r="2500" spans="4:5" x14ac:dyDescent="0.3">
      <c r="D2500">
        <v>19</v>
      </c>
      <c r="E2500" t="s">
        <v>37</v>
      </c>
    </row>
    <row r="2501" spans="4:5" x14ac:dyDescent="0.3">
      <c r="D2501">
        <v>15</v>
      </c>
      <c r="E2501" t="s">
        <v>37</v>
      </c>
    </row>
    <row r="2502" spans="4:5" x14ac:dyDescent="0.3">
      <c r="D2502">
        <v>11</v>
      </c>
      <c r="E2502" t="s">
        <v>37</v>
      </c>
    </row>
    <row r="2503" spans="4:5" x14ac:dyDescent="0.3">
      <c r="D2503">
        <v>20</v>
      </c>
      <c r="E2503" t="s">
        <v>37</v>
      </c>
    </row>
    <row r="2504" spans="4:5" x14ac:dyDescent="0.3">
      <c r="D2504">
        <v>12</v>
      </c>
      <c r="E2504" t="s">
        <v>37</v>
      </c>
    </row>
    <row r="2505" spans="4:5" x14ac:dyDescent="0.3">
      <c r="D2505">
        <v>20</v>
      </c>
      <c r="E2505" t="s">
        <v>37</v>
      </c>
    </row>
    <row r="2506" spans="4:5" x14ac:dyDescent="0.3">
      <c r="D2506">
        <v>18</v>
      </c>
      <c r="E2506" t="s">
        <v>37</v>
      </c>
    </row>
    <row r="2507" spans="4:5" x14ac:dyDescent="0.3">
      <c r="D2507">
        <v>19</v>
      </c>
      <c r="E2507" t="s">
        <v>37</v>
      </c>
    </row>
    <row r="2508" spans="4:5" x14ac:dyDescent="0.3">
      <c r="D2508">
        <v>14</v>
      </c>
      <c r="E2508" t="s">
        <v>37</v>
      </c>
    </row>
    <row r="2509" spans="4:5" x14ac:dyDescent="0.3">
      <c r="D2509">
        <v>17</v>
      </c>
      <c r="E2509" t="s">
        <v>37</v>
      </c>
    </row>
    <row r="2510" spans="4:5" x14ac:dyDescent="0.3">
      <c r="D2510">
        <v>15</v>
      </c>
      <c r="E2510" t="s">
        <v>37</v>
      </c>
    </row>
    <row r="2511" spans="4:5" x14ac:dyDescent="0.3">
      <c r="D2511">
        <v>23</v>
      </c>
      <c r="E2511" t="s">
        <v>37</v>
      </c>
    </row>
    <row r="2512" spans="4:5" x14ac:dyDescent="0.3">
      <c r="D2512">
        <v>11</v>
      </c>
      <c r="E2512" t="s">
        <v>37</v>
      </c>
    </row>
    <row r="2513" spans="4:5" x14ac:dyDescent="0.3">
      <c r="D2513">
        <v>11</v>
      </c>
      <c r="E2513" t="s">
        <v>37</v>
      </c>
    </row>
    <row r="2514" spans="4:5" x14ac:dyDescent="0.3">
      <c r="D2514">
        <v>15</v>
      </c>
      <c r="E2514" t="s">
        <v>37</v>
      </c>
    </row>
    <row r="2515" spans="4:5" x14ac:dyDescent="0.3">
      <c r="D2515">
        <v>11</v>
      </c>
      <c r="E2515" t="s">
        <v>37</v>
      </c>
    </row>
    <row r="2516" spans="4:5" x14ac:dyDescent="0.3">
      <c r="D2516">
        <v>13</v>
      </c>
      <c r="E2516" t="s">
        <v>37</v>
      </c>
    </row>
    <row r="2517" spans="4:5" x14ac:dyDescent="0.3">
      <c r="D2517">
        <v>13</v>
      </c>
      <c r="E2517" t="s">
        <v>37</v>
      </c>
    </row>
    <row r="2518" spans="4:5" x14ac:dyDescent="0.3">
      <c r="D2518">
        <v>16</v>
      </c>
      <c r="E2518" t="s">
        <v>37</v>
      </c>
    </row>
    <row r="2519" spans="4:5" x14ac:dyDescent="0.3">
      <c r="D2519">
        <v>12</v>
      </c>
      <c r="E2519" t="s">
        <v>37</v>
      </c>
    </row>
    <row r="2520" spans="4:5" x14ac:dyDescent="0.3">
      <c r="D2520">
        <v>11</v>
      </c>
      <c r="E2520" t="s">
        <v>37</v>
      </c>
    </row>
    <row r="2521" spans="4:5" x14ac:dyDescent="0.3">
      <c r="D2521">
        <v>12</v>
      </c>
      <c r="E2521" t="s">
        <v>37</v>
      </c>
    </row>
    <row r="2522" spans="4:5" x14ac:dyDescent="0.3">
      <c r="D2522">
        <v>15</v>
      </c>
      <c r="E2522" t="s">
        <v>37</v>
      </c>
    </row>
    <row r="2523" spans="4:5" x14ac:dyDescent="0.3">
      <c r="D2523">
        <v>20</v>
      </c>
      <c r="E2523" t="s">
        <v>37</v>
      </c>
    </row>
    <row r="2524" spans="4:5" x14ac:dyDescent="0.3">
      <c r="D2524">
        <v>14</v>
      </c>
      <c r="E2524" t="s">
        <v>37</v>
      </c>
    </row>
    <row r="2525" spans="4:5" x14ac:dyDescent="0.3">
      <c r="D2525">
        <v>21</v>
      </c>
      <c r="E2525" t="s">
        <v>37</v>
      </c>
    </row>
    <row r="2526" spans="4:5" x14ac:dyDescent="0.3">
      <c r="D2526">
        <v>14</v>
      </c>
      <c r="E2526" t="s">
        <v>37</v>
      </c>
    </row>
    <row r="2527" spans="4:5" x14ac:dyDescent="0.3">
      <c r="D2527">
        <v>11</v>
      </c>
      <c r="E2527" t="s">
        <v>37</v>
      </c>
    </row>
    <row r="2528" spans="4:5" x14ac:dyDescent="0.3">
      <c r="D2528">
        <v>11</v>
      </c>
      <c r="E2528" t="s">
        <v>37</v>
      </c>
    </row>
    <row r="2529" spans="4:5" x14ac:dyDescent="0.3">
      <c r="D2529">
        <v>13</v>
      </c>
      <c r="E2529" t="s">
        <v>37</v>
      </c>
    </row>
    <row r="2530" spans="4:5" x14ac:dyDescent="0.3">
      <c r="D2530">
        <v>11</v>
      </c>
      <c r="E2530" t="s">
        <v>37</v>
      </c>
    </row>
    <row r="2531" spans="4:5" x14ac:dyDescent="0.3">
      <c r="D2531">
        <v>14</v>
      </c>
      <c r="E2531" t="s">
        <v>37</v>
      </c>
    </row>
    <row r="2532" spans="4:5" x14ac:dyDescent="0.3">
      <c r="D2532">
        <v>12</v>
      </c>
      <c r="E2532" t="s">
        <v>37</v>
      </c>
    </row>
    <row r="2533" spans="4:5" x14ac:dyDescent="0.3">
      <c r="D2533">
        <v>20</v>
      </c>
      <c r="E2533" t="s">
        <v>37</v>
      </c>
    </row>
    <row r="2534" spans="4:5" x14ac:dyDescent="0.3">
      <c r="D2534">
        <v>14</v>
      </c>
      <c r="E2534" t="s">
        <v>37</v>
      </c>
    </row>
    <row r="2535" spans="4:5" x14ac:dyDescent="0.3">
      <c r="D2535">
        <v>13</v>
      </c>
      <c r="E2535" t="s">
        <v>37</v>
      </c>
    </row>
    <row r="2536" spans="4:5" x14ac:dyDescent="0.3">
      <c r="D2536">
        <v>14</v>
      </c>
      <c r="E2536" t="s">
        <v>37</v>
      </c>
    </row>
    <row r="2537" spans="4:5" x14ac:dyDescent="0.3">
      <c r="D2537">
        <v>22</v>
      </c>
      <c r="E2537" t="s">
        <v>37</v>
      </c>
    </row>
    <row r="2538" spans="4:5" x14ac:dyDescent="0.3">
      <c r="D2538">
        <v>20</v>
      </c>
      <c r="E2538" t="s">
        <v>37</v>
      </c>
    </row>
    <row r="2539" spans="4:5" x14ac:dyDescent="0.3">
      <c r="D2539">
        <v>13</v>
      </c>
      <c r="E2539" t="s">
        <v>37</v>
      </c>
    </row>
    <row r="2540" spans="4:5" x14ac:dyDescent="0.3">
      <c r="D2540">
        <v>11</v>
      </c>
      <c r="E2540" t="s">
        <v>37</v>
      </c>
    </row>
    <row r="2541" spans="4:5" x14ac:dyDescent="0.3">
      <c r="D2541">
        <v>17</v>
      </c>
      <c r="E2541" t="s">
        <v>37</v>
      </c>
    </row>
    <row r="2542" spans="4:5" x14ac:dyDescent="0.3">
      <c r="D2542">
        <v>11</v>
      </c>
      <c r="E2542" t="s">
        <v>37</v>
      </c>
    </row>
    <row r="2543" spans="4:5" x14ac:dyDescent="0.3">
      <c r="D2543">
        <v>17</v>
      </c>
      <c r="E2543" t="s">
        <v>37</v>
      </c>
    </row>
    <row r="2544" spans="4:5" x14ac:dyDescent="0.3">
      <c r="D2544">
        <v>18</v>
      </c>
      <c r="E2544" t="s">
        <v>37</v>
      </c>
    </row>
    <row r="2545" spans="4:5" x14ac:dyDescent="0.3">
      <c r="D2545">
        <v>19</v>
      </c>
      <c r="E2545" t="s">
        <v>37</v>
      </c>
    </row>
    <row r="2546" spans="4:5" x14ac:dyDescent="0.3">
      <c r="D2546">
        <v>15</v>
      </c>
      <c r="E2546" t="s">
        <v>37</v>
      </c>
    </row>
    <row r="2547" spans="4:5" x14ac:dyDescent="0.3">
      <c r="D2547">
        <v>17</v>
      </c>
      <c r="E2547" t="s">
        <v>37</v>
      </c>
    </row>
    <row r="2548" spans="4:5" x14ac:dyDescent="0.3">
      <c r="D2548">
        <v>14</v>
      </c>
      <c r="E2548" t="s">
        <v>37</v>
      </c>
    </row>
    <row r="2549" spans="4:5" x14ac:dyDescent="0.3">
      <c r="D2549">
        <v>15</v>
      </c>
      <c r="E2549" t="s">
        <v>37</v>
      </c>
    </row>
    <row r="2550" spans="4:5" x14ac:dyDescent="0.3">
      <c r="D2550">
        <v>18</v>
      </c>
      <c r="E2550" t="s">
        <v>37</v>
      </c>
    </row>
    <row r="2551" spans="4:5" x14ac:dyDescent="0.3">
      <c r="D2551">
        <v>13</v>
      </c>
      <c r="E2551" t="s">
        <v>37</v>
      </c>
    </row>
    <row r="2552" spans="4:5" x14ac:dyDescent="0.3">
      <c r="D2552">
        <v>14</v>
      </c>
      <c r="E2552" t="s">
        <v>37</v>
      </c>
    </row>
    <row r="2553" spans="4:5" x14ac:dyDescent="0.3">
      <c r="D2553">
        <v>11</v>
      </c>
      <c r="E2553" t="s">
        <v>37</v>
      </c>
    </row>
    <row r="2554" spans="4:5" x14ac:dyDescent="0.3">
      <c r="D2554">
        <v>22</v>
      </c>
      <c r="E2554" t="s">
        <v>37</v>
      </c>
    </row>
    <row r="2555" spans="4:5" x14ac:dyDescent="0.3">
      <c r="D2555">
        <v>21</v>
      </c>
      <c r="E2555" t="s">
        <v>37</v>
      </c>
    </row>
    <row r="2556" spans="4:5" x14ac:dyDescent="0.3">
      <c r="D2556">
        <v>16</v>
      </c>
      <c r="E2556" t="s">
        <v>37</v>
      </c>
    </row>
    <row r="2557" spans="4:5" x14ac:dyDescent="0.3">
      <c r="D2557">
        <v>12</v>
      </c>
      <c r="E2557" t="s">
        <v>37</v>
      </c>
    </row>
    <row r="2558" spans="4:5" x14ac:dyDescent="0.3">
      <c r="D2558">
        <v>15</v>
      </c>
      <c r="E2558" t="s">
        <v>37</v>
      </c>
    </row>
    <row r="2559" spans="4:5" x14ac:dyDescent="0.3">
      <c r="D2559">
        <v>14</v>
      </c>
      <c r="E2559" t="s">
        <v>37</v>
      </c>
    </row>
    <row r="2560" spans="4:5" x14ac:dyDescent="0.3">
      <c r="D2560">
        <v>20</v>
      </c>
      <c r="E2560" t="s">
        <v>37</v>
      </c>
    </row>
    <row r="2561" spans="4:5" x14ac:dyDescent="0.3">
      <c r="D2561">
        <v>13</v>
      </c>
      <c r="E2561" t="s">
        <v>37</v>
      </c>
    </row>
    <row r="2562" spans="4:5" x14ac:dyDescent="0.3">
      <c r="D2562">
        <v>14</v>
      </c>
      <c r="E2562" t="s">
        <v>37</v>
      </c>
    </row>
    <row r="2563" spans="4:5" x14ac:dyDescent="0.3">
      <c r="D2563">
        <v>17</v>
      </c>
      <c r="E2563" t="s">
        <v>37</v>
      </c>
    </row>
    <row r="2564" spans="4:5" x14ac:dyDescent="0.3">
      <c r="D2564">
        <v>22</v>
      </c>
      <c r="E2564" t="s">
        <v>37</v>
      </c>
    </row>
    <row r="2565" spans="4:5" x14ac:dyDescent="0.3">
      <c r="D2565">
        <v>20</v>
      </c>
      <c r="E2565" t="s">
        <v>37</v>
      </c>
    </row>
    <row r="2566" spans="4:5" x14ac:dyDescent="0.3">
      <c r="D2566">
        <v>14</v>
      </c>
      <c r="E2566" t="s">
        <v>37</v>
      </c>
    </row>
    <row r="2567" spans="4:5" x14ac:dyDescent="0.3">
      <c r="D2567">
        <v>13</v>
      </c>
      <c r="E2567" t="s">
        <v>37</v>
      </c>
    </row>
    <row r="2568" spans="4:5" x14ac:dyDescent="0.3">
      <c r="D2568">
        <v>13</v>
      </c>
      <c r="E2568" t="s">
        <v>37</v>
      </c>
    </row>
    <row r="2569" spans="4:5" x14ac:dyDescent="0.3">
      <c r="D2569">
        <v>22</v>
      </c>
      <c r="E2569" t="s">
        <v>37</v>
      </c>
    </row>
    <row r="2570" spans="4:5" x14ac:dyDescent="0.3">
      <c r="D2570">
        <v>12</v>
      </c>
      <c r="E2570" t="s">
        <v>37</v>
      </c>
    </row>
    <row r="2571" spans="4:5" x14ac:dyDescent="0.3">
      <c r="D2571">
        <v>17</v>
      </c>
      <c r="E2571" t="s">
        <v>37</v>
      </c>
    </row>
    <row r="2572" spans="4:5" x14ac:dyDescent="0.3">
      <c r="D2572">
        <v>13</v>
      </c>
      <c r="E2572" t="s">
        <v>37</v>
      </c>
    </row>
    <row r="2573" spans="4:5" x14ac:dyDescent="0.3">
      <c r="D2573">
        <v>12</v>
      </c>
      <c r="E2573" t="s">
        <v>37</v>
      </c>
    </row>
    <row r="2574" spans="4:5" x14ac:dyDescent="0.3">
      <c r="D2574">
        <v>21</v>
      </c>
      <c r="E2574" t="s">
        <v>37</v>
      </c>
    </row>
    <row r="2575" spans="4:5" x14ac:dyDescent="0.3">
      <c r="D2575">
        <v>11</v>
      </c>
      <c r="E2575" t="s">
        <v>37</v>
      </c>
    </row>
    <row r="2576" spans="4:5" x14ac:dyDescent="0.3">
      <c r="D2576">
        <v>12</v>
      </c>
      <c r="E2576" t="s">
        <v>37</v>
      </c>
    </row>
    <row r="2577" spans="4:5" x14ac:dyDescent="0.3">
      <c r="D2577">
        <v>21</v>
      </c>
      <c r="E2577" t="s">
        <v>37</v>
      </c>
    </row>
    <row r="2578" spans="4:5" x14ac:dyDescent="0.3">
      <c r="D2578">
        <v>19</v>
      </c>
      <c r="E2578" t="s">
        <v>37</v>
      </c>
    </row>
    <row r="2579" spans="4:5" x14ac:dyDescent="0.3">
      <c r="D2579">
        <v>23</v>
      </c>
      <c r="E2579" t="s">
        <v>37</v>
      </c>
    </row>
    <row r="2580" spans="4:5" x14ac:dyDescent="0.3">
      <c r="D2580">
        <v>13</v>
      </c>
      <c r="E2580" t="s">
        <v>37</v>
      </c>
    </row>
    <row r="2581" spans="4:5" x14ac:dyDescent="0.3">
      <c r="D2581">
        <v>13</v>
      </c>
      <c r="E2581" t="s">
        <v>37</v>
      </c>
    </row>
    <row r="2582" spans="4:5" x14ac:dyDescent="0.3">
      <c r="D2582">
        <v>14</v>
      </c>
      <c r="E2582" t="s">
        <v>37</v>
      </c>
    </row>
    <row r="2583" spans="4:5" x14ac:dyDescent="0.3">
      <c r="D2583">
        <v>11</v>
      </c>
      <c r="E2583" t="s">
        <v>37</v>
      </c>
    </row>
    <row r="2584" spans="4:5" x14ac:dyDescent="0.3">
      <c r="D2584">
        <v>13</v>
      </c>
      <c r="E2584" t="s">
        <v>37</v>
      </c>
    </row>
    <row r="2585" spans="4:5" x14ac:dyDescent="0.3">
      <c r="D2585">
        <v>21</v>
      </c>
      <c r="E2585" t="s">
        <v>37</v>
      </c>
    </row>
    <row r="2586" spans="4:5" x14ac:dyDescent="0.3">
      <c r="D2586">
        <v>11</v>
      </c>
      <c r="E2586" t="s">
        <v>37</v>
      </c>
    </row>
    <row r="2587" spans="4:5" x14ac:dyDescent="0.3">
      <c r="D2587">
        <v>21</v>
      </c>
      <c r="E2587" t="s">
        <v>37</v>
      </c>
    </row>
    <row r="2588" spans="4:5" x14ac:dyDescent="0.3">
      <c r="D2588">
        <v>11</v>
      </c>
      <c r="E2588" t="s">
        <v>37</v>
      </c>
    </row>
    <row r="2589" spans="4:5" x14ac:dyDescent="0.3">
      <c r="D2589">
        <v>12</v>
      </c>
      <c r="E2589" t="s">
        <v>37</v>
      </c>
    </row>
    <row r="2590" spans="4:5" x14ac:dyDescent="0.3">
      <c r="D2590">
        <v>12</v>
      </c>
      <c r="E2590" t="s">
        <v>37</v>
      </c>
    </row>
    <row r="2591" spans="4:5" x14ac:dyDescent="0.3">
      <c r="D2591">
        <v>17</v>
      </c>
      <c r="E2591" t="s">
        <v>37</v>
      </c>
    </row>
    <row r="2592" spans="4:5" x14ac:dyDescent="0.3">
      <c r="D2592">
        <v>11</v>
      </c>
      <c r="E2592" t="s">
        <v>37</v>
      </c>
    </row>
    <row r="2593" spans="4:5" x14ac:dyDescent="0.3">
      <c r="D2593">
        <v>18</v>
      </c>
      <c r="E2593" t="s">
        <v>37</v>
      </c>
    </row>
    <row r="2594" spans="4:5" x14ac:dyDescent="0.3">
      <c r="D2594">
        <v>16</v>
      </c>
      <c r="E2594" t="s">
        <v>37</v>
      </c>
    </row>
    <row r="2595" spans="4:5" x14ac:dyDescent="0.3">
      <c r="D2595">
        <v>25</v>
      </c>
      <c r="E2595" t="s">
        <v>37</v>
      </c>
    </row>
    <row r="2596" spans="4:5" x14ac:dyDescent="0.3">
      <c r="D2596">
        <v>16</v>
      </c>
      <c r="E2596" t="s">
        <v>37</v>
      </c>
    </row>
    <row r="2597" spans="4:5" x14ac:dyDescent="0.3">
      <c r="D2597">
        <v>13</v>
      </c>
      <c r="E2597" t="s">
        <v>37</v>
      </c>
    </row>
    <row r="2598" spans="4:5" x14ac:dyDescent="0.3">
      <c r="D2598">
        <v>14</v>
      </c>
      <c r="E2598" t="s">
        <v>37</v>
      </c>
    </row>
    <row r="2599" spans="4:5" x14ac:dyDescent="0.3">
      <c r="D2599">
        <v>19</v>
      </c>
      <c r="E2599" t="s">
        <v>37</v>
      </c>
    </row>
    <row r="2600" spans="4:5" x14ac:dyDescent="0.3">
      <c r="D2600">
        <v>12</v>
      </c>
      <c r="E2600" t="s">
        <v>37</v>
      </c>
    </row>
    <row r="2601" spans="4:5" x14ac:dyDescent="0.3">
      <c r="D2601">
        <v>16</v>
      </c>
      <c r="E2601" t="s">
        <v>37</v>
      </c>
    </row>
    <row r="2602" spans="4:5" x14ac:dyDescent="0.3">
      <c r="D2602">
        <v>13</v>
      </c>
      <c r="E2602" t="s">
        <v>37</v>
      </c>
    </row>
    <row r="2603" spans="4:5" x14ac:dyDescent="0.3">
      <c r="D2603">
        <v>22</v>
      </c>
      <c r="E2603" t="s">
        <v>37</v>
      </c>
    </row>
    <row r="2604" spans="4:5" x14ac:dyDescent="0.3">
      <c r="D2604">
        <v>13</v>
      </c>
      <c r="E2604" t="s">
        <v>37</v>
      </c>
    </row>
    <row r="2605" spans="4:5" x14ac:dyDescent="0.3">
      <c r="D2605">
        <v>12</v>
      </c>
      <c r="E2605" t="s">
        <v>37</v>
      </c>
    </row>
    <row r="2606" spans="4:5" x14ac:dyDescent="0.3">
      <c r="D2606">
        <v>18</v>
      </c>
      <c r="E2606" t="s">
        <v>37</v>
      </c>
    </row>
    <row r="2607" spans="4:5" x14ac:dyDescent="0.3">
      <c r="D2607">
        <v>21</v>
      </c>
      <c r="E2607" t="s">
        <v>37</v>
      </c>
    </row>
    <row r="2608" spans="4:5" x14ac:dyDescent="0.3">
      <c r="D2608">
        <v>14</v>
      </c>
      <c r="E2608" t="s">
        <v>37</v>
      </c>
    </row>
    <row r="2609" spans="4:5" x14ac:dyDescent="0.3">
      <c r="D2609">
        <v>11</v>
      </c>
      <c r="E2609" t="s">
        <v>37</v>
      </c>
    </row>
    <row r="2610" spans="4:5" x14ac:dyDescent="0.3">
      <c r="D2610">
        <v>24</v>
      </c>
      <c r="E2610" t="s">
        <v>37</v>
      </c>
    </row>
    <row r="2611" spans="4:5" x14ac:dyDescent="0.3">
      <c r="D2611">
        <v>11</v>
      </c>
      <c r="E2611" t="s">
        <v>37</v>
      </c>
    </row>
    <row r="2612" spans="4:5" x14ac:dyDescent="0.3">
      <c r="D2612">
        <v>13</v>
      </c>
      <c r="E2612" t="s">
        <v>37</v>
      </c>
    </row>
    <row r="2613" spans="4:5" x14ac:dyDescent="0.3">
      <c r="D2613">
        <v>11</v>
      </c>
      <c r="E2613" t="s">
        <v>37</v>
      </c>
    </row>
    <row r="2614" spans="4:5" x14ac:dyDescent="0.3">
      <c r="D2614">
        <v>18</v>
      </c>
      <c r="E2614" t="s">
        <v>37</v>
      </c>
    </row>
    <row r="2615" spans="4:5" x14ac:dyDescent="0.3">
      <c r="D2615">
        <v>12</v>
      </c>
      <c r="E2615" t="s">
        <v>37</v>
      </c>
    </row>
    <row r="2616" spans="4:5" x14ac:dyDescent="0.3">
      <c r="D2616">
        <v>20</v>
      </c>
      <c r="E2616" t="s">
        <v>37</v>
      </c>
    </row>
    <row r="2617" spans="4:5" x14ac:dyDescent="0.3">
      <c r="D2617">
        <v>13</v>
      </c>
      <c r="E2617" t="s">
        <v>37</v>
      </c>
    </row>
    <row r="2618" spans="4:5" x14ac:dyDescent="0.3">
      <c r="D2618">
        <v>11</v>
      </c>
      <c r="E2618" t="s">
        <v>37</v>
      </c>
    </row>
    <row r="2619" spans="4:5" x14ac:dyDescent="0.3">
      <c r="D2619">
        <v>14</v>
      </c>
      <c r="E2619" t="s">
        <v>37</v>
      </c>
    </row>
    <row r="2620" spans="4:5" x14ac:dyDescent="0.3">
      <c r="D2620">
        <v>13</v>
      </c>
      <c r="E2620" t="s">
        <v>37</v>
      </c>
    </row>
    <row r="2621" spans="4:5" x14ac:dyDescent="0.3">
      <c r="D2621">
        <v>23</v>
      </c>
      <c r="E2621" t="s">
        <v>37</v>
      </c>
    </row>
    <row r="2622" spans="4:5" x14ac:dyDescent="0.3">
      <c r="D2622">
        <v>22</v>
      </c>
      <c r="E2622" t="s">
        <v>37</v>
      </c>
    </row>
    <row r="2623" spans="4:5" x14ac:dyDescent="0.3">
      <c r="D2623">
        <v>18</v>
      </c>
      <c r="E2623" t="s">
        <v>37</v>
      </c>
    </row>
    <row r="2624" spans="4:5" x14ac:dyDescent="0.3">
      <c r="D2624">
        <v>11</v>
      </c>
      <c r="E2624" t="s">
        <v>37</v>
      </c>
    </row>
    <row r="2625" spans="4:5" x14ac:dyDescent="0.3">
      <c r="D2625">
        <v>12</v>
      </c>
      <c r="E2625" t="s">
        <v>37</v>
      </c>
    </row>
    <row r="2626" spans="4:5" x14ac:dyDescent="0.3">
      <c r="D2626">
        <v>19</v>
      </c>
      <c r="E2626" t="s">
        <v>37</v>
      </c>
    </row>
    <row r="2627" spans="4:5" x14ac:dyDescent="0.3">
      <c r="D2627">
        <v>14</v>
      </c>
      <c r="E2627" t="s">
        <v>37</v>
      </c>
    </row>
    <row r="2628" spans="4:5" x14ac:dyDescent="0.3">
      <c r="D2628">
        <v>13</v>
      </c>
      <c r="E2628" t="s">
        <v>37</v>
      </c>
    </row>
    <row r="2629" spans="4:5" x14ac:dyDescent="0.3">
      <c r="D2629">
        <v>25</v>
      </c>
      <c r="E2629" t="s">
        <v>37</v>
      </c>
    </row>
    <row r="2630" spans="4:5" x14ac:dyDescent="0.3">
      <c r="D2630">
        <v>15</v>
      </c>
      <c r="E2630" t="s">
        <v>37</v>
      </c>
    </row>
    <row r="2631" spans="4:5" x14ac:dyDescent="0.3">
      <c r="D2631">
        <v>12</v>
      </c>
      <c r="E2631" t="s">
        <v>37</v>
      </c>
    </row>
    <row r="2632" spans="4:5" x14ac:dyDescent="0.3">
      <c r="D2632">
        <v>11</v>
      </c>
      <c r="E2632" t="s">
        <v>37</v>
      </c>
    </row>
    <row r="2633" spans="4:5" x14ac:dyDescent="0.3">
      <c r="D2633">
        <v>23</v>
      </c>
      <c r="E2633" t="s">
        <v>37</v>
      </c>
    </row>
    <row r="2634" spans="4:5" x14ac:dyDescent="0.3">
      <c r="D2634">
        <v>21</v>
      </c>
      <c r="E2634" t="s">
        <v>37</v>
      </c>
    </row>
    <row r="2635" spans="4:5" x14ac:dyDescent="0.3">
      <c r="D2635">
        <v>11</v>
      </c>
      <c r="E2635" t="s">
        <v>37</v>
      </c>
    </row>
    <row r="2636" spans="4:5" x14ac:dyDescent="0.3">
      <c r="D2636">
        <v>14</v>
      </c>
      <c r="E2636" t="s">
        <v>37</v>
      </c>
    </row>
    <row r="2637" spans="4:5" x14ac:dyDescent="0.3">
      <c r="D2637">
        <v>11</v>
      </c>
      <c r="E2637" t="s">
        <v>37</v>
      </c>
    </row>
    <row r="2638" spans="4:5" x14ac:dyDescent="0.3">
      <c r="D2638">
        <v>12</v>
      </c>
      <c r="E2638" t="s">
        <v>37</v>
      </c>
    </row>
    <row r="2639" spans="4:5" x14ac:dyDescent="0.3">
      <c r="D2639">
        <v>13</v>
      </c>
      <c r="E2639" t="s">
        <v>37</v>
      </c>
    </row>
    <row r="2640" spans="4:5" x14ac:dyDescent="0.3">
      <c r="D2640">
        <v>14</v>
      </c>
      <c r="E2640" t="s">
        <v>37</v>
      </c>
    </row>
    <row r="2641" spans="4:5" x14ac:dyDescent="0.3">
      <c r="D2641">
        <v>14</v>
      </c>
      <c r="E2641" t="s">
        <v>37</v>
      </c>
    </row>
    <row r="2642" spans="4:5" x14ac:dyDescent="0.3">
      <c r="D2642">
        <v>13</v>
      </c>
      <c r="E2642" t="s">
        <v>37</v>
      </c>
    </row>
    <row r="2643" spans="4:5" x14ac:dyDescent="0.3">
      <c r="D2643">
        <v>11</v>
      </c>
      <c r="E2643" t="s">
        <v>37</v>
      </c>
    </row>
    <row r="2644" spans="4:5" x14ac:dyDescent="0.3">
      <c r="D2644">
        <v>15</v>
      </c>
      <c r="E2644" t="s">
        <v>37</v>
      </c>
    </row>
    <row r="2645" spans="4:5" x14ac:dyDescent="0.3">
      <c r="D2645">
        <v>20</v>
      </c>
      <c r="E2645" t="s">
        <v>37</v>
      </c>
    </row>
    <row r="2646" spans="4:5" x14ac:dyDescent="0.3">
      <c r="D2646">
        <v>14</v>
      </c>
      <c r="E2646" t="s">
        <v>37</v>
      </c>
    </row>
    <row r="2647" spans="4:5" x14ac:dyDescent="0.3">
      <c r="D2647">
        <v>12</v>
      </c>
      <c r="E2647" t="s">
        <v>37</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DDDA7-CA63-49AE-9D77-17C10FA0576F}">
  <dimension ref="D1:L2647"/>
  <sheetViews>
    <sheetView workbookViewId="0">
      <selection activeCell="K3" sqref="K3"/>
    </sheetView>
  </sheetViews>
  <sheetFormatPr defaultRowHeight="14.4" x14ac:dyDescent="0.3"/>
  <cols>
    <col min="1" max="1" width="18.6640625" customWidth="1"/>
    <col min="4" max="4" width="18" customWidth="1"/>
    <col min="7" max="7" width="20.6640625" customWidth="1"/>
    <col min="10" max="10" width="10.21875" customWidth="1"/>
  </cols>
  <sheetData>
    <row r="1" spans="4:12" x14ac:dyDescent="0.3">
      <c r="D1" t="s">
        <v>17</v>
      </c>
      <c r="E1" t="s">
        <v>9</v>
      </c>
      <c r="G1" t="s">
        <v>17</v>
      </c>
      <c r="H1" t="s">
        <v>9</v>
      </c>
    </row>
    <row r="2" spans="4:12" x14ac:dyDescent="0.3">
      <c r="D2">
        <v>0</v>
      </c>
      <c r="E2" t="s">
        <v>27</v>
      </c>
      <c r="G2">
        <v>3</v>
      </c>
      <c r="H2" t="s">
        <v>37</v>
      </c>
    </row>
    <row r="3" spans="4:12" x14ac:dyDescent="0.3">
      <c r="D3">
        <v>1</v>
      </c>
      <c r="E3" t="s">
        <v>27</v>
      </c>
      <c r="G3">
        <v>3</v>
      </c>
      <c r="H3" t="s">
        <v>37</v>
      </c>
      <c r="J3" t="s">
        <v>103</v>
      </c>
      <c r="L3" t="s">
        <v>113</v>
      </c>
    </row>
    <row r="4" spans="4:12" x14ac:dyDescent="0.3">
      <c r="D4">
        <v>0</v>
      </c>
      <c r="E4" t="s">
        <v>27</v>
      </c>
      <c r="G4">
        <v>2</v>
      </c>
      <c r="H4" t="s">
        <v>37</v>
      </c>
      <c r="J4" t="s">
        <v>104</v>
      </c>
      <c r="L4" t="s">
        <v>114</v>
      </c>
    </row>
    <row r="5" spans="4:12" x14ac:dyDescent="0.3">
      <c r="D5">
        <v>1</v>
      </c>
      <c r="E5" t="s">
        <v>27</v>
      </c>
      <c r="G5">
        <v>1</v>
      </c>
      <c r="H5" t="s">
        <v>37</v>
      </c>
    </row>
    <row r="6" spans="4:12" x14ac:dyDescent="0.3">
      <c r="D6">
        <v>0</v>
      </c>
      <c r="E6" t="s">
        <v>27</v>
      </c>
      <c r="G6">
        <v>3</v>
      </c>
      <c r="H6" t="s">
        <v>37</v>
      </c>
    </row>
    <row r="7" spans="4:12" x14ac:dyDescent="0.3">
      <c r="D7">
        <v>1</v>
      </c>
      <c r="E7" t="s">
        <v>27</v>
      </c>
      <c r="G7">
        <v>0</v>
      </c>
      <c r="H7" t="s">
        <v>37</v>
      </c>
      <c r="J7" t="s">
        <v>93</v>
      </c>
      <c r="K7">
        <f>_xlfn.VAR.S(D2:D1765)</f>
        <v>0.71284741917186611</v>
      </c>
    </row>
    <row r="8" spans="4:12" x14ac:dyDescent="0.3">
      <c r="D8">
        <v>0</v>
      </c>
      <c r="E8" t="s">
        <v>27</v>
      </c>
      <c r="G8">
        <v>2</v>
      </c>
      <c r="H8" t="s">
        <v>37</v>
      </c>
      <c r="J8" t="s">
        <v>94</v>
      </c>
      <c r="K8">
        <f>_xlfn.VAR.S(G2:G2647)</f>
        <v>0.73410233658680868</v>
      </c>
    </row>
    <row r="9" spans="4:12" x14ac:dyDescent="0.3">
      <c r="D9">
        <v>0</v>
      </c>
      <c r="E9" t="s">
        <v>27</v>
      </c>
      <c r="G9">
        <v>2</v>
      </c>
      <c r="H9" t="s">
        <v>37</v>
      </c>
    </row>
    <row r="10" spans="4:12" x14ac:dyDescent="0.3">
      <c r="D10">
        <v>0</v>
      </c>
      <c r="E10" t="s">
        <v>27</v>
      </c>
      <c r="G10">
        <v>2</v>
      </c>
      <c r="H10" t="s">
        <v>37</v>
      </c>
    </row>
    <row r="11" spans="4:12" x14ac:dyDescent="0.3">
      <c r="D11">
        <v>0</v>
      </c>
      <c r="E11" t="s">
        <v>27</v>
      </c>
      <c r="G11">
        <v>0</v>
      </c>
      <c r="H11" t="s">
        <v>37</v>
      </c>
    </row>
    <row r="12" spans="4:12" x14ac:dyDescent="0.3">
      <c r="D12">
        <v>0</v>
      </c>
      <c r="E12" t="s">
        <v>27</v>
      </c>
      <c r="G12">
        <v>0</v>
      </c>
      <c r="H12" t="s">
        <v>37</v>
      </c>
      <c r="J12" t="s">
        <v>71</v>
      </c>
    </row>
    <row r="13" spans="4:12" ht="15" thickBot="1" x14ac:dyDescent="0.35">
      <c r="D13">
        <v>2</v>
      </c>
      <c r="E13" t="s">
        <v>27</v>
      </c>
      <c r="G13">
        <v>3</v>
      </c>
      <c r="H13" t="s">
        <v>37</v>
      </c>
    </row>
    <row r="14" spans="4:12" x14ac:dyDescent="0.3">
      <c r="D14">
        <v>0</v>
      </c>
      <c r="E14" t="s">
        <v>27</v>
      </c>
      <c r="G14">
        <v>1</v>
      </c>
      <c r="H14" t="s">
        <v>37</v>
      </c>
      <c r="J14" s="19"/>
      <c r="K14" s="19" t="s">
        <v>72</v>
      </c>
      <c r="L14" s="19" t="s">
        <v>73</v>
      </c>
    </row>
    <row r="15" spans="4:12" x14ac:dyDescent="0.3">
      <c r="D15">
        <v>2</v>
      </c>
      <c r="E15" t="s">
        <v>27</v>
      </c>
      <c r="G15">
        <v>0</v>
      </c>
      <c r="H15" t="s">
        <v>37</v>
      </c>
      <c r="J15" s="17" t="s">
        <v>50</v>
      </c>
      <c r="K15" s="17">
        <v>0.77380952380952384</v>
      </c>
      <c r="L15" s="17">
        <v>0.80725623582766437</v>
      </c>
    </row>
    <row r="16" spans="4:12" x14ac:dyDescent="0.3">
      <c r="D16">
        <v>1</v>
      </c>
      <c r="E16" t="s">
        <v>27</v>
      </c>
      <c r="G16">
        <v>0</v>
      </c>
      <c r="H16" t="s">
        <v>37</v>
      </c>
      <c r="J16" s="17" t="s">
        <v>74</v>
      </c>
      <c r="K16" s="17">
        <v>0.71284700000000001</v>
      </c>
      <c r="L16" s="17">
        <v>0.73410200000000003</v>
      </c>
    </row>
    <row r="17" spans="4:12" x14ac:dyDescent="0.3">
      <c r="D17">
        <v>0</v>
      </c>
      <c r="E17" t="s">
        <v>27</v>
      </c>
      <c r="G17">
        <v>0</v>
      </c>
      <c r="H17" t="s">
        <v>37</v>
      </c>
      <c r="J17" s="17" t="s">
        <v>75</v>
      </c>
      <c r="K17" s="17">
        <v>1764</v>
      </c>
      <c r="L17" s="17">
        <v>2646</v>
      </c>
    </row>
    <row r="18" spans="4:12" x14ac:dyDescent="0.3">
      <c r="D18">
        <v>2</v>
      </c>
      <c r="E18" t="s">
        <v>27</v>
      </c>
      <c r="G18">
        <v>0</v>
      </c>
      <c r="H18" t="s">
        <v>37</v>
      </c>
      <c r="J18" s="17" t="s">
        <v>76</v>
      </c>
      <c r="K18" s="17">
        <v>0</v>
      </c>
      <c r="L18" s="17"/>
    </row>
    <row r="19" spans="4:12" x14ac:dyDescent="0.3">
      <c r="D19">
        <v>1</v>
      </c>
      <c r="E19" t="s">
        <v>27</v>
      </c>
      <c r="G19">
        <v>1</v>
      </c>
      <c r="H19" t="s">
        <v>37</v>
      </c>
      <c r="J19" s="17" t="s">
        <v>77</v>
      </c>
      <c r="K19" s="17">
        <v>-1.2811666628755285</v>
      </c>
      <c r="L19" s="17"/>
    </row>
    <row r="20" spans="4:12" x14ac:dyDescent="0.3">
      <c r="D20">
        <v>2</v>
      </c>
      <c r="E20" t="s">
        <v>27</v>
      </c>
      <c r="G20">
        <v>0</v>
      </c>
      <c r="H20" t="s">
        <v>37</v>
      </c>
      <c r="J20" s="17" t="s">
        <v>78</v>
      </c>
      <c r="K20" s="17">
        <v>0.10006756643767711</v>
      </c>
      <c r="L20" s="17"/>
    </row>
    <row r="21" spans="4:12" x14ac:dyDescent="0.3">
      <c r="D21">
        <v>0</v>
      </c>
      <c r="E21" t="s">
        <v>27</v>
      </c>
      <c r="G21">
        <v>1</v>
      </c>
      <c r="H21" t="s">
        <v>37</v>
      </c>
      <c r="J21" s="17" t="s">
        <v>79</v>
      </c>
      <c r="K21" s="17">
        <v>1.6448536269514715</v>
      </c>
      <c r="L21" s="17"/>
    </row>
    <row r="22" spans="4:12" x14ac:dyDescent="0.3">
      <c r="D22">
        <v>0</v>
      </c>
      <c r="E22" t="s">
        <v>27</v>
      </c>
      <c r="G22">
        <v>0</v>
      </c>
      <c r="H22" t="s">
        <v>37</v>
      </c>
      <c r="J22" s="17" t="s">
        <v>80</v>
      </c>
      <c r="K22" s="20">
        <v>0.20013513287535423</v>
      </c>
      <c r="L22" s="17"/>
    </row>
    <row r="23" spans="4:12" ht="15" thickBot="1" x14ac:dyDescent="0.35">
      <c r="D23">
        <v>0</v>
      </c>
      <c r="E23" t="s">
        <v>27</v>
      </c>
      <c r="G23">
        <v>0</v>
      </c>
      <c r="H23" t="s">
        <v>37</v>
      </c>
      <c r="J23" s="18" t="s">
        <v>81</v>
      </c>
      <c r="K23" s="18">
        <v>1.9599639845400536</v>
      </c>
      <c r="L23" s="18"/>
    </row>
    <row r="24" spans="4:12" x14ac:dyDescent="0.3">
      <c r="D24">
        <v>1</v>
      </c>
      <c r="E24" t="s">
        <v>27</v>
      </c>
      <c r="G24">
        <v>0</v>
      </c>
      <c r="H24" t="s">
        <v>37</v>
      </c>
    </row>
    <row r="25" spans="4:12" x14ac:dyDescent="0.3">
      <c r="D25">
        <v>0</v>
      </c>
      <c r="E25" t="s">
        <v>27</v>
      </c>
      <c r="G25">
        <v>1</v>
      </c>
      <c r="H25" t="s">
        <v>37</v>
      </c>
      <c r="J25" t="s">
        <v>82</v>
      </c>
      <c r="K25">
        <v>2.5000000000000001E-2</v>
      </c>
      <c r="L25">
        <v>0.97499999999999998</v>
      </c>
    </row>
    <row r="26" spans="4:12" x14ac:dyDescent="0.3">
      <c r="D26">
        <v>2</v>
      </c>
      <c r="E26" t="s">
        <v>27</v>
      </c>
      <c r="G26">
        <v>2</v>
      </c>
      <c r="H26" t="s">
        <v>37</v>
      </c>
    </row>
    <row r="27" spans="4:12" x14ac:dyDescent="0.3">
      <c r="D27">
        <v>0</v>
      </c>
      <c r="E27" t="s">
        <v>27</v>
      </c>
      <c r="G27">
        <v>0</v>
      </c>
      <c r="H27" t="s">
        <v>37</v>
      </c>
      <c r="J27" t="s">
        <v>116</v>
      </c>
    </row>
    <row r="28" spans="4:12" x14ac:dyDescent="0.3">
      <c r="D28">
        <v>1</v>
      </c>
      <c r="E28" t="s">
        <v>27</v>
      </c>
      <c r="G28">
        <v>0</v>
      </c>
      <c r="H28" t="s">
        <v>37</v>
      </c>
    </row>
    <row r="29" spans="4:12" x14ac:dyDescent="0.3">
      <c r="D29">
        <v>1</v>
      </c>
      <c r="E29" t="s">
        <v>27</v>
      </c>
      <c r="G29">
        <v>2</v>
      </c>
      <c r="H29" t="s">
        <v>37</v>
      </c>
      <c r="J29" s="11" t="s">
        <v>95</v>
      </c>
      <c r="K29" s="11"/>
      <c r="L29" s="11"/>
    </row>
    <row r="30" spans="4:12" x14ac:dyDescent="0.3">
      <c r="D30">
        <v>1</v>
      </c>
      <c r="E30" t="s">
        <v>27</v>
      </c>
      <c r="G30">
        <v>0</v>
      </c>
      <c r="H30" t="s">
        <v>37</v>
      </c>
    </row>
    <row r="31" spans="4:12" x14ac:dyDescent="0.3">
      <c r="D31">
        <v>2</v>
      </c>
      <c r="E31" t="s">
        <v>27</v>
      </c>
      <c r="G31">
        <v>0</v>
      </c>
      <c r="H31" t="s">
        <v>37</v>
      </c>
      <c r="J31" t="s">
        <v>115</v>
      </c>
    </row>
    <row r="32" spans="4:12" x14ac:dyDescent="0.3">
      <c r="D32">
        <v>1</v>
      </c>
      <c r="E32" t="s">
        <v>27</v>
      </c>
      <c r="G32">
        <v>0</v>
      </c>
      <c r="H32" t="s">
        <v>37</v>
      </c>
    </row>
    <row r="33" spans="4:8" x14ac:dyDescent="0.3">
      <c r="D33">
        <v>3</v>
      </c>
      <c r="E33" t="s">
        <v>27</v>
      </c>
      <c r="G33">
        <v>0</v>
      </c>
      <c r="H33" t="s">
        <v>37</v>
      </c>
    </row>
    <row r="34" spans="4:8" x14ac:dyDescent="0.3">
      <c r="D34">
        <v>2</v>
      </c>
      <c r="E34" t="s">
        <v>27</v>
      </c>
      <c r="G34">
        <v>2</v>
      </c>
      <c r="H34" t="s">
        <v>37</v>
      </c>
    </row>
    <row r="35" spans="4:8" x14ac:dyDescent="0.3">
      <c r="D35">
        <v>0</v>
      </c>
      <c r="E35" t="s">
        <v>27</v>
      </c>
      <c r="G35">
        <v>1</v>
      </c>
      <c r="H35" t="s">
        <v>37</v>
      </c>
    </row>
    <row r="36" spans="4:8" x14ac:dyDescent="0.3">
      <c r="D36">
        <v>1</v>
      </c>
      <c r="E36" t="s">
        <v>27</v>
      </c>
      <c r="G36">
        <v>0</v>
      </c>
      <c r="H36" t="s">
        <v>37</v>
      </c>
    </row>
    <row r="37" spans="4:8" x14ac:dyDescent="0.3">
      <c r="D37">
        <v>0</v>
      </c>
      <c r="E37" t="s">
        <v>27</v>
      </c>
      <c r="G37">
        <v>1</v>
      </c>
      <c r="H37" t="s">
        <v>37</v>
      </c>
    </row>
    <row r="38" spans="4:8" x14ac:dyDescent="0.3">
      <c r="D38">
        <v>1</v>
      </c>
      <c r="E38" t="s">
        <v>27</v>
      </c>
      <c r="G38">
        <v>2</v>
      </c>
      <c r="H38" t="s">
        <v>37</v>
      </c>
    </row>
    <row r="39" spans="4:8" x14ac:dyDescent="0.3">
      <c r="D39">
        <v>0</v>
      </c>
      <c r="E39" t="s">
        <v>27</v>
      </c>
      <c r="G39">
        <v>1</v>
      </c>
      <c r="H39" t="s">
        <v>37</v>
      </c>
    </row>
    <row r="40" spans="4:8" x14ac:dyDescent="0.3">
      <c r="D40">
        <v>0</v>
      </c>
      <c r="E40" t="s">
        <v>27</v>
      </c>
      <c r="G40">
        <v>1</v>
      </c>
      <c r="H40" t="s">
        <v>37</v>
      </c>
    </row>
    <row r="41" spans="4:8" x14ac:dyDescent="0.3">
      <c r="D41">
        <v>0</v>
      </c>
      <c r="E41" t="s">
        <v>27</v>
      </c>
      <c r="G41">
        <v>1</v>
      </c>
      <c r="H41" t="s">
        <v>37</v>
      </c>
    </row>
    <row r="42" spans="4:8" x14ac:dyDescent="0.3">
      <c r="D42">
        <v>0</v>
      </c>
      <c r="E42" t="s">
        <v>27</v>
      </c>
      <c r="G42">
        <v>0</v>
      </c>
      <c r="H42" t="s">
        <v>37</v>
      </c>
    </row>
    <row r="43" spans="4:8" x14ac:dyDescent="0.3">
      <c r="D43">
        <v>1</v>
      </c>
      <c r="E43" t="s">
        <v>27</v>
      </c>
      <c r="G43">
        <v>0</v>
      </c>
      <c r="H43" t="s">
        <v>37</v>
      </c>
    </row>
    <row r="44" spans="4:8" x14ac:dyDescent="0.3">
      <c r="D44">
        <v>0</v>
      </c>
      <c r="E44" t="s">
        <v>27</v>
      </c>
      <c r="G44">
        <v>0</v>
      </c>
      <c r="H44" t="s">
        <v>37</v>
      </c>
    </row>
    <row r="45" spans="4:8" x14ac:dyDescent="0.3">
      <c r="D45">
        <v>3</v>
      </c>
      <c r="E45" t="s">
        <v>27</v>
      </c>
      <c r="G45">
        <v>1</v>
      </c>
      <c r="H45" t="s">
        <v>37</v>
      </c>
    </row>
    <row r="46" spans="4:8" x14ac:dyDescent="0.3">
      <c r="D46">
        <v>0</v>
      </c>
      <c r="E46" t="s">
        <v>27</v>
      </c>
      <c r="G46">
        <v>3</v>
      </c>
      <c r="H46" t="s">
        <v>37</v>
      </c>
    </row>
    <row r="47" spans="4:8" x14ac:dyDescent="0.3">
      <c r="D47">
        <v>1</v>
      </c>
      <c r="E47" t="s">
        <v>27</v>
      </c>
      <c r="G47">
        <v>0</v>
      </c>
      <c r="H47" t="s">
        <v>37</v>
      </c>
    </row>
    <row r="48" spans="4:8" x14ac:dyDescent="0.3">
      <c r="D48">
        <v>1</v>
      </c>
      <c r="E48" t="s">
        <v>27</v>
      </c>
      <c r="G48">
        <v>1</v>
      </c>
      <c r="H48" t="s">
        <v>37</v>
      </c>
    </row>
    <row r="49" spans="4:8" x14ac:dyDescent="0.3">
      <c r="D49">
        <v>0</v>
      </c>
      <c r="E49" t="s">
        <v>27</v>
      </c>
      <c r="G49">
        <v>1</v>
      </c>
      <c r="H49" t="s">
        <v>37</v>
      </c>
    </row>
    <row r="50" spans="4:8" x14ac:dyDescent="0.3">
      <c r="D50">
        <v>0</v>
      </c>
      <c r="E50" t="s">
        <v>27</v>
      </c>
      <c r="G50">
        <v>0</v>
      </c>
      <c r="H50" t="s">
        <v>37</v>
      </c>
    </row>
    <row r="51" spans="4:8" x14ac:dyDescent="0.3">
      <c r="D51">
        <v>1</v>
      </c>
      <c r="E51" t="s">
        <v>27</v>
      </c>
      <c r="G51">
        <v>2</v>
      </c>
      <c r="H51" t="s">
        <v>37</v>
      </c>
    </row>
    <row r="52" spans="4:8" x14ac:dyDescent="0.3">
      <c r="D52">
        <v>2</v>
      </c>
      <c r="E52" t="s">
        <v>27</v>
      </c>
      <c r="G52">
        <v>2</v>
      </c>
      <c r="H52" t="s">
        <v>37</v>
      </c>
    </row>
    <row r="53" spans="4:8" x14ac:dyDescent="0.3">
      <c r="D53">
        <v>1</v>
      </c>
      <c r="E53" t="s">
        <v>27</v>
      </c>
      <c r="G53">
        <v>2</v>
      </c>
      <c r="H53" t="s">
        <v>37</v>
      </c>
    </row>
    <row r="54" spans="4:8" x14ac:dyDescent="0.3">
      <c r="D54">
        <v>0</v>
      </c>
      <c r="E54" t="s">
        <v>27</v>
      </c>
      <c r="G54">
        <v>2</v>
      </c>
      <c r="H54" t="s">
        <v>37</v>
      </c>
    </row>
    <row r="55" spans="4:8" x14ac:dyDescent="0.3">
      <c r="D55">
        <v>1</v>
      </c>
      <c r="E55" t="s">
        <v>27</v>
      </c>
      <c r="G55">
        <v>1</v>
      </c>
      <c r="H55" t="s">
        <v>37</v>
      </c>
    </row>
    <row r="56" spans="4:8" x14ac:dyDescent="0.3">
      <c r="D56">
        <v>0</v>
      </c>
      <c r="E56" t="s">
        <v>27</v>
      </c>
      <c r="G56">
        <v>0</v>
      </c>
      <c r="H56" t="s">
        <v>37</v>
      </c>
    </row>
    <row r="57" spans="4:8" x14ac:dyDescent="0.3">
      <c r="D57">
        <v>0</v>
      </c>
      <c r="E57" t="s">
        <v>27</v>
      </c>
      <c r="G57">
        <v>0</v>
      </c>
      <c r="H57" t="s">
        <v>37</v>
      </c>
    </row>
    <row r="58" spans="4:8" x14ac:dyDescent="0.3">
      <c r="D58">
        <v>0</v>
      </c>
      <c r="E58" t="s">
        <v>27</v>
      </c>
      <c r="G58">
        <v>0</v>
      </c>
      <c r="H58" t="s">
        <v>37</v>
      </c>
    </row>
    <row r="59" spans="4:8" x14ac:dyDescent="0.3">
      <c r="D59">
        <v>1</v>
      </c>
      <c r="E59" t="s">
        <v>27</v>
      </c>
      <c r="G59">
        <v>1</v>
      </c>
      <c r="H59" t="s">
        <v>37</v>
      </c>
    </row>
    <row r="60" spans="4:8" x14ac:dyDescent="0.3">
      <c r="D60">
        <v>1</v>
      </c>
      <c r="E60" t="s">
        <v>27</v>
      </c>
      <c r="G60">
        <v>0</v>
      </c>
      <c r="H60" t="s">
        <v>37</v>
      </c>
    </row>
    <row r="61" spans="4:8" x14ac:dyDescent="0.3">
      <c r="D61">
        <v>1</v>
      </c>
      <c r="E61" t="s">
        <v>27</v>
      </c>
      <c r="G61">
        <v>0</v>
      </c>
      <c r="H61" t="s">
        <v>37</v>
      </c>
    </row>
    <row r="62" spans="4:8" x14ac:dyDescent="0.3">
      <c r="D62">
        <v>0</v>
      </c>
      <c r="E62" t="s">
        <v>27</v>
      </c>
      <c r="G62">
        <v>0</v>
      </c>
      <c r="H62" t="s">
        <v>37</v>
      </c>
    </row>
    <row r="63" spans="4:8" x14ac:dyDescent="0.3">
      <c r="D63">
        <v>1</v>
      </c>
      <c r="E63" t="s">
        <v>27</v>
      </c>
      <c r="G63">
        <v>1</v>
      </c>
      <c r="H63" t="s">
        <v>37</v>
      </c>
    </row>
    <row r="64" spans="4:8" x14ac:dyDescent="0.3">
      <c r="D64">
        <v>1</v>
      </c>
      <c r="E64" t="s">
        <v>27</v>
      </c>
      <c r="G64">
        <v>0</v>
      </c>
      <c r="H64" t="s">
        <v>37</v>
      </c>
    </row>
    <row r="65" spans="4:8" x14ac:dyDescent="0.3">
      <c r="D65">
        <v>0</v>
      </c>
      <c r="E65" t="s">
        <v>27</v>
      </c>
      <c r="G65">
        <v>1</v>
      </c>
      <c r="H65" t="s">
        <v>37</v>
      </c>
    </row>
    <row r="66" spans="4:8" x14ac:dyDescent="0.3">
      <c r="D66">
        <v>3</v>
      </c>
      <c r="E66" t="s">
        <v>27</v>
      </c>
      <c r="G66">
        <v>0</v>
      </c>
      <c r="H66" t="s">
        <v>37</v>
      </c>
    </row>
    <row r="67" spans="4:8" x14ac:dyDescent="0.3">
      <c r="D67">
        <v>0</v>
      </c>
      <c r="E67" t="s">
        <v>27</v>
      </c>
      <c r="G67">
        <v>1</v>
      </c>
      <c r="H67" t="s">
        <v>37</v>
      </c>
    </row>
    <row r="68" spans="4:8" x14ac:dyDescent="0.3">
      <c r="D68">
        <v>1</v>
      </c>
      <c r="E68" t="s">
        <v>27</v>
      </c>
      <c r="G68">
        <v>0</v>
      </c>
      <c r="H68" t="s">
        <v>37</v>
      </c>
    </row>
    <row r="69" spans="4:8" x14ac:dyDescent="0.3">
      <c r="D69">
        <v>0</v>
      </c>
      <c r="E69" t="s">
        <v>27</v>
      </c>
      <c r="G69">
        <v>0</v>
      </c>
      <c r="H69" t="s">
        <v>37</v>
      </c>
    </row>
    <row r="70" spans="4:8" x14ac:dyDescent="0.3">
      <c r="D70">
        <v>0</v>
      </c>
      <c r="E70" t="s">
        <v>27</v>
      </c>
      <c r="G70">
        <v>1</v>
      </c>
      <c r="H70" t="s">
        <v>37</v>
      </c>
    </row>
    <row r="71" spans="4:8" x14ac:dyDescent="0.3">
      <c r="D71">
        <v>1</v>
      </c>
      <c r="E71" t="s">
        <v>27</v>
      </c>
      <c r="G71">
        <v>0</v>
      </c>
      <c r="H71" t="s">
        <v>37</v>
      </c>
    </row>
    <row r="72" spans="4:8" x14ac:dyDescent="0.3">
      <c r="D72">
        <v>0</v>
      </c>
      <c r="E72" t="s">
        <v>27</v>
      </c>
      <c r="G72">
        <v>0</v>
      </c>
      <c r="H72" t="s">
        <v>37</v>
      </c>
    </row>
    <row r="73" spans="4:8" x14ac:dyDescent="0.3">
      <c r="D73">
        <v>1</v>
      </c>
      <c r="E73" t="s">
        <v>27</v>
      </c>
      <c r="G73">
        <v>1</v>
      </c>
      <c r="H73" t="s">
        <v>37</v>
      </c>
    </row>
    <row r="74" spans="4:8" x14ac:dyDescent="0.3">
      <c r="D74">
        <v>2</v>
      </c>
      <c r="E74" t="s">
        <v>27</v>
      </c>
      <c r="G74">
        <v>1</v>
      </c>
      <c r="H74" t="s">
        <v>37</v>
      </c>
    </row>
    <row r="75" spans="4:8" x14ac:dyDescent="0.3">
      <c r="D75">
        <v>3</v>
      </c>
      <c r="E75" t="s">
        <v>27</v>
      </c>
      <c r="G75">
        <v>0</v>
      </c>
      <c r="H75" t="s">
        <v>37</v>
      </c>
    </row>
    <row r="76" spans="4:8" x14ac:dyDescent="0.3">
      <c r="D76">
        <v>2</v>
      </c>
      <c r="E76" t="s">
        <v>27</v>
      </c>
      <c r="G76">
        <v>1</v>
      </c>
      <c r="H76" t="s">
        <v>37</v>
      </c>
    </row>
    <row r="77" spans="4:8" x14ac:dyDescent="0.3">
      <c r="D77">
        <v>0</v>
      </c>
      <c r="E77" t="s">
        <v>27</v>
      </c>
      <c r="G77">
        <v>1</v>
      </c>
      <c r="H77" t="s">
        <v>37</v>
      </c>
    </row>
    <row r="78" spans="4:8" x14ac:dyDescent="0.3">
      <c r="D78">
        <v>1</v>
      </c>
      <c r="E78" t="s">
        <v>27</v>
      </c>
      <c r="G78">
        <v>0</v>
      </c>
      <c r="H78" t="s">
        <v>37</v>
      </c>
    </row>
    <row r="79" spans="4:8" x14ac:dyDescent="0.3">
      <c r="D79">
        <v>0</v>
      </c>
      <c r="E79" t="s">
        <v>27</v>
      </c>
      <c r="G79">
        <v>1</v>
      </c>
      <c r="H79" t="s">
        <v>37</v>
      </c>
    </row>
    <row r="80" spans="4:8" x14ac:dyDescent="0.3">
      <c r="D80">
        <v>0</v>
      </c>
      <c r="E80" t="s">
        <v>27</v>
      </c>
      <c r="G80">
        <v>0</v>
      </c>
      <c r="H80" t="s">
        <v>37</v>
      </c>
    </row>
    <row r="81" spans="4:8" x14ac:dyDescent="0.3">
      <c r="D81">
        <v>0</v>
      </c>
      <c r="E81" t="s">
        <v>27</v>
      </c>
      <c r="G81">
        <v>3</v>
      </c>
      <c r="H81" t="s">
        <v>37</v>
      </c>
    </row>
    <row r="82" spans="4:8" x14ac:dyDescent="0.3">
      <c r="D82">
        <v>0</v>
      </c>
      <c r="E82" t="s">
        <v>27</v>
      </c>
      <c r="G82">
        <v>2</v>
      </c>
      <c r="H82" t="s">
        <v>37</v>
      </c>
    </row>
    <row r="83" spans="4:8" x14ac:dyDescent="0.3">
      <c r="D83">
        <v>0</v>
      </c>
      <c r="E83" t="s">
        <v>27</v>
      </c>
      <c r="G83">
        <v>0</v>
      </c>
      <c r="H83" t="s">
        <v>37</v>
      </c>
    </row>
    <row r="84" spans="4:8" x14ac:dyDescent="0.3">
      <c r="D84">
        <v>2</v>
      </c>
      <c r="E84" t="s">
        <v>27</v>
      </c>
      <c r="G84">
        <v>1</v>
      </c>
      <c r="H84" t="s">
        <v>37</v>
      </c>
    </row>
    <row r="85" spans="4:8" x14ac:dyDescent="0.3">
      <c r="D85">
        <v>0</v>
      </c>
      <c r="E85" t="s">
        <v>27</v>
      </c>
      <c r="G85">
        <v>2</v>
      </c>
      <c r="H85" t="s">
        <v>37</v>
      </c>
    </row>
    <row r="86" spans="4:8" x14ac:dyDescent="0.3">
      <c r="D86">
        <v>0</v>
      </c>
      <c r="E86" t="s">
        <v>27</v>
      </c>
      <c r="G86">
        <v>1</v>
      </c>
      <c r="H86" t="s">
        <v>37</v>
      </c>
    </row>
    <row r="87" spans="4:8" x14ac:dyDescent="0.3">
      <c r="D87">
        <v>0</v>
      </c>
      <c r="E87" t="s">
        <v>27</v>
      </c>
      <c r="G87">
        <v>1</v>
      </c>
      <c r="H87" t="s">
        <v>37</v>
      </c>
    </row>
    <row r="88" spans="4:8" x14ac:dyDescent="0.3">
      <c r="D88">
        <v>2</v>
      </c>
      <c r="E88" t="s">
        <v>27</v>
      </c>
      <c r="G88">
        <v>1</v>
      </c>
      <c r="H88" t="s">
        <v>37</v>
      </c>
    </row>
    <row r="89" spans="4:8" x14ac:dyDescent="0.3">
      <c r="D89">
        <v>1</v>
      </c>
      <c r="E89" t="s">
        <v>27</v>
      </c>
      <c r="G89">
        <v>1</v>
      </c>
      <c r="H89" t="s">
        <v>37</v>
      </c>
    </row>
    <row r="90" spans="4:8" x14ac:dyDescent="0.3">
      <c r="D90">
        <v>2</v>
      </c>
      <c r="E90" t="s">
        <v>27</v>
      </c>
      <c r="G90">
        <v>1</v>
      </c>
      <c r="H90" t="s">
        <v>37</v>
      </c>
    </row>
    <row r="91" spans="4:8" x14ac:dyDescent="0.3">
      <c r="D91">
        <v>2</v>
      </c>
      <c r="E91" t="s">
        <v>27</v>
      </c>
      <c r="G91">
        <v>0</v>
      </c>
      <c r="H91" t="s">
        <v>37</v>
      </c>
    </row>
    <row r="92" spans="4:8" x14ac:dyDescent="0.3">
      <c r="D92">
        <v>1</v>
      </c>
      <c r="E92" t="s">
        <v>27</v>
      </c>
      <c r="G92">
        <v>1</v>
      </c>
      <c r="H92" t="s">
        <v>37</v>
      </c>
    </row>
    <row r="93" spans="4:8" x14ac:dyDescent="0.3">
      <c r="D93">
        <v>0</v>
      </c>
      <c r="E93" t="s">
        <v>27</v>
      </c>
      <c r="G93">
        <v>0</v>
      </c>
      <c r="H93" t="s">
        <v>37</v>
      </c>
    </row>
    <row r="94" spans="4:8" x14ac:dyDescent="0.3">
      <c r="D94">
        <v>2</v>
      </c>
      <c r="E94" t="s">
        <v>27</v>
      </c>
      <c r="G94">
        <v>1</v>
      </c>
      <c r="H94" t="s">
        <v>37</v>
      </c>
    </row>
    <row r="95" spans="4:8" x14ac:dyDescent="0.3">
      <c r="D95">
        <v>3</v>
      </c>
      <c r="E95" t="s">
        <v>27</v>
      </c>
      <c r="G95">
        <v>1</v>
      </c>
      <c r="H95" t="s">
        <v>37</v>
      </c>
    </row>
    <row r="96" spans="4:8" x14ac:dyDescent="0.3">
      <c r="D96">
        <v>0</v>
      </c>
      <c r="E96" t="s">
        <v>27</v>
      </c>
      <c r="G96">
        <v>2</v>
      </c>
      <c r="H96" t="s">
        <v>37</v>
      </c>
    </row>
    <row r="97" spans="4:8" x14ac:dyDescent="0.3">
      <c r="D97">
        <v>0</v>
      </c>
      <c r="E97" t="s">
        <v>27</v>
      </c>
      <c r="G97">
        <v>1</v>
      </c>
      <c r="H97" t="s">
        <v>37</v>
      </c>
    </row>
    <row r="98" spans="4:8" x14ac:dyDescent="0.3">
      <c r="D98">
        <v>2</v>
      </c>
      <c r="E98" t="s">
        <v>27</v>
      </c>
      <c r="G98">
        <v>1</v>
      </c>
      <c r="H98" t="s">
        <v>37</v>
      </c>
    </row>
    <row r="99" spans="4:8" x14ac:dyDescent="0.3">
      <c r="D99">
        <v>0</v>
      </c>
      <c r="E99" t="s">
        <v>27</v>
      </c>
      <c r="G99">
        <v>1</v>
      </c>
      <c r="H99" t="s">
        <v>37</v>
      </c>
    </row>
    <row r="100" spans="4:8" x14ac:dyDescent="0.3">
      <c r="D100">
        <v>0</v>
      </c>
      <c r="E100" t="s">
        <v>27</v>
      </c>
      <c r="G100">
        <v>2</v>
      </c>
      <c r="H100" t="s">
        <v>37</v>
      </c>
    </row>
    <row r="101" spans="4:8" x14ac:dyDescent="0.3">
      <c r="D101">
        <v>1</v>
      </c>
      <c r="E101" t="s">
        <v>27</v>
      </c>
      <c r="G101">
        <v>1</v>
      </c>
      <c r="H101" t="s">
        <v>37</v>
      </c>
    </row>
    <row r="102" spans="4:8" x14ac:dyDescent="0.3">
      <c r="D102">
        <v>2</v>
      </c>
      <c r="E102" t="s">
        <v>27</v>
      </c>
      <c r="G102">
        <v>1</v>
      </c>
      <c r="H102" t="s">
        <v>37</v>
      </c>
    </row>
    <row r="103" spans="4:8" x14ac:dyDescent="0.3">
      <c r="D103">
        <v>0</v>
      </c>
      <c r="E103" t="s">
        <v>27</v>
      </c>
      <c r="G103">
        <v>2</v>
      </c>
      <c r="H103" t="s">
        <v>37</v>
      </c>
    </row>
    <row r="104" spans="4:8" x14ac:dyDescent="0.3">
      <c r="D104">
        <v>1</v>
      </c>
      <c r="E104" t="s">
        <v>27</v>
      </c>
      <c r="G104">
        <v>1</v>
      </c>
      <c r="H104" t="s">
        <v>37</v>
      </c>
    </row>
    <row r="105" spans="4:8" x14ac:dyDescent="0.3">
      <c r="D105">
        <v>1</v>
      </c>
      <c r="E105" t="s">
        <v>27</v>
      </c>
      <c r="G105">
        <v>3</v>
      </c>
      <c r="H105" t="s">
        <v>37</v>
      </c>
    </row>
    <row r="106" spans="4:8" x14ac:dyDescent="0.3">
      <c r="D106">
        <v>1</v>
      </c>
      <c r="E106" t="s">
        <v>27</v>
      </c>
      <c r="G106">
        <v>2</v>
      </c>
      <c r="H106" t="s">
        <v>37</v>
      </c>
    </row>
    <row r="107" spans="4:8" x14ac:dyDescent="0.3">
      <c r="D107">
        <v>3</v>
      </c>
      <c r="E107" t="s">
        <v>27</v>
      </c>
      <c r="G107">
        <v>0</v>
      </c>
      <c r="H107" t="s">
        <v>37</v>
      </c>
    </row>
    <row r="108" spans="4:8" x14ac:dyDescent="0.3">
      <c r="D108">
        <v>0</v>
      </c>
      <c r="E108" t="s">
        <v>27</v>
      </c>
      <c r="G108">
        <v>1</v>
      </c>
      <c r="H108" t="s">
        <v>37</v>
      </c>
    </row>
    <row r="109" spans="4:8" x14ac:dyDescent="0.3">
      <c r="D109">
        <v>1</v>
      </c>
      <c r="E109" t="s">
        <v>27</v>
      </c>
      <c r="G109">
        <v>0</v>
      </c>
      <c r="H109" t="s">
        <v>37</v>
      </c>
    </row>
    <row r="110" spans="4:8" x14ac:dyDescent="0.3">
      <c r="D110">
        <v>0</v>
      </c>
      <c r="E110" t="s">
        <v>27</v>
      </c>
      <c r="G110">
        <v>1</v>
      </c>
      <c r="H110" t="s">
        <v>37</v>
      </c>
    </row>
    <row r="111" spans="4:8" x14ac:dyDescent="0.3">
      <c r="D111">
        <v>0</v>
      </c>
      <c r="E111" t="s">
        <v>27</v>
      </c>
      <c r="G111">
        <v>1</v>
      </c>
      <c r="H111" t="s">
        <v>37</v>
      </c>
    </row>
    <row r="112" spans="4:8" x14ac:dyDescent="0.3">
      <c r="D112">
        <v>2</v>
      </c>
      <c r="E112" t="s">
        <v>27</v>
      </c>
      <c r="G112">
        <v>0</v>
      </c>
      <c r="H112" t="s">
        <v>37</v>
      </c>
    </row>
    <row r="113" spans="4:8" x14ac:dyDescent="0.3">
      <c r="D113">
        <v>0</v>
      </c>
      <c r="E113" t="s">
        <v>27</v>
      </c>
      <c r="G113">
        <v>1</v>
      </c>
      <c r="H113" t="s">
        <v>37</v>
      </c>
    </row>
    <row r="114" spans="4:8" x14ac:dyDescent="0.3">
      <c r="D114">
        <v>0</v>
      </c>
      <c r="E114" t="s">
        <v>27</v>
      </c>
      <c r="G114">
        <v>1</v>
      </c>
      <c r="H114" t="s">
        <v>37</v>
      </c>
    </row>
    <row r="115" spans="4:8" x14ac:dyDescent="0.3">
      <c r="D115">
        <v>0</v>
      </c>
      <c r="E115" t="s">
        <v>27</v>
      </c>
      <c r="G115">
        <v>2</v>
      </c>
      <c r="H115" t="s">
        <v>37</v>
      </c>
    </row>
    <row r="116" spans="4:8" x14ac:dyDescent="0.3">
      <c r="D116">
        <v>1</v>
      </c>
      <c r="E116" t="s">
        <v>27</v>
      </c>
      <c r="G116">
        <v>0</v>
      </c>
      <c r="H116" t="s">
        <v>37</v>
      </c>
    </row>
    <row r="117" spans="4:8" x14ac:dyDescent="0.3">
      <c r="D117">
        <v>1</v>
      </c>
      <c r="E117" t="s">
        <v>27</v>
      </c>
      <c r="G117">
        <v>0</v>
      </c>
      <c r="H117" t="s">
        <v>37</v>
      </c>
    </row>
    <row r="118" spans="4:8" x14ac:dyDescent="0.3">
      <c r="D118">
        <v>3</v>
      </c>
      <c r="E118" t="s">
        <v>27</v>
      </c>
      <c r="G118">
        <v>2</v>
      </c>
      <c r="H118" t="s">
        <v>37</v>
      </c>
    </row>
    <row r="119" spans="4:8" x14ac:dyDescent="0.3">
      <c r="D119">
        <v>3</v>
      </c>
      <c r="E119" t="s">
        <v>27</v>
      </c>
      <c r="G119">
        <v>2</v>
      </c>
      <c r="H119" t="s">
        <v>37</v>
      </c>
    </row>
    <row r="120" spans="4:8" x14ac:dyDescent="0.3">
      <c r="D120">
        <v>3</v>
      </c>
      <c r="E120" t="s">
        <v>27</v>
      </c>
      <c r="G120">
        <v>3</v>
      </c>
      <c r="H120" t="s">
        <v>37</v>
      </c>
    </row>
    <row r="121" spans="4:8" x14ac:dyDescent="0.3">
      <c r="D121">
        <v>0</v>
      </c>
      <c r="E121" t="s">
        <v>27</v>
      </c>
      <c r="G121">
        <v>0</v>
      </c>
      <c r="H121" t="s">
        <v>37</v>
      </c>
    </row>
    <row r="122" spans="4:8" x14ac:dyDescent="0.3">
      <c r="D122">
        <v>1</v>
      </c>
      <c r="E122" t="s">
        <v>27</v>
      </c>
      <c r="G122">
        <v>1</v>
      </c>
      <c r="H122" t="s">
        <v>37</v>
      </c>
    </row>
    <row r="123" spans="4:8" x14ac:dyDescent="0.3">
      <c r="D123">
        <v>0</v>
      </c>
      <c r="E123" t="s">
        <v>27</v>
      </c>
      <c r="G123">
        <v>1</v>
      </c>
      <c r="H123" t="s">
        <v>37</v>
      </c>
    </row>
    <row r="124" spans="4:8" x14ac:dyDescent="0.3">
      <c r="D124">
        <v>1</v>
      </c>
      <c r="E124" t="s">
        <v>27</v>
      </c>
      <c r="G124">
        <v>0</v>
      </c>
      <c r="H124" t="s">
        <v>37</v>
      </c>
    </row>
    <row r="125" spans="4:8" x14ac:dyDescent="0.3">
      <c r="D125">
        <v>1</v>
      </c>
      <c r="E125" t="s">
        <v>27</v>
      </c>
      <c r="G125">
        <v>1</v>
      </c>
      <c r="H125" t="s">
        <v>37</v>
      </c>
    </row>
    <row r="126" spans="4:8" x14ac:dyDescent="0.3">
      <c r="D126">
        <v>1</v>
      </c>
      <c r="E126" t="s">
        <v>27</v>
      </c>
      <c r="G126">
        <v>1</v>
      </c>
      <c r="H126" t="s">
        <v>37</v>
      </c>
    </row>
    <row r="127" spans="4:8" x14ac:dyDescent="0.3">
      <c r="D127">
        <v>0</v>
      </c>
      <c r="E127" t="s">
        <v>27</v>
      </c>
      <c r="G127">
        <v>1</v>
      </c>
      <c r="H127" t="s">
        <v>37</v>
      </c>
    </row>
    <row r="128" spans="4:8" x14ac:dyDescent="0.3">
      <c r="D128">
        <v>1</v>
      </c>
      <c r="E128" t="s">
        <v>27</v>
      </c>
      <c r="G128">
        <v>2</v>
      </c>
      <c r="H128" t="s">
        <v>37</v>
      </c>
    </row>
    <row r="129" spans="4:8" x14ac:dyDescent="0.3">
      <c r="D129">
        <v>1</v>
      </c>
      <c r="E129" t="s">
        <v>27</v>
      </c>
      <c r="G129">
        <v>3</v>
      </c>
      <c r="H129" t="s">
        <v>37</v>
      </c>
    </row>
    <row r="130" spans="4:8" x14ac:dyDescent="0.3">
      <c r="D130">
        <v>1</v>
      </c>
      <c r="E130" t="s">
        <v>27</v>
      </c>
      <c r="G130">
        <v>0</v>
      </c>
      <c r="H130" t="s">
        <v>37</v>
      </c>
    </row>
    <row r="131" spans="4:8" x14ac:dyDescent="0.3">
      <c r="D131">
        <v>2</v>
      </c>
      <c r="E131" t="s">
        <v>27</v>
      </c>
      <c r="G131">
        <v>0</v>
      </c>
      <c r="H131" t="s">
        <v>37</v>
      </c>
    </row>
    <row r="132" spans="4:8" x14ac:dyDescent="0.3">
      <c r="D132">
        <v>0</v>
      </c>
      <c r="E132" t="s">
        <v>27</v>
      </c>
      <c r="G132">
        <v>0</v>
      </c>
      <c r="H132" t="s">
        <v>37</v>
      </c>
    </row>
    <row r="133" spans="4:8" x14ac:dyDescent="0.3">
      <c r="D133">
        <v>0</v>
      </c>
      <c r="E133" t="s">
        <v>27</v>
      </c>
      <c r="G133">
        <v>1</v>
      </c>
      <c r="H133" t="s">
        <v>37</v>
      </c>
    </row>
    <row r="134" spans="4:8" x14ac:dyDescent="0.3">
      <c r="D134">
        <v>3</v>
      </c>
      <c r="E134" t="s">
        <v>27</v>
      </c>
      <c r="G134">
        <v>1</v>
      </c>
      <c r="H134" t="s">
        <v>37</v>
      </c>
    </row>
    <row r="135" spans="4:8" x14ac:dyDescent="0.3">
      <c r="D135">
        <v>1</v>
      </c>
      <c r="E135" t="s">
        <v>27</v>
      </c>
      <c r="G135">
        <v>1</v>
      </c>
      <c r="H135" t="s">
        <v>37</v>
      </c>
    </row>
    <row r="136" spans="4:8" x14ac:dyDescent="0.3">
      <c r="D136">
        <v>2</v>
      </c>
      <c r="E136" t="s">
        <v>27</v>
      </c>
      <c r="G136">
        <v>1</v>
      </c>
      <c r="H136" t="s">
        <v>37</v>
      </c>
    </row>
    <row r="137" spans="4:8" x14ac:dyDescent="0.3">
      <c r="D137">
        <v>0</v>
      </c>
      <c r="E137" t="s">
        <v>27</v>
      </c>
      <c r="G137">
        <v>3</v>
      </c>
      <c r="H137" t="s">
        <v>37</v>
      </c>
    </row>
    <row r="138" spans="4:8" x14ac:dyDescent="0.3">
      <c r="D138">
        <v>0</v>
      </c>
      <c r="E138" t="s">
        <v>27</v>
      </c>
      <c r="G138">
        <v>0</v>
      </c>
      <c r="H138" t="s">
        <v>37</v>
      </c>
    </row>
    <row r="139" spans="4:8" x14ac:dyDescent="0.3">
      <c r="D139">
        <v>0</v>
      </c>
      <c r="E139" t="s">
        <v>27</v>
      </c>
      <c r="G139">
        <v>1</v>
      </c>
      <c r="H139" t="s">
        <v>37</v>
      </c>
    </row>
    <row r="140" spans="4:8" x14ac:dyDescent="0.3">
      <c r="D140">
        <v>1</v>
      </c>
      <c r="E140" t="s">
        <v>27</v>
      </c>
      <c r="G140">
        <v>1</v>
      </c>
      <c r="H140" t="s">
        <v>37</v>
      </c>
    </row>
    <row r="141" spans="4:8" x14ac:dyDescent="0.3">
      <c r="D141">
        <v>1</v>
      </c>
      <c r="E141" t="s">
        <v>27</v>
      </c>
      <c r="G141">
        <v>0</v>
      </c>
      <c r="H141" t="s">
        <v>37</v>
      </c>
    </row>
    <row r="142" spans="4:8" x14ac:dyDescent="0.3">
      <c r="D142">
        <v>0</v>
      </c>
      <c r="E142" t="s">
        <v>27</v>
      </c>
      <c r="G142">
        <v>0</v>
      </c>
      <c r="H142" t="s">
        <v>37</v>
      </c>
    </row>
    <row r="143" spans="4:8" x14ac:dyDescent="0.3">
      <c r="D143">
        <v>0</v>
      </c>
      <c r="E143" t="s">
        <v>27</v>
      </c>
      <c r="G143">
        <v>1</v>
      </c>
      <c r="H143" t="s">
        <v>37</v>
      </c>
    </row>
    <row r="144" spans="4:8" x14ac:dyDescent="0.3">
      <c r="D144">
        <v>0</v>
      </c>
      <c r="E144" t="s">
        <v>27</v>
      </c>
      <c r="G144">
        <v>1</v>
      </c>
      <c r="H144" t="s">
        <v>37</v>
      </c>
    </row>
    <row r="145" spans="4:8" x14ac:dyDescent="0.3">
      <c r="D145">
        <v>2</v>
      </c>
      <c r="E145" t="s">
        <v>27</v>
      </c>
      <c r="G145">
        <v>0</v>
      </c>
      <c r="H145" t="s">
        <v>37</v>
      </c>
    </row>
    <row r="146" spans="4:8" x14ac:dyDescent="0.3">
      <c r="D146">
        <v>1</v>
      </c>
      <c r="E146" t="s">
        <v>27</v>
      </c>
      <c r="G146">
        <v>1</v>
      </c>
      <c r="H146" t="s">
        <v>37</v>
      </c>
    </row>
    <row r="147" spans="4:8" x14ac:dyDescent="0.3">
      <c r="D147">
        <v>1</v>
      </c>
      <c r="E147" t="s">
        <v>27</v>
      </c>
      <c r="G147">
        <v>1</v>
      </c>
      <c r="H147" t="s">
        <v>37</v>
      </c>
    </row>
    <row r="148" spans="4:8" x14ac:dyDescent="0.3">
      <c r="D148">
        <v>1</v>
      </c>
      <c r="E148" t="s">
        <v>27</v>
      </c>
      <c r="G148">
        <v>1</v>
      </c>
      <c r="H148" t="s">
        <v>37</v>
      </c>
    </row>
    <row r="149" spans="4:8" x14ac:dyDescent="0.3">
      <c r="D149">
        <v>1</v>
      </c>
      <c r="E149" t="s">
        <v>27</v>
      </c>
      <c r="G149">
        <v>3</v>
      </c>
      <c r="H149" t="s">
        <v>37</v>
      </c>
    </row>
    <row r="150" spans="4:8" x14ac:dyDescent="0.3">
      <c r="D150">
        <v>1</v>
      </c>
      <c r="E150" t="s">
        <v>27</v>
      </c>
      <c r="G150">
        <v>1</v>
      </c>
      <c r="H150" t="s">
        <v>37</v>
      </c>
    </row>
    <row r="151" spans="4:8" x14ac:dyDescent="0.3">
      <c r="D151">
        <v>2</v>
      </c>
      <c r="E151" t="s">
        <v>27</v>
      </c>
      <c r="G151">
        <v>1</v>
      </c>
      <c r="H151" t="s">
        <v>37</v>
      </c>
    </row>
    <row r="152" spans="4:8" x14ac:dyDescent="0.3">
      <c r="D152">
        <v>1</v>
      </c>
      <c r="E152" t="s">
        <v>27</v>
      </c>
      <c r="G152">
        <v>1</v>
      </c>
      <c r="H152" t="s">
        <v>37</v>
      </c>
    </row>
    <row r="153" spans="4:8" x14ac:dyDescent="0.3">
      <c r="D153">
        <v>1</v>
      </c>
      <c r="E153" t="s">
        <v>27</v>
      </c>
      <c r="G153">
        <v>1</v>
      </c>
      <c r="H153" t="s">
        <v>37</v>
      </c>
    </row>
    <row r="154" spans="4:8" x14ac:dyDescent="0.3">
      <c r="D154">
        <v>1</v>
      </c>
      <c r="E154" t="s">
        <v>27</v>
      </c>
      <c r="G154">
        <v>3</v>
      </c>
      <c r="H154" t="s">
        <v>37</v>
      </c>
    </row>
    <row r="155" spans="4:8" x14ac:dyDescent="0.3">
      <c r="D155">
        <v>0</v>
      </c>
      <c r="E155" t="s">
        <v>27</v>
      </c>
      <c r="G155">
        <v>0</v>
      </c>
      <c r="H155" t="s">
        <v>37</v>
      </c>
    </row>
    <row r="156" spans="4:8" x14ac:dyDescent="0.3">
      <c r="D156">
        <v>0</v>
      </c>
      <c r="E156" t="s">
        <v>27</v>
      </c>
      <c r="G156">
        <v>0</v>
      </c>
      <c r="H156" t="s">
        <v>37</v>
      </c>
    </row>
    <row r="157" spans="4:8" x14ac:dyDescent="0.3">
      <c r="D157">
        <v>0</v>
      </c>
      <c r="E157" t="s">
        <v>27</v>
      </c>
      <c r="G157">
        <v>0</v>
      </c>
      <c r="H157" t="s">
        <v>37</v>
      </c>
    </row>
    <row r="158" spans="4:8" x14ac:dyDescent="0.3">
      <c r="D158">
        <v>1</v>
      </c>
      <c r="E158" t="s">
        <v>27</v>
      </c>
      <c r="G158">
        <v>1</v>
      </c>
      <c r="H158" t="s">
        <v>37</v>
      </c>
    </row>
    <row r="159" spans="4:8" x14ac:dyDescent="0.3">
      <c r="D159">
        <v>1</v>
      </c>
      <c r="E159" t="s">
        <v>27</v>
      </c>
      <c r="G159">
        <v>1</v>
      </c>
      <c r="H159" t="s">
        <v>37</v>
      </c>
    </row>
    <row r="160" spans="4:8" x14ac:dyDescent="0.3">
      <c r="D160">
        <v>1</v>
      </c>
      <c r="E160" t="s">
        <v>27</v>
      </c>
      <c r="G160">
        <v>0</v>
      </c>
      <c r="H160" t="s">
        <v>37</v>
      </c>
    </row>
    <row r="161" spans="4:8" x14ac:dyDescent="0.3">
      <c r="D161">
        <v>1</v>
      </c>
      <c r="E161" t="s">
        <v>27</v>
      </c>
      <c r="G161">
        <v>1</v>
      </c>
      <c r="H161" t="s">
        <v>37</v>
      </c>
    </row>
    <row r="162" spans="4:8" x14ac:dyDescent="0.3">
      <c r="D162">
        <v>2</v>
      </c>
      <c r="E162" t="s">
        <v>27</v>
      </c>
      <c r="G162">
        <v>1</v>
      </c>
      <c r="H162" t="s">
        <v>37</v>
      </c>
    </row>
    <row r="163" spans="4:8" x14ac:dyDescent="0.3">
      <c r="D163">
        <v>0</v>
      </c>
      <c r="E163" t="s">
        <v>27</v>
      </c>
      <c r="G163">
        <v>1</v>
      </c>
      <c r="H163" t="s">
        <v>37</v>
      </c>
    </row>
    <row r="164" spans="4:8" x14ac:dyDescent="0.3">
      <c r="D164">
        <v>0</v>
      </c>
      <c r="E164" t="s">
        <v>27</v>
      </c>
      <c r="G164">
        <v>0</v>
      </c>
      <c r="H164" t="s">
        <v>37</v>
      </c>
    </row>
    <row r="165" spans="4:8" x14ac:dyDescent="0.3">
      <c r="D165">
        <v>1</v>
      </c>
      <c r="E165" t="s">
        <v>27</v>
      </c>
      <c r="G165">
        <v>1</v>
      </c>
      <c r="H165" t="s">
        <v>37</v>
      </c>
    </row>
    <row r="166" spans="4:8" x14ac:dyDescent="0.3">
      <c r="D166">
        <v>0</v>
      </c>
      <c r="E166" t="s">
        <v>27</v>
      </c>
      <c r="G166">
        <v>3</v>
      </c>
      <c r="H166" t="s">
        <v>37</v>
      </c>
    </row>
    <row r="167" spans="4:8" x14ac:dyDescent="0.3">
      <c r="D167">
        <v>1</v>
      </c>
      <c r="E167" t="s">
        <v>27</v>
      </c>
      <c r="G167">
        <v>0</v>
      </c>
      <c r="H167" t="s">
        <v>37</v>
      </c>
    </row>
    <row r="168" spans="4:8" x14ac:dyDescent="0.3">
      <c r="D168">
        <v>0</v>
      </c>
      <c r="E168" t="s">
        <v>27</v>
      </c>
      <c r="G168">
        <v>0</v>
      </c>
      <c r="H168" t="s">
        <v>37</v>
      </c>
    </row>
    <row r="169" spans="4:8" x14ac:dyDescent="0.3">
      <c r="D169">
        <v>0</v>
      </c>
      <c r="E169" t="s">
        <v>27</v>
      </c>
      <c r="G169">
        <v>1</v>
      </c>
      <c r="H169" t="s">
        <v>37</v>
      </c>
    </row>
    <row r="170" spans="4:8" x14ac:dyDescent="0.3">
      <c r="D170">
        <v>0</v>
      </c>
      <c r="E170" t="s">
        <v>27</v>
      </c>
      <c r="G170">
        <v>3</v>
      </c>
      <c r="H170" t="s">
        <v>37</v>
      </c>
    </row>
    <row r="171" spans="4:8" x14ac:dyDescent="0.3">
      <c r="D171">
        <v>0</v>
      </c>
      <c r="E171" t="s">
        <v>27</v>
      </c>
      <c r="G171">
        <v>0</v>
      </c>
      <c r="H171" t="s">
        <v>37</v>
      </c>
    </row>
    <row r="172" spans="4:8" x14ac:dyDescent="0.3">
      <c r="D172">
        <v>0</v>
      </c>
      <c r="E172" t="s">
        <v>27</v>
      </c>
      <c r="G172">
        <v>1</v>
      </c>
      <c r="H172" t="s">
        <v>37</v>
      </c>
    </row>
    <row r="173" spans="4:8" x14ac:dyDescent="0.3">
      <c r="D173">
        <v>0</v>
      </c>
      <c r="E173" t="s">
        <v>27</v>
      </c>
      <c r="G173">
        <v>1</v>
      </c>
      <c r="H173" t="s">
        <v>37</v>
      </c>
    </row>
    <row r="174" spans="4:8" x14ac:dyDescent="0.3">
      <c r="D174">
        <v>0</v>
      </c>
      <c r="E174" t="s">
        <v>27</v>
      </c>
      <c r="G174">
        <v>2</v>
      </c>
      <c r="H174" t="s">
        <v>37</v>
      </c>
    </row>
    <row r="175" spans="4:8" x14ac:dyDescent="0.3">
      <c r="D175">
        <v>1</v>
      </c>
      <c r="E175" t="s">
        <v>27</v>
      </c>
      <c r="G175">
        <v>2</v>
      </c>
      <c r="H175" t="s">
        <v>37</v>
      </c>
    </row>
    <row r="176" spans="4:8" x14ac:dyDescent="0.3">
      <c r="D176">
        <v>2</v>
      </c>
      <c r="E176" t="s">
        <v>27</v>
      </c>
      <c r="G176">
        <v>1</v>
      </c>
      <c r="H176" t="s">
        <v>37</v>
      </c>
    </row>
    <row r="177" spans="4:8" x14ac:dyDescent="0.3">
      <c r="D177">
        <v>1</v>
      </c>
      <c r="E177" t="s">
        <v>27</v>
      </c>
      <c r="G177">
        <v>0</v>
      </c>
      <c r="H177" t="s">
        <v>37</v>
      </c>
    </row>
    <row r="178" spans="4:8" x14ac:dyDescent="0.3">
      <c r="D178">
        <v>2</v>
      </c>
      <c r="E178" t="s">
        <v>27</v>
      </c>
      <c r="G178">
        <v>0</v>
      </c>
      <c r="H178" t="s">
        <v>37</v>
      </c>
    </row>
    <row r="179" spans="4:8" x14ac:dyDescent="0.3">
      <c r="D179">
        <v>0</v>
      </c>
      <c r="E179" t="s">
        <v>27</v>
      </c>
      <c r="G179">
        <v>2</v>
      </c>
      <c r="H179" t="s">
        <v>37</v>
      </c>
    </row>
    <row r="180" spans="4:8" x14ac:dyDescent="0.3">
      <c r="D180">
        <v>0</v>
      </c>
      <c r="E180" t="s">
        <v>27</v>
      </c>
      <c r="G180">
        <v>0</v>
      </c>
      <c r="H180" t="s">
        <v>37</v>
      </c>
    </row>
    <row r="181" spans="4:8" x14ac:dyDescent="0.3">
      <c r="D181">
        <v>1</v>
      </c>
      <c r="E181" t="s">
        <v>27</v>
      </c>
      <c r="G181">
        <v>2</v>
      </c>
      <c r="H181" t="s">
        <v>37</v>
      </c>
    </row>
    <row r="182" spans="4:8" x14ac:dyDescent="0.3">
      <c r="D182">
        <v>3</v>
      </c>
      <c r="E182" t="s">
        <v>27</v>
      </c>
      <c r="G182">
        <v>1</v>
      </c>
      <c r="H182" t="s">
        <v>37</v>
      </c>
    </row>
    <row r="183" spans="4:8" x14ac:dyDescent="0.3">
      <c r="D183">
        <v>1</v>
      </c>
      <c r="E183" t="s">
        <v>27</v>
      </c>
      <c r="G183">
        <v>3</v>
      </c>
      <c r="H183" t="s">
        <v>37</v>
      </c>
    </row>
    <row r="184" spans="4:8" x14ac:dyDescent="0.3">
      <c r="D184">
        <v>1</v>
      </c>
      <c r="E184" t="s">
        <v>27</v>
      </c>
      <c r="G184">
        <v>0</v>
      </c>
      <c r="H184" t="s">
        <v>37</v>
      </c>
    </row>
    <row r="185" spans="4:8" x14ac:dyDescent="0.3">
      <c r="D185">
        <v>2</v>
      </c>
      <c r="E185" t="s">
        <v>27</v>
      </c>
      <c r="G185">
        <v>0</v>
      </c>
      <c r="H185" t="s">
        <v>37</v>
      </c>
    </row>
    <row r="186" spans="4:8" x14ac:dyDescent="0.3">
      <c r="D186">
        <v>1</v>
      </c>
      <c r="E186" t="s">
        <v>27</v>
      </c>
      <c r="G186">
        <v>1</v>
      </c>
      <c r="H186" t="s">
        <v>37</v>
      </c>
    </row>
    <row r="187" spans="4:8" x14ac:dyDescent="0.3">
      <c r="D187">
        <v>1</v>
      </c>
      <c r="E187" t="s">
        <v>27</v>
      </c>
      <c r="G187">
        <v>0</v>
      </c>
      <c r="H187" t="s">
        <v>37</v>
      </c>
    </row>
    <row r="188" spans="4:8" x14ac:dyDescent="0.3">
      <c r="D188">
        <v>0</v>
      </c>
      <c r="E188" t="s">
        <v>27</v>
      </c>
      <c r="G188">
        <v>0</v>
      </c>
      <c r="H188" t="s">
        <v>37</v>
      </c>
    </row>
    <row r="189" spans="4:8" x14ac:dyDescent="0.3">
      <c r="D189">
        <v>0</v>
      </c>
      <c r="E189" t="s">
        <v>27</v>
      </c>
      <c r="G189">
        <v>1</v>
      </c>
      <c r="H189" t="s">
        <v>37</v>
      </c>
    </row>
    <row r="190" spans="4:8" x14ac:dyDescent="0.3">
      <c r="D190">
        <v>1</v>
      </c>
      <c r="E190" t="s">
        <v>27</v>
      </c>
      <c r="G190">
        <v>2</v>
      </c>
      <c r="H190" t="s">
        <v>37</v>
      </c>
    </row>
    <row r="191" spans="4:8" x14ac:dyDescent="0.3">
      <c r="D191">
        <v>0</v>
      </c>
      <c r="E191" t="s">
        <v>27</v>
      </c>
      <c r="G191">
        <v>1</v>
      </c>
      <c r="H191" t="s">
        <v>37</v>
      </c>
    </row>
    <row r="192" spans="4:8" x14ac:dyDescent="0.3">
      <c r="D192">
        <v>1</v>
      </c>
      <c r="E192" t="s">
        <v>27</v>
      </c>
      <c r="G192">
        <v>3</v>
      </c>
      <c r="H192" t="s">
        <v>37</v>
      </c>
    </row>
    <row r="193" spans="4:8" x14ac:dyDescent="0.3">
      <c r="D193">
        <v>1</v>
      </c>
      <c r="E193" t="s">
        <v>27</v>
      </c>
      <c r="G193">
        <v>1</v>
      </c>
      <c r="H193" t="s">
        <v>37</v>
      </c>
    </row>
    <row r="194" spans="4:8" x14ac:dyDescent="0.3">
      <c r="D194">
        <v>1</v>
      </c>
      <c r="E194" t="s">
        <v>27</v>
      </c>
      <c r="G194">
        <v>0</v>
      </c>
      <c r="H194" t="s">
        <v>37</v>
      </c>
    </row>
    <row r="195" spans="4:8" x14ac:dyDescent="0.3">
      <c r="D195">
        <v>0</v>
      </c>
      <c r="E195" t="s">
        <v>27</v>
      </c>
      <c r="G195">
        <v>0</v>
      </c>
      <c r="H195" t="s">
        <v>37</v>
      </c>
    </row>
    <row r="196" spans="4:8" x14ac:dyDescent="0.3">
      <c r="D196">
        <v>2</v>
      </c>
      <c r="E196" t="s">
        <v>27</v>
      </c>
      <c r="G196">
        <v>0</v>
      </c>
      <c r="H196" t="s">
        <v>37</v>
      </c>
    </row>
    <row r="197" spans="4:8" x14ac:dyDescent="0.3">
      <c r="D197">
        <v>0</v>
      </c>
      <c r="E197" t="s">
        <v>27</v>
      </c>
      <c r="G197">
        <v>0</v>
      </c>
      <c r="H197" t="s">
        <v>37</v>
      </c>
    </row>
    <row r="198" spans="4:8" x14ac:dyDescent="0.3">
      <c r="D198">
        <v>0</v>
      </c>
      <c r="E198" t="s">
        <v>27</v>
      </c>
      <c r="G198">
        <v>1</v>
      </c>
      <c r="H198" t="s">
        <v>37</v>
      </c>
    </row>
    <row r="199" spans="4:8" x14ac:dyDescent="0.3">
      <c r="D199">
        <v>1</v>
      </c>
      <c r="E199" t="s">
        <v>27</v>
      </c>
      <c r="G199">
        <v>1</v>
      </c>
      <c r="H199" t="s">
        <v>37</v>
      </c>
    </row>
    <row r="200" spans="4:8" x14ac:dyDescent="0.3">
      <c r="D200">
        <v>0</v>
      </c>
      <c r="E200" t="s">
        <v>27</v>
      </c>
      <c r="G200">
        <v>2</v>
      </c>
      <c r="H200" t="s">
        <v>37</v>
      </c>
    </row>
    <row r="201" spans="4:8" x14ac:dyDescent="0.3">
      <c r="D201">
        <v>1</v>
      </c>
      <c r="E201" t="s">
        <v>27</v>
      </c>
      <c r="G201">
        <v>1</v>
      </c>
      <c r="H201" t="s">
        <v>37</v>
      </c>
    </row>
    <row r="202" spans="4:8" x14ac:dyDescent="0.3">
      <c r="D202">
        <v>0</v>
      </c>
      <c r="E202" t="s">
        <v>27</v>
      </c>
      <c r="G202">
        <v>1</v>
      </c>
      <c r="H202" t="s">
        <v>37</v>
      </c>
    </row>
    <row r="203" spans="4:8" x14ac:dyDescent="0.3">
      <c r="D203">
        <v>1</v>
      </c>
      <c r="E203" t="s">
        <v>27</v>
      </c>
      <c r="G203">
        <v>1</v>
      </c>
      <c r="H203" t="s">
        <v>37</v>
      </c>
    </row>
    <row r="204" spans="4:8" x14ac:dyDescent="0.3">
      <c r="D204">
        <v>1</v>
      </c>
      <c r="E204" t="s">
        <v>27</v>
      </c>
      <c r="G204">
        <v>1</v>
      </c>
      <c r="H204" t="s">
        <v>37</v>
      </c>
    </row>
    <row r="205" spans="4:8" x14ac:dyDescent="0.3">
      <c r="D205">
        <v>0</v>
      </c>
      <c r="E205" t="s">
        <v>27</v>
      </c>
      <c r="G205">
        <v>2</v>
      </c>
      <c r="H205" t="s">
        <v>37</v>
      </c>
    </row>
    <row r="206" spans="4:8" x14ac:dyDescent="0.3">
      <c r="D206">
        <v>0</v>
      </c>
      <c r="E206" t="s">
        <v>27</v>
      </c>
      <c r="G206">
        <v>0</v>
      </c>
      <c r="H206" t="s">
        <v>37</v>
      </c>
    </row>
    <row r="207" spans="4:8" x14ac:dyDescent="0.3">
      <c r="D207">
        <v>1</v>
      </c>
      <c r="E207" t="s">
        <v>27</v>
      </c>
      <c r="G207">
        <v>0</v>
      </c>
      <c r="H207" t="s">
        <v>37</v>
      </c>
    </row>
    <row r="208" spans="4:8" x14ac:dyDescent="0.3">
      <c r="D208">
        <v>0</v>
      </c>
      <c r="E208" t="s">
        <v>27</v>
      </c>
      <c r="G208">
        <v>2</v>
      </c>
      <c r="H208" t="s">
        <v>37</v>
      </c>
    </row>
    <row r="209" spans="4:8" x14ac:dyDescent="0.3">
      <c r="D209">
        <v>0</v>
      </c>
      <c r="E209" t="s">
        <v>27</v>
      </c>
      <c r="G209">
        <v>1</v>
      </c>
      <c r="H209" t="s">
        <v>37</v>
      </c>
    </row>
    <row r="210" spans="4:8" x14ac:dyDescent="0.3">
      <c r="D210">
        <v>2</v>
      </c>
      <c r="E210" t="s">
        <v>27</v>
      </c>
      <c r="G210">
        <v>0</v>
      </c>
      <c r="H210" t="s">
        <v>37</v>
      </c>
    </row>
    <row r="211" spans="4:8" x14ac:dyDescent="0.3">
      <c r="D211">
        <v>0</v>
      </c>
      <c r="E211" t="s">
        <v>27</v>
      </c>
      <c r="G211">
        <v>0</v>
      </c>
      <c r="H211" t="s">
        <v>37</v>
      </c>
    </row>
    <row r="212" spans="4:8" x14ac:dyDescent="0.3">
      <c r="D212">
        <v>0</v>
      </c>
      <c r="E212" t="s">
        <v>27</v>
      </c>
      <c r="G212">
        <v>0</v>
      </c>
      <c r="H212" t="s">
        <v>37</v>
      </c>
    </row>
    <row r="213" spans="4:8" x14ac:dyDescent="0.3">
      <c r="D213">
        <v>0</v>
      </c>
      <c r="E213" t="s">
        <v>27</v>
      </c>
      <c r="G213">
        <v>2</v>
      </c>
      <c r="H213" t="s">
        <v>37</v>
      </c>
    </row>
    <row r="214" spans="4:8" x14ac:dyDescent="0.3">
      <c r="D214">
        <v>1</v>
      </c>
      <c r="E214" t="s">
        <v>27</v>
      </c>
      <c r="G214">
        <v>0</v>
      </c>
      <c r="H214" t="s">
        <v>37</v>
      </c>
    </row>
    <row r="215" spans="4:8" x14ac:dyDescent="0.3">
      <c r="D215">
        <v>0</v>
      </c>
      <c r="E215" t="s">
        <v>27</v>
      </c>
      <c r="G215">
        <v>1</v>
      </c>
      <c r="H215" t="s">
        <v>37</v>
      </c>
    </row>
    <row r="216" spans="4:8" x14ac:dyDescent="0.3">
      <c r="D216">
        <v>1</v>
      </c>
      <c r="E216" t="s">
        <v>27</v>
      </c>
      <c r="G216">
        <v>1</v>
      </c>
      <c r="H216" t="s">
        <v>37</v>
      </c>
    </row>
    <row r="217" spans="4:8" x14ac:dyDescent="0.3">
      <c r="D217">
        <v>1</v>
      </c>
      <c r="E217" t="s">
        <v>27</v>
      </c>
      <c r="G217">
        <v>0</v>
      </c>
      <c r="H217" t="s">
        <v>37</v>
      </c>
    </row>
    <row r="218" spans="4:8" x14ac:dyDescent="0.3">
      <c r="D218">
        <v>1</v>
      </c>
      <c r="E218" t="s">
        <v>27</v>
      </c>
      <c r="G218">
        <v>0</v>
      </c>
      <c r="H218" t="s">
        <v>37</v>
      </c>
    </row>
    <row r="219" spans="4:8" x14ac:dyDescent="0.3">
      <c r="D219">
        <v>1</v>
      </c>
      <c r="E219" t="s">
        <v>27</v>
      </c>
      <c r="G219">
        <v>1</v>
      </c>
      <c r="H219" t="s">
        <v>37</v>
      </c>
    </row>
    <row r="220" spans="4:8" x14ac:dyDescent="0.3">
      <c r="D220">
        <v>1</v>
      </c>
      <c r="E220" t="s">
        <v>27</v>
      </c>
      <c r="G220">
        <v>1</v>
      </c>
      <c r="H220" t="s">
        <v>37</v>
      </c>
    </row>
    <row r="221" spans="4:8" x14ac:dyDescent="0.3">
      <c r="D221">
        <v>1</v>
      </c>
      <c r="E221" t="s">
        <v>27</v>
      </c>
      <c r="G221">
        <v>0</v>
      </c>
      <c r="H221" t="s">
        <v>37</v>
      </c>
    </row>
    <row r="222" spans="4:8" x14ac:dyDescent="0.3">
      <c r="D222">
        <v>0</v>
      </c>
      <c r="E222" t="s">
        <v>27</v>
      </c>
      <c r="G222">
        <v>3</v>
      </c>
      <c r="H222" t="s">
        <v>37</v>
      </c>
    </row>
    <row r="223" spans="4:8" x14ac:dyDescent="0.3">
      <c r="D223">
        <v>2</v>
      </c>
      <c r="E223" t="s">
        <v>27</v>
      </c>
      <c r="G223">
        <v>3</v>
      </c>
      <c r="H223" t="s">
        <v>37</v>
      </c>
    </row>
    <row r="224" spans="4:8" x14ac:dyDescent="0.3">
      <c r="D224">
        <v>0</v>
      </c>
      <c r="E224" t="s">
        <v>27</v>
      </c>
      <c r="G224">
        <v>1</v>
      </c>
      <c r="H224" t="s">
        <v>37</v>
      </c>
    </row>
    <row r="225" spans="4:8" x14ac:dyDescent="0.3">
      <c r="D225">
        <v>2</v>
      </c>
      <c r="E225" t="s">
        <v>27</v>
      </c>
      <c r="G225">
        <v>0</v>
      </c>
      <c r="H225" t="s">
        <v>37</v>
      </c>
    </row>
    <row r="226" spans="4:8" x14ac:dyDescent="0.3">
      <c r="D226">
        <v>0</v>
      </c>
      <c r="E226" t="s">
        <v>27</v>
      </c>
      <c r="G226">
        <v>1</v>
      </c>
      <c r="H226" t="s">
        <v>37</v>
      </c>
    </row>
    <row r="227" spans="4:8" x14ac:dyDescent="0.3">
      <c r="D227">
        <v>1</v>
      </c>
      <c r="E227" t="s">
        <v>27</v>
      </c>
      <c r="G227">
        <v>1</v>
      </c>
      <c r="H227" t="s">
        <v>37</v>
      </c>
    </row>
    <row r="228" spans="4:8" x14ac:dyDescent="0.3">
      <c r="D228">
        <v>3</v>
      </c>
      <c r="E228" t="s">
        <v>27</v>
      </c>
      <c r="G228">
        <v>3</v>
      </c>
      <c r="H228" t="s">
        <v>37</v>
      </c>
    </row>
    <row r="229" spans="4:8" x14ac:dyDescent="0.3">
      <c r="D229">
        <v>0</v>
      </c>
      <c r="E229" t="s">
        <v>27</v>
      </c>
      <c r="G229">
        <v>1</v>
      </c>
      <c r="H229" t="s">
        <v>37</v>
      </c>
    </row>
    <row r="230" spans="4:8" x14ac:dyDescent="0.3">
      <c r="D230">
        <v>1</v>
      </c>
      <c r="E230" t="s">
        <v>27</v>
      </c>
      <c r="G230">
        <v>0</v>
      </c>
      <c r="H230" t="s">
        <v>37</v>
      </c>
    </row>
    <row r="231" spans="4:8" x14ac:dyDescent="0.3">
      <c r="D231">
        <v>1</v>
      </c>
      <c r="E231" t="s">
        <v>27</v>
      </c>
      <c r="G231">
        <v>0</v>
      </c>
      <c r="H231" t="s">
        <v>37</v>
      </c>
    </row>
    <row r="232" spans="4:8" x14ac:dyDescent="0.3">
      <c r="D232">
        <v>1</v>
      </c>
      <c r="E232" t="s">
        <v>27</v>
      </c>
      <c r="G232">
        <v>0</v>
      </c>
      <c r="H232" t="s">
        <v>37</v>
      </c>
    </row>
    <row r="233" spans="4:8" x14ac:dyDescent="0.3">
      <c r="D233">
        <v>0</v>
      </c>
      <c r="E233" t="s">
        <v>27</v>
      </c>
      <c r="G233">
        <v>1</v>
      </c>
      <c r="H233" t="s">
        <v>37</v>
      </c>
    </row>
    <row r="234" spans="4:8" x14ac:dyDescent="0.3">
      <c r="D234">
        <v>0</v>
      </c>
      <c r="E234" t="s">
        <v>27</v>
      </c>
      <c r="G234">
        <v>1</v>
      </c>
      <c r="H234" t="s">
        <v>37</v>
      </c>
    </row>
    <row r="235" spans="4:8" x14ac:dyDescent="0.3">
      <c r="D235">
        <v>0</v>
      </c>
      <c r="E235" t="s">
        <v>27</v>
      </c>
      <c r="G235">
        <v>0</v>
      </c>
      <c r="H235" t="s">
        <v>37</v>
      </c>
    </row>
    <row r="236" spans="4:8" x14ac:dyDescent="0.3">
      <c r="D236">
        <v>1</v>
      </c>
      <c r="E236" t="s">
        <v>27</v>
      </c>
      <c r="G236">
        <v>0</v>
      </c>
      <c r="H236" t="s">
        <v>37</v>
      </c>
    </row>
    <row r="237" spans="4:8" x14ac:dyDescent="0.3">
      <c r="D237">
        <v>2</v>
      </c>
      <c r="E237" t="s">
        <v>27</v>
      </c>
      <c r="G237">
        <v>0</v>
      </c>
      <c r="H237" t="s">
        <v>37</v>
      </c>
    </row>
    <row r="238" spans="4:8" x14ac:dyDescent="0.3">
      <c r="D238">
        <v>0</v>
      </c>
      <c r="E238" t="s">
        <v>27</v>
      </c>
      <c r="G238">
        <v>1</v>
      </c>
      <c r="H238" t="s">
        <v>37</v>
      </c>
    </row>
    <row r="239" spans="4:8" x14ac:dyDescent="0.3">
      <c r="D239">
        <v>0</v>
      </c>
      <c r="E239" t="s">
        <v>27</v>
      </c>
      <c r="G239">
        <v>1</v>
      </c>
      <c r="H239" t="s">
        <v>37</v>
      </c>
    </row>
    <row r="240" spans="4:8" x14ac:dyDescent="0.3">
      <c r="D240">
        <v>1</v>
      </c>
      <c r="E240" t="s">
        <v>27</v>
      </c>
      <c r="G240">
        <v>1</v>
      </c>
      <c r="H240" t="s">
        <v>37</v>
      </c>
    </row>
    <row r="241" spans="4:8" x14ac:dyDescent="0.3">
      <c r="D241">
        <v>0</v>
      </c>
      <c r="E241" t="s">
        <v>27</v>
      </c>
      <c r="G241">
        <v>1</v>
      </c>
      <c r="H241" t="s">
        <v>37</v>
      </c>
    </row>
    <row r="242" spans="4:8" x14ac:dyDescent="0.3">
      <c r="D242">
        <v>1</v>
      </c>
      <c r="E242" t="s">
        <v>27</v>
      </c>
      <c r="G242">
        <v>0</v>
      </c>
      <c r="H242" t="s">
        <v>37</v>
      </c>
    </row>
    <row r="243" spans="4:8" x14ac:dyDescent="0.3">
      <c r="D243">
        <v>1</v>
      </c>
      <c r="E243" t="s">
        <v>27</v>
      </c>
      <c r="G243">
        <v>0</v>
      </c>
      <c r="H243" t="s">
        <v>37</v>
      </c>
    </row>
    <row r="244" spans="4:8" x14ac:dyDescent="0.3">
      <c r="D244">
        <v>0</v>
      </c>
      <c r="E244" t="s">
        <v>27</v>
      </c>
      <c r="G244">
        <v>2</v>
      </c>
      <c r="H244" t="s">
        <v>37</v>
      </c>
    </row>
    <row r="245" spans="4:8" x14ac:dyDescent="0.3">
      <c r="D245">
        <v>1</v>
      </c>
      <c r="E245" t="s">
        <v>27</v>
      </c>
      <c r="G245">
        <v>0</v>
      </c>
      <c r="H245" t="s">
        <v>37</v>
      </c>
    </row>
    <row r="246" spans="4:8" x14ac:dyDescent="0.3">
      <c r="D246">
        <v>1</v>
      </c>
      <c r="E246" t="s">
        <v>27</v>
      </c>
      <c r="G246">
        <v>1</v>
      </c>
      <c r="H246" t="s">
        <v>37</v>
      </c>
    </row>
    <row r="247" spans="4:8" x14ac:dyDescent="0.3">
      <c r="D247">
        <v>1</v>
      </c>
      <c r="E247" t="s">
        <v>27</v>
      </c>
      <c r="G247">
        <v>0</v>
      </c>
      <c r="H247" t="s">
        <v>37</v>
      </c>
    </row>
    <row r="248" spans="4:8" x14ac:dyDescent="0.3">
      <c r="D248">
        <v>1</v>
      </c>
      <c r="E248" t="s">
        <v>27</v>
      </c>
      <c r="G248">
        <v>1</v>
      </c>
      <c r="H248" t="s">
        <v>37</v>
      </c>
    </row>
    <row r="249" spans="4:8" x14ac:dyDescent="0.3">
      <c r="D249">
        <v>0</v>
      </c>
      <c r="E249" t="s">
        <v>27</v>
      </c>
      <c r="G249">
        <v>1</v>
      </c>
      <c r="H249" t="s">
        <v>37</v>
      </c>
    </row>
    <row r="250" spans="4:8" x14ac:dyDescent="0.3">
      <c r="D250">
        <v>1</v>
      </c>
      <c r="E250" t="s">
        <v>27</v>
      </c>
      <c r="G250">
        <v>1</v>
      </c>
      <c r="H250" t="s">
        <v>37</v>
      </c>
    </row>
    <row r="251" spans="4:8" x14ac:dyDescent="0.3">
      <c r="D251">
        <v>1</v>
      </c>
      <c r="E251" t="s">
        <v>27</v>
      </c>
      <c r="G251">
        <v>0</v>
      </c>
      <c r="H251" t="s">
        <v>37</v>
      </c>
    </row>
    <row r="252" spans="4:8" x14ac:dyDescent="0.3">
      <c r="D252">
        <v>1</v>
      </c>
      <c r="E252" t="s">
        <v>27</v>
      </c>
      <c r="G252">
        <v>0</v>
      </c>
      <c r="H252" t="s">
        <v>37</v>
      </c>
    </row>
    <row r="253" spans="4:8" x14ac:dyDescent="0.3">
      <c r="D253">
        <v>1</v>
      </c>
      <c r="E253" t="s">
        <v>27</v>
      </c>
      <c r="G253">
        <v>0</v>
      </c>
      <c r="H253" t="s">
        <v>37</v>
      </c>
    </row>
    <row r="254" spans="4:8" x14ac:dyDescent="0.3">
      <c r="D254">
        <v>0</v>
      </c>
      <c r="E254" t="s">
        <v>27</v>
      </c>
      <c r="G254">
        <v>0</v>
      </c>
      <c r="H254" t="s">
        <v>37</v>
      </c>
    </row>
    <row r="255" spans="4:8" x14ac:dyDescent="0.3">
      <c r="D255">
        <v>0</v>
      </c>
      <c r="E255" t="s">
        <v>27</v>
      </c>
      <c r="G255">
        <v>2</v>
      </c>
      <c r="H255" t="s">
        <v>37</v>
      </c>
    </row>
    <row r="256" spans="4:8" x14ac:dyDescent="0.3">
      <c r="D256">
        <v>2</v>
      </c>
      <c r="E256" t="s">
        <v>27</v>
      </c>
      <c r="G256">
        <v>3</v>
      </c>
      <c r="H256" t="s">
        <v>37</v>
      </c>
    </row>
    <row r="257" spans="4:8" x14ac:dyDescent="0.3">
      <c r="D257">
        <v>1</v>
      </c>
      <c r="E257" t="s">
        <v>27</v>
      </c>
      <c r="G257">
        <v>1</v>
      </c>
      <c r="H257" t="s">
        <v>37</v>
      </c>
    </row>
    <row r="258" spans="4:8" x14ac:dyDescent="0.3">
      <c r="D258">
        <v>0</v>
      </c>
      <c r="E258" t="s">
        <v>27</v>
      </c>
      <c r="G258">
        <v>1</v>
      </c>
      <c r="H258" t="s">
        <v>37</v>
      </c>
    </row>
    <row r="259" spans="4:8" x14ac:dyDescent="0.3">
      <c r="D259">
        <v>0</v>
      </c>
      <c r="E259" t="s">
        <v>27</v>
      </c>
      <c r="G259">
        <v>1</v>
      </c>
      <c r="H259" t="s">
        <v>37</v>
      </c>
    </row>
    <row r="260" spans="4:8" x14ac:dyDescent="0.3">
      <c r="D260">
        <v>1</v>
      </c>
      <c r="E260" t="s">
        <v>27</v>
      </c>
      <c r="G260">
        <v>3</v>
      </c>
      <c r="H260" t="s">
        <v>37</v>
      </c>
    </row>
    <row r="261" spans="4:8" x14ac:dyDescent="0.3">
      <c r="D261">
        <v>0</v>
      </c>
      <c r="E261" t="s">
        <v>27</v>
      </c>
      <c r="G261">
        <v>0</v>
      </c>
      <c r="H261" t="s">
        <v>37</v>
      </c>
    </row>
    <row r="262" spans="4:8" x14ac:dyDescent="0.3">
      <c r="D262">
        <v>2</v>
      </c>
      <c r="E262" t="s">
        <v>27</v>
      </c>
      <c r="G262">
        <v>1</v>
      </c>
      <c r="H262" t="s">
        <v>37</v>
      </c>
    </row>
    <row r="263" spans="4:8" x14ac:dyDescent="0.3">
      <c r="D263">
        <v>1</v>
      </c>
      <c r="E263" t="s">
        <v>27</v>
      </c>
      <c r="G263">
        <v>0</v>
      </c>
      <c r="H263" t="s">
        <v>37</v>
      </c>
    </row>
    <row r="264" spans="4:8" x14ac:dyDescent="0.3">
      <c r="D264">
        <v>0</v>
      </c>
      <c r="E264" t="s">
        <v>27</v>
      </c>
      <c r="G264">
        <v>0</v>
      </c>
      <c r="H264" t="s">
        <v>37</v>
      </c>
    </row>
    <row r="265" spans="4:8" x14ac:dyDescent="0.3">
      <c r="D265">
        <v>1</v>
      </c>
      <c r="E265" t="s">
        <v>27</v>
      </c>
      <c r="G265">
        <v>1</v>
      </c>
      <c r="H265" t="s">
        <v>37</v>
      </c>
    </row>
    <row r="266" spans="4:8" x14ac:dyDescent="0.3">
      <c r="D266">
        <v>0</v>
      </c>
      <c r="E266" t="s">
        <v>27</v>
      </c>
      <c r="G266">
        <v>1</v>
      </c>
      <c r="H266" t="s">
        <v>37</v>
      </c>
    </row>
    <row r="267" spans="4:8" x14ac:dyDescent="0.3">
      <c r="D267">
        <v>1</v>
      </c>
      <c r="E267" t="s">
        <v>27</v>
      </c>
      <c r="G267">
        <v>1</v>
      </c>
      <c r="H267" t="s">
        <v>37</v>
      </c>
    </row>
    <row r="268" spans="4:8" x14ac:dyDescent="0.3">
      <c r="D268">
        <v>0</v>
      </c>
      <c r="E268" t="s">
        <v>27</v>
      </c>
      <c r="G268">
        <v>0</v>
      </c>
      <c r="H268" t="s">
        <v>37</v>
      </c>
    </row>
    <row r="269" spans="4:8" x14ac:dyDescent="0.3">
      <c r="D269">
        <v>0</v>
      </c>
      <c r="E269" t="s">
        <v>27</v>
      </c>
      <c r="G269">
        <v>3</v>
      </c>
      <c r="H269" t="s">
        <v>37</v>
      </c>
    </row>
    <row r="270" spans="4:8" x14ac:dyDescent="0.3">
      <c r="D270">
        <v>0</v>
      </c>
      <c r="E270" t="s">
        <v>27</v>
      </c>
      <c r="G270">
        <v>2</v>
      </c>
      <c r="H270" t="s">
        <v>37</v>
      </c>
    </row>
    <row r="271" spans="4:8" x14ac:dyDescent="0.3">
      <c r="D271">
        <v>0</v>
      </c>
      <c r="E271" t="s">
        <v>27</v>
      </c>
      <c r="G271">
        <v>1</v>
      </c>
      <c r="H271" t="s">
        <v>37</v>
      </c>
    </row>
    <row r="272" spans="4:8" x14ac:dyDescent="0.3">
      <c r="D272">
        <v>0</v>
      </c>
      <c r="E272" t="s">
        <v>27</v>
      </c>
      <c r="G272">
        <v>1</v>
      </c>
      <c r="H272" t="s">
        <v>37</v>
      </c>
    </row>
    <row r="273" spans="4:8" x14ac:dyDescent="0.3">
      <c r="D273">
        <v>0</v>
      </c>
      <c r="E273" t="s">
        <v>27</v>
      </c>
      <c r="G273">
        <v>1</v>
      </c>
      <c r="H273" t="s">
        <v>37</v>
      </c>
    </row>
    <row r="274" spans="4:8" x14ac:dyDescent="0.3">
      <c r="D274">
        <v>0</v>
      </c>
      <c r="E274" t="s">
        <v>27</v>
      </c>
      <c r="G274">
        <v>1</v>
      </c>
      <c r="H274" t="s">
        <v>37</v>
      </c>
    </row>
    <row r="275" spans="4:8" x14ac:dyDescent="0.3">
      <c r="D275">
        <v>0</v>
      </c>
      <c r="E275" t="s">
        <v>27</v>
      </c>
      <c r="G275">
        <v>0</v>
      </c>
      <c r="H275" t="s">
        <v>37</v>
      </c>
    </row>
    <row r="276" spans="4:8" x14ac:dyDescent="0.3">
      <c r="D276">
        <v>1</v>
      </c>
      <c r="E276" t="s">
        <v>27</v>
      </c>
      <c r="G276">
        <v>0</v>
      </c>
      <c r="H276" t="s">
        <v>37</v>
      </c>
    </row>
    <row r="277" spans="4:8" x14ac:dyDescent="0.3">
      <c r="D277">
        <v>0</v>
      </c>
      <c r="E277" t="s">
        <v>27</v>
      </c>
      <c r="G277">
        <v>1</v>
      </c>
      <c r="H277" t="s">
        <v>37</v>
      </c>
    </row>
    <row r="278" spans="4:8" x14ac:dyDescent="0.3">
      <c r="D278">
        <v>0</v>
      </c>
      <c r="E278" t="s">
        <v>27</v>
      </c>
      <c r="G278">
        <v>0</v>
      </c>
      <c r="H278" t="s">
        <v>37</v>
      </c>
    </row>
    <row r="279" spans="4:8" x14ac:dyDescent="0.3">
      <c r="D279">
        <v>0</v>
      </c>
      <c r="E279" t="s">
        <v>27</v>
      </c>
      <c r="G279">
        <v>2</v>
      </c>
      <c r="H279" t="s">
        <v>37</v>
      </c>
    </row>
    <row r="280" spans="4:8" x14ac:dyDescent="0.3">
      <c r="D280">
        <v>1</v>
      </c>
      <c r="E280" t="s">
        <v>27</v>
      </c>
      <c r="G280">
        <v>1</v>
      </c>
      <c r="H280" t="s">
        <v>37</v>
      </c>
    </row>
    <row r="281" spans="4:8" x14ac:dyDescent="0.3">
      <c r="D281">
        <v>0</v>
      </c>
      <c r="E281" t="s">
        <v>27</v>
      </c>
      <c r="G281">
        <v>0</v>
      </c>
      <c r="H281" t="s">
        <v>37</v>
      </c>
    </row>
    <row r="282" spans="4:8" x14ac:dyDescent="0.3">
      <c r="D282">
        <v>0</v>
      </c>
      <c r="E282" t="s">
        <v>27</v>
      </c>
      <c r="G282">
        <v>1</v>
      </c>
      <c r="H282" t="s">
        <v>37</v>
      </c>
    </row>
    <row r="283" spans="4:8" x14ac:dyDescent="0.3">
      <c r="D283">
        <v>1</v>
      </c>
      <c r="E283" t="s">
        <v>27</v>
      </c>
      <c r="G283">
        <v>1</v>
      </c>
      <c r="H283" t="s">
        <v>37</v>
      </c>
    </row>
    <row r="284" spans="4:8" x14ac:dyDescent="0.3">
      <c r="D284">
        <v>1</v>
      </c>
      <c r="E284" t="s">
        <v>27</v>
      </c>
      <c r="G284">
        <v>2</v>
      </c>
      <c r="H284" t="s">
        <v>37</v>
      </c>
    </row>
    <row r="285" spans="4:8" x14ac:dyDescent="0.3">
      <c r="D285">
        <v>1</v>
      </c>
      <c r="E285" t="s">
        <v>27</v>
      </c>
      <c r="G285">
        <v>0</v>
      </c>
      <c r="H285" t="s">
        <v>37</v>
      </c>
    </row>
    <row r="286" spans="4:8" x14ac:dyDescent="0.3">
      <c r="D286">
        <v>1</v>
      </c>
      <c r="E286" t="s">
        <v>27</v>
      </c>
      <c r="G286">
        <v>2</v>
      </c>
      <c r="H286" t="s">
        <v>37</v>
      </c>
    </row>
    <row r="287" spans="4:8" x14ac:dyDescent="0.3">
      <c r="D287">
        <v>0</v>
      </c>
      <c r="E287" t="s">
        <v>27</v>
      </c>
      <c r="G287">
        <v>3</v>
      </c>
      <c r="H287" t="s">
        <v>37</v>
      </c>
    </row>
    <row r="288" spans="4:8" x14ac:dyDescent="0.3">
      <c r="D288">
        <v>1</v>
      </c>
      <c r="E288" t="s">
        <v>27</v>
      </c>
      <c r="G288">
        <v>0</v>
      </c>
      <c r="H288" t="s">
        <v>37</v>
      </c>
    </row>
    <row r="289" spans="4:8" x14ac:dyDescent="0.3">
      <c r="D289">
        <v>2</v>
      </c>
      <c r="E289" t="s">
        <v>27</v>
      </c>
      <c r="G289">
        <v>1</v>
      </c>
      <c r="H289" t="s">
        <v>37</v>
      </c>
    </row>
    <row r="290" spans="4:8" x14ac:dyDescent="0.3">
      <c r="D290">
        <v>1</v>
      </c>
      <c r="E290" t="s">
        <v>27</v>
      </c>
      <c r="G290">
        <v>0</v>
      </c>
      <c r="H290" t="s">
        <v>37</v>
      </c>
    </row>
    <row r="291" spans="4:8" x14ac:dyDescent="0.3">
      <c r="D291">
        <v>1</v>
      </c>
      <c r="E291" t="s">
        <v>27</v>
      </c>
      <c r="G291">
        <v>1</v>
      </c>
      <c r="H291" t="s">
        <v>37</v>
      </c>
    </row>
    <row r="292" spans="4:8" x14ac:dyDescent="0.3">
      <c r="D292">
        <v>0</v>
      </c>
      <c r="E292" t="s">
        <v>27</v>
      </c>
      <c r="G292">
        <v>2</v>
      </c>
      <c r="H292" t="s">
        <v>37</v>
      </c>
    </row>
    <row r="293" spans="4:8" x14ac:dyDescent="0.3">
      <c r="D293">
        <v>1</v>
      </c>
      <c r="E293" t="s">
        <v>27</v>
      </c>
      <c r="G293">
        <v>1</v>
      </c>
      <c r="H293" t="s">
        <v>37</v>
      </c>
    </row>
    <row r="294" spans="4:8" x14ac:dyDescent="0.3">
      <c r="D294">
        <v>2</v>
      </c>
      <c r="E294" t="s">
        <v>27</v>
      </c>
      <c r="G294">
        <v>0</v>
      </c>
      <c r="H294" t="s">
        <v>37</v>
      </c>
    </row>
    <row r="295" spans="4:8" x14ac:dyDescent="0.3">
      <c r="D295">
        <v>2</v>
      </c>
      <c r="E295" t="s">
        <v>27</v>
      </c>
      <c r="G295">
        <v>0</v>
      </c>
      <c r="H295" t="s">
        <v>37</v>
      </c>
    </row>
    <row r="296" spans="4:8" x14ac:dyDescent="0.3">
      <c r="D296">
        <v>1</v>
      </c>
      <c r="E296" t="s">
        <v>27</v>
      </c>
      <c r="G296">
        <v>2</v>
      </c>
      <c r="H296" t="s">
        <v>37</v>
      </c>
    </row>
    <row r="297" spans="4:8" x14ac:dyDescent="0.3">
      <c r="D297">
        <v>1</v>
      </c>
      <c r="E297" t="s">
        <v>27</v>
      </c>
      <c r="G297">
        <v>3</v>
      </c>
      <c r="H297" t="s">
        <v>37</v>
      </c>
    </row>
    <row r="298" spans="4:8" x14ac:dyDescent="0.3">
      <c r="D298">
        <v>1</v>
      </c>
      <c r="E298" t="s">
        <v>27</v>
      </c>
      <c r="G298">
        <v>1</v>
      </c>
      <c r="H298" t="s">
        <v>37</v>
      </c>
    </row>
    <row r="299" spans="4:8" x14ac:dyDescent="0.3">
      <c r="D299">
        <v>3</v>
      </c>
      <c r="E299" t="s">
        <v>27</v>
      </c>
      <c r="G299">
        <v>1</v>
      </c>
      <c r="H299" t="s">
        <v>37</v>
      </c>
    </row>
    <row r="300" spans="4:8" x14ac:dyDescent="0.3">
      <c r="D300">
        <v>1</v>
      </c>
      <c r="E300" t="s">
        <v>27</v>
      </c>
      <c r="G300">
        <v>1</v>
      </c>
      <c r="H300" t="s">
        <v>37</v>
      </c>
    </row>
    <row r="301" spans="4:8" x14ac:dyDescent="0.3">
      <c r="D301">
        <v>2</v>
      </c>
      <c r="E301" t="s">
        <v>27</v>
      </c>
      <c r="G301">
        <v>0</v>
      </c>
      <c r="H301" t="s">
        <v>37</v>
      </c>
    </row>
    <row r="302" spans="4:8" x14ac:dyDescent="0.3">
      <c r="D302">
        <v>2</v>
      </c>
      <c r="E302" t="s">
        <v>27</v>
      </c>
      <c r="G302">
        <v>0</v>
      </c>
      <c r="H302" t="s">
        <v>37</v>
      </c>
    </row>
    <row r="303" spans="4:8" x14ac:dyDescent="0.3">
      <c r="D303">
        <v>0</v>
      </c>
      <c r="E303" t="s">
        <v>27</v>
      </c>
      <c r="G303">
        <v>0</v>
      </c>
      <c r="H303" t="s">
        <v>37</v>
      </c>
    </row>
    <row r="304" spans="4:8" x14ac:dyDescent="0.3">
      <c r="D304">
        <v>0</v>
      </c>
      <c r="E304" t="s">
        <v>27</v>
      </c>
      <c r="G304">
        <v>0</v>
      </c>
      <c r="H304" t="s">
        <v>37</v>
      </c>
    </row>
    <row r="305" spans="4:8" x14ac:dyDescent="0.3">
      <c r="D305">
        <v>3</v>
      </c>
      <c r="E305" t="s">
        <v>27</v>
      </c>
      <c r="G305">
        <v>1</v>
      </c>
      <c r="H305" t="s">
        <v>37</v>
      </c>
    </row>
    <row r="306" spans="4:8" x14ac:dyDescent="0.3">
      <c r="D306">
        <v>1</v>
      </c>
      <c r="E306" t="s">
        <v>27</v>
      </c>
      <c r="G306">
        <v>0</v>
      </c>
      <c r="H306" t="s">
        <v>37</v>
      </c>
    </row>
    <row r="307" spans="4:8" x14ac:dyDescent="0.3">
      <c r="D307">
        <v>1</v>
      </c>
      <c r="E307" t="s">
        <v>27</v>
      </c>
      <c r="G307">
        <v>0</v>
      </c>
      <c r="H307" t="s">
        <v>37</v>
      </c>
    </row>
    <row r="308" spans="4:8" x14ac:dyDescent="0.3">
      <c r="D308">
        <v>1</v>
      </c>
      <c r="E308" t="s">
        <v>27</v>
      </c>
      <c r="G308">
        <v>1</v>
      </c>
      <c r="H308" t="s">
        <v>37</v>
      </c>
    </row>
    <row r="309" spans="4:8" x14ac:dyDescent="0.3">
      <c r="D309">
        <v>0</v>
      </c>
      <c r="E309" t="s">
        <v>27</v>
      </c>
      <c r="G309">
        <v>0</v>
      </c>
      <c r="H309" t="s">
        <v>37</v>
      </c>
    </row>
    <row r="310" spans="4:8" x14ac:dyDescent="0.3">
      <c r="D310">
        <v>0</v>
      </c>
      <c r="E310" t="s">
        <v>27</v>
      </c>
      <c r="G310">
        <v>3</v>
      </c>
      <c r="H310" t="s">
        <v>37</v>
      </c>
    </row>
    <row r="311" spans="4:8" x14ac:dyDescent="0.3">
      <c r="D311">
        <v>0</v>
      </c>
      <c r="E311" t="s">
        <v>27</v>
      </c>
      <c r="G311">
        <v>1</v>
      </c>
      <c r="H311" t="s">
        <v>37</v>
      </c>
    </row>
    <row r="312" spans="4:8" x14ac:dyDescent="0.3">
      <c r="D312">
        <v>0</v>
      </c>
      <c r="E312" t="s">
        <v>27</v>
      </c>
      <c r="G312">
        <v>2</v>
      </c>
      <c r="H312" t="s">
        <v>37</v>
      </c>
    </row>
    <row r="313" spans="4:8" x14ac:dyDescent="0.3">
      <c r="D313">
        <v>3</v>
      </c>
      <c r="E313" t="s">
        <v>27</v>
      </c>
      <c r="G313">
        <v>1</v>
      </c>
      <c r="H313" t="s">
        <v>37</v>
      </c>
    </row>
    <row r="314" spans="4:8" x14ac:dyDescent="0.3">
      <c r="D314">
        <v>0</v>
      </c>
      <c r="E314" t="s">
        <v>27</v>
      </c>
      <c r="G314">
        <v>0</v>
      </c>
      <c r="H314" t="s">
        <v>37</v>
      </c>
    </row>
    <row r="315" spans="4:8" x14ac:dyDescent="0.3">
      <c r="D315">
        <v>0</v>
      </c>
      <c r="E315" t="s">
        <v>27</v>
      </c>
      <c r="G315">
        <v>1</v>
      </c>
      <c r="H315" t="s">
        <v>37</v>
      </c>
    </row>
    <row r="316" spans="4:8" x14ac:dyDescent="0.3">
      <c r="D316">
        <v>2</v>
      </c>
      <c r="E316" t="s">
        <v>27</v>
      </c>
      <c r="G316">
        <v>1</v>
      </c>
      <c r="H316" t="s">
        <v>37</v>
      </c>
    </row>
    <row r="317" spans="4:8" x14ac:dyDescent="0.3">
      <c r="D317">
        <v>1</v>
      </c>
      <c r="E317" t="s">
        <v>27</v>
      </c>
      <c r="G317">
        <v>0</v>
      </c>
      <c r="H317" t="s">
        <v>37</v>
      </c>
    </row>
    <row r="318" spans="4:8" x14ac:dyDescent="0.3">
      <c r="D318">
        <v>1</v>
      </c>
      <c r="E318" t="s">
        <v>27</v>
      </c>
      <c r="G318">
        <v>1</v>
      </c>
      <c r="H318" t="s">
        <v>37</v>
      </c>
    </row>
    <row r="319" spans="4:8" x14ac:dyDescent="0.3">
      <c r="D319">
        <v>0</v>
      </c>
      <c r="E319" t="s">
        <v>27</v>
      </c>
      <c r="G319">
        <v>2</v>
      </c>
      <c r="H319" t="s">
        <v>37</v>
      </c>
    </row>
    <row r="320" spans="4:8" x14ac:dyDescent="0.3">
      <c r="D320">
        <v>2</v>
      </c>
      <c r="E320" t="s">
        <v>27</v>
      </c>
      <c r="G320">
        <v>0</v>
      </c>
      <c r="H320" t="s">
        <v>37</v>
      </c>
    </row>
    <row r="321" spans="4:8" x14ac:dyDescent="0.3">
      <c r="D321">
        <v>3</v>
      </c>
      <c r="E321" t="s">
        <v>27</v>
      </c>
      <c r="G321">
        <v>0</v>
      </c>
      <c r="H321" t="s">
        <v>37</v>
      </c>
    </row>
    <row r="322" spans="4:8" x14ac:dyDescent="0.3">
      <c r="D322">
        <v>0</v>
      </c>
      <c r="E322" t="s">
        <v>27</v>
      </c>
      <c r="G322">
        <v>0</v>
      </c>
      <c r="H322" t="s">
        <v>37</v>
      </c>
    </row>
    <row r="323" spans="4:8" x14ac:dyDescent="0.3">
      <c r="D323">
        <v>1</v>
      </c>
      <c r="E323" t="s">
        <v>27</v>
      </c>
      <c r="G323">
        <v>0</v>
      </c>
      <c r="H323" t="s">
        <v>37</v>
      </c>
    </row>
    <row r="324" spans="4:8" x14ac:dyDescent="0.3">
      <c r="D324">
        <v>0</v>
      </c>
      <c r="E324" t="s">
        <v>27</v>
      </c>
      <c r="G324">
        <v>0</v>
      </c>
      <c r="H324" t="s">
        <v>37</v>
      </c>
    </row>
    <row r="325" spans="4:8" x14ac:dyDescent="0.3">
      <c r="D325">
        <v>0</v>
      </c>
      <c r="E325" t="s">
        <v>27</v>
      </c>
      <c r="G325">
        <v>1</v>
      </c>
      <c r="H325" t="s">
        <v>37</v>
      </c>
    </row>
    <row r="326" spans="4:8" x14ac:dyDescent="0.3">
      <c r="D326">
        <v>1</v>
      </c>
      <c r="E326" t="s">
        <v>27</v>
      </c>
      <c r="G326">
        <v>2</v>
      </c>
      <c r="H326" t="s">
        <v>37</v>
      </c>
    </row>
    <row r="327" spans="4:8" x14ac:dyDescent="0.3">
      <c r="D327">
        <v>1</v>
      </c>
      <c r="E327" t="s">
        <v>27</v>
      </c>
      <c r="G327">
        <v>1</v>
      </c>
      <c r="H327" t="s">
        <v>37</v>
      </c>
    </row>
    <row r="328" spans="4:8" x14ac:dyDescent="0.3">
      <c r="D328">
        <v>0</v>
      </c>
      <c r="E328" t="s">
        <v>27</v>
      </c>
      <c r="G328">
        <v>1</v>
      </c>
      <c r="H328" t="s">
        <v>37</v>
      </c>
    </row>
    <row r="329" spans="4:8" x14ac:dyDescent="0.3">
      <c r="D329">
        <v>1</v>
      </c>
      <c r="E329" t="s">
        <v>27</v>
      </c>
      <c r="G329">
        <v>1</v>
      </c>
      <c r="H329" t="s">
        <v>37</v>
      </c>
    </row>
    <row r="330" spans="4:8" x14ac:dyDescent="0.3">
      <c r="D330">
        <v>0</v>
      </c>
      <c r="E330" t="s">
        <v>27</v>
      </c>
      <c r="G330">
        <v>0</v>
      </c>
      <c r="H330" t="s">
        <v>37</v>
      </c>
    </row>
    <row r="331" spans="4:8" x14ac:dyDescent="0.3">
      <c r="D331">
        <v>0</v>
      </c>
      <c r="E331" t="s">
        <v>27</v>
      </c>
      <c r="G331">
        <v>0</v>
      </c>
      <c r="H331" t="s">
        <v>37</v>
      </c>
    </row>
    <row r="332" spans="4:8" x14ac:dyDescent="0.3">
      <c r="D332">
        <v>0</v>
      </c>
      <c r="E332" t="s">
        <v>27</v>
      </c>
      <c r="G332">
        <v>0</v>
      </c>
      <c r="H332" t="s">
        <v>37</v>
      </c>
    </row>
    <row r="333" spans="4:8" x14ac:dyDescent="0.3">
      <c r="D333">
        <v>0</v>
      </c>
      <c r="E333" t="s">
        <v>27</v>
      </c>
      <c r="G333">
        <v>0</v>
      </c>
      <c r="H333" t="s">
        <v>37</v>
      </c>
    </row>
    <row r="334" spans="4:8" x14ac:dyDescent="0.3">
      <c r="D334">
        <v>0</v>
      </c>
      <c r="E334" t="s">
        <v>27</v>
      </c>
      <c r="G334">
        <v>0</v>
      </c>
      <c r="H334" t="s">
        <v>37</v>
      </c>
    </row>
    <row r="335" spans="4:8" x14ac:dyDescent="0.3">
      <c r="D335">
        <v>0</v>
      </c>
      <c r="E335" t="s">
        <v>27</v>
      </c>
      <c r="G335">
        <v>0</v>
      </c>
      <c r="H335" t="s">
        <v>37</v>
      </c>
    </row>
    <row r="336" spans="4:8" x14ac:dyDescent="0.3">
      <c r="D336">
        <v>0</v>
      </c>
      <c r="E336" t="s">
        <v>27</v>
      </c>
      <c r="G336">
        <v>0</v>
      </c>
      <c r="H336" t="s">
        <v>37</v>
      </c>
    </row>
    <row r="337" spans="4:8" x14ac:dyDescent="0.3">
      <c r="D337">
        <v>1</v>
      </c>
      <c r="E337" t="s">
        <v>27</v>
      </c>
      <c r="G337">
        <v>1</v>
      </c>
      <c r="H337" t="s">
        <v>37</v>
      </c>
    </row>
    <row r="338" spans="4:8" x14ac:dyDescent="0.3">
      <c r="D338">
        <v>0</v>
      </c>
      <c r="E338" t="s">
        <v>27</v>
      </c>
      <c r="G338">
        <v>1</v>
      </c>
      <c r="H338" t="s">
        <v>37</v>
      </c>
    </row>
    <row r="339" spans="4:8" x14ac:dyDescent="0.3">
      <c r="D339">
        <v>1</v>
      </c>
      <c r="E339" t="s">
        <v>27</v>
      </c>
      <c r="G339">
        <v>1</v>
      </c>
      <c r="H339" t="s">
        <v>37</v>
      </c>
    </row>
    <row r="340" spans="4:8" x14ac:dyDescent="0.3">
      <c r="D340">
        <v>1</v>
      </c>
      <c r="E340" t="s">
        <v>27</v>
      </c>
      <c r="G340">
        <v>1</v>
      </c>
      <c r="H340" t="s">
        <v>37</v>
      </c>
    </row>
    <row r="341" spans="4:8" x14ac:dyDescent="0.3">
      <c r="D341">
        <v>0</v>
      </c>
      <c r="E341" t="s">
        <v>27</v>
      </c>
      <c r="G341">
        <v>1</v>
      </c>
      <c r="H341" t="s">
        <v>37</v>
      </c>
    </row>
    <row r="342" spans="4:8" x14ac:dyDescent="0.3">
      <c r="D342">
        <v>1</v>
      </c>
      <c r="E342" t="s">
        <v>27</v>
      </c>
      <c r="G342">
        <v>0</v>
      </c>
      <c r="H342" t="s">
        <v>37</v>
      </c>
    </row>
    <row r="343" spans="4:8" x14ac:dyDescent="0.3">
      <c r="D343">
        <v>1</v>
      </c>
      <c r="E343" t="s">
        <v>27</v>
      </c>
      <c r="G343">
        <v>0</v>
      </c>
      <c r="H343" t="s">
        <v>37</v>
      </c>
    </row>
    <row r="344" spans="4:8" x14ac:dyDescent="0.3">
      <c r="D344">
        <v>1</v>
      </c>
      <c r="E344" t="s">
        <v>27</v>
      </c>
      <c r="G344">
        <v>3</v>
      </c>
      <c r="H344" t="s">
        <v>37</v>
      </c>
    </row>
    <row r="345" spans="4:8" x14ac:dyDescent="0.3">
      <c r="D345">
        <v>0</v>
      </c>
      <c r="E345" t="s">
        <v>27</v>
      </c>
      <c r="G345">
        <v>3</v>
      </c>
      <c r="H345" t="s">
        <v>37</v>
      </c>
    </row>
    <row r="346" spans="4:8" x14ac:dyDescent="0.3">
      <c r="D346">
        <v>0</v>
      </c>
      <c r="E346" t="s">
        <v>27</v>
      </c>
      <c r="G346">
        <v>0</v>
      </c>
      <c r="H346" t="s">
        <v>37</v>
      </c>
    </row>
    <row r="347" spans="4:8" x14ac:dyDescent="0.3">
      <c r="D347">
        <v>1</v>
      </c>
      <c r="E347" t="s">
        <v>27</v>
      </c>
      <c r="G347">
        <v>1</v>
      </c>
      <c r="H347" t="s">
        <v>37</v>
      </c>
    </row>
    <row r="348" spans="4:8" x14ac:dyDescent="0.3">
      <c r="D348">
        <v>1</v>
      </c>
      <c r="E348" t="s">
        <v>27</v>
      </c>
      <c r="G348">
        <v>0</v>
      </c>
      <c r="H348" t="s">
        <v>37</v>
      </c>
    </row>
    <row r="349" spans="4:8" x14ac:dyDescent="0.3">
      <c r="D349">
        <v>0</v>
      </c>
      <c r="E349" t="s">
        <v>27</v>
      </c>
      <c r="G349">
        <v>0</v>
      </c>
      <c r="H349" t="s">
        <v>37</v>
      </c>
    </row>
    <row r="350" spans="4:8" x14ac:dyDescent="0.3">
      <c r="D350">
        <v>2</v>
      </c>
      <c r="E350" t="s">
        <v>27</v>
      </c>
      <c r="G350">
        <v>0</v>
      </c>
      <c r="H350" t="s">
        <v>37</v>
      </c>
    </row>
    <row r="351" spans="4:8" x14ac:dyDescent="0.3">
      <c r="D351">
        <v>0</v>
      </c>
      <c r="E351" t="s">
        <v>27</v>
      </c>
      <c r="G351">
        <v>0</v>
      </c>
      <c r="H351" t="s">
        <v>37</v>
      </c>
    </row>
    <row r="352" spans="4:8" x14ac:dyDescent="0.3">
      <c r="D352">
        <v>0</v>
      </c>
      <c r="E352" t="s">
        <v>27</v>
      </c>
      <c r="G352">
        <v>0</v>
      </c>
      <c r="H352" t="s">
        <v>37</v>
      </c>
    </row>
    <row r="353" spans="4:8" x14ac:dyDescent="0.3">
      <c r="D353">
        <v>0</v>
      </c>
      <c r="E353" t="s">
        <v>27</v>
      </c>
      <c r="G353">
        <v>1</v>
      </c>
      <c r="H353" t="s">
        <v>37</v>
      </c>
    </row>
    <row r="354" spans="4:8" x14ac:dyDescent="0.3">
      <c r="D354">
        <v>3</v>
      </c>
      <c r="E354" t="s">
        <v>27</v>
      </c>
      <c r="G354">
        <v>3</v>
      </c>
      <c r="H354" t="s">
        <v>37</v>
      </c>
    </row>
    <row r="355" spans="4:8" x14ac:dyDescent="0.3">
      <c r="D355">
        <v>1</v>
      </c>
      <c r="E355" t="s">
        <v>27</v>
      </c>
      <c r="G355">
        <v>0</v>
      </c>
      <c r="H355" t="s">
        <v>37</v>
      </c>
    </row>
    <row r="356" spans="4:8" x14ac:dyDescent="0.3">
      <c r="D356">
        <v>0</v>
      </c>
      <c r="E356" t="s">
        <v>27</v>
      </c>
      <c r="G356">
        <v>0</v>
      </c>
      <c r="H356" t="s">
        <v>37</v>
      </c>
    </row>
    <row r="357" spans="4:8" x14ac:dyDescent="0.3">
      <c r="D357">
        <v>0</v>
      </c>
      <c r="E357" t="s">
        <v>27</v>
      </c>
      <c r="G357">
        <v>1</v>
      </c>
      <c r="H357" t="s">
        <v>37</v>
      </c>
    </row>
    <row r="358" spans="4:8" x14ac:dyDescent="0.3">
      <c r="D358">
        <v>1</v>
      </c>
      <c r="E358" t="s">
        <v>27</v>
      </c>
      <c r="G358">
        <v>2</v>
      </c>
      <c r="H358" t="s">
        <v>37</v>
      </c>
    </row>
    <row r="359" spans="4:8" x14ac:dyDescent="0.3">
      <c r="D359">
        <v>0</v>
      </c>
      <c r="E359" t="s">
        <v>27</v>
      </c>
      <c r="G359">
        <v>0</v>
      </c>
      <c r="H359" t="s">
        <v>37</v>
      </c>
    </row>
    <row r="360" spans="4:8" x14ac:dyDescent="0.3">
      <c r="D360">
        <v>3</v>
      </c>
      <c r="E360" t="s">
        <v>27</v>
      </c>
      <c r="G360">
        <v>1</v>
      </c>
      <c r="H360" t="s">
        <v>37</v>
      </c>
    </row>
    <row r="361" spans="4:8" x14ac:dyDescent="0.3">
      <c r="D361">
        <v>0</v>
      </c>
      <c r="E361" t="s">
        <v>27</v>
      </c>
      <c r="G361">
        <v>3</v>
      </c>
      <c r="H361" t="s">
        <v>37</v>
      </c>
    </row>
    <row r="362" spans="4:8" x14ac:dyDescent="0.3">
      <c r="D362">
        <v>1</v>
      </c>
      <c r="E362" t="s">
        <v>27</v>
      </c>
      <c r="G362">
        <v>0</v>
      </c>
      <c r="H362" t="s">
        <v>37</v>
      </c>
    </row>
    <row r="363" spans="4:8" x14ac:dyDescent="0.3">
      <c r="D363">
        <v>0</v>
      </c>
      <c r="E363" t="s">
        <v>27</v>
      </c>
      <c r="G363">
        <v>0</v>
      </c>
      <c r="H363" t="s">
        <v>37</v>
      </c>
    </row>
    <row r="364" spans="4:8" x14ac:dyDescent="0.3">
      <c r="D364">
        <v>3</v>
      </c>
      <c r="E364" t="s">
        <v>27</v>
      </c>
      <c r="G364">
        <v>1</v>
      </c>
      <c r="H364" t="s">
        <v>37</v>
      </c>
    </row>
    <row r="365" spans="4:8" x14ac:dyDescent="0.3">
      <c r="D365">
        <v>0</v>
      </c>
      <c r="E365" t="s">
        <v>27</v>
      </c>
      <c r="G365">
        <v>0</v>
      </c>
      <c r="H365" t="s">
        <v>37</v>
      </c>
    </row>
    <row r="366" spans="4:8" x14ac:dyDescent="0.3">
      <c r="D366">
        <v>0</v>
      </c>
      <c r="E366" t="s">
        <v>27</v>
      </c>
      <c r="G366">
        <v>0</v>
      </c>
      <c r="H366" t="s">
        <v>37</v>
      </c>
    </row>
    <row r="367" spans="4:8" x14ac:dyDescent="0.3">
      <c r="D367">
        <v>0</v>
      </c>
      <c r="E367" t="s">
        <v>27</v>
      </c>
      <c r="G367">
        <v>0</v>
      </c>
      <c r="H367" t="s">
        <v>37</v>
      </c>
    </row>
    <row r="368" spans="4:8" x14ac:dyDescent="0.3">
      <c r="D368">
        <v>0</v>
      </c>
      <c r="E368" t="s">
        <v>27</v>
      </c>
      <c r="G368">
        <v>1</v>
      </c>
      <c r="H368" t="s">
        <v>37</v>
      </c>
    </row>
    <row r="369" spans="4:8" x14ac:dyDescent="0.3">
      <c r="D369">
        <v>1</v>
      </c>
      <c r="E369" t="s">
        <v>27</v>
      </c>
      <c r="G369">
        <v>1</v>
      </c>
      <c r="H369" t="s">
        <v>37</v>
      </c>
    </row>
    <row r="370" spans="4:8" x14ac:dyDescent="0.3">
      <c r="D370">
        <v>1</v>
      </c>
      <c r="E370" t="s">
        <v>27</v>
      </c>
      <c r="G370">
        <v>0</v>
      </c>
      <c r="H370" t="s">
        <v>37</v>
      </c>
    </row>
    <row r="371" spans="4:8" x14ac:dyDescent="0.3">
      <c r="D371">
        <v>2</v>
      </c>
      <c r="E371" t="s">
        <v>27</v>
      </c>
      <c r="G371">
        <v>0</v>
      </c>
      <c r="H371" t="s">
        <v>37</v>
      </c>
    </row>
    <row r="372" spans="4:8" x14ac:dyDescent="0.3">
      <c r="D372">
        <v>0</v>
      </c>
      <c r="E372" t="s">
        <v>27</v>
      </c>
      <c r="G372">
        <v>2</v>
      </c>
      <c r="H372" t="s">
        <v>37</v>
      </c>
    </row>
    <row r="373" spans="4:8" x14ac:dyDescent="0.3">
      <c r="D373">
        <v>2</v>
      </c>
      <c r="E373" t="s">
        <v>27</v>
      </c>
      <c r="G373">
        <v>0</v>
      </c>
      <c r="H373" t="s">
        <v>37</v>
      </c>
    </row>
    <row r="374" spans="4:8" x14ac:dyDescent="0.3">
      <c r="D374">
        <v>1</v>
      </c>
      <c r="E374" t="s">
        <v>27</v>
      </c>
      <c r="G374">
        <v>0</v>
      </c>
      <c r="H374" t="s">
        <v>37</v>
      </c>
    </row>
    <row r="375" spans="4:8" x14ac:dyDescent="0.3">
      <c r="D375">
        <v>1</v>
      </c>
      <c r="E375" t="s">
        <v>27</v>
      </c>
      <c r="G375">
        <v>0</v>
      </c>
      <c r="H375" t="s">
        <v>37</v>
      </c>
    </row>
    <row r="376" spans="4:8" x14ac:dyDescent="0.3">
      <c r="D376">
        <v>0</v>
      </c>
      <c r="E376" t="s">
        <v>27</v>
      </c>
      <c r="G376">
        <v>1</v>
      </c>
      <c r="H376" t="s">
        <v>37</v>
      </c>
    </row>
    <row r="377" spans="4:8" x14ac:dyDescent="0.3">
      <c r="D377">
        <v>2</v>
      </c>
      <c r="E377" t="s">
        <v>27</v>
      </c>
      <c r="G377">
        <v>0</v>
      </c>
      <c r="H377" t="s">
        <v>37</v>
      </c>
    </row>
    <row r="378" spans="4:8" x14ac:dyDescent="0.3">
      <c r="D378">
        <v>0</v>
      </c>
      <c r="E378" t="s">
        <v>27</v>
      </c>
      <c r="G378">
        <v>0</v>
      </c>
      <c r="H378" t="s">
        <v>37</v>
      </c>
    </row>
    <row r="379" spans="4:8" x14ac:dyDescent="0.3">
      <c r="D379">
        <v>0</v>
      </c>
      <c r="E379" t="s">
        <v>27</v>
      </c>
      <c r="G379">
        <v>1</v>
      </c>
      <c r="H379" t="s">
        <v>37</v>
      </c>
    </row>
    <row r="380" spans="4:8" x14ac:dyDescent="0.3">
      <c r="D380">
        <v>1</v>
      </c>
      <c r="E380" t="s">
        <v>27</v>
      </c>
      <c r="G380">
        <v>1</v>
      </c>
      <c r="H380" t="s">
        <v>37</v>
      </c>
    </row>
    <row r="381" spans="4:8" x14ac:dyDescent="0.3">
      <c r="D381">
        <v>0</v>
      </c>
      <c r="E381" t="s">
        <v>27</v>
      </c>
      <c r="G381">
        <v>3</v>
      </c>
      <c r="H381" t="s">
        <v>37</v>
      </c>
    </row>
    <row r="382" spans="4:8" x14ac:dyDescent="0.3">
      <c r="D382">
        <v>1</v>
      </c>
      <c r="E382" t="s">
        <v>27</v>
      </c>
      <c r="G382">
        <v>1</v>
      </c>
      <c r="H382" t="s">
        <v>37</v>
      </c>
    </row>
    <row r="383" spans="4:8" x14ac:dyDescent="0.3">
      <c r="D383">
        <v>1</v>
      </c>
      <c r="E383" t="s">
        <v>27</v>
      </c>
      <c r="G383">
        <v>3</v>
      </c>
      <c r="H383" t="s">
        <v>37</v>
      </c>
    </row>
    <row r="384" spans="4:8" x14ac:dyDescent="0.3">
      <c r="D384">
        <v>0</v>
      </c>
      <c r="E384" t="s">
        <v>27</v>
      </c>
      <c r="G384">
        <v>0</v>
      </c>
      <c r="H384" t="s">
        <v>37</v>
      </c>
    </row>
    <row r="385" spans="4:8" x14ac:dyDescent="0.3">
      <c r="D385">
        <v>1</v>
      </c>
      <c r="E385" t="s">
        <v>27</v>
      </c>
      <c r="G385">
        <v>0</v>
      </c>
      <c r="H385" t="s">
        <v>37</v>
      </c>
    </row>
    <row r="386" spans="4:8" x14ac:dyDescent="0.3">
      <c r="D386">
        <v>1</v>
      </c>
      <c r="E386" t="s">
        <v>27</v>
      </c>
      <c r="G386">
        <v>1</v>
      </c>
      <c r="H386" t="s">
        <v>37</v>
      </c>
    </row>
    <row r="387" spans="4:8" x14ac:dyDescent="0.3">
      <c r="D387">
        <v>0</v>
      </c>
      <c r="E387" t="s">
        <v>27</v>
      </c>
      <c r="G387">
        <v>0</v>
      </c>
      <c r="H387" t="s">
        <v>37</v>
      </c>
    </row>
    <row r="388" spans="4:8" x14ac:dyDescent="0.3">
      <c r="D388">
        <v>1</v>
      </c>
      <c r="E388" t="s">
        <v>27</v>
      </c>
      <c r="G388">
        <v>0</v>
      </c>
      <c r="H388" t="s">
        <v>37</v>
      </c>
    </row>
    <row r="389" spans="4:8" x14ac:dyDescent="0.3">
      <c r="D389">
        <v>1</v>
      </c>
      <c r="E389" t="s">
        <v>27</v>
      </c>
      <c r="G389">
        <v>1</v>
      </c>
      <c r="H389" t="s">
        <v>37</v>
      </c>
    </row>
    <row r="390" spans="4:8" x14ac:dyDescent="0.3">
      <c r="D390">
        <v>1</v>
      </c>
      <c r="E390" t="s">
        <v>27</v>
      </c>
      <c r="G390">
        <v>2</v>
      </c>
      <c r="H390" t="s">
        <v>37</v>
      </c>
    </row>
    <row r="391" spans="4:8" x14ac:dyDescent="0.3">
      <c r="D391">
        <v>0</v>
      </c>
      <c r="E391" t="s">
        <v>27</v>
      </c>
      <c r="G391">
        <v>0</v>
      </c>
      <c r="H391" t="s">
        <v>37</v>
      </c>
    </row>
    <row r="392" spans="4:8" x14ac:dyDescent="0.3">
      <c r="D392">
        <v>0</v>
      </c>
      <c r="E392" t="s">
        <v>27</v>
      </c>
      <c r="G392">
        <v>1</v>
      </c>
      <c r="H392" t="s">
        <v>37</v>
      </c>
    </row>
    <row r="393" spans="4:8" x14ac:dyDescent="0.3">
      <c r="D393">
        <v>0</v>
      </c>
      <c r="E393" t="s">
        <v>27</v>
      </c>
      <c r="G393">
        <v>0</v>
      </c>
      <c r="H393" t="s">
        <v>37</v>
      </c>
    </row>
    <row r="394" spans="4:8" x14ac:dyDescent="0.3">
      <c r="D394">
        <v>0</v>
      </c>
      <c r="E394" t="s">
        <v>27</v>
      </c>
      <c r="G394">
        <v>0</v>
      </c>
      <c r="H394" t="s">
        <v>37</v>
      </c>
    </row>
    <row r="395" spans="4:8" x14ac:dyDescent="0.3">
      <c r="D395">
        <v>0</v>
      </c>
      <c r="E395" t="s">
        <v>27</v>
      </c>
      <c r="G395">
        <v>0</v>
      </c>
      <c r="H395" t="s">
        <v>37</v>
      </c>
    </row>
    <row r="396" spans="4:8" x14ac:dyDescent="0.3">
      <c r="D396">
        <v>0</v>
      </c>
      <c r="E396" t="s">
        <v>27</v>
      </c>
      <c r="G396">
        <v>0</v>
      </c>
      <c r="H396" t="s">
        <v>37</v>
      </c>
    </row>
    <row r="397" spans="4:8" x14ac:dyDescent="0.3">
      <c r="D397">
        <v>3</v>
      </c>
      <c r="E397" t="s">
        <v>27</v>
      </c>
      <c r="G397">
        <v>0</v>
      </c>
      <c r="H397" t="s">
        <v>37</v>
      </c>
    </row>
    <row r="398" spans="4:8" x14ac:dyDescent="0.3">
      <c r="D398">
        <v>0</v>
      </c>
      <c r="E398" t="s">
        <v>27</v>
      </c>
      <c r="G398">
        <v>3</v>
      </c>
      <c r="H398" t="s">
        <v>37</v>
      </c>
    </row>
    <row r="399" spans="4:8" x14ac:dyDescent="0.3">
      <c r="D399">
        <v>0</v>
      </c>
      <c r="E399" t="s">
        <v>27</v>
      </c>
      <c r="G399">
        <v>1</v>
      </c>
      <c r="H399" t="s">
        <v>37</v>
      </c>
    </row>
    <row r="400" spans="4:8" x14ac:dyDescent="0.3">
      <c r="D400">
        <v>2</v>
      </c>
      <c r="E400" t="s">
        <v>27</v>
      </c>
      <c r="G400">
        <v>0</v>
      </c>
      <c r="H400" t="s">
        <v>37</v>
      </c>
    </row>
    <row r="401" spans="4:8" x14ac:dyDescent="0.3">
      <c r="D401">
        <v>0</v>
      </c>
      <c r="E401" t="s">
        <v>27</v>
      </c>
      <c r="G401">
        <v>0</v>
      </c>
      <c r="H401" t="s">
        <v>37</v>
      </c>
    </row>
    <row r="402" spans="4:8" x14ac:dyDescent="0.3">
      <c r="D402">
        <v>0</v>
      </c>
      <c r="E402" t="s">
        <v>27</v>
      </c>
      <c r="G402">
        <v>1</v>
      </c>
      <c r="H402" t="s">
        <v>37</v>
      </c>
    </row>
    <row r="403" spans="4:8" x14ac:dyDescent="0.3">
      <c r="D403">
        <v>1</v>
      </c>
      <c r="E403" t="s">
        <v>27</v>
      </c>
      <c r="G403">
        <v>2</v>
      </c>
      <c r="H403" t="s">
        <v>37</v>
      </c>
    </row>
    <row r="404" spans="4:8" x14ac:dyDescent="0.3">
      <c r="D404">
        <v>0</v>
      </c>
      <c r="E404" t="s">
        <v>27</v>
      </c>
      <c r="G404">
        <v>0</v>
      </c>
      <c r="H404" t="s">
        <v>37</v>
      </c>
    </row>
    <row r="405" spans="4:8" x14ac:dyDescent="0.3">
      <c r="D405">
        <v>2</v>
      </c>
      <c r="E405" t="s">
        <v>27</v>
      </c>
      <c r="G405">
        <v>1</v>
      </c>
      <c r="H405" t="s">
        <v>37</v>
      </c>
    </row>
    <row r="406" spans="4:8" x14ac:dyDescent="0.3">
      <c r="D406">
        <v>0</v>
      </c>
      <c r="E406" t="s">
        <v>27</v>
      </c>
      <c r="G406">
        <v>1</v>
      </c>
      <c r="H406" t="s">
        <v>37</v>
      </c>
    </row>
    <row r="407" spans="4:8" x14ac:dyDescent="0.3">
      <c r="D407">
        <v>1</v>
      </c>
      <c r="E407" t="s">
        <v>27</v>
      </c>
      <c r="G407">
        <v>1</v>
      </c>
      <c r="H407" t="s">
        <v>37</v>
      </c>
    </row>
    <row r="408" spans="4:8" x14ac:dyDescent="0.3">
      <c r="D408">
        <v>0</v>
      </c>
      <c r="E408" t="s">
        <v>27</v>
      </c>
      <c r="G408">
        <v>2</v>
      </c>
      <c r="H408" t="s">
        <v>37</v>
      </c>
    </row>
    <row r="409" spans="4:8" x14ac:dyDescent="0.3">
      <c r="D409">
        <v>1</v>
      </c>
      <c r="E409" t="s">
        <v>27</v>
      </c>
      <c r="G409">
        <v>1</v>
      </c>
      <c r="H409" t="s">
        <v>37</v>
      </c>
    </row>
    <row r="410" spans="4:8" x14ac:dyDescent="0.3">
      <c r="D410">
        <v>0</v>
      </c>
      <c r="E410" t="s">
        <v>27</v>
      </c>
      <c r="G410">
        <v>1</v>
      </c>
      <c r="H410" t="s">
        <v>37</v>
      </c>
    </row>
    <row r="411" spans="4:8" x14ac:dyDescent="0.3">
      <c r="D411">
        <v>1</v>
      </c>
      <c r="E411" t="s">
        <v>27</v>
      </c>
      <c r="G411">
        <v>0</v>
      </c>
      <c r="H411" t="s">
        <v>37</v>
      </c>
    </row>
    <row r="412" spans="4:8" x14ac:dyDescent="0.3">
      <c r="D412">
        <v>1</v>
      </c>
      <c r="E412" t="s">
        <v>27</v>
      </c>
      <c r="G412">
        <v>1</v>
      </c>
      <c r="H412" t="s">
        <v>37</v>
      </c>
    </row>
    <row r="413" spans="4:8" x14ac:dyDescent="0.3">
      <c r="D413">
        <v>2</v>
      </c>
      <c r="E413" t="s">
        <v>27</v>
      </c>
      <c r="G413">
        <v>0</v>
      </c>
      <c r="H413" t="s">
        <v>37</v>
      </c>
    </row>
    <row r="414" spans="4:8" x14ac:dyDescent="0.3">
      <c r="D414">
        <v>0</v>
      </c>
      <c r="E414" t="s">
        <v>27</v>
      </c>
      <c r="G414">
        <v>1</v>
      </c>
      <c r="H414" t="s">
        <v>37</v>
      </c>
    </row>
    <row r="415" spans="4:8" x14ac:dyDescent="0.3">
      <c r="D415">
        <v>0</v>
      </c>
      <c r="E415" t="s">
        <v>27</v>
      </c>
      <c r="G415">
        <v>0</v>
      </c>
      <c r="H415" t="s">
        <v>37</v>
      </c>
    </row>
    <row r="416" spans="4:8" x14ac:dyDescent="0.3">
      <c r="D416">
        <v>1</v>
      </c>
      <c r="E416" t="s">
        <v>27</v>
      </c>
      <c r="G416">
        <v>1</v>
      </c>
      <c r="H416" t="s">
        <v>37</v>
      </c>
    </row>
    <row r="417" spans="4:8" x14ac:dyDescent="0.3">
      <c r="D417">
        <v>1</v>
      </c>
      <c r="E417" t="s">
        <v>27</v>
      </c>
      <c r="G417">
        <v>0</v>
      </c>
      <c r="H417" t="s">
        <v>37</v>
      </c>
    </row>
    <row r="418" spans="4:8" x14ac:dyDescent="0.3">
      <c r="D418">
        <v>2</v>
      </c>
      <c r="E418" t="s">
        <v>27</v>
      </c>
      <c r="G418">
        <v>3</v>
      </c>
      <c r="H418" t="s">
        <v>37</v>
      </c>
    </row>
    <row r="419" spans="4:8" x14ac:dyDescent="0.3">
      <c r="D419">
        <v>3</v>
      </c>
      <c r="E419" t="s">
        <v>27</v>
      </c>
      <c r="G419">
        <v>0</v>
      </c>
      <c r="H419" t="s">
        <v>37</v>
      </c>
    </row>
    <row r="420" spans="4:8" x14ac:dyDescent="0.3">
      <c r="D420">
        <v>0</v>
      </c>
      <c r="E420" t="s">
        <v>27</v>
      </c>
      <c r="G420">
        <v>1</v>
      </c>
      <c r="H420" t="s">
        <v>37</v>
      </c>
    </row>
    <row r="421" spans="4:8" x14ac:dyDescent="0.3">
      <c r="D421">
        <v>1</v>
      </c>
      <c r="E421" t="s">
        <v>27</v>
      </c>
      <c r="G421">
        <v>1</v>
      </c>
      <c r="H421" t="s">
        <v>37</v>
      </c>
    </row>
    <row r="422" spans="4:8" x14ac:dyDescent="0.3">
      <c r="D422">
        <v>0</v>
      </c>
      <c r="E422" t="s">
        <v>27</v>
      </c>
      <c r="G422">
        <v>0</v>
      </c>
      <c r="H422" t="s">
        <v>37</v>
      </c>
    </row>
    <row r="423" spans="4:8" x14ac:dyDescent="0.3">
      <c r="D423">
        <v>1</v>
      </c>
      <c r="E423" t="s">
        <v>27</v>
      </c>
      <c r="G423">
        <v>0</v>
      </c>
      <c r="H423" t="s">
        <v>37</v>
      </c>
    </row>
    <row r="424" spans="4:8" x14ac:dyDescent="0.3">
      <c r="D424">
        <v>1</v>
      </c>
      <c r="E424" t="s">
        <v>27</v>
      </c>
      <c r="G424">
        <v>0</v>
      </c>
      <c r="H424" t="s">
        <v>37</v>
      </c>
    </row>
    <row r="425" spans="4:8" x14ac:dyDescent="0.3">
      <c r="D425">
        <v>1</v>
      </c>
      <c r="E425" t="s">
        <v>27</v>
      </c>
      <c r="G425">
        <v>1</v>
      </c>
      <c r="H425" t="s">
        <v>37</v>
      </c>
    </row>
    <row r="426" spans="4:8" x14ac:dyDescent="0.3">
      <c r="D426">
        <v>0</v>
      </c>
      <c r="E426" t="s">
        <v>27</v>
      </c>
      <c r="G426">
        <v>0</v>
      </c>
      <c r="H426" t="s">
        <v>37</v>
      </c>
    </row>
    <row r="427" spans="4:8" x14ac:dyDescent="0.3">
      <c r="D427">
        <v>0</v>
      </c>
      <c r="E427" t="s">
        <v>27</v>
      </c>
      <c r="G427">
        <v>3</v>
      </c>
      <c r="H427" t="s">
        <v>37</v>
      </c>
    </row>
    <row r="428" spans="4:8" x14ac:dyDescent="0.3">
      <c r="D428">
        <v>0</v>
      </c>
      <c r="E428" t="s">
        <v>27</v>
      </c>
      <c r="G428">
        <v>1</v>
      </c>
      <c r="H428" t="s">
        <v>37</v>
      </c>
    </row>
    <row r="429" spans="4:8" x14ac:dyDescent="0.3">
      <c r="D429">
        <v>1</v>
      </c>
      <c r="E429" t="s">
        <v>27</v>
      </c>
      <c r="G429">
        <v>0</v>
      </c>
      <c r="H429" t="s">
        <v>37</v>
      </c>
    </row>
    <row r="430" spans="4:8" x14ac:dyDescent="0.3">
      <c r="D430">
        <v>1</v>
      </c>
      <c r="E430" t="s">
        <v>27</v>
      </c>
      <c r="G430">
        <v>1</v>
      </c>
      <c r="H430" t="s">
        <v>37</v>
      </c>
    </row>
    <row r="431" spans="4:8" x14ac:dyDescent="0.3">
      <c r="D431">
        <v>0</v>
      </c>
      <c r="E431" t="s">
        <v>27</v>
      </c>
      <c r="G431">
        <v>1</v>
      </c>
      <c r="H431" t="s">
        <v>37</v>
      </c>
    </row>
    <row r="432" spans="4:8" x14ac:dyDescent="0.3">
      <c r="D432">
        <v>2</v>
      </c>
      <c r="E432" t="s">
        <v>27</v>
      </c>
      <c r="G432">
        <v>1</v>
      </c>
      <c r="H432" t="s">
        <v>37</v>
      </c>
    </row>
    <row r="433" spans="4:8" x14ac:dyDescent="0.3">
      <c r="D433">
        <v>1</v>
      </c>
      <c r="E433" t="s">
        <v>27</v>
      </c>
      <c r="G433">
        <v>2</v>
      </c>
      <c r="H433" t="s">
        <v>37</v>
      </c>
    </row>
    <row r="434" spans="4:8" x14ac:dyDescent="0.3">
      <c r="D434">
        <v>1</v>
      </c>
      <c r="E434" t="s">
        <v>27</v>
      </c>
      <c r="G434">
        <v>1</v>
      </c>
      <c r="H434" t="s">
        <v>37</v>
      </c>
    </row>
    <row r="435" spans="4:8" x14ac:dyDescent="0.3">
      <c r="D435">
        <v>1</v>
      </c>
      <c r="E435" t="s">
        <v>27</v>
      </c>
      <c r="G435">
        <v>0</v>
      </c>
      <c r="H435" t="s">
        <v>37</v>
      </c>
    </row>
    <row r="436" spans="4:8" x14ac:dyDescent="0.3">
      <c r="D436">
        <v>3</v>
      </c>
      <c r="E436" t="s">
        <v>27</v>
      </c>
      <c r="G436">
        <v>3</v>
      </c>
      <c r="H436" t="s">
        <v>37</v>
      </c>
    </row>
    <row r="437" spans="4:8" x14ac:dyDescent="0.3">
      <c r="D437">
        <v>0</v>
      </c>
      <c r="E437" t="s">
        <v>27</v>
      </c>
      <c r="G437">
        <v>1</v>
      </c>
      <c r="H437" t="s">
        <v>37</v>
      </c>
    </row>
    <row r="438" spans="4:8" x14ac:dyDescent="0.3">
      <c r="D438">
        <v>1</v>
      </c>
      <c r="E438" t="s">
        <v>27</v>
      </c>
      <c r="G438">
        <v>1</v>
      </c>
      <c r="H438" t="s">
        <v>37</v>
      </c>
    </row>
    <row r="439" spans="4:8" x14ac:dyDescent="0.3">
      <c r="D439">
        <v>0</v>
      </c>
      <c r="E439" t="s">
        <v>27</v>
      </c>
      <c r="G439">
        <v>1</v>
      </c>
      <c r="H439" t="s">
        <v>37</v>
      </c>
    </row>
    <row r="440" spans="4:8" x14ac:dyDescent="0.3">
      <c r="D440">
        <v>1</v>
      </c>
      <c r="E440" t="s">
        <v>27</v>
      </c>
      <c r="G440">
        <v>0</v>
      </c>
      <c r="H440" t="s">
        <v>37</v>
      </c>
    </row>
    <row r="441" spans="4:8" x14ac:dyDescent="0.3">
      <c r="D441">
        <v>1</v>
      </c>
      <c r="E441" t="s">
        <v>27</v>
      </c>
      <c r="G441">
        <v>2</v>
      </c>
      <c r="H441" t="s">
        <v>37</v>
      </c>
    </row>
    <row r="442" spans="4:8" x14ac:dyDescent="0.3">
      <c r="D442">
        <v>0</v>
      </c>
      <c r="E442" t="s">
        <v>27</v>
      </c>
      <c r="G442">
        <v>0</v>
      </c>
      <c r="H442" t="s">
        <v>37</v>
      </c>
    </row>
    <row r="443" spans="4:8" x14ac:dyDescent="0.3">
      <c r="D443">
        <v>1</v>
      </c>
      <c r="E443" t="s">
        <v>27</v>
      </c>
      <c r="G443">
        <v>0</v>
      </c>
      <c r="H443" t="s">
        <v>37</v>
      </c>
    </row>
    <row r="444" spans="4:8" x14ac:dyDescent="0.3">
      <c r="D444">
        <v>1</v>
      </c>
      <c r="E444" t="s">
        <v>27</v>
      </c>
      <c r="G444">
        <v>1</v>
      </c>
      <c r="H444" t="s">
        <v>37</v>
      </c>
    </row>
    <row r="445" spans="4:8" x14ac:dyDescent="0.3">
      <c r="D445">
        <v>0</v>
      </c>
      <c r="E445" t="s">
        <v>27</v>
      </c>
      <c r="G445">
        <v>3</v>
      </c>
      <c r="H445" t="s">
        <v>37</v>
      </c>
    </row>
    <row r="446" spans="4:8" x14ac:dyDescent="0.3">
      <c r="D446">
        <v>1</v>
      </c>
      <c r="E446" t="s">
        <v>27</v>
      </c>
      <c r="G446">
        <v>2</v>
      </c>
      <c r="H446" t="s">
        <v>37</v>
      </c>
    </row>
    <row r="447" spans="4:8" x14ac:dyDescent="0.3">
      <c r="D447">
        <v>3</v>
      </c>
      <c r="E447" t="s">
        <v>27</v>
      </c>
      <c r="G447">
        <v>1</v>
      </c>
      <c r="H447" t="s">
        <v>37</v>
      </c>
    </row>
    <row r="448" spans="4:8" x14ac:dyDescent="0.3">
      <c r="D448">
        <v>0</v>
      </c>
      <c r="E448" t="s">
        <v>27</v>
      </c>
      <c r="G448">
        <v>1</v>
      </c>
      <c r="H448" t="s">
        <v>37</v>
      </c>
    </row>
    <row r="449" spans="4:8" x14ac:dyDescent="0.3">
      <c r="D449">
        <v>1</v>
      </c>
      <c r="E449" t="s">
        <v>27</v>
      </c>
      <c r="G449">
        <v>1</v>
      </c>
      <c r="H449" t="s">
        <v>37</v>
      </c>
    </row>
    <row r="450" spans="4:8" x14ac:dyDescent="0.3">
      <c r="D450">
        <v>1</v>
      </c>
      <c r="E450" t="s">
        <v>27</v>
      </c>
      <c r="G450">
        <v>0</v>
      </c>
      <c r="H450" t="s">
        <v>37</v>
      </c>
    </row>
    <row r="451" spans="4:8" x14ac:dyDescent="0.3">
      <c r="D451">
        <v>0</v>
      </c>
      <c r="E451" t="s">
        <v>27</v>
      </c>
      <c r="G451">
        <v>0</v>
      </c>
      <c r="H451" t="s">
        <v>37</v>
      </c>
    </row>
    <row r="452" spans="4:8" x14ac:dyDescent="0.3">
      <c r="D452">
        <v>3</v>
      </c>
      <c r="E452" t="s">
        <v>27</v>
      </c>
      <c r="G452">
        <v>1</v>
      </c>
      <c r="H452" t="s">
        <v>37</v>
      </c>
    </row>
    <row r="453" spans="4:8" x14ac:dyDescent="0.3">
      <c r="D453">
        <v>0</v>
      </c>
      <c r="E453" t="s">
        <v>27</v>
      </c>
      <c r="G453">
        <v>1</v>
      </c>
      <c r="H453" t="s">
        <v>37</v>
      </c>
    </row>
    <row r="454" spans="4:8" x14ac:dyDescent="0.3">
      <c r="D454">
        <v>0</v>
      </c>
      <c r="E454" t="s">
        <v>27</v>
      </c>
      <c r="G454">
        <v>1</v>
      </c>
      <c r="H454" t="s">
        <v>37</v>
      </c>
    </row>
    <row r="455" spans="4:8" x14ac:dyDescent="0.3">
      <c r="D455">
        <v>1</v>
      </c>
      <c r="E455" t="s">
        <v>27</v>
      </c>
      <c r="G455">
        <v>0</v>
      </c>
      <c r="H455" t="s">
        <v>37</v>
      </c>
    </row>
    <row r="456" spans="4:8" x14ac:dyDescent="0.3">
      <c r="D456">
        <v>2</v>
      </c>
      <c r="E456" t="s">
        <v>27</v>
      </c>
      <c r="G456">
        <v>3</v>
      </c>
      <c r="H456" t="s">
        <v>37</v>
      </c>
    </row>
    <row r="457" spans="4:8" x14ac:dyDescent="0.3">
      <c r="D457">
        <v>1</v>
      </c>
      <c r="E457" t="s">
        <v>27</v>
      </c>
      <c r="G457">
        <v>0</v>
      </c>
      <c r="H457" t="s">
        <v>37</v>
      </c>
    </row>
    <row r="458" spans="4:8" x14ac:dyDescent="0.3">
      <c r="D458">
        <v>1</v>
      </c>
      <c r="E458" t="s">
        <v>27</v>
      </c>
      <c r="G458">
        <v>2</v>
      </c>
      <c r="H458" t="s">
        <v>37</v>
      </c>
    </row>
    <row r="459" spans="4:8" x14ac:dyDescent="0.3">
      <c r="D459">
        <v>0</v>
      </c>
      <c r="E459" t="s">
        <v>27</v>
      </c>
      <c r="G459">
        <v>2</v>
      </c>
      <c r="H459" t="s">
        <v>37</v>
      </c>
    </row>
    <row r="460" spans="4:8" x14ac:dyDescent="0.3">
      <c r="D460">
        <v>0</v>
      </c>
      <c r="E460" t="s">
        <v>27</v>
      </c>
      <c r="G460">
        <v>1</v>
      </c>
      <c r="H460" t="s">
        <v>37</v>
      </c>
    </row>
    <row r="461" spans="4:8" x14ac:dyDescent="0.3">
      <c r="D461">
        <v>1</v>
      </c>
      <c r="E461" t="s">
        <v>27</v>
      </c>
      <c r="G461">
        <v>1</v>
      </c>
      <c r="H461" t="s">
        <v>37</v>
      </c>
    </row>
    <row r="462" spans="4:8" x14ac:dyDescent="0.3">
      <c r="D462">
        <v>0</v>
      </c>
      <c r="E462" t="s">
        <v>27</v>
      </c>
      <c r="G462">
        <v>2</v>
      </c>
      <c r="H462" t="s">
        <v>37</v>
      </c>
    </row>
    <row r="463" spans="4:8" x14ac:dyDescent="0.3">
      <c r="D463">
        <v>0</v>
      </c>
      <c r="E463" t="s">
        <v>27</v>
      </c>
      <c r="G463">
        <v>0</v>
      </c>
      <c r="H463" t="s">
        <v>37</v>
      </c>
    </row>
    <row r="464" spans="4:8" x14ac:dyDescent="0.3">
      <c r="D464">
        <v>1</v>
      </c>
      <c r="E464" t="s">
        <v>27</v>
      </c>
      <c r="G464">
        <v>0</v>
      </c>
      <c r="H464" t="s">
        <v>37</v>
      </c>
    </row>
    <row r="465" spans="4:8" x14ac:dyDescent="0.3">
      <c r="D465">
        <v>1</v>
      </c>
      <c r="E465" t="s">
        <v>27</v>
      </c>
      <c r="G465">
        <v>0</v>
      </c>
      <c r="H465" t="s">
        <v>37</v>
      </c>
    </row>
    <row r="466" spans="4:8" x14ac:dyDescent="0.3">
      <c r="D466">
        <v>0</v>
      </c>
      <c r="E466" t="s">
        <v>27</v>
      </c>
      <c r="G466">
        <v>0</v>
      </c>
      <c r="H466" t="s">
        <v>37</v>
      </c>
    </row>
    <row r="467" spans="4:8" x14ac:dyDescent="0.3">
      <c r="D467">
        <v>0</v>
      </c>
      <c r="E467" t="s">
        <v>27</v>
      </c>
      <c r="G467">
        <v>0</v>
      </c>
      <c r="H467" t="s">
        <v>37</v>
      </c>
    </row>
    <row r="468" spans="4:8" x14ac:dyDescent="0.3">
      <c r="D468">
        <v>1</v>
      </c>
      <c r="E468" t="s">
        <v>27</v>
      </c>
      <c r="G468">
        <v>1</v>
      </c>
      <c r="H468" t="s">
        <v>37</v>
      </c>
    </row>
    <row r="469" spans="4:8" x14ac:dyDescent="0.3">
      <c r="D469">
        <v>1</v>
      </c>
      <c r="E469" t="s">
        <v>27</v>
      </c>
      <c r="G469">
        <v>1</v>
      </c>
      <c r="H469" t="s">
        <v>37</v>
      </c>
    </row>
    <row r="470" spans="4:8" x14ac:dyDescent="0.3">
      <c r="D470">
        <v>0</v>
      </c>
      <c r="E470" t="s">
        <v>27</v>
      </c>
      <c r="G470">
        <v>0</v>
      </c>
      <c r="H470" t="s">
        <v>37</v>
      </c>
    </row>
    <row r="471" spans="4:8" x14ac:dyDescent="0.3">
      <c r="D471">
        <v>2</v>
      </c>
      <c r="E471" t="s">
        <v>27</v>
      </c>
      <c r="G471">
        <v>2</v>
      </c>
      <c r="H471" t="s">
        <v>37</v>
      </c>
    </row>
    <row r="472" spans="4:8" x14ac:dyDescent="0.3">
      <c r="D472">
        <v>1</v>
      </c>
      <c r="E472" t="s">
        <v>27</v>
      </c>
      <c r="G472">
        <v>0</v>
      </c>
      <c r="H472" t="s">
        <v>37</v>
      </c>
    </row>
    <row r="473" spans="4:8" x14ac:dyDescent="0.3">
      <c r="D473">
        <v>1</v>
      </c>
      <c r="E473" t="s">
        <v>27</v>
      </c>
      <c r="G473">
        <v>1</v>
      </c>
      <c r="H473" t="s">
        <v>37</v>
      </c>
    </row>
    <row r="474" spans="4:8" x14ac:dyDescent="0.3">
      <c r="D474">
        <v>1</v>
      </c>
      <c r="E474" t="s">
        <v>27</v>
      </c>
      <c r="G474">
        <v>0</v>
      </c>
      <c r="H474" t="s">
        <v>37</v>
      </c>
    </row>
    <row r="475" spans="4:8" x14ac:dyDescent="0.3">
      <c r="D475">
        <v>1</v>
      </c>
      <c r="E475" t="s">
        <v>27</v>
      </c>
      <c r="G475">
        <v>1</v>
      </c>
      <c r="H475" t="s">
        <v>37</v>
      </c>
    </row>
    <row r="476" spans="4:8" x14ac:dyDescent="0.3">
      <c r="D476">
        <v>1</v>
      </c>
      <c r="E476" t="s">
        <v>27</v>
      </c>
      <c r="G476">
        <v>1</v>
      </c>
      <c r="H476" t="s">
        <v>37</v>
      </c>
    </row>
    <row r="477" spans="4:8" x14ac:dyDescent="0.3">
      <c r="D477">
        <v>1</v>
      </c>
      <c r="E477" t="s">
        <v>27</v>
      </c>
      <c r="G477">
        <v>1</v>
      </c>
      <c r="H477" t="s">
        <v>37</v>
      </c>
    </row>
    <row r="478" spans="4:8" x14ac:dyDescent="0.3">
      <c r="D478">
        <v>0</v>
      </c>
      <c r="E478" t="s">
        <v>27</v>
      </c>
      <c r="G478">
        <v>0</v>
      </c>
      <c r="H478" t="s">
        <v>37</v>
      </c>
    </row>
    <row r="479" spans="4:8" x14ac:dyDescent="0.3">
      <c r="D479">
        <v>0</v>
      </c>
      <c r="E479" t="s">
        <v>27</v>
      </c>
      <c r="G479">
        <v>1</v>
      </c>
      <c r="H479" t="s">
        <v>37</v>
      </c>
    </row>
    <row r="480" spans="4:8" x14ac:dyDescent="0.3">
      <c r="D480">
        <v>1</v>
      </c>
      <c r="E480" t="s">
        <v>27</v>
      </c>
      <c r="G480">
        <v>1</v>
      </c>
      <c r="H480" t="s">
        <v>37</v>
      </c>
    </row>
    <row r="481" spans="4:8" x14ac:dyDescent="0.3">
      <c r="D481">
        <v>0</v>
      </c>
      <c r="E481" t="s">
        <v>27</v>
      </c>
      <c r="G481">
        <v>1</v>
      </c>
      <c r="H481" t="s">
        <v>37</v>
      </c>
    </row>
    <row r="482" spans="4:8" x14ac:dyDescent="0.3">
      <c r="D482">
        <v>0</v>
      </c>
      <c r="E482" t="s">
        <v>27</v>
      </c>
      <c r="G482">
        <v>2</v>
      </c>
      <c r="H482" t="s">
        <v>37</v>
      </c>
    </row>
    <row r="483" spans="4:8" x14ac:dyDescent="0.3">
      <c r="D483">
        <v>0</v>
      </c>
      <c r="E483" t="s">
        <v>27</v>
      </c>
      <c r="G483">
        <v>3</v>
      </c>
      <c r="H483" t="s">
        <v>37</v>
      </c>
    </row>
    <row r="484" spans="4:8" x14ac:dyDescent="0.3">
      <c r="D484">
        <v>2</v>
      </c>
      <c r="E484" t="s">
        <v>27</v>
      </c>
      <c r="G484">
        <v>0</v>
      </c>
      <c r="H484" t="s">
        <v>37</v>
      </c>
    </row>
    <row r="485" spans="4:8" x14ac:dyDescent="0.3">
      <c r="D485">
        <v>2</v>
      </c>
      <c r="E485" t="s">
        <v>27</v>
      </c>
      <c r="G485">
        <v>0</v>
      </c>
      <c r="H485" t="s">
        <v>37</v>
      </c>
    </row>
    <row r="486" spans="4:8" x14ac:dyDescent="0.3">
      <c r="D486">
        <v>1</v>
      </c>
      <c r="E486" t="s">
        <v>27</v>
      </c>
      <c r="G486">
        <v>1</v>
      </c>
      <c r="H486" t="s">
        <v>37</v>
      </c>
    </row>
    <row r="487" spans="4:8" x14ac:dyDescent="0.3">
      <c r="D487">
        <v>0</v>
      </c>
      <c r="E487" t="s">
        <v>27</v>
      </c>
      <c r="G487">
        <v>0</v>
      </c>
      <c r="H487" t="s">
        <v>37</v>
      </c>
    </row>
    <row r="488" spans="4:8" x14ac:dyDescent="0.3">
      <c r="D488">
        <v>1</v>
      </c>
      <c r="E488" t="s">
        <v>27</v>
      </c>
      <c r="G488">
        <v>1</v>
      </c>
      <c r="H488" t="s">
        <v>37</v>
      </c>
    </row>
    <row r="489" spans="4:8" x14ac:dyDescent="0.3">
      <c r="D489">
        <v>1</v>
      </c>
      <c r="E489" t="s">
        <v>27</v>
      </c>
      <c r="G489">
        <v>0</v>
      </c>
      <c r="H489" t="s">
        <v>37</v>
      </c>
    </row>
    <row r="490" spans="4:8" x14ac:dyDescent="0.3">
      <c r="D490">
        <v>1</v>
      </c>
      <c r="E490" t="s">
        <v>27</v>
      </c>
      <c r="G490">
        <v>0</v>
      </c>
      <c r="H490" t="s">
        <v>37</v>
      </c>
    </row>
    <row r="491" spans="4:8" x14ac:dyDescent="0.3">
      <c r="D491">
        <v>0</v>
      </c>
      <c r="E491" t="s">
        <v>27</v>
      </c>
      <c r="G491">
        <v>0</v>
      </c>
      <c r="H491" t="s">
        <v>37</v>
      </c>
    </row>
    <row r="492" spans="4:8" x14ac:dyDescent="0.3">
      <c r="D492">
        <v>1</v>
      </c>
      <c r="E492" t="s">
        <v>27</v>
      </c>
      <c r="G492">
        <v>1</v>
      </c>
      <c r="H492" t="s">
        <v>37</v>
      </c>
    </row>
    <row r="493" spans="4:8" x14ac:dyDescent="0.3">
      <c r="D493">
        <v>0</v>
      </c>
      <c r="E493" t="s">
        <v>27</v>
      </c>
      <c r="G493">
        <v>0</v>
      </c>
      <c r="H493" t="s">
        <v>37</v>
      </c>
    </row>
    <row r="494" spans="4:8" x14ac:dyDescent="0.3">
      <c r="D494">
        <v>2</v>
      </c>
      <c r="E494" t="s">
        <v>27</v>
      </c>
      <c r="G494">
        <v>0</v>
      </c>
      <c r="H494" t="s">
        <v>37</v>
      </c>
    </row>
    <row r="495" spans="4:8" x14ac:dyDescent="0.3">
      <c r="D495">
        <v>2</v>
      </c>
      <c r="E495" t="s">
        <v>27</v>
      </c>
      <c r="G495">
        <v>1</v>
      </c>
      <c r="H495" t="s">
        <v>37</v>
      </c>
    </row>
    <row r="496" spans="4:8" x14ac:dyDescent="0.3">
      <c r="D496">
        <v>1</v>
      </c>
      <c r="E496" t="s">
        <v>27</v>
      </c>
      <c r="G496">
        <v>0</v>
      </c>
      <c r="H496" t="s">
        <v>37</v>
      </c>
    </row>
    <row r="497" spans="4:8" x14ac:dyDescent="0.3">
      <c r="D497">
        <v>1</v>
      </c>
      <c r="E497" t="s">
        <v>27</v>
      </c>
      <c r="G497">
        <v>1</v>
      </c>
      <c r="H497" t="s">
        <v>37</v>
      </c>
    </row>
    <row r="498" spans="4:8" x14ac:dyDescent="0.3">
      <c r="D498">
        <v>0</v>
      </c>
      <c r="E498" t="s">
        <v>27</v>
      </c>
      <c r="G498">
        <v>1</v>
      </c>
      <c r="H498" t="s">
        <v>37</v>
      </c>
    </row>
    <row r="499" spans="4:8" x14ac:dyDescent="0.3">
      <c r="D499">
        <v>1</v>
      </c>
      <c r="E499" t="s">
        <v>27</v>
      </c>
      <c r="G499">
        <v>1</v>
      </c>
      <c r="H499" t="s">
        <v>37</v>
      </c>
    </row>
    <row r="500" spans="4:8" x14ac:dyDescent="0.3">
      <c r="D500">
        <v>3</v>
      </c>
      <c r="E500" t="s">
        <v>27</v>
      </c>
      <c r="G500">
        <v>1</v>
      </c>
      <c r="H500" t="s">
        <v>37</v>
      </c>
    </row>
    <row r="501" spans="4:8" x14ac:dyDescent="0.3">
      <c r="D501">
        <v>2</v>
      </c>
      <c r="E501" t="s">
        <v>27</v>
      </c>
      <c r="G501">
        <v>1</v>
      </c>
      <c r="H501" t="s">
        <v>37</v>
      </c>
    </row>
    <row r="502" spans="4:8" x14ac:dyDescent="0.3">
      <c r="D502">
        <v>0</v>
      </c>
      <c r="E502" t="s">
        <v>27</v>
      </c>
      <c r="G502">
        <v>2</v>
      </c>
      <c r="H502" t="s">
        <v>37</v>
      </c>
    </row>
    <row r="503" spans="4:8" x14ac:dyDescent="0.3">
      <c r="D503">
        <v>1</v>
      </c>
      <c r="E503" t="s">
        <v>27</v>
      </c>
      <c r="G503">
        <v>0</v>
      </c>
      <c r="H503" t="s">
        <v>37</v>
      </c>
    </row>
    <row r="504" spans="4:8" x14ac:dyDescent="0.3">
      <c r="D504">
        <v>1</v>
      </c>
      <c r="E504" t="s">
        <v>27</v>
      </c>
      <c r="G504">
        <v>0</v>
      </c>
      <c r="H504" t="s">
        <v>37</v>
      </c>
    </row>
    <row r="505" spans="4:8" x14ac:dyDescent="0.3">
      <c r="D505">
        <v>0</v>
      </c>
      <c r="E505" t="s">
        <v>27</v>
      </c>
      <c r="G505">
        <v>0</v>
      </c>
      <c r="H505" t="s">
        <v>37</v>
      </c>
    </row>
    <row r="506" spans="4:8" x14ac:dyDescent="0.3">
      <c r="D506">
        <v>1</v>
      </c>
      <c r="E506" t="s">
        <v>27</v>
      </c>
      <c r="G506">
        <v>0</v>
      </c>
      <c r="H506" t="s">
        <v>37</v>
      </c>
    </row>
    <row r="507" spans="4:8" x14ac:dyDescent="0.3">
      <c r="D507">
        <v>0</v>
      </c>
      <c r="E507" t="s">
        <v>27</v>
      </c>
      <c r="G507">
        <v>1</v>
      </c>
      <c r="H507" t="s">
        <v>37</v>
      </c>
    </row>
    <row r="508" spans="4:8" x14ac:dyDescent="0.3">
      <c r="D508">
        <v>0</v>
      </c>
      <c r="E508" t="s">
        <v>27</v>
      </c>
      <c r="G508">
        <v>0</v>
      </c>
      <c r="H508" t="s">
        <v>37</v>
      </c>
    </row>
    <row r="509" spans="4:8" x14ac:dyDescent="0.3">
      <c r="D509">
        <v>3</v>
      </c>
      <c r="E509" t="s">
        <v>27</v>
      </c>
      <c r="G509">
        <v>0</v>
      </c>
      <c r="H509" t="s">
        <v>37</v>
      </c>
    </row>
    <row r="510" spans="4:8" x14ac:dyDescent="0.3">
      <c r="D510">
        <v>0</v>
      </c>
      <c r="E510" t="s">
        <v>27</v>
      </c>
      <c r="G510">
        <v>1</v>
      </c>
      <c r="H510" t="s">
        <v>37</v>
      </c>
    </row>
    <row r="511" spans="4:8" x14ac:dyDescent="0.3">
      <c r="D511">
        <v>1</v>
      </c>
      <c r="E511" t="s">
        <v>27</v>
      </c>
      <c r="G511">
        <v>1</v>
      </c>
      <c r="H511" t="s">
        <v>37</v>
      </c>
    </row>
    <row r="512" spans="4:8" x14ac:dyDescent="0.3">
      <c r="D512">
        <v>0</v>
      </c>
      <c r="E512" t="s">
        <v>27</v>
      </c>
      <c r="G512">
        <v>1</v>
      </c>
      <c r="H512" t="s">
        <v>37</v>
      </c>
    </row>
    <row r="513" spans="4:8" x14ac:dyDescent="0.3">
      <c r="D513">
        <v>0</v>
      </c>
      <c r="E513" t="s">
        <v>27</v>
      </c>
      <c r="G513">
        <v>0</v>
      </c>
      <c r="H513" t="s">
        <v>37</v>
      </c>
    </row>
    <row r="514" spans="4:8" x14ac:dyDescent="0.3">
      <c r="D514">
        <v>1</v>
      </c>
      <c r="E514" t="s">
        <v>27</v>
      </c>
      <c r="G514">
        <v>3</v>
      </c>
      <c r="H514" t="s">
        <v>37</v>
      </c>
    </row>
    <row r="515" spans="4:8" x14ac:dyDescent="0.3">
      <c r="D515">
        <v>1</v>
      </c>
      <c r="E515" t="s">
        <v>27</v>
      </c>
      <c r="G515">
        <v>1</v>
      </c>
      <c r="H515" t="s">
        <v>37</v>
      </c>
    </row>
    <row r="516" spans="4:8" x14ac:dyDescent="0.3">
      <c r="D516">
        <v>0</v>
      </c>
      <c r="E516" t="s">
        <v>27</v>
      </c>
      <c r="G516">
        <v>2</v>
      </c>
      <c r="H516" t="s">
        <v>37</v>
      </c>
    </row>
    <row r="517" spans="4:8" x14ac:dyDescent="0.3">
      <c r="D517">
        <v>1</v>
      </c>
      <c r="E517" t="s">
        <v>27</v>
      </c>
      <c r="G517">
        <v>2</v>
      </c>
      <c r="H517" t="s">
        <v>37</v>
      </c>
    </row>
    <row r="518" spans="4:8" x14ac:dyDescent="0.3">
      <c r="D518">
        <v>0</v>
      </c>
      <c r="E518" t="s">
        <v>27</v>
      </c>
      <c r="G518">
        <v>0</v>
      </c>
      <c r="H518" t="s">
        <v>37</v>
      </c>
    </row>
    <row r="519" spans="4:8" x14ac:dyDescent="0.3">
      <c r="D519">
        <v>1</v>
      </c>
      <c r="E519" t="s">
        <v>27</v>
      </c>
      <c r="G519">
        <v>2</v>
      </c>
      <c r="H519" t="s">
        <v>37</v>
      </c>
    </row>
    <row r="520" spans="4:8" x14ac:dyDescent="0.3">
      <c r="D520">
        <v>0</v>
      </c>
      <c r="E520" t="s">
        <v>27</v>
      </c>
      <c r="G520">
        <v>0</v>
      </c>
      <c r="H520" t="s">
        <v>37</v>
      </c>
    </row>
    <row r="521" spans="4:8" x14ac:dyDescent="0.3">
      <c r="D521">
        <v>1</v>
      </c>
      <c r="E521" t="s">
        <v>27</v>
      </c>
      <c r="G521">
        <v>0</v>
      </c>
      <c r="H521" t="s">
        <v>37</v>
      </c>
    </row>
    <row r="522" spans="4:8" x14ac:dyDescent="0.3">
      <c r="D522">
        <v>0</v>
      </c>
      <c r="E522" t="s">
        <v>27</v>
      </c>
      <c r="G522">
        <v>1</v>
      </c>
      <c r="H522" t="s">
        <v>37</v>
      </c>
    </row>
    <row r="523" spans="4:8" x14ac:dyDescent="0.3">
      <c r="D523">
        <v>0</v>
      </c>
      <c r="E523" t="s">
        <v>27</v>
      </c>
      <c r="G523">
        <v>1</v>
      </c>
      <c r="H523" t="s">
        <v>37</v>
      </c>
    </row>
    <row r="524" spans="4:8" x14ac:dyDescent="0.3">
      <c r="D524">
        <v>1</v>
      </c>
      <c r="E524" t="s">
        <v>27</v>
      </c>
      <c r="G524">
        <v>2</v>
      </c>
      <c r="H524" t="s">
        <v>37</v>
      </c>
    </row>
    <row r="525" spans="4:8" x14ac:dyDescent="0.3">
      <c r="D525">
        <v>0</v>
      </c>
      <c r="E525" t="s">
        <v>27</v>
      </c>
      <c r="G525">
        <v>1</v>
      </c>
      <c r="H525" t="s">
        <v>37</v>
      </c>
    </row>
    <row r="526" spans="4:8" x14ac:dyDescent="0.3">
      <c r="D526">
        <v>0</v>
      </c>
      <c r="E526" t="s">
        <v>27</v>
      </c>
      <c r="G526">
        <v>1</v>
      </c>
      <c r="H526" t="s">
        <v>37</v>
      </c>
    </row>
    <row r="527" spans="4:8" x14ac:dyDescent="0.3">
      <c r="D527">
        <v>1</v>
      </c>
      <c r="E527" t="s">
        <v>27</v>
      </c>
      <c r="G527">
        <v>0</v>
      </c>
      <c r="H527" t="s">
        <v>37</v>
      </c>
    </row>
    <row r="528" spans="4:8" x14ac:dyDescent="0.3">
      <c r="D528">
        <v>1</v>
      </c>
      <c r="E528" t="s">
        <v>27</v>
      </c>
      <c r="G528">
        <v>0</v>
      </c>
      <c r="H528" t="s">
        <v>37</v>
      </c>
    </row>
    <row r="529" spans="4:8" x14ac:dyDescent="0.3">
      <c r="D529">
        <v>0</v>
      </c>
      <c r="E529" t="s">
        <v>27</v>
      </c>
      <c r="G529">
        <v>1</v>
      </c>
      <c r="H529" t="s">
        <v>37</v>
      </c>
    </row>
    <row r="530" spans="4:8" x14ac:dyDescent="0.3">
      <c r="D530">
        <v>0</v>
      </c>
      <c r="E530" t="s">
        <v>27</v>
      </c>
      <c r="G530">
        <v>0</v>
      </c>
      <c r="H530" t="s">
        <v>37</v>
      </c>
    </row>
    <row r="531" spans="4:8" x14ac:dyDescent="0.3">
      <c r="D531">
        <v>1</v>
      </c>
      <c r="E531" t="s">
        <v>27</v>
      </c>
      <c r="G531">
        <v>1</v>
      </c>
      <c r="H531" t="s">
        <v>37</v>
      </c>
    </row>
    <row r="532" spans="4:8" x14ac:dyDescent="0.3">
      <c r="D532">
        <v>1</v>
      </c>
      <c r="E532" t="s">
        <v>27</v>
      </c>
      <c r="G532">
        <v>0</v>
      </c>
      <c r="H532" t="s">
        <v>37</v>
      </c>
    </row>
    <row r="533" spans="4:8" x14ac:dyDescent="0.3">
      <c r="D533">
        <v>0</v>
      </c>
      <c r="E533" t="s">
        <v>27</v>
      </c>
      <c r="G533">
        <v>2</v>
      </c>
      <c r="H533" t="s">
        <v>37</v>
      </c>
    </row>
    <row r="534" spans="4:8" x14ac:dyDescent="0.3">
      <c r="D534">
        <v>1</v>
      </c>
      <c r="E534" t="s">
        <v>27</v>
      </c>
      <c r="G534">
        <v>0</v>
      </c>
      <c r="H534" t="s">
        <v>37</v>
      </c>
    </row>
    <row r="535" spans="4:8" x14ac:dyDescent="0.3">
      <c r="D535">
        <v>1</v>
      </c>
      <c r="E535" t="s">
        <v>27</v>
      </c>
      <c r="G535">
        <v>0</v>
      </c>
      <c r="H535" t="s">
        <v>37</v>
      </c>
    </row>
    <row r="536" spans="4:8" x14ac:dyDescent="0.3">
      <c r="D536">
        <v>1</v>
      </c>
      <c r="E536" t="s">
        <v>27</v>
      </c>
      <c r="G536">
        <v>0</v>
      </c>
      <c r="H536" t="s">
        <v>37</v>
      </c>
    </row>
    <row r="537" spans="4:8" x14ac:dyDescent="0.3">
      <c r="D537">
        <v>0</v>
      </c>
      <c r="E537" t="s">
        <v>27</v>
      </c>
      <c r="G537">
        <v>1</v>
      </c>
      <c r="H537" t="s">
        <v>37</v>
      </c>
    </row>
    <row r="538" spans="4:8" x14ac:dyDescent="0.3">
      <c r="D538">
        <v>1</v>
      </c>
      <c r="E538" t="s">
        <v>27</v>
      </c>
      <c r="G538">
        <v>0</v>
      </c>
      <c r="H538" t="s">
        <v>37</v>
      </c>
    </row>
    <row r="539" spans="4:8" x14ac:dyDescent="0.3">
      <c r="D539">
        <v>3</v>
      </c>
      <c r="E539" t="s">
        <v>27</v>
      </c>
      <c r="G539">
        <v>2</v>
      </c>
      <c r="H539" t="s">
        <v>37</v>
      </c>
    </row>
    <row r="540" spans="4:8" x14ac:dyDescent="0.3">
      <c r="D540">
        <v>3</v>
      </c>
      <c r="E540" t="s">
        <v>27</v>
      </c>
      <c r="G540">
        <v>0</v>
      </c>
      <c r="H540" t="s">
        <v>37</v>
      </c>
    </row>
    <row r="541" spans="4:8" x14ac:dyDescent="0.3">
      <c r="D541">
        <v>1</v>
      </c>
      <c r="E541" t="s">
        <v>27</v>
      </c>
      <c r="G541">
        <v>1</v>
      </c>
      <c r="H541" t="s">
        <v>37</v>
      </c>
    </row>
    <row r="542" spans="4:8" x14ac:dyDescent="0.3">
      <c r="D542">
        <v>1</v>
      </c>
      <c r="E542" t="s">
        <v>27</v>
      </c>
      <c r="G542">
        <v>2</v>
      </c>
      <c r="H542" t="s">
        <v>37</v>
      </c>
    </row>
    <row r="543" spans="4:8" x14ac:dyDescent="0.3">
      <c r="D543">
        <v>1</v>
      </c>
      <c r="E543" t="s">
        <v>27</v>
      </c>
      <c r="G543">
        <v>1</v>
      </c>
      <c r="H543" t="s">
        <v>37</v>
      </c>
    </row>
    <row r="544" spans="4:8" x14ac:dyDescent="0.3">
      <c r="D544">
        <v>3</v>
      </c>
      <c r="E544" t="s">
        <v>27</v>
      </c>
      <c r="G544">
        <v>1</v>
      </c>
      <c r="H544" t="s">
        <v>37</v>
      </c>
    </row>
    <row r="545" spans="4:8" x14ac:dyDescent="0.3">
      <c r="D545">
        <v>1</v>
      </c>
      <c r="E545" t="s">
        <v>27</v>
      </c>
      <c r="G545">
        <v>1</v>
      </c>
      <c r="H545" t="s">
        <v>37</v>
      </c>
    </row>
    <row r="546" spans="4:8" x14ac:dyDescent="0.3">
      <c r="D546">
        <v>1</v>
      </c>
      <c r="E546" t="s">
        <v>27</v>
      </c>
      <c r="G546">
        <v>1</v>
      </c>
      <c r="H546" t="s">
        <v>37</v>
      </c>
    </row>
    <row r="547" spans="4:8" x14ac:dyDescent="0.3">
      <c r="D547">
        <v>1</v>
      </c>
      <c r="E547" t="s">
        <v>27</v>
      </c>
      <c r="G547">
        <v>1</v>
      </c>
      <c r="H547" t="s">
        <v>37</v>
      </c>
    </row>
    <row r="548" spans="4:8" x14ac:dyDescent="0.3">
      <c r="D548">
        <v>2</v>
      </c>
      <c r="E548" t="s">
        <v>27</v>
      </c>
      <c r="G548">
        <v>1</v>
      </c>
      <c r="H548" t="s">
        <v>37</v>
      </c>
    </row>
    <row r="549" spans="4:8" x14ac:dyDescent="0.3">
      <c r="D549">
        <v>1</v>
      </c>
      <c r="E549" t="s">
        <v>27</v>
      </c>
      <c r="G549">
        <v>0</v>
      </c>
      <c r="H549" t="s">
        <v>37</v>
      </c>
    </row>
    <row r="550" spans="4:8" x14ac:dyDescent="0.3">
      <c r="D550">
        <v>0</v>
      </c>
      <c r="E550" t="s">
        <v>27</v>
      </c>
      <c r="G550">
        <v>2</v>
      </c>
      <c r="H550" t="s">
        <v>37</v>
      </c>
    </row>
    <row r="551" spans="4:8" x14ac:dyDescent="0.3">
      <c r="D551">
        <v>1</v>
      </c>
      <c r="E551" t="s">
        <v>27</v>
      </c>
      <c r="G551">
        <v>1</v>
      </c>
      <c r="H551" t="s">
        <v>37</v>
      </c>
    </row>
    <row r="552" spans="4:8" x14ac:dyDescent="0.3">
      <c r="D552">
        <v>2</v>
      </c>
      <c r="E552" t="s">
        <v>27</v>
      </c>
      <c r="G552">
        <v>3</v>
      </c>
      <c r="H552" t="s">
        <v>37</v>
      </c>
    </row>
    <row r="553" spans="4:8" x14ac:dyDescent="0.3">
      <c r="D553">
        <v>0</v>
      </c>
      <c r="E553" t="s">
        <v>27</v>
      </c>
      <c r="G553">
        <v>0</v>
      </c>
      <c r="H553" t="s">
        <v>37</v>
      </c>
    </row>
    <row r="554" spans="4:8" x14ac:dyDescent="0.3">
      <c r="D554">
        <v>2</v>
      </c>
      <c r="E554" t="s">
        <v>27</v>
      </c>
      <c r="G554">
        <v>1</v>
      </c>
      <c r="H554" t="s">
        <v>37</v>
      </c>
    </row>
    <row r="555" spans="4:8" x14ac:dyDescent="0.3">
      <c r="D555">
        <v>1</v>
      </c>
      <c r="E555" t="s">
        <v>27</v>
      </c>
      <c r="G555">
        <v>1</v>
      </c>
      <c r="H555" t="s">
        <v>37</v>
      </c>
    </row>
    <row r="556" spans="4:8" x14ac:dyDescent="0.3">
      <c r="D556">
        <v>0</v>
      </c>
      <c r="E556" t="s">
        <v>27</v>
      </c>
      <c r="G556">
        <v>1</v>
      </c>
      <c r="H556" t="s">
        <v>37</v>
      </c>
    </row>
    <row r="557" spans="4:8" x14ac:dyDescent="0.3">
      <c r="D557">
        <v>0</v>
      </c>
      <c r="E557" t="s">
        <v>27</v>
      </c>
      <c r="G557">
        <v>1</v>
      </c>
      <c r="H557" t="s">
        <v>37</v>
      </c>
    </row>
    <row r="558" spans="4:8" x14ac:dyDescent="0.3">
      <c r="D558">
        <v>0</v>
      </c>
      <c r="E558" t="s">
        <v>27</v>
      </c>
      <c r="G558">
        <v>0</v>
      </c>
      <c r="H558" t="s">
        <v>37</v>
      </c>
    </row>
    <row r="559" spans="4:8" x14ac:dyDescent="0.3">
      <c r="D559">
        <v>1</v>
      </c>
      <c r="E559" t="s">
        <v>27</v>
      </c>
      <c r="G559">
        <v>1</v>
      </c>
      <c r="H559" t="s">
        <v>37</v>
      </c>
    </row>
    <row r="560" spans="4:8" x14ac:dyDescent="0.3">
      <c r="D560">
        <v>1</v>
      </c>
      <c r="E560" t="s">
        <v>27</v>
      </c>
      <c r="G560">
        <v>1</v>
      </c>
      <c r="H560" t="s">
        <v>37</v>
      </c>
    </row>
    <row r="561" spans="4:8" x14ac:dyDescent="0.3">
      <c r="D561">
        <v>2</v>
      </c>
      <c r="E561" t="s">
        <v>27</v>
      </c>
      <c r="G561">
        <v>0</v>
      </c>
      <c r="H561" t="s">
        <v>37</v>
      </c>
    </row>
    <row r="562" spans="4:8" x14ac:dyDescent="0.3">
      <c r="D562">
        <v>0</v>
      </c>
      <c r="E562" t="s">
        <v>27</v>
      </c>
      <c r="G562">
        <v>2</v>
      </c>
      <c r="H562" t="s">
        <v>37</v>
      </c>
    </row>
    <row r="563" spans="4:8" x14ac:dyDescent="0.3">
      <c r="D563">
        <v>2</v>
      </c>
      <c r="E563" t="s">
        <v>27</v>
      </c>
      <c r="G563">
        <v>0</v>
      </c>
      <c r="H563" t="s">
        <v>37</v>
      </c>
    </row>
    <row r="564" spans="4:8" x14ac:dyDescent="0.3">
      <c r="D564">
        <v>2</v>
      </c>
      <c r="E564" t="s">
        <v>27</v>
      </c>
      <c r="G564">
        <v>0</v>
      </c>
      <c r="H564" t="s">
        <v>37</v>
      </c>
    </row>
    <row r="565" spans="4:8" x14ac:dyDescent="0.3">
      <c r="D565">
        <v>0</v>
      </c>
      <c r="E565" t="s">
        <v>27</v>
      </c>
      <c r="G565">
        <v>1</v>
      </c>
      <c r="H565" t="s">
        <v>37</v>
      </c>
    </row>
    <row r="566" spans="4:8" x14ac:dyDescent="0.3">
      <c r="D566">
        <v>1</v>
      </c>
      <c r="E566" t="s">
        <v>27</v>
      </c>
      <c r="G566">
        <v>0</v>
      </c>
      <c r="H566" t="s">
        <v>37</v>
      </c>
    </row>
    <row r="567" spans="4:8" x14ac:dyDescent="0.3">
      <c r="D567">
        <v>0</v>
      </c>
      <c r="E567" t="s">
        <v>27</v>
      </c>
      <c r="G567">
        <v>0</v>
      </c>
      <c r="H567" t="s">
        <v>37</v>
      </c>
    </row>
    <row r="568" spans="4:8" x14ac:dyDescent="0.3">
      <c r="D568">
        <v>0</v>
      </c>
      <c r="E568" t="s">
        <v>27</v>
      </c>
      <c r="G568">
        <v>0</v>
      </c>
      <c r="H568" t="s">
        <v>37</v>
      </c>
    </row>
    <row r="569" spans="4:8" x14ac:dyDescent="0.3">
      <c r="D569">
        <v>2</v>
      </c>
      <c r="E569" t="s">
        <v>27</v>
      </c>
      <c r="G569">
        <v>1</v>
      </c>
      <c r="H569" t="s">
        <v>37</v>
      </c>
    </row>
    <row r="570" spans="4:8" x14ac:dyDescent="0.3">
      <c r="D570">
        <v>0</v>
      </c>
      <c r="E570" t="s">
        <v>27</v>
      </c>
      <c r="G570">
        <v>1</v>
      </c>
      <c r="H570" t="s">
        <v>37</v>
      </c>
    </row>
    <row r="571" spans="4:8" x14ac:dyDescent="0.3">
      <c r="D571">
        <v>2</v>
      </c>
      <c r="E571" t="s">
        <v>27</v>
      </c>
      <c r="G571">
        <v>0</v>
      </c>
      <c r="H571" t="s">
        <v>37</v>
      </c>
    </row>
    <row r="572" spans="4:8" x14ac:dyDescent="0.3">
      <c r="D572">
        <v>1</v>
      </c>
      <c r="E572" t="s">
        <v>27</v>
      </c>
      <c r="G572">
        <v>3</v>
      </c>
      <c r="H572" t="s">
        <v>37</v>
      </c>
    </row>
    <row r="573" spans="4:8" x14ac:dyDescent="0.3">
      <c r="D573">
        <v>0</v>
      </c>
      <c r="E573" t="s">
        <v>27</v>
      </c>
      <c r="G573">
        <v>0</v>
      </c>
      <c r="H573" t="s">
        <v>37</v>
      </c>
    </row>
    <row r="574" spans="4:8" x14ac:dyDescent="0.3">
      <c r="D574">
        <v>0</v>
      </c>
      <c r="E574" t="s">
        <v>27</v>
      </c>
      <c r="G574">
        <v>0</v>
      </c>
      <c r="H574" t="s">
        <v>37</v>
      </c>
    </row>
    <row r="575" spans="4:8" x14ac:dyDescent="0.3">
      <c r="D575">
        <v>3</v>
      </c>
      <c r="E575" t="s">
        <v>27</v>
      </c>
      <c r="G575">
        <v>1</v>
      </c>
      <c r="H575" t="s">
        <v>37</v>
      </c>
    </row>
    <row r="576" spans="4:8" x14ac:dyDescent="0.3">
      <c r="D576">
        <v>0</v>
      </c>
      <c r="E576" t="s">
        <v>27</v>
      </c>
      <c r="G576">
        <v>0</v>
      </c>
      <c r="H576" t="s">
        <v>37</v>
      </c>
    </row>
    <row r="577" spans="4:8" x14ac:dyDescent="0.3">
      <c r="D577">
        <v>0</v>
      </c>
      <c r="E577" t="s">
        <v>27</v>
      </c>
      <c r="G577">
        <v>1</v>
      </c>
      <c r="H577" t="s">
        <v>37</v>
      </c>
    </row>
    <row r="578" spans="4:8" x14ac:dyDescent="0.3">
      <c r="D578">
        <v>0</v>
      </c>
      <c r="E578" t="s">
        <v>27</v>
      </c>
      <c r="G578">
        <v>0</v>
      </c>
      <c r="H578" t="s">
        <v>37</v>
      </c>
    </row>
    <row r="579" spans="4:8" x14ac:dyDescent="0.3">
      <c r="D579">
        <v>2</v>
      </c>
      <c r="E579" t="s">
        <v>27</v>
      </c>
      <c r="G579">
        <v>1</v>
      </c>
      <c r="H579" t="s">
        <v>37</v>
      </c>
    </row>
    <row r="580" spans="4:8" x14ac:dyDescent="0.3">
      <c r="D580">
        <v>0</v>
      </c>
      <c r="E580" t="s">
        <v>27</v>
      </c>
      <c r="G580">
        <v>0</v>
      </c>
      <c r="H580" t="s">
        <v>37</v>
      </c>
    </row>
    <row r="581" spans="4:8" x14ac:dyDescent="0.3">
      <c r="D581">
        <v>1</v>
      </c>
      <c r="E581" t="s">
        <v>27</v>
      </c>
      <c r="G581">
        <v>1</v>
      </c>
      <c r="H581" t="s">
        <v>37</v>
      </c>
    </row>
    <row r="582" spans="4:8" x14ac:dyDescent="0.3">
      <c r="D582">
        <v>0</v>
      </c>
      <c r="E582" t="s">
        <v>27</v>
      </c>
      <c r="G582">
        <v>1</v>
      </c>
      <c r="H582" t="s">
        <v>37</v>
      </c>
    </row>
    <row r="583" spans="4:8" x14ac:dyDescent="0.3">
      <c r="D583">
        <v>0</v>
      </c>
      <c r="E583" t="s">
        <v>27</v>
      </c>
      <c r="G583">
        <v>1</v>
      </c>
      <c r="H583" t="s">
        <v>37</v>
      </c>
    </row>
    <row r="584" spans="4:8" x14ac:dyDescent="0.3">
      <c r="D584">
        <v>1</v>
      </c>
      <c r="E584" t="s">
        <v>27</v>
      </c>
      <c r="G584">
        <v>2</v>
      </c>
      <c r="H584" t="s">
        <v>37</v>
      </c>
    </row>
    <row r="585" spans="4:8" x14ac:dyDescent="0.3">
      <c r="D585">
        <v>0</v>
      </c>
      <c r="E585" t="s">
        <v>27</v>
      </c>
      <c r="G585">
        <v>1</v>
      </c>
      <c r="H585" t="s">
        <v>37</v>
      </c>
    </row>
    <row r="586" spans="4:8" x14ac:dyDescent="0.3">
      <c r="D586">
        <v>3</v>
      </c>
      <c r="E586" t="s">
        <v>27</v>
      </c>
      <c r="G586">
        <v>0</v>
      </c>
      <c r="H586" t="s">
        <v>37</v>
      </c>
    </row>
    <row r="587" spans="4:8" x14ac:dyDescent="0.3">
      <c r="D587">
        <v>1</v>
      </c>
      <c r="E587" t="s">
        <v>27</v>
      </c>
      <c r="G587">
        <v>1</v>
      </c>
      <c r="H587" t="s">
        <v>37</v>
      </c>
    </row>
    <row r="588" spans="4:8" x14ac:dyDescent="0.3">
      <c r="D588">
        <v>0</v>
      </c>
      <c r="E588" t="s">
        <v>27</v>
      </c>
      <c r="G588">
        <v>0</v>
      </c>
      <c r="H588" t="s">
        <v>37</v>
      </c>
    </row>
    <row r="589" spans="4:8" x14ac:dyDescent="0.3">
      <c r="D589">
        <v>1</v>
      </c>
      <c r="E589" t="s">
        <v>27</v>
      </c>
      <c r="G589">
        <v>2</v>
      </c>
      <c r="H589" t="s">
        <v>37</v>
      </c>
    </row>
    <row r="590" spans="4:8" x14ac:dyDescent="0.3">
      <c r="D590">
        <v>0</v>
      </c>
      <c r="E590" t="s">
        <v>27</v>
      </c>
      <c r="G590">
        <v>0</v>
      </c>
      <c r="H590" t="s">
        <v>37</v>
      </c>
    </row>
    <row r="591" spans="4:8" x14ac:dyDescent="0.3">
      <c r="D591">
        <v>1</v>
      </c>
      <c r="E591" t="s">
        <v>27</v>
      </c>
      <c r="G591">
        <v>0</v>
      </c>
      <c r="H591" t="s">
        <v>37</v>
      </c>
    </row>
    <row r="592" spans="4:8" x14ac:dyDescent="0.3">
      <c r="D592">
        <v>0</v>
      </c>
      <c r="E592" t="s">
        <v>27</v>
      </c>
      <c r="G592">
        <v>0</v>
      </c>
      <c r="H592" t="s">
        <v>37</v>
      </c>
    </row>
    <row r="593" spans="4:8" x14ac:dyDescent="0.3">
      <c r="D593">
        <v>1</v>
      </c>
      <c r="E593" t="s">
        <v>27</v>
      </c>
      <c r="G593">
        <v>0</v>
      </c>
      <c r="H593" t="s">
        <v>37</v>
      </c>
    </row>
    <row r="594" spans="4:8" x14ac:dyDescent="0.3">
      <c r="D594">
        <v>0</v>
      </c>
      <c r="E594" t="s">
        <v>27</v>
      </c>
      <c r="G594">
        <v>0</v>
      </c>
      <c r="H594" t="s">
        <v>37</v>
      </c>
    </row>
    <row r="595" spans="4:8" x14ac:dyDescent="0.3">
      <c r="D595">
        <v>1</v>
      </c>
      <c r="E595" t="s">
        <v>27</v>
      </c>
      <c r="G595">
        <v>1</v>
      </c>
      <c r="H595" t="s">
        <v>37</v>
      </c>
    </row>
    <row r="596" spans="4:8" x14ac:dyDescent="0.3">
      <c r="D596">
        <v>0</v>
      </c>
      <c r="E596" t="s">
        <v>27</v>
      </c>
      <c r="G596">
        <v>1</v>
      </c>
      <c r="H596" t="s">
        <v>37</v>
      </c>
    </row>
    <row r="597" spans="4:8" x14ac:dyDescent="0.3">
      <c r="D597">
        <v>0</v>
      </c>
      <c r="E597" t="s">
        <v>27</v>
      </c>
      <c r="G597">
        <v>1</v>
      </c>
      <c r="H597" t="s">
        <v>37</v>
      </c>
    </row>
    <row r="598" spans="4:8" x14ac:dyDescent="0.3">
      <c r="D598">
        <v>0</v>
      </c>
      <c r="E598" t="s">
        <v>27</v>
      </c>
      <c r="G598">
        <v>1</v>
      </c>
      <c r="H598" t="s">
        <v>37</v>
      </c>
    </row>
    <row r="599" spans="4:8" x14ac:dyDescent="0.3">
      <c r="D599">
        <v>0</v>
      </c>
      <c r="E599" t="s">
        <v>27</v>
      </c>
      <c r="G599">
        <v>2</v>
      </c>
      <c r="H599" t="s">
        <v>37</v>
      </c>
    </row>
    <row r="600" spans="4:8" x14ac:dyDescent="0.3">
      <c r="D600">
        <v>0</v>
      </c>
      <c r="E600" t="s">
        <v>27</v>
      </c>
      <c r="G600">
        <v>2</v>
      </c>
      <c r="H600" t="s">
        <v>37</v>
      </c>
    </row>
    <row r="601" spans="4:8" x14ac:dyDescent="0.3">
      <c r="D601">
        <v>2</v>
      </c>
      <c r="E601" t="s">
        <v>27</v>
      </c>
      <c r="G601">
        <v>1</v>
      </c>
      <c r="H601" t="s">
        <v>37</v>
      </c>
    </row>
    <row r="602" spans="4:8" x14ac:dyDescent="0.3">
      <c r="D602">
        <v>0</v>
      </c>
      <c r="E602" t="s">
        <v>27</v>
      </c>
      <c r="G602">
        <v>0</v>
      </c>
      <c r="H602" t="s">
        <v>37</v>
      </c>
    </row>
    <row r="603" spans="4:8" x14ac:dyDescent="0.3">
      <c r="D603">
        <v>2</v>
      </c>
      <c r="E603" t="s">
        <v>27</v>
      </c>
      <c r="G603">
        <v>1</v>
      </c>
      <c r="H603" t="s">
        <v>37</v>
      </c>
    </row>
    <row r="604" spans="4:8" x14ac:dyDescent="0.3">
      <c r="D604">
        <v>1</v>
      </c>
      <c r="E604" t="s">
        <v>27</v>
      </c>
      <c r="G604">
        <v>1</v>
      </c>
      <c r="H604" t="s">
        <v>37</v>
      </c>
    </row>
    <row r="605" spans="4:8" x14ac:dyDescent="0.3">
      <c r="D605">
        <v>0</v>
      </c>
      <c r="E605" t="s">
        <v>27</v>
      </c>
      <c r="G605">
        <v>0</v>
      </c>
      <c r="H605" t="s">
        <v>37</v>
      </c>
    </row>
    <row r="606" spans="4:8" x14ac:dyDescent="0.3">
      <c r="D606">
        <v>2</v>
      </c>
      <c r="E606" t="s">
        <v>27</v>
      </c>
      <c r="G606">
        <v>2</v>
      </c>
      <c r="H606" t="s">
        <v>37</v>
      </c>
    </row>
    <row r="607" spans="4:8" x14ac:dyDescent="0.3">
      <c r="D607">
        <v>1</v>
      </c>
      <c r="E607" t="s">
        <v>27</v>
      </c>
      <c r="G607">
        <v>1</v>
      </c>
      <c r="H607" t="s">
        <v>37</v>
      </c>
    </row>
    <row r="608" spans="4:8" x14ac:dyDescent="0.3">
      <c r="D608">
        <v>2</v>
      </c>
      <c r="E608" t="s">
        <v>27</v>
      </c>
      <c r="G608">
        <v>2</v>
      </c>
      <c r="H608" t="s">
        <v>37</v>
      </c>
    </row>
    <row r="609" spans="4:8" x14ac:dyDescent="0.3">
      <c r="D609">
        <v>0</v>
      </c>
      <c r="E609" t="s">
        <v>27</v>
      </c>
      <c r="G609">
        <v>1</v>
      </c>
      <c r="H609" t="s">
        <v>37</v>
      </c>
    </row>
    <row r="610" spans="4:8" x14ac:dyDescent="0.3">
      <c r="D610">
        <v>0</v>
      </c>
      <c r="E610" t="s">
        <v>27</v>
      </c>
      <c r="G610">
        <v>0</v>
      </c>
      <c r="H610" t="s">
        <v>37</v>
      </c>
    </row>
    <row r="611" spans="4:8" x14ac:dyDescent="0.3">
      <c r="D611">
        <v>0</v>
      </c>
      <c r="E611" t="s">
        <v>27</v>
      </c>
      <c r="G611">
        <v>1</v>
      </c>
      <c r="H611" t="s">
        <v>37</v>
      </c>
    </row>
    <row r="612" spans="4:8" x14ac:dyDescent="0.3">
      <c r="D612">
        <v>1</v>
      </c>
      <c r="E612" t="s">
        <v>27</v>
      </c>
      <c r="G612">
        <v>1</v>
      </c>
      <c r="H612" t="s">
        <v>37</v>
      </c>
    </row>
    <row r="613" spans="4:8" x14ac:dyDescent="0.3">
      <c r="D613">
        <v>0</v>
      </c>
      <c r="E613" t="s">
        <v>27</v>
      </c>
      <c r="G613">
        <v>2</v>
      </c>
      <c r="H613" t="s">
        <v>37</v>
      </c>
    </row>
    <row r="614" spans="4:8" x14ac:dyDescent="0.3">
      <c r="D614">
        <v>2</v>
      </c>
      <c r="E614" t="s">
        <v>27</v>
      </c>
      <c r="G614">
        <v>1</v>
      </c>
      <c r="H614" t="s">
        <v>37</v>
      </c>
    </row>
    <row r="615" spans="4:8" x14ac:dyDescent="0.3">
      <c r="D615">
        <v>0</v>
      </c>
      <c r="E615" t="s">
        <v>27</v>
      </c>
      <c r="G615">
        <v>0</v>
      </c>
      <c r="H615" t="s">
        <v>37</v>
      </c>
    </row>
    <row r="616" spans="4:8" x14ac:dyDescent="0.3">
      <c r="D616">
        <v>1</v>
      </c>
      <c r="E616" t="s">
        <v>27</v>
      </c>
      <c r="G616">
        <v>0</v>
      </c>
      <c r="H616" t="s">
        <v>37</v>
      </c>
    </row>
    <row r="617" spans="4:8" x14ac:dyDescent="0.3">
      <c r="D617">
        <v>1</v>
      </c>
      <c r="E617" t="s">
        <v>27</v>
      </c>
      <c r="G617">
        <v>1</v>
      </c>
      <c r="H617" t="s">
        <v>37</v>
      </c>
    </row>
    <row r="618" spans="4:8" x14ac:dyDescent="0.3">
      <c r="D618">
        <v>1</v>
      </c>
      <c r="E618" t="s">
        <v>27</v>
      </c>
      <c r="G618">
        <v>1</v>
      </c>
      <c r="H618" t="s">
        <v>37</v>
      </c>
    </row>
    <row r="619" spans="4:8" x14ac:dyDescent="0.3">
      <c r="D619">
        <v>2</v>
      </c>
      <c r="E619" t="s">
        <v>27</v>
      </c>
      <c r="G619">
        <v>0</v>
      </c>
      <c r="H619" t="s">
        <v>37</v>
      </c>
    </row>
    <row r="620" spans="4:8" x14ac:dyDescent="0.3">
      <c r="D620">
        <v>1</v>
      </c>
      <c r="E620" t="s">
        <v>27</v>
      </c>
      <c r="G620">
        <v>1</v>
      </c>
      <c r="H620" t="s">
        <v>37</v>
      </c>
    </row>
    <row r="621" spans="4:8" x14ac:dyDescent="0.3">
      <c r="D621">
        <v>3</v>
      </c>
      <c r="E621" t="s">
        <v>27</v>
      </c>
      <c r="G621">
        <v>2</v>
      </c>
      <c r="H621" t="s">
        <v>37</v>
      </c>
    </row>
    <row r="622" spans="4:8" x14ac:dyDescent="0.3">
      <c r="D622">
        <v>2</v>
      </c>
      <c r="E622" t="s">
        <v>27</v>
      </c>
      <c r="G622">
        <v>1</v>
      </c>
      <c r="H622" t="s">
        <v>37</v>
      </c>
    </row>
    <row r="623" spans="4:8" x14ac:dyDescent="0.3">
      <c r="D623">
        <v>0</v>
      </c>
      <c r="E623" t="s">
        <v>27</v>
      </c>
      <c r="G623">
        <v>1</v>
      </c>
      <c r="H623" t="s">
        <v>37</v>
      </c>
    </row>
    <row r="624" spans="4:8" x14ac:dyDescent="0.3">
      <c r="D624">
        <v>1</v>
      </c>
      <c r="E624" t="s">
        <v>27</v>
      </c>
      <c r="G624">
        <v>0</v>
      </c>
      <c r="H624" t="s">
        <v>37</v>
      </c>
    </row>
    <row r="625" spans="4:8" x14ac:dyDescent="0.3">
      <c r="D625">
        <v>0</v>
      </c>
      <c r="E625" t="s">
        <v>27</v>
      </c>
      <c r="G625">
        <v>0</v>
      </c>
      <c r="H625" t="s">
        <v>37</v>
      </c>
    </row>
    <row r="626" spans="4:8" x14ac:dyDescent="0.3">
      <c r="D626">
        <v>1</v>
      </c>
      <c r="E626" t="s">
        <v>27</v>
      </c>
      <c r="G626">
        <v>2</v>
      </c>
      <c r="H626" t="s">
        <v>37</v>
      </c>
    </row>
    <row r="627" spans="4:8" x14ac:dyDescent="0.3">
      <c r="D627">
        <v>0</v>
      </c>
      <c r="E627" t="s">
        <v>27</v>
      </c>
      <c r="G627">
        <v>0</v>
      </c>
      <c r="H627" t="s">
        <v>37</v>
      </c>
    </row>
    <row r="628" spans="4:8" x14ac:dyDescent="0.3">
      <c r="D628">
        <v>0</v>
      </c>
      <c r="E628" t="s">
        <v>27</v>
      </c>
      <c r="G628">
        <v>0</v>
      </c>
      <c r="H628" t="s">
        <v>37</v>
      </c>
    </row>
    <row r="629" spans="4:8" x14ac:dyDescent="0.3">
      <c r="D629">
        <v>0</v>
      </c>
      <c r="E629" t="s">
        <v>27</v>
      </c>
      <c r="G629">
        <v>2</v>
      </c>
      <c r="H629" t="s">
        <v>37</v>
      </c>
    </row>
    <row r="630" spans="4:8" x14ac:dyDescent="0.3">
      <c r="D630">
        <v>0</v>
      </c>
      <c r="E630" t="s">
        <v>27</v>
      </c>
      <c r="G630">
        <v>3</v>
      </c>
      <c r="H630" t="s">
        <v>37</v>
      </c>
    </row>
    <row r="631" spans="4:8" x14ac:dyDescent="0.3">
      <c r="D631">
        <v>1</v>
      </c>
      <c r="E631" t="s">
        <v>27</v>
      </c>
      <c r="G631">
        <v>0</v>
      </c>
      <c r="H631" t="s">
        <v>37</v>
      </c>
    </row>
    <row r="632" spans="4:8" x14ac:dyDescent="0.3">
      <c r="D632">
        <v>0</v>
      </c>
      <c r="E632" t="s">
        <v>27</v>
      </c>
      <c r="G632">
        <v>0</v>
      </c>
      <c r="H632" t="s">
        <v>37</v>
      </c>
    </row>
    <row r="633" spans="4:8" x14ac:dyDescent="0.3">
      <c r="D633">
        <v>3</v>
      </c>
      <c r="E633" t="s">
        <v>27</v>
      </c>
      <c r="G633">
        <v>1</v>
      </c>
      <c r="H633" t="s">
        <v>37</v>
      </c>
    </row>
    <row r="634" spans="4:8" x14ac:dyDescent="0.3">
      <c r="D634">
        <v>0</v>
      </c>
      <c r="E634" t="s">
        <v>27</v>
      </c>
      <c r="G634">
        <v>0</v>
      </c>
      <c r="H634" t="s">
        <v>37</v>
      </c>
    </row>
    <row r="635" spans="4:8" x14ac:dyDescent="0.3">
      <c r="D635">
        <v>1</v>
      </c>
      <c r="E635" t="s">
        <v>27</v>
      </c>
      <c r="G635">
        <v>0</v>
      </c>
      <c r="H635" t="s">
        <v>37</v>
      </c>
    </row>
    <row r="636" spans="4:8" x14ac:dyDescent="0.3">
      <c r="D636">
        <v>1</v>
      </c>
      <c r="E636" t="s">
        <v>27</v>
      </c>
      <c r="G636">
        <v>1</v>
      </c>
      <c r="H636" t="s">
        <v>37</v>
      </c>
    </row>
    <row r="637" spans="4:8" x14ac:dyDescent="0.3">
      <c r="D637">
        <v>0</v>
      </c>
      <c r="E637" t="s">
        <v>27</v>
      </c>
      <c r="G637">
        <v>0</v>
      </c>
      <c r="H637" t="s">
        <v>37</v>
      </c>
    </row>
    <row r="638" spans="4:8" x14ac:dyDescent="0.3">
      <c r="D638">
        <v>0</v>
      </c>
      <c r="E638" t="s">
        <v>27</v>
      </c>
      <c r="G638">
        <v>2</v>
      </c>
      <c r="H638" t="s">
        <v>37</v>
      </c>
    </row>
    <row r="639" spans="4:8" x14ac:dyDescent="0.3">
      <c r="D639">
        <v>1</v>
      </c>
      <c r="E639" t="s">
        <v>27</v>
      </c>
      <c r="G639">
        <v>1</v>
      </c>
      <c r="H639" t="s">
        <v>37</v>
      </c>
    </row>
    <row r="640" spans="4:8" x14ac:dyDescent="0.3">
      <c r="D640">
        <v>2</v>
      </c>
      <c r="E640" t="s">
        <v>27</v>
      </c>
      <c r="G640">
        <v>1</v>
      </c>
      <c r="H640" t="s">
        <v>37</v>
      </c>
    </row>
    <row r="641" spans="4:8" x14ac:dyDescent="0.3">
      <c r="D641">
        <v>1</v>
      </c>
      <c r="E641" t="s">
        <v>27</v>
      </c>
      <c r="G641">
        <v>1</v>
      </c>
      <c r="H641" t="s">
        <v>37</v>
      </c>
    </row>
    <row r="642" spans="4:8" x14ac:dyDescent="0.3">
      <c r="D642">
        <v>0</v>
      </c>
      <c r="E642" t="s">
        <v>27</v>
      </c>
      <c r="G642">
        <v>0</v>
      </c>
      <c r="H642" t="s">
        <v>37</v>
      </c>
    </row>
    <row r="643" spans="4:8" x14ac:dyDescent="0.3">
      <c r="D643">
        <v>1</v>
      </c>
      <c r="E643" t="s">
        <v>27</v>
      </c>
      <c r="G643">
        <v>1</v>
      </c>
      <c r="H643" t="s">
        <v>37</v>
      </c>
    </row>
    <row r="644" spans="4:8" x14ac:dyDescent="0.3">
      <c r="D644">
        <v>0</v>
      </c>
      <c r="E644" t="s">
        <v>27</v>
      </c>
      <c r="G644">
        <v>0</v>
      </c>
      <c r="H644" t="s">
        <v>37</v>
      </c>
    </row>
    <row r="645" spans="4:8" x14ac:dyDescent="0.3">
      <c r="D645">
        <v>0</v>
      </c>
      <c r="E645" t="s">
        <v>27</v>
      </c>
      <c r="G645">
        <v>1</v>
      </c>
      <c r="H645" t="s">
        <v>37</v>
      </c>
    </row>
    <row r="646" spans="4:8" x14ac:dyDescent="0.3">
      <c r="D646">
        <v>0</v>
      </c>
      <c r="E646" t="s">
        <v>27</v>
      </c>
      <c r="G646">
        <v>1</v>
      </c>
      <c r="H646" t="s">
        <v>37</v>
      </c>
    </row>
    <row r="647" spans="4:8" x14ac:dyDescent="0.3">
      <c r="D647">
        <v>1</v>
      </c>
      <c r="E647" t="s">
        <v>27</v>
      </c>
      <c r="G647">
        <v>0</v>
      </c>
      <c r="H647" t="s">
        <v>37</v>
      </c>
    </row>
    <row r="648" spans="4:8" x14ac:dyDescent="0.3">
      <c r="D648">
        <v>1</v>
      </c>
      <c r="E648" t="s">
        <v>27</v>
      </c>
      <c r="G648">
        <v>0</v>
      </c>
      <c r="H648" t="s">
        <v>37</v>
      </c>
    </row>
    <row r="649" spans="4:8" x14ac:dyDescent="0.3">
      <c r="D649">
        <v>1</v>
      </c>
      <c r="E649" t="s">
        <v>27</v>
      </c>
      <c r="G649">
        <v>2</v>
      </c>
      <c r="H649" t="s">
        <v>37</v>
      </c>
    </row>
    <row r="650" spans="4:8" x14ac:dyDescent="0.3">
      <c r="D650">
        <v>0</v>
      </c>
      <c r="E650" t="s">
        <v>27</v>
      </c>
      <c r="G650">
        <v>1</v>
      </c>
      <c r="H650" t="s">
        <v>37</v>
      </c>
    </row>
    <row r="651" spans="4:8" x14ac:dyDescent="0.3">
      <c r="D651">
        <v>1</v>
      </c>
      <c r="E651" t="s">
        <v>27</v>
      </c>
      <c r="G651">
        <v>1</v>
      </c>
      <c r="H651" t="s">
        <v>37</v>
      </c>
    </row>
    <row r="652" spans="4:8" x14ac:dyDescent="0.3">
      <c r="D652">
        <v>1</v>
      </c>
      <c r="E652" t="s">
        <v>27</v>
      </c>
      <c r="G652">
        <v>0</v>
      </c>
      <c r="H652" t="s">
        <v>37</v>
      </c>
    </row>
    <row r="653" spans="4:8" x14ac:dyDescent="0.3">
      <c r="D653">
        <v>0</v>
      </c>
      <c r="E653" t="s">
        <v>27</v>
      </c>
      <c r="G653">
        <v>0</v>
      </c>
      <c r="H653" t="s">
        <v>37</v>
      </c>
    </row>
    <row r="654" spans="4:8" x14ac:dyDescent="0.3">
      <c r="D654">
        <v>3</v>
      </c>
      <c r="E654" t="s">
        <v>27</v>
      </c>
      <c r="G654">
        <v>0</v>
      </c>
      <c r="H654" t="s">
        <v>37</v>
      </c>
    </row>
    <row r="655" spans="4:8" x14ac:dyDescent="0.3">
      <c r="D655">
        <v>0</v>
      </c>
      <c r="E655" t="s">
        <v>27</v>
      </c>
      <c r="G655">
        <v>0</v>
      </c>
      <c r="H655" t="s">
        <v>37</v>
      </c>
    </row>
    <row r="656" spans="4:8" x14ac:dyDescent="0.3">
      <c r="D656">
        <v>1</v>
      </c>
      <c r="E656" t="s">
        <v>27</v>
      </c>
      <c r="G656">
        <v>0</v>
      </c>
      <c r="H656" t="s">
        <v>37</v>
      </c>
    </row>
    <row r="657" spans="4:8" x14ac:dyDescent="0.3">
      <c r="D657">
        <v>0</v>
      </c>
      <c r="E657" t="s">
        <v>27</v>
      </c>
      <c r="G657">
        <v>0</v>
      </c>
      <c r="H657" t="s">
        <v>37</v>
      </c>
    </row>
    <row r="658" spans="4:8" x14ac:dyDescent="0.3">
      <c r="D658">
        <v>0</v>
      </c>
      <c r="E658" t="s">
        <v>27</v>
      </c>
      <c r="G658">
        <v>1</v>
      </c>
      <c r="H658" t="s">
        <v>37</v>
      </c>
    </row>
    <row r="659" spans="4:8" x14ac:dyDescent="0.3">
      <c r="D659">
        <v>1</v>
      </c>
      <c r="E659" t="s">
        <v>27</v>
      </c>
      <c r="G659">
        <v>0</v>
      </c>
      <c r="H659" t="s">
        <v>37</v>
      </c>
    </row>
    <row r="660" spans="4:8" x14ac:dyDescent="0.3">
      <c r="D660">
        <v>0</v>
      </c>
      <c r="E660" t="s">
        <v>27</v>
      </c>
      <c r="G660">
        <v>0</v>
      </c>
      <c r="H660" t="s">
        <v>37</v>
      </c>
    </row>
    <row r="661" spans="4:8" x14ac:dyDescent="0.3">
      <c r="D661">
        <v>1</v>
      </c>
      <c r="E661" t="s">
        <v>27</v>
      </c>
      <c r="G661">
        <v>1</v>
      </c>
      <c r="H661" t="s">
        <v>37</v>
      </c>
    </row>
    <row r="662" spans="4:8" x14ac:dyDescent="0.3">
      <c r="D662">
        <v>2</v>
      </c>
      <c r="E662" t="s">
        <v>27</v>
      </c>
      <c r="G662">
        <v>2</v>
      </c>
      <c r="H662" t="s">
        <v>37</v>
      </c>
    </row>
    <row r="663" spans="4:8" x14ac:dyDescent="0.3">
      <c r="D663">
        <v>3</v>
      </c>
      <c r="E663" t="s">
        <v>27</v>
      </c>
      <c r="G663">
        <v>2</v>
      </c>
      <c r="H663" t="s">
        <v>37</v>
      </c>
    </row>
    <row r="664" spans="4:8" x14ac:dyDescent="0.3">
      <c r="D664">
        <v>2</v>
      </c>
      <c r="E664" t="s">
        <v>27</v>
      </c>
      <c r="G664">
        <v>1</v>
      </c>
      <c r="H664" t="s">
        <v>37</v>
      </c>
    </row>
    <row r="665" spans="4:8" x14ac:dyDescent="0.3">
      <c r="D665">
        <v>0</v>
      </c>
      <c r="E665" t="s">
        <v>27</v>
      </c>
      <c r="G665">
        <v>1</v>
      </c>
      <c r="H665" t="s">
        <v>37</v>
      </c>
    </row>
    <row r="666" spans="4:8" x14ac:dyDescent="0.3">
      <c r="D666">
        <v>1</v>
      </c>
      <c r="E666" t="s">
        <v>27</v>
      </c>
      <c r="G666">
        <v>1</v>
      </c>
      <c r="H666" t="s">
        <v>37</v>
      </c>
    </row>
    <row r="667" spans="4:8" x14ac:dyDescent="0.3">
      <c r="D667">
        <v>0</v>
      </c>
      <c r="E667" t="s">
        <v>27</v>
      </c>
      <c r="G667">
        <v>0</v>
      </c>
      <c r="H667" t="s">
        <v>37</v>
      </c>
    </row>
    <row r="668" spans="4:8" x14ac:dyDescent="0.3">
      <c r="D668">
        <v>0</v>
      </c>
      <c r="E668" t="s">
        <v>27</v>
      </c>
      <c r="G668">
        <v>1</v>
      </c>
      <c r="H668" t="s">
        <v>37</v>
      </c>
    </row>
    <row r="669" spans="4:8" x14ac:dyDescent="0.3">
      <c r="D669">
        <v>0</v>
      </c>
      <c r="E669" t="s">
        <v>27</v>
      </c>
      <c r="G669">
        <v>0</v>
      </c>
      <c r="H669" t="s">
        <v>37</v>
      </c>
    </row>
    <row r="670" spans="4:8" x14ac:dyDescent="0.3">
      <c r="D670">
        <v>0</v>
      </c>
      <c r="E670" t="s">
        <v>27</v>
      </c>
      <c r="G670">
        <v>0</v>
      </c>
      <c r="H670" t="s">
        <v>37</v>
      </c>
    </row>
    <row r="671" spans="4:8" x14ac:dyDescent="0.3">
      <c r="D671">
        <v>0</v>
      </c>
      <c r="E671" t="s">
        <v>27</v>
      </c>
      <c r="G671">
        <v>1</v>
      </c>
      <c r="H671" t="s">
        <v>37</v>
      </c>
    </row>
    <row r="672" spans="4:8" x14ac:dyDescent="0.3">
      <c r="D672">
        <v>2</v>
      </c>
      <c r="E672" t="s">
        <v>27</v>
      </c>
      <c r="G672">
        <v>0</v>
      </c>
      <c r="H672" t="s">
        <v>37</v>
      </c>
    </row>
    <row r="673" spans="4:8" x14ac:dyDescent="0.3">
      <c r="D673">
        <v>0</v>
      </c>
      <c r="E673" t="s">
        <v>27</v>
      </c>
      <c r="G673">
        <v>1</v>
      </c>
      <c r="H673" t="s">
        <v>37</v>
      </c>
    </row>
    <row r="674" spans="4:8" x14ac:dyDescent="0.3">
      <c r="D674">
        <v>0</v>
      </c>
      <c r="E674" t="s">
        <v>27</v>
      </c>
      <c r="G674">
        <v>0</v>
      </c>
      <c r="H674" t="s">
        <v>37</v>
      </c>
    </row>
    <row r="675" spans="4:8" x14ac:dyDescent="0.3">
      <c r="D675">
        <v>0</v>
      </c>
      <c r="E675" t="s">
        <v>27</v>
      </c>
      <c r="G675">
        <v>0</v>
      </c>
      <c r="H675" t="s">
        <v>37</v>
      </c>
    </row>
    <row r="676" spans="4:8" x14ac:dyDescent="0.3">
      <c r="D676">
        <v>2</v>
      </c>
      <c r="E676" t="s">
        <v>27</v>
      </c>
      <c r="G676">
        <v>0</v>
      </c>
      <c r="H676" t="s">
        <v>37</v>
      </c>
    </row>
    <row r="677" spans="4:8" x14ac:dyDescent="0.3">
      <c r="D677">
        <v>1</v>
      </c>
      <c r="E677" t="s">
        <v>27</v>
      </c>
      <c r="G677">
        <v>1</v>
      </c>
      <c r="H677" t="s">
        <v>37</v>
      </c>
    </row>
    <row r="678" spans="4:8" x14ac:dyDescent="0.3">
      <c r="D678">
        <v>2</v>
      </c>
      <c r="E678" t="s">
        <v>27</v>
      </c>
      <c r="G678">
        <v>1</v>
      </c>
      <c r="H678" t="s">
        <v>37</v>
      </c>
    </row>
    <row r="679" spans="4:8" x14ac:dyDescent="0.3">
      <c r="D679">
        <v>2</v>
      </c>
      <c r="E679" t="s">
        <v>27</v>
      </c>
      <c r="G679">
        <v>0</v>
      </c>
      <c r="H679" t="s">
        <v>37</v>
      </c>
    </row>
    <row r="680" spans="4:8" x14ac:dyDescent="0.3">
      <c r="D680">
        <v>1</v>
      </c>
      <c r="E680" t="s">
        <v>27</v>
      </c>
      <c r="G680">
        <v>1</v>
      </c>
      <c r="H680" t="s">
        <v>37</v>
      </c>
    </row>
    <row r="681" spans="4:8" x14ac:dyDescent="0.3">
      <c r="D681">
        <v>0</v>
      </c>
      <c r="E681" t="s">
        <v>27</v>
      </c>
      <c r="G681">
        <v>1</v>
      </c>
      <c r="H681" t="s">
        <v>37</v>
      </c>
    </row>
    <row r="682" spans="4:8" x14ac:dyDescent="0.3">
      <c r="D682">
        <v>2</v>
      </c>
      <c r="E682" t="s">
        <v>27</v>
      </c>
      <c r="G682">
        <v>1</v>
      </c>
      <c r="H682" t="s">
        <v>37</v>
      </c>
    </row>
    <row r="683" spans="4:8" x14ac:dyDescent="0.3">
      <c r="D683">
        <v>3</v>
      </c>
      <c r="E683" t="s">
        <v>27</v>
      </c>
      <c r="G683">
        <v>1</v>
      </c>
      <c r="H683" t="s">
        <v>37</v>
      </c>
    </row>
    <row r="684" spans="4:8" x14ac:dyDescent="0.3">
      <c r="D684">
        <v>0</v>
      </c>
      <c r="E684" t="s">
        <v>27</v>
      </c>
      <c r="G684">
        <v>0</v>
      </c>
      <c r="H684" t="s">
        <v>37</v>
      </c>
    </row>
    <row r="685" spans="4:8" x14ac:dyDescent="0.3">
      <c r="D685">
        <v>0</v>
      </c>
      <c r="E685" t="s">
        <v>27</v>
      </c>
      <c r="G685">
        <v>2</v>
      </c>
      <c r="H685" t="s">
        <v>37</v>
      </c>
    </row>
    <row r="686" spans="4:8" x14ac:dyDescent="0.3">
      <c r="D686">
        <v>2</v>
      </c>
      <c r="E686" t="s">
        <v>27</v>
      </c>
      <c r="G686">
        <v>1</v>
      </c>
      <c r="H686" t="s">
        <v>37</v>
      </c>
    </row>
    <row r="687" spans="4:8" x14ac:dyDescent="0.3">
      <c r="D687">
        <v>0</v>
      </c>
      <c r="E687" t="s">
        <v>27</v>
      </c>
      <c r="G687">
        <v>2</v>
      </c>
      <c r="H687" t="s">
        <v>37</v>
      </c>
    </row>
    <row r="688" spans="4:8" x14ac:dyDescent="0.3">
      <c r="D688">
        <v>0</v>
      </c>
      <c r="E688" t="s">
        <v>27</v>
      </c>
      <c r="G688">
        <v>1</v>
      </c>
      <c r="H688" t="s">
        <v>37</v>
      </c>
    </row>
    <row r="689" spans="4:8" x14ac:dyDescent="0.3">
      <c r="D689">
        <v>1</v>
      </c>
      <c r="E689" t="s">
        <v>27</v>
      </c>
      <c r="G689">
        <v>0</v>
      </c>
      <c r="H689" t="s">
        <v>37</v>
      </c>
    </row>
    <row r="690" spans="4:8" x14ac:dyDescent="0.3">
      <c r="D690">
        <v>2</v>
      </c>
      <c r="E690" t="s">
        <v>27</v>
      </c>
      <c r="G690">
        <v>0</v>
      </c>
      <c r="H690" t="s">
        <v>37</v>
      </c>
    </row>
    <row r="691" spans="4:8" x14ac:dyDescent="0.3">
      <c r="D691">
        <v>0</v>
      </c>
      <c r="E691" t="s">
        <v>27</v>
      </c>
      <c r="G691">
        <v>1</v>
      </c>
      <c r="H691" t="s">
        <v>37</v>
      </c>
    </row>
    <row r="692" spans="4:8" x14ac:dyDescent="0.3">
      <c r="D692">
        <v>1</v>
      </c>
      <c r="E692" t="s">
        <v>27</v>
      </c>
      <c r="G692">
        <v>0</v>
      </c>
      <c r="H692" t="s">
        <v>37</v>
      </c>
    </row>
    <row r="693" spans="4:8" x14ac:dyDescent="0.3">
      <c r="D693">
        <v>1</v>
      </c>
      <c r="E693" t="s">
        <v>27</v>
      </c>
      <c r="G693">
        <v>1</v>
      </c>
      <c r="H693" t="s">
        <v>37</v>
      </c>
    </row>
    <row r="694" spans="4:8" x14ac:dyDescent="0.3">
      <c r="D694">
        <v>1</v>
      </c>
      <c r="E694" t="s">
        <v>27</v>
      </c>
      <c r="G694">
        <v>1</v>
      </c>
      <c r="H694" t="s">
        <v>37</v>
      </c>
    </row>
    <row r="695" spans="4:8" x14ac:dyDescent="0.3">
      <c r="D695">
        <v>3</v>
      </c>
      <c r="E695" t="s">
        <v>27</v>
      </c>
      <c r="G695">
        <v>1</v>
      </c>
      <c r="H695" t="s">
        <v>37</v>
      </c>
    </row>
    <row r="696" spans="4:8" x14ac:dyDescent="0.3">
      <c r="D696">
        <v>0</v>
      </c>
      <c r="E696" t="s">
        <v>27</v>
      </c>
      <c r="G696">
        <v>1</v>
      </c>
      <c r="H696" t="s">
        <v>37</v>
      </c>
    </row>
    <row r="697" spans="4:8" x14ac:dyDescent="0.3">
      <c r="D697">
        <v>1</v>
      </c>
      <c r="E697" t="s">
        <v>27</v>
      </c>
      <c r="G697">
        <v>1</v>
      </c>
      <c r="H697" t="s">
        <v>37</v>
      </c>
    </row>
    <row r="698" spans="4:8" x14ac:dyDescent="0.3">
      <c r="D698">
        <v>0</v>
      </c>
      <c r="E698" t="s">
        <v>27</v>
      </c>
      <c r="G698">
        <v>1</v>
      </c>
      <c r="H698" t="s">
        <v>37</v>
      </c>
    </row>
    <row r="699" spans="4:8" x14ac:dyDescent="0.3">
      <c r="D699">
        <v>0</v>
      </c>
      <c r="E699" t="s">
        <v>27</v>
      </c>
      <c r="G699">
        <v>0</v>
      </c>
      <c r="H699" t="s">
        <v>37</v>
      </c>
    </row>
    <row r="700" spans="4:8" x14ac:dyDescent="0.3">
      <c r="D700">
        <v>2</v>
      </c>
      <c r="E700" t="s">
        <v>27</v>
      </c>
      <c r="G700">
        <v>1</v>
      </c>
      <c r="H700" t="s">
        <v>37</v>
      </c>
    </row>
    <row r="701" spans="4:8" x14ac:dyDescent="0.3">
      <c r="D701">
        <v>0</v>
      </c>
      <c r="E701" t="s">
        <v>27</v>
      </c>
      <c r="G701">
        <v>0</v>
      </c>
      <c r="H701" t="s">
        <v>37</v>
      </c>
    </row>
    <row r="702" spans="4:8" x14ac:dyDescent="0.3">
      <c r="D702">
        <v>0</v>
      </c>
      <c r="E702" t="s">
        <v>27</v>
      </c>
      <c r="G702">
        <v>2</v>
      </c>
      <c r="H702" t="s">
        <v>37</v>
      </c>
    </row>
    <row r="703" spans="4:8" x14ac:dyDescent="0.3">
      <c r="D703">
        <v>0</v>
      </c>
      <c r="E703" t="s">
        <v>27</v>
      </c>
      <c r="G703">
        <v>1</v>
      </c>
      <c r="H703" t="s">
        <v>37</v>
      </c>
    </row>
    <row r="704" spans="4:8" x14ac:dyDescent="0.3">
      <c r="D704">
        <v>1</v>
      </c>
      <c r="E704" t="s">
        <v>27</v>
      </c>
      <c r="G704">
        <v>0</v>
      </c>
      <c r="H704" t="s">
        <v>37</v>
      </c>
    </row>
    <row r="705" spans="4:8" x14ac:dyDescent="0.3">
      <c r="D705">
        <v>1</v>
      </c>
      <c r="E705" t="s">
        <v>27</v>
      </c>
      <c r="G705">
        <v>1</v>
      </c>
      <c r="H705" t="s">
        <v>37</v>
      </c>
    </row>
    <row r="706" spans="4:8" x14ac:dyDescent="0.3">
      <c r="D706">
        <v>3</v>
      </c>
      <c r="E706" t="s">
        <v>27</v>
      </c>
      <c r="G706">
        <v>1</v>
      </c>
      <c r="H706" t="s">
        <v>37</v>
      </c>
    </row>
    <row r="707" spans="4:8" x14ac:dyDescent="0.3">
      <c r="D707">
        <v>3</v>
      </c>
      <c r="E707" t="s">
        <v>27</v>
      </c>
      <c r="G707">
        <v>0</v>
      </c>
      <c r="H707" t="s">
        <v>37</v>
      </c>
    </row>
    <row r="708" spans="4:8" x14ac:dyDescent="0.3">
      <c r="D708">
        <v>3</v>
      </c>
      <c r="E708" t="s">
        <v>27</v>
      </c>
      <c r="G708">
        <v>0</v>
      </c>
      <c r="H708" t="s">
        <v>37</v>
      </c>
    </row>
    <row r="709" spans="4:8" x14ac:dyDescent="0.3">
      <c r="D709">
        <v>0</v>
      </c>
      <c r="E709" t="s">
        <v>27</v>
      </c>
      <c r="G709">
        <v>1</v>
      </c>
      <c r="H709" t="s">
        <v>37</v>
      </c>
    </row>
    <row r="710" spans="4:8" x14ac:dyDescent="0.3">
      <c r="D710">
        <v>1</v>
      </c>
      <c r="E710" t="s">
        <v>27</v>
      </c>
      <c r="G710">
        <v>1</v>
      </c>
      <c r="H710" t="s">
        <v>37</v>
      </c>
    </row>
    <row r="711" spans="4:8" x14ac:dyDescent="0.3">
      <c r="D711">
        <v>0</v>
      </c>
      <c r="E711" t="s">
        <v>27</v>
      </c>
      <c r="G711">
        <v>1</v>
      </c>
      <c r="H711" t="s">
        <v>37</v>
      </c>
    </row>
    <row r="712" spans="4:8" x14ac:dyDescent="0.3">
      <c r="D712">
        <v>1</v>
      </c>
      <c r="E712" t="s">
        <v>27</v>
      </c>
      <c r="G712">
        <v>0</v>
      </c>
      <c r="H712" t="s">
        <v>37</v>
      </c>
    </row>
    <row r="713" spans="4:8" x14ac:dyDescent="0.3">
      <c r="D713">
        <v>1</v>
      </c>
      <c r="E713" t="s">
        <v>27</v>
      </c>
      <c r="G713">
        <v>0</v>
      </c>
      <c r="H713" t="s">
        <v>37</v>
      </c>
    </row>
    <row r="714" spans="4:8" x14ac:dyDescent="0.3">
      <c r="D714">
        <v>1</v>
      </c>
      <c r="E714" t="s">
        <v>27</v>
      </c>
      <c r="G714">
        <v>0</v>
      </c>
      <c r="H714" t="s">
        <v>37</v>
      </c>
    </row>
    <row r="715" spans="4:8" x14ac:dyDescent="0.3">
      <c r="D715">
        <v>0</v>
      </c>
      <c r="E715" t="s">
        <v>27</v>
      </c>
      <c r="G715">
        <v>0</v>
      </c>
      <c r="H715" t="s">
        <v>37</v>
      </c>
    </row>
    <row r="716" spans="4:8" x14ac:dyDescent="0.3">
      <c r="D716">
        <v>1</v>
      </c>
      <c r="E716" t="s">
        <v>27</v>
      </c>
      <c r="G716">
        <v>1</v>
      </c>
      <c r="H716" t="s">
        <v>37</v>
      </c>
    </row>
    <row r="717" spans="4:8" x14ac:dyDescent="0.3">
      <c r="D717">
        <v>1</v>
      </c>
      <c r="E717" t="s">
        <v>27</v>
      </c>
      <c r="G717">
        <v>0</v>
      </c>
      <c r="H717" t="s">
        <v>37</v>
      </c>
    </row>
    <row r="718" spans="4:8" x14ac:dyDescent="0.3">
      <c r="D718">
        <v>1</v>
      </c>
      <c r="E718" t="s">
        <v>27</v>
      </c>
      <c r="G718">
        <v>1</v>
      </c>
      <c r="H718" t="s">
        <v>37</v>
      </c>
    </row>
    <row r="719" spans="4:8" x14ac:dyDescent="0.3">
      <c r="D719">
        <v>2</v>
      </c>
      <c r="E719" t="s">
        <v>27</v>
      </c>
      <c r="G719">
        <v>2</v>
      </c>
      <c r="H719" t="s">
        <v>37</v>
      </c>
    </row>
    <row r="720" spans="4:8" x14ac:dyDescent="0.3">
      <c r="D720">
        <v>0</v>
      </c>
      <c r="E720" t="s">
        <v>27</v>
      </c>
      <c r="G720">
        <v>1</v>
      </c>
      <c r="H720" t="s">
        <v>37</v>
      </c>
    </row>
    <row r="721" spans="4:8" x14ac:dyDescent="0.3">
      <c r="D721">
        <v>0</v>
      </c>
      <c r="E721" t="s">
        <v>27</v>
      </c>
      <c r="G721">
        <v>3</v>
      </c>
      <c r="H721" t="s">
        <v>37</v>
      </c>
    </row>
    <row r="722" spans="4:8" x14ac:dyDescent="0.3">
      <c r="D722">
        <v>3</v>
      </c>
      <c r="E722" t="s">
        <v>27</v>
      </c>
      <c r="G722">
        <v>0</v>
      </c>
      <c r="H722" t="s">
        <v>37</v>
      </c>
    </row>
    <row r="723" spans="4:8" x14ac:dyDescent="0.3">
      <c r="D723">
        <v>1</v>
      </c>
      <c r="E723" t="s">
        <v>27</v>
      </c>
      <c r="G723">
        <v>0</v>
      </c>
      <c r="H723" t="s">
        <v>37</v>
      </c>
    </row>
    <row r="724" spans="4:8" x14ac:dyDescent="0.3">
      <c r="D724">
        <v>2</v>
      </c>
      <c r="E724" t="s">
        <v>27</v>
      </c>
      <c r="G724">
        <v>0</v>
      </c>
      <c r="H724" t="s">
        <v>37</v>
      </c>
    </row>
    <row r="725" spans="4:8" x14ac:dyDescent="0.3">
      <c r="D725">
        <v>0</v>
      </c>
      <c r="E725" t="s">
        <v>27</v>
      </c>
      <c r="G725">
        <v>2</v>
      </c>
      <c r="H725" t="s">
        <v>37</v>
      </c>
    </row>
    <row r="726" spans="4:8" x14ac:dyDescent="0.3">
      <c r="D726">
        <v>0</v>
      </c>
      <c r="E726" t="s">
        <v>27</v>
      </c>
      <c r="G726">
        <v>1</v>
      </c>
      <c r="H726" t="s">
        <v>37</v>
      </c>
    </row>
    <row r="727" spans="4:8" x14ac:dyDescent="0.3">
      <c r="D727">
        <v>0</v>
      </c>
      <c r="E727" t="s">
        <v>27</v>
      </c>
      <c r="G727">
        <v>0</v>
      </c>
      <c r="H727" t="s">
        <v>37</v>
      </c>
    </row>
    <row r="728" spans="4:8" x14ac:dyDescent="0.3">
      <c r="D728">
        <v>1</v>
      </c>
      <c r="E728" t="s">
        <v>27</v>
      </c>
      <c r="G728">
        <v>0</v>
      </c>
      <c r="H728" t="s">
        <v>37</v>
      </c>
    </row>
    <row r="729" spans="4:8" x14ac:dyDescent="0.3">
      <c r="D729">
        <v>1</v>
      </c>
      <c r="E729" t="s">
        <v>27</v>
      </c>
      <c r="G729">
        <v>0</v>
      </c>
      <c r="H729" t="s">
        <v>37</v>
      </c>
    </row>
    <row r="730" spans="4:8" x14ac:dyDescent="0.3">
      <c r="D730">
        <v>0</v>
      </c>
      <c r="E730" t="s">
        <v>27</v>
      </c>
      <c r="G730">
        <v>1</v>
      </c>
      <c r="H730" t="s">
        <v>37</v>
      </c>
    </row>
    <row r="731" spans="4:8" x14ac:dyDescent="0.3">
      <c r="D731">
        <v>0</v>
      </c>
      <c r="E731" t="s">
        <v>27</v>
      </c>
      <c r="G731">
        <v>1</v>
      </c>
      <c r="H731" t="s">
        <v>37</v>
      </c>
    </row>
    <row r="732" spans="4:8" x14ac:dyDescent="0.3">
      <c r="D732">
        <v>0</v>
      </c>
      <c r="E732" t="s">
        <v>27</v>
      </c>
      <c r="G732">
        <v>0</v>
      </c>
      <c r="H732" t="s">
        <v>37</v>
      </c>
    </row>
    <row r="733" spans="4:8" x14ac:dyDescent="0.3">
      <c r="D733">
        <v>2</v>
      </c>
      <c r="E733" t="s">
        <v>27</v>
      </c>
      <c r="G733">
        <v>1</v>
      </c>
      <c r="H733" t="s">
        <v>37</v>
      </c>
    </row>
    <row r="734" spans="4:8" x14ac:dyDescent="0.3">
      <c r="D734">
        <v>1</v>
      </c>
      <c r="E734" t="s">
        <v>27</v>
      </c>
      <c r="G734">
        <v>0</v>
      </c>
      <c r="H734" t="s">
        <v>37</v>
      </c>
    </row>
    <row r="735" spans="4:8" x14ac:dyDescent="0.3">
      <c r="D735">
        <v>1</v>
      </c>
      <c r="E735" t="s">
        <v>27</v>
      </c>
      <c r="G735">
        <v>0</v>
      </c>
      <c r="H735" t="s">
        <v>37</v>
      </c>
    </row>
    <row r="736" spans="4:8" x14ac:dyDescent="0.3">
      <c r="D736">
        <v>1</v>
      </c>
      <c r="E736" t="s">
        <v>27</v>
      </c>
      <c r="G736">
        <v>0</v>
      </c>
      <c r="H736" t="s">
        <v>37</v>
      </c>
    </row>
    <row r="737" spans="4:8" x14ac:dyDescent="0.3">
      <c r="D737">
        <v>1</v>
      </c>
      <c r="E737" t="s">
        <v>27</v>
      </c>
      <c r="G737">
        <v>2</v>
      </c>
      <c r="H737" t="s">
        <v>37</v>
      </c>
    </row>
    <row r="738" spans="4:8" x14ac:dyDescent="0.3">
      <c r="D738">
        <v>1</v>
      </c>
      <c r="E738" t="s">
        <v>27</v>
      </c>
      <c r="G738">
        <v>0</v>
      </c>
      <c r="H738" t="s">
        <v>37</v>
      </c>
    </row>
    <row r="739" spans="4:8" x14ac:dyDescent="0.3">
      <c r="D739">
        <v>2</v>
      </c>
      <c r="E739" t="s">
        <v>27</v>
      </c>
      <c r="G739">
        <v>0</v>
      </c>
      <c r="H739" t="s">
        <v>37</v>
      </c>
    </row>
    <row r="740" spans="4:8" x14ac:dyDescent="0.3">
      <c r="D740">
        <v>1</v>
      </c>
      <c r="E740" t="s">
        <v>27</v>
      </c>
      <c r="G740">
        <v>0</v>
      </c>
      <c r="H740" t="s">
        <v>37</v>
      </c>
    </row>
    <row r="741" spans="4:8" x14ac:dyDescent="0.3">
      <c r="D741">
        <v>1</v>
      </c>
      <c r="E741" t="s">
        <v>27</v>
      </c>
      <c r="G741">
        <v>1</v>
      </c>
      <c r="H741" t="s">
        <v>37</v>
      </c>
    </row>
    <row r="742" spans="4:8" x14ac:dyDescent="0.3">
      <c r="D742">
        <v>1</v>
      </c>
      <c r="E742" t="s">
        <v>27</v>
      </c>
      <c r="G742">
        <v>1</v>
      </c>
      <c r="H742" t="s">
        <v>37</v>
      </c>
    </row>
    <row r="743" spans="4:8" x14ac:dyDescent="0.3">
      <c r="D743">
        <v>0</v>
      </c>
      <c r="E743" t="s">
        <v>27</v>
      </c>
      <c r="G743">
        <v>0</v>
      </c>
      <c r="H743" t="s">
        <v>37</v>
      </c>
    </row>
    <row r="744" spans="4:8" x14ac:dyDescent="0.3">
      <c r="D744">
        <v>0</v>
      </c>
      <c r="E744" t="s">
        <v>27</v>
      </c>
      <c r="G744">
        <v>0</v>
      </c>
      <c r="H744" t="s">
        <v>37</v>
      </c>
    </row>
    <row r="745" spans="4:8" x14ac:dyDescent="0.3">
      <c r="D745">
        <v>0</v>
      </c>
      <c r="E745" t="s">
        <v>27</v>
      </c>
      <c r="G745">
        <v>2</v>
      </c>
      <c r="H745" t="s">
        <v>37</v>
      </c>
    </row>
    <row r="746" spans="4:8" x14ac:dyDescent="0.3">
      <c r="D746">
        <v>1</v>
      </c>
      <c r="E746" t="s">
        <v>27</v>
      </c>
      <c r="G746">
        <v>1</v>
      </c>
      <c r="H746" t="s">
        <v>37</v>
      </c>
    </row>
    <row r="747" spans="4:8" x14ac:dyDescent="0.3">
      <c r="D747">
        <v>1</v>
      </c>
      <c r="E747" t="s">
        <v>27</v>
      </c>
      <c r="G747">
        <v>1</v>
      </c>
      <c r="H747" t="s">
        <v>37</v>
      </c>
    </row>
    <row r="748" spans="4:8" x14ac:dyDescent="0.3">
      <c r="D748">
        <v>1</v>
      </c>
      <c r="E748" t="s">
        <v>27</v>
      </c>
      <c r="G748">
        <v>0</v>
      </c>
      <c r="H748" t="s">
        <v>37</v>
      </c>
    </row>
    <row r="749" spans="4:8" x14ac:dyDescent="0.3">
      <c r="D749">
        <v>1</v>
      </c>
      <c r="E749" t="s">
        <v>27</v>
      </c>
      <c r="G749">
        <v>1</v>
      </c>
      <c r="H749" t="s">
        <v>37</v>
      </c>
    </row>
    <row r="750" spans="4:8" x14ac:dyDescent="0.3">
      <c r="D750">
        <v>2</v>
      </c>
      <c r="E750" t="s">
        <v>27</v>
      </c>
      <c r="G750">
        <v>1</v>
      </c>
      <c r="H750" t="s">
        <v>37</v>
      </c>
    </row>
    <row r="751" spans="4:8" x14ac:dyDescent="0.3">
      <c r="D751">
        <v>0</v>
      </c>
      <c r="E751" t="s">
        <v>27</v>
      </c>
      <c r="G751">
        <v>3</v>
      </c>
      <c r="H751" t="s">
        <v>37</v>
      </c>
    </row>
    <row r="752" spans="4:8" x14ac:dyDescent="0.3">
      <c r="D752">
        <v>0</v>
      </c>
      <c r="E752" t="s">
        <v>27</v>
      </c>
      <c r="G752">
        <v>0</v>
      </c>
      <c r="H752" t="s">
        <v>37</v>
      </c>
    </row>
    <row r="753" spans="4:8" x14ac:dyDescent="0.3">
      <c r="D753">
        <v>1</v>
      </c>
      <c r="E753" t="s">
        <v>27</v>
      </c>
      <c r="G753">
        <v>0</v>
      </c>
      <c r="H753" t="s">
        <v>37</v>
      </c>
    </row>
    <row r="754" spans="4:8" x14ac:dyDescent="0.3">
      <c r="D754">
        <v>0</v>
      </c>
      <c r="E754" t="s">
        <v>27</v>
      </c>
      <c r="G754">
        <v>0</v>
      </c>
      <c r="H754" t="s">
        <v>37</v>
      </c>
    </row>
    <row r="755" spans="4:8" x14ac:dyDescent="0.3">
      <c r="D755">
        <v>1</v>
      </c>
      <c r="E755" t="s">
        <v>27</v>
      </c>
      <c r="G755">
        <v>1</v>
      </c>
      <c r="H755" t="s">
        <v>37</v>
      </c>
    </row>
    <row r="756" spans="4:8" x14ac:dyDescent="0.3">
      <c r="D756">
        <v>0</v>
      </c>
      <c r="E756" t="s">
        <v>27</v>
      </c>
      <c r="G756">
        <v>1</v>
      </c>
      <c r="H756" t="s">
        <v>37</v>
      </c>
    </row>
    <row r="757" spans="4:8" x14ac:dyDescent="0.3">
      <c r="D757">
        <v>0</v>
      </c>
      <c r="E757" t="s">
        <v>27</v>
      </c>
      <c r="G757">
        <v>1</v>
      </c>
      <c r="H757" t="s">
        <v>37</v>
      </c>
    </row>
    <row r="758" spans="4:8" x14ac:dyDescent="0.3">
      <c r="D758">
        <v>0</v>
      </c>
      <c r="E758" t="s">
        <v>27</v>
      </c>
      <c r="G758">
        <v>0</v>
      </c>
      <c r="H758" t="s">
        <v>37</v>
      </c>
    </row>
    <row r="759" spans="4:8" x14ac:dyDescent="0.3">
      <c r="D759">
        <v>0</v>
      </c>
      <c r="E759" t="s">
        <v>27</v>
      </c>
      <c r="G759">
        <v>0</v>
      </c>
      <c r="H759" t="s">
        <v>37</v>
      </c>
    </row>
    <row r="760" spans="4:8" x14ac:dyDescent="0.3">
      <c r="D760">
        <v>0</v>
      </c>
      <c r="E760" t="s">
        <v>27</v>
      </c>
      <c r="G760">
        <v>0</v>
      </c>
      <c r="H760" t="s">
        <v>37</v>
      </c>
    </row>
    <row r="761" spans="4:8" x14ac:dyDescent="0.3">
      <c r="D761">
        <v>0</v>
      </c>
      <c r="E761" t="s">
        <v>27</v>
      </c>
      <c r="G761">
        <v>0</v>
      </c>
      <c r="H761" t="s">
        <v>37</v>
      </c>
    </row>
    <row r="762" spans="4:8" x14ac:dyDescent="0.3">
      <c r="D762">
        <v>0</v>
      </c>
      <c r="E762" t="s">
        <v>27</v>
      </c>
      <c r="G762">
        <v>1</v>
      </c>
      <c r="H762" t="s">
        <v>37</v>
      </c>
    </row>
    <row r="763" spans="4:8" x14ac:dyDescent="0.3">
      <c r="D763">
        <v>1</v>
      </c>
      <c r="E763" t="s">
        <v>27</v>
      </c>
      <c r="G763">
        <v>1</v>
      </c>
      <c r="H763" t="s">
        <v>37</v>
      </c>
    </row>
    <row r="764" spans="4:8" x14ac:dyDescent="0.3">
      <c r="D764">
        <v>2</v>
      </c>
      <c r="E764" t="s">
        <v>27</v>
      </c>
      <c r="G764">
        <v>0</v>
      </c>
      <c r="H764" t="s">
        <v>37</v>
      </c>
    </row>
    <row r="765" spans="4:8" x14ac:dyDescent="0.3">
      <c r="D765">
        <v>1</v>
      </c>
      <c r="E765" t="s">
        <v>27</v>
      </c>
      <c r="G765">
        <v>0</v>
      </c>
      <c r="H765" t="s">
        <v>37</v>
      </c>
    </row>
    <row r="766" spans="4:8" x14ac:dyDescent="0.3">
      <c r="D766">
        <v>2</v>
      </c>
      <c r="E766" t="s">
        <v>27</v>
      </c>
      <c r="G766">
        <v>0</v>
      </c>
      <c r="H766" t="s">
        <v>37</v>
      </c>
    </row>
    <row r="767" spans="4:8" x14ac:dyDescent="0.3">
      <c r="D767">
        <v>0</v>
      </c>
      <c r="E767" t="s">
        <v>27</v>
      </c>
      <c r="G767">
        <v>1</v>
      </c>
      <c r="H767" t="s">
        <v>37</v>
      </c>
    </row>
    <row r="768" spans="4:8" x14ac:dyDescent="0.3">
      <c r="D768">
        <v>0</v>
      </c>
      <c r="E768" t="s">
        <v>27</v>
      </c>
      <c r="G768">
        <v>0</v>
      </c>
      <c r="H768" t="s">
        <v>37</v>
      </c>
    </row>
    <row r="769" spans="4:8" x14ac:dyDescent="0.3">
      <c r="D769">
        <v>1</v>
      </c>
      <c r="E769" t="s">
        <v>27</v>
      </c>
      <c r="G769">
        <v>1</v>
      </c>
      <c r="H769" t="s">
        <v>37</v>
      </c>
    </row>
    <row r="770" spans="4:8" x14ac:dyDescent="0.3">
      <c r="D770">
        <v>3</v>
      </c>
      <c r="E770" t="s">
        <v>27</v>
      </c>
      <c r="G770">
        <v>1</v>
      </c>
      <c r="H770" t="s">
        <v>37</v>
      </c>
    </row>
    <row r="771" spans="4:8" x14ac:dyDescent="0.3">
      <c r="D771">
        <v>1</v>
      </c>
      <c r="E771" t="s">
        <v>27</v>
      </c>
      <c r="G771">
        <v>1</v>
      </c>
      <c r="H771" t="s">
        <v>37</v>
      </c>
    </row>
    <row r="772" spans="4:8" x14ac:dyDescent="0.3">
      <c r="D772">
        <v>1</v>
      </c>
      <c r="E772" t="s">
        <v>27</v>
      </c>
      <c r="G772">
        <v>1</v>
      </c>
      <c r="H772" t="s">
        <v>37</v>
      </c>
    </row>
    <row r="773" spans="4:8" x14ac:dyDescent="0.3">
      <c r="D773">
        <v>2</v>
      </c>
      <c r="E773" t="s">
        <v>27</v>
      </c>
      <c r="G773">
        <v>1</v>
      </c>
      <c r="H773" t="s">
        <v>37</v>
      </c>
    </row>
    <row r="774" spans="4:8" x14ac:dyDescent="0.3">
      <c r="D774">
        <v>1</v>
      </c>
      <c r="E774" t="s">
        <v>27</v>
      </c>
      <c r="G774">
        <v>0</v>
      </c>
      <c r="H774" t="s">
        <v>37</v>
      </c>
    </row>
    <row r="775" spans="4:8" x14ac:dyDescent="0.3">
      <c r="D775">
        <v>1</v>
      </c>
      <c r="E775" t="s">
        <v>27</v>
      </c>
      <c r="G775">
        <v>0</v>
      </c>
      <c r="H775" t="s">
        <v>37</v>
      </c>
    </row>
    <row r="776" spans="4:8" x14ac:dyDescent="0.3">
      <c r="D776">
        <v>0</v>
      </c>
      <c r="E776" t="s">
        <v>27</v>
      </c>
      <c r="G776">
        <v>0</v>
      </c>
      <c r="H776" t="s">
        <v>37</v>
      </c>
    </row>
    <row r="777" spans="4:8" x14ac:dyDescent="0.3">
      <c r="D777">
        <v>0</v>
      </c>
      <c r="E777" t="s">
        <v>27</v>
      </c>
      <c r="G777">
        <v>3</v>
      </c>
      <c r="H777" t="s">
        <v>37</v>
      </c>
    </row>
    <row r="778" spans="4:8" x14ac:dyDescent="0.3">
      <c r="D778">
        <v>1</v>
      </c>
      <c r="E778" t="s">
        <v>27</v>
      </c>
      <c r="G778">
        <v>0</v>
      </c>
      <c r="H778" t="s">
        <v>37</v>
      </c>
    </row>
    <row r="779" spans="4:8" x14ac:dyDescent="0.3">
      <c r="D779">
        <v>0</v>
      </c>
      <c r="E779" t="s">
        <v>27</v>
      </c>
      <c r="G779">
        <v>1</v>
      </c>
      <c r="H779" t="s">
        <v>37</v>
      </c>
    </row>
    <row r="780" spans="4:8" x14ac:dyDescent="0.3">
      <c r="D780">
        <v>1</v>
      </c>
      <c r="E780" t="s">
        <v>27</v>
      </c>
      <c r="G780">
        <v>3</v>
      </c>
      <c r="H780" t="s">
        <v>37</v>
      </c>
    </row>
    <row r="781" spans="4:8" x14ac:dyDescent="0.3">
      <c r="D781">
        <v>1</v>
      </c>
      <c r="E781" t="s">
        <v>27</v>
      </c>
      <c r="G781">
        <v>1</v>
      </c>
      <c r="H781" t="s">
        <v>37</v>
      </c>
    </row>
    <row r="782" spans="4:8" x14ac:dyDescent="0.3">
      <c r="D782">
        <v>1</v>
      </c>
      <c r="E782" t="s">
        <v>27</v>
      </c>
      <c r="G782">
        <v>1</v>
      </c>
      <c r="H782" t="s">
        <v>37</v>
      </c>
    </row>
    <row r="783" spans="4:8" x14ac:dyDescent="0.3">
      <c r="D783">
        <v>0</v>
      </c>
      <c r="E783" t="s">
        <v>27</v>
      </c>
      <c r="G783">
        <v>0</v>
      </c>
      <c r="H783" t="s">
        <v>37</v>
      </c>
    </row>
    <row r="784" spans="4:8" x14ac:dyDescent="0.3">
      <c r="D784">
        <v>2</v>
      </c>
      <c r="E784" t="s">
        <v>27</v>
      </c>
      <c r="G784">
        <v>1</v>
      </c>
      <c r="H784" t="s">
        <v>37</v>
      </c>
    </row>
    <row r="785" spans="4:8" x14ac:dyDescent="0.3">
      <c r="D785">
        <v>0</v>
      </c>
      <c r="E785" t="s">
        <v>27</v>
      </c>
      <c r="G785">
        <v>1</v>
      </c>
      <c r="H785" t="s">
        <v>37</v>
      </c>
    </row>
    <row r="786" spans="4:8" x14ac:dyDescent="0.3">
      <c r="D786">
        <v>0</v>
      </c>
      <c r="E786" t="s">
        <v>27</v>
      </c>
      <c r="G786">
        <v>1</v>
      </c>
      <c r="H786" t="s">
        <v>37</v>
      </c>
    </row>
    <row r="787" spans="4:8" x14ac:dyDescent="0.3">
      <c r="D787">
        <v>1</v>
      </c>
      <c r="E787" t="s">
        <v>27</v>
      </c>
      <c r="G787">
        <v>2</v>
      </c>
      <c r="H787" t="s">
        <v>37</v>
      </c>
    </row>
    <row r="788" spans="4:8" x14ac:dyDescent="0.3">
      <c r="D788">
        <v>0</v>
      </c>
      <c r="E788" t="s">
        <v>27</v>
      </c>
      <c r="G788">
        <v>0</v>
      </c>
      <c r="H788" t="s">
        <v>37</v>
      </c>
    </row>
    <row r="789" spans="4:8" x14ac:dyDescent="0.3">
      <c r="D789">
        <v>1</v>
      </c>
      <c r="E789" t="s">
        <v>27</v>
      </c>
      <c r="G789">
        <v>1</v>
      </c>
      <c r="H789" t="s">
        <v>37</v>
      </c>
    </row>
    <row r="790" spans="4:8" x14ac:dyDescent="0.3">
      <c r="D790">
        <v>0</v>
      </c>
      <c r="E790" t="s">
        <v>27</v>
      </c>
      <c r="G790">
        <v>3</v>
      </c>
      <c r="H790" t="s">
        <v>37</v>
      </c>
    </row>
    <row r="791" spans="4:8" x14ac:dyDescent="0.3">
      <c r="D791">
        <v>1</v>
      </c>
      <c r="E791" t="s">
        <v>27</v>
      </c>
      <c r="G791">
        <v>1</v>
      </c>
      <c r="H791" t="s">
        <v>37</v>
      </c>
    </row>
    <row r="792" spans="4:8" x14ac:dyDescent="0.3">
      <c r="D792">
        <v>1</v>
      </c>
      <c r="E792" t="s">
        <v>27</v>
      </c>
      <c r="G792">
        <v>2</v>
      </c>
      <c r="H792" t="s">
        <v>37</v>
      </c>
    </row>
    <row r="793" spans="4:8" x14ac:dyDescent="0.3">
      <c r="D793">
        <v>0</v>
      </c>
      <c r="E793" t="s">
        <v>27</v>
      </c>
      <c r="G793">
        <v>3</v>
      </c>
      <c r="H793" t="s">
        <v>37</v>
      </c>
    </row>
    <row r="794" spans="4:8" x14ac:dyDescent="0.3">
      <c r="D794">
        <v>0</v>
      </c>
      <c r="E794" t="s">
        <v>27</v>
      </c>
      <c r="G794">
        <v>1</v>
      </c>
      <c r="H794" t="s">
        <v>37</v>
      </c>
    </row>
    <row r="795" spans="4:8" x14ac:dyDescent="0.3">
      <c r="D795">
        <v>1</v>
      </c>
      <c r="E795" t="s">
        <v>27</v>
      </c>
      <c r="G795">
        <v>0</v>
      </c>
      <c r="H795" t="s">
        <v>37</v>
      </c>
    </row>
    <row r="796" spans="4:8" x14ac:dyDescent="0.3">
      <c r="D796">
        <v>0</v>
      </c>
      <c r="E796" t="s">
        <v>27</v>
      </c>
      <c r="G796">
        <v>3</v>
      </c>
      <c r="H796" t="s">
        <v>37</v>
      </c>
    </row>
    <row r="797" spans="4:8" x14ac:dyDescent="0.3">
      <c r="D797">
        <v>0</v>
      </c>
      <c r="E797" t="s">
        <v>27</v>
      </c>
      <c r="G797">
        <v>0</v>
      </c>
      <c r="H797" t="s">
        <v>37</v>
      </c>
    </row>
    <row r="798" spans="4:8" x14ac:dyDescent="0.3">
      <c r="D798">
        <v>2</v>
      </c>
      <c r="E798" t="s">
        <v>27</v>
      </c>
      <c r="G798">
        <v>0</v>
      </c>
      <c r="H798" t="s">
        <v>37</v>
      </c>
    </row>
    <row r="799" spans="4:8" x14ac:dyDescent="0.3">
      <c r="D799">
        <v>0</v>
      </c>
      <c r="E799" t="s">
        <v>27</v>
      </c>
      <c r="G799">
        <v>0</v>
      </c>
      <c r="H799" t="s">
        <v>37</v>
      </c>
    </row>
    <row r="800" spans="4:8" x14ac:dyDescent="0.3">
      <c r="D800">
        <v>0</v>
      </c>
      <c r="E800" t="s">
        <v>27</v>
      </c>
      <c r="G800">
        <v>1</v>
      </c>
      <c r="H800" t="s">
        <v>37</v>
      </c>
    </row>
    <row r="801" spans="4:8" x14ac:dyDescent="0.3">
      <c r="D801">
        <v>0</v>
      </c>
      <c r="E801" t="s">
        <v>27</v>
      </c>
      <c r="G801">
        <v>1</v>
      </c>
      <c r="H801" t="s">
        <v>37</v>
      </c>
    </row>
    <row r="802" spans="4:8" x14ac:dyDescent="0.3">
      <c r="D802">
        <v>1</v>
      </c>
      <c r="E802" t="s">
        <v>27</v>
      </c>
      <c r="G802">
        <v>0</v>
      </c>
      <c r="H802" t="s">
        <v>37</v>
      </c>
    </row>
    <row r="803" spans="4:8" x14ac:dyDescent="0.3">
      <c r="D803">
        <v>0</v>
      </c>
      <c r="E803" t="s">
        <v>27</v>
      </c>
      <c r="G803">
        <v>2</v>
      </c>
      <c r="H803" t="s">
        <v>37</v>
      </c>
    </row>
    <row r="804" spans="4:8" x14ac:dyDescent="0.3">
      <c r="D804">
        <v>1</v>
      </c>
      <c r="E804" t="s">
        <v>27</v>
      </c>
      <c r="G804">
        <v>0</v>
      </c>
      <c r="H804" t="s">
        <v>37</v>
      </c>
    </row>
    <row r="805" spans="4:8" x14ac:dyDescent="0.3">
      <c r="D805">
        <v>1</v>
      </c>
      <c r="E805" t="s">
        <v>27</v>
      </c>
      <c r="G805">
        <v>1</v>
      </c>
      <c r="H805" t="s">
        <v>37</v>
      </c>
    </row>
    <row r="806" spans="4:8" x14ac:dyDescent="0.3">
      <c r="D806">
        <v>1</v>
      </c>
      <c r="E806" t="s">
        <v>27</v>
      </c>
      <c r="G806">
        <v>1</v>
      </c>
      <c r="H806" t="s">
        <v>37</v>
      </c>
    </row>
    <row r="807" spans="4:8" x14ac:dyDescent="0.3">
      <c r="D807">
        <v>1</v>
      </c>
      <c r="E807" t="s">
        <v>27</v>
      </c>
      <c r="G807">
        <v>0</v>
      </c>
      <c r="H807" t="s">
        <v>37</v>
      </c>
    </row>
    <row r="808" spans="4:8" x14ac:dyDescent="0.3">
      <c r="D808">
        <v>1</v>
      </c>
      <c r="E808" t="s">
        <v>27</v>
      </c>
      <c r="G808">
        <v>1</v>
      </c>
      <c r="H808" t="s">
        <v>37</v>
      </c>
    </row>
    <row r="809" spans="4:8" x14ac:dyDescent="0.3">
      <c r="D809">
        <v>1</v>
      </c>
      <c r="E809" t="s">
        <v>27</v>
      </c>
      <c r="G809">
        <v>2</v>
      </c>
      <c r="H809" t="s">
        <v>37</v>
      </c>
    </row>
    <row r="810" spans="4:8" x14ac:dyDescent="0.3">
      <c r="D810">
        <v>0</v>
      </c>
      <c r="E810" t="s">
        <v>27</v>
      </c>
      <c r="G810">
        <v>1</v>
      </c>
      <c r="H810" t="s">
        <v>37</v>
      </c>
    </row>
    <row r="811" spans="4:8" x14ac:dyDescent="0.3">
      <c r="D811">
        <v>2</v>
      </c>
      <c r="E811" t="s">
        <v>27</v>
      </c>
      <c r="G811">
        <v>0</v>
      </c>
      <c r="H811" t="s">
        <v>37</v>
      </c>
    </row>
    <row r="812" spans="4:8" x14ac:dyDescent="0.3">
      <c r="D812">
        <v>0</v>
      </c>
      <c r="E812" t="s">
        <v>27</v>
      </c>
      <c r="G812">
        <v>1</v>
      </c>
      <c r="H812" t="s">
        <v>37</v>
      </c>
    </row>
    <row r="813" spans="4:8" x14ac:dyDescent="0.3">
      <c r="D813">
        <v>2</v>
      </c>
      <c r="E813" t="s">
        <v>27</v>
      </c>
      <c r="G813">
        <v>0</v>
      </c>
      <c r="H813" t="s">
        <v>37</v>
      </c>
    </row>
    <row r="814" spans="4:8" x14ac:dyDescent="0.3">
      <c r="D814">
        <v>0</v>
      </c>
      <c r="E814" t="s">
        <v>27</v>
      </c>
      <c r="G814">
        <v>0</v>
      </c>
      <c r="H814" t="s">
        <v>37</v>
      </c>
    </row>
    <row r="815" spans="4:8" x14ac:dyDescent="0.3">
      <c r="D815">
        <v>1</v>
      </c>
      <c r="E815" t="s">
        <v>27</v>
      </c>
      <c r="G815">
        <v>1</v>
      </c>
      <c r="H815" t="s">
        <v>37</v>
      </c>
    </row>
    <row r="816" spans="4:8" x14ac:dyDescent="0.3">
      <c r="D816">
        <v>3</v>
      </c>
      <c r="E816" t="s">
        <v>27</v>
      </c>
      <c r="G816">
        <v>1</v>
      </c>
      <c r="H816" t="s">
        <v>37</v>
      </c>
    </row>
    <row r="817" spans="4:8" x14ac:dyDescent="0.3">
      <c r="D817">
        <v>0</v>
      </c>
      <c r="E817" t="s">
        <v>27</v>
      </c>
      <c r="G817">
        <v>0</v>
      </c>
      <c r="H817" t="s">
        <v>37</v>
      </c>
    </row>
    <row r="818" spans="4:8" x14ac:dyDescent="0.3">
      <c r="D818">
        <v>1</v>
      </c>
      <c r="E818" t="s">
        <v>27</v>
      </c>
      <c r="G818">
        <v>1</v>
      </c>
      <c r="H818" t="s">
        <v>37</v>
      </c>
    </row>
    <row r="819" spans="4:8" x14ac:dyDescent="0.3">
      <c r="D819">
        <v>1</v>
      </c>
      <c r="E819" t="s">
        <v>27</v>
      </c>
      <c r="G819">
        <v>3</v>
      </c>
      <c r="H819" t="s">
        <v>37</v>
      </c>
    </row>
    <row r="820" spans="4:8" x14ac:dyDescent="0.3">
      <c r="D820">
        <v>1</v>
      </c>
      <c r="E820" t="s">
        <v>27</v>
      </c>
      <c r="G820">
        <v>1</v>
      </c>
      <c r="H820" t="s">
        <v>37</v>
      </c>
    </row>
    <row r="821" spans="4:8" x14ac:dyDescent="0.3">
      <c r="D821">
        <v>0</v>
      </c>
      <c r="E821" t="s">
        <v>27</v>
      </c>
      <c r="G821">
        <v>1</v>
      </c>
      <c r="H821" t="s">
        <v>37</v>
      </c>
    </row>
    <row r="822" spans="4:8" x14ac:dyDescent="0.3">
      <c r="D822">
        <v>0</v>
      </c>
      <c r="E822" t="s">
        <v>27</v>
      </c>
      <c r="G822">
        <v>0</v>
      </c>
      <c r="H822" t="s">
        <v>37</v>
      </c>
    </row>
    <row r="823" spans="4:8" x14ac:dyDescent="0.3">
      <c r="D823">
        <v>0</v>
      </c>
      <c r="E823" t="s">
        <v>27</v>
      </c>
      <c r="G823">
        <v>0</v>
      </c>
      <c r="H823" t="s">
        <v>37</v>
      </c>
    </row>
    <row r="824" spans="4:8" x14ac:dyDescent="0.3">
      <c r="D824">
        <v>1</v>
      </c>
      <c r="E824" t="s">
        <v>27</v>
      </c>
      <c r="G824">
        <v>1</v>
      </c>
      <c r="H824" t="s">
        <v>37</v>
      </c>
    </row>
    <row r="825" spans="4:8" x14ac:dyDescent="0.3">
      <c r="D825">
        <v>2</v>
      </c>
      <c r="E825" t="s">
        <v>27</v>
      </c>
      <c r="G825">
        <v>3</v>
      </c>
      <c r="H825" t="s">
        <v>37</v>
      </c>
    </row>
    <row r="826" spans="4:8" x14ac:dyDescent="0.3">
      <c r="D826">
        <v>0</v>
      </c>
      <c r="E826" t="s">
        <v>27</v>
      </c>
      <c r="G826">
        <v>1</v>
      </c>
      <c r="H826" t="s">
        <v>37</v>
      </c>
    </row>
    <row r="827" spans="4:8" x14ac:dyDescent="0.3">
      <c r="D827">
        <v>0</v>
      </c>
      <c r="E827" t="s">
        <v>27</v>
      </c>
      <c r="G827">
        <v>3</v>
      </c>
      <c r="H827" t="s">
        <v>37</v>
      </c>
    </row>
    <row r="828" spans="4:8" x14ac:dyDescent="0.3">
      <c r="D828">
        <v>1</v>
      </c>
      <c r="E828" t="s">
        <v>27</v>
      </c>
      <c r="G828">
        <v>1</v>
      </c>
      <c r="H828" t="s">
        <v>37</v>
      </c>
    </row>
    <row r="829" spans="4:8" x14ac:dyDescent="0.3">
      <c r="D829">
        <v>0</v>
      </c>
      <c r="E829" t="s">
        <v>27</v>
      </c>
      <c r="G829">
        <v>0</v>
      </c>
      <c r="H829" t="s">
        <v>37</v>
      </c>
    </row>
    <row r="830" spans="4:8" x14ac:dyDescent="0.3">
      <c r="D830">
        <v>1</v>
      </c>
      <c r="E830" t="s">
        <v>27</v>
      </c>
      <c r="G830">
        <v>0</v>
      </c>
      <c r="H830" t="s">
        <v>37</v>
      </c>
    </row>
    <row r="831" spans="4:8" x14ac:dyDescent="0.3">
      <c r="D831">
        <v>1</v>
      </c>
      <c r="E831" t="s">
        <v>27</v>
      </c>
      <c r="G831">
        <v>1</v>
      </c>
      <c r="H831" t="s">
        <v>37</v>
      </c>
    </row>
    <row r="832" spans="4:8" x14ac:dyDescent="0.3">
      <c r="D832">
        <v>0</v>
      </c>
      <c r="E832" t="s">
        <v>27</v>
      </c>
      <c r="G832">
        <v>1</v>
      </c>
      <c r="H832" t="s">
        <v>37</v>
      </c>
    </row>
    <row r="833" spans="4:8" x14ac:dyDescent="0.3">
      <c r="D833">
        <v>1</v>
      </c>
      <c r="E833" t="s">
        <v>27</v>
      </c>
      <c r="G833">
        <v>1</v>
      </c>
      <c r="H833" t="s">
        <v>37</v>
      </c>
    </row>
    <row r="834" spans="4:8" x14ac:dyDescent="0.3">
      <c r="D834">
        <v>1</v>
      </c>
      <c r="E834" t="s">
        <v>27</v>
      </c>
      <c r="G834">
        <v>1</v>
      </c>
      <c r="H834" t="s">
        <v>37</v>
      </c>
    </row>
    <row r="835" spans="4:8" x14ac:dyDescent="0.3">
      <c r="D835">
        <v>1</v>
      </c>
      <c r="E835" t="s">
        <v>27</v>
      </c>
      <c r="G835">
        <v>0</v>
      </c>
      <c r="H835" t="s">
        <v>37</v>
      </c>
    </row>
    <row r="836" spans="4:8" x14ac:dyDescent="0.3">
      <c r="D836">
        <v>1</v>
      </c>
      <c r="E836" t="s">
        <v>27</v>
      </c>
      <c r="G836">
        <v>1</v>
      </c>
      <c r="H836" t="s">
        <v>37</v>
      </c>
    </row>
    <row r="837" spans="4:8" x14ac:dyDescent="0.3">
      <c r="D837">
        <v>0</v>
      </c>
      <c r="E837" t="s">
        <v>27</v>
      </c>
      <c r="G837">
        <v>0</v>
      </c>
      <c r="H837" t="s">
        <v>37</v>
      </c>
    </row>
    <row r="838" spans="4:8" x14ac:dyDescent="0.3">
      <c r="D838">
        <v>1</v>
      </c>
      <c r="E838" t="s">
        <v>27</v>
      </c>
      <c r="G838">
        <v>0</v>
      </c>
      <c r="H838" t="s">
        <v>37</v>
      </c>
    </row>
    <row r="839" spans="4:8" x14ac:dyDescent="0.3">
      <c r="D839">
        <v>1</v>
      </c>
      <c r="E839" t="s">
        <v>27</v>
      </c>
      <c r="G839">
        <v>1</v>
      </c>
      <c r="H839" t="s">
        <v>37</v>
      </c>
    </row>
    <row r="840" spans="4:8" x14ac:dyDescent="0.3">
      <c r="D840">
        <v>1</v>
      </c>
      <c r="E840" t="s">
        <v>27</v>
      </c>
      <c r="G840">
        <v>1</v>
      </c>
      <c r="H840" t="s">
        <v>37</v>
      </c>
    </row>
    <row r="841" spans="4:8" x14ac:dyDescent="0.3">
      <c r="D841">
        <v>1</v>
      </c>
      <c r="E841" t="s">
        <v>27</v>
      </c>
      <c r="G841">
        <v>0</v>
      </c>
      <c r="H841" t="s">
        <v>37</v>
      </c>
    </row>
    <row r="842" spans="4:8" x14ac:dyDescent="0.3">
      <c r="D842">
        <v>0</v>
      </c>
      <c r="E842" t="s">
        <v>27</v>
      </c>
      <c r="G842">
        <v>3</v>
      </c>
      <c r="H842" t="s">
        <v>37</v>
      </c>
    </row>
    <row r="843" spans="4:8" x14ac:dyDescent="0.3">
      <c r="D843">
        <v>0</v>
      </c>
      <c r="E843" t="s">
        <v>27</v>
      </c>
      <c r="G843">
        <v>0</v>
      </c>
      <c r="H843" t="s">
        <v>37</v>
      </c>
    </row>
    <row r="844" spans="4:8" x14ac:dyDescent="0.3">
      <c r="D844">
        <v>2</v>
      </c>
      <c r="E844" t="s">
        <v>27</v>
      </c>
      <c r="G844">
        <v>0</v>
      </c>
      <c r="H844" t="s">
        <v>37</v>
      </c>
    </row>
    <row r="845" spans="4:8" x14ac:dyDescent="0.3">
      <c r="D845">
        <v>1</v>
      </c>
      <c r="E845" t="s">
        <v>27</v>
      </c>
      <c r="G845">
        <v>0</v>
      </c>
      <c r="H845" t="s">
        <v>37</v>
      </c>
    </row>
    <row r="846" spans="4:8" x14ac:dyDescent="0.3">
      <c r="D846">
        <v>0</v>
      </c>
      <c r="E846" t="s">
        <v>27</v>
      </c>
      <c r="G846">
        <v>1</v>
      </c>
      <c r="H846" t="s">
        <v>37</v>
      </c>
    </row>
    <row r="847" spans="4:8" x14ac:dyDescent="0.3">
      <c r="D847">
        <v>0</v>
      </c>
      <c r="E847" t="s">
        <v>27</v>
      </c>
      <c r="G847">
        <v>0</v>
      </c>
      <c r="H847" t="s">
        <v>37</v>
      </c>
    </row>
    <row r="848" spans="4:8" x14ac:dyDescent="0.3">
      <c r="D848">
        <v>1</v>
      </c>
      <c r="E848" t="s">
        <v>27</v>
      </c>
      <c r="G848">
        <v>0</v>
      </c>
      <c r="H848" t="s">
        <v>37</v>
      </c>
    </row>
    <row r="849" spans="4:8" x14ac:dyDescent="0.3">
      <c r="D849">
        <v>0</v>
      </c>
      <c r="E849" t="s">
        <v>27</v>
      </c>
      <c r="G849">
        <v>3</v>
      </c>
      <c r="H849" t="s">
        <v>37</v>
      </c>
    </row>
    <row r="850" spans="4:8" x14ac:dyDescent="0.3">
      <c r="D850">
        <v>2</v>
      </c>
      <c r="E850" t="s">
        <v>27</v>
      </c>
      <c r="G850">
        <v>0</v>
      </c>
      <c r="H850" t="s">
        <v>37</v>
      </c>
    </row>
    <row r="851" spans="4:8" x14ac:dyDescent="0.3">
      <c r="D851">
        <v>1</v>
      </c>
      <c r="E851" t="s">
        <v>27</v>
      </c>
      <c r="G851">
        <v>2</v>
      </c>
      <c r="H851" t="s">
        <v>37</v>
      </c>
    </row>
    <row r="852" spans="4:8" x14ac:dyDescent="0.3">
      <c r="D852">
        <v>0</v>
      </c>
      <c r="E852" t="s">
        <v>27</v>
      </c>
      <c r="G852">
        <v>1</v>
      </c>
      <c r="H852" t="s">
        <v>37</v>
      </c>
    </row>
    <row r="853" spans="4:8" x14ac:dyDescent="0.3">
      <c r="D853">
        <v>1</v>
      </c>
      <c r="E853" t="s">
        <v>27</v>
      </c>
      <c r="G853">
        <v>0</v>
      </c>
      <c r="H853" t="s">
        <v>37</v>
      </c>
    </row>
    <row r="854" spans="4:8" x14ac:dyDescent="0.3">
      <c r="D854">
        <v>0</v>
      </c>
      <c r="E854" t="s">
        <v>27</v>
      </c>
      <c r="G854">
        <v>1</v>
      </c>
      <c r="H854" t="s">
        <v>37</v>
      </c>
    </row>
    <row r="855" spans="4:8" x14ac:dyDescent="0.3">
      <c r="D855">
        <v>1</v>
      </c>
      <c r="E855" t="s">
        <v>27</v>
      </c>
      <c r="G855">
        <v>0</v>
      </c>
      <c r="H855" t="s">
        <v>37</v>
      </c>
    </row>
    <row r="856" spans="4:8" x14ac:dyDescent="0.3">
      <c r="D856">
        <v>0</v>
      </c>
      <c r="E856" t="s">
        <v>27</v>
      </c>
      <c r="G856">
        <v>0</v>
      </c>
      <c r="H856" t="s">
        <v>37</v>
      </c>
    </row>
    <row r="857" spans="4:8" x14ac:dyDescent="0.3">
      <c r="D857">
        <v>0</v>
      </c>
      <c r="E857" t="s">
        <v>27</v>
      </c>
      <c r="G857">
        <v>0</v>
      </c>
      <c r="H857" t="s">
        <v>37</v>
      </c>
    </row>
    <row r="858" spans="4:8" x14ac:dyDescent="0.3">
      <c r="D858">
        <v>0</v>
      </c>
      <c r="E858" t="s">
        <v>27</v>
      </c>
      <c r="G858">
        <v>0</v>
      </c>
      <c r="H858" t="s">
        <v>37</v>
      </c>
    </row>
    <row r="859" spans="4:8" x14ac:dyDescent="0.3">
      <c r="D859">
        <v>0</v>
      </c>
      <c r="E859" t="s">
        <v>27</v>
      </c>
      <c r="G859">
        <v>0</v>
      </c>
      <c r="H859" t="s">
        <v>37</v>
      </c>
    </row>
    <row r="860" spans="4:8" x14ac:dyDescent="0.3">
      <c r="D860">
        <v>0</v>
      </c>
      <c r="E860" t="s">
        <v>27</v>
      </c>
      <c r="G860">
        <v>0</v>
      </c>
      <c r="H860" t="s">
        <v>37</v>
      </c>
    </row>
    <row r="861" spans="4:8" x14ac:dyDescent="0.3">
      <c r="D861">
        <v>0</v>
      </c>
      <c r="E861" t="s">
        <v>27</v>
      </c>
      <c r="G861">
        <v>1</v>
      </c>
      <c r="H861" t="s">
        <v>37</v>
      </c>
    </row>
    <row r="862" spans="4:8" x14ac:dyDescent="0.3">
      <c r="D862">
        <v>0</v>
      </c>
      <c r="E862" t="s">
        <v>27</v>
      </c>
      <c r="G862">
        <v>2</v>
      </c>
      <c r="H862" t="s">
        <v>37</v>
      </c>
    </row>
    <row r="863" spans="4:8" x14ac:dyDescent="0.3">
      <c r="D863">
        <v>0</v>
      </c>
      <c r="E863" t="s">
        <v>27</v>
      </c>
      <c r="G863">
        <v>0</v>
      </c>
      <c r="H863" t="s">
        <v>37</v>
      </c>
    </row>
    <row r="864" spans="4:8" x14ac:dyDescent="0.3">
      <c r="D864">
        <v>1</v>
      </c>
      <c r="E864" t="s">
        <v>27</v>
      </c>
      <c r="G864">
        <v>0</v>
      </c>
      <c r="H864" t="s">
        <v>37</v>
      </c>
    </row>
    <row r="865" spans="4:8" x14ac:dyDescent="0.3">
      <c r="D865">
        <v>0</v>
      </c>
      <c r="E865" t="s">
        <v>27</v>
      </c>
      <c r="G865">
        <v>2</v>
      </c>
      <c r="H865" t="s">
        <v>37</v>
      </c>
    </row>
    <row r="866" spans="4:8" x14ac:dyDescent="0.3">
      <c r="D866">
        <v>0</v>
      </c>
      <c r="E866" t="s">
        <v>27</v>
      </c>
      <c r="G866">
        <v>1</v>
      </c>
      <c r="H866" t="s">
        <v>37</v>
      </c>
    </row>
    <row r="867" spans="4:8" x14ac:dyDescent="0.3">
      <c r="D867">
        <v>0</v>
      </c>
      <c r="E867" t="s">
        <v>27</v>
      </c>
      <c r="G867">
        <v>0</v>
      </c>
      <c r="H867" t="s">
        <v>37</v>
      </c>
    </row>
    <row r="868" spans="4:8" x14ac:dyDescent="0.3">
      <c r="D868">
        <v>1</v>
      </c>
      <c r="E868" t="s">
        <v>27</v>
      </c>
      <c r="G868">
        <v>0</v>
      </c>
      <c r="H868" t="s">
        <v>37</v>
      </c>
    </row>
    <row r="869" spans="4:8" x14ac:dyDescent="0.3">
      <c r="D869">
        <v>0</v>
      </c>
      <c r="E869" t="s">
        <v>27</v>
      </c>
      <c r="G869">
        <v>1</v>
      </c>
      <c r="H869" t="s">
        <v>37</v>
      </c>
    </row>
    <row r="870" spans="4:8" x14ac:dyDescent="0.3">
      <c r="D870">
        <v>0</v>
      </c>
      <c r="E870" t="s">
        <v>27</v>
      </c>
      <c r="G870">
        <v>0</v>
      </c>
      <c r="H870" t="s">
        <v>37</v>
      </c>
    </row>
    <row r="871" spans="4:8" x14ac:dyDescent="0.3">
      <c r="D871">
        <v>1</v>
      </c>
      <c r="E871" t="s">
        <v>27</v>
      </c>
      <c r="G871">
        <v>0</v>
      </c>
      <c r="H871" t="s">
        <v>37</v>
      </c>
    </row>
    <row r="872" spans="4:8" x14ac:dyDescent="0.3">
      <c r="D872">
        <v>1</v>
      </c>
      <c r="E872" t="s">
        <v>27</v>
      </c>
      <c r="G872">
        <v>0</v>
      </c>
      <c r="H872" t="s">
        <v>37</v>
      </c>
    </row>
    <row r="873" spans="4:8" x14ac:dyDescent="0.3">
      <c r="D873">
        <v>1</v>
      </c>
      <c r="E873" t="s">
        <v>27</v>
      </c>
      <c r="G873">
        <v>0</v>
      </c>
      <c r="H873" t="s">
        <v>37</v>
      </c>
    </row>
    <row r="874" spans="4:8" x14ac:dyDescent="0.3">
      <c r="D874">
        <v>1</v>
      </c>
      <c r="E874" t="s">
        <v>27</v>
      </c>
      <c r="G874">
        <v>1</v>
      </c>
      <c r="H874" t="s">
        <v>37</v>
      </c>
    </row>
    <row r="875" spans="4:8" x14ac:dyDescent="0.3">
      <c r="D875">
        <v>0</v>
      </c>
      <c r="E875" t="s">
        <v>27</v>
      </c>
      <c r="G875">
        <v>1</v>
      </c>
      <c r="H875" t="s">
        <v>37</v>
      </c>
    </row>
    <row r="876" spans="4:8" x14ac:dyDescent="0.3">
      <c r="D876">
        <v>1</v>
      </c>
      <c r="E876" t="s">
        <v>27</v>
      </c>
      <c r="G876">
        <v>1</v>
      </c>
      <c r="H876" t="s">
        <v>37</v>
      </c>
    </row>
    <row r="877" spans="4:8" x14ac:dyDescent="0.3">
      <c r="D877">
        <v>2</v>
      </c>
      <c r="E877" t="s">
        <v>27</v>
      </c>
      <c r="G877">
        <v>1</v>
      </c>
      <c r="H877" t="s">
        <v>37</v>
      </c>
    </row>
    <row r="878" spans="4:8" x14ac:dyDescent="0.3">
      <c r="D878">
        <v>1</v>
      </c>
      <c r="E878" t="s">
        <v>27</v>
      </c>
      <c r="G878">
        <v>0</v>
      </c>
      <c r="H878" t="s">
        <v>37</v>
      </c>
    </row>
    <row r="879" spans="4:8" x14ac:dyDescent="0.3">
      <c r="D879">
        <v>1</v>
      </c>
      <c r="E879" t="s">
        <v>27</v>
      </c>
      <c r="G879">
        <v>1</v>
      </c>
      <c r="H879" t="s">
        <v>37</v>
      </c>
    </row>
    <row r="880" spans="4:8" x14ac:dyDescent="0.3">
      <c r="D880">
        <v>0</v>
      </c>
      <c r="E880" t="s">
        <v>27</v>
      </c>
      <c r="G880">
        <v>0</v>
      </c>
      <c r="H880" t="s">
        <v>37</v>
      </c>
    </row>
    <row r="881" spans="4:8" x14ac:dyDescent="0.3">
      <c r="D881">
        <v>1</v>
      </c>
      <c r="E881" t="s">
        <v>27</v>
      </c>
      <c r="G881">
        <v>0</v>
      </c>
      <c r="H881" t="s">
        <v>37</v>
      </c>
    </row>
    <row r="882" spans="4:8" x14ac:dyDescent="0.3">
      <c r="D882">
        <v>2</v>
      </c>
      <c r="E882" t="s">
        <v>27</v>
      </c>
      <c r="G882">
        <v>1</v>
      </c>
      <c r="H882" t="s">
        <v>37</v>
      </c>
    </row>
    <row r="883" spans="4:8" x14ac:dyDescent="0.3">
      <c r="D883">
        <v>2</v>
      </c>
      <c r="E883" t="s">
        <v>27</v>
      </c>
      <c r="G883">
        <v>0</v>
      </c>
      <c r="H883" t="s">
        <v>37</v>
      </c>
    </row>
    <row r="884" spans="4:8" x14ac:dyDescent="0.3">
      <c r="D884">
        <v>1</v>
      </c>
      <c r="E884" t="s">
        <v>27</v>
      </c>
      <c r="G884">
        <v>3</v>
      </c>
      <c r="H884" t="s">
        <v>37</v>
      </c>
    </row>
    <row r="885" spans="4:8" x14ac:dyDescent="0.3">
      <c r="D885">
        <v>1</v>
      </c>
      <c r="E885" t="s">
        <v>27</v>
      </c>
      <c r="G885">
        <v>3</v>
      </c>
      <c r="H885" t="s">
        <v>37</v>
      </c>
    </row>
    <row r="886" spans="4:8" x14ac:dyDescent="0.3">
      <c r="D886">
        <v>1</v>
      </c>
      <c r="E886" t="s">
        <v>27</v>
      </c>
      <c r="G886">
        <v>2</v>
      </c>
      <c r="H886" t="s">
        <v>37</v>
      </c>
    </row>
    <row r="887" spans="4:8" x14ac:dyDescent="0.3">
      <c r="D887">
        <v>3</v>
      </c>
      <c r="E887" t="s">
        <v>27</v>
      </c>
      <c r="G887">
        <v>1</v>
      </c>
      <c r="H887" t="s">
        <v>37</v>
      </c>
    </row>
    <row r="888" spans="4:8" x14ac:dyDescent="0.3">
      <c r="D888">
        <v>1</v>
      </c>
      <c r="E888" t="s">
        <v>27</v>
      </c>
      <c r="G888">
        <v>3</v>
      </c>
      <c r="H888" t="s">
        <v>37</v>
      </c>
    </row>
    <row r="889" spans="4:8" x14ac:dyDescent="0.3">
      <c r="D889">
        <v>2</v>
      </c>
      <c r="E889" t="s">
        <v>27</v>
      </c>
      <c r="G889">
        <v>0</v>
      </c>
      <c r="H889" t="s">
        <v>37</v>
      </c>
    </row>
    <row r="890" spans="4:8" x14ac:dyDescent="0.3">
      <c r="D890">
        <v>2</v>
      </c>
      <c r="E890" t="s">
        <v>27</v>
      </c>
      <c r="G890">
        <v>2</v>
      </c>
      <c r="H890" t="s">
        <v>37</v>
      </c>
    </row>
    <row r="891" spans="4:8" x14ac:dyDescent="0.3">
      <c r="D891">
        <v>0</v>
      </c>
      <c r="E891" t="s">
        <v>27</v>
      </c>
      <c r="G891">
        <v>2</v>
      </c>
      <c r="H891" t="s">
        <v>37</v>
      </c>
    </row>
    <row r="892" spans="4:8" x14ac:dyDescent="0.3">
      <c r="D892">
        <v>0</v>
      </c>
      <c r="E892" t="s">
        <v>27</v>
      </c>
      <c r="G892">
        <v>2</v>
      </c>
      <c r="H892" t="s">
        <v>37</v>
      </c>
    </row>
    <row r="893" spans="4:8" x14ac:dyDescent="0.3">
      <c r="D893">
        <v>3</v>
      </c>
      <c r="E893" t="s">
        <v>27</v>
      </c>
      <c r="G893">
        <v>0</v>
      </c>
      <c r="H893" t="s">
        <v>37</v>
      </c>
    </row>
    <row r="894" spans="4:8" x14ac:dyDescent="0.3">
      <c r="D894">
        <v>1</v>
      </c>
      <c r="E894" t="s">
        <v>27</v>
      </c>
      <c r="G894">
        <v>0</v>
      </c>
      <c r="H894" t="s">
        <v>37</v>
      </c>
    </row>
    <row r="895" spans="4:8" x14ac:dyDescent="0.3">
      <c r="D895">
        <v>1</v>
      </c>
      <c r="E895" t="s">
        <v>27</v>
      </c>
      <c r="G895">
        <v>3</v>
      </c>
      <c r="H895" t="s">
        <v>37</v>
      </c>
    </row>
    <row r="896" spans="4:8" x14ac:dyDescent="0.3">
      <c r="D896">
        <v>1</v>
      </c>
      <c r="E896" t="s">
        <v>27</v>
      </c>
      <c r="G896">
        <v>1</v>
      </c>
      <c r="H896" t="s">
        <v>37</v>
      </c>
    </row>
    <row r="897" spans="4:8" x14ac:dyDescent="0.3">
      <c r="D897">
        <v>0</v>
      </c>
      <c r="E897" t="s">
        <v>27</v>
      </c>
      <c r="G897">
        <v>0</v>
      </c>
      <c r="H897" t="s">
        <v>37</v>
      </c>
    </row>
    <row r="898" spans="4:8" x14ac:dyDescent="0.3">
      <c r="D898">
        <v>0</v>
      </c>
      <c r="E898" t="s">
        <v>27</v>
      </c>
      <c r="G898">
        <v>0</v>
      </c>
      <c r="H898" t="s">
        <v>37</v>
      </c>
    </row>
    <row r="899" spans="4:8" x14ac:dyDescent="0.3">
      <c r="D899">
        <v>0</v>
      </c>
      <c r="E899" t="s">
        <v>27</v>
      </c>
      <c r="G899">
        <v>0</v>
      </c>
      <c r="H899" t="s">
        <v>37</v>
      </c>
    </row>
    <row r="900" spans="4:8" x14ac:dyDescent="0.3">
      <c r="D900">
        <v>0</v>
      </c>
      <c r="E900" t="s">
        <v>27</v>
      </c>
      <c r="G900">
        <v>0</v>
      </c>
      <c r="H900" t="s">
        <v>37</v>
      </c>
    </row>
    <row r="901" spans="4:8" x14ac:dyDescent="0.3">
      <c r="D901">
        <v>3</v>
      </c>
      <c r="E901" t="s">
        <v>27</v>
      </c>
      <c r="G901">
        <v>1</v>
      </c>
      <c r="H901" t="s">
        <v>37</v>
      </c>
    </row>
    <row r="902" spans="4:8" x14ac:dyDescent="0.3">
      <c r="D902">
        <v>0</v>
      </c>
      <c r="E902" t="s">
        <v>27</v>
      </c>
      <c r="G902">
        <v>0</v>
      </c>
      <c r="H902" t="s">
        <v>37</v>
      </c>
    </row>
    <row r="903" spans="4:8" x14ac:dyDescent="0.3">
      <c r="D903">
        <v>0</v>
      </c>
      <c r="E903" t="s">
        <v>27</v>
      </c>
      <c r="G903">
        <v>1</v>
      </c>
      <c r="H903" t="s">
        <v>37</v>
      </c>
    </row>
    <row r="904" spans="4:8" x14ac:dyDescent="0.3">
      <c r="D904">
        <v>2</v>
      </c>
      <c r="E904" t="s">
        <v>27</v>
      </c>
      <c r="G904">
        <v>0</v>
      </c>
      <c r="H904" t="s">
        <v>37</v>
      </c>
    </row>
    <row r="905" spans="4:8" x14ac:dyDescent="0.3">
      <c r="D905">
        <v>1</v>
      </c>
      <c r="E905" t="s">
        <v>27</v>
      </c>
      <c r="G905">
        <v>0</v>
      </c>
      <c r="H905" t="s">
        <v>37</v>
      </c>
    </row>
    <row r="906" spans="4:8" x14ac:dyDescent="0.3">
      <c r="D906">
        <v>1</v>
      </c>
      <c r="E906" t="s">
        <v>27</v>
      </c>
      <c r="G906">
        <v>0</v>
      </c>
      <c r="H906" t="s">
        <v>37</v>
      </c>
    </row>
    <row r="907" spans="4:8" x14ac:dyDescent="0.3">
      <c r="D907">
        <v>0</v>
      </c>
      <c r="E907" t="s">
        <v>27</v>
      </c>
      <c r="G907">
        <v>1</v>
      </c>
      <c r="H907" t="s">
        <v>37</v>
      </c>
    </row>
    <row r="908" spans="4:8" x14ac:dyDescent="0.3">
      <c r="D908">
        <v>2</v>
      </c>
      <c r="E908" t="s">
        <v>27</v>
      </c>
      <c r="G908">
        <v>2</v>
      </c>
      <c r="H908" t="s">
        <v>37</v>
      </c>
    </row>
    <row r="909" spans="4:8" x14ac:dyDescent="0.3">
      <c r="D909">
        <v>3</v>
      </c>
      <c r="E909" t="s">
        <v>27</v>
      </c>
      <c r="G909">
        <v>0</v>
      </c>
      <c r="H909" t="s">
        <v>37</v>
      </c>
    </row>
    <row r="910" spans="4:8" x14ac:dyDescent="0.3">
      <c r="D910">
        <v>0</v>
      </c>
      <c r="E910" t="s">
        <v>27</v>
      </c>
      <c r="G910">
        <v>0</v>
      </c>
      <c r="H910" t="s">
        <v>37</v>
      </c>
    </row>
    <row r="911" spans="4:8" x14ac:dyDescent="0.3">
      <c r="D911">
        <v>1</v>
      </c>
      <c r="E911" t="s">
        <v>27</v>
      </c>
      <c r="G911">
        <v>2</v>
      </c>
      <c r="H911" t="s">
        <v>37</v>
      </c>
    </row>
    <row r="912" spans="4:8" x14ac:dyDescent="0.3">
      <c r="D912">
        <v>0</v>
      </c>
      <c r="E912" t="s">
        <v>27</v>
      </c>
      <c r="G912">
        <v>0</v>
      </c>
      <c r="H912" t="s">
        <v>37</v>
      </c>
    </row>
    <row r="913" spans="4:8" x14ac:dyDescent="0.3">
      <c r="D913">
        <v>0</v>
      </c>
      <c r="E913" t="s">
        <v>27</v>
      </c>
      <c r="G913">
        <v>0</v>
      </c>
      <c r="H913" t="s">
        <v>37</v>
      </c>
    </row>
    <row r="914" spans="4:8" x14ac:dyDescent="0.3">
      <c r="D914">
        <v>1</v>
      </c>
      <c r="E914" t="s">
        <v>27</v>
      </c>
      <c r="G914">
        <v>0</v>
      </c>
      <c r="H914" t="s">
        <v>37</v>
      </c>
    </row>
    <row r="915" spans="4:8" x14ac:dyDescent="0.3">
      <c r="D915">
        <v>1</v>
      </c>
      <c r="E915" t="s">
        <v>27</v>
      </c>
      <c r="G915">
        <v>0</v>
      </c>
      <c r="H915" t="s">
        <v>37</v>
      </c>
    </row>
    <row r="916" spans="4:8" x14ac:dyDescent="0.3">
      <c r="D916">
        <v>0</v>
      </c>
      <c r="E916" t="s">
        <v>27</v>
      </c>
      <c r="G916">
        <v>2</v>
      </c>
      <c r="H916" t="s">
        <v>37</v>
      </c>
    </row>
    <row r="917" spans="4:8" x14ac:dyDescent="0.3">
      <c r="D917">
        <v>1</v>
      </c>
      <c r="E917" t="s">
        <v>27</v>
      </c>
      <c r="G917">
        <v>1</v>
      </c>
      <c r="H917" t="s">
        <v>37</v>
      </c>
    </row>
    <row r="918" spans="4:8" x14ac:dyDescent="0.3">
      <c r="D918">
        <v>0</v>
      </c>
      <c r="E918" t="s">
        <v>27</v>
      </c>
      <c r="G918">
        <v>0</v>
      </c>
      <c r="H918" t="s">
        <v>37</v>
      </c>
    </row>
    <row r="919" spans="4:8" x14ac:dyDescent="0.3">
      <c r="D919">
        <v>0</v>
      </c>
      <c r="E919" t="s">
        <v>27</v>
      </c>
      <c r="G919">
        <v>1</v>
      </c>
      <c r="H919" t="s">
        <v>37</v>
      </c>
    </row>
    <row r="920" spans="4:8" x14ac:dyDescent="0.3">
      <c r="D920">
        <v>0</v>
      </c>
      <c r="E920" t="s">
        <v>27</v>
      </c>
      <c r="G920">
        <v>2</v>
      </c>
      <c r="H920" t="s">
        <v>37</v>
      </c>
    </row>
    <row r="921" spans="4:8" x14ac:dyDescent="0.3">
      <c r="D921">
        <v>0</v>
      </c>
      <c r="E921" t="s">
        <v>27</v>
      </c>
      <c r="G921">
        <v>1</v>
      </c>
      <c r="H921" t="s">
        <v>37</v>
      </c>
    </row>
    <row r="922" spans="4:8" x14ac:dyDescent="0.3">
      <c r="D922">
        <v>0</v>
      </c>
      <c r="E922" t="s">
        <v>27</v>
      </c>
      <c r="G922">
        <v>1</v>
      </c>
      <c r="H922" t="s">
        <v>37</v>
      </c>
    </row>
    <row r="923" spans="4:8" x14ac:dyDescent="0.3">
      <c r="D923">
        <v>0</v>
      </c>
      <c r="E923" t="s">
        <v>27</v>
      </c>
      <c r="G923">
        <v>1</v>
      </c>
      <c r="H923" t="s">
        <v>37</v>
      </c>
    </row>
    <row r="924" spans="4:8" x14ac:dyDescent="0.3">
      <c r="D924">
        <v>0</v>
      </c>
      <c r="E924" t="s">
        <v>27</v>
      </c>
      <c r="G924">
        <v>0</v>
      </c>
      <c r="H924" t="s">
        <v>37</v>
      </c>
    </row>
    <row r="925" spans="4:8" x14ac:dyDescent="0.3">
      <c r="D925">
        <v>1</v>
      </c>
      <c r="E925" t="s">
        <v>27</v>
      </c>
      <c r="G925">
        <v>0</v>
      </c>
      <c r="H925" t="s">
        <v>37</v>
      </c>
    </row>
    <row r="926" spans="4:8" x14ac:dyDescent="0.3">
      <c r="D926">
        <v>0</v>
      </c>
      <c r="E926" t="s">
        <v>27</v>
      </c>
      <c r="G926">
        <v>0</v>
      </c>
      <c r="H926" t="s">
        <v>37</v>
      </c>
    </row>
    <row r="927" spans="4:8" x14ac:dyDescent="0.3">
      <c r="D927">
        <v>1</v>
      </c>
      <c r="E927" t="s">
        <v>27</v>
      </c>
      <c r="G927">
        <v>1</v>
      </c>
      <c r="H927" t="s">
        <v>37</v>
      </c>
    </row>
    <row r="928" spans="4:8" x14ac:dyDescent="0.3">
      <c r="D928">
        <v>1</v>
      </c>
      <c r="E928" t="s">
        <v>27</v>
      </c>
      <c r="G928">
        <v>3</v>
      </c>
      <c r="H928" t="s">
        <v>37</v>
      </c>
    </row>
    <row r="929" spans="4:8" x14ac:dyDescent="0.3">
      <c r="D929">
        <v>0</v>
      </c>
      <c r="E929" t="s">
        <v>27</v>
      </c>
      <c r="G929">
        <v>0</v>
      </c>
      <c r="H929" t="s">
        <v>37</v>
      </c>
    </row>
    <row r="930" spans="4:8" x14ac:dyDescent="0.3">
      <c r="D930">
        <v>1</v>
      </c>
      <c r="E930" t="s">
        <v>27</v>
      </c>
      <c r="G930">
        <v>1</v>
      </c>
      <c r="H930" t="s">
        <v>37</v>
      </c>
    </row>
    <row r="931" spans="4:8" x14ac:dyDescent="0.3">
      <c r="D931">
        <v>1</v>
      </c>
      <c r="E931" t="s">
        <v>27</v>
      </c>
      <c r="G931">
        <v>1</v>
      </c>
      <c r="H931" t="s">
        <v>37</v>
      </c>
    </row>
    <row r="932" spans="4:8" x14ac:dyDescent="0.3">
      <c r="D932">
        <v>1</v>
      </c>
      <c r="E932" t="s">
        <v>27</v>
      </c>
      <c r="G932">
        <v>0</v>
      </c>
      <c r="H932" t="s">
        <v>37</v>
      </c>
    </row>
    <row r="933" spans="4:8" x14ac:dyDescent="0.3">
      <c r="D933">
        <v>0</v>
      </c>
      <c r="E933" t="s">
        <v>27</v>
      </c>
      <c r="G933">
        <v>2</v>
      </c>
      <c r="H933" t="s">
        <v>37</v>
      </c>
    </row>
    <row r="934" spans="4:8" x14ac:dyDescent="0.3">
      <c r="D934">
        <v>0</v>
      </c>
      <c r="E934" t="s">
        <v>27</v>
      </c>
      <c r="G934">
        <v>2</v>
      </c>
      <c r="H934" t="s">
        <v>37</v>
      </c>
    </row>
    <row r="935" spans="4:8" x14ac:dyDescent="0.3">
      <c r="D935">
        <v>1</v>
      </c>
      <c r="E935" t="s">
        <v>27</v>
      </c>
      <c r="G935">
        <v>2</v>
      </c>
      <c r="H935" t="s">
        <v>37</v>
      </c>
    </row>
    <row r="936" spans="4:8" x14ac:dyDescent="0.3">
      <c r="D936">
        <v>1</v>
      </c>
      <c r="E936" t="s">
        <v>27</v>
      </c>
      <c r="G936">
        <v>2</v>
      </c>
      <c r="H936" t="s">
        <v>37</v>
      </c>
    </row>
    <row r="937" spans="4:8" x14ac:dyDescent="0.3">
      <c r="D937">
        <v>0</v>
      </c>
      <c r="E937" t="s">
        <v>27</v>
      </c>
      <c r="G937">
        <v>1</v>
      </c>
      <c r="H937" t="s">
        <v>37</v>
      </c>
    </row>
    <row r="938" spans="4:8" x14ac:dyDescent="0.3">
      <c r="D938">
        <v>2</v>
      </c>
      <c r="E938" t="s">
        <v>27</v>
      </c>
      <c r="G938">
        <v>0</v>
      </c>
      <c r="H938" t="s">
        <v>37</v>
      </c>
    </row>
    <row r="939" spans="4:8" x14ac:dyDescent="0.3">
      <c r="D939">
        <v>0</v>
      </c>
      <c r="E939" t="s">
        <v>27</v>
      </c>
      <c r="G939">
        <v>0</v>
      </c>
      <c r="H939" t="s">
        <v>37</v>
      </c>
    </row>
    <row r="940" spans="4:8" x14ac:dyDescent="0.3">
      <c r="D940">
        <v>0</v>
      </c>
      <c r="E940" t="s">
        <v>27</v>
      </c>
      <c r="G940">
        <v>0</v>
      </c>
      <c r="H940" t="s">
        <v>37</v>
      </c>
    </row>
    <row r="941" spans="4:8" x14ac:dyDescent="0.3">
      <c r="D941">
        <v>0</v>
      </c>
      <c r="E941" t="s">
        <v>27</v>
      </c>
      <c r="G941">
        <v>1</v>
      </c>
      <c r="H941" t="s">
        <v>37</v>
      </c>
    </row>
    <row r="942" spans="4:8" x14ac:dyDescent="0.3">
      <c r="D942">
        <v>3</v>
      </c>
      <c r="E942" t="s">
        <v>27</v>
      </c>
      <c r="G942">
        <v>0</v>
      </c>
      <c r="H942" t="s">
        <v>37</v>
      </c>
    </row>
    <row r="943" spans="4:8" x14ac:dyDescent="0.3">
      <c r="D943">
        <v>1</v>
      </c>
      <c r="E943" t="s">
        <v>27</v>
      </c>
      <c r="G943">
        <v>0</v>
      </c>
      <c r="H943" t="s">
        <v>37</v>
      </c>
    </row>
    <row r="944" spans="4:8" x14ac:dyDescent="0.3">
      <c r="D944">
        <v>0</v>
      </c>
      <c r="E944" t="s">
        <v>27</v>
      </c>
      <c r="G944">
        <v>0</v>
      </c>
      <c r="H944" t="s">
        <v>37</v>
      </c>
    </row>
    <row r="945" spans="4:8" x14ac:dyDescent="0.3">
      <c r="D945">
        <v>0</v>
      </c>
      <c r="E945" t="s">
        <v>27</v>
      </c>
      <c r="G945">
        <v>1</v>
      </c>
      <c r="H945" t="s">
        <v>37</v>
      </c>
    </row>
    <row r="946" spans="4:8" x14ac:dyDescent="0.3">
      <c r="D946">
        <v>1</v>
      </c>
      <c r="E946" t="s">
        <v>27</v>
      </c>
      <c r="G946">
        <v>0</v>
      </c>
      <c r="H946" t="s">
        <v>37</v>
      </c>
    </row>
    <row r="947" spans="4:8" x14ac:dyDescent="0.3">
      <c r="D947">
        <v>0</v>
      </c>
      <c r="E947" t="s">
        <v>27</v>
      </c>
      <c r="G947">
        <v>1</v>
      </c>
      <c r="H947" t="s">
        <v>37</v>
      </c>
    </row>
    <row r="948" spans="4:8" x14ac:dyDescent="0.3">
      <c r="D948">
        <v>3</v>
      </c>
      <c r="E948" t="s">
        <v>27</v>
      </c>
      <c r="G948">
        <v>0</v>
      </c>
      <c r="H948" t="s">
        <v>37</v>
      </c>
    </row>
    <row r="949" spans="4:8" x14ac:dyDescent="0.3">
      <c r="D949">
        <v>0</v>
      </c>
      <c r="E949" t="s">
        <v>27</v>
      </c>
      <c r="G949">
        <v>1</v>
      </c>
      <c r="H949" t="s">
        <v>37</v>
      </c>
    </row>
    <row r="950" spans="4:8" x14ac:dyDescent="0.3">
      <c r="D950">
        <v>1</v>
      </c>
      <c r="E950" t="s">
        <v>27</v>
      </c>
      <c r="G950">
        <v>0</v>
      </c>
      <c r="H950" t="s">
        <v>37</v>
      </c>
    </row>
    <row r="951" spans="4:8" x14ac:dyDescent="0.3">
      <c r="D951">
        <v>0</v>
      </c>
      <c r="E951" t="s">
        <v>27</v>
      </c>
      <c r="G951">
        <v>0</v>
      </c>
      <c r="H951" t="s">
        <v>37</v>
      </c>
    </row>
    <row r="952" spans="4:8" x14ac:dyDescent="0.3">
      <c r="D952">
        <v>3</v>
      </c>
      <c r="E952" t="s">
        <v>27</v>
      </c>
      <c r="G952">
        <v>1</v>
      </c>
      <c r="H952" t="s">
        <v>37</v>
      </c>
    </row>
    <row r="953" spans="4:8" x14ac:dyDescent="0.3">
      <c r="D953">
        <v>0</v>
      </c>
      <c r="E953" t="s">
        <v>27</v>
      </c>
      <c r="G953">
        <v>0</v>
      </c>
      <c r="H953" t="s">
        <v>37</v>
      </c>
    </row>
    <row r="954" spans="4:8" x14ac:dyDescent="0.3">
      <c r="D954">
        <v>0</v>
      </c>
      <c r="E954" t="s">
        <v>27</v>
      </c>
      <c r="G954">
        <v>0</v>
      </c>
      <c r="H954" t="s">
        <v>37</v>
      </c>
    </row>
    <row r="955" spans="4:8" x14ac:dyDescent="0.3">
      <c r="D955">
        <v>0</v>
      </c>
      <c r="E955" t="s">
        <v>27</v>
      </c>
      <c r="G955">
        <v>1</v>
      </c>
      <c r="H955" t="s">
        <v>37</v>
      </c>
    </row>
    <row r="956" spans="4:8" x14ac:dyDescent="0.3">
      <c r="D956">
        <v>0</v>
      </c>
      <c r="E956" t="s">
        <v>27</v>
      </c>
      <c r="G956">
        <v>1</v>
      </c>
      <c r="H956" t="s">
        <v>37</v>
      </c>
    </row>
    <row r="957" spans="4:8" x14ac:dyDescent="0.3">
      <c r="D957">
        <v>1</v>
      </c>
      <c r="E957" t="s">
        <v>27</v>
      </c>
      <c r="G957">
        <v>0</v>
      </c>
      <c r="H957" t="s">
        <v>37</v>
      </c>
    </row>
    <row r="958" spans="4:8" x14ac:dyDescent="0.3">
      <c r="D958">
        <v>1</v>
      </c>
      <c r="E958" t="s">
        <v>27</v>
      </c>
      <c r="G958">
        <v>1</v>
      </c>
      <c r="H958" t="s">
        <v>37</v>
      </c>
    </row>
    <row r="959" spans="4:8" x14ac:dyDescent="0.3">
      <c r="D959">
        <v>2</v>
      </c>
      <c r="E959" t="s">
        <v>27</v>
      </c>
      <c r="G959">
        <v>1</v>
      </c>
      <c r="H959" t="s">
        <v>37</v>
      </c>
    </row>
    <row r="960" spans="4:8" x14ac:dyDescent="0.3">
      <c r="D960">
        <v>0</v>
      </c>
      <c r="E960" t="s">
        <v>27</v>
      </c>
      <c r="G960">
        <v>0</v>
      </c>
      <c r="H960" t="s">
        <v>37</v>
      </c>
    </row>
    <row r="961" spans="4:8" x14ac:dyDescent="0.3">
      <c r="D961">
        <v>2</v>
      </c>
      <c r="E961" t="s">
        <v>27</v>
      </c>
      <c r="G961">
        <v>1</v>
      </c>
      <c r="H961" t="s">
        <v>37</v>
      </c>
    </row>
    <row r="962" spans="4:8" x14ac:dyDescent="0.3">
      <c r="D962">
        <v>1</v>
      </c>
      <c r="E962" t="s">
        <v>27</v>
      </c>
      <c r="G962">
        <v>0</v>
      </c>
      <c r="H962" t="s">
        <v>37</v>
      </c>
    </row>
    <row r="963" spans="4:8" x14ac:dyDescent="0.3">
      <c r="D963">
        <v>1</v>
      </c>
      <c r="E963" t="s">
        <v>27</v>
      </c>
      <c r="G963">
        <v>3</v>
      </c>
      <c r="H963" t="s">
        <v>37</v>
      </c>
    </row>
    <row r="964" spans="4:8" x14ac:dyDescent="0.3">
      <c r="D964">
        <v>0</v>
      </c>
      <c r="E964" t="s">
        <v>27</v>
      </c>
      <c r="G964">
        <v>2</v>
      </c>
      <c r="H964" t="s">
        <v>37</v>
      </c>
    </row>
    <row r="965" spans="4:8" x14ac:dyDescent="0.3">
      <c r="D965">
        <v>2</v>
      </c>
      <c r="E965" t="s">
        <v>27</v>
      </c>
      <c r="G965">
        <v>0</v>
      </c>
      <c r="H965" t="s">
        <v>37</v>
      </c>
    </row>
    <row r="966" spans="4:8" x14ac:dyDescent="0.3">
      <c r="D966">
        <v>0</v>
      </c>
      <c r="E966" t="s">
        <v>27</v>
      </c>
      <c r="G966">
        <v>1</v>
      </c>
      <c r="H966" t="s">
        <v>37</v>
      </c>
    </row>
    <row r="967" spans="4:8" x14ac:dyDescent="0.3">
      <c r="D967">
        <v>0</v>
      </c>
      <c r="E967" t="s">
        <v>27</v>
      </c>
      <c r="G967">
        <v>2</v>
      </c>
      <c r="H967" t="s">
        <v>37</v>
      </c>
    </row>
    <row r="968" spans="4:8" x14ac:dyDescent="0.3">
      <c r="D968">
        <v>1</v>
      </c>
      <c r="E968" t="s">
        <v>27</v>
      </c>
      <c r="G968">
        <v>1</v>
      </c>
      <c r="H968" t="s">
        <v>37</v>
      </c>
    </row>
    <row r="969" spans="4:8" x14ac:dyDescent="0.3">
      <c r="D969">
        <v>0</v>
      </c>
      <c r="E969" t="s">
        <v>27</v>
      </c>
      <c r="G969">
        <v>1</v>
      </c>
      <c r="H969" t="s">
        <v>37</v>
      </c>
    </row>
    <row r="970" spans="4:8" x14ac:dyDescent="0.3">
      <c r="D970">
        <v>1</v>
      </c>
      <c r="E970" t="s">
        <v>27</v>
      </c>
      <c r="G970">
        <v>1</v>
      </c>
      <c r="H970" t="s">
        <v>37</v>
      </c>
    </row>
    <row r="971" spans="4:8" x14ac:dyDescent="0.3">
      <c r="D971">
        <v>1</v>
      </c>
      <c r="E971" t="s">
        <v>27</v>
      </c>
      <c r="G971">
        <v>1</v>
      </c>
      <c r="H971" t="s">
        <v>37</v>
      </c>
    </row>
    <row r="972" spans="4:8" x14ac:dyDescent="0.3">
      <c r="D972">
        <v>0</v>
      </c>
      <c r="E972" t="s">
        <v>27</v>
      </c>
      <c r="G972">
        <v>1</v>
      </c>
      <c r="H972" t="s">
        <v>37</v>
      </c>
    </row>
    <row r="973" spans="4:8" x14ac:dyDescent="0.3">
      <c r="D973">
        <v>1</v>
      </c>
      <c r="E973" t="s">
        <v>27</v>
      </c>
      <c r="G973">
        <v>0</v>
      </c>
      <c r="H973" t="s">
        <v>37</v>
      </c>
    </row>
    <row r="974" spans="4:8" x14ac:dyDescent="0.3">
      <c r="D974">
        <v>1</v>
      </c>
      <c r="E974" t="s">
        <v>27</v>
      </c>
      <c r="G974">
        <v>1</v>
      </c>
      <c r="H974" t="s">
        <v>37</v>
      </c>
    </row>
    <row r="975" spans="4:8" x14ac:dyDescent="0.3">
      <c r="D975">
        <v>0</v>
      </c>
      <c r="E975" t="s">
        <v>27</v>
      </c>
      <c r="G975">
        <v>0</v>
      </c>
      <c r="H975" t="s">
        <v>37</v>
      </c>
    </row>
    <row r="976" spans="4:8" x14ac:dyDescent="0.3">
      <c r="D976">
        <v>1</v>
      </c>
      <c r="E976" t="s">
        <v>27</v>
      </c>
      <c r="G976">
        <v>1</v>
      </c>
      <c r="H976" t="s">
        <v>37</v>
      </c>
    </row>
    <row r="977" spans="4:8" x14ac:dyDescent="0.3">
      <c r="D977">
        <v>1</v>
      </c>
      <c r="E977" t="s">
        <v>27</v>
      </c>
      <c r="G977">
        <v>1</v>
      </c>
      <c r="H977" t="s">
        <v>37</v>
      </c>
    </row>
    <row r="978" spans="4:8" x14ac:dyDescent="0.3">
      <c r="D978">
        <v>1</v>
      </c>
      <c r="E978" t="s">
        <v>27</v>
      </c>
      <c r="G978">
        <v>2</v>
      </c>
      <c r="H978" t="s">
        <v>37</v>
      </c>
    </row>
    <row r="979" spans="4:8" x14ac:dyDescent="0.3">
      <c r="D979">
        <v>0</v>
      </c>
      <c r="E979" t="s">
        <v>27</v>
      </c>
      <c r="G979">
        <v>1</v>
      </c>
      <c r="H979" t="s">
        <v>37</v>
      </c>
    </row>
    <row r="980" spans="4:8" x14ac:dyDescent="0.3">
      <c r="D980">
        <v>0</v>
      </c>
      <c r="E980" t="s">
        <v>27</v>
      </c>
      <c r="G980">
        <v>1</v>
      </c>
      <c r="H980" t="s">
        <v>37</v>
      </c>
    </row>
    <row r="981" spans="4:8" x14ac:dyDescent="0.3">
      <c r="D981">
        <v>0</v>
      </c>
      <c r="E981" t="s">
        <v>27</v>
      </c>
      <c r="G981">
        <v>1</v>
      </c>
      <c r="H981" t="s">
        <v>37</v>
      </c>
    </row>
    <row r="982" spans="4:8" x14ac:dyDescent="0.3">
      <c r="D982">
        <v>0</v>
      </c>
      <c r="E982" t="s">
        <v>27</v>
      </c>
      <c r="G982">
        <v>2</v>
      </c>
      <c r="H982" t="s">
        <v>37</v>
      </c>
    </row>
    <row r="983" spans="4:8" x14ac:dyDescent="0.3">
      <c r="D983">
        <v>0</v>
      </c>
      <c r="E983" t="s">
        <v>27</v>
      </c>
      <c r="G983">
        <v>1</v>
      </c>
      <c r="H983" t="s">
        <v>37</v>
      </c>
    </row>
    <row r="984" spans="4:8" x14ac:dyDescent="0.3">
      <c r="D984">
        <v>0</v>
      </c>
      <c r="E984" t="s">
        <v>27</v>
      </c>
      <c r="G984">
        <v>1</v>
      </c>
      <c r="H984" t="s">
        <v>37</v>
      </c>
    </row>
    <row r="985" spans="4:8" x14ac:dyDescent="0.3">
      <c r="D985">
        <v>3</v>
      </c>
      <c r="E985" t="s">
        <v>27</v>
      </c>
      <c r="G985">
        <v>2</v>
      </c>
      <c r="H985" t="s">
        <v>37</v>
      </c>
    </row>
    <row r="986" spans="4:8" x14ac:dyDescent="0.3">
      <c r="D986">
        <v>0</v>
      </c>
      <c r="E986" t="s">
        <v>27</v>
      </c>
      <c r="G986">
        <v>1</v>
      </c>
      <c r="H986" t="s">
        <v>37</v>
      </c>
    </row>
    <row r="987" spans="4:8" x14ac:dyDescent="0.3">
      <c r="D987">
        <v>0</v>
      </c>
      <c r="E987" t="s">
        <v>27</v>
      </c>
      <c r="G987">
        <v>3</v>
      </c>
      <c r="H987" t="s">
        <v>37</v>
      </c>
    </row>
    <row r="988" spans="4:8" x14ac:dyDescent="0.3">
      <c r="D988">
        <v>2</v>
      </c>
      <c r="E988" t="s">
        <v>27</v>
      </c>
      <c r="G988">
        <v>2</v>
      </c>
      <c r="H988" t="s">
        <v>37</v>
      </c>
    </row>
    <row r="989" spans="4:8" x14ac:dyDescent="0.3">
      <c r="D989">
        <v>0</v>
      </c>
      <c r="E989" t="s">
        <v>27</v>
      </c>
      <c r="G989">
        <v>0</v>
      </c>
      <c r="H989" t="s">
        <v>37</v>
      </c>
    </row>
    <row r="990" spans="4:8" x14ac:dyDescent="0.3">
      <c r="D990">
        <v>0</v>
      </c>
      <c r="E990" t="s">
        <v>27</v>
      </c>
      <c r="G990">
        <v>1</v>
      </c>
      <c r="H990" t="s">
        <v>37</v>
      </c>
    </row>
    <row r="991" spans="4:8" x14ac:dyDescent="0.3">
      <c r="D991">
        <v>1</v>
      </c>
      <c r="E991" t="s">
        <v>27</v>
      </c>
      <c r="G991">
        <v>0</v>
      </c>
      <c r="H991" t="s">
        <v>37</v>
      </c>
    </row>
    <row r="992" spans="4:8" x14ac:dyDescent="0.3">
      <c r="D992">
        <v>0</v>
      </c>
      <c r="E992" t="s">
        <v>27</v>
      </c>
      <c r="G992">
        <v>1</v>
      </c>
      <c r="H992" t="s">
        <v>37</v>
      </c>
    </row>
    <row r="993" spans="4:8" x14ac:dyDescent="0.3">
      <c r="D993">
        <v>2</v>
      </c>
      <c r="E993" t="s">
        <v>27</v>
      </c>
      <c r="G993">
        <v>1</v>
      </c>
      <c r="H993" t="s">
        <v>37</v>
      </c>
    </row>
    <row r="994" spans="4:8" x14ac:dyDescent="0.3">
      <c r="D994">
        <v>0</v>
      </c>
      <c r="E994" t="s">
        <v>27</v>
      </c>
      <c r="G994">
        <v>0</v>
      </c>
      <c r="H994" t="s">
        <v>37</v>
      </c>
    </row>
    <row r="995" spans="4:8" x14ac:dyDescent="0.3">
      <c r="D995">
        <v>1</v>
      </c>
      <c r="E995" t="s">
        <v>27</v>
      </c>
      <c r="G995">
        <v>1</v>
      </c>
      <c r="H995" t="s">
        <v>37</v>
      </c>
    </row>
    <row r="996" spans="4:8" x14ac:dyDescent="0.3">
      <c r="D996">
        <v>0</v>
      </c>
      <c r="E996" t="s">
        <v>27</v>
      </c>
      <c r="G996">
        <v>1</v>
      </c>
      <c r="H996" t="s">
        <v>37</v>
      </c>
    </row>
    <row r="997" spans="4:8" x14ac:dyDescent="0.3">
      <c r="D997">
        <v>1</v>
      </c>
      <c r="E997" t="s">
        <v>27</v>
      </c>
      <c r="G997">
        <v>2</v>
      </c>
      <c r="H997" t="s">
        <v>37</v>
      </c>
    </row>
    <row r="998" spans="4:8" x14ac:dyDescent="0.3">
      <c r="D998">
        <v>0</v>
      </c>
      <c r="E998" t="s">
        <v>27</v>
      </c>
      <c r="G998">
        <v>0</v>
      </c>
      <c r="H998" t="s">
        <v>37</v>
      </c>
    </row>
    <row r="999" spans="4:8" x14ac:dyDescent="0.3">
      <c r="D999">
        <v>1</v>
      </c>
      <c r="E999" t="s">
        <v>27</v>
      </c>
      <c r="G999">
        <v>0</v>
      </c>
      <c r="H999" t="s">
        <v>37</v>
      </c>
    </row>
    <row r="1000" spans="4:8" x14ac:dyDescent="0.3">
      <c r="D1000">
        <v>1</v>
      </c>
      <c r="E1000" t="s">
        <v>27</v>
      </c>
      <c r="G1000">
        <v>2</v>
      </c>
      <c r="H1000" t="s">
        <v>37</v>
      </c>
    </row>
    <row r="1001" spans="4:8" x14ac:dyDescent="0.3">
      <c r="D1001">
        <v>2</v>
      </c>
      <c r="E1001" t="s">
        <v>27</v>
      </c>
      <c r="G1001">
        <v>2</v>
      </c>
      <c r="H1001" t="s">
        <v>37</v>
      </c>
    </row>
    <row r="1002" spans="4:8" x14ac:dyDescent="0.3">
      <c r="D1002">
        <v>0</v>
      </c>
      <c r="E1002" t="s">
        <v>27</v>
      </c>
      <c r="G1002">
        <v>3</v>
      </c>
      <c r="H1002" t="s">
        <v>37</v>
      </c>
    </row>
    <row r="1003" spans="4:8" x14ac:dyDescent="0.3">
      <c r="D1003">
        <v>0</v>
      </c>
      <c r="E1003" t="s">
        <v>27</v>
      </c>
      <c r="G1003">
        <v>0</v>
      </c>
      <c r="H1003" t="s">
        <v>37</v>
      </c>
    </row>
    <row r="1004" spans="4:8" x14ac:dyDescent="0.3">
      <c r="D1004">
        <v>1</v>
      </c>
      <c r="E1004" t="s">
        <v>27</v>
      </c>
      <c r="G1004">
        <v>1</v>
      </c>
      <c r="H1004" t="s">
        <v>37</v>
      </c>
    </row>
    <row r="1005" spans="4:8" x14ac:dyDescent="0.3">
      <c r="D1005">
        <v>1</v>
      </c>
      <c r="E1005" t="s">
        <v>27</v>
      </c>
      <c r="G1005">
        <v>1</v>
      </c>
      <c r="H1005" t="s">
        <v>37</v>
      </c>
    </row>
    <row r="1006" spans="4:8" x14ac:dyDescent="0.3">
      <c r="D1006">
        <v>2</v>
      </c>
      <c r="E1006" t="s">
        <v>27</v>
      </c>
      <c r="G1006">
        <v>0</v>
      </c>
      <c r="H1006" t="s">
        <v>37</v>
      </c>
    </row>
    <row r="1007" spans="4:8" x14ac:dyDescent="0.3">
      <c r="D1007">
        <v>3</v>
      </c>
      <c r="E1007" t="s">
        <v>27</v>
      </c>
      <c r="G1007">
        <v>1</v>
      </c>
      <c r="H1007" t="s">
        <v>37</v>
      </c>
    </row>
    <row r="1008" spans="4:8" x14ac:dyDescent="0.3">
      <c r="D1008">
        <v>0</v>
      </c>
      <c r="E1008" t="s">
        <v>27</v>
      </c>
      <c r="G1008">
        <v>1</v>
      </c>
      <c r="H1008" t="s">
        <v>37</v>
      </c>
    </row>
    <row r="1009" spans="4:8" x14ac:dyDescent="0.3">
      <c r="D1009">
        <v>1</v>
      </c>
      <c r="E1009" t="s">
        <v>27</v>
      </c>
      <c r="G1009">
        <v>1</v>
      </c>
      <c r="H1009" t="s">
        <v>37</v>
      </c>
    </row>
    <row r="1010" spans="4:8" x14ac:dyDescent="0.3">
      <c r="D1010">
        <v>0</v>
      </c>
      <c r="E1010" t="s">
        <v>27</v>
      </c>
      <c r="G1010">
        <v>2</v>
      </c>
      <c r="H1010" t="s">
        <v>37</v>
      </c>
    </row>
    <row r="1011" spans="4:8" x14ac:dyDescent="0.3">
      <c r="D1011">
        <v>1</v>
      </c>
      <c r="E1011" t="s">
        <v>27</v>
      </c>
      <c r="G1011">
        <v>3</v>
      </c>
      <c r="H1011" t="s">
        <v>37</v>
      </c>
    </row>
    <row r="1012" spans="4:8" x14ac:dyDescent="0.3">
      <c r="D1012">
        <v>1</v>
      </c>
      <c r="E1012" t="s">
        <v>27</v>
      </c>
      <c r="G1012">
        <v>0</v>
      </c>
      <c r="H1012" t="s">
        <v>37</v>
      </c>
    </row>
    <row r="1013" spans="4:8" x14ac:dyDescent="0.3">
      <c r="D1013">
        <v>1</v>
      </c>
      <c r="E1013" t="s">
        <v>27</v>
      </c>
      <c r="G1013">
        <v>0</v>
      </c>
      <c r="H1013" t="s">
        <v>37</v>
      </c>
    </row>
    <row r="1014" spans="4:8" x14ac:dyDescent="0.3">
      <c r="D1014">
        <v>0</v>
      </c>
      <c r="E1014" t="s">
        <v>27</v>
      </c>
      <c r="G1014">
        <v>0</v>
      </c>
      <c r="H1014" t="s">
        <v>37</v>
      </c>
    </row>
    <row r="1015" spans="4:8" x14ac:dyDescent="0.3">
      <c r="D1015">
        <v>0</v>
      </c>
      <c r="E1015" t="s">
        <v>27</v>
      </c>
      <c r="G1015">
        <v>1</v>
      </c>
      <c r="H1015" t="s">
        <v>37</v>
      </c>
    </row>
    <row r="1016" spans="4:8" x14ac:dyDescent="0.3">
      <c r="D1016">
        <v>0</v>
      </c>
      <c r="E1016" t="s">
        <v>27</v>
      </c>
      <c r="G1016">
        <v>1</v>
      </c>
      <c r="H1016" t="s">
        <v>37</v>
      </c>
    </row>
    <row r="1017" spans="4:8" x14ac:dyDescent="0.3">
      <c r="D1017">
        <v>1</v>
      </c>
      <c r="E1017" t="s">
        <v>27</v>
      </c>
      <c r="G1017">
        <v>1</v>
      </c>
      <c r="H1017" t="s">
        <v>37</v>
      </c>
    </row>
    <row r="1018" spans="4:8" x14ac:dyDescent="0.3">
      <c r="D1018">
        <v>1</v>
      </c>
      <c r="E1018" t="s">
        <v>27</v>
      </c>
      <c r="G1018">
        <v>1</v>
      </c>
      <c r="H1018" t="s">
        <v>37</v>
      </c>
    </row>
    <row r="1019" spans="4:8" x14ac:dyDescent="0.3">
      <c r="D1019">
        <v>0</v>
      </c>
      <c r="E1019" t="s">
        <v>27</v>
      </c>
      <c r="G1019">
        <v>3</v>
      </c>
      <c r="H1019" t="s">
        <v>37</v>
      </c>
    </row>
    <row r="1020" spans="4:8" x14ac:dyDescent="0.3">
      <c r="D1020">
        <v>2</v>
      </c>
      <c r="E1020" t="s">
        <v>27</v>
      </c>
      <c r="G1020">
        <v>0</v>
      </c>
      <c r="H1020" t="s">
        <v>37</v>
      </c>
    </row>
    <row r="1021" spans="4:8" x14ac:dyDescent="0.3">
      <c r="D1021">
        <v>1</v>
      </c>
      <c r="E1021" t="s">
        <v>27</v>
      </c>
      <c r="G1021">
        <v>1</v>
      </c>
      <c r="H1021" t="s">
        <v>37</v>
      </c>
    </row>
    <row r="1022" spans="4:8" x14ac:dyDescent="0.3">
      <c r="D1022">
        <v>1</v>
      </c>
      <c r="E1022" t="s">
        <v>27</v>
      </c>
      <c r="G1022">
        <v>1</v>
      </c>
      <c r="H1022" t="s">
        <v>37</v>
      </c>
    </row>
    <row r="1023" spans="4:8" x14ac:dyDescent="0.3">
      <c r="D1023">
        <v>1</v>
      </c>
      <c r="E1023" t="s">
        <v>27</v>
      </c>
      <c r="G1023">
        <v>0</v>
      </c>
      <c r="H1023" t="s">
        <v>37</v>
      </c>
    </row>
    <row r="1024" spans="4:8" x14ac:dyDescent="0.3">
      <c r="D1024">
        <v>3</v>
      </c>
      <c r="E1024" t="s">
        <v>27</v>
      </c>
      <c r="G1024">
        <v>0</v>
      </c>
      <c r="H1024" t="s">
        <v>37</v>
      </c>
    </row>
    <row r="1025" spans="4:8" x14ac:dyDescent="0.3">
      <c r="D1025">
        <v>0</v>
      </c>
      <c r="E1025" t="s">
        <v>27</v>
      </c>
      <c r="G1025">
        <v>1</v>
      </c>
      <c r="H1025" t="s">
        <v>37</v>
      </c>
    </row>
    <row r="1026" spans="4:8" x14ac:dyDescent="0.3">
      <c r="D1026">
        <v>1</v>
      </c>
      <c r="E1026" t="s">
        <v>27</v>
      </c>
      <c r="G1026">
        <v>1</v>
      </c>
      <c r="H1026" t="s">
        <v>37</v>
      </c>
    </row>
    <row r="1027" spans="4:8" x14ac:dyDescent="0.3">
      <c r="D1027">
        <v>0</v>
      </c>
      <c r="E1027" t="s">
        <v>27</v>
      </c>
      <c r="G1027">
        <v>0</v>
      </c>
      <c r="H1027" t="s">
        <v>37</v>
      </c>
    </row>
    <row r="1028" spans="4:8" x14ac:dyDescent="0.3">
      <c r="D1028">
        <v>1</v>
      </c>
      <c r="E1028" t="s">
        <v>27</v>
      </c>
      <c r="G1028">
        <v>1</v>
      </c>
      <c r="H1028" t="s">
        <v>37</v>
      </c>
    </row>
    <row r="1029" spans="4:8" x14ac:dyDescent="0.3">
      <c r="D1029">
        <v>1</v>
      </c>
      <c r="E1029" t="s">
        <v>27</v>
      </c>
      <c r="G1029">
        <v>1</v>
      </c>
      <c r="H1029" t="s">
        <v>37</v>
      </c>
    </row>
    <row r="1030" spans="4:8" x14ac:dyDescent="0.3">
      <c r="D1030">
        <v>0</v>
      </c>
      <c r="E1030" t="s">
        <v>27</v>
      </c>
      <c r="G1030">
        <v>1</v>
      </c>
      <c r="H1030" t="s">
        <v>37</v>
      </c>
    </row>
    <row r="1031" spans="4:8" x14ac:dyDescent="0.3">
      <c r="D1031">
        <v>1</v>
      </c>
      <c r="E1031" t="s">
        <v>27</v>
      </c>
      <c r="G1031">
        <v>3</v>
      </c>
      <c r="H1031" t="s">
        <v>37</v>
      </c>
    </row>
    <row r="1032" spans="4:8" x14ac:dyDescent="0.3">
      <c r="D1032">
        <v>1</v>
      </c>
      <c r="E1032" t="s">
        <v>27</v>
      </c>
      <c r="G1032">
        <v>1</v>
      </c>
      <c r="H1032" t="s">
        <v>37</v>
      </c>
    </row>
    <row r="1033" spans="4:8" x14ac:dyDescent="0.3">
      <c r="D1033">
        <v>0</v>
      </c>
      <c r="E1033" t="s">
        <v>27</v>
      </c>
      <c r="G1033">
        <v>1</v>
      </c>
      <c r="H1033" t="s">
        <v>37</v>
      </c>
    </row>
    <row r="1034" spans="4:8" x14ac:dyDescent="0.3">
      <c r="D1034">
        <v>1</v>
      </c>
      <c r="E1034" t="s">
        <v>27</v>
      </c>
      <c r="G1034">
        <v>1</v>
      </c>
      <c r="H1034" t="s">
        <v>37</v>
      </c>
    </row>
    <row r="1035" spans="4:8" x14ac:dyDescent="0.3">
      <c r="D1035">
        <v>3</v>
      </c>
      <c r="E1035" t="s">
        <v>27</v>
      </c>
      <c r="G1035">
        <v>1</v>
      </c>
      <c r="H1035" t="s">
        <v>37</v>
      </c>
    </row>
    <row r="1036" spans="4:8" x14ac:dyDescent="0.3">
      <c r="D1036">
        <v>0</v>
      </c>
      <c r="E1036" t="s">
        <v>27</v>
      </c>
      <c r="G1036">
        <v>3</v>
      </c>
      <c r="H1036" t="s">
        <v>37</v>
      </c>
    </row>
    <row r="1037" spans="4:8" x14ac:dyDescent="0.3">
      <c r="D1037">
        <v>1</v>
      </c>
      <c r="E1037" t="s">
        <v>27</v>
      </c>
      <c r="G1037">
        <v>0</v>
      </c>
      <c r="H1037" t="s">
        <v>37</v>
      </c>
    </row>
    <row r="1038" spans="4:8" x14ac:dyDescent="0.3">
      <c r="D1038">
        <v>1</v>
      </c>
      <c r="E1038" t="s">
        <v>27</v>
      </c>
      <c r="G1038">
        <v>0</v>
      </c>
      <c r="H1038" t="s">
        <v>37</v>
      </c>
    </row>
    <row r="1039" spans="4:8" x14ac:dyDescent="0.3">
      <c r="D1039">
        <v>0</v>
      </c>
      <c r="E1039" t="s">
        <v>27</v>
      </c>
      <c r="G1039">
        <v>0</v>
      </c>
      <c r="H1039" t="s">
        <v>37</v>
      </c>
    </row>
    <row r="1040" spans="4:8" x14ac:dyDescent="0.3">
      <c r="D1040">
        <v>3</v>
      </c>
      <c r="E1040" t="s">
        <v>27</v>
      </c>
      <c r="G1040">
        <v>1</v>
      </c>
      <c r="H1040" t="s">
        <v>37</v>
      </c>
    </row>
    <row r="1041" spans="4:8" x14ac:dyDescent="0.3">
      <c r="D1041">
        <v>0</v>
      </c>
      <c r="E1041" t="s">
        <v>27</v>
      </c>
      <c r="G1041">
        <v>1</v>
      </c>
      <c r="H1041" t="s">
        <v>37</v>
      </c>
    </row>
    <row r="1042" spans="4:8" x14ac:dyDescent="0.3">
      <c r="D1042">
        <v>0</v>
      </c>
      <c r="E1042" t="s">
        <v>27</v>
      </c>
      <c r="G1042">
        <v>0</v>
      </c>
      <c r="H1042" t="s">
        <v>37</v>
      </c>
    </row>
    <row r="1043" spans="4:8" x14ac:dyDescent="0.3">
      <c r="D1043">
        <v>1</v>
      </c>
      <c r="E1043" t="s">
        <v>27</v>
      </c>
      <c r="G1043">
        <v>1</v>
      </c>
      <c r="H1043" t="s">
        <v>37</v>
      </c>
    </row>
    <row r="1044" spans="4:8" x14ac:dyDescent="0.3">
      <c r="D1044">
        <v>2</v>
      </c>
      <c r="E1044" t="s">
        <v>27</v>
      </c>
      <c r="G1044">
        <v>1</v>
      </c>
      <c r="H1044" t="s">
        <v>37</v>
      </c>
    </row>
    <row r="1045" spans="4:8" x14ac:dyDescent="0.3">
      <c r="D1045">
        <v>1</v>
      </c>
      <c r="E1045" t="s">
        <v>27</v>
      </c>
      <c r="G1045">
        <v>1</v>
      </c>
      <c r="H1045" t="s">
        <v>37</v>
      </c>
    </row>
    <row r="1046" spans="4:8" x14ac:dyDescent="0.3">
      <c r="D1046">
        <v>1</v>
      </c>
      <c r="E1046" t="s">
        <v>27</v>
      </c>
      <c r="G1046">
        <v>0</v>
      </c>
      <c r="H1046" t="s">
        <v>37</v>
      </c>
    </row>
    <row r="1047" spans="4:8" x14ac:dyDescent="0.3">
      <c r="D1047">
        <v>0</v>
      </c>
      <c r="E1047" t="s">
        <v>27</v>
      </c>
      <c r="G1047">
        <v>1</v>
      </c>
      <c r="H1047" t="s">
        <v>37</v>
      </c>
    </row>
    <row r="1048" spans="4:8" x14ac:dyDescent="0.3">
      <c r="D1048">
        <v>0</v>
      </c>
      <c r="E1048" t="s">
        <v>27</v>
      </c>
      <c r="G1048">
        <v>3</v>
      </c>
      <c r="H1048" t="s">
        <v>37</v>
      </c>
    </row>
    <row r="1049" spans="4:8" x14ac:dyDescent="0.3">
      <c r="D1049">
        <v>1</v>
      </c>
      <c r="E1049" t="s">
        <v>27</v>
      </c>
      <c r="G1049">
        <v>0</v>
      </c>
      <c r="H1049" t="s">
        <v>37</v>
      </c>
    </row>
    <row r="1050" spans="4:8" x14ac:dyDescent="0.3">
      <c r="D1050">
        <v>0</v>
      </c>
      <c r="E1050" t="s">
        <v>27</v>
      </c>
      <c r="G1050">
        <v>0</v>
      </c>
      <c r="H1050" t="s">
        <v>37</v>
      </c>
    </row>
    <row r="1051" spans="4:8" x14ac:dyDescent="0.3">
      <c r="D1051">
        <v>0</v>
      </c>
      <c r="E1051" t="s">
        <v>27</v>
      </c>
      <c r="G1051">
        <v>1</v>
      </c>
      <c r="H1051" t="s">
        <v>37</v>
      </c>
    </row>
    <row r="1052" spans="4:8" x14ac:dyDescent="0.3">
      <c r="D1052">
        <v>1</v>
      </c>
      <c r="E1052" t="s">
        <v>27</v>
      </c>
      <c r="G1052">
        <v>3</v>
      </c>
      <c r="H1052" t="s">
        <v>37</v>
      </c>
    </row>
    <row r="1053" spans="4:8" x14ac:dyDescent="0.3">
      <c r="D1053">
        <v>1</v>
      </c>
      <c r="E1053" t="s">
        <v>27</v>
      </c>
      <c r="G1053">
        <v>0</v>
      </c>
      <c r="H1053" t="s">
        <v>37</v>
      </c>
    </row>
    <row r="1054" spans="4:8" x14ac:dyDescent="0.3">
      <c r="D1054">
        <v>0</v>
      </c>
      <c r="E1054" t="s">
        <v>27</v>
      </c>
      <c r="G1054">
        <v>1</v>
      </c>
      <c r="H1054" t="s">
        <v>37</v>
      </c>
    </row>
    <row r="1055" spans="4:8" x14ac:dyDescent="0.3">
      <c r="D1055">
        <v>0</v>
      </c>
      <c r="E1055" t="s">
        <v>27</v>
      </c>
      <c r="G1055">
        <v>1</v>
      </c>
      <c r="H1055" t="s">
        <v>37</v>
      </c>
    </row>
    <row r="1056" spans="4:8" x14ac:dyDescent="0.3">
      <c r="D1056">
        <v>1</v>
      </c>
      <c r="E1056" t="s">
        <v>27</v>
      </c>
      <c r="G1056">
        <v>2</v>
      </c>
      <c r="H1056" t="s">
        <v>37</v>
      </c>
    </row>
    <row r="1057" spans="4:8" x14ac:dyDescent="0.3">
      <c r="D1057">
        <v>1</v>
      </c>
      <c r="E1057" t="s">
        <v>27</v>
      </c>
      <c r="G1057">
        <v>2</v>
      </c>
      <c r="H1057" t="s">
        <v>37</v>
      </c>
    </row>
    <row r="1058" spans="4:8" x14ac:dyDescent="0.3">
      <c r="D1058">
        <v>0</v>
      </c>
      <c r="E1058" t="s">
        <v>27</v>
      </c>
      <c r="G1058">
        <v>1</v>
      </c>
      <c r="H1058" t="s">
        <v>37</v>
      </c>
    </row>
    <row r="1059" spans="4:8" x14ac:dyDescent="0.3">
      <c r="D1059">
        <v>2</v>
      </c>
      <c r="E1059" t="s">
        <v>27</v>
      </c>
      <c r="G1059">
        <v>0</v>
      </c>
      <c r="H1059" t="s">
        <v>37</v>
      </c>
    </row>
    <row r="1060" spans="4:8" x14ac:dyDescent="0.3">
      <c r="D1060">
        <v>1</v>
      </c>
      <c r="E1060" t="s">
        <v>27</v>
      </c>
      <c r="G1060">
        <v>0</v>
      </c>
      <c r="H1060" t="s">
        <v>37</v>
      </c>
    </row>
    <row r="1061" spans="4:8" x14ac:dyDescent="0.3">
      <c r="D1061">
        <v>1</v>
      </c>
      <c r="E1061" t="s">
        <v>27</v>
      </c>
      <c r="G1061">
        <v>2</v>
      </c>
      <c r="H1061" t="s">
        <v>37</v>
      </c>
    </row>
    <row r="1062" spans="4:8" x14ac:dyDescent="0.3">
      <c r="D1062">
        <v>1</v>
      </c>
      <c r="E1062" t="s">
        <v>27</v>
      </c>
      <c r="G1062">
        <v>0</v>
      </c>
      <c r="H1062" t="s">
        <v>37</v>
      </c>
    </row>
    <row r="1063" spans="4:8" x14ac:dyDescent="0.3">
      <c r="D1063">
        <v>1</v>
      </c>
      <c r="E1063" t="s">
        <v>27</v>
      </c>
      <c r="G1063">
        <v>2</v>
      </c>
      <c r="H1063" t="s">
        <v>37</v>
      </c>
    </row>
    <row r="1064" spans="4:8" x14ac:dyDescent="0.3">
      <c r="D1064">
        <v>1</v>
      </c>
      <c r="E1064" t="s">
        <v>27</v>
      </c>
      <c r="G1064">
        <v>1</v>
      </c>
      <c r="H1064" t="s">
        <v>37</v>
      </c>
    </row>
    <row r="1065" spans="4:8" x14ac:dyDescent="0.3">
      <c r="D1065">
        <v>1</v>
      </c>
      <c r="E1065" t="s">
        <v>27</v>
      </c>
      <c r="G1065">
        <v>3</v>
      </c>
      <c r="H1065" t="s">
        <v>37</v>
      </c>
    </row>
    <row r="1066" spans="4:8" x14ac:dyDescent="0.3">
      <c r="D1066">
        <v>0</v>
      </c>
      <c r="E1066" t="s">
        <v>27</v>
      </c>
      <c r="G1066">
        <v>0</v>
      </c>
      <c r="H1066" t="s">
        <v>37</v>
      </c>
    </row>
    <row r="1067" spans="4:8" x14ac:dyDescent="0.3">
      <c r="D1067">
        <v>0</v>
      </c>
      <c r="E1067" t="s">
        <v>27</v>
      </c>
      <c r="G1067">
        <v>0</v>
      </c>
      <c r="H1067" t="s">
        <v>37</v>
      </c>
    </row>
    <row r="1068" spans="4:8" x14ac:dyDescent="0.3">
      <c r="D1068">
        <v>1</v>
      </c>
      <c r="E1068" t="s">
        <v>27</v>
      </c>
      <c r="G1068">
        <v>1</v>
      </c>
      <c r="H1068" t="s">
        <v>37</v>
      </c>
    </row>
    <row r="1069" spans="4:8" x14ac:dyDescent="0.3">
      <c r="D1069">
        <v>0</v>
      </c>
      <c r="E1069" t="s">
        <v>27</v>
      </c>
      <c r="G1069">
        <v>0</v>
      </c>
      <c r="H1069" t="s">
        <v>37</v>
      </c>
    </row>
    <row r="1070" spans="4:8" x14ac:dyDescent="0.3">
      <c r="D1070">
        <v>0</v>
      </c>
      <c r="E1070" t="s">
        <v>27</v>
      </c>
      <c r="G1070">
        <v>0</v>
      </c>
      <c r="H1070" t="s">
        <v>37</v>
      </c>
    </row>
    <row r="1071" spans="4:8" x14ac:dyDescent="0.3">
      <c r="D1071">
        <v>0</v>
      </c>
      <c r="E1071" t="s">
        <v>27</v>
      </c>
      <c r="G1071">
        <v>1</v>
      </c>
      <c r="H1071" t="s">
        <v>37</v>
      </c>
    </row>
    <row r="1072" spans="4:8" x14ac:dyDescent="0.3">
      <c r="D1072">
        <v>2</v>
      </c>
      <c r="E1072" t="s">
        <v>27</v>
      </c>
      <c r="G1072">
        <v>2</v>
      </c>
      <c r="H1072" t="s">
        <v>37</v>
      </c>
    </row>
    <row r="1073" spans="4:8" x14ac:dyDescent="0.3">
      <c r="D1073">
        <v>2</v>
      </c>
      <c r="E1073" t="s">
        <v>27</v>
      </c>
      <c r="G1073">
        <v>1</v>
      </c>
      <c r="H1073" t="s">
        <v>37</v>
      </c>
    </row>
    <row r="1074" spans="4:8" x14ac:dyDescent="0.3">
      <c r="D1074">
        <v>1</v>
      </c>
      <c r="E1074" t="s">
        <v>27</v>
      </c>
      <c r="G1074">
        <v>3</v>
      </c>
      <c r="H1074" t="s">
        <v>37</v>
      </c>
    </row>
    <row r="1075" spans="4:8" x14ac:dyDescent="0.3">
      <c r="D1075">
        <v>0</v>
      </c>
      <c r="E1075" t="s">
        <v>27</v>
      </c>
      <c r="G1075">
        <v>1</v>
      </c>
      <c r="H1075" t="s">
        <v>37</v>
      </c>
    </row>
    <row r="1076" spans="4:8" x14ac:dyDescent="0.3">
      <c r="D1076">
        <v>1</v>
      </c>
      <c r="E1076" t="s">
        <v>27</v>
      </c>
      <c r="G1076">
        <v>0</v>
      </c>
      <c r="H1076" t="s">
        <v>37</v>
      </c>
    </row>
    <row r="1077" spans="4:8" x14ac:dyDescent="0.3">
      <c r="D1077">
        <v>1</v>
      </c>
      <c r="E1077" t="s">
        <v>27</v>
      </c>
      <c r="G1077">
        <v>0</v>
      </c>
      <c r="H1077" t="s">
        <v>37</v>
      </c>
    </row>
    <row r="1078" spans="4:8" x14ac:dyDescent="0.3">
      <c r="D1078">
        <v>1</v>
      </c>
      <c r="E1078" t="s">
        <v>27</v>
      </c>
      <c r="G1078">
        <v>0</v>
      </c>
      <c r="H1078" t="s">
        <v>37</v>
      </c>
    </row>
    <row r="1079" spans="4:8" x14ac:dyDescent="0.3">
      <c r="D1079">
        <v>0</v>
      </c>
      <c r="E1079" t="s">
        <v>27</v>
      </c>
      <c r="G1079">
        <v>0</v>
      </c>
      <c r="H1079" t="s">
        <v>37</v>
      </c>
    </row>
    <row r="1080" spans="4:8" x14ac:dyDescent="0.3">
      <c r="D1080">
        <v>1</v>
      </c>
      <c r="E1080" t="s">
        <v>27</v>
      </c>
      <c r="G1080">
        <v>1</v>
      </c>
      <c r="H1080" t="s">
        <v>37</v>
      </c>
    </row>
    <row r="1081" spans="4:8" x14ac:dyDescent="0.3">
      <c r="D1081">
        <v>0</v>
      </c>
      <c r="E1081" t="s">
        <v>27</v>
      </c>
      <c r="G1081">
        <v>1</v>
      </c>
      <c r="H1081" t="s">
        <v>37</v>
      </c>
    </row>
    <row r="1082" spans="4:8" x14ac:dyDescent="0.3">
      <c r="D1082">
        <v>2</v>
      </c>
      <c r="E1082" t="s">
        <v>27</v>
      </c>
      <c r="G1082">
        <v>2</v>
      </c>
      <c r="H1082" t="s">
        <v>37</v>
      </c>
    </row>
    <row r="1083" spans="4:8" x14ac:dyDescent="0.3">
      <c r="D1083">
        <v>2</v>
      </c>
      <c r="E1083" t="s">
        <v>27</v>
      </c>
      <c r="G1083">
        <v>1</v>
      </c>
      <c r="H1083" t="s">
        <v>37</v>
      </c>
    </row>
    <row r="1084" spans="4:8" x14ac:dyDescent="0.3">
      <c r="D1084">
        <v>1</v>
      </c>
      <c r="E1084" t="s">
        <v>27</v>
      </c>
      <c r="G1084">
        <v>1</v>
      </c>
      <c r="H1084" t="s">
        <v>37</v>
      </c>
    </row>
    <row r="1085" spans="4:8" x14ac:dyDescent="0.3">
      <c r="D1085">
        <v>1</v>
      </c>
      <c r="E1085" t="s">
        <v>27</v>
      </c>
      <c r="G1085">
        <v>1</v>
      </c>
      <c r="H1085" t="s">
        <v>37</v>
      </c>
    </row>
    <row r="1086" spans="4:8" x14ac:dyDescent="0.3">
      <c r="D1086">
        <v>0</v>
      </c>
      <c r="E1086" t="s">
        <v>27</v>
      </c>
      <c r="G1086">
        <v>1</v>
      </c>
      <c r="H1086" t="s">
        <v>37</v>
      </c>
    </row>
    <row r="1087" spans="4:8" x14ac:dyDescent="0.3">
      <c r="D1087">
        <v>1</v>
      </c>
      <c r="E1087" t="s">
        <v>27</v>
      </c>
      <c r="G1087">
        <v>2</v>
      </c>
      <c r="H1087" t="s">
        <v>37</v>
      </c>
    </row>
    <row r="1088" spans="4:8" x14ac:dyDescent="0.3">
      <c r="D1088">
        <v>3</v>
      </c>
      <c r="E1088" t="s">
        <v>27</v>
      </c>
      <c r="G1088">
        <v>0</v>
      </c>
      <c r="H1088" t="s">
        <v>37</v>
      </c>
    </row>
    <row r="1089" spans="4:8" x14ac:dyDescent="0.3">
      <c r="D1089">
        <v>2</v>
      </c>
      <c r="E1089" t="s">
        <v>27</v>
      </c>
      <c r="G1089">
        <v>0</v>
      </c>
      <c r="H1089" t="s">
        <v>37</v>
      </c>
    </row>
    <row r="1090" spans="4:8" x14ac:dyDescent="0.3">
      <c r="D1090">
        <v>0</v>
      </c>
      <c r="E1090" t="s">
        <v>27</v>
      </c>
      <c r="G1090">
        <v>2</v>
      </c>
      <c r="H1090" t="s">
        <v>37</v>
      </c>
    </row>
    <row r="1091" spans="4:8" x14ac:dyDescent="0.3">
      <c r="D1091">
        <v>1</v>
      </c>
      <c r="E1091" t="s">
        <v>27</v>
      </c>
      <c r="G1091">
        <v>1</v>
      </c>
      <c r="H1091" t="s">
        <v>37</v>
      </c>
    </row>
    <row r="1092" spans="4:8" x14ac:dyDescent="0.3">
      <c r="D1092">
        <v>1</v>
      </c>
      <c r="E1092" t="s">
        <v>27</v>
      </c>
      <c r="G1092">
        <v>0</v>
      </c>
      <c r="H1092" t="s">
        <v>37</v>
      </c>
    </row>
    <row r="1093" spans="4:8" x14ac:dyDescent="0.3">
      <c r="D1093">
        <v>0</v>
      </c>
      <c r="E1093" t="s">
        <v>27</v>
      </c>
      <c r="G1093">
        <v>0</v>
      </c>
      <c r="H1093" t="s">
        <v>37</v>
      </c>
    </row>
    <row r="1094" spans="4:8" x14ac:dyDescent="0.3">
      <c r="D1094">
        <v>1</v>
      </c>
      <c r="E1094" t="s">
        <v>27</v>
      </c>
      <c r="G1094">
        <v>0</v>
      </c>
      <c r="H1094" t="s">
        <v>37</v>
      </c>
    </row>
    <row r="1095" spans="4:8" x14ac:dyDescent="0.3">
      <c r="D1095">
        <v>0</v>
      </c>
      <c r="E1095" t="s">
        <v>27</v>
      </c>
      <c r="G1095">
        <v>2</v>
      </c>
      <c r="H1095" t="s">
        <v>37</v>
      </c>
    </row>
    <row r="1096" spans="4:8" x14ac:dyDescent="0.3">
      <c r="D1096">
        <v>0</v>
      </c>
      <c r="E1096" t="s">
        <v>27</v>
      </c>
      <c r="G1096">
        <v>0</v>
      </c>
      <c r="H1096" t="s">
        <v>37</v>
      </c>
    </row>
    <row r="1097" spans="4:8" x14ac:dyDescent="0.3">
      <c r="D1097">
        <v>3</v>
      </c>
      <c r="E1097" t="s">
        <v>27</v>
      </c>
      <c r="G1097">
        <v>1</v>
      </c>
      <c r="H1097" t="s">
        <v>37</v>
      </c>
    </row>
    <row r="1098" spans="4:8" x14ac:dyDescent="0.3">
      <c r="D1098">
        <v>0</v>
      </c>
      <c r="E1098" t="s">
        <v>27</v>
      </c>
      <c r="G1098">
        <v>1</v>
      </c>
      <c r="H1098" t="s">
        <v>37</v>
      </c>
    </row>
    <row r="1099" spans="4:8" x14ac:dyDescent="0.3">
      <c r="D1099">
        <v>1</v>
      </c>
      <c r="E1099" t="s">
        <v>27</v>
      </c>
      <c r="G1099">
        <v>0</v>
      </c>
      <c r="H1099" t="s">
        <v>37</v>
      </c>
    </row>
    <row r="1100" spans="4:8" x14ac:dyDescent="0.3">
      <c r="D1100">
        <v>0</v>
      </c>
      <c r="E1100" t="s">
        <v>27</v>
      </c>
      <c r="G1100">
        <v>0</v>
      </c>
      <c r="H1100" t="s">
        <v>37</v>
      </c>
    </row>
    <row r="1101" spans="4:8" x14ac:dyDescent="0.3">
      <c r="D1101">
        <v>0</v>
      </c>
      <c r="E1101" t="s">
        <v>27</v>
      </c>
      <c r="G1101">
        <v>1</v>
      </c>
      <c r="H1101" t="s">
        <v>37</v>
      </c>
    </row>
    <row r="1102" spans="4:8" x14ac:dyDescent="0.3">
      <c r="D1102">
        <v>1</v>
      </c>
      <c r="E1102" t="s">
        <v>27</v>
      </c>
      <c r="G1102">
        <v>1</v>
      </c>
      <c r="H1102" t="s">
        <v>37</v>
      </c>
    </row>
    <row r="1103" spans="4:8" x14ac:dyDescent="0.3">
      <c r="D1103">
        <v>1</v>
      </c>
      <c r="E1103" t="s">
        <v>27</v>
      </c>
      <c r="G1103">
        <v>0</v>
      </c>
      <c r="H1103" t="s">
        <v>37</v>
      </c>
    </row>
    <row r="1104" spans="4:8" x14ac:dyDescent="0.3">
      <c r="D1104">
        <v>0</v>
      </c>
      <c r="E1104" t="s">
        <v>27</v>
      </c>
      <c r="G1104">
        <v>3</v>
      </c>
      <c r="H1104" t="s">
        <v>37</v>
      </c>
    </row>
    <row r="1105" spans="4:8" x14ac:dyDescent="0.3">
      <c r="D1105">
        <v>1</v>
      </c>
      <c r="E1105" t="s">
        <v>27</v>
      </c>
      <c r="G1105">
        <v>3</v>
      </c>
      <c r="H1105" t="s">
        <v>37</v>
      </c>
    </row>
    <row r="1106" spans="4:8" x14ac:dyDescent="0.3">
      <c r="D1106">
        <v>0</v>
      </c>
      <c r="E1106" t="s">
        <v>27</v>
      </c>
      <c r="G1106">
        <v>1</v>
      </c>
      <c r="H1106" t="s">
        <v>37</v>
      </c>
    </row>
    <row r="1107" spans="4:8" x14ac:dyDescent="0.3">
      <c r="D1107">
        <v>1</v>
      </c>
      <c r="E1107" t="s">
        <v>27</v>
      </c>
      <c r="G1107">
        <v>0</v>
      </c>
      <c r="H1107" t="s">
        <v>37</v>
      </c>
    </row>
    <row r="1108" spans="4:8" x14ac:dyDescent="0.3">
      <c r="D1108">
        <v>0</v>
      </c>
      <c r="E1108" t="s">
        <v>27</v>
      </c>
      <c r="G1108">
        <v>1</v>
      </c>
      <c r="H1108" t="s">
        <v>37</v>
      </c>
    </row>
    <row r="1109" spans="4:8" x14ac:dyDescent="0.3">
      <c r="D1109">
        <v>1</v>
      </c>
      <c r="E1109" t="s">
        <v>27</v>
      </c>
      <c r="G1109">
        <v>1</v>
      </c>
      <c r="H1109" t="s">
        <v>37</v>
      </c>
    </row>
    <row r="1110" spans="4:8" x14ac:dyDescent="0.3">
      <c r="D1110">
        <v>0</v>
      </c>
      <c r="E1110" t="s">
        <v>27</v>
      </c>
      <c r="G1110">
        <v>3</v>
      </c>
      <c r="H1110" t="s">
        <v>37</v>
      </c>
    </row>
    <row r="1111" spans="4:8" x14ac:dyDescent="0.3">
      <c r="D1111">
        <v>0</v>
      </c>
      <c r="E1111" t="s">
        <v>27</v>
      </c>
      <c r="G1111">
        <v>1</v>
      </c>
      <c r="H1111" t="s">
        <v>37</v>
      </c>
    </row>
    <row r="1112" spans="4:8" x14ac:dyDescent="0.3">
      <c r="D1112">
        <v>1</v>
      </c>
      <c r="E1112" t="s">
        <v>27</v>
      </c>
      <c r="G1112">
        <v>0</v>
      </c>
      <c r="H1112" t="s">
        <v>37</v>
      </c>
    </row>
    <row r="1113" spans="4:8" x14ac:dyDescent="0.3">
      <c r="D1113">
        <v>0</v>
      </c>
      <c r="E1113" t="s">
        <v>27</v>
      </c>
      <c r="G1113">
        <v>0</v>
      </c>
      <c r="H1113" t="s">
        <v>37</v>
      </c>
    </row>
    <row r="1114" spans="4:8" x14ac:dyDescent="0.3">
      <c r="D1114">
        <v>0</v>
      </c>
      <c r="E1114" t="s">
        <v>27</v>
      </c>
      <c r="G1114">
        <v>0</v>
      </c>
      <c r="H1114" t="s">
        <v>37</v>
      </c>
    </row>
    <row r="1115" spans="4:8" x14ac:dyDescent="0.3">
      <c r="D1115">
        <v>1</v>
      </c>
      <c r="E1115" t="s">
        <v>27</v>
      </c>
      <c r="G1115">
        <v>1</v>
      </c>
      <c r="H1115" t="s">
        <v>37</v>
      </c>
    </row>
    <row r="1116" spans="4:8" x14ac:dyDescent="0.3">
      <c r="D1116">
        <v>1</v>
      </c>
      <c r="E1116" t="s">
        <v>27</v>
      </c>
      <c r="G1116">
        <v>1</v>
      </c>
      <c r="H1116" t="s">
        <v>37</v>
      </c>
    </row>
    <row r="1117" spans="4:8" x14ac:dyDescent="0.3">
      <c r="D1117">
        <v>0</v>
      </c>
      <c r="E1117" t="s">
        <v>27</v>
      </c>
      <c r="G1117">
        <v>0</v>
      </c>
      <c r="H1117" t="s">
        <v>37</v>
      </c>
    </row>
    <row r="1118" spans="4:8" x14ac:dyDescent="0.3">
      <c r="D1118">
        <v>0</v>
      </c>
      <c r="E1118" t="s">
        <v>27</v>
      </c>
      <c r="G1118">
        <v>0</v>
      </c>
      <c r="H1118" t="s">
        <v>37</v>
      </c>
    </row>
    <row r="1119" spans="4:8" x14ac:dyDescent="0.3">
      <c r="D1119">
        <v>1</v>
      </c>
      <c r="E1119" t="s">
        <v>27</v>
      </c>
      <c r="G1119">
        <v>0</v>
      </c>
      <c r="H1119" t="s">
        <v>37</v>
      </c>
    </row>
    <row r="1120" spans="4:8" x14ac:dyDescent="0.3">
      <c r="D1120">
        <v>1</v>
      </c>
      <c r="E1120" t="s">
        <v>27</v>
      </c>
      <c r="G1120">
        <v>1</v>
      </c>
      <c r="H1120" t="s">
        <v>37</v>
      </c>
    </row>
    <row r="1121" spans="4:8" x14ac:dyDescent="0.3">
      <c r="D1121">
        <v>0</v>
      </c>
      <c r="E1121" t="s">
        <v>27</v>
      </c>
      <c r="G1121">
        <v>1</v>
      </c>
      <c r="H1121" t="s">
        <v>37</v>
      </c>
    </row>
    <row r="1122" spans="4:8" x14ac:dyDescent="0.3">
      <c r="D1122">
        <v>1</v>
      </c>
      <c r="E1122" t="s">
        <v>27</v>
      </c>
      <c r="G1122">
        <v>1</v>
      </c>
      <c r="H1122" t="s">
        <v>37</v>
      </c>
    </row>
    <row r="1123" spans="4:8" x14ac:dyDescent="0.3">
      <c r="D1123">
        <v>1</v>
      </c>
      <c r="E1123" t="s">
        <v>27</v>
      </c>
      <c r="G1123">
        <v>1</v>
      </c>
      <c r="H1123" t="s">
        <v>37</v>
      </c>
    </row>
    <row r="1124" spans="4:8" x14ac:dyDescent="0.3">
      <c r="D1124">
        <v>1</v>
      </c>
      <c r="E1124" t="s">
        <v>27</v>
      </c>
      <c r="G1124">
        <v>0</v>
      </c>
      <c r="H1124" t="s">
        <v>37</v>
      </c>
    </row>
    <row r="1125" spans="4:8" x14ac:dyDescent="0.3">
      <c r="D1125">
        <v>0</v>
      </c>
      <c r="E1125" t="s">
        <v>27</v>
      </c>
      <c r="G1125">
        <v>0</v>
      </c>
      <c r="H1125" t="s">
        <v>37</v>
      </c>
    </row>
    <row r="1126" spans="4:8" x14ac:dyDescent="0.3">
      <c r="D1126">
        <v>1</v>
      </c>
      <c r="E1126" t="s">
        <v>27</v>
      </c>
      <c r="G1126">
        <v>2</v>
      </c>
      <c r="H1126" t="s">
        <v>37</v>
      </c>
    </row>
    <row r="1127" spans="4:8" x14ac:dyDescent="0.3">
      <c r="D1127">
        <v>3</v>
      </c>
      <c r="E1127" t="s">
        <v>27</v>
      </c>
      <c r="G1127">
        <v>0</v>
      </c>
      <c r="H1127" t="s">
        <v>37</v>
      </c>
    </row>
    <row r="1128" spans="4:8" x14ac:dyDescent="0.3">
      <c r="D1128">
        <v>3</v>
      </c>
      <c r="E1128" t="s">
        <v>27</v>
      </c>
      <c r="G1128">
        <v>1</v>
      </c>
      <c r="H1128" t="s">
        <v>37</v>
      </c>
    </row>
    <row r="1129" spans="4:8" x14ac:dyDescent="0.3">
      <c r="D1129">
        <v>1</v>
      </c>
      <c r="E1129" t="s">
        <v>27</v>
      </c>
      <c r="G1129">
        <v>0</v>
      </c>
      <c r="H1129" t="s">
        <v>37</v>
      </c>
    </row>
    <row r="1130" spans="4:8" x14ac:dyDescent="0.3">
      <c r="D1130">
        <v>1</v>
      </c>
      <c r="E1130" t="s">
        <v>27</v>
      </c>
      <c r="G1130">
        <v>1</v>
      </c>
      <c r="H1130" t="s">
        <v>37</v>
      </c>
    </row>
    <row r="1131" spans="4:8" x14ac:dyDescent="0.3">
      <c r="D1131">
        <v>1</v>
      </c>
      <c r="E1131" t="s">
        <v>27</v>
      </c>
      <c r="G1131">
        <v>1</v>
      </c>
      <c r="H1131" t="s">
        <v>37</v>
      </c>
    </row>
    <row r="1132" spans="4:8" x14ac:dyDescent="0.3">
      <c r="D1132">
        <v>3</v>
      </c>
      <c r="E1132" t="s">
        <v>27</v>
      </c>
      <c r="G1132">
        <v>1</v>
      </c>
      <c r="H1132" t="s">
        <v>37</v>
      </c>
    </row>
    <row r="1133" spans="4:8" x14ac:dyDescent="0.3">
      <c r="D1133">
        <v>1</v>
      </c>
      <c r="E1133" t="s">
        <v>27</v>
      </c>
      <c r="G1133">
        <v>0</v>
      </c>
      <c r="H1133" t="s">
        <v>37</v>
      </c>
    </row>
    <row r="1134" spans="4:8" x14ac:dyDescent="0.3">
      <c r="D1134">
        <v>1</v>
      </c>
      <c r="E1134" t="s">
        <v>27</v>
      </c>
      <c r="G1134">
        <v>0</v>
      </c>
      <c r="H1134" t="s">
        <v>37</v>
      </c>
    </row>
    <row r="1135" spans="4:8" x14ac:dyDescent="0.3">
      <c r="D1135">
        <v>1</v>
      </c>
      <c r="E1135" t="s">
        <v>27</v>
      </c>
      <c r="G1135">
        <v>0</v>
      </c>
      <c r="H1135" t="s">
        <v>37</v>
      </c>
    </row>
    <row r="1136" spans="4:8" x14ac:dyDescent="0.3">
      <c r="D1136">
        <v>2</v>
      </c>
      <c r="E1136" t="s">
        <v>27</v>
      </c>
      <c r="G1136">
        <v>0</v>
      </c>
      <c r="H1136" t="s">
        <v>37</v>
      </c>
    </row>
    <row r="1137" spans="4:8" x14ac:dyDescent="0.3">
      <c r="D1137">
        <v>1</v>
      </c>
      <c r="E1137" t="s">
        <v>27</v>
      </c>
      <c r="G1137">
        <v>2</v>
      </c>
      <c r="H1137" t="s">
        <v>37</v>
      </c>
    </row>
    <row r="1138" spans="4:8" x14ac:dyDescent="0.3">
      <c r="D1138">
        <v>0</v>
      </c>
      <c r="E1138" t="s">
        <v>27</v>
      </c>
      <c r="G1138">
        <v>3</v>
      </c>
      <c r="H1138" t="s">
        <v>37</v>
      </c>
    </row>
    <row r="1139" spans="4:8" x14ac:dyDescent="0.3">
      <c r="D1139">
        <v>1</v>
      </c>
      <c r="E1139" t="s">
        <v>27</v>
      </c>
      <c r="G1139">
        <v>1</v>
      </c>
      <c r="H1139" t="s">
        <v>37</v>
      </c>
    </row>
    <row r="1140" spans="4:8" x14ac:dyDescent="0.3">
      <c r="D1140">
        <v>2</v>
      </c>
      <c r="E1140" t="s">
        <v>27</v>
      </c>
      <c r="G1140">
        <v>1</v>
      </c>
      <c r="H1140" t="s">
        <v>37</v>
      </c>
    </row>
    <row r="1141" spans="4:8" x14ac:dyDescent="0.3">
      <c r="D1141">
        <v>0</v>
      </c>
      <c r="E1141" t="s">
        <v>27</v>
      </c>
      <c r="G1141">
        <v>1</v>
      </c>
      <c r="H1141" t="s">
        <v>37</v>
      </c>
    </row>
    <row r="1142" spans="4:8" x14ac:dyDescent="0.3">
      <c r="D1142">
        <v>2</v>
      </c>
      <c r="E1142" t="s">
        <v>27</v>
      </c>
      <c r="G1142">
        <v>3</v>
      </c>
      <c r="H1142" t="s">
        <v>37</v>
      </c>
    </row>
    <row r="1143" spans="4:8" x14ac:dyDescent="0.3">
      <c r="D1143">
        <v>1</v>
      </c>
      <c r="E1143" t="s">
        <v>27</v>
      </c>
      <c r="G1143">
        <v>0</v>
      </c>
      <c r="H1143" t="s">
        <v>37</v>
      </c>
    </row>
    <row r="1144" spans="4:8" x14ac:dyDescent="0.3">
      <c r="D1144">
        <v>0</v>
      </c>
      <c r="E1144" t="s">
        <v>27</v>
      </c>
      <c r="G1144">
        <v>1</v>
      </c>
      <c r="H1144" t="s">
        <v>37</v>
      </c>
    </row>
    <row r="1145" spans="4:8" x14ac:dyDescent="0.3">
      <c r="D1145">
        <v>0</v>
      </c>
      <c r="E1145" t="s">
        <v>27</v>
      </c>
      <c r="G1145">
        <v>0</v>
      </c>
      <c r="H1145" t="s">
        <v>37</v>
      </c>
    </row>
    <row r="1146" spans="4:8" x14ac:dyDescent="0.3">
      <c r="D1146">
        <v>0</v>
      </c>
      <c r="E1146" t="s">
        <v>27</v>
      </c>
      <c r="G1146">
        <v>0</v>
      </c>
      <c r="H1146" t="s">
        <v>37</v>
      </c>
    </row>
    <row r="1147" spans="4:8" x14ac:dyDescent="0.3">
      <c r="D1147">
        <v>1</v>
      </c>
      <c r="E1147" t="s">
        <v>27</v>
      </c>
      <c r="G1147">
        <v>1</v>
      </c>
      <c r="H1147" t="s">
        <v>37</v>
      </c>
    </row>
    <row r="1148" spans="4:8" x14ac:dyDescent="0.3">
      <c r="D1148">
        <v>1</v>
      </c>
      <c r="E1148" t="s">
        <v>27</v>
      </c>
      <c r="G1148">
        <v>1</v>
      </c>
      <c r="H1148" t="s">
        <v>37</v>
      </c>
    </row>
    <row r="1149" spans="4:8" x14ac:dyDescent="0.3">
      <c r="D1149">
        <v>2</v>
      </c>
      <c r="E1149" t="s">
        <v>27</v>
      </c>
      <c r="G1149">
        <v>1</v>
      </c>
      <c r="H1149" t="s">
        <v>37</v>
      </c>
    </row>
    <row r="1150" spans="4:8" x14ac:dyDescent="0.3">
      <c r="D1150">
        <v>0</v>
      </c>
      <c r="E1150" t="s">
        <v>27</v>
      </c>
      <c r="G1150">
        <v>0</v>
      </c>
      <c r="H1150" t="s">
        <v>37</v>
      </c>
    </row>
    <row r="1151" spans="4:8" x14ac:dyDescent="0.3">
      <c r="D1151">
        <v>2</v>
      </c>
      <c r="E1151" t="s">
        <v>27</v>
      </c>
      <c r="G1151">
        <v>3</v>
      </c>
      <c r="H1151" t="s">
        <v>37</v>
      </c>
    </row>
    <row r="1152" spans="4:8" x14ac:dyDescent="0.3">
      <c r="D1152">
        <v>2</v>
      </c>
      <c r="E1152" t="s">
        <v>27</v>
      </c>
      <c r="G1152">
        <v>2</v>
      </c>
      <c r="H1152" t="s">
        <v>37</v>
      </c>
    </row>
    <row r="1153" spans="4:8" x14ac:dyDescent="0.3">
      <c r="D1153">
        <v>0</v>
      </c>
      <c r="E1153" t="s">
        <v>27</v>
      </c>
      <c r="G1153">
        <v>1</v>
      </c>
      <c r="H1153" t="s">
        <v>37</v>
      </c>
    </row>
    <row r="1154" spans="4:8" x14ac:dyDescent="0.3">
      <c r="D1154">
        <v>1</v>
      </c>
      <c r="E1154" t="s">
        <v>27</v>
      </c>
      <c r="G1154">
        <v>1</v>
      </c>
      <c r="H1154" t="s">
        <v>37</v>
      </c>
    </row>
    <row r="1155" spans="4:8" x14ac:dyDescent="0.3">
      <c r="D1155">
        <v>0</v>
      </c>
      <c r="E1155" t="s">
        <v>27</v>
      </c>
      <c r="G1155">
        <v>1</v>
      </c>
      <c r="H1155" t="s">
        <v>37</v>
      </c>
    </row>
    <row r="1156" spans="4:8" x14ac:dyDescent="0.3">
      <c r="D1156">
        <v>0</v>
      </c>
      <c r="E1156" t="s">
        <v>27</v>
      </c>
      <c r="G1156">
        <v>1</v>
      </c>
      <c r="H1156" t="s">
        <v>37</v>
      </c>
    </row>
    <row r="1157" spans="4:8" x14ac:dyDescent="0.3">
      <c r="D1157">
        <v>2</v>
      </c>
      <c r="E1157" t="s">
        <v>27</v>
      </c>
      <c r="G1157">
        <v>0</v>
      </c>
      <c r="H1157" t="s">
        <v>37</v>
      </c>
    </row>
    <row r="1158" spans="4:8" x14ac:dyDescent="0.3">
      <c r="D1158">
        <v>0</v>
      </c>
      <c r="E1158" t="s">
        <v>27</v>
      </c>
      <c r="G1158">
        <v>0</v>
      </c>
      <c r="H1158" t="s">
        <v>37</v>
      </c>
    </row>
    <row r="1159" spans="4:8" x14ac:dyDescent="0.3">
      <c r="D1159">
        <v>2</v>
      </c>
      <c r="E1159" t="s">
        <v>27</v>
      </c>
      <c r="G1159">
        <v>1</v>
      </c>
      <c r="H1159" t="s">
        <v>37</v>
      </c>
    </row>
    <row r="1160" spans="4:8" x14ac:dyDescent="0.3">
      <c r="D1160">
        <v>1</v>
      </c>
      <c r="E1160" t="s">
        <v>27</v>
      </c>
      <c r="G1160">
        <v>0</v>
      </c>
      <c r="H1160" t="s">
        <v>37</v>
      </c>
    </row>
    <row r="1161" spans="4:8" x14ac:dyDescent="0.3">
      <c r="D1161">
        <v>0</v>
      </c>
      <c r="E1161" t="s">
        <v>27</v>
      </c>
      <c r="G1161">
        <v>2</v>
      </c>
      <c r="H1161" t="s">
        <v>37</v>
      </c>
    </row>
    <row r="1162" spans="4:8" x14ac:dyDescent="0.3">
      <c r="D1162">
        <v>0</v>
      </c>
      <c r="E1162" t="s">
        <v>27</v>
      </c>
      <c r="G1162">
        <v>1</v>
      </c>
      <c r="H1162" t="s">
        <v>37</v>
      </c>
    </row>
    <row r="1163" spans="4:8" x14ac:dyDescent="0.3">
      <c r="D1163">
        <v>3</v>
      </c>
      <c r="E1163" t="s">
        <v>27</v>
      </c>
      <c r="G1163">
        <v>0</v>
      </c>
      <c r="H1163" t="s">
        <v>37</v>
      </c>
    </row>
    <row r="1164" spans="4:8" x14ac:dyDescent="0.3">
      <c r="D1164">
        <v>0</v>
      </c>
      <c r="E1164" t="s">
        <v>27</v>
      </c>
      <c r="G1164">
        <v>1</v>
      </c>
      <c r="H1164" t="s">
        <v>37</v>
      </c>
    </row>
    <row r="1165" spans="4:8" x14ac:dyDescent="0.3">
      <c r="D1165">
        <v>0</v>
      </c>
      <c r="E1165" t="s">
        <v>27</v>
      </c>
      <c r="G1165">
        <v>1</v>
      </c>
      <c r="H1165" t="s">
        <v>37</v>
      </c>
    </row>
    <row r="1166" spans="4:8" x14ac:dyDescent="0.3">
      <c r="D1166">
        <v>0</v>
      </c>
      <c r="E1166" t="s">
        <v>27</v>
      </c>
      <c r="G1166">
        <v>2</v>
      </c>
      <c r="H1166" t="s">
        <v>37</v>
      </c>
    </row>
    <row r="1167" spans="4:8" x14ac:dyDescent="0.3">
      <c r="D1167">
        <v>2</v>
      </c>
      <c r="E1167" t="s">
        <v>27</v>
      </c>
      <c r="G1167">
        <v>0</v>
      </c>
      <c r="H1167" t="s">
        <v>37</v>
      </c>
    </row>
    <row r="1168" spans="4:8" x14ac:dyDescent="0.3">
      <c r="D1168">
        <v>0</v>
      </c>
      <c r="E1168" t="s">
        <v>27</v>
      </c>
      <c r="G1168">
        <v>2</v>
      </c>
      <c r="H1168" t="s">
        <v>37</v>
      </c>
    </row>
    <row r="1169" spans="4:8" x14ac:dyDescent="0.3">
      <c r="D1169">
        <v>1</v>
      </c>
      <c r="E1169" t="s">
        <v>27</v>
      </c>
      <c r="G1169">
        <v>3</v>
      </c>
      <c r="H1169" t="s">
        <v>37</v>
      </c>
    </row>
    <row r="1170" spans="4:8" x14ac:dyDescent="0.3">
      <c r="D1170">
        <v>0</v>
      </c>
      <c r="E1170" t="s">
        <v>27</v>
      </c>
      <c r="G1170">
        <v>0</v>
      </c>
      <c r="H1170" t="s">
        <v>37</v>
      </c>
    </row>
    <row r="1171" spans="4:8" x14ac:dyDescent="0.3">
      <c r="D1171">
        <v>0</v>
      </c>
      <c r="E1171" t="s">
        <v>27</v>
      </c>
      <c r="G1171">
        <v>1</v>
      </c>
      <c r="H1171" t="s">
        <v>37</v>
      </c>
    </row>
    <row r="1172" spans="4:8" x14ac:dyDescent="0.3">
      <c r="D1172">
        <v>1</v>
      </c>
      <c r="E1172" t="s">
        <v>27</v>
      </c>
      <c r="G1172">
        <v>0</v>
      </c>
      <c r="H1172" t="s">
        <v>37</v>
      </c>
    </row>
    <row r="1173" spans="4:8" x14ac:dyDescent="0.3">
      <c r="D1173">
        <v>0</v>
      </c>
      <c r="E1173" t="s">
        <v>27</v>
      </c>
      <c r="G1173">
        <v>1</v>
      </c>
      <c r="H1173" t="s">
        <v>37</v>
      </c>
    </row>
    <row r="1174" spans="4:8" x14ac:dyDescent="0.3">
      <c r="D1174">
        <v>3</v>
      </c>
      <c r="E1174" t="s">
        <v>27</v>
      </c>
      <c r="G1174">
        <v>2</v>
      </c>
      <c r="H1174" t="s">
        <v>37</v>
      </c>
    </row>
    <row r="1175" spans="4:8" x14ac:dyDescent="0.3">
      <c r="D1175">
        <v>1</v>
      </c>
      <c r="E1175" t="s">
        <v>27</v>
      </c>
      <c r="G1175">
        <v>1</v>
      </c>
      <c r="H1175" t="s">
        <v>37</v>
      </c>
    </row>
    <row r="1176" spans="4:8" x14ac:dyDescent="0.3">
      <c r="D1176">
        <v>0</v>
      </c>
      <c r="E1176" t="s">
        <v>27</v>
      </c>
      <c r="G1176">
        <v>0</v>
      </c>
      <c r="H1176" t="s">
        <v>37</v>
      </c>
    </row>
    <row r="1177" spans="4:8" x14ac:dyDescent="0.3">
      <c r="D1177">
        <v>1</v>
      </c>
      <c r="E1177" t="s">
        <v>27</v>
      </c>
      <c r="G1177">
        <v>0</v>
      </c>
      <c r="H1177" t="s">
        <v>37</v>
      </c>
    </row>
    <row r="1178" spans="4:8" x14ac:dyDescent="0.3">
      <c r="D1178">
        <v>0</v>
      </c>
      <c r="E1178" t="s">
        <v>27</v>
      </c>
      <c r="G1178">
        <v>2</v>
      </c>
      <c r="H1178" t="s">
        <v>37</v>
      </c>
    </row>
    <row r="1179" spans="4:8" x14ac:dyDescent="0.3">
      <c r="D1179">
        <v>1</v>
      </c>
      <c r="E1179" t="s">
        <v>27</v>
      </c>
      <c r="G1179">
        <v>3</v>
      </c>
      <c r="H1179" t="s">
        <v>37</v>
      </c>
    </row>
    <row r="1180" spans="4:8" x14ac:dyDescent="0.3">
      <c r="D1180">
        <v>0</v>
      </c>
      <c r="E1180" t="s">
        <v>27</v>
      </c>
      <c r="G1180">
        <v>1</v>
      </c>
      <c r="H1180" t="s">
        <v>37</v>
      </c>
    </row>
    <row r="1181" spans="4:8" x14ac:dyDescent="0.3">
      <c r="D1181">
        <v>1</v>
      </c>
      <c r="E1181" t="s">
        <v>27</v>
      </c>
      <c r="G1181">
        <v>1</v>
      </c>
      <c r="H1181" t="s">
        <v>37</v>
      </c>
    </row>
    <row r="1182" spans="4:8" x14ac:dyDescent="0.3">
      <c r="D1182">
        <v>0</v>
      </c>
      <c r="E1182" t="s">
        <v>27</v>
      </c>
      <c r="G1182">
        <v>1</v>
      </c>
      <c r="H1182" t="s">
        <v>37</v>
      </c>
    </row>
    <row r="1183" spans="4:8" x14ac:dyDescent="0.3">
      <c r="D1183">
        <v>1</v>
      </c>
      <c r="E1183" t="s">
        <v>27</v>
      </c>
      <c r="G1183">
        <v>0</v>
      </c>
      <c r="H1183" t="s">
        <v>37</v>
      </c>
    </row>
    <row r="1184" spans="4:8" x14ac:dyDescent="0.3">
      <c r="D1184">
        <v>0</v>
      </c>
      <c r="E1184" t="s">
        <v>27</v>
      </c>
      <c r="G1184">
        <v>0</v>
      </c>
      <c r="H1184" t="s">
        <v>37</v>
      </c>
    </row>
    <row r="1185" spans="4:8" x14ac:dyDescent="0.3">
      <c r="D1185">
        <v>0</v>
      </c>
      <c r="E1185" t="s">
        <v>27</v>
      </c>
      <c r="G1185">
        <v>0</v>
      </c>
      <c r="H1185" t="s">
        <v>37</v>
      </c>
    </row>
    <row r="1186" spans="4:8" x14ac:dyDescent="0.3">
      <c r="D1186">
        <v>0</v>
      </c>
      <c r="E1186" t="s">
        <v>27</v>
      </c>
      <c r="G1186">
        <v>0</v>
      </c>
      <c r="H1186" t="s">
        <v>37</v>
      </c>
    </row>
    <row r="1187" spans="4:8" x14ac:dyDescent="0.3">
      <c r="D1187">
        <v>0</v>
      </c>
      <c r="E1187" t="s">
        <v>27</v>
      </c>
      <c r="G1187">
        <v>1</v>
      </c>
      <c r="H1187" t="s">
        <v>37</v>
      </c>
    </row>
    <row r="1188" spans="4:8" x14ac:dyDescent="0.3">
      <c r="D1188">
        <v>0</v>
      </c>
      <c r="E1188" t="s">
        <v>27</v>
      </c>
      <c r="G1188">
        <v>0</v>
      </c>
      <c r="H1188" t="s">
        <v>37</v>
      </c>
    </row>
    <row r="1189" spans="4:8" x14ac:dyDescent="0.3">
      <c r="D1189">
        <v>2</v>
      </c>
      <c r="E1189" t="s">
        <v>27</v>
      </c>
      <c r="G1189">
        <v>0</v>
      </c>
      <c r="H1189" t="s">
        <v>37</v>
      </c>
    </row>
    <row r="1190" spans="4:8" x14ac:dyDescent="0.3">
      <c r="D1190">
        <v>0</v>
      </c>
      <c r="E1190" t="s">
        <v>27</v>
      </c>
      <c r="G1190">
        <v>1</v>
      </c>
      <c r="H1190" t="s">
        <v>37</v>
      </c>
    </row>
    <row r="1191" spans="4:8" x14ac:dyDescent="0.3">
      <c r="D1191">
        <v>2</v>
      </c>
      <c r="E1191" t="s">
        <v>27</v>
      </c>
      <c r="G1191">
        <v>0</v>
      </c>
      <c r="H1191" t="s">
        <v>37</v>
      </c>
    </row>
    <row r="1192" spans="4:8" x14ac:dyDescent="0.3">
      <c r="D1192">
        <v>1</v>
      </c>
      <c r="E1192" t="s">
        <v>27</v>
      </c>
      <c r="G1192">
        <v>3</v>
      </c>
      <c r="H1192" t="s">
        <v>37</v>
      </c>
    </row>
    <row r="1193" spans="4:8" x14ac:dyDescent="0.3">
      <c r="D1193">
        <v>0</v>
      </c>
      <c r="E1193" t="s">
        <v>27</v>
      </c>
      <c r="G1193">
        <v>1</v>
      </c>
      <c r="H1193" t="s">
        <v>37</v>
      </c>
    </row>
    <row r="1194" spans="4:8" x14ac:dyDescent="0.3">
      <c r="D1194">
        <v>2</v>
      </c>
      <c r="E1194" t="s">
        <v>27</v>
      </c>
      <c r="G1194">
        <v>2</v>
      </c>
      <c r="H1194" t="s">
        <v>37</v>
      </c>
    </row>
    <row r="1195" spans="4:8" x14ac:dyDescent="0.3">
      <c r="D1195">
        <v>1</v>
      </c>
      <c r="E1195" t="s">
        <v>27</v>
      </c>
      <c r="G1195">
        <v>1</v>
      </c>
      <c r="H1195" t="s">
        <v>37</v>
      </c>
    </row>
    <row r="1196" spans="4:8" x14ac:dyDescent="0.3">
      <c r="D1196">
        <v>2</v>
      </c>
      <c r="E1196" t="s">
        <v>27</v>
      </c>
      <c r="G1196">
        <v>0</v>
      </c>
      <c r="H1196" t="s">
        <v>37</v>
      </c>
    </row>
    <row r="1197" spans="4:8" x14ac:dyDescent="0.3">
      <c r="D1197">
        <v>0</v>
      </c>
      <c r="E1197" t="s">
        <v>27</v>
      </c>
      <c r="G1197">
        <v>1</v>
      </c>
      <c r="H1197" t="s">
        <v>37</v>
      </c>
    </row>
    <row r="1198" spans="4:8" x14ac:dyDescent="0.3">
      <c r="D1198">
        <v>0</v>
      </c>
      <c r="E1198" t="s">
        <v>27</v>
      </c>
      <c r="G1198">
        <v>1</v>
      </c>
      <c r="H1198" t="s">
        <v>37</v>
      </c>
    </row>
    <row r="1199" spans="4:8" x14ac:dyDescent="0.3">
      <c r="D1199">
        <v>0</v>
      </c>
      <c r="E1199" t="s">
        <v>27</v>
      </c>
      <c r="G1199">
        <v>0</v>
      </c>
      <c r="H1199" t="s">
        <v>37</v>
      </c>
    </row>
    <row r="1200" spans="4:8" x14ac:dyDescent="0.3">
      <c r="D1200">
        <v>1</v>
      </c>
      <c r="E1200" t="s">
        <v>27</v>
      </c>
      <c r="G1200">
        <v>1</v>
      </c>
      <c r="H1200" t="s">
        <v>37</v>
      </c>
    </row>
    <row r="1201" spans="4:8" x14ac:dyDescent="0.3">
      <c r="D1201">
        <v>0</v>
      </c>
      <c r="E1201" t="s">
        <v>27</v>
      </c>
      <c r="G1201">
        <v>2</v>
      </c>
      <c r="H1201" t="s">
        <v>37</v>
      </c>
    </row>
    <row r="1202" spans="4:8" x14ac:dyDescent="0.3">
      <c r="D1202">
        <v>2</v>
      </c>
      <c r="E1202" t="s">
        <v>27</v>
      </c>
      <c r="G1202">
        <v>0</v>
      </c>
      <c r="H1202" t="s">
        <v>37</v>
      </c>
    </row>
    <row r="1203" spans="4:8" x14ac:dyDescent="0.3">
      <c r="D1203">
        <v>0</v>
      </c>
      <c r="E1203" t="s">
        <v>27</v>
      </c>
      <c r="G1203">
        <v>0</v>
      </c>
      <c r="H1203" t="s">
        <v>37</v>
      </c>
    </row>
    <row r="1204" spans="4:8" x14ac:dyDescent="0.3">
      <c r="D1204">
        <v>1</v>
      </c>
      <c r="E1204" t="s">
        <v>27</v>
      </c>
      <c r="G1204">
        <v>0</v>
      </c>
      <c r="H1204" t="s">
        <v>37</v>
      </c>
    </row>
    <row r="1205" spans="4:8" x14ac:dyDescent="0.3">
      <c r="D1205">
        <v>1</v>
      </c>
      <c r="E1205" t="s">
        <v>27</v>
      </c>
      <c r="G1205">
        <v>0</v>
      </c>
      <c r="H1205" t="s">
        <v>37</v>
      </c>
    </row>
    <row r="1206" spans="4:8" x14ac:dyDescent="0.3">
      <c r="D1206">
        <v>1</v>
      </c>
      <c r="E1206" t="s">
        <v>27</v>
      </c>
      <c r="G1206">
        <v>0</v>
      </c>
      <c r="H1206" t="s">
        <v>37</v>
      </c>
    </row>
    <row r="1207" spans="4:8" x14ac:dyDescent="0.3">
      <c r="D1207">
        <v>2</v>
      </c>
      <c r="E1207" t="s">
        <v>27</v>
      </c>
      <c r="G1207">
        <v>1</v>
      </c>
      <c r="H1207" t="s">
        <v>37</v>
      </c>
    </row>
    <row r="1208" spans="4:8" x14ac:dyDescent="0.3">
      <c r="D1208">
        <v>1</v>
      </c>
      <c r="E1208" t="s">
        <v>27</v>
      </c>
      <c r="G1208">
        <v>2</v>
      </c>
      <c r="H1208" t="s">
        <v>37</v>
      </c>
    </row>
    <row r="1209" spans="4:8" x14ac:dyDescent="0.3">
      <c r="D1209">
        <v>3</v>
      </c>
      <c r="E1209" t="s">
        <v>27</v>
      </c>
      <c r="G1209">
        <v>1</v>
      </c>
      <c r="H1209" t="s">
        <v>37</v>
      </c>
    </row>
    <row r="1210" spans="4:8" x14ac:dyDescent="0.3">
      <c r="D1210">
        <v>2</v>
      </c>
      <c r="E1210" t="s">
        <v>27</v>
      </c>
      <c r="G1210">
        <v>1</v>
      </c>
      <c r="H1210" t="s">
        <v>37</v>
      </c>
    </row>
    <row r="1211" spans="4:8" x14ac:dyDescent="0.3">
      <c r="D1211">
        <v>0</v>
      </c>
      <c r="E1211" t="s">
        <v>27</v>
      </c>
      <c r="G1211">
        <v>1</v>
      </c>
      <c r="H1211" t="s">
        <v>37</v>
      </c>
    </row>
    <row r="1212" spans="4:8" x14ac:dyDescent="0.3">
      <c r="D1212">
        <v>1</v>
      </c>
      <c r="E1212" t="s">
        <v>27</v>
      </c>
      <c r="G1212">
        <v>0</v>
      </c>
      <c r="H1212" t="s">
        <v>37</v>
      </c>
    </row>
    <row r="1213" spans="4:8" x14ac:dyDescent="0.3">
      <c r="D1213">
        <v>0</v>
      </c>
      <c r="E1213" t="s">
        <v>27</v>
      </c>
      <c r="G1213">
        <v>0</v>
      </c>
      <c r="H1213" t="s">
        <v>37</v>
      </c>
    </row>
    <row r="1214" spans="4:8" x14ac:dyDescent="0.3">
      <c r="D1214">
        <v>1</v>
      </c>
      <c r="E1214" t="s">
        <v>27</v>
      </c>
      <c r="G1214">
        <v>0</v>
      </c>
      <c r="H1214" t="s">
        <v>37</v>
      </c>
    </row>
    <row r="1215" spans="4:8" x14ac:dyDescent="0.3">
      <c r="D1215">
        <v>0</v>
      </c>
      <c r="E1215" t="s">
        <v>27</v>
      </c>
      <c r="G1215">
        <v>0</v>
      </c>
      <c r="H1215" t="s">
        <v>37</v>
      </c>
    </row>
    <row r="1216" spans="4:8" x14ac:dyDescent="0.3">
      <c r="D1216">
        <v>0</v>
      </c>
      <c r="E1216" t="s">
        <v>27</v>
      </c>
      <c r="G1216">
        <v>0</v>
      </c>
      <c r="H1216" t="s">
        <v>37</v>
      </c>
    </row>
    <row r="1217" spans="4:8" x14ac:dyDescent="0.3">
      <c r="D1217">
        <v>0</v>
      </c>
      <c r="E1217" t="s">
        <v>27</v>
      </c>
      <c r="G1217">
        <v>0</v>
      </c>
      <c r="H1217" t="s">
        <v>37</v>
      </c>
    </row>
    <row r="1218" spans="4:8" x14ac:dyDescent="0.3">
      <c r="D1218">
        <v>0</v>
      </c>
      <c r="E1218" t="s">
        <v>27</v>
      </c>
      <c r="G1218">
        <v>0</v>
      </c>
      <c r="H1218" t="s">
        <v>37</v>
      </c>
    </row>
    <row r="1219" spans="4:8" x14ac:dyDescent="0.3">
      <c r="D1219">
        <v>1</v>
      </c>
      <c r="E1219" t="s">
        <v>27</v>
      </c>
      <c r="G1219">
        <v>1</v>
      </c>
      <c r="H1219" t="s">
        <v>37</v>
      </c>
    </row>
    <row r="1220" spans="4:8" x14ac:dyDescent="0.3">
      <c r="D1220">
        <v>0</v>
      </c>
      <c r="E1220" t="s">
        <v>27</v>
      </c>
      <c r="G1220">
        <v>1</v>
      </c>
      <c r="H1220" t="s">
        <v>37</v>
      </c>
    </row>
    <row r="1221" spans="4:8" x14ac:dyDescent="0.3">
      <c r="D1221">
        <v>3</v>
      </c>
      <c r="E1221" t="s">
        <v>27</v>
      </c>
      <c r="G1221">
        <v>1</v>
      </c>
      <c r="H1221" t="s">
        <v>37</v>
      </c>
    </row>
    <row r="1222" spans="4:8" x14ac:dyDescent="0.3">
      <c r="D1222">
        <v>0</v>
      </c>
      <c r="E1222" t="s">
        <v>27</v>
      </c>
      <c r="G1222">
        <v>1</v>
      </c>
      <c r="H1222" t="s">
        <v>37</v>
      </c>
    </row>
    <row r="1223" spans="4:8" x14ac:dyDescent="0.3">
      <c r="D1223">
        <v>1</v>
      </c>
      <c r="E1223" t="s">
        <v>27</v>
      </c>
      <c r="G1223">
        <v>1</v>
      </c>
      <c r="H1223" t="s">
        <v>37</v>
      </c>
    </row>
    <row r="1224" spans="4:8" x14ac:dyDescent="0.3">
      <c r="D1224">
        <v>1</v>
      </c>
      <c r="E1224" t="s">
        <v>27</v>
      </c>
      <c r="G1224">
        <v>0</v>
      </c>
      <c r="H1224" t="s">
        <v>37</v>
      </c>
    </row>
    <row r="1225" spans="4:8" x14ac:dyDescent="0.3">
      <c r="D1225">
        <v>0</v>
      </c>
      <c r="E1225" t="s">
        <v>27</v>
      </c>
      <c r="G1225">
        <v>0</v>
      </c>
      <c r="H1225" t="s">
        <v>37</v>
      </c>
    </row>
    <row r="1226" spans="4:8" x14ac:dyDescent="0.3">
      <c r="D1226">
        <v>0</v>
      </c>
      <c r="E1226" t="s">
        <v>27</v>
      </c>
      <c r="G1226">
        <v>3</v>
      </c>
      <c r="H1226" t="s">
        <v>37</v>
      </c>
    </row>
    <row r="1227" spans="4:8" x14ac:dyDescent="0.3">
      <c r="D1227">
        <v>1</v>
      </c>
      <c r="E1227" t="s">
        <v>27</v>
      </c>
      <c r="G1227">
        <v>3</v>
      </c>
      <c r="H1227" t="s">
        <v>37</v>
      </c>
    </row>
    <row r="1228" spans="4:8" x14ac:dyDescent="0.3">
      <c r="D1228">
        <v>2</v>
      </c>
      <c r="E1228" t="s">
        <v>27</v>
      </c>
      <c r="G1228">
        <v>0</v>
      </c>
      <c r="H1228" t="s">
        <v>37</v>
      </c>
    </row>
    <row r="1229" spans="4:8" x14ac:dyDescent="0.3">
      <c r="D1229">
        <v>1</v>
      </c>
      <c r="E1229" t="s">
        <v>27</v>
      </c>
      <c r="G1229">
        <v>1</v>
      </c>
      <c r="H1229" t="s">
        <v>37</v>
      </c>
    </row>
    <row r="1230" spans="4:8" x14ac:dyDescent="0.3">
      <c r="D1230">
        <v>0</v>
      </c>
      <c r="E1230" t="s">
        <v>27</v>
      </c>
      <c r="G1230">
        <v>0</v>
      </c>
      <c r="H1230" t="s">
        <v>37</v>
      </c>
    </row>
    <row r="1231" spans="4:8" x14ac:dyDescent="0.3">
      <c r="D1231">
        <v>1</v>
      </c>
      <c r="E1231" t="s">
        <v>27</v>
      </c>
      <c r="G1231">
        <v>0</v>
      </c>
      <c r="H1231" t="s">
        <v>37</v>
      </c>
    </row>
    <row r="1232" spans="4:8" x14ac:dyDescent="0.3">
      <c r="D1232">
        <v>0</v>
      </c>
      <c r="E1232" t="s">
        <v>27</v>
      </c>
      <c r="G1232">
        <v>0</v>
      </c>
      <c r="H1232" t="s">
        <v>37</v>
      </c>
    </row>
    <row r="1233" spans="4:8" x14ac:dyDescent="0.3">
      <c r="D1233">
        <v>0</v>
      </c>
      <c r="E1233" t="s">
        <v>27</v>
      </c>
      <c r="G1233">
        <v>0</v>
      </c>
      <c r="H1233" t="s">
        <v>37</v>
      </c>
    </row>
    <row r="1234" spans="4:8" x14ac:dyDescent="0.3">
      <c r="D1234">
        <v>0</v>
      </c>
      <c r="E1234" t="s">
        <v>27</v>
      </c>
      <c r="G1234">
        <v>0</v>
      </c>
      <c r="H1234" t="s">
        <v>37</v>
      </c>
    </row>
    <row r="1235" spans="4:8" x14ac:dyDescent="0.3">
      <c r="D1235">
        <v>1</v>
      </c>
      <c r="E1235" t="s">
        <v>27</v>
      </c>
      <c r="G1235">
        <v>1</v>
      </c>
      <c r="H1235" t="s">
        <v>37</v>
      </c>
    </row>
    <row r="1236" spans="4:8" x14ac:dyDescent="0.3">
      <c r="D1236">
        <v>1</v>
      </c>
      <c r="E1236" t="s">
        <v>27</v>
      </c>
      <c r="G1236">
        <v>3</v>
      </c>
      <c r="H1236" t="s">
        <v>37</v>
      </c>
    </row>
    <row r="1237" spans="4:8" x14ac:dyDescent="0.3">
      <c r="D1237">
        <v>1</v>
      </c>
      <c r="E1237" t="s">
        <v>27</v>
      </c>
      <c r="G1237">
        <v>0</v>
      </c>
      <c r="H1237" t="s">
        <v>37</v>
      </c>
    </row>
    <row r="1238" spans="4:8" x14ac:dyDescent="0.3">
      <c r="D1238">
        <v>0</v>
      </c>
      <c r="E1238" t="s">
        <v>27</v>
      </c>
      <c r="G1238">
        <v>0</v>
      </c>
      <c r="H1238" t="s">
        <v>37</v>
      </c>
    </row>
    <row r="1239" spans="4:8" x14ac:dyDescent="0.3">
      <c r="D1239">
        <v>1</v>
      </c>
      <c r="E1239" t="s">
        <v>27</v>
      </c>
      <c r="G1239">
        <v>1</v>
      </c>
      <c r="H1239" t="s">
        <v>37</v>
      </c>
    </row>
    <row r="1240" spans="4:8" x14ac:dyDescent="0.3">
      <c r="D1240">
        <v>1</v>
      </c>
      <c r="E1240" t="s">
        <v>27</v>
      </c>
      <c r="G1240">
        <v>2</v>
      </c>
      <c r="H1240" t="s">
        <v>37</v>
      </c>
    </row>
    <row r="1241" spans="4:8" x14ac:dyDescent="0.3">
      <c r="D1241">
        <v>0</v>
      </c>
      <c r="E1241" t="s">
        <v>27</v>
      </c>
      <c r="G1241">
        <v>0</v>
      </c>
      <c r="H1241" t="s">
        <v>37</v>
      </c>
    </row>
    <row r="1242" spans="4:8" x14ac:dyDescent="0.3">
      <c r="D1242">
        <v>3</v>
      </c>
      <c r="E1242" t="s">
        <v>27</v>
      </c>
      <c r="G1242">
        <v>1</v>
      </c>
      <c r="H1242" t="s">
        <v>37</v>
      </c>
    </row>
    <row r="1243" spans="4:8" x14ac:dyDescent="0.3">
      <c r="D1243">
        <v>0</v>
      </c>
      <c r="E1243" t="s">
        <v>27</v>
      </c>
      <c r="G1243">
        <v>3</v>
      </c>
      <c r="H1243" t="s">
        <v>37</v>
      </c>
    </row>
    <row r="1244" spans="4:8" x14ac:dyDescent="0.3">
      <c r="D1244">
        <v>1</v>
      </c>
      <c r="E1244" t="s">
        <v>27</v>
      </c>
      <c r="G1244">
        <v>0</v>
      </c>
      <c r="H1244" t="s">
        <v>37</v>
      </c>
    </row>
    <row r="1245" spans="4:8" x14ac:dyDescent="0.3">
      <c r="D1245">
        <v>0</v>
      </c>
      <c r="E1245" t="s">
        <v>27</v>
      </c>
      <c r="G1245">
        <v>0</v>
      </c>
      <c r="H1245" t="s">
        <v>37</v>
      </c>
    </row>
    <row r="1246" spans="4:8" x14ac:dyDescent="0.3">
      <c r="D1246">
        <v>0</v>
      </c>
      <c r="E1246" t="s">
        <v>27</v>
      </c>
      <c r="G1246">
        <v>1</v>
      </c>
      <c r="H1246" t="s">
        <v>37</v>
      </c>
    </row>
    <row r="1247" spans="4:8" x14ac:dyDescent="0.3">
      <c r="D1247">
        <v>1</v>
      </c>
      <c r="E1247" t="s">
        <v>27</v>
      </c>
      <c r="G1247">
        <v>0</v>
      </c>
      <c r="H1247" t="s">
        <v>37</v>
      </c>
    </row>
    <row r="1248" spans="4:8" x14ac:dyDescent="0.3">
      <c r="D1248">
        <v>0</v>
      </c>
      <c r="E1248" t="s">
        <v>27</v>
      </c>
      <c r="G1248">
        <v>0</v>
      </c>
      <c r="H1248" t="s">
        <v>37</v>
      </c>
    </row>
    <row r="1249" spans="4:8" x14ac:dyDescent="0.3">
      <c r="D1249">
        <v>1</v>
      </c>
      <c r="E1249" t="s">
        <v>27</v>
      </c>
      <c r="G1249">
        <v>0</v>
      </c>
      <c r="H1249" t="s">
        <v>37</v>
      </c>
    </row>
    <row r="1250" spans="4:8" x14ac:dyDescent="0.3">
      <c r="D1250">
        <v>2</v>
      </c>
      <c r="E1250" t="s">
        <v>27</v>
      </c>
      <c r="G1250">
        <v>1</v>
      </c>
      <c r="H1250" t="s">
        <v>37</v>
      </c>
    </row>
    <row r="1251" spans="4:8" x14ac:dyDescent="0.3">
      <c r="D1251">
        <v>3</v>
      </c>
      <c r="E1251" t="s">
        <v>27</v>
      </c>
      <c r="G1251">
        <v>1</v>
      </c>
      <c r="H1251" t="s">
        <v>37</v>
      </c>
    </row>
    <row r="1252" spans="4:8" x14ac:dyDescent="0.3">
      <c r="D1252">
        <v>2</v>
      </c>
      <c r="E1252" t="s">
        <v>27</v>
      </c>
      <c r="G1252">
        <v>0</v>
      </c>
      <c r="H1252" t="s">
        <v>37</v>
      </c>
    </row>
    <row r="1253" spans="4:8" x14ac:dyDescent="0.3">
      <c r="D1253">
        <v>0</v>
      </c>
      <c r="E1253" t="s">
        <v>27</v>
      </c>
      <c r="G1253">
        <v>0</v>
      </c>
      <c r="H1253" t="s">
        <v>37</v>
      </c>
    </row>
    <row r="1254" spans="4:8" x14ac:dyDescent="0.3">
      <c r="D1254">
        <v>1</v>
      </c>
      <c r="E1254" t="s">
        <v>27</v>
      </c>
      <c r="G1254">
        <v>2</v>
      </c>
      <c r="H1254" t="s">
        <v>37</v>
      </c>
    </row>
    <row r="1255" spans="4:8" x14ac:dyDescent="0.3">
      <c r="D1255">
        <v>0</v>
      </c>
      <c r="E1255" t="s">
        <v>27</v>
      </c>
      <c r="G1255">
        <v>0</v>
      </c>
      <c r="H1255" t="s">
        <v>37</v>
      </c>
    </row>
    <row r="1256" spans="4:8" x14ac:dyDescent="0.3">
      <c r="D1256">
        <v>0</v>
      </c>
      <c r="E1256" t="s">
        <v>27</v>
      </c>
      <c r="G1256">
        <v>0</v>
      </c>
      <c r="H1256" t="s">
        <v>37</v>
      </c>
    </row>
    <row r="1257" spans="4:8" x14ac:dyDescent="0.3">
      <c r="D1257">
        <v>0</v>
      </c>
      <c r="E1257" t="s">
        <v>27</v>
      </c>
      <c r="G1257">
        <v>0</v>
      </c>
      <c r="H1257" t="s">
        <v>37</v>
      </c>
    </row>
    <row r="1258" spans="4:8" x14ac:dyDescent="0.3">
      <c r="D1258">
        <v>0</v>
      </c>
      <c r="E1258" t="s">
        <v>27</v>
      </c>
      <c r="G1258">
        <v>1</v>
      </c>
      <c r="H1258" t="s">
        <v>37</v>
      </c>
    </row>
    <row r="1259" spans="4:8" x14ac:dyDescent="0.3">
      <c r="D1259">
        <v>0</v>
      </c>
      <c r="E1259" t="s">
        <v>27</v>
      </c>
      <c r="G1259">
        <v>0</v>
      </c>
      <c r="H1259" t="s">
        <v>37</v>
      </c>
    </row>
    <row r="1260" spans="4:8" x14ac:dyDescent="0.3">
      <c r="D1260">
        <v>2</v>
      </c>
      <c r="E1260" t="s">
        <v>27</v>
      </c>
      <c r="G1260">
        <v>0</v>
      </c>
      <c r="H1260" t="s">
        <v>37</v>
      </c>
    </row>
    <row r="1261" spans="4:8" x14ac:dyDescent="0.3">
      <c r="D1261">
        <v>0</v>
      </c>
      <c r="E1261" t="s">
        <v>27</v>
      </c>
      <c r="G1261">
        <v>1</v>
      </c>
      <c r="H1261" t="s">
        <v>37</v>
      </c>
    </row>
    <row r="1262" spans="4:8" x14ac:dyDescent="0.3">
      <c r="D1262">
        <v>0</v>
      </c>
      <c r="E1262" t="s">
        <v>27</v>
      </c>
      <c r="G1262">
        <v>1</v>
      </c>
      <c r="H1262" t="s">
        <v>37</v>
      </c>
    </row>
    <row r="1263" spans="4:8" x14ac:dyDescent="0.3">
      <c r="D1263">
        <v>0</v>
      </c>
      <c r="E1263" t="s">
        <v>27</v>
      </c>
      <c r="G1263">
        <v>3</v>
      </c>
      <c r="H1263" t="s">
        <v>37</v>
      </c>
    </row>
    <row r="1264" spans="4:8" x14ac:dyDescent="0.3">
      <c r="D1264">
        <v>2</v>
      </c>
      <c r="E1264" t="s">
        <v>27</v>
      </c>
      <c r="G1264">
        <v>1</v>
      </c>
      <c r="H1264" t="s">
        <v>37</v>
      </c>
    </row>
    <row r="1265" spans="4:8" x14ac:dyDescent="0.3">
      <c r="D1265">
        <v>1</v>
      </c>
      <c r="E1265" t="s">
        <v>27</v>
      </c>
      <c r="G1265">
        <v>3</v>
      </c>
      <c r="H1265" t="s">
        <v>37</v>
      </c>
    </row>
    <row r="1266" spans="4:8" x14ac:dyDescent="0.3">
      <c r="D1266">
        <v>2</v>
      </c>
      <c r="E1266" t="s">
        <v>27</v>
      </c>
      <c r="G1266">
        <v>0</v>
      </c>
      <c r="H1266" t="s">
        <v>37</v>
      </c>
    </row>
    <row r="1267" spans="4:8" x14ac:dyDescent="0.3">
      <c r="D1267">
        <v>2</v>
      </c>
      <c r="E1267" t="s">
        <v>27</v>
      </c>
      <c r="G1267">
        <v>0</v>
      </c>
      <c r="H1267" t="s">
        <v>37</v>
      </c>
    </row>
    <row r="1268" spans="4:8" x14ac:dyDescent="0.3">
      <c r="D1268">
        <v>1</v>
      </c>
      <c r="E1268" t="s">
        <v>27</v>
      </c>
      <c r="G1268">
        <v>1</v>
      </c>
      <c r="H1268" t="s">
        <v>37</v>
      </c>
    </row>
    <row r="1269" spans="4:8" x14ac:dyDescent="0.3">
      <c r="D1269">
        <v>0</v>
      </c>
      <c r="E1269" t="s">
        <v>27</v>
      </c>
      <c r="G1269">
        <v>0</v>
      </c>
      <c r="H1269" t="s">
        <v>37</v>
      </c>
    </row>
    <row r="1270" spans="4:8" x14ac:dyDescent="0.3">
      <c r="D1270">
        <v>2</v>
      </c>
      <c r="E1270" t="s">
        <v>27</v>
      </c>
      <c r="G1270">
        <v>0</v>
      </c>
      <c r="H1270" t="s">
        <v>37</v>
      </c>
    </row>
    <row r="1271" spans="4:8" x14ac:dyDescent="0.3">
      <c r="D1271">
        <v>3</v>
      </c>
      <c r="E1271" t="s">
        <v>27</v>
      </c>
      <c r="G1271">
        <v>1</v>
      </c>
      <c r="H1271" t="s">
        <v>37</v>
      </c>
    </row>
    <row r="1272" spans="4:8" x14ac:dyDescent="0.3">
      <c r="D1272">
        <v>0</v>
      </c>
      <c r="E1272" t="s">
        <v>27</v>
      </c>
      <c r="G1272">
        <v>2</v>
      </c>
      <c r="H1272" t="s">
        <v>37</v>
      </c>
    </row>
    <row r="1273" spans="4:8" x14ac:dyDescent="0.3">
      <c r="D1273">
        <v>0</v>
      </c>
      <c r="E1273" t="s">
        <v>27</v>
      </c>
      <c r="G1273">
        <v>0</v>
      </c>
      <c r="H1273" t="s">
        <v>37</v>
      </c>
    </row>
    <row r="1274" spans="4:8" x14ac:dyDescent="0.3">
      <c r="D1274">
        <v>2</v>
      </c>
      <c r="E1274" t="s">
        <v>27</v>
      </c>
      <c r="G1274">
        <v>1</v>
      </c>
      <c r="H1274" t="s">
        <v>37</v>
      </c>
    </row>
    <row r="1275" spans="4:8" x14ac:dyDescent="0.3">
      <c r="D1275">
        <v>0</v>
      </c>
      <c r="E1275" t="s">
        <v>27</v>
      </c>
      <c r="G1275">
        <v>0</v>
      </c>
      <c r="H1275" t="s">
        <v>37</v>
      </c>
    </row>
    <row r="1276" spans="4:8" x14ac:dyDescent="0.3">
      <c r="D1276">
        <v>0</v>
      </c>
      <c r="E1276" t="s">
        <v>27</v>
      </c>
      <c r="G1276">
        <v>0</v>
      </c>
      <c r="H1276" t="s">
        <v>37</v>
      </c>
    </row>
    <row r="1277" spans="4:8" x14ac:dyDescent="0.3">
      <c r="D1277">
        <v>1</v>
      </c>
      <c r="E1277" t="s">
        <v>27</v>
      </c>
      <c r="G1277">
        <v>0</v>
      </c>
      <c r="H1277" t="s">
        <v>37</v>
      </c>
    </row>
    <row r="1278" spans="4:8" x14ac:dyDescent="0.3">
      <c r="D1278">
        <v>2</v>
      </c>
      <c r="E1278" t="s">
        <v>27</v>
      </c>
      <c r="G1278">
        <v>0</v>
      </c>
      <c r="H1278" t="s">
        <v>37</v>
      </c>
    </row>
    <row r="1279" spans="4:8" x14ac:dyDescent="0.3">
      <c r="D1279">
        <v>0</v>
      </c>
      <c r="E1279" t="s">
        <v>27</v>
      </c>
      <c r="G1279">
        <v>0</v>
      </c>
      <c r="H1279" t="s">
        <v>37</v>
      </c>
    </row>
    <row r="1280" spans="4:8" x14ac:dyDescent="0.3">
      <c r="D1280">
        <v>1</v>
      </c>
      <c r="E1280" t="s">
        <v>27</v>
      </c>
      <c r="G1280">
        <v>3</v>
      </c>
      <c r="H1280" t="s">
        <v>37</v>
      </c>
    </row>
    <row r="1281" spans="4:8" x14ac:dyDescent="0.3">
      <c r="D1281">
        <v>1</v>
      </c>
      <c r="E1281" t="s">
        <v>27</v>
      </c>
      <c r="G1281">
        <v>1</v>
      </c>
      <c r="H1281" t="s">
        <v>37</v>
      </c>
    </row>
    <row r="1282" spans="4:8" x14ac:dyDescent="0.3">
      <c r="D1282">
        <v>1</v>
      </c>
      <c r="E1282" t="s">
        <v>27</v>
      </c>
      <c r="G1282">
        <v>0</v>
      </c>
      <c r="H1282" t="s">
        <v>37</v>
      </c>
    </row>
    <row r="1283" spans="4:8" x14ac:dyDescent="0.3">
      <c r="D1283">
        <v>3</v>
      </c>
      <c r="E1283" t="s">
        <v>27</v>
      </c>
      <c r="G1283">
        <v>0</v>
      </c>
      <c r="H1283" t="s">
        <v>37</v>
      </c>
    </row>
    <row r="1284" spans="4:8" x14ac:dyDescent="0.3">
      <c r="D1284">
        <v>0</v>
      </c>
      <c r="E1284" t="s">
        <v>27</v>
      </c>
      <c r="G1284">
        <v>1</v>
      </c>
      <c r="H1284" t="s">
        <v>37</v>
      </c>
    </row>
    <row r="1285" spans="4:8" x14ac:dyDescent="0.3">
      <c r="D1285">
        <v>1</v>
      </c>
      <c r="E1285" t="s">
        <v>27</v>
      </c>
      <c r="G1285">
        <v>2</v>
      </c>
      <c r="H1285" t="s">
        <v>37</v>
      </c>
    </row>
    <row r="1286" spans="4:8" x14ac:dyDescent="0.3">
      <c r="D1286">
        <v>0</v>
      </c>
      <c r="E1286" t="s">
        <v>27</v>
      </c>
      <c r="G1286">
        <v>0</v>
      </c>
      <c r="H1286" t="s">
        <v>37</v>
      </c>
    </row>
    <row r="1287" spans="4:8" x14ac:dyDescent="0.3">
      <c r="D1287">
        <v>0</v>
      </c>
      <c r="E1287" t="s">
        <v>27</v>
      </c>
      <c r="G1287">
        <v>1</v>
      </c>
      <c r="H1287" t="s">
        <v>37</v>
      </c>
    </row>
    <row r="1288" spans="4:8" x14ac:dyDescent="0.3">
      <c r="D1288">
        <v>2</v>
      </c>
      <c r="E1288" t="s">
        <v>27</v>
      </c>
      <c r="G1288">
        <v>1</v>
      </c>
      <c r="H1288" t="s">
        <v>37</v>
      </c>
    </row>
    <row r="1289" spans="4:8" x14ac:dyDescent="0.3">
      <c r="D1289">
        <v>0</v>
      </c>
      <c r="E1289" t="s">
        <v>27</v>
      </c>
      <c r="G1289">
        <v>1</v>
      </c>
      <c r="H1289" t="s">
        <v>37</v>
      </c>
    </row>
    <row r="1290" spans="4:8" x14ac:dyDescent="0.3">
      <c r="D1290">
        <v>0</v>
      </c>
      <c r="E1290" t="s">
        <v>27</v>
      </c>
      <c r="G1290">
        <v>2</v>
      </c>
      <c r="H1290" t="s">
        <v>37</v>
      </c>
    </row>
    <row r="1291" spans="4:8" x14ac:dyDescent="0.3">
      <c r="D1291">
        <v>0</v>
      </c>
      <c r="E1291" t="s">
        <v>27</v>
      </c>
      <c r="G1291">
        <v>1</v>
      </c>
      <c r="H1291" t="s">
        <v>37</v>
      </c>
    </row>
    <row r="1292" spans="4:8" x14ac:dyDescent="0.3">
      <c r="D1292">
        <v>1</v>
      </c>
      <c r="E1292" t="s">
        <v>27</v>
      </c>
      <c r="G1292">
        <v>1</v>
      </c>
      <c r="H1292" t="s">
        <v>37</v>
      </c>
    </row>
    <row r="1293" spans="4:8" x14ac:dyDescent="0.3">
      <c r="D1293">
        <v>1</v>
      </c>
      <c r="E1293" t="s">
        <v>27</v>
      </c>
      <c r="G1293">
        <v>0</v>
      </c>
      <c r="H1293" t="s">
        <v>37</v>
      </c>
    </row>
    <row r="1294" spans="4:8" x14ac:dyDescent="0.3">
      <c r="D1294">
        <v>3</v>
      </c>
      <c r="E1294" t="s">
        <v>27</v>
      </c>
      <c r="G1294">
        <v>1</v>
      </c>
      <c r="H1294" t="s">
        <v>37</v>
      </c>
    </row>
    <row r="1295" spans="4:8" x14ac:dyDescent="0.3">
      <c r="D1295">
        <v>3</v>
      </c>
      <c r="E1295" t="s">
        <v>27</v>
      </c>
      <c r="G1295">
        <v>0</v>
      </c>
      <c r="H1295" t="s">
        <v>37</v>
      </c>
    </row>
    <row r="1296" spans="4:8" x14ac:dyDescent="0.3">
      <c r="D1296">
        <v>3</v>
      </c>
      <c r="E1296" t="s">
        <v>27</v>
      </c>
      <c r="G1296">
        <v>1</v>
      </c>
      <c r="H1296" t="s">
        <v>37</v>
      </c>
    </row>
    <row r="1297" spans="4:8" x14ac:dyDescent="0.3">
      <c r="D1297">
        <v>0</v>
      </c>
      <c r="E1297" t="s">
        <v>27</v>
      </c>
      <c r="G1297">
        <v>0</v>
      </c>
      <c r="H1297" t="s">
        <v>37</v>
      </c>
    </row>
    <row r="1298" spans="4:8" x14ac:dyDescent="0.3">
      <c r="D1298">
        <v>1</v>
      </c>
      <c r="E1298" t="s">
        <v>27</v>
      </c>
      <c r="G1298">
        <v>1</v>
      </c>
      <c r="H1298" t="s">
        <v>37</v>
      </c>
    </row>
    <row r="1299" spans="4:8" x14ac:dyDescent="0.3">
      <c r="D1299">
        <v>0</v>
      </c>
      <c r="E1299" t="s">
        <v>27</v>
      </c>
      <c r="G1299">
        <v>0</v>
      </c>
      <c r="H1299" t="s">
        <v>37</v>
      </c>
    </row>
    <row r="1300" spans="4:8" x14ac:dyDescent="0.3">
      <c r="D1300">
        <v>1</v>
      </c>
      <c r="E1300" t="s">
        <v>27</v>
      </c>
      <c r="G1300">
        <v>3</v>
      </c>
      <c r="H1300" t="s">
        <v>37</v>
      </c>
    </row>
    <row r="1301" spans="4:8" x14ac:dyDescent="0.3">
      <c r="D1301">
        <v>1</v>
      </c>
      <c r="E1301" t="s">
        <v>27</v>
      </c>
      <c r="G1301">
        <v>0</v>
      </c>
      <c r="H1301" t="s">
        <v>37</v>
      </c>
    </row>
    <row r="1302" spans="4:8" x14ac:dyDescent="0.3">
      <c r="D1302">
        <v>1</v>
      </c>
      <c r="E1302" t="s">
        <v>27</v>
      </c>
      <c r="G1302">
        <v>1</v>
      </c>
      <c r="H1302" t="s">
        <v>37</v>
      </c>
    </row>
    <row r="1303" spans="4:8" x14ac:dyDescent="0.3">
      <c r="D1303">
        <v>0</v>
      </c>
      <c r="E1303" t="s">
        <v>27</v>
      </c>
      <c r="G1303">
        <v>1</v>
      </c>
      <c r="H1303" t="s">
        <v>37</v>
      </c>
    </row>
    <row r="1304" spans="4:8" x14ac:dyDescent="0.3">
      <c r="D1304">
        <v>1</v>
      </c>
      <c r="E1304" t="s">
        <v>27</v>
      </c>
      <c r="G1304">
        <v>0</v>
      </c>
      <c r="H1304" t="s">
        <v>37</v>
      </c>
    </row>
    <row r="1305" spans="4:8" x14ac:dyDescent="0.3">
      <c r="D1305">
        <v>1</v>
      </c>
      <c r="E1305" t="s">
        <v>27</v>
      </c>
      <c r="G1305">
        <v>0</v>
      </c>
      <c r="H1305" t="s">
        <v>37</v>
      </c>
    </row>
    <row r="1306" spans="4:8" x14ac:dyDescent="0.3">
      <c r="D1306">
        <v>1</v>
      </c>
      <c r="E1306" t="s">
        <v>27</v>
      </c>
      <c r="G1306">
        <v>0</v>
      </c>
      <c r="H1306" t="s">
        <v>37</v>
      </c>
    </row>
    <row r="1307" spans="4:8" x14ac:dyDescent="0.3">
      <c r="D1307">
        <v>2</v>
      </c>
      <c r="E1307" t="s">
        <v>27</v>
      </c>
      <c r="G1307">
        <v>1</v>
      </c>
      <c r="H1307" t="s">
        <v>37</v>
      </c>
    </row>
    <row r="1308" spans="4:8" x14ac:dyDescent="0.3">
      <c r="D1308">
        <v>0</v>
      </c>
      <c r="E1308" t="s">
        <v>27</v>
      </c>
      <c r="G1308">
        <v>0</v>
      </c>
      <c r="H1308" t="s">
        <v>37</v>
      </c>
    </row>
    <row r="1309" spans="4:8" x14ac:dyDescent="0.3">
      <c r="D1309">
        <v>0</v>
      </c>
      <c r="E1309" t="s">
        <v>27</v>
      </c>
      <c r="G1309">
        <v>3</v>
      </c>
      <c r="H1309" t="s">
        <v>37</v>
      </c>
    </row>
    <row r="1310" spans="4:8" x14ac:dyDescent="0.3">
      <c r="D1310">
        <v>3</v>
      </c>
      <c r="E1310" t="s">
        <v>27</v>
      </c>
      <c r="G1310">
        <v>1</v>
      </c>
      <c r="H1310" t="s">
        <v>37</v>
      </c>
    </row>
    <row r="1311" spans="4:8" x14ac:dyDescent="0.3">
      <c r="D1311">
        <v>1</v>
      </c>
      <c r="E1311" t="s">
        <v>27</v>
      </c>
      <c r="G1311">
        <v>0</v>
      </c>
      <c r="H1311" t="s">
        <v>37</v>
      </c>
    </row>
    <row r="1312" spans="4:8" x14ac:dyDescent="0.3">
      <c r="D1312">
        <v>2</v>
      </c>
      <c r="E1312" t="s">
        <v>27</v>
      </c>
      <c r="G1312">
        <v>1</v>
      </c>
      <c r="H1312" t="s">
        <v>37</v>
      </c>
    </row>
    <row r="1313" spans="4:8" x14ac:dyDescent="0.3">
      <c r="D1313">
        <v>0</v>
      </c>
      <c r="E1313" t="s">
        <v>27</v>
      </c>
      <c r="G1313">
        <v>1</v>
      </c>
      <c r="H1313" t="s">
        <v>37</v>
      </c>
    </row>
    <row r="1314" spans="4:8" x14ac:dyDescent="0.3">
      <c r="D1314">
        <v>0</v>
      </c>
      <c r="E1314" t="s">
        <v>27</v>
      </c>
      <c r="G1314">
        <v>1</v>
      </c>
      <c r="H1314" t="s">
        <v>37</v>
      </c>
    </row>
    <row r="1315" spans="4:8" x14ac:dyDescent="0.3">
      <c r="D1315">
        <v>0</v>
      </c>
      <c r="E1315" t="s">
        <v>27</v>
      </c>
      <c r="G1315">
        <v>2</v>
      </c>
      <c r="H1315" t="s">
        <v>37</v>
      </c>
    </row>
    <row r="1316" spans="4:8" x14ac:dyDescent="0.3">
      <c r="D1316">
        <v>1</v>
      </c>
      <c r="E1316" t="s">
        <v>27</v>
      </c>
      <c r="G1316">
        <v>1</v>
      </c>
      <c r="H1316" t="s">
        <v>37</v>
      </c>
    </row>
    <row r="1317" spans="4:8" x14ac:dyDescent="0.3">
      <c r="D1317">
        <v>1</v>
      </c>
      <c r="E1317" t="s">
        <v>27</v>
      </c>
      <c r="G1317">
        <v>0</v>
      </c>
      <c r="H1317" t="s">
        <v>37</v>
      </c>
    </row>
    <row r="1318" spans="4:8" x14ac:dyDescent="0.3">
      <c r="D1318">
        <v>0</v>
      </c>
      <c r="E1318" t="s">
        <v>27</v>
      </c>
      <c r="G1318">
        <v>3</v>
      </c>
      <c r="H1318" t="s">
        <v>37</v>
      </c>
    </row>
    <row r="1319" spans="4:8" x14ac:dyDescent="0.3">
      <c r="D1319">
        <v>0</v>
      </c>
      <c r="E1319" t="s">
        <v>27</v>
      </c>
      <c r="G1319">
        <v>1</v>
      </c>
      <c r="H1319" t="s">
        <v>37</v>
      </c>
    </row>
    <row r="1320" spans="4:8" x14ac:dyDescent="0.3">
      <c r="D1320">
        <v>0</v>
      </c>
      <c r="E1320" t="s">
        <v>27</v>
      </c>
      <c r="G1320">
        <v>1</v>
      </c>
      <c r="H1320" t="s">
        <v>37</v>
      </c>
    </row>
    <row r="1321" spans="4:8" x14ac:dyDescent="0.3">
      <c r="D1321">
        <v>2</v>
      </c>
      <c r="E1321" t="s">
        <v>27</v>
      </c>
      <c r="G1321">
        <v>1</v>
      </c>
      <c r="H1321" t="s">
        <v>37</v>
      </c>
    </row>
    <row r="1322" spans="4:8" x14ac:dyDescent="0.3">
      <c r="D1322">
        <v>1</v>
      </c>
      <c r="E1322" t="s">
        <v>27</v>
      </c>
      <c r="G1322">
        <v>0</v>
      </c>
      <c r="H1322" t="s">
        <v>37</v>
      </c>
    </row>
    <row r="1323" spans="4:8" x14ac:dyDescent="0.3">
      <c r="D1323">
        <v>1</v>
      </c>
      <c r="E1323" t="s">
        <v>27</v>
      </c>
      <c r="G1323">
        <v>2</v>
      </c>
      <c r="H1323" t="s">
        <v>37</v>
      </c>
    </row>
    <row r="1324" spans="4:8" x14ac:dyDescent="0.3">
      <c r="D1324">
        <v>1</v>
      </c>
      <c r="E1324" t="s">
        <v>27</v>
      </c>
      <c r="G1324">
        <v>0</v>
      </c>
      <c r="H1324" t="s">
        <v>37</v>
      </c>
    </row>
    <row r="1325" spans="4:8" x14ac:dyDescent="0.3">
      <c r="D1325">
        <v>1</v>
      </c>
      <c r="E1325" t="s">
        <v>27</v>
      </c>
      <c r="G1325">
        <v>0</v>
      </c>
      <c r="H1325" t="s">
        <v>37</v>
      </c>
    </row>
    <row r="1326" spans="4:8" x14ac:dyDescent="0.3">
      <c r="D1326">
        <v>1</v>
      </c>
      <c r="E1326" t="s">
        <v>27</v>
      </c>
      <c r="G1326">
        <v>1</v>
      </c>
      <c r="H1326" t="s">
        <v>37</v>
      </c>
    </row>
    <row r="1327" spans="4:8" x14ac:dyDescent="0.3">
      <c r="D1327">
        <v>2</v>
      </c>
      <c r="E1327" t="s">
        <v>27</v>
      </c>
      <c r="G1327">
        <v>3</v>
      </c>
      <c r="H1327" t="s">
        <v>37</v>
      </c>
    </row>
    <row r="1328" spans="4:8" x14ac:dyDescent="0.3">
      <c r="D1328">
        <v>1</v>
      </c>
      <c r="E1328" t="s">
        <v>27</v>
      </c>
      <c r="G1328">
        <v>2</v>
      </c>
      <c r="H1328" t="s">
        <v>37</v>
      </c>
    </row>
    <row r="1329" spans="4:8" x14ac:dyDescent="0.3">
      <c r="D1329">
        <v>1</v>
      </c>
      <c r="E1329" t="s">
        <v>27</v>
      </c>
      <c r="G1329">
        <v>1</v>
      </c>
      <c r="H1329" t="s">
        <v>37</v>
      </c>
    </row>
    <row r="1330" spans="4:8" x14ac:dyDescent="0.3">
      <c r="D1330">
        <v>1</v>
      </c>
      <c r="E1330" t="s">
        <v>27</v>
      </c>
      <c r="G1330">
        <v>1</v>
      </c>
      <c r="H1330" t="s">
        <v>37</v>
      </c>
    </row>
    <row r="1331" spans="4:8" x14ac:dyDescent="0.3">
      <c r="D1331">
        <v>0</v>
      </c>
      <c r="E1331" t="s">
        <v>27</v>
      </c>
      <c r="G1331">
        <v>1</v>
      </c>
      <c r="H1331" t="s">
        <v>37</v>
      </c>
    </row>
    <row r="1332" spans="4:8" x14ac:dyDescent="0.3">
      <c r="D1332">
        <v>0</v>
      </c>
      <c r="E1332" t="s">
        <v>27</v>
      </c>
      <c r="G1332">
        <v>0</v>
      </c>
      <c r="H1332" t="s">
        <v>37</v>
      </c>
    </row>
    <row r="1333" spans="4:8" x14ac:dyDescent="0.3">
      <c r="D1333">
        <v>0</v>
      </c>
      <c r="E1333" t="s">
        <v>27</v>
      </c>
      <c r="G1333">
        <v>0</v>
      </c>
      <c r="H1333" t="s">
        <v>37</v>
      </c>
    </row>
    <row r="1334" spans="4:8" x14ac:dyDescent="0.3">
      <c r="D1334">
        <v>1</v>
      </c>
      <c r="E1334" t="s">
        <v>27</v>
      </c>
      <c r="G1334">
        <v>1</v>
      </c>
      <c r="H1334" t="s">
        <v>37</v>
      </c>
    </row>
    <row r="1335" spans="4:8" x14ac:dyDescent="0.3">
      <c r="D1335">
        <v>1</v>
      </c>
      <c r="E1335" t="s">
        <v>27</v>
      </c>
      <c r="G1335">
        <v>1</v>
      </c>
      <c r="H1335" t="s">
        <v>37</v>
      </c>
    </row>
    <row r="1336" spans="4:8" x14ac:dyDescent="0.3">
      <c r="D1336">
        <v>1</v>
      </c>
      <c r="E1336" t="s">
        <v>27</v>
      </c>
      <c r="G1336">
        <v>1</v>
      </c>
      <c r="H1336" t="s">
        <v>37</v>
      </c>
    </row>
    <row r="1337" spans="4:8" x14ac:dyDescent="0.3">
      <c r="D1337">
        <v>1</v>
      </c>
      <c r="E1337" t="s">
        <v>27</v>
      </c>
      <c r="G1337">
        <v>0</v>
      </c>
      <c r="H1337" t="s">
        <v>37</v>
      </c>
    </row>
    <row r="1338" spans="4:8" x14ac:dyDescent="0.3">
      <c r="D1338">
        <v>2</v>
      </c>
      <c r="E1338" t="s">
        <v>27</v>
      </c>
      <c r="G1338">
        <v>3</v>
      </c>
      <c r="H1338" t="s">
        <v>37</v>
      </c>
    </row>
    <row r="1339" spans="4:8" x14ac:dyDescent="0.3">
      <c r="D1339">
        <v>0</v>
      </c>
      <c r="E1339" t="s">
        <v>27</v>
      </c>
      <c r="G1339">
        <v>0</v>
      </c>
      <c r="H1339" t="s">
        <v>37</v>
      </c>
    </row>
    <row r="1340" spans="4:8" x14ac:dyDescent="0.3">
      <c r="D1340">
        <v>0</v>
      </c>
      <c r="E1340" t="s">
        <v>27</v>
      </c>
      <c r="G1340">
        <v>2</v>
      </c>
      <c r="H1340" t="s">
        <v>37</v>
      </c>
    </row>
    <row r="1341" spans="4:8" x14ac:dyDescent="0.3">
      <c r="D1341">
        <v>1</v>
      </c>
      <c r="E1341" t="s">
        <v>27</v>
      </c>
      <c r="G1341">
        <v>2</v>
      </c>
      <c r="H1341" t="s">
        <v>37</v>
      </c>
    </row>
    <row r="1342" spans="4:8" x14ac:dyDescent="0.3">
      <c r="D1342">
        <v>0</v>
      </c>
      <c r="E1342" t="s">
        <v>27</v>
      </c>
      <c r="G1342">
        <v>1</v>
      </c>
      <c r="H1342" t="s">
        <v>37</v>
      </c>
    </row>
    <row r="1343" spans="4:8" x14ac:dyDescent="0.3">
      <c r="D1343">
        <v>1</v>
      </c>
      <c r="E1343" t="s">
        <v>27</v>
      </c>
      <c r="G1343">
        <v>1</v>
      </c>
      <c r="H1343" t="s">
        <v>37</v>
      </c>
    </row>
    <row r="1344" spans="4:8" x14ac:dyDescent="0.3">
      <c r="D1344">
        <v>0</v>
      </c>
      <c r="E1344" t="s">
        <v>27</v>
      </c>
      <c r="G1344">
        <v>2</v>
      </c>
      <c r="H1344" t="s">
        <v>37</v>
      </c>
    </row>
    <row r="1345" spans="4:8" x14ac:dyDescent="0.3">
      <c r="D1345">
        <v>0</v>
      </c>
      <c r="E1345" t="s">
        <v>27</v>
      </c>
      <c r="G1345">
        <v>0</v>
      </c>
      <c r="H1345" t="s">
        <v>37</v>
      </c>
    </row>
    <row r="1346" spans="4:8" x14ac:dyDescent="0.3">
      <c r="D1346">
        <v>0</v>
      </c>
      <c r="E1346" t="s">
        <v>27</v>
      </c>
      <c r="G1346">
        <v>0</v>
      </c>
      <c r="H1346" t="s">
        <v>37</v>
      </c>
    </row>
    <row r="1347" spans="4:8" x14ac:dyDescent="0.3">
      <c r="D1347">
        <v>0</v>
      </c>
      <c r="E1347" t="s">
        <v>27</v>
      </c>
      <c r="G1347">
        <v>0</v>
      </c>
      <c r="H1347" t="s">
        <v>37</v>
      </c>
    </row>
    <row r="1348" spans="4:8" x14ac:dyDescent="0.3">
      <c r="D1348">
        <v>0</v>
      </c>
      <c r="E1348" t="s">
        <v>27</v>
      </c>
      <c r="G1348">
        <v>0</v>
      </c>
      <c r="H1348" t="s">
        <v>37</v>
      </c>
    </row>
    <row r="1349" spans="4:8" x14ac:dyDescent="0.3">
      <c r="D1349">
        <v>0</v>
      </c>
      <c r="E1349" t="s">
        <v>27</v>
      </c>
      <c r="G1349">
        <v>0</v>
      </c>
      <c r="H1349" t="s">
        <v>37</v>
      </c>
    </row>
    <row r="1350" spans="4:8" x14ac:dyDescent="0.3">
      <c r="D1350">
        <v>0</v>
      </c>
      <c r="E1350" t="s">
        <v>27</v>
      </c>
      <c r="G1350">
        <v>1</v>
      </c>
      <c r="H1350" t="s">
        <v>37</v>
      </c>
    </row>
    <row r="1351" spans="4:8" x14ac:dyDescent="0.3">
      <c r="D1351">
        <v>1</v>
      </c>
      <c r="E1351" t="s">
        <v>27</v>
      </c>
      <c r="G1351">
        <v>1</v>
      </c>
      <c r="H1351" t="s">
        <v>37</v>
      </c>
    </row>
    <row r="1352" spans="4:8" x14ac:dyDescent="0.3">
      <c r="D1352">
        <v>2</v>
      </c>
      <c r="E1352" t="s">
        <v>27</v>
      </c>
      <c r="G1352">
        <v>0</v>
      </c>
      <c r="H1352" t="s">
        <v>37</v>
      </c>
    </row>
    <row r="1353" spans="4:8" x14ac:dyDescent="0.3">
      <c r="D1353">
        <v>1</v>
      </c>
      <c r="E1353" t="s">
        <v>27</v>
      </c>
      <c r="G1353">
        <v>2</v>
      </c>
      <c r="H1353" t="s">
        <v>37</v>
      </c>
    </row>
    <row r="1354" spans="4:8" x14ac:dyDescent="0.3">
      <c r="D1354">
        <v>2</v>
      </c>
      <c r="E1354" t="s">
        <v>27</v>
      </c>
      <c r="G1354">
        <v>0</v>
      </c>
      <c r="H1354" t="s">
        <v>37</v>
      </c>
    </row>
    <row r="1355" spans="4:8" x14ac:dyDescent="0.3">
      <c r="D1355">
        <v>0</v>
      </c>
      <c r="E1355" t="s">
        <v>27</v>
      </c>
      <c r="G1355">
        <v>1</v>
      </c>
      <c r="H1355" t="s">
        <v>37</v>
      </c>
    </row>
    <row r="1356" spans="4:8" x14ac:dyDescent="0.3">
      <c r="D1356">
        <v>0</v>
      </c>
      <c r="E1356" t="s">
        <v>27</v>
      </c>
      <c r="G1356">
        <v>0</v>
      </c>
      <c r="H1356" t="s">
        <v>37</v>
      </c>
    </row>
    <row r="1357" spans="4:8" x14ac:dyDescent="0.3">
      <c r="D1357">
        <v>1</v>
      </c>
      <c r="E1357" t="s">
        <v>27</v>
      </c>
      <c r="G1357">
        <v>1</v>
      </c>
      <c r="H1357" t="s">
        <v>37</v>
      </c>
    </row>
    <row r="1358" spans="4:8" x14ac:dyDescent="0.3">
      <c r="D1358">
        <v>3</v>
      </c>
      <c r="E1358" t="s">
        <v>27</v>
      </c>
      <c r="G1358">
        <v>1</v>
      </c>
      <c r="H1358" t="s">
        <v>37</v>
      </c>
    </row>
    <row r="1359" spans="4:8" x14ac:dyDescent="0.3">
      <c r="D1359">
        <v>1</v>
      </c>
      <c r="E1359" t="s">
        <v>27</v>
      </c>
      <c r="G1359">
        <v>1</v>
      </c>
      <c r="H1359" t="s">
        <v>37</v>
      </c>
    </row>
    <row r="1360" spans="4:8" x14ac:dyDescent="0.3">
      <c r="D1360">
        <v>1</v>
      </c>
      <c r="E1360" t="s">
        <v>27</v>
      </c>
      <c r="G1360">
        <v>0</v>
      </c>
      <c r="H1360" t="s">
        <v>37</v>
      </c>
    </row>
    <row r="1361" spans="4:8" x14ac:dyDescent="0.3">
      <c r="D1361">
        <v>2</v>
      </c>
      <c r="E1361" t="s">
        <v>27</v>
      </c>
      <c r="G1361">
        <v>1</v>
      </c>
      <c r="H1361" t="s">
        <v>37</v>
      </c>
    </row>
    <row r="1362" spans="4:8" x14ac:dyDescent="0.3">
      <c r="D1362">
        <v>1</v>
      </c>
      <c r="E1362" t="s">
        <v>27</v>
      </c>
      <c r="G1362">
        <v>1</v>
      </c>
      <c r="H1362" t="s">
        <v>37</v>
      </c>
    </row>
    <row r="1363" spans="4:8" x14ac:dyDescent="0.3">
      <c r="D1363">
        <v>1</v>
      </c>
      <c r="E1363" t="s">
        <v>27</v>
      </c>
      <c r="G1363">
        <v>1</v>
      </c>
      <c r="H1363" t="s">
        <v>37</v>
      </c>
    </row>
    <row r="1364" spans="4:8" x14ac:dyDescent="0.3">
      <c r="D1364">
        <v>0</v>
      </c>
      <c r="E1364" t="s">
        <v>27</v>
      </c>
      <c r="G1364">
        <v>2</v>
      </c>
      <c r="H1364" t="s">
        <v>37</v>
      </c>
    </row>
    <row r="1365" spans="4:8" x14ac:dyDescent="0.3">
      <c r="D1365">
        <v>0</v>
      </c>
      <c r="E1365" t="s">
        <v>27</v>
      </c>
      <c r="G1365">
        <v>3</v>
      </c>
      <c r="H1365" t="s">
        <v>37</v>
      </c>
    </row>
    <row r="1366" spans="4:8" x14ac:dyDescent="0.3">
      <c r="D1366">
        <v>1</v>
      </c>
      <c r="E1366" t="s">
        <v>27</v>
      </c>
      <c r="G1366">
        <v>0</v>
      </c>
      <c r="H1366" t="s">
        <v>37</v>
      </c>
    </row>
    <row r="1367" spans="4:8" x14ac:dyDescent="0.3">
      <c r="D1367">
        <v>0</v>
      </c>
      <c r="E1367" t="s">
        <v>27</v>
      </c>
      <c r="G1367">
        <v>0</v>
      </c>
      <c r="H1367" t="s">
        <v>37</v>
      </c>
    </row>
    <row r="1368" spans="4:8" x14ac:dyDescent="0.3">
      <c r="D1368">
        <v>1</v>
      </c>
      <c r="E1368" t="s">
        <v>27</v>
      </c>
      <c r="G1368">
        <v>1</v>
      </c>
      <c r="H1368" t="s">
        <v>37</v>
      </c>
    </row>
    <row r="1369" spans="4:8" x14ac:dyDescent="0.3">
      <c r="D1369">
        <v>1</v>
      </c>
      <c r="E1369" t="s">
        <v>27</v>
      </c>
      <c r="G1369">
        <v>0</v>
      </c>
      <c r="H1369" t="s">
        <v>37</v>
      </c>
    </row>
    <row r="1370" spans="4:8" x14ac:dyDescent="0.3">
      <c r="D1370">
        <v>1</v>
      </c>
      <c r="E1370" t="s">
        <v>27</v>
      </c>
      <c r="G1370">
        <v>1</v>
      </c>
      <c r="H1370" t="s">
        <v>37</v>
      </c>
    </row>
    <row r="1371" spans="4:8" x14ac:dyDescent="0.3">
      <c r="D1371">
        <v>0</v>
      </c>
      <c r="E1371" t="s">
        <v>27</v>
      </c>
      <c r="G1371">
        <v>0</v>
      </c>
      <c r="H1371" t="s">
        <v>37</v>
      </c>
    </row>
    <row r="1372" spans="4:8" x14ac:dyDescent="0.3">
      <c r="D1372">
        <v>2</v>
      </c>
      <c r="E1372" t="s">
        <v>27</v>
      </c>
      <c r="G1372">
        <v>0</v>
      </c>
      <c r="H1372" t="s">
        <v>37</v>
      </c>
    </row>
    <row r="1373" spans="4:8" x14ac:dyDescent="0.3">
      <c r="D1373">
        <v>0</v>
      </c>
      <c r="E1373" t="s">
        <v>27</v>
      </c>
      <c r="G1373">
        <v>0</v>
      </c>
      <c r="H1373" t="s">
        <v>37</v>
      </c>
    </row>
    <row r="1374" spans="4:8" x14ac:dyDescent="0.3">
      <c r="D1374">
        <v>0</v>
      </c>
      <c r="E1374" t="s">
        <v>27</v>
      </c>
      <c r="G1374">
        <v>1</v>
      </c>
      <c r="H1374" t="s">
        <v>37</v>
      </c>
    </row>
    <row r="1375" spans="4:8" x14ac:dyDescent="0.3">
      <c r="D1375">
        <v>1</v>
      </c>
      <c r="E1375" t="s">
        <v>27</v>
      </c>
      <c r="G1375">
        <v>0</v>
      </c>
      <c r="H1375" t="s">
        <v>37</v>
      </c>
    </row>
    <row r="1376" spans="4:8" x14ac:dyDescent="0.3">
      <c r="D1376">
        <v>0</v>
      </c>
      <c r="E1376" t="s">
        <v>27</v>
      </c>
      <c r="G1376">
        <v>0</v>
      </c>
      <c r="H1376" t="s">
        <v>37</v>
      </c>
    </row>
    <row r="1377" spans="4:8" x14ac:dyDescent="0.3">
      <c r="D1377">
        <v>1</v>
      </c>
      <c r="E1377" t="s">
        <v>27</v>
      </c>
      <c r="G1377">
        <v>1</v>
      </c>
      <c r="H1377" t="s">
        <v>37</v>
      </c>
    </row>
    <row r="1378" spans="4:8" x14ac:dyDescent="0.3">
      <c r="D1378">
        <v>0</v>
      </c>
      <c r="E1378" t="s">
        <v>27</v>
      </c>
      <c r="G1378">
        <v>0</v>
      </c>
      <c r="H1378" t="s">
        <v>37</v>
      </c>
    </row>
    <row r="1379" spans="4:8" x14ac:dyDescent="0.3">
      <c r="D1379">
        <v>1</v>
      </c>
      <c r="E1379" t="s">
        <v>27</v>
      </c>
      <c r="G1379">
        <v>1</v>
      </c>
      <c r="H1379" t="s">
        <v>37</v>
      </c>
    </row>
    <row r="1380" spans="4:8" x14ac:dyDescent="0.3">
      <c r="D1380">
        <v>1</v>
      </c>
      <c r="E1380" t="s">
        <v>27</v>
      </c>
      <c r="G1380">
        <v>1</v>
      </c>
      <c r="H1380" t="s">
        <v>37</v>
      </c>
    </row>
    <row r="1381" spans="4:8" x14ac:dyDescent="0.3">
      <c r="D1381">
        <v>0</v>
      </c>
      <c r="E1381" t="s">
        <v>27</v>
      </c>
      <c r="G1381">
        <v>1</v>
      </c>
      <c r="H1381" t="s">
        <v>37</v>
      </c>
    </row>
    <row r="1382" spans="4:8" x14ac:dyDescent="0.3">
      <c r="D1382">
        <v>0</v>
      </c>
      <c r="E1382" t="s">
        <v>27</v>
      </c>
      <c r="G1382">
        <v>1</v>
      </c>
      <c r="H1382" t="s">
        <v>37</v>
      </c>
    </row>
    <row r="1383" spans="4:8" x14ac:dyDescent="0.3">
      <c r="D1383">
        <v>1</v>
      </c>
      <c r="E1383" t="s">
        <v>27</v>
      </c>
      <c r="G1383">
        <v>1</v>
      </c>
      <c r="H1383" t="s">
        <v>37</v>
      </c>
    </row>
    <row r="1384" spans="4:8" x14ac:dyDescent="0.3">
      <c r="D1384">
        <v>0</v>
      </c>
      <c r="E1384" t="s">
        <v>27</v>
      </c>
      <c r="G1384">
        <v>2</v>
      </c>
      <c r="H1384" t="s">
        <v>37</v>
      </c>
    </row>
    <row r="1385" spans="4:8" x14ac:dyDescent="0.3">
      <c r="D1385">
        <v>0</v>
      </c>
      <c r="E1385" t="s">
        <v>27</v>
      </c>
      <c r="G1385">
        <v>0</v>
      </c>
      <c r="H1385" t="s">
        <v>37</v>
      </c>
    </row>
    <row r="1386" spans="4:8" x14ac:dyDescent="0.3">
      <c r="D1386">
        <v>2</v>
      </c>
      <c r="E1386" t="s">
        <v>27</v>
      </c>
      <c r="G1386">
        <v>0</v>
      </c>
      <c r="H1386" t="s">
        <v>37</v>
      </c>
    </row>
    <row r="1387" spans="4:8" x14ac:dyDescent="0.3">
      <c r="D1387">
        <v>0</v>
      </c>
      <c r="E1387" t="s">
        <v>27</v>
      </c>
      <c r="G1387">
        <v>0</v>
      </c>
      <c r="H1387" t="s">
        <v>37</v>
      </c>
    </row>
    <row r="1388" spans="4:8" x14ac:dyDescent="0.3">
      <c r="D1388">
        <v>0</v>
      </c>
      <c r="E1388" t="s">
        <v>27</v>
      </c>
      <c r="G1388">
        <v>0</v>
      </c>
      <c r="H1388" t="s">
        <v>37</v>
      </c>
    </row>
    <row r="1389" spans="4:8" x14ac:dyDescent="0.3">
      <c r="D1389">
        <v>0</v>
      </c>
      <c r="E1389" t="s">
        <v>27</v>
      </c>
      <c r="G1389">
        <v>1</v>
      </c>
      <c r="H1389" t="s">
        <v>37</v>
      </c>
    </row>
    <row r="1390" spans="4:8" x14ac:dyDescent="0.3">
      <c r="D1390">
        <v>1</v>
      </c>
      <c r="E1390" t="s">
        <v>27</v>
      </c>
      <c r="G1390">
        <v>0</v>
      </c>
      <c r="H1390" t="s">
        <v>37</v>
      </c>
    </row>
    <row r="1391" spans="4:8" x14ac:dyDescent="0.3">
      <c r="D1391">
        <v>0</v>
      </c>
      <c r="E1391" t="s">
        <v>27</v>
      </c>
      <c r="G1391">
        <v>0</v>
      </c>
      <c r="H1391" t="s">
        <v>37</v>
      </c>
    </row>
    <row r="1392" spans="4:8" x14ac:dyDescent="0.3">
      <c r="D1392">
        <v>1</v>
      </c>
      <c r="E1392" t="s">
        <v>27</v>
      </c>
      <c r="G1392">
        <v>1</v>
      </c>
      <c r="H1392" t="s">
        <v>37</v>
      </c>
    </row>
    <row r="1393" spans="4:8" x14ac:dyDescent="0.3">
      <c r="D1393">
        <v>1</v>
      </c>
      <c r="E1393" t="s">
        <v>27</v>
      </c>
      <c r="G1393">
        <v>1</v>
      </c>
      <c r="H1393" t="s">
        <v>37</v>
      </c>
    </row>
    <row r="1394" spans="4:8" x14ac:dyDescent="0.3">
      <c r="D1394">
        <v>1</v>
      </c>
      <c r="E1394" t="s">
        <v>27</v>
      </c>
      <c r="G1394">
        <v>1</v>
      </c>
      <c r="H1394" t="s">
        <v>37</v>
      </c>
    </row>
    <row r="1395" spans="4:8" x14ac:dyDescent="0.3">
      <c r="D1395">
        <v>1</v>
      </c>
      <c r="E1395" t="s">
        <v>27</v>
      </c>
      <c r="G1395">
        <v>0</v>
      </c>
      <c r="H1395" t="s">
        <v>37</v>
      </c>
    </row>
    <row r="1396" spans="4:8" x14ac:dyDescent="0.3">
      <c r="D1396">
        <v>1</v>
      </c>
      <c r="E1396" t="s">
        <v>27</v>
      </c>
      <c r="G1396">
        <v>3</v>
      </c>
      <c r="H1396" t="s">
        <v>37</v>
      </c>
    </row>
    <row r="1397" spans="4:8" x14ac:dyDescent="0.3">
      <c r="D1397">
        <v>1</v>
      </c>
      <c r="E1397" t="s">
        <v>27</v>
      </c>
      <c r="G1397">
        <v>1</v>
      </c>
      <c r="H1397" t="s">
        <v>37</v>
      </c>
    </row>
    <row r="1398" spans="4:8" x14ac:dyDescent="0.3">
      <c r="D1398">
        <v>0</v>
      </c>
      <c r="E1398" t="s">
        <v>27</v>
      </c>
      <c r="G1398">
        <v>2</v>
      </c>
      <c r="H1398" t="s">
        <v>37</v>
      </c>
    </row>
    <row r="1399" spans="4:8" x14ac:dyDescent="0.3">
      <c r="D1399">
        <v>2</v>
      </c>
      <c r="E1399" t="s">
        <v>27</v>
      </c>
      <c r="G1399">
        <v>2</v>
      </c>
      <c r="H1399" t="s">
        <v>37</v>
      </c>
    </row>
    <row r="1400" spans="4:8" x14ac:dyDescent="0.3">
      <c r="D1400">
        <v>0</v>
      </c>
      <c r="E1400" t="s">
        <v>27</v>
      </c>
      <c r="G1400">
        <v>0</v>
      </c>
      <c r="H1400" t="s">
        <v>37</v>
      </c>
    </row>
    <row r="1401" spans="4:8" x14ac:dyDescent="0.3">
      <c r="D1401">
        <v>2</v>
      </c>
      <c r="E1401" t="s">
        <v>27</v>
      </c>
      <c r="G1401">
        <v>2</v>
      </c>
      <c r="H1401" t="s">
        <v>37</v>
      </c>
    </row>
    <row r="1402" spans="4:8" x14ac:dyDescent="0.3">
      <c r="D1402">
        <v>0</v>
      </c>
      <c r="E1402" t="s">
        <v>27</v>
      </c>
      <c r="G1402">
        <v>0</v>
      </c>
      <c r="H1402" t="s">
        <v>37</v>
      </c>
    </row>
    <row r="1403" spans="4:8" x14ac:dyDescent="0.3">
      <c r="D1403">
        <v>1</v>
      </c>
      <c r="E1403" t="s">
        <v>27</v>
      </c>
      <c r="G1403">
        <v>0</v>
      </c>
      <c r="H1403" t="s">
        <v>37</v>
      </c>
    </row>
    <row r="1404" spans="4:8" x14ac:dyDescent="0.3">
      <c r="D1404">
        <v>3</v>
      </c>
      <c r="E1404" t="s">
        <v>27</v>
      </c>
      <c r="G1404">
        <v>1</v>
      </c>
      <c r="H1404" t="s">
        <v>37</v>
      </c>
    </row>
    <row r="1405" spans="4:8" x14ac:dyDescent="0.3">
      <c r="D1405">
        <v>0</v>
      </c>
      <c r="E1405" t="s">
        <v>27</v>
      </c>
      <c r="G1405">
        <v>1</v>
      </c>
      <c r="H1405" t="s">
        <v>37</v>
      </c>
    </row>
    <row r="1406" spans="4:8" x14ac:dyDescent="0.3">
      <c r="D1406">
        <v>1</v>
      </c>
      <c r="E1406" t="s">
        <v>27</v>
      </c>
      <c r="G1406">
        <v>2</v>
      </c>
      <c r="H1406" t="s">
        <v>37</v>
      </c>
    </row>
    <row r="1407" spans="4:8" x14ac:dyDescent="0.3">
      <c r="D1407">
        <v>1</v>
      </c>
      <c r="E1407" t="s">
        <v>27</v>
      </c>
      <c r="G1407">
        <v>1</v>
      </c>
      <c r="H1407" t="s">
        <v>37</v>
      </c>
    </row>
    <row r="1408" spans="4:8" x14ac:dyDescent="0.3">
      <c r="D1408">
        <v>1</v>
      </c>
      <c r="E1408" t="s">
        <v>27</v>
      </c>
      <c r="G1408">
        <v>1</v>
      </c>
      <c r="H1408" t="s">
        <v>37</v>
      </c>
    </row>
    <row r="1409" spans="4:8" x14ac:dyDescent="0.3">
      <c r="D1409">
        <v>0</v>
      </c>
      <c r="E1409" t="s">
        <v>27</v>
      </c>
      <c r="G1409">
        <v>0</v>
      </c>
      <c r="H1409" t="s">
        <v>37</v>
      </c>
    </row>
    <row r="1410" spans="4:8" x14ac:dyDescent="0.3">
      <c r="D1410">
        <v>0</v>
      </c>
      <c r="E1410" t="s">
        <v>27</v>
      </c>
      <c r="G1410">
        <v>0</v>
      </c>
      <c r="H1410" t="s">
        <v>37</v>
      </c>
    </row>
    <row r="1411" spans="4:8" x14ac:dyDescent="0.3">
      <c r="D1411">
        <v>0</v>
      </c>
      <c r="E1411" t="s">
        <v>27</v>
      </c>
      <c r="G1411">
        <v>1</v>
      </c>
      <c r="H1411" t="s">
        <v>37</v>
      </c>
    </row>
    <row r="1412" spans="4:8" x14ac:dyDescent="0.3">
      <c r="D1412">
        <v>1</v>
      </c>
      <c r="E1412" t="s">
        <v>27</v>
      </c>
      <c r="G1412">
        <v>0</v>
      </c>
      <c r="H1412" t="s">
        <v>37</v>
      </c>
    </row>
    <row r="1413" spans="4:8" x14ac:dyDescent="0.3">
      <c r="D1413">
        <v>2</v>
      </c>
      <c r="E1413" t="s">
        <v>27</v>
      </c>
      <c r="G1413">
        <v>1</v>
      </c>
      <c r="H1413" t="s">
        <v>37</v>
      </c>
    </row>
    <row r="1414" spans="4:8" x14ac:dyDescent="0.3">
      <c r="D1414">
        <v>0</v>
      </c>
      <c r="E1414" t="s">
        <v>27</v>
      </c>
      <c r="G1414">
        <v>0</v>
      </c>
      <c r="H1414" t="s">
        <v>37</v>
      </c>
    </row>
    <row r="1415" spans="4:8" x14ac:dyDescent="0.3">
      <c r="D1415">
        <v>0</v>
      </c>
      <c r="E1415" t="s">
        <v>27</v>
      </c>
      <c r="G1415">
        <v>2</v>
      </c>
      <c r="H1415" t="s">
        <v>37</v>
      </c>
    </row>
    <row r="1416" spans="4:8" x14ac:dyDescent="0.3">
      <c r="D1416">
        <v>1</v>
      </c>
      <c r="E1416" t="s">
        <v>27</v>
      </c>
      <c r="G1416">
        <v>0</v>
      </c>
      <c r="H1416" t="s">
        <v>37</v>
      </c>
    </row>
    <row r="1417" spans="4:8" x14ac:dyDescent="0.3">
      <c r="D1417">
        <v>0</v>
      </c>
      <c r="E1417" t="s">
        <v>27</v>
      </c>
      <c r="G1417">
        <v>0</v>
      </c>
      <c r="H1417" t="s">
        <v>37</v>
      </c>
    </row>
    <row r="1418" spans="4:8" x14ac:dyDescent="0.3">
      <c r="D1418">
        <v>1</v>
      </c>
      <c r="E1418" t="s">
        <v>27</v>
      </c>
      <c r="G1418">
        <v>0</v>
      </c>
      <c r="H1418" t="s">
        <v>37</v>
      </c>
    </row>
    <row r="1419" spans="4:8" x14ac:dyDescent="0.3">
      <c r="D1419">
        <v>1</v>
      </c>
      <c r="E1419" t="s">
        <v>27</v>
      </c>
      <c r="G1419">
        <v>1</v>
      </c>
      <c r="H1419" t="s">
        <v>37</v>
      </c>
    </row>
    <row r="1420" spans="4:8" x14ac:dyDescent="0.3">
      <c r="D1420">
        <v>0</v>
      </c>
      <c r="E1420" t="s">
        <v>27</v>
      </c>
      <c r="G1420">
        <v>0</v>
      </c>
      <c r="H1420" t="s">
        <v>37</v>
      </c>
    </row>
    <row r="1421" spans="4:8" x14ac:dyDescent="0.3">
      <c r="D1421">
        <v>1</v>
      </c>
      <c r="E1421" t="s">
        <v>27</v>
      </c>
      <c r="G1421">
        <v>2</v>
      </c>
      <c r="H1421" t="s">
        <v>37</v>
      </c>
    </row>
    <row r="1422" spans="4:8" x14ac:dyDescent="0.3">
      <c r="D1422">
        <v>1</v>
      </c>
      <c r="E1422" t="s">
        <v>27</v>
      </c>
      <c r="G1422">
        <v>0</v>
      </c>
      <c r="H1422" t="s">
        <v>37</v>
      </c>
    </row>
    <row r="1423" spans="4:8" x14ac:dyDescent="0.3">
      <c r="D1423">
        <v>1</v>
      </c>
      <c r="E1423" t="s">
        <v>27</v>
      </c>
      <c r="G1423">
        <v>1</v>
      </c>
      <c r="H1423" t="s">
        <v>37</v>
      </c>
    </row>
    <row r="1424" spans="4:8" x14ac:dyDescent="0.3">
      <c r="D1424">
        <v>1</v>
      </c>
      <c r="E1424" t="s">
        <v>27</v>
      </c>
      <c r="G1424">
        <v>2</v>
      </c>
      <c r="H1424" t="s">
        <v>37</v>
      </c>
    </row>
    <row r="1425" spans="4:8" x14ac:dyDescent="0.3">
      <c r="D1425">
        <v>0</v>
      </c>
      <c r="E1425" t="s">
        <v>27</v>
      </c>
      <c r="G1425">
        <v>1</v>
      </c>
      <c r="H1425" t="s">
        <v>37</v>
      </c>
    </row>
    <row r="1426" spans="4:8" x14ac:dyDescent="0.3">
      <c r="D1426">
        <v>1</v>
      </c>
      <c r="E1426" t="s">
        <v>27</v>
      </c>
      <c r="G1426">
        <v>1</v>
      </c>
      <c r="H1426" t="s">
        <v>37</v>
      </c>
    </row>
    <row r="1427" spans="4:8" x14ac:dyDescent="0.3">
      <c r="D1427">
        <v>1</v>
      </c>
      <c r="E1427" t="s">
        <v>27</v>
      </c>
      <c r="G1427">
        <v>1</v>
      </c>
      <c r="H1427" t="s">
        <v>37</v>
      </c>
    </row>
    <row r="1428" spans="4:8" x14ac:dyDescent="0.3">
      <c r="D1428">
        <v>1</v>
      </c>
      <c r="E1428" t="s">
        <v>27</v>
      </c>
      <c r="G1428">
        <v>1</v>
      </c>
      <c r="H1428" t="s">
        <v>37</v>
      </c>
    </row>
    <row r="1429" spans="4:8" x14ac:dyDescent="0.3">
      <c r="D1429">
        <v>1</v>
      </c>
      <c r="E1429" t="s">
        <v>27</v>
      </c>
      <c r="G1429">
        <v>1</v>
      </c>
      <c r="H1429" t="s">
        <v>37</v>
      </c>
    </row>
    <row r="1430" spans="4:8" x14ac:dyDescent="0.3">
      <c r="D1430">
        <v>0</v>
      </c>
      <c r="E1430" t="s">
        <v>27</v>
      </c>
      <c r="G1430">
        <v>1</v>
      </c>
      <c r="H1430" t="s">
        <v>37</v>
      </c>
    </row>
    <row r="1431" spans="4:8" x14ac:dyDescent="0.3">
      <c r="D1431">
        <v>0</v>
      </c>
      <c r="E1431" t="s">
        <v>27</v>
      </c>
      <c r="G1431">
        <v>0</v>
      </c>
      <c r="H1431" t="s">
        <v>37</v>
      </c>
    </row>
    <row r="1432" spans="4:8" x14ac:dyDescent="0.3">
      <c r="D1432">
        <v>2</v>
      </c>
      <c r="E1432" t="s">
        <v>27</v>
      </c>
      <c r="G1432">
        <v>2</v>
      </c>
      <c r="H1432" t="s">
        <v>37</v>
      </c>
    </row>
    <row r="1433" spans="4:8" x14ac:dyDescent="0.3">
      <c r="D1433">
        <v>1</v>
      </c>
      <c r="E1433" t="s">
        <v>27</v>
      </c>
      <c r="G1433">
        <v>1</v>
      </c>
      <c r="H1433" t="s">
        <v>37</v>
      </c>
    </row>
    <row r="1434" spans="4:8" x14ac:dyDescent="0.3">
      <c r="D1434">
        <v>0</v>
      </c>
      <c r="E1434" t="s">
        <v>27</v>
      </c>
      <c r="G1434">
        <v>3</v>
      </c>
      <c r="H1434" t="s">
        <v>37</v>
      </c>
    </row>
    <row r="1435" spans="4:8" x14ac:dyDescent="0.3">
      <c r="D1435">
        <v>0</v>
      </c>
      <c r="E1435" t="s">
        <v>27</v>
      </c>
      <c r="G1435">
        <v>0</v>
      </c>
      <c r="H1435" t="s">
        <v>37</v>
      </c>
    </row>
    <row r="1436" spans="4:8" x14ac:dyDescent="0.3">
      <c r="D1436">
        <v>1</v>
      </c>
      <c r="E1436" t="s">
        <v>27</v>
      </c>
      <c r="G1436">
        <v>1</v>
      </c>
      <c r="H1436" t="s">
        <v>37</v>
      </c>
    </row>
    <row r="1437" spans="4:8" x14ac:dyDescent="0.3">
      <c r="D1437">
        <v>0</v>
      </c>
      <c r="E1437" t="s">
        <v>27</v>
      </c>
      <c r="G1437">
        <v>1</v>
      </c>
      <c r="H1437" t="s">
        <v>37</v>
      </c>
    </row>
    <row r="1438" spans="4:8" x14ac:dyDescent="0.3">
      <c r="D1438">
        <v>2</v>
      </c>
      <c r="E1438" t="s">
        <v>27</v>
      </c>
      <c r="G1438">
        <v>1</v>
      </c>
      <c r="H1438" t="s">
        <v>37</v>
      </c>
    </row>
    <row r="1439" spans="4:8" x14ac:dyDescent="0.3">
      <c r="D1439">
        <v>1</v>
      </c>
      <c r="E1439" t="s">
        <v>27</v>
      </c>
      <c r="G1439">
        <v>1</v>
      </c>
      <c r="H1439" t="s">
        <v>37</v>
      </c>
    </row>
    <row r="1440" spans="4:8" x14ac:dyDescent="0.3">
      <c r="D1440">
        <v>0</v>
      </c>
      <c r="E1440" t="s">
        <v>27</v>
      </c>
      <c r="G1440">
        <v>0</v>
      </c>
      <c r="H1440" t="s">
        <v>37</v>
      </c>
    </row>
    <row r="1441" spans="4:8" x14ac:dyDescent="0.3">
      <c r="D1441">
        <v>1</v>
      </c>
      <c r="E1441" t="s">
        <v>27</v>
      </c>
      <c r="G1441">
        <v>1</v>
      </c>
      <c r="H1441" t="s">
        <v>37</v>
      </c>
    </row>
    <row r="1442" spans="4:8" x14ac:dyDescent="0.3">
      <c r="D1442">
        <v>0</v>
      </c>
      <c r="E1442" t="s">
        <v>27</v>
      </c>
      <c r="G1442">
        <v>1</v>
      </c>
      <c r="H1442" t="s">
        <v>37</v>
      </c>
    </row>
    <row r="1443" spans="4:8" x14ac:dyDescent="0.3">
      <c r="D1443">
        <v>1</v>
      </c>
      <c r="E1443" t="s">
        <v>27</v>
      </c>
      <c r="G1443">
        <v>0</v>
      </c>
      <c r="H1443" t="s">
        <v>37</v>
      </c>
    </row>
    <row r="1444" spans="4:8" x14ac:dyDescent="0.3">
      <c r="D1444">
        <v>0</v>
      </c>
      <c r="E1444" t="s">
        <v>27</v>
      </c>
      <c r="G1444">
        <v>2</v>
      </c>
      <c r="H1444" t="s">
        <v>37</v>
      </c>
    </row>
    <row r="1445" spans="4:8" x14ac:dyDescent="0.3">
      <c r="D1445">
        <v>0</v>
      </c>
      <c r="E1445" t="s">
        <v>27</v>
      </c>
      <c r="G1445">
        <v>0</v>
      </c>
      <c r="H1445" t="s">
        <v>37</v>
      </c>
    </row>
    <row r="1446" spans="4:8" x14ac:dyDescent="0.3">
      <c r="D1446">
        <v>0</v>
      </c>
      <c r="E1446" t="s">
        <v>27</v>
      </c>
      <c r="G1446">
        <v>0</v>
      </c>
      <c r="H1446" t="s">
        <v>37</v>
      </c>
    </row>
    <row r="1447" spans="4:8" x14ac:dyDescent="0.3">
      <c r="D1447">
        <v>0</v>
      </c>
      <c r="E1447" t="s">
        <v>27</v>
      </c>
      <c r="G1447">
        <v>1</v>
      </c>
      <c r="H1447" t="s">
        <v>37</v>
      </c>
    </row>
    <row r="1448" spans="4:8" x14ac:dyDescent="0.3">
      <c r="D1448">
        <v>0</v>
      </c>
      <c r="E1448" t="s">
        <v>27</v>
      </c>
      <c r="G1448">
        <v>0</v>
      </c>
      <c r="H1448" t="s">
        <v>37</v>
      </c>
    </row>
    <row r="1449" spans="4:8" x14ac:dyDescent="0.3">
      <c r="D1449">
        <v>0</v>
      </c>
      <c r="E1449" t="s">
        <v>27</v>
      </c>
      <c r="G1449">
        <v>0</v>
      </c>
      <c r="H1449" t="s">
        <v>37</v>
      </c>
    </row>
    <row r="1450" spans="4:8" x14ac:dyDescent="0.3">
      <c r="D1450">
        <v>0</v>
      </c>
      <c r="E1450" t="s">
        <v>27</v>
      </c>
      <c r="G1450">
        <v>0</v>
      </c>
      <c r="H1450" t="s">
        <v>37</v>
      </c>
    </row>
    <row r="1451" spans="4:8" x14ac:dyDescent="0.3">
      <c r="D1451">
        <v>0</v>
      </c>
      <c r="E1451" t="s">
        <v>27</v>
      </c>
      <c r="G1451">
        <v>1</v>
      </c>
      <c r="H1451" t="s">
        <v>37</v>
      </c>
    </row>
    <row r="1452" spans="4:8" x14ac:dyDescent="0.3">
      <c r="D1452">
        <v>1</v>
      </c>
      <c r="E1452" t="s">
        <v>27</v>
      </c>
      <c r="G1452">
        <v>1</v>
      </c>
      <c r="H1452" t="s">
        <v>37</v>
      </c>
    </row>
    <row r="1453" spans="4:8" x14ac:dyDescent="0.3">
      <c r="D1453">
        <v>0</v>
      </c>
      <c r="E1453" t="s">
        <v>27</v>
      </c>
      <c r="G1453">
        <v>0</v>
      </c>
      <c r="H1453" t="s">
        <v>37</v>
      </c>
    </row>
    <row r="1454" spans="4:8" x14ac:dyDescent="0.3">
      <c r="D1454">
        <v>0</v>
      </c>
      <c r="E1454" t="s">
        <v>27</v>
      </c>
      <c r="G1454">
        <v>3</v>
      </c>
      <c r="H1454" t="s">
        <v>37</v>
      </c>
    </row>
    <row r="1455" spans="4:8" x14ac:dyDescent="0.3">
      <c r="D1455">
        <v>0</v>
      </c>
      <c r="E1455" t="s">
        <v>27</v>
      </c>
      <c r="G1455">
        <v>0</v>
      </c>
      <c r="H1455" t="s">
        <v>37</v>
      </c>
    </row>
    <row r="1456" spans="4:8" x14ac:dyDescent="0.3">
      <c r="D1456">
        <v>1</v>
      </c>
      <c r="E1456" t="s">
        <v>27</v>
      </c>
      <c r="G1456">
        <v>0</v>
      </c>
      <c r="H1456" t="s">
        <v>37</v>
      </c>
    </row>
    <row r="1457" spans="4:8" x14ac:dyDescent="0.3">
      <c r="D1457">
        <v>0</v>
      </c>
      <c r="E1457" t="s">
        <v>27</v>
      </c>
      <c r="G1457">
        <v>1</v>
      </c>
      <c r="H1457" t="s">
        <v>37</v>
      </c>
    </row>
    <row r="1458" spans="4:8" x14ac:dyDescent="0.3">
      <c r="D1458">
        <v>0</v>
      </c>
      <c r="E1458" t="s">
        <v>27</v>
      </c>
      <c r="G1458">
        <v>0</v>
      </c>
      <c r="H1458" t="s">
        <v>37</v>
      </c>
    </row>
    <row r="1459" spans="4:8" x14ac:dyDescent="0.3">
      <c r="D1459">
        <v>1</v>
      </c>
      <c r="E1459" t="s">
        <v>27</v>
      </c>
      <c r="G1459">
        <v>1</v>
      </c>
      <c r="H1459" t="s">
        <v>37</v>
      </c>
    </row>
    <row r="1460" spans="4:8" x14ac:dyDescent="0.3">
      <c r="D1460">
        <v>1</v>
      </c>
      <c r="E1460" t="s">
        <v>27</v>
      </c>
      <c r="G1460">
        <v>0</v>
      </c>
      <c r="H1460" t="s">
        <v>37</v>
      </c>
    </row>
    <row r="1461" spans="4:8" x14ac:dyDescent="0.3">
      <c r="D1461">
        <v>1</v>
      </c>
      <c r="E1461" t="s">
        <v>27</v>
      </c>
      <c r="G1461">
        <v>1</v>
      </c>
      <c r="H1461" t="s">
        <v>37</v>
      </c>
    </row>
    <row r="1462" spans="4:8" x14ac:dyDescent="0.3">
      <c r="D1462">
        <v>1</v>
      </c>
      <c r="E1462" t="s">
        <v>27</v>
      </c>
      <c r="G1462">
        <v>0</v>
      </c>
      <c r="H1462" t="s">
        <v>37</v>
      </c>
    </row>
    <row r="1463" spans="4:8" x14ac:dyDescent="0.3">
      <c r="D1463">
        <v>0</v>
      </c>
      <c r="E1463" t="s">
        <v>27</v>
      </c>
      <c r="G1463">
        <v>1</v>
      </c>
      <c r="H1463" t="s">
        <v>37</v>
      </c>
    </row>
    <row r="1464" spans="4:8" x14ac:dyDescent="0.3">
      <c r="D1464">
        <v>1</v>
      </c>
      <c r="E1464" t="s">
        <v>27</v>
      </c>
      <c r="G1464">
        <v>1</v>
      </c>
      <c r="H1464" t="s">
        <v>37</v>
      </c>
    </row>
    <row r="1465" spans="4:8" x14ac:dyDescent="0.3">
      <c r="D1465">
        <v>2</v>
      </c>
      <c r="E1465" t="s">
        <v>27</v>
      </c>
      <c r="G1465">
        <v>1</v>
      </c>
      <c r="H1465" t="s">
        <v>37</v>
      </c>
    </row>
    <row r="1466" spans="4:8" x14ac:dyDescent="0.3">
      <c r="D1466">
        <v>1</v>
      </c>
      <c r="E1466" t="s">
        <v>27</v>
      </c>
      <c r="G1466">
        <v>2</v>
      </c>
      <c r="H1466" t="s">
        <v>37</v>
      </c>
    </row>
    <row r="1467" spans="4:8" x14ac:dyDescent="0.3">
      <c r="D1467">
        <v>1</v>
      </c>
      <c r="E1467" t="s">
        <v>27</v>
      </c>
      <c r="G1467">
        <v>1</v>
      </c>
      <c r="H1467" t="s">
        <v>37</v>
      </c>
    </row>
    <row r="1468" spans="4:8" x14ac:dyDescent="0.3">
      <c r="D1468">
        <v>0</v>
      </c>
      <c r="E1468" t="s">
        <v>27</v>
      </c>
      <c r="G1468">
        <v>0</v>
      </c>
      <c r="H1468" t="s">
        <v>37</v>
      </c>
    </row>
    <row r="1469" spans="4:8" x14ac:dyDescent="0.3">
      <c r="D1469">
        <v>1</v>
      </c>
      <c r="E1469" t="s">
        <v>27</v>
      </c>
      <c r="G1469">
        <v>1</v>
      </c>
      <c r="H1469" t="s">
        <v>37</v>
      </c>
    </row>
    <row r="1470" spans="4:8" x14ac:dyDescent="0.3">
      <c r="D1470">
        <v>2</v>
      </c>
      <c r="E1470" t="s">
        <v>27</v>
      </c>
      <c r="G1470">
        <v>0</v>
      </c>
      <c r="H1470" t="s">
        <v>37</v>
      </c>
    </row>
    <row r="1471" spans="4:8" x14ac:dyDescent="0.3">
      <c r="D1471">
        <v>2</v>
      </c>
      <c r="E1471" t="s">
        <v>27</v>
      </c>
      <c r="G1471">
        <v>2</v>
      </c>
      <c r="H1471" t="s">
        <v>37</v>
      </c>
    </row>
    <row r="1472" spans="4:8" x14ac:dyDescent="0.3">
      <c r="D1472">
        <v>1</v>
      </c>
      <c r="E1472" t="s">
        <v>27</v>
      </c>
      <c r="G1472">
        <v>0</v>
      </c>
      <c r="H1472" t="s">
        <v>37</v>
      </c>
    </row>
    <row r="1473" spans="4:8" x14ac:dyDescent="0.3">
      <c r="D1473">
        <v>1</v>
      </c>
      <c r="E1473" t="s">
        <v>27</v>
      </c>
      <c r="G1473">
        <v>0</v>
      </c>
      <c r="H1473" t="s">
        <v>37</v>
      </c>
    </row>
    <row r="1474" spans="4:8" x14ac:dyDescent="0.3">
      <c r="D1474">
        <v>1</v>
      </c>
      <c r="E1474" t="s">
        <v>27</v>
      </c>
      <c r="G1474">
        <v>0</v>
      </c>
      <c r="H1474" t="s">
        <v>37</v>
      </c>
    </row>
    <row r="1475" spans="4:8" x14ac:dyDescent="0.3">
      <c r="D1475">
        <v>3</v>
      </c>
      <c r="E1475" t="s">
        <v>27</v>
      </c>
      <c r="G1475">
        <v>0</v>
      </c>
      <c r="H1475" t="s">
        <v>37</v>
      </c>
    </row>
    <row r="1476" spans="4:8" x14ac:dyDescent="0.3">
      <c r="D1476">
        <v>1</v>
      </c>
      <c r="E1476" t="s">
        <v>27</v>
      </c>
      <c r="G1476">
        <v>0</v>
      </c>
      <c r="H1476" t="s">
        <v>37</v>
      </c>
    </row>
    <row r="1477" spans="4:8" x14ac:dyDescent="0.3">
      <c r="D1477">
        <v>2</v>
      </c>
      <c r="E1477" t="s">
        <v>27</v>
      </c>
      <c r="G1477">
        <v>1</v>
      </c>
      <c r="H1477" t="s">
        <v>37</v>
      </c>
    </row>
    <row r="1478" spans="4:8" x14ac:dyDescent="0.3">
      <c r="D1478">
        <v>2</v>
      </c>
      <c r="E1478" t="s">
        <v>27</v>
      </c>
      <c r="G1478">
        <v>1</v>
      </c>
      <c r="H1478" t="s">
        <v>37</v>
      </c>
    </row>
    <row r="1479" spans="4:8" x14ac:dyDescent="0.3">
      <c r="D1479">
        <v>0</v>
      </c>
      <c r="E1479" t="s">
        <v>27</v>
      </c>
      <c r="G1479">
        <v>1</v>
      </c>
      <c r="H1479" t="s">
        <v>37</v>
      </c>
    </row>
    <row r="1480" spans="4:8" x14ac:dyDescent="0.3">
      <c r="D1480">
        <v>0</v>
      </c>
      <c r="E1480" t="s">
        <v>27</v>
      </c>
      <c r="G1480">
        <v>1</v>
      </c>
      <c r="H1480" t="s">
        <v>37</v>
      </c>
    </row>
    <row r="1481" spans="4:8" x14ac:dyDescent="0.3">
      <c r="D1481">
        <v>3</v>
      </c>
      <c r="E1481" t="s">
        <v>27</v>
      </c>
      <c r="G1481">
        <v>2</v>
      </c>
      <c r="H1481" t="s">
        <v>37</v>
      </c>
    </row>
    <row r="1482" spans="4:8" x14ac:dyDescent="0.3">
      <c r="D1482">
        <v>1</v>
      </c>
      <c r="E1482" t="s">
        <v>27</v>
      </c>
      <c r="G1482">
        <v>2</v>
      </c>
      <c r="H1482" t="s">
        <v>37</v>
      </c>
    </row>
    <row r="1483" spans="4:8" x14ac:dyDescent="0.3">
      <c r="D1483">
        <v>1</v>
      </c>
      <c r="E1483" t="s">
        <v>27</v>
      </c>
      <c r="G1483">
        <v>1</v>
      </c>
      <c r="H1483" t="s">
        <v>37</v>
      </c>
    </row>
    <row r="1484" spans="4:8" x14ac:dyDescent="0.3">
      <c r="D1484">
        <v>1</v>
      </c>
      <c r="E1484" t="s">
        <v>27</v>
      </c>
      <c r="G1484">
        <v>0</v>
      </c>
      <c r="H1484" t="s">
        <v>37</v>
      </c>
    </row>
    <row r="1485" spans="4:8" x14ac:dyDescent="0.3">
      <c r="D1485">
        <v>0</v>
      </c>
      <c r="E1485" t="s">
        <v>27</v>
      </c>
      <c r="G1485">
        <v>1</v>
      </c>
      <c r="H1485" t="s">
        <v>37</v>
      </c>
    </row>
    <row r="1486" spans="4:8" x14ac:dyDescent="0.3">
      <c r="D1486">
        <v>0</v>
      </c>
      <c r="E1486" t="s">
        <v>27</v>
      </c>
      <c r="G1486">
        <v>1</v>
      </c>
      <c r="H1486" t="s">
        <v>37</v>
      </c>
    </row>
    <row r="1487" spans="4:8" x14ac:dyDescent="0.3">
      <c r="D1487">
        <v>0</v>
      </c>
      <c r="E1487" t="s">
        <v>27</v>
      </c>
      <c r="G1487">
        <v>0</v>
      </c>
      <c r="H1487" t="s">
        <v>37</v>
      </c>
    </row>
    <row r="1488" spans="4:8" x14ac:dyDescent="0.3">
      <c r="D1488">
        <v>0</v>
      </c>
      <c r="E1488" t="s">
        <v>27</v>
      </c>
      <c r="G1488">
        <v>2</v>
      </c>
      <c r="H1488" t="s">
        <v>37</v>
      </c>
    </row>
    <row r="1489" spans="4:8" x14ac:dyDescent="0.3">
      <c r="D1489">
        <v>3</v>
      </c>
      <c r="E1489" t="s">
        <v>27</v>
      </c>
      <c r="G1489">
        <v>1</v>
      </c>
      <c r="H1489" t="s">
        <v>37</v>
      </c>
    </row>
    <row r="1490" spans="4:8" x14ac:dyDescent="0.3">
      <c r="D1490">
        <v>0</v>
      </c>
      <c r="E1490" t="s">
        <v>27</v>
      </c>
      <c r="G1490">
        <v>2</v>
      </c>
      <c r="H1490" t="s">
        <v>37</v>
      </c>
    </row>
    <row r="1491" spans="4:8" x14ac:dyDescent="0.3">
      <c r="D1491">
        <v>0</v>
      </c>
      <c r="E1491" t="s">
        <v>27</v>
      </c>
      <c r="G1491">
        <v>1</v>
      </c>
      <c r="H1491" t="s">
        <v>37</v>
      </c>
    </row>
    <row r="1492" spans="4:8" x14ac:dyDescent="0.3">
      <c r="D1492">
        <v>2</v>
      </c>
      <c r="E1492" t="s">
        <v>27</v>
      </c>
      <c r="G1492">
        <v>0</v>
      </c>
      <c r="H1492" t="s">
        <v>37</v>
      </c>
    </row>
    <row r="1493" spans="4:8" x14ac:dyDescent="0.3">
      <c r="D1493">
        <v>1</v>
      </c>
      <c r="E1493" t="s">
        <v>27</v>
      </c>
      <c r="G1493">
        <v>1</v>
      </c>
      <c r="H1493" t="s">
        <v>37</v>
      </c>
    </row>
    <row r="1494" spans="4:8" x14ac:dyDescent="0.3">
      <c r="D1494">
        <v>1</v>
      </c>
      <c r="E1494" t="s">
        <v>27</v>
      </c>
      <c r="G1494">
        <v>1</v>
      </c>
      <c r="H1494" t="s">
        <v>37</v>
      </c>
    </row>
    <row r="1495" spans="4:8" x14ac:dyDescent="0.3">
      <c r="D1495">
        <v>0</v>
      </c>
      <c r="E1495" t="s">
        <v>27</v>
      </c>
      <c r="G1495">
        <v>2</v>
      </c>
      <c r="H1495" t="s">
        <v>37</v>
      </c>
    </row>
    <row r="1496" spans="4:8" x14ac:dyDescent="0.3">
      <c r="D1496">
        <v>2</v>
      </c>
      <c r="E1496" t="s">
        <v>27</v>
      </c>
      <c r="G1496">
        <v>1</v>
      </c>
      <c r="H1496" t="s">
        <v>37</v>
      </c>
    </row>
    <row r="1497" spans="4:8" x14ac:dyDescent="0.3">
      <c r="D1497">
        <v>3</v>
      </c>
      <c r="E1497" t="s">
        <v>27</v>
      </c>
      <c r="G1497">
        <v>0</v>
      </c>
      <c r="H1497" t="s">
        <v>37</v>
      </c>
    </row>
    <row r="1498" spans="4:8" x14ac:dyDescent="0.3">
      <c r="D1498">
        <v>0</v>
      </c>
      <c r="E1498" t="s">
        <v>27</v>
      </c>
      <c r="G1498">
        <v>0</v>
      </c>
      <c r="H1498" t="s">
        <v>37</v>
      </c>
    </row>
    <row r="1499" spans="4:8" x14ac:dyDescent="0.3">
      <c r="D1499">
        <v>1</v>
      </c>
      <c r="E1499" t="s">
        <v>27</v>
      </c>
      <c r="G1499">
        <v>1</v>
      </c>
      <c r="H1499" t="s">
        <v>37</v>
      </c>
    </row>
    <row r="1500" spans="4:8" x14ac:dyDescent="0.3">
      <c r="D1500">
        <v>0</v>
      </c>
      <c r="E1500" t="s">
        <v>27</v>
      </c>
      <c r="G1500">
        <v>1</v>
      </c>
      <c r="H1500" t="s">
        <v>37</v>
      </c>
    </row>
    <row r="1501" spans="4:8" x14ac:dyDescent="0.3">
      <c r="D1501">
        <v>0</v>
      </c>
      <c r="E1501" t="s">
        <v>27</v>
      </c>
      <c r="G1501">
        <v>0</v>
      </c>
      <c r="H1501" t="s">
        <v>37</v>
      </c>
    </row>
    <row r="1502" spans="4:8" x14ac:dyDescent="0.3">
      <c r="D1502">
        <v>1</v>
      </c>
      <c r="E1502" t="s">
        <v>27</v>
      </c>
      <c r="G1502">
        <v>1</v>
      </c>
      <c r="H1502" t="s">
        <v>37</v>
      </c>
    </row>
    <row r="1503" spans="4:8" x14ac:dyDescent="0.3">
      <c r="D1503">
        <v>1</v>
      </c>
      <c r="E1503" t="s">
        <v>27</v>
      </c>
      <c r="G1503">
        <v>2</v>
      </c>
      <c r="H1503" t="s">
        <v>37</v>
      </c>
    </row>
    <row r="1504" spans="4:8" x14ac:dyDescent="0.3">
      <c r="D1504">
        <v>0</v>
      </c>
      <c r="E1504" t="s">
        <v>27</v>
      </c>
      <c r="G1504">
        <v>1</v>
      </c>
      <c r="H1504" t="s">
        <v>37</v>
      </c>
    </row>
    <row r="1505" spans="4:8" x14ac:dyDescent="0.3">
      <c r="D1505">
        <v>1</v>
      </c>
      <c r="E1505" t="s">
        <v>27</v>
      </c>
      <c r="G1505">
        <v>1</v>
      </c>
      <c r="H1505" t="s">
        <v>37</v>
      </c>
    </row>
    <row r="1506" spans="4:8" x14ac:dyDescent="0.3">
      <c r="D1506">
        <v>0</v>
      </c>
      <c r="E1506" t="s">
        <v>27</v>
      </c>
      <c r="G1506">
        <v>0</v>
      </c>
      <c r="H1506" t="s">
        <v>37</v>
      </c>
    </row>
    <row r="1507" spans="4:8" x14ac:dyDescent="0.3">
      <c r="D1507">
        <v>0</v>
      </c>
      <c r="E1507" t="s">
        <v>27</v>
      </c>
      <c r="G1507">
        <v>0</v>
      </c>
      <c r="H1507" t="s">
        <v>37</v>
      </c>
    </row>
    <row r="1508" spans="4:8" x14ac:dyDescent="0.3">
      <c r="D1508">
        <v>0</v>
      </c>
      <c r="E1508" t="s">
        <v>27</v>
      </c>
      <c r="G1508">
        <v>2</v>
      </c>
      <c r="H1508" t="s">
        <v>37</v>
      </c>
    </row>
    <row r="1509" spans="4:8" x14ac:dyDescent="0.3">
      <c r="D1509">
        <v>0</v>
      </c>
      <c r="E1509" t="s">
        <v>27</v>
      </c>
      <c r="G1509">
        <v>0</v>
      </c>
      <c r="H1509" t="s">
        <v>37</v>
      </c>
    </row>
    <row r="1510" spans="4:8" x14ac:dyDescent="0.3">
      <c r="D1510">
        <v>0</v>
      </c>
      <c r="E1510" t="s">
        <v>27</v>
      </c>
      <c r="G1510">
        <v>0</v>
      </c>
      <c r="H1510" t="s">
        <v>37</v>
      </c>
    </row>
    <row r="1511" spans="4:8" x14ac:dyDescent="0.3">
      <c r="D1511">
        <v>0</v>
      </c>
      <c r="E1511" t="s">
        <v>27</v>
      </c>
      <c r="G1511">
        <v>2</v>
      </c>
      <c r="H1511" t="s">
        <v>37</v>
      </c>
    </row>
    <row r="1512" spans="4:8" x14ac:dyDescent="0.3">
      <c r="D1512">
        <v>0</v>
      </c>
      <c r="E1512" t="s">
        <v>27</v>
      </c>
      <c r="G1512">
        <v>3</v>
      </c>
      <c r="H1512" t="s">
        <v>37</v>
      </c>
    </row>
    <row r="1513" spans="4:8" x14ac:dyDescent="0.3">
      <c r="D1513">
        <v>1</v>
      </c>
      <c r="E1513" t="s">
        <v>27</v>
      </c>
      <c r="G1513">
        <v>0</v>
      </c>
      <c r="H1513" t="s">
        <v>37</v>
      </c>
    </row>
    <row r="1514" spans="4:8" x14ac:dyDescent="0.3">
      <c r="D1514">
        <v>0</v>
      </c>
      <c r="E1514" t="s">
        <v>27</v>
      </c>
      <c r="G1514">
        <v>0</v>
      </c>
      <c r="H1514" t="s">
        <v>37</v>
      </c>
    </row>
    <row r="1515" spans="4:8" x14ac:dyDescent="0.3">
      <c r="D1515">
        <v>1</v>
      </c>
      <c r="E1515" t="s">
        <v>27</v>
      </c>
      <c r="G1515">
        <v>1</v>
      </c>
      <c r="H1515" t="s">
        <v>37</v>
      </c>
    </row>
    <row r="1516" spans="4:8" x14ac:dyDescent="0.3">
      <c r="D1516">
        <v>1</v>
      </c>
      <c r="E1516" t="s">
        <v>27</v>
      </c>
      <c r="G1516">
        <v>0</v>
      </c>
      <c r="H1516" t="s">
        <v>37</v>
      </c>
    </row>
    <row r="1517" spans="4:8" x14ac:dyDescent="0.3">
      <c r="D1517">
        <v>0</v>
      </c>
      <c r="E1517" t="s">
        <v>27</v>
      </c>
      <c r="G1517">
        <v>0</v>
      </c>
      <c r="H1517" t="s">
        <v>37</v>
      </c>
    </row>
    <row r="1518" spans="4:8" x14ac:dyDescent="0.3">
      <c r="D1518">
        <v>1</v>
      </c>
      <c r="E1518" t="s">
        <v>27</v>
      </c>
      <c r="G1518">
        <v>1</v>
      </c>
      <c r="H1518" t="s">
        <v>37</v>
      </c>
    </row>
    <row r="1519" spans="4:8" x14ac:dyDescent="0.3">
      <c r="D1519">
        <v>1</v>
      </c>
      <c r="E1519" t="s">
        <v>27</v>
      </c>
      <c r="G1519">
        <v>0</v>
      </c>
      <c r="H1519" t="s">
        <v>37</v>
      </c>
    </row>
    <row r="1520" spans="4:8" x14ac:dyDescent="0.3">
      <c r="D1520">
        <v>1</v>
      </c>
      <c r="E1520" t="s">
        <v>27</v>
      </c>
      <c r="G1520">
        <v>2</v>
      </c>
      <c r="H1520" t="s">
        <v>37</v>
      </c>
    </row>
    <row r="1521" spans="4:8" x14ac:dyDescent="0.3">
      <c r="D1521">
        <v>0</v>
      </c>
      <c r="E1521" t="s">
        <v>27</v>
      </c>
      <c r="G1521">
        <v>1</v>
      </c>
      <c r="H1521" t="s">
        <v>37</v>
      </c>
    </row>
    <row r="1522" spans="4:8" x14ac:dyDescent="0.3">
      <c r="D1522">
        <v>0</v>
      </c>
      <c r="E1522" t="s">
        <v>27</v>
      </c>
      <c r="G1522">
        <v>1</v>
      </c>
      <c r="H1522" t="s">
        <v>37</v>
      </c>
    </row>
    <row r="1523" spans="4:8" x14ac:dyDescent="0.3">
      <c r="D1523">
        <v>1</v>
      </c>
      <c r="E1523" t="s">
        <v>27</v>
      </c>
      <c r="G1523">
        <v>1</v>
      </c>
      <c r="H1523" t="s">
        <v>37</v>
      </c>
    </row>
    <row r="1524" spans="4:8" x14ac:dyDescent="0.3">
      <c r="D1524">
        <v>1</v>
      </c>
      <c r="E1524" t="s">
        <v>27</v>
      </c>
      <c r="G1524">
        <v>0</v>
      </c>
      <c r="H1524" t="s">
        <v>37</v>
      </c>
    </row>
    <row r="1525" spans="4:8" x14ac:dyDescent="0.3">
      <c r="D1525">
        <v>0</v>
      </c>
      <c r="E1525" t="s">
        <v>27</v>
      </c>
      <c r="G1525">
        <v>1</v>
      </c>
      <c r="H1525" t="s">
        <v>37</v>
      </c>
    </row>
    <row r="1526" spans="4:8" x14ac:dyDescent="0.3">
      <c r="D1526">
        <v>2</v>
      </c>
      <c r="E1526" t="s">
        <v>27</v>
      </c>
      <c r="G1526">
        <v>0</v>
      </c>
      <c r="H1526" t="s">
        <v>37</v>
      </c>
    </row>
    <row r="1527" spans="4:8" x14ac:dyDescent="0.3">
      <c r="D1527">
        <v>0</v>
      </c>
      <c r="E1527" t="s">
        <v>27</v>
      </c>
      <c r="G1527">
        <v>1</v>
      </c>
      <c r="H1527" t="s">
        <v>37</v>
      </c>
    </row>
    <row r="1528" spans="4:8" x14ac:dyDescent="0.3">
      <c r="D1528">
        <v>0</v>
      </c>
      <c r="E1528" t="s">
        <v>27</v>
      </c>
      <c r="G1528">
        <v>1</v>
      </c>
      <c r="H1528" t="s">
        <v>37</v>
      </c>
    </row>
    <row r="1529" spans="4:8" x14ac:dyDescent="0.3">
      <c r="D1529">
        <v>0</v>
      </c>
      <c r="E1529" t="s">
        <v>27</v>
      </c>
      <c r="G1529">
        <v>0</v>
      </c>
      <c r="H1529" t="s">
        <v>37</v>
      </c>
    </row>
    <row r="1530" spans="4:8" x14ac:dyDescent="0.3">
      <c r="D1530">
        <v>3</v>
      </c>
      <c r="E1530" t="s">
        <v>27</v>
      </c>
      <c r="G1530">
        <v>0</v>
      </c>
      <c r="H1530" t="s">
        <v>37</v>
      </c>
    </row>
    <row r="1531" spans="4:8" x14ac:dyDescent="0.3">
      <c r="D1531">
        <v>1</v>
      </c>
      <c r="E1531" t="s">
        <v>27</v>
      </c>
      <c r="G1531">
        <v>2</v>
      </c>
      <c r="H1531" t="s">
        <v>37</v>
      </c>
    </row>
    <row r="1532" spans="4:8" x14ac:dyDescent="0.3">
      <c r="D1532">
        <v>0</v>
      </c>
      <c r="E1532" t="s">
        <v>27</v>
      </c>
      <c r="G1532">
        <v>1</v>
      </c>
      <c r="H1532" t="s">
        <v>37</v>
      </c>
    </row>
    <row r="1533" spans="4:8" x14ac:dyDescent="0.3">
      <c r="D1533">
        <v>0</v>
      </c>
      <c r="E1533" t="s">
        <v>27</v>
      </c>
      <c r="G1533">
        <v>1</v>
      </c>
      <c r="H1533" t="s">
        <v>37</v>
      </c>
    </row>
    <row r="1534" spans="4:8" x14ac:dyDescent="0.3">
      <c r="D1534">
        <v>1</v>
      </c>
      <c r="E1534" t="s">
        <v>27</v>
      </c>
      <c r="G1534">
        <v>0</v>
      </c>
      <c r="H1534" t="s">
        <v>37</v>
      </c>
    </row>
    <row r="1535" spans="4:8" x14ac:dyDescent="0.3">
      <c r="D1535">
        <v>0</v>
      </c>
      <c r="E1535" t="s">
        <v>27</v>
      </c>
      <c r="G1535">
        <v>0</v>
      </c>
      <c r="H1535" t="s">
        <v>37</v>
      </c>
    </row>
    <row r="1536" spans="4:8" x14ac:dyDescent="0.3">
      <c r="D1536">
        <v>3</v>
      </c>
      <c r="E1536" t="s">
        <v>27</v>
      </c>
      <c r="G1536">
        <v>0</v>
      </c>
      <c r="H1536" t="s">
        <v>37</v>
      </c>
    </row>
    <row r="1537" spans="4:8" x14ac:dyDescent="0.3">
      <c r="D1537">
        <v>0</v>
      </c>
      <c r="E1537" t="s">
        <v>27</v>
      </c>
      <c r="G1537">
        <v>0</v>
      </c>
      <c r="H1537" t="s">
        <v>37</v>
      </c>
    </row>
    <row r="1538" spans="4:8" x14ac:dyDescent="0.3">
      <c r="D1538">
        <v>1</v>
      </c>
      <c r="E1538" t="s">
        <v>27</v>
      </c>
      <c r="G1538">
        <v>0</v>
      </c>
      <c r="H1538" t="s">
        <v>37</v>
      </c>
    </row>
    <row r="1539" spans="4:8" x14ac:dyDescent="0.3">
      <c r="D1539">
        <v>0</v>
      </c>
      <c r="E1539" t="s">
        <v>27</v>
      </c>
      <c r="G1539">
        <v>0</v>
      </c>
      <c r="H1539" t="s">
        <v>37</v>
      </c>
    </row>
    <row r="1540" spans="4:8" x14ac:dyDescent="0.3">
      <c r="D1540">
        <v>3</v>
      </c>
      <c r="E1540" t="s">
        <v>27</v>
      </c>
      <c r="G1540">
        <v>1</v>
      </c>
      <c r="H1540" t="s">
        <v>37</v>
      </c>
    </row>
    <row r="1541" spans="4:8" x14ac:dyDescent="0.3">
      <c r="D1541">
        <v>0</v>
      </c>
      <c r="E1541" t="s">
        <v>27</v>
      </c>
      <c r="G1541">
        <v>0</v>
      </c>
      <c r="H1541" t="s">
        <v>37</v>
      </c>
    </row>
    <row r="1542" spans="4:8" x14ac:dyDescent="0.3">
      <c r="D1542">
        <v>0</v>
      </c>
      <c r="E1542" t="s">
        <v>27</v>
      </c>
      <c r="G1542">
        <v>0</v>
      </c>
      <c r="H1542" t="s">
        <v>37</v>
      </c>
    </row>
    <row r="1543" spans="4:8" x14ac:dyDescent="0.3">
      <c r="D1543">
        <v>0</v>
      </c>
      <c r="E1543" t="s">
        <v>27</v>
      </c>
      <c r="G1543">
        <v>1</v>
      </c>
      <c r="H1543" t="s">
        <v>37</v>
      </c>
    </row>
    <row r="1544" spans="4:8" x14ac:dyDescent="0.3">
      <c r="D1544">
        <v>0</v>
      </c>
      <c r="E1544" t="s">
        <v>27</v>
      </c>
      <c r="G1544">
        <v>2</v>
      </c>
      <c r="H1544" t="s">
        <v>37</v>
      </c>
    </row>
    <row r="1545" spans="4:8" x14ac:dyDescent="0.3">
      <c r="D1545">
        <v>1</v>
      </c>
      <c r="E1545" t="s">
        <v>27</v>
      </c>
      <c r="G1545">
        <v>2</v>
      </c>
      <c r="H1545" t="s">
        <v>37</v>
      </c>
    </row>
    <row r="1546" spans="4:8" x14ac:dyDescent="0.3">
      <c r="D1546">
        <v>1</v>
      </c>
      <c r="E1546" t="s">
        <v>27</v>
      </c>
      <c r="G1546">
        <v>1</v>
      </c>
      <c r="H1546" t="s">
        <v>37</v>
      </c>
    </row>
    <row r="1547" spans="4:8" x14ac:dyDescent="0.3">
      <c r="D1547">
        <v>2</v>
      </c>
      <c r="E1547" t="s">
        <v>27</v>
      </c>
      <c r="G1547">
        <v>1</v>
      </c>
      <c r="H1547" t="s">
        <v>37</v>
      </c>
    </row>
    <row r="1548" spans="4:8" x14ac:dyDescent="0.3">
      <c r="D1548">
        <v>0</v>
      </c>
      <c r="E1548" t="s">
        <v>27</v>
      </c>
      <c r="G1548">
        <v>1</v>
      </c>
      <c r="H1548" t="s">
        <v>37</v>
      </c>
    </row>
    <row r="1549" spans="4:8" x14ac:dyDescent="0.3">
      <c r="D1549">
        <v>2</v>
      </c>
      <c r="E1549" t="s">
        <v>27</v>
      </c>
      <c r="G1549">
        <v>0</v>
      </c>
      <c r="H1549" t="s">
        <v>37</v>
      </c>
    </row>
    <row r="1550" spans="4:8" x14ac:dyDescent="0.3">
      <c r="D1550">
        <v>1</v>
      </c>
      <c r="E1550" t="s">
        <v>27</v>
      </c>
      <c r="G1550">
        <v>1</v>
      </c>
      <c r="H1550" t="s">
        <v>37</v>
      </c>
    </row>
    <row r="1551" spans="4:8" x14ac:dyDescent="0.3">
      <c r="D1551">
        <v>1</v>
      </c>
      <c r="E1551" t="s">
        <v>27</v>
      </c>
      <c r="G1551">
        <v>0</v>
      </c>
      <c r="H1551" t="s">
        <v>37</v>
      </c>
    </row>
    <row r="1552" spans="4:8" x14ac:dyDescent="0.3">
      <c r="D1552">
        <v>0</v>
      </c>
      <c r="E1552" t="s">
        <v>27</v>
      </c>
      <c r="G1552">
        <v>0</v>
      </c>
      <c r="H1552" t="s">
        <v>37</v>
      </c>
    </row>
    <row r="1553" spans="4:8" x14ac:dyDescent="0.3">
      <c r="D1553">
        <v>2</v>
      </c>
      <c r="E1553" t="s">
        <v>27</v>
      </c>
      <c r="G1553">
        <v>1</v>
      </c>
      <c r="H1553" t="s">
        <v>37</v>
      </c>
    </row>
    <row r="1554" spans="4:8" x14ac:dyDescent="0.3">
      <c r="D1554">
        <v>0</v>
      </c>
      <c r="E1554" t="s">
        <v>27</v>
      </c>
      <c r="G1554">
        <v>0</v>
      </c>
      <c r="H1554" t="s">
        <v>37</v>
      </c>
    </row>
    <row r="1555" spans="4:8" x14ac:dyDescent="0.3">
      <c r="D1555">
        <v>0</v>
      </c>
      <c r="E1555" t="s">
        <v>27</v>
      </c>
      <c r="G1555">
        <v>1</v>
      </c>
      <c r="H1555" t="s">
        <v>37</v>
      </c>
    </row>
    <row r="1556" spans="4:8" x14ac:dyDescent="0.3">
      <c r="D1556">
        <v>1</v>
      </c>
      <c r="E1556" t="s">
        <v>27</v>
      </c>
      <c r="G1556">
        <v>0</v>
      </c>
      <c r="H1556" t="s">
        <v>37</v>
      </c>
    </row>
    <row r="1557" spans="4:8" x14ac:dyDescent="0.3">
      <c r="D1557">
        <v>0</v>
      </c>
      <c r="E1557" t="s">
        <v>27</v>
      </c>
      <c r="G1557">
        <v>0</v>
      </c>
      <c r="H1557" t="s">
        <v>37</v>
      </c>
    </row>
    <row r="1558" spans="4:8" x14ac:dyDescent="0.3">
      <c r="D1558">
        <v>1</v>
      </c>
      <c r="E1558" t="s">
        <v>27</v>
      </c>
      <c r="G1558">
        <v>0</v>
      </c>
      <c r="H1558" t="s">
        <v>37</v>
      </c>
    </row>
    <row r="1559" spans="4:8" x14ac:dyDescent="0.3">
      <c r="D1559">
        <v>1</v>
      </c>
      <c r="E1559" t="s">
        <v>27</v>
      </c>
      <c r="G1559">
        <v>1</v>
      </c>
      <c r="H1559" t="s">
        <v>37</v>
      </c>
    </row>
    <row r="1560" spans="4:8" x14ac:dyDescent="0.3">
      <c r="D1560">
        <v>0</v>
      </c>
      <c r="E1560" t="s">
        <v>27</v>
      </c>
      <c r="G1560">
        <v>1</v>
      </c>
      <c r="H1560" t="s">
        <v>37</v>
      </c>
    </row>
    <row r="1561" spans="4:8" x14ac:dyDescent="0.3">
      <c r="D1561">
        <v>1</v>
      </c>
      <c r="E1561" t="s">
        <v>27</v>
      </c>
      <c r="G1561">
        <v>0</v>
      </c>
      <c r="H1561" t="s">
        <v>37</v>
      </c>
    </row>
    <row r="1562" spans="4:8" x14ac:dyDescent="0.3">
      <c r="D1562">
        <v>1</v>
      </c>
      <c r="E1562" t="s">
        <v>27</v>
      </c>
      <c r="G1562">
        <v>1</v>
      </c>
      <c r="H1562" t="s">
        <v>37</v>
      </c>
    </row>
    <row r="1563" spans="4:8" x14ac:dyDescent="0.3">
      <c r="D1563">
        <v>0</v>
      </c>
      <c r="E1563" t="s">
        <v>27</v>
      </c>
      <c r="G1563">
        <v>1</v>
      </c>
      <c r="H1563" t="s">
        <v>37</v>
      </c>
    </row>
    <row r="1564" spans="4:8" x14ac:dyDescent="0.3">
      <c r="D1564">
        <v>1</v>
      </c>
      <c r="E1564" t="s">
        <v>27</v>
      </c>
      <c r="G1564">
        <v>1</v>
      </c>
      <c r="H1564" t="s">
        <v>37</v>
      </c>
    </row>
    <row r="1565" spans="4:8" x14ac:dyDescent="0.3">
      <c r="D1565">
        <v>1</v>
      </c>
      <c r="E1565" t="s">
        <v>27</v>
      </c>
      <c r="G1565">
        <v>1</v>
      </c>
      <c r="H1565" t="s">
        <v>37</v>
      </c>
    </row>
    <row r="1566" spans="4:8" x14ac:dyDescent="0.3">
      <c r="D1566">
        <v>1</v>
      </c>
      <c r="E1566" t="s">
        <v>27</v>
      </c>
      <c r="G1566">
        <v>0</v>
      </c>
      <c r="H1566" t="s">
        <v>37</v>
      </c>
    </row>
    <row r="1567" spans="4:8" x14ac:dyDescent="0.3">
      <c r="D1567">
        <v>0</v>
      </c>
      <c r="E1567" t="s">
        <v>27</v>
      </c>
      <c r="G1567">
        <v>2</v>
      </c>
      <c r="H1567" t="s">
        <v>37</v>
      </c>
    </row>
    <row r="1568" spans="4:8" x14ac:dyDescent="0.3">
      <c r="D1568">
        <v>0</v>
      </c>
      <c r="E1568" t="s">
        <v>27</v>
      </c>
      <c r="G1568">
        <v>1</v>
      </c>
      <c r="H1568" t="s">
        <v>37</v>
      </c>
    </row>
    <row r="1569" spans="4:8" x14ac:dyDescent="0.3">
      <c r="D1569">
        <v>0</v>
      </c>
      <c r="E1569" t="s">
        <v>27</v>
      </c>
      <c r="G1569">
        <v>2</v>
      </c>
      <c r="H1569" t="s">
        <v>37</v>
      </c>
    </row>
    <row r="1570" spans="4:8" x14ac:dyDescent="0.3">
      <c r="D1570">
        <v>0</v>
      </c>
      <c r="E1570" t="s">
        <v>27</v>
      </c>
      <c r="G1570">
        <v>1</v>
      </c>
      <c r="H1570" t="s">
        <v>37</v>
      </c>
    </row>
    <row r="1571" spans="4:8" x14ac:dyDescent="0.3">
      <c r="D1571">
        <v>0</v>
      </c>
      <c r="E1571" t="s">
        <v>27</v>
      </c>
      <c r="G1571">
        <v>0</v>
      </c>
      <c r="H1571" t="s">
        <v>37</v>
      </c>
    </row>
    <row r="1572" spans="4:8" x14ac:dyDescent="0.3">
      <c r="D1572">
        <v>0</v>
      </c>
      <c r="E1572" t="s">
        <v>27</v>
      </c>
      <c r="G1572">
        <v>0</v>
      </c>
      <c r="H1572" t="s">
        <v>37</v>
      </c>
    </row>
    <row r="1573" spans="4:8" x14ac:dyDescent="0.3">
      <c r="D1573">
        <v>3</v>
      </c>
      <c r="E1573" t="s">
        <v>27</v>
      </c>
      <c r="G1573">
        <v>1</v>
      </c>
      <c r="H1573" t="s">
        <v>37</v>
      </c>
    </row>
    <row r="1574" spans="4:8" x14ac:dyDescent="0.3">
      <c r="D1574">
        <v>0</v>
      </c>
      <c r="E1574" t="s">
        <v>27</v>
      </c>
      <c r="G1574">
        <v>0</v>
      </c>
      <c r="H1574" t="s">
        <v>37</v>
      </c>
    </row>
    <row r="1575" spans="4:8" x14ac:dyDescent="0.3">
      <c r="D1575">
        <v>0</v>
      </c>
      <c r="E1575" t="s">
        <v>27</v>
      </c>
      <c r="G1575">
        <v>1</v>
      </c>
      <c r="H1575" t="s">
        <v>37</v>
      </c>
    </row>
    <row r="1576" spans="4:8" x14ac:dyDescent="0.3">
      <c r="D1576">
        <v>2</v>
      </c>
      <c r="E1576" t="s">
        <v>27</v>
      </c>
      <c r="G1576">
        <v>1</v>
      </c>
      <c r="H1576" t="s">
        <v>37</v>
      </c>
    </row>
    <row r="1577" spans="4:8" x14ac:dyDescent="0.3">
      <c r="D1577">
        <v>0</v>
      </c>
      <c r="E1577" t="s">
        <v>27</v>
      </c>
      <c r="G1577">
        <v>1</v>
      </c>
      <c r="H1577" t="s">
        <v>37</v>
      </c>
    </row>
    <row r="1578" spans="4:8" x14ac:dyDescent="0.3">
      <c r="D1578">
        <v>0</v>
      </c>
      <c r="E1578" t="s">
        <v>27</v>
      </c>
      <c r="G1578">
        <v>1</v>
      </c>
      <c r="H1578" t="s">
        <v>37</v>
      </c>
    </row>
    <row r="1579" spans="4:8" x14ac:dyDescent="0.3">
      <c r="D1579">
        <v>1</v>
      </c>
      <c r="E1579" t="s">
        <v>27</v>
      </c>
      <c r="G1579">
        <v>1</v>
      </c>
      <c r="H1579" t="s">
        <v>37</v>
      </c>
    </row>
    <row r="1580" spans="4:8" x14ac:dyDescent="0.3">
      <c r="D1580">
        <v>0</v>
      </c>
      <c r="E1580" t="s">
        <v>27</v>
      </c>
      <c r="G1580">
        <v>1</v>
      </c>
      <c r="H1580" t="s">
        <v>37</v>
      </c>
    </row>
    <row r="1581" spans="4:8" x14ac:dyDescent="0.3">
      <c r="D1581">
        <v>2</v>
      </c>
      <c r="E1581" t="s">
        <v>27</v>
      </c>
      <c r="G1581">
        <v>0</v>
      </c>
      <c r="H1581" t="s">
        <v>37</v>
      </c>
    </row>
    <row r="1582" spans="4:8" x14ac:dyDescent="0.3">
      <c r="D1582">
        <v>0</v>
      </c>
      <c r="E1582" t="s">
        <v>27</v>
      </c>
      <c r="G1582">
        <v>1</v>
      </c>
      <c r="H1582" t="s">
        <v>37</v>
      </c>
    </row>
    <row r="1583" spans="4:8" x14ac:dyDescent="0.3">
      <c r="D1583">
        <v>1</v>
      </c>
      <c r="E1583" t="s">
        <v>27</v>
      </c>
      <c r="G1583">
        <v>0</v>
      </c>
      <c r="H1583" t="s">
        <v>37</v>
      </c>
    </row>
    <row r="1584" spans="4:8" x14ac:dyDescent="0.3">
      <c r="D1584">
        <v>0</v>
      </c>
      <c r="E1584" t="s">
        <v>27</v>
      </c>
      <c r="G1584">
        <v>2</v>
      </c>
      <c r="H1584" t="s">
        <v>37</v>
      </c>
    </row>
    <row r="1585" spans="4:8" x14ac:dyDescent="0.3">
      <c r="D1585">
        <v>1</v>
      </c>
      <c r="E1585" t="s">
        <v>27</v>
      </c>
      <c r="G1585">
        <v>1</v>
      </c>
      <c r="H1585" t="s">
        <v>37</v>
      </c>
    </row>
    <row r="1586" spans="4:8" x14ac:dyDescent="0.3">
      <c r="D1586">
        <v>0</v>
      </c>
      <c r="E1586" t="s">
        <v>27</v>
      </c>
      <c r="G1586">
        <v>0</v>
      </c>
      <c r="H1586" t="s">
        <v>37</v>
      </c>
    </row>
    <row r="1587" spans="4:8" x14ac:dyDescent="0.3">
      <c r="D1587">
        <v>1</v>
      </c>
      <c r="E1587" t="s">
        <v>27</v>
      </c>
      <c r="G1587">
        <v>1</v>
      </c>
      <c r="H1587" t="s">
        <v>37</v>
      </c>
    </row>
    <row r="1588" spans="4:8" x14ac:dyDescent="0.3">
      <c r="D1588">
        <v>1</v>
      </c>
      <c r="E1588" t="s">
        <v>27</v>
      </c>
      <c r="G1588">
        <v>1</v>
      </c>
      <c r="H1588" t="s">
        <v>37</v>
      </c>
    </row>
    <row r="1589" spans="4:8" x14ac:dyDescent="0.3">
      <c r="D1589">
        <v>2</v>
      </c>
      <c r="E1589" t="s">
        <v>27</v>
      </c>
      <c r="G1589">
        <v>0</v>
      </c>
      <c r="H1589" t="s">
        <v>37</v>
      </c>
    </row>
    <row r="1590" spans="4:8" x14ac:dyDescent="0.3">
      <c r="D1590">
        <v>0</v>
      </c>
      <c r="E1590" t="s">
        <v>27</v>
      </c>
      <c r="G1590">
        <v>0</v>
      </c>
      <c r="H1590" t="s">
        <v>37</v>
      </c>
    </row>
    <row r="1591" spans="4:8" x14ac:dyDescent="0.3">
      <c r="D1591">
        <v>0</v>
      </c>
      <c r="E1591" t="s">
        <v>27</v>
      </c>
      <c r="G1591">
        <v>1</v>
      </c>
      <c r="H1591" t="s">
        <v>37</v>
      </c>
    </row>
    <row r="1592" spans="4:8" x14ac:dyDescent="0.3">
      <c r="D1592">
        <v>1</v>
      </c>
      <c r="E1592" t="s">
        <v>27</v>
      </c>
      <c r="G1592">
        <v>1</v>
      </c>
      <c r="H1592" t="s">
        <v>37</v>
      </c>
    </row>
    <row r="1593" spans="4:8" x14ac:dyDescent="0.3">
      <c r="D1593">
        <v>1</v>
      </c>
      <c r="E1593" t="s">
        <v>27</v>
      </c>
      <c r="G1593">
        <v>1</v>
      </c>
      <c r="H1593" t="s">
        <v>37</v>
      </c>
    </row>
    <row r="1594" spans="4:8" x14ac:dyDescent="0.3">
      <c r="D1594">
        <v>2</v>
      </c>
      <c r="E1594" t="s">
        <v>27</v>
      </c>
      <c r="G1594">
        <v>0</v>
      </c>
      <c r="H1594" t="s">
        <v>37</v>
      </c>
    </row>
    <row r="1595" spans="4:8" x14ac:dyDescent="0.3">
      <c r="D1595">
        <v>3</v>
      </c>
      <c r="E1595" t="s">
        <v>27</v>
      </c>
      <c r="G1595">
        <v>0</v>
      </c>
      <c r="H1595" t="s">
        <v>37</v>
      </c>
    </row>
    <row r="1596" spans="4:8" x14ac:dyDescent="0.3">
      <c r="D1596">
        <v>0</v>
      </c>
      <c r="E1596" t="s">
        <v>27</v>
      </c>
      <c r="G1596">
        <v>0</v>
      </c>
      <c r="H1596" t="s">
        <v>37</v>
      </c>
    </row>
    <row r="1597" spans="4:8" x14ac:dyDescent="0.3">
      <c r="D1597">
        <v>1</v>
      </c>
      <c r="E1597" t="s">
        <v>27</v>
      </c>
      <c r="G1597">
        <v>0</v>
      </c>
      <c r="H1597" t="s">
        <v>37</v>
      </c>
    </row>
    <row r="1598" spans="4:8" x14ac:dyDescent="0.3">
      <c r="D1598">
        <v>0</v>
      </c>
      <c r="E1598" t="s">
        <v>27</v>
      </c>
      <c r="G1598">
        <v>1</v>
      </c>
      <c r="H1598" t="s">
        <v>37</v>
      </c>
    </row>
    <row r="1599" spans="4:8" x14ac:dyDescent="0.3">
      <c r="D1599">
        <v>1</v>
      </c>
      <c r="E1599" t="s">
        <v>27</v>
      </c>
      <c r="G1599">
        <v>0</v>
      </c>
      <c r="H1599" t="s">
        <v>37</v>
      </c>
    </row>
    <row r="1600" spans="4:8" x14ac:dyDescent="0.3">
      <c r="D1600">
        <v>1</v>
      </c>
      <c r="E1600" t="s">
        <v>27</v>
      </c>
      <c r="G1600">
        <v>1</v>
      </c>
      <c r="H1600" t="s">
        <v>37</v>
      </c>
    </row>
    <row r="1601" spans="4:8" x14ac:dyDescent="0.3">
      <c r="D1601">
        <v>1</v>
      </c>
      <c r="E1601" t="s">
        <v>27</v>
      </c>
      <c r="G1601">
        <v>2</v>
      </c>
      <c r="H1601" t="s">
        <v>37</v>
      </c>
    </row>
    <row r="1602" spans="4:8" x14ac:dyDescent="0.3">
      <c r="D1602">
        <v>0</v>
      </c>
      <c r="E1602" t="s">
        <v>27</v>
      </c>
      <c r="G1602">
        <v>1</v>
      </c>
      <c r="H1602" t="s">
        <v>37</v>
      </c>
    </row>
    <row r="1603" spans="4:8" x14ac:dyDescent="0.3">
      <c r="D1603">
        <v>0</v>
      </c>
      <c r="E1603" t="s">
        <v>27</v>
      </c>
      <c r="G1603">
        <v>3</v>
      </c>
      <c r="H1603" t="s">
        <v>37</v>
      </c>
    </row>
    <row r="1604" spans="4:8" x14ac:dyDescent="0.3">
      <c r="D1604">
        <v>0</v>
      </c>
      <c r="E1604" t="s">
        <v>27</v>
      </c>
      <c r="G1604">
        <v>0</v>
      </c>
      <c r="H1604" t="s">
        <v>37</v>
      </c>
    </row>
    <row r="1605" spans="4:8" x14ac:dyDescent="0.3">
      <c r="D1605">
        <v>1</v>
      </c>
      <c r="E1605" t="s">
        <v>27</v>
      </c>
      <c r="G1605">
        <v>0</v>
      </c>
      <c r="H1605" t="s">
        <v>37</v>
      </c>
    </row>
    <row r="1606" spans="4:8" x14ac:dyDescent="0.3">
      <c r="D1606">
        <v>1</v>
      </c>
      <c r="E1606" t="s">
        <v>27</v>
      </c>
      <c r="G1606">
        <v>0</v>
      </c>
      <c r="H1606" t="s">
        <v>37</v>
      </c>
    </row>
    <row r="1607" spans="4:8" x14ac:dyDescent="0.3">
      <c r="D1607">
        <v>0</v>
      </c>
      <c r="E1607" t="s">
        <v>27</v>
      </c>
      <c r="G1607">
        <v>2</v>
      </c>
      <c r="H1607" t="s">
        <v>37</v>
      </c>
    </row>
    <row r="1608" spans="4:8" x14ac:dyDescent="0.3">
      <c r="D1608">
        <v>2</v>
      </c>
      <c r="E1608" t="s">
        <v>27</v>
      </c>
      <c r="G1608">
        <v>1</v>
      </c>
      <c r="H1608" t="s">
        <v>37</v>
      </c>
    </row>
    <row r="1609" spans="4:8" x14ac:dyDescent="0.3">
      <c r="D1609">
        <v>1</v>
      </c>
      <c r="E1609" t="s">
        <v>27</v>
      </c>
      <c r="G1609">
        <v>0</v>
      </c>
      <c r="H1609" t="s">
        <v>37</v>
      </c>
    </row>
    <row r="1610" spans="4:8" x14ac:dyDescent="0.3">
      <c r="D1610">
        <v>1</v>
      </c>
      <c r="E1610" t="s">
        <v>27</v>
      </c>
      <c r="G1610">
        <v>0</v>
      </c>
      <c r="H1610" t="s">
        <v>37</v>
      </c>
    </row>
    <row r="1611" spans="4:8" x14ac:dyDescent="0.3">
      <c r="D1611">
        <v>1</v>
      </c>
      <c r="E1611" t="s">
        <v>27</v>
      </c>
      <c r="G1611">
        <v>0</v>
      </c>
      <c r="H1611" t="s">
        <v>37</v>
      </c>
    </row>
    <row r="1612" spans="4:8" x14ac:dyDescent="0.3">
      <c r="D1612">
        <v>3</v>
      </c>
      <c r="E1612" t="s">
        <v>27</v>
      </c>
      <c r="G1612">
        <v>1</v>
      </c>
      <c r="H1612" t="s">
        <v>37</v>
      </c>
    </row>
    <row r="1613" spans="4:8" x14ac:dyDescent="0.3">
      <c r="D1613">
        <v>0</v>
      </c>
      <c r="E1613" t="s">
        <v>27</v>
      </c>
      <c r="G1613">
        <v>1</v>
      </c>
      <c r="H1613" t="s">
        <v>37</v>
      </c>
    </row>
    <row r="1614" spans="4:8" x14ac:dyDescent="0.3">
      <c r="D1614">
        <v>1</v>
      </c>
      <c r="E1614" t="s">
        <v>27</v>
      </c>
      <c r="G1614">
        <v>0</v>
      </c>
      <c r="H1614" t="s">
        <v>37</v>
      </c>
    </row>
    <row r="1615" spans="4:8" x14ac:dyDescent="0.3">
      <c r="D1615">
        <v>0</v>
      </c>
      <c r="E1615" t="s">
        <v>27</v>
      </c>
      <c r="G1615">
        <v>1</v>
      </c>
      <c r="H1615" t="s">
        <v>37</v>
      </c>
    </row>
    <row r="1616" spans="4:8" x14ac:dyDescent="0.3">
      <c r="D1616">
        <v>1</v>
      </c>
      <c r="E1616" t="s">
        <v>27</v>
      </c>
      <c r="G1616">
        <v>0</v>
      </c>
      <c r="H1616" t="s">
        <v>37</v>
      </c>
    </row>
    <row r="1617" spans="4:8" x14ac:dyDescent="0.3">
      <c r="D1617">
        <v>1</v>
      </c>
      <c r="E1617" t="s">
        <v>27</v>
      </c>
      <c r="G1617">
        <v>0</v>
      </c>
      <c r="H1617" t="s">
        <v>37</v>
      </c>
    </row>
    <row r="1618" spans="4:8" x14ac:dyDescent="0.3">
      <c r="D1618">
        <v>0</v>
      </c>
      <c r="E1618" t="s">
        <v>27</v>
      </c>
      <c r="G1618">
        <v>0</v>
      </c>
      <c r="H1618" t="s">
        <v>37</v>
      </c>
    </row>
    <row r="1619" spans="4:8" x14ac:dyDescent="0.3">
      <c r="D1619">
        <v>1</v>
      </c>
      <c r="E1619" t="s">
        <v>27</v>
      </c>
      <c r="G1619">
        <v>2</v>
      </c>
      <c r="H1619" t="s">
        <v>37</v>
      </c>
    </row>
    <row r="1620" spans="4:8" x14ac:dyDescent="0.3">
      <c r="D1620">
        <v>1</v>
      </c>
      <c r="E1620" t="s">
        <v>27</v>
      </c>
      <c r="G1620">
        <v>0</v>
      </c>
      <c r="H1620" t="s">
        <v>37</v>
      </c>
    </row>
    <row r="1621" spans="4:8" x14ac:dyDescent="0.3">
      <c r="D1621">
        <v>0</v>
      </c>
      <c r="E1621" t="s">
        <v>27</v>
      </c>
      <c r="G1621">
        <v>0</v>
      </c>
      <c r="H1621" t="s">
        <v>37</v>
      </c>
    </row>
    <row r="1622" spans="4:8" x14ac:dyDescent="0.3">
      <c r="D1622">
        <v>1</v>
      </c>
      <c r="E1622" t="s">
        <v>27</v>
      </c>
      <c r="G1622">
        <v>0</v>
      </c>
      <c r="H1622" t="s">
        <v>37</v>
      </c>
    </row>
    <row r="1623" spans="4:8" x14ac:dyDescent="0.3">
      <c r="D1623">
        <v>3</v>
      </c>
      <c r="E1623" t="s">
        <v>27</v>
      </c>
      <c r="G1623">
        <v>1</v>
      </c>
      <c r="H1623" t="s">
        <v>37</v>
      </c>
    </row>
    <row r="1624" spans="4:8" x14ac:dyDescent="0.3">
      <c r="D1624">
        <v>0</v>
      </c>
      <c r="E1624" t="s">
        <v>27</v>
      </c>
      <c r="G1624">
        <v>1</v>
      </c>
      <c r="H1624" t="s">
        <v>37</v>
      </c>
    </row>
    <row r="1625" spans="4:8" x14ac:dyDescent="0.3">
      <c r="D1625">
        <v>1</v>
      </c>
      <c r="E1625" t="s">
        <v>27</v>
      </c>
      <c r="G1625">
        <v>0</v>
      </c>
      <c r="H1625" t="s">
        <v>37</v>
      </c>
    </row>
    <row r="1626" spans="4:8" x14ac:dyDescent="0.3">
      <c r="D1626">
        <v>1</v>
      </c>
      <c r="E1626" t="s">
        <v>27</v>
      </c>
      <c r="G1626">
        <v>0</v>
      </c>
      <c r="H1626" t="s">
        <v>37</v>
      </c>
    </row>
    <row r="1627" spans="4:8" x14ac:dyDescent="0.3">
      <c r="D1627">
        <v>0</v>
      </c>
      <c r="E1627" t="s">
        <v>27</v>
      </c>
      <c r="G1627">
        <v>2</v>
      </c>
      <c r="H1627" t="s">
        <v>37</v>
      </c>
    </row>
    <row r="1628" spans="4:8" x14ac:dyDescent="0.3">
      <c r="D1628">
        <v>3</v>
      </c>
      <c r="E1628" t="s">
        <v>27</v>
      </c>
      <c r="G1628">
        <v>1</v>
      </c>
      <c r="H1628" t="s">
        <v>37</v>
      </c>
    </row>
    <row r="1629" spans="4:8" x14ac:dyDescent="0.3">
      <c r="D1629">
        <v>0</v>
      </c>
      <c r="E1629" t="s">
        <v>27</v>
      </c>
      <c r="G1629">
        <v>1</v>
      </c>
      <c r="H1629" t="s">
        <v>37</v>
      </c>
    </row>
    <row r="1630" spans="4:8" x14ac:dyDescent="0.3">
      <c r="D1630">
        <v>0</v>
      </c>
      <c r="E1630" t="s">
        <v>27</v>
      </c>
      <c r="G1630">
        <v>0</v>
      </c>
      <c r="H1630" t="s">
        <v>37</v>
      </c>
    </row>
    <row r="1631" spans="4:8" x14ac:dyDescent="0.3">
      <c r="D1631">
        <v>1</v>
      </c>
      <c r="E1631" t="s">
        <v>27</v>
      </c>
      <c r="G1631">
        <v>1</v>
      </c>
      <c r="H1631" t="s">
        <v>37</v>
      </c>
    </row>
    <row r="1632" spans="4:8" x14ac:dyDescent="0.3">
      <c r="D1632">
        <v>2</v>
      </c>
      <c r="E1632" t="s">
        <v>27</v>
      </c>
      <c r="G1632">
        <v>1</v>
      </c>
      <c r="H1632" t="s">
        <v>37</v>
      </c>
    </row>
    <row r="1633" spans="4:8" x14ac:dyDescent="0.3">
      <c r="D1633">
        <v>1</v>
      </c>
      <c r="E1633" t="s">
        <v>27</v>
      </c>
      <c r="G1633">
        <v>3</v>
      </c>
      <c r="H1633" t="s">
        <v>37</v>
      </c>
    </row>
    <row r="1634" spans="4:8" x14ac:dyDescent="0.3">
      <c r="D1634">
        <v>1</v>
      </c>
      <c r="E1634" t="s">
        <v>27</v>
      </c>
      <c r="G1634">
        <v>0</v>
      </c>
      <c r="H1634" t="s">
        <v>37</v>
      </c>
    </row>
    <row r="1635" spans="4:8" x14ac:dyDescent="0.3">
      <c r="D1635">
        <v>0</v>
      </c>
      <c r="E1635" t="s">
        <v>27</v>
      </c>
      <c r="G1635">
        <v>0</v>
      </c>
      <c r="H1635" t="s">
        <v>37</v>
      </c>
    </row>
    <row r="1636" spans="4:8" x14ac:dyDescent="0.3">
      <c r="D1636">
        <v>0</v>
      </c>
      <c r="E1636" t="s">
        <v>27</v>
      </c>
      <c r="G1636">
        <v>0</v>
      </c>
      <c r="H1636" t="s">
        <v>37</v>
      </c>
    </row>
    <row r="1637" spans="4:8" x14ac:dyDescent="0.3">
      <c r="D1637">
        <v>1</v>
      </c>
      <c r="E1637" t="s">
        <v>27</v>
      </c>
      <c r="G1637">
        <v>1</v>
      </c>
      <c r="H1637" t="s">
        <v>37</v>
      </c>
    </row>
    <row r="1638" spans="4:8" x14ac:dyDescent="0.3">
      <c r="D1638">
        <v>0</v>
      </c>
      <c r="E1638" t="s">
        <v>27</v>
      </c>
      <c r="G1638">
        <v>1</v>
      </c>
      <c r="H1638" t="s">
        <v>37</v>
      </c>
    </row>
    <row r="1639" spans="4:8" x14ac:dyDescent="0.3">
      <c r="D1639">
        <v>0</v>
      </c>
      <c r="E1639" t="s">
        <v>27</v>
      </c>
      <c r="G1639">
        <v>1</v>
      </c>
      <c r="H1639" t="s">
        <v>37</v>
      </c>
    </row>
    <row r="1640" spans="4:8" x14ac:dyDescent="0.3">
      <c r="D1640">
        <v>1</v>
      </c>
      <c r="E1640" t="s">
        <v>27</v>
      </c>
      <c r="G1640">
        <v>0</v>
      </c>
      <c r="H1640" t="s">
        <v>37</v>
      </c>
    </row>
    <row r="1641" spans="4:8" x14ac:dyDescent="0.3">
      <c r="D1641">
        <v>1</v>
      </c>
      <c r="E1641" t="s">
        <v>27</v>
      </c>
      <c r="G1641">
        <v>0</v>
      </c>
      <c r="H1641" t="s">
        <v>37</v>
      </c>
    </row>
    <row r="1642" spans="4:8" x14ac:dyDescent="0.3">
      <c r="D1642">
        <v>0</v>
      </c>
      <c r="E1642" t="s">
        <v>27</v>
      </c>
      <c r="G1642">
        <v>0</v>
      </c>
      <c r="H1642" t="s">
        <v>37</v>
      </c>
    </row>
    <row r="1643" spans="4:8" x14ac:dyDescent="0.3">
      <c r="D1643">
        <v>0</v>
      </c>
      <c r="E1643" t="s">
        <v>27</v>
      </c>
      <c r="G1643">
        <v>0</v>
      </c>
      <c r="H1643" t="s">
        <v>37</v>
      </c>
    </row>
    <row r="1644" spans="4:8" x14ac:dyDescent="0.3">
      <c r="D1644">
        <v>1</v>
      </c>
      <c r="E1644" t="s">
        <v>27</v>
      </c>
      <c r="G1644">
        <v>1</v>
      </c>
      <c r="H1644" t="s">
        <v>37</v>
      </c>
    </row>
    <row r="1645" spans="4:8" x14ac:dyDescent="0.3">
      <c r="D1645">
        <v>1</v>
      </c>
      <c r="E1645" t="s">
        <v>27</v>
      </c>
      <c r="G1645">
        <v>1</v>
      </c>
      <c r="H1645" t="s">
        <v>37</v>
      </c>
    </row>
    <row r="1646" spans="4:8" x14ac:dyDescent="0.3">
      <c r="D1646">
        <v>0</v>
      </c>
      <c r="E1646" t="s">
        <v>27</v>
      </c>
      <c r="G1646">
        <v>0</v>
      </c>
      <c r="H1646" t="s">
        <v>37</v>
      </c>
    </row>
    <row r="1647" spans="4:8" x14ac:dyDescent="0.3">
      <c r="D1647">
        <v>2</v>
      </c>
      <c r="E1647" t="s">
        <v>27</v>
      </c>
      <c r="G1647">
        <v>0</v>
      </c>
      <c r="H1647" t="s">
        <v>37</v>
      </c>
    </row>
    <row r="1648" spans="4:8" x14ac:dyDescent="0.3">
      <c r="D1648">
        <v>1</v>
      </c>
      <c r="E1648" t="s">
        <v>27</v>
      </c>
      <c r="G1648">
        <v>0</v>
      </c>
      <c r="H1648" t="s">
        <v>37</v>
      </c>
    </row>
    <row r="1649" spans="4:8" x14ac:dyDescent="0.3">
      <c r="D1649">
        <v>1</v>
      </c>
      <c r="E1649" t="s">
        <v>27</v>
      </c>
      <c r="G1649">
        <v>1</v>
      </c>
      <c r="H1649" t="s">
        <v>37</v>
      </c>
    </row>
    <row r="1650" spans="4:8" x14ac:dyDescent="0.3">
      <c r="D1650">
        <v>1</v>
      </c>
      <c r="E1650" t="s">
        <v>27</v>
      </c>
      <c r="G1650">
        <v>0</v>
      </c>
      <c r="H1650" t="s">
        <v>37</v>
      </c>
    </row>
    <row r="1651" spans="4:8" x14ac:dyDescent="0.3">
      <c r="D1651">
        <v>1</v>
      </c>
      <c r="E1651" t="s">
        <v>27</v>
      </c>
      <c r="G1651">
        <v>1</v>
      </c>
      <c r="H1651" t="s">
        <v>37</v>
      </c>
    </row>
    <row r="1652" spans="4:8" x14ac:dyDescent="0.3">
      <c r="D1652">
        <v>1</v>
      </c>
      <c r="E1652" t="s">
        <v>27</v>
      </c>
      <c r="G1652">
        <v>1</v>
      </c>
      <c r="H1652" t="s">
        <v>37</v>
      </c>
    </row>
    <row r="1653" spans="4:8" x14ac:dyDescent="0.3">
      <c r="D1653">
        <v>1</v>
      </c>
      <c r="E1653" t="s">
        <v>27</v>
      </c>
      <c r="G1653">
        <v>1</v>
      </c>
      <c r="H1653" t="s">
        <v>37</v>
      </c>
    </row>
    <row r="1654" spans="4:8" x14ac:dyDescent="0.3">
      <c r="D1654">
        <v>0</v>
      </c>
      <c r="E1654" t="s">
        <v>27</v>
      </c>
      <c r="G1654">
        <v>1</v>
      </c>
      <c r="H1654" t="s">
        <v>37</v>
      </c>
    </row>
    <row r="1655" spans="4:8" x14ac:dyDescent="0.3">
      <c r="D1655">
        <v>0</v>
      </c>
      <c r="E1655" t="s">
        <v>27</v>
      </c>
      <c r="G1655">
        <v>1</v>
      </c>
      <c r="H1655" t="s">
        <v>37</v>
      </c>
    </row>
    <row r="1656" spans="4:8" x14ac:dyDescent="0.3">
      <c r="D1656">
        <v>1</v>
      </c>
      <c r="E1656" t="s">
        <v>27</v>
      </c>
      <c r="G1656">
        <v>0</v>
      </c>
      <c r="H1656" t="s">
        <v>37</v>
      </c>
    </row>
    <row r="1657" spans="4:8" x14ac:dyDescent="0.3">
      <c r="D1657">
        <v>0</v>
      </c>
      <c r="E1657" t="s">
        <v>27</v>
      </c>
      <c r="G1657">
        <v>0</v>
      </c>
      <c r="H1657" t="s">
        <v>37</v>
      </c>
    </row>
    <row r="1658" spans="4:8" x14ac:dyDescent="0.3">
      <c r="D1658">
        <v>0</v>
      </c>
      <c r="E1658" t="s">
        <v>27</v>
      </c>
      <c r="G1658">
        <v>0</v>
      </c>
      <c r="H1658" t="s">
        <v>37</v>
      </c>
    </row>
    <row r="1659" spans="4:8" x14ac:dyDescent="0.3">
      <c r="D1659">
        <v>0</v>
      </c>
      <c r="E1659" t="s">
        <v>27</v>
      </c>
      <c r="G1659">
        <v>3</v>
      </c>
      <c r="H1659" t="s">
        <v>37</v>
      </c>
    </row>
    <row r="1660" spans="4:8" x14ac:dyDescent="0.3">
      <c r="D1660">
        <v>2</v>
      </c>
      <c r="E1660" t="s">
        <v>27</v>
      </c>
      <c r="G1660">
        <v>0</v>
      </c>
      <c r="H1660" t="s">
        <v>37</v>
      </c>
    </row>
    <row r="1661" spans="4:8" x14ac:dyDescent="0.3">
      <c r="D1661">
        <v>2</v>
      </c>
      <c r="E1661" t="s">
        <v>27</v>
      </c>
      <c r="G1661">
        <v>1</v>
      </c>
      <c r="H1661" t="s">
        <v>37</v>
      </c>
    </row>
    <row r="1662" spans="4:8" x14ac:dyDescent="0.3">
      <c r="D1662">
        <v>1</v>
      </c>
      <c r="E1662" t="s">
        <v>27</v>
      </c>
      <c r="G1662">
        <v>3</v>
      </c>
      <c r="H1662" t="s">
        <v>37</v>
      </c>
    </row>
    <row r="1663" spans="4:8" x14ac:dyDescent="0.3">
      <c r="D1663">
        <v>0</v>
      </c>
      <c r="E1663" t="s">
        <v>27</v>
      </c>
      <c r="G1663">
        <v>1</v>
      </c>
      <c r="H1663" t="s">
        <v>37</v>
      </c>
    </row>
    <row r="1664" spans="4:8" x14ac:dyDescent="0.3">
      <c r="D1664">
        <v>1</v>
      </c>
      <c r="E1664" t="s">
        <v>27</v>
      </c>
      <c r="G1664">
        <v>1</v>
      </c>
      <c r="H1664" t="s">
        <v>37</v>
      </c>
    </row>
    <row r="1665" spans="4:8" x14ac:dyDescent="0.3">
      <c r="D1665">
        <v>1</v>
      </c>
      <c r="E1665" t="s">
        <v>27</v>
      </c>
      <c r="G1665">
        <v>0</v>
      </c>
      <c r="H1665" t="s">
        <v>37</v>
      </c>
    </row>
    <row r="1666" spans="4:8" x14ac:dyDescent="0.3">
      <c r="D1666">
        <v>1</v>
      </c>
      <c r="E1666" t="s">
        <v>27</v>
      </c>
      <c r="G1666">
        <v>1</v>
      </c>
      <c r="H1666" t="s">
        <v>37</v>
      </c>
    </row>
    <row r="1667" spans="4:8" x14ac:dyDescent="0.3">
      <c r="D1667">
        <v>0</v>
      </c>
      <c r="E1667" t="s">
        <v>27</v>
      </c>
      <c r="G1667">
        <v>1</v>
      </c>
      <c r="H1667" t="s">
        <v>37</v>
      </c>
    </row>
    <row r="1668" spans="4:8" x14ac:dyDescent="0.3">
      <c r="D1668">
        <v>1</v>
      </c>
      <c r="E1668" t="s">
        <v>27</v>
      </c>
      <c r="G1668">
        <v>1</v>
      </c>
      <c r="H1668" t="s">
        <v>37</v>
      </c>
    </row>
    <row r="1669" spans="4:8" x14ac:dyDescent="0.3">
      <c r="D1669">
        <v>0</v>
      </c>
      <c r="E1669" t="s">
        <v>27</v>
      </c>
      <c r="G1669">
        <v>2</v>
      </c>
      <c r="H1669" t="s">
        <v>37</v>
      </c>
    </row>
    <row r="1670" spans="4:8" x14ac:dyDescent="0.3">
      <c r="D1670">
        <v>2</v>
      </c>
      <c r="E1670" t="s">
        <v>27</v>
      </c>
      <c r="G1670">
        <v>0</v>
      </c>
      <c r="H1670" t="s">
        <v>37</v>
      </c>
    </row>
    <row r="1671" spans="4:8" x14ac:dyDescent="0.3">
      <c r="D1671">
        <v>2</v>
      </c>
      <c r="E1671" t="s">
        <v>27</v>
      </c>
      <c r="G1671">
        <v>1</v>
      </c>
      <c r="H1671" t="s">
        <v>37</v>
      </c>
    </row>
    <row r="1672" spans="4:8" x14ac:dyDescent="0.3">
      <c r="D1672">
        <v>1</v>
      </c>
      <c r="E1672" t="s">
        <v>27</v>
      </c>
      <c r="G1672">
        <v>3</v>
      </c>
      <c r="H1672" t="s">
        <v>37</v>
      </c>
    </row>
    <row r="1673" spans="4:8" x14ac:dyDescent="0.3">
      <c r="D1673">
        <v>1</v>
      </c>
      <c r="E1673" t="s">
        <v>27</v>
      </c>
      <c r="G1673">
        <v>1</v>
      </c>
      <c r="H1673" t="s">
        <v>37</v>
      </c>
    </row>
    <row r="1674" spans="4:8" x14ac:dyDescent="0.3">
      <c r="D1674">
        <v>0</v>
      </c>
      <c r="E1674" t="s">
        <v>27</v>
      </c>
      <c r="G1674">
        <v>2</v>
      </c>
      <c r="H1674" t="s">
        <v>37</v>
      </c>
    </row>
    <row r="1675" spans="4:8" x14ac:dyDescent="0.3">
      <c r="D1675">
        <v>1</v>
      </c>
      <c r="E1675" t="s">
        <v>27</v>
      </c>
      <c r="G1675">
        <v>3</v>
      </c>
      <c r="H1675" t="s">
        <v>37</v>
      </c>
    </row>
    <row r="1676" spans="4:8" x14ac:dyDescent="0.3">
      <c r="D1676">
        <v>3</v>
      </c>
      <c r="E1676" t="s">
        <v>27</v>
      </c>
      <c r="G1676">
        <v>1</v>
      </c>
      <c r="H1676" t="s">
        <v>37</v>
      </c>
    </row>
    <row r="1677" spans="4:8" x14ac:dyDescent="0.3">
      <c r="D1677">
        <v>2</v>
      </c>
      <c r="E1677" t="s">
        <v>27</v>
      </c>
      <c r="G1677">
        <v>0</v>
      </c>
      <c r="H1677" t="s">
        <v>37</v>
      </c>
    </row>
    <row r="1678" spans="4:8" x14ac:dyDescent="0.3">
      <c r="D1678">
        <v>0</v>
      </c>
      <c r="E1678" t="s">
        <v>27</v>
      </c>
      <c r="G1678">
        <v>3</v>
      </c>
      <c r="H1678" t="s">
        <v>37</v>
      </c>
    </row>
    <row r="1679" spans="4:8" x14ac:dyDescent="0.3">
      <c r="D1679">
        <v>1</v>
      </c>
      <c r="E1679" t="s">
        <v>27</v>
      </c>
      <c r="G1679">
        <v>0</v>
      </c>
      <c r="H1679" t="s">
        <v>37</v>
      </c>
    </row>
    <row r="1680" spans="4:8" x14ac:dyDescent="0.3">
      <c r="D1680">
        <v>1</v>
      </c>
      <c r="E1680" t="s">
        <v>27</v>
      </c>
      <c r="G1680">
        <v>0</v>
      </c>
      <c r="H1680" t="s">
        <v>37</v>
      </c>
    </row>
    <row r="1681" spans="4:8" x14ac:dyDescent="0.3">
      <c r="D1681">
        <v>0</v>
      </c>
      <c r="E1681" t="s">
        <v>27</v>
      </c>
      <c r="G1681">
        <v>0</v>
      </c>
      <c r="H1681" t="s">
        <v>37</v>
      </c>
    </row>
    <row r="1682" spans="4:8" x14ac:dyDescent="0.3">
      <c r="D1682">
        <v>1</v>
      </c>
      <c r="E1682" t="s">
        <v>27</v>
      </c>
      <c r="G1682">
        <v>1</v>
      </c>
      <c r="H1682" t="s">
        <v>37</v>
      </c>
    </row>
    <row r="1683" spans="4:8" x14ac:dyDescent="0.3">
      <c r="D1683">
        <v>0</v>
      </c>
      <c r="E1683" t="s">
        <v>27</v>
      </c>
      <c r="G1683">
        <v>1</v>
      </c>
      <c r="H1683" t="s">
        <v>37</v>
      </c>
    </row>
    <row r="1684" spans="4:8" x14ac:dyDescent="0.3">
      <c r="D1684">
        <v>0</v>
      </c>
      <c r="E1684" t="s">
        <v>27</v>
      </c>
      <c r="G1684">
        <v>0</v>
      </c>
      <c r="H1684" t="s">
        <v>37</v>
      </c>
    </row>
    <row r="1685" spans="4:8" x14ac:dyDescent="0.3">
      <c r="D1685">
        <v>3</v>
      </c>
      <c r="E1685" t="s">
        <v>27</v>
      </c>
      <c r="G1685">
        <v>2</v>
      </c>
      <c r="H1685" t="s">
        <v>37</v>
      </c>
    </row>
    <row r="1686" spans="4:8" x14ac:dyDescent="0.3">
      <c r="D1686">
        <v>0</v>
      </c>
      <c r="E1686" t="s">
        <v>27</v>
      </c>
      <c r="G1686">
        <v>0</v>
      </c>
      <c r="H1686" t="s">
        <v>37</v>
      </c>
    </row>
    <row r="1687" spans="4:8" x14ac:dyDescent="0.3">
      <c r="D1687">
        <v>1</v>
      </c>
      <c r="E1687" t="s">
        <v>27</v>
      </c>
      <c r="G1687">
        <v>1</v>
      </c>
      <c r="H1687" t="s">
        <v>37</v>
      </c>
    </row>
    <row r="1688" spans="4:8" x14ac:dyDescent="0.3">
      <c r="D1688">
        <v>0</v>
      </c>
      <c r="E1688" t="s">
        <v>27</v>
      </c>
      <c r="G1688">
        <v>1</v>
      </c>
      <c r="H1688" t="s">
        <v>37</v>
      </c>
    </row>
    <row r="1689" spans="4:8" x14ac:dyDescent="0.3">
      <c r="D1689">
        <v>0</v>
      </c>
      <c r="E1689" t="s">
        <v>27</v>
      </c>
      <c r="G1689">
        <v>0</v>
      </c>
      <c r="H1689" t="s">
        <v>37</v>
      </c>
    </row>
    <row r="1690" spans="4:8" x14ac:dyDescent="0.3">
      <c r="D1690">
        <v>1</v>
      </c>
      <c r="E1690" t="s">
        <v>27</v>
      </c>
      <c r="G1690">
        <v>1</v>
      </c>
      <c r="H1690" t="s">
        <v>37</v>
      </c>
    </row>
    <row r="1691" spans="4:8" x14ac:dyDescent="0.3">
      <c r="D1691">
        <v>1</v>
      </c>
      <c r="E1691" t="s">
        <v>27</v>
      </c>
      <c r="G1691">
        <v>2</v>
      </c>
      <c r="H1691" t="s">
        <v>37</v>
      </c>
    </row>
    <row r="1692" spans="4:8" x14ac:dyDescent="0.3">
      <c r="D1692">
        <v>0</v>
      </c>
      <c r="E1692" t="s">
        <v>27</v>
      </c>
      <c r="G1692">
        <v>1</v>
      </c>
      <c r="H1692" t="s">
        <v>37</v>
      </c>
    </row>
    <row r="1693" spans="4:8" x14ac:dyDescent="0.3">
      <c r="D1693">
        <v>1</v>
      </c>
      <c r="E1693" t="s">
        <v>27</v>
      </c>
      <c r="G1693">
        <v>0</v>
      </c>
      <c r="H1693" t="s">
        <v>37</v>
      </c>
    </row>
    <row r="1694" spans="4:8" x14ac:dyDescent="0.3">
      <c r="D1694">
        <v>0</v>
      </c>
      <c r="E1694" t="s">
        <v>27</v>
      </c>
      <c r="G1694">
        <v>1</v>
      </c>
      <c r="H1694" t="s">
        <v>37</v>
      </c>
    </row>
    <row r="1695" spans="4:8" x14ac:dyDescent="0.3">
      <c r="D1695">
        <v>1</v>
      </c>
      <c r="E1695" t="s">
        <v>27</v>
      </c>
      <c r="G1695">
        <v>0</v>
      </c>
      <c r="H1695" t="s">
        <v>37</v>
      </c>
    </row>
    <row r="1696" spans="4:8" x14ac:dyDescent="0.3">
      <c r="D1696">
        <v>0</v>
      </c>
      <c r="E1696" t="s">
        <v>27</v>
      </c>
      <c r="G1696">
        <v>0</v>
      </c>
      <c r="H1696" t="s">
        <v>37</v>
      </c>
    </row>
    <row r="1697" spans="4:8" x14ac:dyDescent="0.3">
      <c r="D1697">
        <v>1</v>
      </c>
      <c r="E1697" t="s">
        <v>27</v>
      </c>
      <c r="G1697">
        <v>1</v>
      </c>
      <c r="H1697" t="s">
        <v>37</v>
      </c>
    </row>
    <row r="1698" spans="4:8" x14ac:dyDescent="0.3">
      <c r="D1698">
        <v>0</v>
      </c>
      <c r="E1698" t="s">
        <v>27</v>
      </c>
      <c r="G1698">
        <v>1</v>
      </c>
      <c r="H1698" t="s">
        <v>37</v>
      </c>
    </row>
    <row r="1699" spans="4:8" x14ac:dyDescent="0.3">
      <c r="D1699">
        <v>0</v>
      </c>
      <c r="E1699" t="s">
        <v>27</v>
      </c>
      <c r="G1699">
        <v>0</v>
      </c>
      <c r="H1699" t="s">
        <v>37</v>
      </c>
    </row>
    <row r="1700" spans="4:8" x14ac:dyDescent="0.3">
      <c r="D1700">
        <v>1</v>
      </c>
      <c r="E1700" t="s">
        <v>27</v>
      </c>
      <c r="G1700">
        <v>1</v>
      </c>
      <c r="H1700" t="s">
        <v>37</v>
      </c>
    </row>
    <row r="1701" spans="4:8" x14ac:dyDescent="0.3">
      <c r="D1701">
        <v>0</v>
      </c>
      <c r="E1701" t="s">
        <v>27</v>
      </c>
      <c r="G1701">
        <v>3</v>
      </c>
      <c r="H1701" t="s">
        <v>37</v>
      </c>
    </row>
    <row r="1702" spans="4:8" x14ac:dyDescent="0.3">
      <c r="D1702">
        <v>0</v>
      </c>
      <c r="E1702" t="s">
        <v>27</v>
      </c>
      <c r="G1702">
        <v>1</v>
      </c>
      <c r="H1702" t="s">
        <v>37</v>
      </c>
    </row>
    <row r="1703" spans="4:8" x14ac:dyDescent="0.3">
      <c r="D1703">
        <v>1</v>
      </c>
      <c r="E1703" t="s">
        <v>27</v>
      </c>
      <c r="G1703">
        <v>1</v>
      </c>
      <c r="H1703" t="s">
        <v>37</v>
      </c>
    </row>
    <row r="1704" spans="4:8" x14ac:dyDescent="0.3">
      <c r="D1704">
        <v>1</v>
      </c>
      <c r="E1704" t="s">
        <v>27</v>
      </c>
      <c r="G1704">
        <v>0</v>
      </c>
      <c r="H1704" t="s">
        <v>37</v>
      </c>
    </row>
    <row r="1705" spans="4:8" x14ac:dyDescent="0.3">
      <c r="D1705">
        <v>0</v>
      </c>
      <c r="E1705" t="s">
        <v>27</v>
      </c>
      <c r="G1705">
        <v>0</v>
      </c>
      <c r="H1705" t="s">
        <v>37</v>
      </c>
    </row>
    <row r="1706" spans="4:8" x14ac:dyDescent="0.3">
      <c r="D1706">
        <v>0</v>
      </c>
      <c r="E1706" t="s">
        <v>27</v>
      </c>
      <c r="G1706">
        <v>1</v>
      </c>
      <c r="H1706" t="s">
        <v>37</v>
      </c>
    </row>
    <row r="1707" spans="4:8" x14ac:dyDescent="0.3">
      <c r="D1707">
        <v>1</v>
      </c>
      <c r="E1707" t="s">
        <v>27</v>
      </c>
      <c r="G1707">
        <v>3</v>
      </c>
      <c r="H1707" t="s">
        <v>37</v>
      </c>
    </row>
    <row r="1708" spans="4:8" x14ac:dyDescent="0.3">
      <c r="D1708">
        <v>1</v>
      </c>
      <c r="E1708" t="s">
        <v>27</v>
      </c>
      <c r="G1708">
        <v>1</v>
      </c>
      <c r="H1708" t="s">
        <v>37</v>
      </c>
    </row>
    <row r="1709" spans="4:8" x14ac:dyDescent="0.3">
      <c r="D1709">
        <v>0</v>
      </c>
      <c r="E1709" t="s">
        <v>27</v>
      </c>
      <c r="G1709">
        <v>3</v>
      </c>
      <c r="H1709" t="s">
        <v>37</v>
      </c>
    </row>
    <row r="1710" spans="4:8" x14ac:dyDescent="0.3">
      <c r="D1710">
        <v>1</v>
      </c>
      <c r="E1710" t="s">
        <v>27</v>
      </c>
      <c r="G1710">
        <v>1</v>
      </c>
      <c r="H1710" t="s">
        <v>37</v>
      </c>
    </row>
    <row r="1711" spans="4:8" x14ac:dyDescent="0.3">
      <c r="D1711">
        <v>1</v>
      </c>
      <c r="E1711" t="s">
        <v>27</v>
      </c>
      <c r="G1711">
        <v>0</v>
      </c>
      <c r="H1711" t="s">
        <v>37</v>
      </c>
    </row>
    <row r="1712" spans="4:8" x14ac:dyDescent="0.3">
      <c r="D1712">
        <v>1</v>
      </c>
      <c r="E1712" t="s">
        <v>27</v>
      </c>
      <c r="G1712">
        <v>0</v>
      </c>
      <c r="H1712" t="s">
        <v>37</v>
      </c>
    </row>
    <row r="1713" spans="4:8" x14ac:dyDescent="0.3">
      <c r="D1713">
        <v>0</v>
      </c>
      <c r="E1713" t="s">
        <v>27</v>
      </c>
      <c r="G1713">
        <v>1</v>
      </c>
      <c r="H1713" t="s">
        <v>37</v>
      </c>
    </row>
    <row r="1714" spans="4:8" x14ac:dyDescent="0.3">
      <c r="D1714">
        <v>1</v>
      </c>
      <c r="E1714" t="s">
        <v>27</v>
      </c>
      <c r="G1714">
        <v>1</v>
      </c>
      <c r="H1714" t="s">
        <v>37</v>
      </c>
    </row>
    <row r="1715" spans="4:8" x14ac:dyDescent="0.3">
      <c r="D1715">
        <v>3</v>
      </c>
      <c r="E1715" t="s">
        <v>27</v>
      </c>
      <c r="G1715">
        <v>1</v>
      </c>
      <c r="H1715" t="s">
        <v>37</v>
      </c>
    </row>
    <row r="1716" spans="4:8" x14ac:dyDescent="0.3">
      <c r="D1716">
        <v>3</v>
      </c>
      <c r="E1716" t="s">
        <v>27</v>
      </c>
      <c r="G1716">
        <v>1</v>
      </c>
      <c r="H1716" t="s">
        <v>37</v>
      </c>
    </row>
    <row r="1717" spans="4:8" x14ac:dyDescent="0.3">
      <c r="D1717">
        <v>1</v>
      </c>
      <c r="E1717" t="s">
        <v>27</v>
      </c>
      <c r="G1717">
        <v>0</v>
      </c>
      <c r="H1717" t="s">
        <v>37</v>
      </c>
    </row>
    <row r="1718" spans="4:8" x14ac:dyDescent="0.3">
      <c r="D1718">
        <v>1</v>
      </c>
      <c r="E1718" t="s">
        <v>27</v>
      </c>
      <c r="G1718">
        <v>1</v>
      </c>
      <c r="H1718" t="s">
        <v>37</v>
      </c>
    </row>
    <row r="1719" spans="4:8" x14ac:dyDescent="0.3">
      <c r="D1719">
        <v>1</v>
      </c>
      <c r="E1719" t="s">
        <v>27</v>
      </c>
      <c r="G1719">
        <v>0</v>
      </c>
      <c r="H1719" t="s">
        <v>37</v>
      </c>
    </row>
    <row r="1720" spans="4:8" x14ac:dyDescent="0.3">
      <c r="D1720">
        <v>3</v>
      </c>
      <c r="E1720" t="s">
        <v>27</v>
      </c>
      <c r="G1720">
        <v>0</v>
      </c>
      <c r="H1720" t="s">
        <v>37</v>
      </c>
    </row>
    <row r="1721" spans="4:8" x14ac:dyDescent="0.3">
      <c r="D1721">
        <v>1</v>
      </c>
      <c r="E1721" t="s">
        <v>27</v>
      </c>
      <c r="G1721">
        <v>1</v>
      </c>
      <c r="H1721" t="s">
        <v>37</v>
      </c>
    </row>
    <row r="1722" spans="4:8" x14ac:dyDescent="0.3">
      <c r="D1722">
        <v>1</v>
      </c>
      <c r="E1722" t="s">
        <v>27</v>
      </c>
      <c r="G1722">
        <v>1</v>
      </c>
      <c r="H1722" t="s">
        <v>37</v>
      </c>
    </row>
    <row r="1723" spans="4:8" x14ac:dyDescent="0.3">
      <c r="D1723">
        <v>1</v>
      </c>
      <c r="E1723" t="s">
        <v>27</v>
      </c>
      <c r="G1723">
        <v>0</v>
      </c>
      <c r="H1723" t="s">
        <v>37</v>
      </c>
    </row>
    <row r="1724" spans="4:8" x14ac:dyDescent="0.3">
      <c r="D1724">
        <v>2</v>
      </c>
      <c r="E1724" t="s">
        <v>27</v>
      </c>
      <c r="G1724">
        <v>3</v>
      </c>
      <c r="H1724" t="s">
        <v>37</v>
      </c>
    </row>
    <row r="1725" spans="4:8" x14ac:dyDescent="0.3">
      <c r="D1725">
        <v>1</v>
      </c>
      <c r="E1725" t="s">
        <v>27</v>
      </c>
      <c r="G1725">
        <v>0</v>
      </c>
      <c r="H1725" t="s">
        <v>37</v>
      </c>
    </row>
    <row r="1726" spans="4:8" x14ac:dyDescent="0.3">
      <c r="D1726">
        <v>0</v>
      </c>
      <c r="E1726" t="s">
        <v>27</v>
      </c>
      <c r="G1726">
        <v>0</v>
      </c>
      <c r="H1726" t="s">
        <v>37</v>
      </c>
    </row>
    <row r="1727" spans="4:8" x14ac:dyDescent="0.3">
      <c r="D1727">
        <v>1</v>
      </c>
      <c r="E1727" t="s">
        <v>27</v>
      </c>
      <c r="G1727">
        <v>0</v>
      </c>
      <c r="H1727" t="s">
        <v>37</v>
      </c>
    </row>
    <row r="1728" spans="4:8" x14ac:dyDescent="0.3">
      <c r="D1728">
        <v>2</v>
      </c>
      <c r="E1728" t="s">
        <v>27</v>
      </c>
      <c r="G1728">
        <v>1</v>
      </c>
      <c r="H1728" t="s">
        <v>37</v>
      </c>
    </row>
    <row r="1729" spans="4:8" x14ac:dyDescent="0.3">
      <c r="D1729">
        <v>0</v>
      </c>
      <c r="E1729" t="s">
        <v>27</v>
      </c>
      <c r="G1729">
        <v>0</v>
      </c>
      <c r="H1729" t="s">
        <v>37</v>
      </c>
    </row>
    <row r="1730" spans="4:8" x14ac:dyDescent="0.3">
      <c r="D1730">
        <v>2</v>
      </c>
      <c r="E1730" t="s">
        <v>27</v>
      </c>
      <c r="G1730">
        <v>0</v>
      </c>
      <c r="H1730" t="s">
        <v>37</v>
      </c>
    </row>
    <row r="1731" spans="4:8" x14ac:dyDescent="0.3">
      <c r="D1731">
        <v>1</v>
      </c>
      <c r="E1731" t="s">
        <v>27</v>
      </c>
      <c r="G1731">
        <v>3</v>
      </c>
      <c r="H1731" t="s">
        <v>37</v>
      </c>
    </row>
    <row r="1732" spans="4:8" x14ac:dyDescent="0.3">
      <c r="D1732">
        <v>0</v>
      </c>
      <c r="E1732" t="s">
        <v>27</v>
      </c>
      <c r="G1732">
        <v>0</v>
      </c>
      <c r="H1732" t="s">
        <v>37</v>
      </c>
    </row>
    <row r="1733" spans="4:8" x14ac:dyDescent="0.3">
      <c r="D1733">
        <v>0</v>
      </c>
      <c r="E1733" t="s">
        <v>27</v>
      </c>
      <c r="G1733">
        <v>2</v>
      </c>
      <c r="H1733" t="s">
        <v>37</v>
      </c>
    </row>
    <row r="1734" spans="4:8" x14ac:dyDescent="0.3">
      <c r="D1734">
        <v>0</v>
      </c>
      <c r="E1734" t="s">
        <v>27</v>
      </c>
      <c r="G1734">
        <v>1</v>
      </c>
      <c r="H1734" t="s">
        <v>37</v>
      </c>
    </row>
    <row r="1735" spans="4:8" x14ac:dyDescent="0.3">
      <c r="D1735">
        <v>1</v>
      </c>
      <c r="E1735" t="s">
        <v>27</v>
      </c>
      <c r="G1735">
        <v>0</v>
      </c>
      <c r="H1735" t="s">
        <v>37</v>
      </c>
    </row>
    <row r="1736" spans="4:8" x14ac:dyDescent="0.3">
      <c r="D1736">
        <v>1</v>
      </c>
      <c r="E1736" t="s">
        <v>27</v>
      </c>
      <c r="G1736">
        <v>1</v>
      </c>
      <c r="H1736" t="s">
        <v>37</v>
      </c>
    </row>
    <row r="1737" spans="4:8" x14ac:dyDescent="0.3">
      <c r="D1737">
        <v>2</v>
      </c>
      <c r="E1737" t="s">
        <v>27</v>
      </c>
      <c r="G1737">
        <v>0</v>
      </c>
      <c r="H1737" t="s">
        <v>37</v>
      </c>
    </row>
    <row r="1738" spans="4:8" x14ac:dyDescent="0.3">
      <c r="D1738">
        <v>0</v>
      </c>
      <c r="E1738" t="s">
        <v>27</v>
      </c>
      <c r="G1738">
        <v>0</v>
      </c>
      <c r="H1738" t="s">
        <v>37</v>
      </c>
    </row>
    <row r="1739" spans="4:8" x14ac:dyDescent="0.3">
      <c r="D1739">
        <v>2</v>
      </c>
      <c r="E1739" t="s">
        <v>27</v>
      </c>
      <c r="G1739">
        <v>0</v>
      </c>
      <c r="H1739" t="s">
        <v>37</v>
      </c>
    </row>
    <row r="1740" spans="4:8" x14ac:dyDescent="0.3">
      <c r="D1740">
        <v>2</v>
      </c>
      <c r="E1740" t="s">
        <v>27</v>
      </c>
      <c r="G1740">
        <v>0</v>
      </c>
      <c r="H1740" t="s">
        <v>37</v>
      </c>
    </row>
    <row r="1741" spans="4:8" x14ac:dyDescent="0.3">
      <c r="D1741">
        <v>0</v>
      </c>
      <c r="E1741" t="s">
        <v>27</v>
      </c>
      <c r="G1741">
        <v>0</v>
      </c>
      <c r="H1741" t="s">
        <v>37</v>
      </c>
    </row>
    <row r="1742" spans="4:8" x14ac:dyDescent="0.3">
      <c r="D1742">
        <v>1</v>
      </c>
      <c r="E1742" t="s">
        <v>27</v>
      </c>
      <c r="G1742">
        <v>0</v>
      </c>
      <c r="H1742" t="s">
        <v>37</v>
      </c>
    </row>
    <row r="1743" spans="4:8" x14ac:dyDescent="0.3">
      <c r="D1743">
        <v>0</v>
      </c>
      <c r="E1743" t="s">
        <v>27</v>
      </c>
      <c r="G1743">
        <v>1</v>
      </c>
      <c r="H1743" t="s">
        <v>37</v>
      </c>
    </row>
    <row r="1744" spans="4:8" x14ac:dyDescent="0.3">
      <c r="D1744">
        <v>0</v>
      </c>
      <c r="E1744" t="s">
        <v>27</v>
      </c>
      <c r="G1744">
        <v>2</v>
      </c>
      <c r="H1744" t="s">
        <v>37</v>
      </c>
    </row>
    <row r="1745" spans="4:8" x14ac:dyDescent="0.3">
      <c r="D1745">
        <v>2</v>
      </c>
      <c r="E1745" t="s">
        <v>27</v>
      </c>
      <c r="G1745">
        <v>0</v>
      </c>
      <c r="H1745" t="s">
        <v>37</v>
      </c>
    </row>
    <row r="1746" spans="4:8" x14ac:dyDescent="0.3">
      <c r="D1746">
        <v>0</v>
      </c>
      <c r="E1746" t="s">
        <v>27</v>
      </c>
      <c r="G1746">
        <v>0</v>
      </c>
      <c r="H1746" t="s">
        <v>37</v>
      </c>
    </row>
    <row r="1747" spans="4:8" x14ac:dyDescent="0.3">
      <c r="D1747">
        <v>2</v>
      </c>
      <c r="E1747" t="s">
        <v>27</v>
      </c>
      <c r="G1747">
        <v>2</v>
      </c>
      <c r="H1747" t="s">
        <v>37</v>
      </c>
    </row>
    <row r="1748" spans="4:8" x14ac:dyDescent="0.3">
      <c r="D1748">
        <v>1</v>
      </c>
      <c r="E1748" t="s">
        <v>27</v>
      </c>
      <c r="G1748">
        <v>1</v>
      </c>
      <c r="H1748" t="s">
        <v>37</v>
      </c>
    </row>
    <row r="1749" spans="4:8" x14ac:dyDescent="0.3">
      <c r="D1749">
        <v>0</v>
      </c>
      <c r="E1749" t="s">
        <v>27</v>
      </c>
      <c r="G1749">
        <v>0</v>
      </c>
      <c r="H1749" t="s">
        <v>37</v>
      </c>
    </row>
    <row r="1750" spans="4:8" x14ac:dyDescent="0.3">
      <c r="D1750">
        <v>0</v>
      </c>
      <c r="E1750" t="s">
        <v>27</v>
      </c>
      <c r="G1750">
        <v>0</v>
      </c>
      <c r="H1750" t="s">
        <v>37</v>
      </c>
    </row>
    <row r="1751" spans="4:8" x14ac:dyDescent="0.3">
      <c r="D1751">
        <v>3</v>
      </c>
      <c r="E1751" t="s">
        <v>27</v>
      </c>
      <c r="G1751">
        <v>1</v>
      </c>
      <c r="H1751" t="s">
        <v>37</v>
      </c>
    </row>
    <row r="1752" spans="4:8" x14ac:dyDescent="0.3">
      <c r="D1752">
        <v>0</v>
      </c>
      <c r="E1752" t="s">
        <v>27</v>
      </c>
      <c r="G1752">
        <v>0</v>
      </c>
      <c r="H1752" t="s">
        <v>37</v>
      </c>
    </row>
    <row r="1753" spans="4:8" x14ac:dyDescent="0.3">
      <c r="D1753">
        <v>0</v>
      </c>
      <c r="E1753" t="s">
        <v>27</v>
      </c>
      <c r="G1753">
        <v>0</v>
      </c>
      <c r="H1753" t="s">
        <v>37</v>
      </c>
    </row>
    <row r="1754" spans="4:8" x14ac:dyDescent="0.3">
      <c r="D1754">
        <v>0</v>
      </c>
      <c r="E1754" t="s">
        <v>27</v>
      </c>
      <c r="G1754">
        <v>0</v>
      </c>
      <c r="H1754" t="s">
        <v>37</v>
      </c>
    </row>
    <row r="1755" spans="4:8" x14ac:dyDescent="0.3">
      <c r="D1755">
        <v>2</v>
      </c>
      <c r="E1755" t="s">
        <v>27</v>
      </c>
      <c r="G1755">
        <v>0</v>
      </c>
      <c r="H1755" t="s">
        <v>37</v>
      </c>
    </row>
    <row r="1756" spans="4:8" x14ac:dyDescent="0.3">
      <c r="D1756">
        <v>0</v>
      </c>
      <c r="E1756" t="s">
        <v>27</v>
      </c>
      <c r="G1756">
        <v>1</v>
      </c>
      <c r="H1756" t="s">
        <v>37</v>
      </c>
    </row>
    <row r="1757" spans="4:8" x14ac:dyDescent="0.3">
      <c r="D1757">
        <v>1</v>
      </c>
      <c r="E1757" t="s">
        <v>27</v>
      </c>
      <c r="G1757">
        <v>1</v>
      </c>
      <c r="H1757" t="s">
        <v>37</v>
      </c>
    </row>
    <row r="1758" spans="4:8" x14ac:dyDescent="0.3">
      <c r="D1758">
        <v>0</v>
      </c>
      <c r="E1758" t="s">
        <v>27</v>
      </c>
      <c r="G1758">
        <v>1</v>
      </c>
      <c r="H1758" t="s">
        <v>37</v>
      </c>
    </row>
    <row r="1759" spans="4:8" x14ac:dyDescent="0.3">
      <c r="D1759">
        <v>0</v>
      </c>
      <c r="E1759" t="s">
        <v>27</v>
      </c>
      <c r="G1759">
        <v>1</v>
      </c>
      <c r="H1759" t="s">
        <v>37</v>
      </c>
    </row>
    <row r="1760" spans="4:8" x14ac:dyDescent="0.3">
      <c r="D1760">
        <v>1</v>
      </c>
      <c r="E1760" t="s">
        <v>27</v>
      </c>
      <c r="G1760">
        <v>0</v>
      </c>
      <c r="H1760" t="s">
        <v>37</v>
      </c>
    </row>
    <row r="1761" spans="4:8" x14ac:dyDescent="0.3">
      <c r="D1761">
        <v>0</v>
      </c>
      <c r="E1761" t="s">
        <v>27</v>
      </c>
      <c r="G1761">
        <v>1</v>
      </c>
      <c r="H1761" t="s">
        <v>37</v>
      </c>
    </row>
    <row r="1762" spans="4:8" x14ac:dyDescent="0.3">
      <c r="D1762">
        <v>3</v>
      </c>
      <c r="E1762" t="s">
        <v>27</v>
      </c>
      <c r="G1762">
        <v>0</v>
      </c>
      <c r="H1762" t="s">
        <v>37</v>
      </c>
    </row>
    <row r="1763" spans="4:8" x14ac:dyDescent="0.3">
      <c r="D1763">
        <v>1</v>
      </c>
      <c r="E1763" t="s">
        <v>27</v>
      </c>
      <c r="G1763">
        <v>0</v>
      </c>
      <c r="H1763" t="s">
        <v>37</v>
      </c>
    </row>
    <row r="1764" spans="4:8" x14ac:dyDescent="0.3">
      <c r="D1764">
        <v>0</v>
      </c>
      <c r="E1764" t="s">
        <v>27</v>
      </c>
      <c r="G1764">
        <v>1</v>
      </c>
      <c r="H1764" t="s">
        <v>37</v>
      </c>
    </row>
    <row r="1765" spans="4:8" x14ac:dyDescent="0.3">
      <c r="D1765">
        <v>1</v>
      </c>
      <c r="E1765" t="s">
        <v>27</v>
      </c>
      <c r="G1765">
        <v>0</v>
      </c>
      <c r="H1765" t="s">
        <v>37</v>
      </c>
    </row>
    <row r="1766" spans="4:8" x14ac:dyDescent="0.3">
      <c r="G1766">
        <v>3</v>
      </c>
      <c r="H1766" t="s">
        <v>37</v>
      </c>
    </row>
    <row r="1767" spans="4:8" x14ac:dyDescent="0.3">
      <c r="G1767">
        <v>3</v>
      </c>
      <c r="H1767" t="s">
        <v>37</v>
      </c>
    </row>
    <row r="1768" spans="4:8" x14ac:dyDescent="0.3">
      <c r="G1768">
        <v>2</v>
      </c>
      <c r="H1768" t="s">
        <v>37</v>
      </c>
    </row>
    <row r="1769" spans="4:8" x14ac:dyDescent="0.3">
      <c r="G1769">
        <v>1</v>
      </c>
      <c r="H1769" t="s">
        <v>37</v>
      </c>
    </row>
    <row r="1770" spans="4:8" x14ac:dyDescent="0.3">
      <c r="G1770">
        <v>3</v>
      </c>
      <c r="H1770" t="s">
        <v>37</v>
      </c>
    </row>
    <row r="1771" spans="4:8" x14ac:dyDescent="0.3">
      <c r="G1771">
        <v>0</v>
      </c>
      <c r="H1771" t="s">
        <v>37</v>
      </c>
    </row>
    <row r="1772" spans="4:8" x14ac:dyDescent="0.3">
      <c r="G1772">
        <v>2</v>
      </c>
      <c r="H1772" t="s">
        <v>37</v>
      </c>
    </row>
    <row r="1773" spans="4:8" x14ac:dyDescent="0.3">
      <c r="G1773">
        <v>2</v>
      </c>
      <c r="H1773" t="s">
        <v>37</v>
      </c>
    </row>
    <row r="1774" spans="4:8" x14ac:dyDescent="0.3">
      <c r="G1774">
        <v>2</v>
      </c>
      <c r="H1774" t="s">
        <v>37</v>
      </c>
    </row>
    <row r="1775" spans="4:8" x14ac:dyDescent="0.3">
      <c r="G1775">
        <v>0</v>
      </c>
      <c r="H1775" t="s">
        <v>37</v>
      </c>
    </row>
    <row r="1776" spans="4:8" x14ac:dyDescent="0.3">
      <c r="G1776">
        <v>0</v>
      </c>
      <c r="H1776" t="s">
        <v>37</v>
      </c>
    </row>
    <row r="1777" spans="7:8" x14ac:dyDescent="0.3">
      <c r="G1777">
        <v>3</v>
      </c>
      <c r="H1777" t="s">
        <v>37</v>
      </c>
    </row>
    <row r="1778" spans="7:8" x14ac:dyDescent="0.3">
      <c r="G1778">
        <v>1</v>
      </c>
      <c r="H1778" t="s">
        <v>37</v>
      </c>
    </row>
    <row r="1779" spans="7:8" x14ac:dyDescent="0.3">
      <c r="G1779">
        <v>0</v>
      </c>
      <c r="H1779" t="s">
        <v>37</v>
      </c>
    </row>
    <row r="1780" spans="7:8" x14ac:dyDescent="0.3">
      <c r="G1780">
        <v>0</v>
      </c>
      <c r="H1780" t="s">
        <v>37</v>
      </c>
    </row>
    <row r="1781" spans="7:8" x14ac:dyDescent="0.3">
      <c r="G1781">
        <v>0</v>
      </c>
      <c r="H1781" t="s">
        <v>37</v>
      </c>
    </row>
    <row r="1782" spans="7:8" x14ac:dyDescent="0.3">
      <c r="G1782">
        <v>0</v>
      </c>
      <c r="H1782" t="s">
        <v>37</v>
      </c>
    </row>
    <row r="1783" spans="7:8" x14ac:dyDescent="0.3">
      <c r="G1783">
        <v>1</v>
      </c>
      <c r="H1783" t="s">
        <v>37</v>
      </c>
    </row>
    <row r="1784" spans="7:8" x14ac:dyDescent="0.3">
      <c r="G1784">
        <v>0</v>
      </c>
      <c r="H1784" t="s">
        <v>37</v>
      </c>
    </row>
    <row r="1785" spans="7:8" x14ac:dyDescent="0.3">
      <c r="G1785">
        <v>1</v>
      </c>
      <c r="H1785" t="s">
        <v>37</v>
      </c>
    </row>
    <row r="1786" spans="7:8" x14ac:dyDescent="0.3">
      <c r="G1786">
        <v>0</v>
      </c>
      <c r="H1786" t="s">
        <v>37</v>
      </c>
    </row>
    <row r="1787" spans="7:8" x14ac:dyDescent="0.3">
      <c r="G1787">
        <v>0</v>
      </c>
      <c r="H1787" t="s">
        <v>37</v>
      </c>
    </row>
    <row r="1788" spans="7:8" x14ac:dyDescent="0.3">
      <c r="G1788">
        <v>0</v>
      </c>
      <c r="H1788" t="s">
        <v>37</v>
      </c>
    </row>
    <row r="1789" spans="7:8" x14ac:dyDescent="0.3">
      <c r="G1789">
        <v>1</v>
      </c>
      <c r="H1789" t="s">
        <v>37</v>
      </c>
    </row>
    <row r="1790" spans="7:8" x14ac:dyDescent="0.3">
      <c r="G1790">
        <v>2</v>
      </c>
      <c r="H1790" t="s">
        <v>37</v>
      </c>
    </row>
    <row r="1791" spans="7:8" x14ac:dyDescent="0.3">
      <c r="G1791">
        <v>0</v>
      </c>
      <c r="H1791" t="s">
        <v>37</v>
      </c>
    </row>
    <row r="1792" spans="7:8" x14ac:dyDescent="0.3">
      <c r="G1792">
        <v>0</v>
      </c>
      <c r="H1792" t="s">
        <v>37</v>
      </c>
    </row>
    <row r="1793" spans="7:8" x14ac:dyDescent="0.3">
      <c r="G1793">
        <v>2</v>
      </c>
      <c r="H1793" t="s">
        <v>37</v>
      </c>
    </row>
    <row r="1794" spans="7:8" x14ac:dyDescent="0.3">
      <c r="G1794">
        <v>0</v>
      </c>
      <c r="H1794" t="s">
        <v>37</v>
      </c>
    </row>
    <row r="1795" spans="7:8" x14ac:dyDescent="0.3">
      <c r="G1795">
        <v>0</v>
      </c>
      <c r="H1795" t="s">
        <v>37</v>
      </c>
    </row>
    <row r="1796" spans="7:8" x14ac:dyDescent="0.3">
      <c r="G1796">
        <v>0</v>
      </c>
      <c r="H1796" t="s">
        <v>37</v>
      </c>
    </row>
    <row r="1797" spans="7:8" x14ac:dyDescent="0.3">
      <c r="G1797">
        <v>0</v>
      </c>
      <c r="H1797" t="s">
        <v>37</v>
      </c>
    </row>
    <row r="1798" spans="7:8" x14ac:dyDescent="0.3">
      <c r="G1798">
        <v>2</v>
      </c>
      <c r="H1798" t="s">
        <v>37</v>
      </c>
    </row>
    <row r="1799" spans="7:8" x14ac:dyDescent="0.3">
      <c r="G1799">
        <v>1</v>
      </c>
      <c r="H1799" t="s">
        <v>37</v>
      </c>
    </row>
    <row r="1800" spans="7:8" x14ac:dyDescent="0.3">
      <c r="G1800">
        <v>0</v>
      </c>
      <c r="H1800" t="s">
        <v>37</v>
      </c>
    </row>
    <row r="1801" spans="7:8" x14ac:dyDescent="0.3">
      <c r="G1801">
        <v>1</v>
      </c>
      <c r="H1801" t="s">
        <v>37</v>
      </c>
    </row>
    <row r="1802" spans="7:8" x14ac:dyDescent="0.3">
      <c r="G1802">
        <v>2</v>
      </c>
      <c r="H1802" t="s">
        <v>37</v>
      </c>
    </row>
    <row r="1803" spans="7:8" x14ac:dyDescent="0.3">
      <c r="G1803">
        <v>1</v>
      </c>
      <c r="H1803" t="s">
        <v>37</v>
      </c>
    </row>
    <row r="1804" spans="7:8" x14ac:dyDescent="0.3">
      <c r="G1804">
        <v>1</v>
      </c>
      <c r="H1804" t="s">
        <v>37</v>
      </c>
    </row>
    <row r="1805" spans="7:8" x14ac:dyDescent="0.3">
      <c r="G1805">
        <v>1</v>
      </c>
      <c r="H1805" t="s">
        <v>37</v>
      </c>
    </row>
    <row r="1806" spans="7:8" x14ac:dyDescent="0.3">
      <c r="G1806">
        <v>0</v>
      </c>
      <c r="H1806" t="s">
        <v>37</v>
      </c>
    </row>
    <row r="1807" spans="7:8" x14ac:dyDescent="0.3">
      <c r="G1807">
        <v>0</v>
      </c>
      <c r="H1807" t="s">
        <v>37</v>
      </c>
    </row>
    <row r="1808" spans="7:8" x14ac:dyDescent="0.3">
      <c r="G1808">
        <v>0</v>
      </c>
      <c r="H1808" t="s">
        <v>37</v>
      </c>
    </row>
    <row r="1809" spans="7:8" x14ac:dyDescent="0.3">
      <c r="G1809">
        <v>1</v>
      </c>
      <c r="H1809" t="s">
        <v>37</v>
      </c>
    </row>
    <row r="1810" spans="7:8" x14ac:dyDescent="0.3">
      <c r="G1810">
        <v>3</v>
      </c>
      <c r="H1810" t="s">
        <v>37</v>
      </c>
    </row>
    <row r="1811" spans="7:8" x14ac:dyDescent="0.3">
      <c r="G1811">
        <v>0</v>
      </c>
      <c r="H1811" t="s">
        <v>37</v>
      </c>
    </row>
    <row r="1812" spans="7:8" x14ac:dyDescent="0.3">
      <c r="G1812">
        <v>1</v>
      </c>
      <c r="H1812" t="s">
        <v>37</v>
      </c>
    </row>
    <row r="1813" spans="7:8" x14ac:dyDescent="0.3">
      <c r="G1813">
        <v>1</v>
      </c>
      <c r="H1813" t="s">
        <v>37</v>
      </c>
    </row>
    <row r="1814" spans="7:8" x14ac:dyDescent="0.3">
      <c r="G1814">
        <v>0</v>
      </c>
      <c r="H1814" t="s">
        <v>37</v>
      </c>
    </row>
    <row r="1815" spans="7:8" x14ac:dyDescent="0.3">
      <c r="G1815">
        <v>2</v>
      </c>
      <c r="H1815" t="s">
        <v>37</v>
      </c>
    </row>
    <row r="1816" spans="7:8" x14ac:dyDescent="0.3">
      <c r="G1816">
        <v>2</v>
      </c>
      <c r="H1816" t="s">
        <v>37</v>
      </c>
    </row>
    <row r="1817" spans="7:8" x14ac:dyDescent="0.3">
      <c r="G1817">
        <v>2</v>
      </c>
      <c r="H1817" t="s">
        <v>37</v>
      </c>
    </row>
    <row r="1818" spans="7:8" x14ac:dyDescent="0.3">
      <c r="G1818">
        <v>2</v>
      </c>
      <c r="H1818" t="s">
        <v>37</v>
      </c>
    </row>
    <row r="1819" spans="7:8" x14ac:dyDescent="0.3">
      <c r="G1819">
        <v>1</v>
      </c>
      <c r="H1819" t="s">
        <v>37</v>
      </c>
    </row>
    <row r="1820" spans="7:8" x14ac:dyDescent="0.3">
      <c r="G1820">
        <v>0</v>
      </c>
      <c r="H1820" t="s">
        <v>37</v>
      </c>
    </row>
    <row r="1821" spans="7:8" x14ac:dyDescent="0.3">
      <c r="G1821">
        <v>0</v>
      </c>
      <c r="H1821" t="s">
        <v>37</v>
      </c>
    </row>
    <row r="1822" spans="7:8" x14ac:dyDescent="0.3">
      <c r="G1822">
        <v>0</v>
      </c>
      <c r="H1822" t="s">
        <v>37</v>
      </c>
    </row>
    <row r="1823" spans="7:8" x14ac:dyDescent="0.3">
      <c r="G1823">
        <v>1</v>
      </c>
      <c r="H1823" t="s">
        <v>37</v>
      </c>
    </row>
    <row r="1824" spans="7:8" x14ac:dyDescent="0.3">
      <c r="G1824">
        <v>0</v>
      </c>
      <c r="H1824" t="s">
        <v>37</v>
      </c>
    </row>
    <row r="1825" spans="7:8" x14ac:dyDescent="0.3">
      <c r="G1825">
        <v>0</v>
      </c>
      <c r="H1825" t="s">
        <v>37</v>
      </c>
    </row>
    <row r="1826" spans="7:8" x14ac:dyDescent="0.3">
      <c r="G1826">
        <v>0</v>
      </c>
      <c r="H1826" t="s">
        <v>37</v>
      </c>
    </row>
    <row r="1827" spans="7:8" x14ac:dyDescent="0.3">
      <c r="G1827">
        <v>1</v>
      </c>
      <c r="H1827" t="s">
        <v>37</v>
      </c>
    </row>
    <row r="1828" spans="7:8" x14ac:dyDescent="0.3">
      <c r="G1828">
        <v>0</v>
      </c>
      <c r="H1828" t="s">
        <v>37</v>
      </c>
    </row>
    <row r="1829" spans="7:8" x14ac:dyDescent="0.3">
      <c r="G1829">
        <v>1</v>
      </c>
      <c r="H1829" t="s">
        <v>37</v>
      </c>
    </row>
    <row r="1830" spans="7:8" x14ac:dyDescent="0.3">
      <c r="G1830">
        <v>0</v>
      </c>
      <c r="H1830" t="s">
        <v>37</v>
      </c>
    </row>
    <row r="1831" spans="7:8" x14ac:dyDescent="0.3">
      <c r="G1831">
        <v>1</v>
      </c>
      <c r="H1831" t="s">
        <v>37</v>
      </c>
    </row>
    <row r="1832" spans="7:8" x14ac:dyDescent="0.3">
      <c r="G1832">
        <v>0</v>
      </c>
      <c r="H1832" t="s">
        <v>37</v>
      </c>
    </row>
    <row r="1833" spans="7:8" x14ac:dyDescent="0.3">
      <c r="G1833">
        <v>0</v>
      </c>
      <c r="H1833" t="s">
        <v>37</v>
      </c>
    </row>
    <row r="1834" spans="7:8" x14ac:dyDescent="0.3">
      <c r="G1834">
        <v>1</v>
      </c>
      <c r="H1834" t="s">
        <v>37</v>
      </c>
    </row>
    <row r="1835" spans="7:8" x14ac:dyDescent="0.3">
      <c r="G1835">
        <v>0</v>
      </c>
      <c r="H1835" t="s">
        <v>37</v>
      </c>
    </row>
    <row r="1836" spans="7:8" x14ac:dyDescent="0.3">
      <c r="G1836">
        <v>0</v>
      </c>
      <c r="H1836" t="s">
        <v>37</v>
      </c>
    </row>
    <row r="1837" spans="7:8" x14ac:dyDescent="0.3">
      <c r="G1837">
        <v>1</v>
      </c>
      <c r="H1837" t="s">
        <v>37</v>
      </c>
    </row>
    <row r="1838" spans="7:8" x14ac:dyDescent="0.3">
      <c r="G1838">
        <v>1</v>
      </c>
      <c r="H1838" t="s">
        <v>37</v>
      </c>
    </row>
    <row r="1839" spans="7:8" x14ac:dyDescent="0.3">
      <c r="G1839">
        <v>0</v>
      </c>
      <c r="H1839" t="s">
        <v>37</v>
      </c>
    </row>
    <row r="1840" spans="7:8" x14ac:dyDescent="0.3">
      <c r="G1840">
        <v>1</v>
      </c>
      <c r="H1840" t="s">
        <v>37</v>
      </c>
    </row>
    <row r="1841" spans="7:8" x14ac:dyDescent="0.3">
      <c r="G1841">
        <v>1</v>
      </c>
      <c r="H1841" t="s">
        <v>37</v>
      </c>
    </row>
    <row r="1842" spans="7:8" x14ac:dyDescent="0.3">
      <c r="G1842">
        <v>0</v>
      </c>
      <c r="H1842" t="s">
        <v>37</v>
      </c>
    </row>
    <row r="1843" spans="7:8" x14ac:dyDescent="0.3">
      <c r="G1843">
        <v>1</v>
      </c>
      <c r="H1843" t="s">
        <v>37</v>
      </c>
    </row>
    <row r="1844" spans="7:8" x14ac:dyDescent="0.3">
      <c r="G1844">
        <v>0</v>
      </c>
      <c r="H1844" t="s">
        <v>37</v>
      </c>
    </row>
    <row r="1845" spans="7:8" x14ac:dyDescent="0.3">
      <c r="G1845">
        <v>3</v>
      </c>
      <c r="H1845" t="s">
        <v>37</v>
      </c>
    </row>
    <row r="1846" spans="7:8" x14ac:dyDescent="0.3">
      <c r="G1846">
        <v>2</v>
      </c>
      <c r="H1846" t="s">
        <v>37</v>
      </c>
    </row>
    <row r="1847" spans="7:8" x14ac:dyDescent="0.3">
      <c r="G1847">
        <v>0</v>
      </c>
      <c r="H1847" t="s">
        <v>37</v>
      </c>
    </row>
    <row r="1848" spans="7:8" x14ac:dyDescent="0.3">
      <c r="G1848">
        <v>1</v>
      </c>
      <c r="H1848" t="s">
        <v>37</v>
      </c>
    </row>
    <row r="1849" spans="7:8" x14ac:dyDescent="0.3">
      <c r="G1849">
        <v>2</v>
      </c>
      <c r="H1849" t="s">
        <v>37</v>
      </c>
    </row>
    <row r="1850" spans="7:8" x14ac:dyDescent="0.3">
      <c r="G1850">
        <v>1</v>
      </c>
      <c r="H1850" t="s">
        <v>37</v>
      </c>
    </row>
    <row r="1851" spans="7:8" x14ac:dyDescent="0.3">
      <c r="G1851">
        <v>1</v>
      </c>
      <c r="H1851" t="s">
        <v>37</v>
      </c>
    </row>
    <row r="1852" spans="7:8" x14ac:dyDescent="0.3">
      <c r="G1852">
        <v>1</v>
      </c>
      <c r="H1852" t="s">
        <v>37</v>
      </c>
    </row>
    <row r="1853" spans="7:8" x14ac:dyDescent="0.3">
      <c r="G1853">
        <v>1</v>
      </c>
      <c r="H1853" t="s">
        <v>37</v>
      </c>
    </row>
    <row r="1854" spans="7:8" x14ac:dyDescent="0.3">
      <c r="G1854">
        <v>1</v>
      </c>
      <c r="H1854" t="s">
        <v>37</v>
      </c>
    </row>
    <row r="1855" spans="7:8" x14ac:dyDescent="0.3">
      <c r="G1855">
        <v>0</v>
      </c>
      <c r="H1855" t="s">
        <v>37</v>
      </c>
    </row>
    <row r="1856" spans="7:8" x14ac:dyDescent="0.3">
      <c r="G1856">
        <v>1</v>
      </c>
      <c r="H1856" t="s">
        <v>37</v>
      </c>
    </row>
    <row r="1857" spans="7:8" x14ac:dyDescent="0.3">
      <c r="G1857">
        <v>0</v>
      </c>
      <c r="H1857" t="s">
        <v>37</v>
      </c>
    </row>
    <row r="1858" spans="7:8" x14ac:dyDescent="0.3">
      <c r="G1858">
        <v>1</v>
      </c>
      <c r="H1858" t="s">
        <v>37</v>
      </c>
    </row>
    <row r="1859" spans="7:8" x14ac:dyDescent="0.3">
      <c r="G1859">
        <v>1</v>
      </c>
      <c r="H1859" t="s">
        <v>37</v>
      </c>
    </row>
    <row r="1860" spans="7:8" x14ac:dyDescent="0.3">
      <c r="G1860">
        <v>2</v>
      </c>
      <c r="H1860" t="s">
        <v>37</v>
      </c>
    </row>
    <row r="1861" spans="7:8" x14ac:dyDescent="0.3">
      <c r="G1861">
        <v>1</v>
      </c>
      <c r="H1861" t="s">
        <v>37</v>
      </c>
    </row>
    <row r="1862" spans="7:8" x14ac:dyDescent="0.3">
      <c r="G1862">
        <v>1</v>
      </c>
      <c r="H1862" t="s">
        <v>37</v>
      </c>
    </row>
    <row r="1863" spans="7:8" x14ac:dyDescent="0.3">
      <c r="G1863">
        <v>1</v>
      </c>
      <c r="H1863" t="s">
        <v>37</v>
      </c>
    </row>
    <row r="1864" spans="7:8" x14ac:dyDescent="0.3">
      <c r="G1864">
        <v>2</v>
      </c>
      <c r="H1864" t="s">
        <v>37</v>
      </c>
    </row>
    <row r="1865" spans="7:8" x14ac:dyDescent="0.3">
      <c r="G1865">
        <v>1</v>
      </c>
      <c r="H1865" t="s">
        <v>37</v>
      </c>
    </row>
    <row r="1866" spans="7:8" x14ac:dyDescent="0.3">
      <c r="G1866">
        <v>1</v>
      </c>
      <c r="H1866" t="s">
        <v>37</v>
      </c>
    </row>
    <row r="1867" spans="7:8" x14ac:dyDescent="0.3">
      <c r="G1867">
        <v>2</v>
      </c>
      <c r="H1867" t="s">
        <v>37</v>
      </c>
    </row>
    <row r="1868" spans="7:8" x14ac:dyDescent="0.3">
      <c r="G1868">
        <v>1</v>
      </c>
      <c r="H1868" t="s">
        <v>37</v>
      </c>
    </row>
    <row r="1869" spans="7:8" x14ac:dyDescent="0.3">
      <c r="G1869">
        <v>3</v>
      </c>
      <c r="H1869" t="s">
        <v>37</v>
      </c>
    </row>
    <row r="1870" spans="7:8" x14ac:dyDescent="0.3">
      <c r="G1870">
        <v>2</v>
      </c>
      <c r="H1870" t="s">
        <v>37</v>
      </c>
    </row>
    <row r="1871" spans="7:8" x14ac:dyDescent="0.3">
      <c r="G1871">
        <v>0</v>
      </c>
      <c r="H1871" t="s">
        <v>37</v>
      </c>
    </row>
    <row r="1872" spans="7:8" x14ac:dyDescent="0.3">
      <c r="G1872">
        <v>1</v>
      </c>
      <c r="H1872" t="s">
        <v>37</v>
      </c>
    </row>
    <row r="1873" spans="7:8" x14ac:dyDescent="0.3">
      <c r="G1873">
        <v>0</v>
      </c>
      <c r="H1873" t="s">
        <v>37</v>
      </c>
    </row>
    <row r="1874" spans="7:8" x14ac:dyDescent="0.3">
      <c r="G1874">
        <v>1</v>
      </c>
      <c r="H1874" t="s">
        <v>37</v>
      </c>
    </row>
    <row r="1875" spans="7:8" x14ac:dyDescent="0.3">
      <c r="G1875">
        <v>1</v>
      </c>
      <c r="H1875" t="s">
        <v>37</v>
      </c>
    </row>
    <row r="1876" spans="7:8" x14ac:dyDescent="0.3">
      <c r="G1876">
        <v>0</v>
      </c>
      <c r="H1876" t="s">
        <v>37</v>
      </c>
    </row>
    <row r="1877" spans="7:8" x14ac:dyDescent="0.3">
      <c r="G1877">
        <v>1</v>
      </c>
      <c r="H1877" t="s">
        <v>37</v>
      </c>
    </row>
    <row r="1878" spans="7:8" x14ac:dyDescent="0.3">
      <c r="G1878">
        <v>1</v>
      </c>
      <c r="H1878" t="s">
        <v>37</v>
      </c>
    </row>
    <row r="1879" spans="7:8" x14ac:dyDescent="0.3">
      <c r="G1879">
        <v>2</v>
      </c>
      <c r="H1879" t="s">
        <v>37</v>
      </c>
    </row>
    <row r="1880" spans="7:8" x14ac:dyDescent="0.3">
      <c r="G1880">
        <v>0</v>
      </c>
      <c r="H1880" t="s">
        <v>37</v>
      </c>
    </row>
    <row r="1881" spans="7:8" x14ac:dyDescent="0.3">
      <c r="G1881">
        <v>0</v>
      </c>
      <c r="H1881" t="s">
        <v>37</v>
      </c>
    </row>
    <row r="1882" spans="7:8" x14ac:dyDescent="0.3">
      <c r="G1882">
        <v>2</v>
      </c>
      <c r="H1882" t="s">
        <v>37</v>
      </c>
    </row>
    <row r="1883" spans="7:8" x14ac:dyDescent="0.3">
      <c r="G1883">
        <v>2</v>
      </c>
      <c r="H1883" t="s">
        <v>37</v>
      </c>
    </row>
    <row r="1884" spans="7:8" x14ac:dyDescent="0.3">
      <c r="G1884">
        <v>3</v>
      </c>
      <c r="H1884" t="s">
        <v>37</v>
      </c>
    </row>
    <row r="1885" spans="7:8" x14ac:dyDescent="0.3">
      <c r="G1885">
        <v>0</v>
      </c>
      <c r="H1885" t="s">
        <v>37</v>
      </c>
    </row>
    <row r="1886" spans="7:8" x14ac:dyDescent="0.3">
      <c r="G1886">
        <v>1</v>
      </c>
      <c r="H1886" t="s">
        <v>37</v>
      </c>
    </row>
    <row r="1887" spans="7:8" x14ac:dyDescent="0.3">
      <c r="G1887">
        <v>1</v>
      </c>
      <c r="H1887" t="s">
        <v>37</v>
      </c>
    </row>
    <row r="1888" spans="7:8" x14ac:dyDescent="0.3">
      <c r="G1888">
        <v>0</v>
      </c>
      <c r="H1888" t="s">
        <v>37</v>
      </c>
    </row>
    <row r="1889" spans="7:8" x14ac:dyDescent="0.3">
      <c r="G1889">
        <v>1</v>
      </c>
      <c r="H1889" t="s">
        <v>37</v>
      </c>
    </row>
    <row r="1890" spans="7:8" x14ac:dyDescent="0.3">
      <c r="G1890">
        <v>1</v>
      </c>
      <c r="H1890" t="s">
        <v>37</v>
      </c>
    </row>
    <row r="1891" spans="7:8" x14ac:dyDescent="0.3">
      <c r="G1891">
        <v>1</v>
      </c>
      <c r="H1891" t="s">
        <v>37</v>
      </c>
    </row>
    <row r="1892" spans="7:8" x14ac:dyDescent="0.3">
      <c r="G1892">
        <v>2</v>
      </c>
      <c r="H1892" t="s">
        <v>37</v>
      </c>
    </row>
    <row r="1893" spans="7:8" x14ac:dyDescent="0.3">
      <c r="G1893">
        <v>3</v>
      </c>
      <c r="H1893" t="s">
        <v>37</v>
      </c>
    </row>
    <row r="1894" spans="7:8" x14ac:dyDescent="0.3">
      <c r="G1894">
        <v>0</v>
      </c>
      <c r="H1894" t="s">
        <v>37</v>
      </c>
    </row>
    <row r="1895" spans="7:8" x14ac:dyDescent="0.3">
      <c r="G1895">
        <v>0</v>
      </c>
      <c r="H1895" t="s">
        <v>37</v>
      </c>
    </row>
    <row r="1896" spans="7:8" x14ac:dyDescent="0.3">
      <c r="G1896">
        <v>0</v>
      </c>
      <c r="H1896" t="s">
        <v>37</v>
      </c>
    </row>
    <row r="1897" spans="7:8" x14ac:dyDescent="0.3">
      <c r="G1897">
        <v>1</v>
      </c>
      <c r="H1897" t="s">
        <v>37</v>
      </c>
    </row>
    <row r="1898" spans="7:8" x14ac:dyDescent="0.3">
      <c r="G1898">
        <v>1</v>
      </c>
      <c r="H1898" t="s">
        <v>37</v>
      </c>
    </row>
    <row r="1899" spans="7:8" x14ac:dyDescent="0.3">
      <c r="G1899">
        <v>1</v>
      </c>
      <c r="H1899" t="s">
        <v>37</v>
      </c>
    </row>
    <row r="1900" spans="7:8" x14ac:dyDescent="0.3">
      <c r="G1900">
        <v>1</v>
      </c>
      <c r="H1900" t="s">
        <v>37</v>
      </c>
    </row>
    <row r="1901" spans="7:8" x14ac:dyDescent="0.3">
      <c r="G1901">
        <v>3</v>
      </c>
      <c r="H1901" t="s">
        <v>37</v>
      </c>
    </row>
    <row r="1902" spans="7:8" x14ac:dyDescent="0.3">
      <c r="G1902">
        <v>0</v>
      </c>
      <c r="H1902" t="s">
        <v>37</v>
      </c>
    </row>
    <row r="1903" spans="7:8" x14ac:dyDescent="0.3">
      <c r="G1903">
        <v>1</v>
      </c>
      <c r="H1903" t="s">
        <v>37</v>
      </c>
    </row>
    <row r="1904" spans="7:8" x14ac:dyDescent="0.3">
      <c r="G1904">
        <v>1</v>
      </c>
      <c r="H1904" t="s">
        <v>37</v>
      </c>
    </row>
    <row r="1905" spans="7:8" x14ac:dyDescent="0.3">
      <c r="G1905">
        <v>0</v>
      </c>
      <c r="H1905" t="s">
        <v>37</v>
      </c>
    </row>
    <row r="1906" spans="7:8" x14ac:dyDescent="0.3">
      <c r="G1906">
        <v>0</v>
      </c>
      <c r="H1906" t="s">
        <v>37</v>
      </c>
    </row>
    <row r="1907" spans="7:8" x14ac:dyDescent="0.3">
      <c r="G1907">
        <v>1</v>
      </c>
      <c r="H1907" t="s">
        <v>37</v>
      </c>
    </row>
    <row r="1908" spans="7:8" x14ac:dyDescent="0.3">
      <c r="G1908">
        <v>1</v>
      </c>
      <c r="H1908" t="s">
        <v>37</v>
      </c>
    </row>
    <row r="1909" spans="7:8" x14ac:dyDescent="0.3">
      <c r="G1909">
        <v>0</v>
      </c>
      <c r="H1909" t="s">
        <v>37</v>
      </c>
    </row>
    <row r="1910" spans="7:8" x14ac:dyDescent="0.3">
      <c r="G1910">
        <v>1</v>
      </c>
      <c r="H1910" t="s">
        <v>37</v>
      </c>
    </row>
    <row r="1911" spans="7:8" x14ac:dyDescent="0.3">
      <c r="G1911">
        <v>1</v>
      </c>
      <c r="H1911" t="s">
        <v>37</v>
      </c>
    </row>
    <row r="1912" spans="7:8" x14ac:dyDescent="0.3">
      <c r="G1912">
        <v>1</v>
      </c>
      <c r="H1912" t="s">
        <v>37</v>
      </c>
    </row>
    <row r="1913" spans="7:8" x14ac:dyDescent="0.3">
      <c r="G1913">
        <v>3</v>
      </c>
      <c r="H1913" t="s">
        <v>37</v>
      </c>
    </row>
    <row r="1914" spans="7:8" x14ac:dyDescent="0.3">
      <c r="G1914">
        <v>1</v>
      </c>
      <c r="H1914" t="s">
        <v>37</v>
      </c>
    </row>
    <row r="1915" spans="7:8" x14ac:dyDescent="0.3">
      <c r="G1915">
        <v>1</v>
      </c>
      <c r="H1915" t="s">
        <v>37</v>
      </c>
    </row>
    <row r="1916" spans="7:8" x14ac:dyDescent="0.3">
      <c r="G1916">
        <v>1</v>
      </c>
      <c r="H1916" t="s">
        <v>37</v>
      </c>
    </row>
    <row r="1917" spans="7:8" x14ac:dyDescent="0.3">
      <c r="G1917">
        <v>1</v>
      </c>
      <c r="H1917" t="s">
        <v>37</v>
      </c>
    </row>
    <row r="1918" spans="7:8" x14ac:dyDescent="0.3">
      <c r="G1918">
        <v>3</v>
      </c>
      <c r="H1918" t="s">
        <v>37</v>
      </c>
    </row>
    <row r="1919" spans="7:8" x14ac:dyDescent="0.3">
      <c r="G1919">
        <v>0</v>
      </c>
      <c r="H1919" t="s">
        <v>37</v>
      </c>
    </row>
    <row r="1920" spans="7:8" x14ac:dyDescent="0.3">
      <c r="G1920">
        <v>0</v>
      </c>
      <c r="H1920" t="s">
        <v>37</v>
      </c>
    </row>
    <row r="1921" spans="7:8" x14ac:dyDescent="0.3">
      <c r="G1921">
        <v>0</v>
      </c>
      <c r="H1921" t="s">
        <v>37</v>
      </c>
    </row>
    <row r="1922" spans="7:8" x14ac:dyDescent="0.3">
      <c r="G1922">
        <v>1</v>
      </c>
      <c r="H1922" t="s">
        <v>37</v>
      </c>
    </row>
    <row r="1923" spans="7:8" x14ac:dyDescent="0.3">
      <c r="G1923">
        <v>1</v>
      </c>
      <c r="H1923" t="s">
        <v>37</v>
      </c>
    </row>
    <row r="1924" spans="7:8" x14ac:dyDescent="0.3">
      <c r="G1924">
        <v>0</v>
      </c>
      <c r="H1924" t="s">
        <v>37</v>
      </c>
    </row>
    <row r="1925" spans="7:8" x14ac:dyDescent="0.3">
      <c r="G1925">
        <v>1</v>
      </c>
      <c r="H1925" t="s">
        <v>37</v>
      </c>
    </row>
    <row r="1926" spans="7:8" x14ac:dyDescent="0.3">
      <c r="G1926">
        <v>1</v>
      </c>
      <c r="H1926" t="s">
        <v>37</v>
      </c>
    </row>
    <row r="1927" spans="7:8" x14ac:dyDescent="0.3">
      <c r="G1927">
        <v>1</v>
      </c>
      <c r="H1927" t="s">
        <v>37</v>
      </c>
    </row>
    <row r="1928" spans="7:8" x14ac:dyDescent="0.3">
      <c r="G1928">
        <v>0</v>
      </c>
      <c r="H1928" t="s">
        <v>37</v>
      </c>
    </row>
    <row r="1929" spans="7:8" x14ac:dyDescent="0.3">
      <c r="G1929">
        <v>1</v>
      </c>
      <c r="H1929" t="s">
        <v>37</v>
      </c>
    </row>
    <row r="1930" spans="7:8" x14ac:dyDescent="0.3">
      <c r="G1930">
        <v>3</v>
      </c>
      <c r="H1930" t="s">
        <v>37</v>
      </c>
    </row>
    <row r="1931" spans="7:8" x14ac:dyDescent="0.3">
      <c r="G1931">
        <v>0</v>
      </c>
      <c r="H1931" t="s">
        <v>37</v>
      </c>
    </row>
    <row r="1932" spans="7:8" x14ac:dyDescent="0.3">
      <c r="G1932">
        <v>0</v>
      </c>
      <c r="H1932" t="s">
        <v>37</v>
      </c>
    </row>
    <row r="1933" spans="7:8" x14ac:dyDescent="0.3">
      <c r="G1933">
        <v>1</v>
      </c>
      <c r="H1933" t="s">
        <v>37</v>
      </c>
    </row>
    <row r="1934" spans="7:8" x14ac:dyDescent="0.3">
      <c r="G1934">
        <v>3</v>
      </c>
      <c r="H1934" t="s">
        <v>37</v>
      </c>
    </row>
    <row r="1935" spans="7:8" x14ac:dyDescent="0.3">
      <c r="G1935">
        <v>0</v>
      </c>
      <c r="H1935" t="s">
        <v>37</v>
      </c>
    </row>
    <row r="1936" spans="7:8" x14ac:dyDescent="0.3">
      <c r="G1936">
        <v>1</v>
      </c>
      <c r="H1936" t="s">
        <v>37</v>
      </c>
    </row>
    <row r="1937" spans="7:8" x14ac:dyDescent="0.3">
      <c r="G1937">
        <v>1</v>
      </c>
      <c r="H1937" t="s">
        <v>37</v>
      </c>
    </row>
    <row r="1938" spans="7:8" x14ac:dyDescent="0.3">
      <c r="G1938">
        <v>2</v>
      </c>
      <c r="H1938" t="s">
        <v>37</v>
      </c>
    </row>
    <row r="1939" spans="7:8" x14ac:dyDescent="0.3">
      <c r="G1939">
        <v>2</v>
      </c>
      <c r="H1939" t="s">
        <v>37</v>
      </c>
    </row>
    <row r="1940" spans="7:8" x14ac:dyDescent="0.3">
      <c r="G1940">
        <v>1</v>
      </c>
      <c r="H1940" t="s">
        <v>37</v>
      </c>
    </row>
    <row r="1941" spans="7:8" x14ac:dyDescent="0.3">
      <c r="G1941">
        <v>0</v>
      </c>
      <c r="H1941" t="s">
        <v>37</v>
      </c>
    </row>
    <row r="1942" spans="7:8" x14ac:dyDescent="0.3">
      <c r="G1942">
        <v>0</v>
      </c>
      <c r="H1942" t="s">
        <v>37</v>
      </c>
    </row>
    <row r="1943" spans="7:8" x14ac:dyDescent="0.3">
      <c r="G1943">
        <v>2</v>
      </c>
      <c r="H1943" t="s">
        <v>37</v>
      </c>
    </row>
    <row r="1944" spans="7:8" x14ac:dyDescent="0.3">
      <c r="G1944">
        <v>0</v>
      </c>
      <c r="H1944" t="s">
        <v>37</v>
      </c>
    </row>
    <row r="1945" spans="7:8" x14ac:dyDescent="0.3">
      <c r="G1945">
        <v>2</v>
      </c>
      <c r="H1945" t="s">
        <v>37</v>
      </c>
    </row>
    <row r="1946" spans="7:8" x14ac:dyDescent="0.3">
      <c r="G1946">
        <v>1</v>
      </c>
      <c r="H1946" t="s">
        <v>37</v>
      </c>
    </row>
    <row r="1947" spans="7:8" x14ac:dyDescent="0.3">
      <c r="G1947">
        <v>3</v>
      </c>
      <c r="H1947" t="s">
        <v>37</v>
      </c>
    </row>
    <row r="1948" spans="7:8" x14ac:dyDescent="0.3">
      <c r="G1948">
        <v>0</v>
      </c>
      <c r="H1948" t="s">
        <v>37</v>
      </c>
    </row>
    <row r="1949" spans="7:8" x14ac:dyDescent="0.3">
      <c r="G1949">
        <v>0</v>
      </c>
      <c r="H1949" t="s">
        <v>37</v>
      </c>
    </row>
    <row r="1950" spans="7:8" x14ac:dyDescent="0.3">
      <c r="G1950">
        <v>1</v>
      </c>
      <c r="H1950" t="s">
        <v>37</v>
      </c>
    </row>
    <row r="1951" spans="7:8" x14ac:dyDescent="0.3">
      <c r="G1951">
        <v>0</v>
      </c>
      <c r="H1951" t="s">
        <v>37</v>
      </c>
    </row>
    <row r="1952" spans="7:8" x14ac:dyDescent="0.3">
      <c r="G1952">
        <v>0</v>
      </c>
      <c r="H1952" t="s">
        <v>37</v>
      </c>
    </row>
    <row r="1953" spans="7:8" x14ac:dyDescent="0.3">
      <c r="G1953">
        <v>1</v>
      </c>
      <c r="H1953" t="s">
        <v>37</v>
      </c>
    </row>
    <row r="1954" spans="7:8" x14ac:dyDescent="0.3">
      <c r="G1954">
        <v>2</v>
      </c>
      <c r="H1954" t="s">
        <v>37</v>
      </c>
    </row>
    <row r="1955" spans="7:8" x14ac:dyDescent="0.3">
      <c r="G1955">
        <v>1</v>
      </c>
      <c r="H1955" t="s">
        <v>37</v>
      </c>
    </row>
    <row r="1956" spans="7:8" x14ac:dyDescent="0.3">
      <c r="G1956">
        <v>3</v>
      </c>
      <c r="H1956" t="s">
        <v>37</v>
      </c>
    </row>
    <row r="1957" spans="7:8" x14ac:dyDescent="0.3">
      <c r="G1957">
        <v>1</v>
      </c>
      <c r="H1957" t="s">
        <v>37</v>
      </c>
    </row>
    <row r="1958" spans="7:8" x14ac:dyDescent="0.3">
      <c r="G1958">
        <v>0</v>
      </c>
      <c r="H1958" t="s">
        <v>37</v>
      </c>
    </row>
    <row r="1959" spans="7:8" x14ac:dyDescent="0.3">
      <c r="G1959">
        <v>0</v>
      </c>
      <c r="H1959" t="s">
        <v>37</v>
      </c>
    </row>
    <row r="1960" spans="7:8" x14ac:dyDescent="0.3">
      <c r="G1960">
        <v>0</v>
      </c>
      <c r="H1960" t="s">
        <v>37</v>
      </c>
    </row>
    <row r="1961" spans="7:8" x14ac:dyDescent="0.3">
      <c r="G1961">
        <v>0</v>
      </c>
      <c r="H1961" t="s">
        <v>37</v>
      </c>
    </row>
    <row r="1962" spans="7:8" x14ac:dyDescent="0.3">
      <c r="G1962">
        <v>1</v>
      </c>
      <c r="H1962" t="s">
        <v>37</v>
      </c>
    </row>
    <row r="1963" spans="7:8" x14ac:dyDescent="0.3">
      <c r="G1963">
        <v>1</v>
      </c>
      <c r="H1963" t="s">
        <v>37</v>
      </c>
    </row>
    <row r="1964" spans="7:8" x14ac:dyDescent="0.3">
      <c r="G1964">
        <v>2</v>
      </c>
      <c r="H1964" t="s">
        <v>37</v>
      </c>
    </row>
    <row r="1965" spans="7:8" x14ac:dyDescent="0.3">
      <c r="G1965">
        <v>1</v>
      </c>
      <c r="H1965" t="s">
        <v>37</v>
      </c>
    </row>
    <row r="1966" spans="7:8" x14ac:dyDescent="0.3">
      <c r="G1966">
        <v>1</v>
      </c>
      <c r="H1966" t="s">
        <v>37</v>
      </c>
    </row>
    <row r="1967" spans="7:8" x14ac:dyDescent="0.3">
      <c r="G1967">
        <v>1</v>
      </c>
      <c r="H1967" t="s">
        <v>37</v>
      </c>
    </row>
    <row r="1968" spans="7:8" x14ac:dyDescent="0.3">
      <c r="G1968">
        <v>1</v>
      </c>
      <c r="H1968" t="s">
        <v>37</v>
      </c>
    </row>
    <row r="1969" spans="7:8" x14ac:dyDescent="0.3">
      <c r="G1969">
        <v>2</v>
      </c>
      <c r="H1969" t="s">
        <v>37</v>
      </c>
    </row>
    <row r="1970" spans="7:8" x14ac:dyDescent="0.3">
      <c r="G1970">
        <v>0</v>
      </c>
      <c r="H1970" t="s">
        <v>37</v>
      </c>
    </row>
    <row r="1971" spans="7:8" x14ac:dyDescent="0.3">
      <c r="G1971">
        <v>0</v>
      </c>
      <c r="H1971" t="s">
        <v>37</v>
      </c>
    </row>
    <row r="1972" spans="7:8" x14ac:dyDescent="0.3">
      <c r="G1972">
        <v>2</v>
      </c>
      <c r="H1972" t="s">
        <v>37</v>
      </c>
    </row>
    <row r="1973" spans="7:8" x14ac:dyDescent="0.3">
      <c r="G1973">
        <v>1</v>
      </c>
      <c r="H1973" t="s">
        <v>37</v>
      </c>
    </row>
    <row r="1974" spans="7:8" x14ac:dyDescent="0.3">
      <c r="G1974">
        <v>0</v>
      </c>
      <c r="H1974" t="s">
        <v>37</v>
      </c>
    </row>
    <row r="1975" spans="7:8" x14ac:dyDescent="0.3">
      <c r="G1975">
        <v>0</v>
      </c>
      <c r="H1975" t="s">
        <v>37</v>
      </c>
    </row>
    <row r="1976" spans="7:8" x14ac:dyDescent="0.3">
      <c r="G1976">
        <v>0</v>
      </c>
      <c r="H1976" t="s">
        <v>37</v>
      </c>
    </row>
    <row r="1977" spans="7:8" x14ac:dyDescent="0.3">
      <c r="G1977">
        <v>2</v>
      </c>
      <c r="H1977" t="s">
        <v>37</v>
      </c>
    </row>
    <row r="1978" spans="7:8" x14ac:dyDescent="0.3">
      <c r="G1978">
        <v>0</v>
      </c>
      <c r="H1978" t="s">
        <v>37</v>
      </c>
    </row>
    <row r="1979" spans="7:8" x14ac:dyDescent="0.3">
      <c r="G1979">
        <v>1</v>
      </c>
      <c r="H1979" t="s">
        <v>37</v>
      </c>
    </row>
    <row r="1980" spans="7:8" x14ac:dyDescent="0.3">
      <c r="G1980">
        <v>1</v>
      </c>
      <c r="H1980" t="s">
        <v>37</v>
      </c>
    </row>
    <row r="1981" spans="7:8" x14ac:dyDescent="0.3">
      <c r="G1981">
        <v>0</v>
      </c>
      <c r="H1981" t="s">
        <v>37</v>
      </c>
    </row>
    <row r="1982" spans="7:8" x14ac:dyDescent="0.3">
      <c r="G1982">
        <v>0</v>
      </c>
      <c r="H1982" t="s">
        <v>37</v>
      </c>
    </row>
    <row r="1983" spans="7:8" x14ac:dyDescent="0.3">
      <c r="G1983">
        <v>1</v>
      </c>
      <c r="H1983" t="s">
        <v>37</v>
      </c>
    </row>
    <row r="1984" spans="7:8" x14ac:dyDescent="0.3">
      <c r="G1984">
        <v>1</v>
      </c>
      <c r="H1984" t="s">
        <v>37</v>
      </c>
    </row>
    <row r="1985" spans="7:8" x14ac:dyDescent="0.3">
      <c r="G1985">
        <v>0</v>
      </c>
      <c r="H1985" t="s">
        <v>37</v>
      </c>
    </row>
    <row r="1986" spans="7:8" x14ac:dyDescent="0.3">
      <c r="G1986">
        <v>3</v>
      </c>
      <c r="H1986" t="s">
        <v>37</v>
      </c>
    </row>
    <row r="1987" spans="7:8" x14ac:dyDescent="0.3">
      <c r="G1987">
        <v>3</v>
      </c>
      <c r="H1987" t="s">
        <v>37</v>
      </c>
    </row>
    <row r="1988" spans="7:8" x14ac:dyDescent="0.3">
      <c r="G1988">
        <v>1</v>
      </c>
      <c r="H1988" t="s">
        <v>37</v>
      </c>
    </row>
    <row r="1989" spans="7:8" x14ac:dyDescent="0.3">
      <c r="G1989">
        <v>0</v>
      </c>
      <c r="H1989" t="s">
        <v>37</v>
      </c>
    </row>
    <row r="1990" spans="7:8" x14ac:dyDescent="0.3">
      <c r="G1990">
        <v>1</v>
      </c>
      <c r="H1990" t="s">
        <v>37</v>
      </c>
    </row>
    <row r="1991" spans="7:8" x14ac:dyDescent="0.3">
      <c r="G1991">
        <v>1</v>
      </c>
      <c r="H1991" t="s">
        <v>37</v>
      </c>
    </row>
    <row r="1992" spans="7:8" x14ac:dyDescent="0.3">
      <c r="G1992">
        <v>3</v>
      </c>
      <c r="H1992" t="s">
        <v>37</v>
      </c>
    </row>
    <row r="1993" spans="7:8" x14ac:dyDescent="0.3">
      <c r="G1993">
        <v>1</v>
      </c>
      <c r="H1993" t="s">
        <v>37</v>
      </c>
    </row>
    <row r="1994" spans="7:8" x14ac:dyDescent="0.3">
      <c r="G1994">
        <v>0</v>
      </c>
      <c r="H1994" t="s">
        <v>37</v>
      </c>
    </row>
    <row r="1995" spans="7:8" x14ac:dyDescent="0.3">
      <c r="G1995">
        <v>0</v>
      </c>
      <c r="H1995" t="s">
        <v>37</v>
      </c>
    </row>
    <row r="1996" spans="7:8" x14ac:dyDescent="0.3">
      <c r="G1996">
        <v>0</v>
      </c>
      <c r="H1996" t="s">
        <v>37</v>
      </c>
    </row>
    <row r="1997" spans="7:8" x14ac:dyDescent="0.3">
      <c r="G1997">
        <v>1</v>
      </c>
      <c r="H1997" t="s">
        <v>37</v>
      </c>
    </row>
    <row r="1998" spans="7:8" x14ac:dyDescent="0.3">
      <c r="G1998">
        <v>1</v>
      </c>
      <c r="H1998" t="s">
        <v>37</v>
      </c>
    </row>
    <row r="1999" spans="7:8" x14ac:dyDescent="0.3">
      <c r="G1999">
        <v>0</v>
      </c>
      <c r="H1999" t="s">
        <v>37</v>
      </c>
    </row>
    <row r="2000" spans="7:8" x14ac:dyDescent="0.3">
      <c r="G2000">
        <v>0</v>
      </c>
      <c r="H2000" t="s">
        <v>37</v>
      </c>
    </row>
    <row r="2001" spans="7:8" x14ac:dyDescent="0.3">
      <c r="G2001">
        <v>0</v>
      </c>
      <c r="H2001" t="s">
        <v>37</v>
      </c>
    </row>
    <row r="2002" spans="7:8" x14ac:dyDescent="0.3">
      <c r="G2002">
        <v>1</v>
      </c>
      <c r="H2002" t="s">
        <v>37</v>
      </c>
    </row>
    <row r="2003" spans="7:8" x14ac:dyDescent="0.3">
      <c r="G2003">
        <v>1</v>
      </c>
      <c r="H2003" t="s">
        <v>37</v>
      </c>
    </row>
    <row r="2004" spans="7:8" x14ac:dyDescent="0.3">
      <c r="G2004">
        <v>1</v>
      </c>
      <c r="H2004" t="s">
        <v>37</v>
      </c>
    </row>
    <row r="2005" spans="7:8" x14ac:dyDescent="0.3">
      <c r="G2005">
        <v>1</v>
      </c>
      <c r="H2005" t="s">
        <v>37</v>
      </c>
    </row>
    <row r="2006" spans="7:8" x14ac:dyDescent="0.3">
      <c r="G2006">
        <v>0</v>
      </c>
      <c r="H2006" t="s">
        <v>37</v>
      </c>
    </row>
    <row r="2007" spans="7:8" x14ac:dyDescent="0.3">
      <c r="G2007">
        <v>0</v>
      </c>
      <c r="H2007" t="s">
        <v>37</v>
      </c>
    </row>
    <row r="2008" spans="7:8" x14ac:dyDescent="0.3">
      <c r="G2008">
        <v>2</v>
      </c>
      <c r="H2008" t="s">
        <v>37</v>
      </c>
    </row>
    <row r="2009" spans="7:8" x14ac:dyDescent="0.3">
      <c r="G2009">
        <v>0</v>
      </c>
      <c r="H2009" t="s">
        <v>37</v>
      </c>
    </row>
    <row r="2010" spans="7:8" x14ac:dyDescent="0.3">
      <c r="G2010">
        <v>1</v>
      </c>
      <c r="H2010" t="s">
        <v>37</v>
      </c>
    </row>
    <row r="2011" spans="7:8" x14ac:dyDescent="0.3">
      <c r="G2011">
        <v>0</v>
      </c>
      <c r="H2011" t="s">
        <v>37</v>
      </c>
    </row>
    <row r="2012" spans="7:8" x14ac:dyDescent="0.3">
      <c r="G2012">
        <v>1</v>
      </c>
      <c r="H2012" t="s">
        <v>37</v>
      </c>
    </row>
    <row r="2013" spans="7:8" x14ac:dyDescent="0.3">
      <c r="G2013">
        <v>1</v>
      </c>
      <c r="H2013" t="s">
        <v>37</v>
      </c>
    </row>
    <row r="2014" spans="7:8" x14ac:dyDescent="0.3">
      <c r="G2014">
        <v>1</v>
      </c>
      <c r="H2014" t="s">
        <v>37</v>
      </c>
    </row>
    <row r="2015" spans="7:8" x14ac:dyDescent="0.3">
      <c r="G2015">
        <v>0</v>
      </c>
      <c r="H2015" t="s">
        <v>37</v>
      </c>
    </row>
    <row r="2016" spans="7:8" x14ac:dyDescent="0.3">
      <c r="G2016">
        <v>0</v>
      </c>
      <c r="H2016" t="s">
        <v>37</v>
      </c>
    </row>
    <row r="2017" spans="7:8" x14ac:dyDescent="0.3">
      <c r="G2017">
        <v>0</v>
      </c>
      <c r="H2017" t="s">
        <v>37</v>
      </c>
    </row>
    <row r="2018" spans="7:8" x14ac:dyDescent="0.3">
      <c r="G2018">
        <v>0</v>
      </c>
      <c r="H2018" t="s">
        <v>37</v>
      </c>
    </row>
    <row r="2019" spans="7:8" x14ac:dyDescent="0.3">
      <c r="G2019">
        <v>2</v>
      </c>
      <c r="H2019" t="s">
        <v>37</v>
      </c>
    </row>
    <row r="2020" spans="7:8" x14ac:dyDescent="0.3">
      <c r="G2020">
        <v>3</v>
      </c>
      <c r="H2020" t="s">
        <v>37</v>
      </c>
    </row>
    <row r="2021" spans="7:8" x14ac:dyDescent="0.3">
      <c r="G2021">
        <v>1</v>
      </c>
      <c r="H2021" t="s">
        <v>37</v>
      </c>
    </row>
    <row r="2022" spans="7:8" x14ac:dyDescent="0.3">
      <c r="G2022">
        <v>1</v>
      </c>
      <c r="H2022" t="s">
        <v>37</v>
      </c>
    </row>
    <row r="2023" spans="7:8" x14ac:dyDescent="0.3">
      <c r="G2023">
        <v>1</v>
      </c>
      <c r="H2023" t="s">
        <v>37</v>
      </c>
    </row>
    <row r="2024" spans="7:8" x14ac:dyDescent="0.3">
      <c r="G2024">
        <v>3</v>
      </c>
      <c r="H2024" t="s">
        <v>37</v>
      </c>
    </row>
    <row r="2025" spans="7:8" x14ac:dyDescent="0.3">
      <c r="G2025">
        <v>0</v>
      </c>
      <c r="H2025" t="s">
        <v>37</v>
      </c>
    </row>
    <row r="2026" spans="7:8" x14ac:dyDescent="0.3">
      <c r="G2026">
        <v>1</v>
      </c>
      <c r="H2026" t="s">
        <v>37</v>
      </c>
    </row>
    <row r="2027" spans="7:8" x14ac:dyDescent="0.3">
      <c r="G2027">
        <v>0</v>
      </c>
      <c r="H2027" t="s">
        <v>37</v>
      </c>
    </row>
    <row r="2028" spans="7:8" x14ac:dyDescent="0.3">
      <c r="G2028">
        <v>0</v>
      </c>
      <c r="H2028" t="s">
        <v>37</v>
      </c>
    </row>
    <row r="2029" spans="7:8" x14ac:dyDescent="0.3">
      <c r="G2029">
        <v>1</v>
      </c>
      <c r="H2029" t="s">
        <v>37</v>
      </c>
    </row>
    <row r="2030" spans="7:8" x14ac:dyDescent="0.3">
      <c r="G2030">
        <v>1</v>
      </c>
      <c r="H2030" t="s">
        <v>37</v>
      </c>
    </row>
    <row r="2031" spans="7:8" x14ac:dyDescent="0.3">
      <c r="G2031">
        <v>1</v>
      </c>
      <c r="H2031" t="s">
        <v>37</v>
      </c>
    </row>
    <row r="2032" spans="7:8" x14ac:dyDescent="0.3">
      <c r="G2032">
        <v>0</v>
      </c>
      <c r="H2032" t="s">
        <v>37</v>
      </c>
    </row>
    <row r="2033" spans="7:8" x14ac:dyDescent="0.3">
      <c r="G2033">
        <v>3</v>
      </c>
      <c r="H2033" t="s">
        <v>37</v>
      </c>
    </row>
    <row r="2034" spans="7:8" x14ac:dyDescent="0.3">
      <c r="G2034">
        <v>2</v>
      </c>
      <c r="H2034" t="s">
        <v>37</v>
      </c>
    </row>
    <row r="2035" spans="7:8" x14ac:dyDescent="0.3">
      <c r="G2035">
        <v>1</v>
      </c>
      <c r="H2035" t="s">
        <v>37</v>
      </c>
    </row>
    <row r="2036" spans="7:8" x14ac:dyDescent="0.3">
      <c r="G2036">
        <v>1</v>
      </c>
      <c r="H2036" t="s">
        <v>37</v>
      </c>
    </row>
    <row r="2037" spans="7:8" x14ac:dyDescent="0.3">
      <c r="G2037">
        <v>1</v>
      </c>
      <c r="H2037" t="s">
        <v>37</v>
      </c>
    </row>
    <row r="2038" spans="7:8" x14ac:dyDescent="0.3">
      <c r="G2038">
        <v>1</v>
      </c>
      <c r="H2038" t="s">
        <v>37</v>
      </c>
    </row>
    <row r="2039" spans="7:8" x14ac:dyDescent="0.3">
      <c r="G2039">
        <v>0</v>
      </c>
      <c r="H2039" t="s">
        <v>37</v>
      </c>
    </row>
    <row r="2040" spans="7:8" x14ac:dyDescent="0.3">
      <c r="G2040">
        <v>0</v>
      </c>
      <c r="H2040" t="s">
        <v>37</v>
      </c>
    </row>
    <row r="2041" spans="7:8" x14ac:dyDescent="0.3">
      <c r="G2041">
        <v>1</v>
      </c>
      <c r="H2041" t="s">
        <v>37</v>
      </c>
    </row>
    <row r="2042" spans="7:8" x14ac:dyDescent="0.3">
      <c r="G2042">
        <v>0</v>
      </c>
      <c r="H2042" t="s">
        <v>37</v>
      </c>
    </row>
    <row r="2043" spans="7:8" x14ac:dyDescent="0.3">
      <c r="G2043">
        <v>2</v>
      </c>
      <c r="H2043" t="s">
        <v>37</v>
      </c>
    </row>
    <row r="2044" spans="7:8" x14ac:dyDescent="0.3">
      <c r="G2044">
        <v>1</v>
      </c>
      <c r="H2044" t="s">
        <v>37</v>
      </c>
    </row>
    <row r="2045" spans="7:8" x14ac:dyDescent="0.3">
      <c r="G2045">
        <v>0</v>
      </c>
      <c r="H2045" t="s">
        <v>37</v>
      </c>
    </row>
    <row r="2046" spans="7:8" x14ac:dyDescent="0.3">
      <c r="G2046">
        <v>1</v>
      </c>
      <c r="H2046" t="s">
        <v>37</v>
      </c>
    </row>
    <row r="2047" spans="7:8" x14ac:dyDescent="0.3">
      <c r="G2047">
        <v>1</v>
      </c>
      <c r="H2047" t="s">
        <v>37</v>
      </c>
    </row>
    <row r="2048" spans="7:8" x14ac:dyDescent="0.3">
      <c r="G2048">
        <v>2</v>
      </c>
      <c r="H2048" t="s">
        <v>37</v>
      </c>
    </row>
    <row r="2049" spans="7:8" x14ac:dyDescent="0.3">
      <c r="G2049">
        <v>0</v>
      </c>
      <c r="H2049" t="s">
        <v>37</v>
      </c>
    </row>
    <row r="2050" spans="7:8" x14ac:dyDescent="0.3">
      <c r="G2050">
        <v>2</v>
      </c>
      <c r="H2050" t="s">
        <v>37</v>
      </c>
    </row>
    <row r="2051" spans="7:8" x14ac:dyDescent="0.3">
      <c r="G2051">
        <v>3</v>
      </c>
      <c r="H2051" t="s">
        <v>37</v>
      </c>
    </row>
    <row r="2052" spans="7:8" x14ac:dyDescent="0.3">
      <c r="G2052">
        <v>0</v>
      </c>
      <c r="H2052" t="s">
        <v>37</v>
      </c>
    </row>
    <row r="2053" spans="7:8" x14ac:dyDescent="0.3">
      <c r="G2053">
        <v>1</v>
      </c>
      <c r="H2053" t="s">
        <v>37</v>
      </c>
    </row>
    <row r="2054" spans="7:8" x14ac:dyDescent="0.3">
      <c r="G2054">
        <v>0</v>
      </c>
      <c r="H2054" t="s">
        <v>37</v>
      </c>
    </row>
    <row r="2055" spans="7:8" x14ac:dyDescent="0.3">
      <c r="G2055">
        <v>1</v>
      </c>
      <c r="H2055" t="s">
        <v>37</v>
      </c>
    </row>
    <row r="2056" spans="7:8" x14ac:dyDescent="0.3">
      <c r="G2056">
        <v>2</v>
      </c>
      <c r="H2056" t="s">
        <v>37</v>
      </c>
    </row>
    <row r="2057" spans="7:8" x14ac:dyDescent="0.3">
      <c r="G2057">
        <v>1</v>
      </c>
      <c r="H2057" t="s">
        <v>37</v>
      </c>
    </row>
    <row r="2058" spans="7:8" x14ac:dyDescent="0.3">
      <c r="G2058">
        <v>0</v>
      </c>
      <c r="H2058" t="s">
        <v>37</v>
      </c>
    </row>
    <row r="2059" spans="7:8" x14ac:dyDescent="0.3">
      <c r="G2059">
        <v>0</v>
      </c>
      <c r="H2059" t="s">
        <v>37</v>
      </c>
    </row>
    <row r="2060" spans="7:8" x14ac:dyDescent="0.3">
      <c r="G2060">
        <v>2</v>
      </c>
      <c r="H2060" t="s">
        <v>37</v>
      </c>
    </row>
    <row r="2061" spans="7:8" x14ac:dyDescent="0.3">
      <c r="G2061">
        <v>3</v>
      </c>
      <c r="H2061" t="s">
        <v>37</v>
      </c>
    </row>
    <row r="2062" spans="7:8" x14ac:dyDescent="0.3">
      <c r="G2062">
        <v>1</v>
      </c>
      <c r="H2062" t="s">
        <v>37</v>
      </c>
    </row>
    <row r="2063" spans="7:8" x14ac:dyDescent="0.3">
      <c r="G2063">
        <v>1</v>
      </c>
      <c r="H2063" t="s">
        <v>37</v>
      </c>
    </row>
    <row r="2064" spans="7:8" x14ac:dyDescent="0.3">
      <c r="G2064">
        <v>1</v>
      </c>
      <c r="H2064" t="s">
        <v>37</v>
      </c>
    </row>
    <row r="2065" spans="7:8" x14ac:dyDescent="0.3">
      <c r="G2065">
        <v>0</v>
      </c>
      <c r="H2065" t="s">
        <v>37</v>
      </c>
    </row>
    <row r="2066" spans="7:8" x14ac:dyDescent="0.3">
      <c r="G2066">
        <v>0</v>
      </c>
      <c r="H2066" t="s">
        <v>37</v>
      </c>
    </row>
    <row r="2067" spans="7:8" x14ac:dyDescent="0.3">
      <c r="G2067">
        <v>0</v>
      </c>
      <c r="H2067" t="s">
        <v>37</v>
      </c>
    </row>
    <row r="2068" spans="7:8" x14ac:dyDescent="0.3">
      <c r="G2068">
        <v>0</v>
      </c>
      <c r="H2068" t="s">
        <v>37</v>
      </c>
    </row>
    <row r="2069" spans="7:8" x14ac:dyDescent="0.3">
      <c r="G2069">
        <v>1</v>
      </c>
      <c r="H2069" t="s">
        <v>37</v>
      </c>
    </row>
    <row r="2070" spans="7:8" x14ac:dyDescent="0.3">
      <c r="G2070">
        <v>0</v>
      </c>
      <c r="H2070" t="s">
        <v>37</v>
      </c>
    </row>
    <row r="2071" spans="7:8" x14ac:dyDescent="0.3">
      <c r="G2071">
        <v>0</v>
      </c>
      <c r="H2071" t="s">
        <v>37</v>
      </c>
    </row>
    <row r="2072" spans="7:8" x14ac:dyDescent="0.3">
      <c r="G2072">
        <v>1</v>
      </c>
      <c r="H2072" t="s">
        <v>37</v>
      </c>
    </row>
    <row r="2073" spans="7:8" x14ac:dyDescent="0.3">
      <c r="G2073">
        <v>0</v>
      </c>
      <c r="H2073" t="s">
        <v>37</v>
      </c>
    </row>
    <row r="2074" spans="7:8" x14ac:dyDescent="0.3">
      <c r="G2074">
        <v>3</v>
      </c>
      <c r="H2074" t="s">
        <v>37</v>
      </c>
    </row>
    <row r="2075" spans="7:8" x14ac:dyDescent="0.3">
      <c r="G2075">
        <v>1</v>
      </c>
      <c r="H2075" t="s">
        <v>37</v>
      </c>
    </row>
    <row r="2076" spans="7:8" x14ac:dyDescent="0.3">
      <c r="G2076">
        <v>2</v>
      </c>
      <c r="H2076" t="s">
        <v>37</v>
      </c>
    </row>
    <row r="2077" spans="7:8" x14ac:dyDescent="0.3">
      <c r="G2077">
        <v>1</v>
      </c>
      <c r="H2077" t="s">
        <v>37</v>
      </c>
    </row>
    <row r="2078" spans="7:8" x14ac:dyDescent="0.3">
      <c r="G2078">
        <v>0</v>
      </c>
      <c r="H2078" t="s">
        <v>37</v>
      </c>
    </row>
    <row r="2079" spans="7:8" x14ac:dyDescent="0.3">
      <c r="G2079">
        <v>1</v>
      </c>
      <c r="H2079" t="s">
        <v>37</v>
      </c>
    </row>
    <row r="2080" spans="7:8" x14ac:dyDescent="0.3">
      <c r="G2080">
        <v>1</v>
      </c>
      <c r="H2080" t="s">
        <v>37</v>
      </c>
    </row>
    <row r="2081" spans="7:8" x14ac:dyDescent="0.3">
      <c r="G2081">
        <v>0</v>
      </c>
      <c r="H2081" t="s">
        <v>37</v>
      </c>
    </row>
    <row r="2082" spans="7:8" x14ac:dyDescent="0.3">
      <c r="G2082">
        <v>1</v>
      </c>
      <c r="H2082" t="s">
        <v>37</v>
      </c>
    </row>
    <row r="2083" spans="7:8" x14ac:dyDescent="0.3">
      <c r="G2083">
        <v>2</v>
      </c>
      <c r="H2083" t="s">
        <v>37</v>
      </c>
    </row>
    <row r="2084" spans="7:8" x14ac:dyDescent="0.3">
      <c r="G2084">
        <v>0</v>
      </c>
      <c r="H2084" t="s">
        <v>37</v>
      </c>
    </row>
    <row r="2085" spans="7:8" x14ac:dyDescent="0.3">
      <c r="G2085">
        <v>0</v>
      </c>
      <c r="H2085" t="s">
        <v>37</v>
      </c>
    </row>
    <row r="2086" spans="7:8" x14ac:dyDescent="0.3">
      <c r="G2086">
        <v>0</v>
      </c>
      <c r="H2086" t="s">
        <v>37</v>
      </c>
    </row>
    <row r="2087" spans="7:8" x14ac:dyDescent="0.3">
      <c r="G2087">
        <v>0</v>
      </c>
      <c r="H2087" t="s">
        <v>37</v>
      </c>
    </row>
    <row r="2088" spans="7:8" x14ac:dyDescent="0.3">
      <c r="G2088">
        <v>0</v>
      </c>
      <c r="H2088" t="s">
        <v>37</v>
      </c>
    </row>
    <row r="2089" spans="7:8" x14ac:dyDescent="0.3">
      <c r="G2089">
        <v>1</v>
      </c>
      <c r="H2089" t="s">
        <v>37</v>
      </c>
    </row>
    <row r="2090" spans="7:8" x14ac:dyDescent="0.3">
      <c r="G2090">
        <v>2</v>
      </c>
      <c r="H2090" t="s">
        <v>37</v>
      </c>
    </row>
    <row r="2091" spans="7:8" x14ac:dyDescent="0.3">
      <c r="G2091">
        <v>1</v>
      </c>
      <c r="H2091" t="s">
        <v>37</v>
      </c>
    </row>
    <row r="2092" spans="7:8" x14ac:dyDescent="0.3">
      <c r="G2092">
        <v>1</v>
      </c>
      <c r="H2092" t="s">
        <v>37</v>
      </c>
    </row>
    <row r="2093" spans="7:8" x14ac:dyDescent="0.3">
      <c r="G2093">
        <v>1</v>
      </c>
      <c r="H2093" t="s">
        <v>37</v>
      </c>
    </row>
    <row r="2094" spans="7:8" x14ac:dyDescent="0.3">
      <c r="G2094">
        <v>0</v>
      </c>
      <c r="H2094" t="s">
        <v>37</v>
      </c>
    </row>
    <row r="2095" spans="7:8" x14ac:dyDescent="0.3">
      <c r="G2095">
        <v>0</v>
      </c>
      <c r="H2095" t="s">
        <v>37</v>
      </c>
    </row>
    <row r="2096" spans="7:8" x14ac:dyDescent="0.3">
      <c r="G2096">
        <v>0</v>
      </c>
      <c r="H2096" t="s">
        <v>37</v>
      </c>
    </row>
    <row r="2097" spans="7:8" x14ac:dyDescent="0.3">
      <c r="G2097">
        <v>0</v>
      </c>
      <c r="H2097" t="s">
        <v>37</v>
      </c>
    </row>
    <row r="2098" spans="7:8" x14ac:dyDescent="0.3">
      <c r="G2098">
        <v>0</v>
      </c>
      <c r="H2098" t="s">
        <v>37</v>
      </c>
    </row>
    <row r="2099" spans="7:8" x14ac:dyDescent="0.3">
      <c r="G2099">
        <v>0</v>
      </c>
      <c r="H2099" t="s">
        <v>37</v>
      </c>
    </row>
    <row r="2100" spans="7:8" x14ac:dyDescent="0.3">
      <c r="G2100">
        <v>0</v>
      </c>
      <c r="H2100" t="s">
        <v>37</v>
      </c>
    </row>
    <row r="2101" spans="7:8" x14ac:dyDescent="0.3">
      <c r="G2101">
        <v>1</v>
      </c>
      <c r="H2101" t="s">
        <v>37</v>
      </c>
    </row>
    <row r="2102" spans="7:8" x14ac:dyDescent="0.3">
      <c r="G2102">
        <v>1</v>
      </c>
      <c r="H2102" t="s">
        <v>37</v>
      </c>
    </row>
    <row r="2103" spans="7:8" x14ac:dyDescent="0.3">
      <c r="G2103">
        <v>1</v>
      </c>
      <c r="H2103" t="s">
        <v>37</v>
      </c>
    </row>
    <row r="2104" spans="7:8" x14ac:dyDescent="0.3">
      <c r="G2104">
        <v>1</v>
      </c>
      <c r="H2104" t="s">
        <v>37</v>
      </c>
    </row>
    <row r="2105" spans="7:8" x14ac:dyDescent="0.3">
      <c r="G2105">
        <v>1</v>
      </c>
      <c r="H2105" t="s">
        <v>37</v>
      </c>
    </row>
    <row r="2106" spans="7:8" x14ac:dyDescent="0.3">
      <c r="G2106">
        <v>0</v>
      </c>
      <c r="H2106" t="s">
        <v>37</v>
      </c>
    </row>
    <row r="2107" spans="7:8" x14ac:dyDescent="0.3">
      <c r="G2107">
        <v>0</v>
      </c>
      <c r="H2107" t="s">
        <v>37</v>
      </c>
    </row>
    <row r="2108" spans="7:8" x14ac:dyDescent="0.3">
      <c r="G2108">
        <v>3</v>
      </c>
      <c r="H2108" t="s">
        <v>37</v>
      </c>
    </row>
    <row r="2109" spans="7:8" x14ac:dyDescent="0.3">
      <c r="G2109">
        <v>3</v>
      </c>
      <c r="H2109" t="s">
        <v>37</v>
      </c>
    </row>
    <row r="2110" spans="7:8" x14ac:dyDescent="0.3">
      <c r="G2110">
        <v>0</v>
      </c>
      <c r="H2110" t="s">
        <v>37</v>
      </c>
    </row>
    <row r="2111" spans="7:8" x14ac:dyDescent="0.3">
      <c r="G2111">
        <v>1</v>
      </c>
      <c r="H2111" t="s">
        <v>37</v>
      </c>
    </row>
    <row r="2112" spans="7:8" x14ac:dyDescent="0.3">
      <c r="G2112">
        <v>0</v>
      </c>
      <c r="H2112" t="s">
        <v>37</v>
      </c>
    </row>
    <row r="2113" spans="7:8" x14ac:dyDescent="0.3">
      <c r="G2113">
        <v>0</v>
      </c>
      <c r="H2113" t="s">
        <v>37</v>
      </c>
    </row>
    <row r="2114" spans="7:8" x14ac:dyDescent="0.3">
      <c r="G2114">
        <v>0</v>
      </c>
      <c r="H2114" t="s">
        <v>37</v>
      </c>
    </row>
    <row r="2115" spans="7:8" x14ac:dyDescent="0.3">
      <c r="G2115">
        <v>0</v>
      </c>
      <c r="H2115" t="s">
        <v>37</v>
      </c>
    </row>
    <row r="2116" spans="7:8" x14ac:dyDescent="0.3">
      <c r="G2116">
        <v>0</v>
      </c>
      <c r="H2116" t="s">
        <v>37</v>
      </c>
    </row>
    <row r="2117" spans="7:8" x14ac:dyDescent="0.3">
      <c r="G2117">
        <v>1</v>
      </c>
      <c r="H2117" t="s">
        <v>37</v>
      </c>
    </row>
    <row r="2118" spans="7:8" x14ac:dyDescent="0.3">
      <c r="G2118">
        <v>3</v>
      </c>
      <c r="H2118" t="s">
        <v>37</v>
      </c>
    </row>
    <row r="2119" spans="7:8" x14ac:dyDescent="0.3">
      <c r="G2119">
        <v>0</v>
      </c>
      <c r="H2119" t="s">
        <v>37</v>
      </c>
    </row>
    <row r="2120" spans="7:8" x14ac:dyDescent="0.3">
      <c r="G2120">
        <v>0</v>
      </c>
      <c r="H2120" t="s">
        <v>37</v>
      </c>
    </row>
    <row r="2121" spans="7:8" x14ac:dyDescent="0.3">
      <c r="G2121">
        <v>1</v>
      </c>
      <c r="H2121" t="s">
        <v>37</v>
      </c>
    </row>
    <row r="2122" spans="7:8" x14ac:dyDescent="0.3">
      <c r="G2122">
        <v>2</v>
      </c>
      <c r="H2122" t="s">
        <v>37</v>
      </c>
    </row>
    <row r="2123" spans="7:8" x14ac:dyDescent="0.3">
      <c r="G2123">
        <v>0</v>
      </c>
      <c r="H2123" t="s">
        <v>37</v>
      </c>
    </row>
    <row r="2124" spans="7:8" x14ac:dyDescent="0.3">
      <c r="G2124">
        <v>1</v>
      </c>
      <c r="H2124" t="s">
        <v>37</v>
      </c>
    </row>
    <row r="2125" spans="7:8" x14ac:dyDescent="0.3">
      <c r="G2125">
        <v>3</v>
      </c>
      <c r="H2125" t="s">
        <v>37</v>
      </c>
    </row>
    <row r="2126" spans="7:8" x14ac:dyDescent="0.3">
      <c r="G2126">
        <v>0</v>
      </c>
      <c r="H2126" t="s">
        <v>37</v>
      </c>
    </row>
    <row r="2127" spans="7:8" x14ac:dyDescent="0.3">
      <c r="G2127">
        <v>0</v>
      </c>
      <c r="H2127" t="s">
        <v>37</v>
      </c>
    </row>
    <row r="2128" spans="7:8" x14ac:dyDescent="0.3">
      <c r="G2128">
        <v>1</v>
      </c>
      <c r="H2128" t="s">
        <v>37</v>
      </c>
    </row>
    <row r="2129" spans="7:8" x14ac:dyDescent="0.3">
      <c r="G2129">
        <v>0</v>
      </c>
      <c r="H2129" t="s">
        <v>37</v>
      </c>
    </row>
    <row r="2130" spans="7:8" x14ac:dyDescent="0.3">
      <c r="G2130">
        <v>0</v>
      </c>
      <c r="H2130" t="s">
        <v>37</v>
      </c>
    </row>
    <row r="2131" spans="7:8" x14ac:dyDescent="0.3">
      <c r="G2131">
        <v>0</v>
      </c>
      <c r="H2131" t="s">
        <v>37</v>
      </c>
    </row>
    <row r="2132" spans="7:8" x14ac:dyDescent="0.3">
      <c r="G2132">
        <v>1</v>
      </c>
      <c r="H2132" t="s">
        <v>37</v>
      </c>
    </row>
    <row r="2133" spans="7:8" x14ac:dyDescent="0.3">
      <c r="G2133">
        <v>1</v>
      </c>
      <c r="H2133" t="s">
        <v>37</v>
      </c>
    </row>
    <row r="2134" spans="7:8" x14ac:dyDescent="0.3">
      <c r="G2134">
        <v>0</v>
      </c>
      <c r="H2134" t="s">
        <v>37</v>
      </c>
    </row>
    <row r="2135" spans="7:8" x14ac:dyDescent="0.3">
      <c r="G2135">
        <v>0</v>
      </c>
      <c r="H2135" t="s">
        <v>37</v>
      </c>
    </row>
    <row r="2136" spans="7:8" x14ac:dyDescent="0.3">
      <c r="G2136">
        <v>2</v>
      </c>
      <c r="H2136" t="s">
        <v>37</v>
      </c>
    </row>
    <row r="2137" spans="7:8" x14ac:dyDescent="0.3">
      <c r="G2137">
        <v>0</v>
      </c>
      <c r="H2137" t="s">
        <v>37</v>
      </c>
    </row>
    <row r="2138" spans="7:8" x14ac:dyDescent="0.3">
      <c r="G2138">
        <v>0</v>
      </c>
      <c r="H2138" t="s">
        <v>37</v>
      </c>
    </row>
    <row r="2139" spans="7:8" x14ac:dyDescent="0.3">
      <c r="G2139">
        <v>0</v>
      </c>
      <c r="H2139" t="s">
        <v>37</v>
      </c>
    </row>
    <row r="2140" spans="7:8" x14ac:dyDescent="0.3">
      <c r="G2140">
        <v>1</v>
      </c>
      <c r="H2140" t="s">
        <v>37</v>
      </c>
    </row>
    <row r="2141" spans="7:8" x14ac:dyDescent="0.3">
      <c r="G2141">
        <v>0</v>
      </c>
      <c r="H2141" t="s">
        <v>37</v>
      </c>
    </row>
    <row r="2142" spans="7:8" x14ac:dyDescent="0.3">
      <c r="G2142">
        <v>0</v>
      </c>
      <c r="H2142" t="s">
        <v>37</v>
      </c>
    </row>
    <row r="2143" spans="7:8" x14ac:dyDescent="0.3">
      <c r="G2143">
        <v>1</v>
      </c>
      <c r="H2143" t="s">
        <v>37</v>
      </c>
    </row>
    <row r="2144" spans="7:8" x14ac:dyDescent="0.3">
      <c r="G2144">
        <v>1</v>
      </c>
      <c r="H2144" t="s">
        <v>37</v>
      </c>
    </row>
    <row r="2145" spans="7:8" x14ac:dyDescent="0.3">
      <c r="G2145">
        <v>3</v>
      </c>
      <c r="H2145" t="s">
        <v>37</v>
      </c>
    </row>
    <row r="2146" spans="7:8" x14ac:dyDescent="0.3">
      <c r="G2146">
        <v>1</v>
      </c>
      <c r="H2146" t="s">
        <v>37</v>
      </c>
    </row>
    <row r="2147" spans="7:8" x14ac:dyDescent="0.3">
      <c r="G2147">
        <v>3</v>
      </c>
      <c r="H2147" t="s">
        <v>37</v>
      </c>
    </row>
    <row r="2148" spans="7:8" x14ac:dyDescent="0.3">
      <c r="G2148">
        <v>0</v>
      </c>
      <c r="H2148" t="s">
        <v>37</v>
      </c>
    </row>
    <row r="2149" spans="7:8" x14ac:dyDescent="0.3">
      <c r="G2149">
        <v>0</v>
      </c>
      <c r="H2149" t="s">
        <v>37</v>
      </c>
    </row>
    <row r="2150" spans="7:8" x14ac:dyDescent="0.3">
      <c r="G2150">
        <v>1</v>
      </c>
      <c r="H2150" t="s">
        <v>37</v>
      </c>
    </row>
    <row r="2151" spans="7:8" x14ac:dyDescent="0.3">
      <c r="G2151">
        <v>0</v>
      </c>
      <c r="H2151" t="s">
        <v>37</v>
      </c>
    </row>
    <row r="2152" spans="7:8" x14ac:dyDescent="0.3">
      <c r="G2152">
        <v>0</v>
      </c>
      <c r="H2152" t="s">
        <v>37</v>
      </c>
    </row>
    <row r="2153" spans="7:8" x14ac:dyDescent="0.3">
      <c r="G2153">
        <v>1</v>
      </c>
      <c r="H2153" t="s">
        <v>37</v>
      </c>
    </row>
    <row r="2154" spans="7:8" x14ac:dyDescent="0.3">
      <c r="G2154">
        <v>2</v>
      </c>
      <c r="H2154" t="s">
        <v>37</v>
      </c>
    </row>
    <row r="2155" spans="7:8" x14ac:dyDescent="0.3">
      <c r="G2155">
        <v>0</v>
      </c>
      <c r="H2155" t="s">
        <v>37</v>
      </c>
    </row>
    <row r="2156" spans="7:8" x14ac:dyDescent="0.3">
      <c r="G2156">
        <v>1</v>
      </c>
      <c r="H2156" t="s">
        <v>37</v>
      </c>
    </row>
    <row r="2157" spans="7:8" x14ac:dyDescent="0.3">
      <c r="G2157">
        <v>0</v>
      </c>
      <c r="H2157" t="s">
        <v>37</v>
      </c>
    </row>
    <row r="2158" spans="7:8" x14ac:dyDescent="0.3">
      <c r="G2158">
        <v>0</v>
      </c>
      <c r="H2158" t="s">
        <v>37</v>
      </c>
    </row>
    <row r="2159" spans="7:8" x14ac:dyDescent="0.3">
      <c r="G2159">
        <v>0</v>
      </c>
      <c r="H2159" t="s">
        <v>37</v>
      </c>
    </row>
    <row r="2160" spans="7:8" x14ac:dyDescent="0.3">
      <c r="G2160">
        <v>0</v>
      </c>
      <c r="H2160" t="s">
        <v>37</v>
      </c>
    </row>
    <row r="2161" spans="7:8" x14ac:dyDescent="0.3">
      <c r="G2161">
        <v>0</v>
      </c>
      <c r="H2161" t="s">
        <v>37</v>
      </c>
    </row>
    <row r="2162" spans="7:8" x14ac:dyDescent="0.3">
      <c r="G2162">
        <v>3</v>
      </c>
      <c r="H2162" t="s">
        <v>37</v>
      </c>
    </row>
    <row r="2163" spans="7:8" x14ac:dyDescent="0.3">
      <c r="G2163">
        <v>1</v>
      </c>
      <c r="H2163" t="s">
        <v>37</v>
      </c>
    </row>
    <row r="2164" spans="7:8" x14ac:dyDescent="0.3">
      <c r="G2164">
        <v>0</v>
      </c>
      <c r="H2164" t="s">
        <v>37</v>
      </c>
    </row>
    <row r="2165" spans="7:8" x14ac:dyDescent="0.3">
      <c r="G2165">
        <v>0</v>
      </c>
      <c r="H2165" t="s">
        <v>37</v>
      </c>
    </row>
    <row r="2166" spans="7:8" x14ac:dyDescent="0.3">
      <c r="G2166">
        <v>1</v>
      </c>
      <c r="H2166" t="s">
        <v>37</v>
      </c>
    </row>
    <row r="2167" spans="7:8" x14ac:dyDescent="0.3">
      <c r="G2167">
        <v>2</v>
      </c>
      <c r="H2167" t="s">
        <v>37</v>
      </c>
    </row>
    <row r="2168" spans="7:8" x14ac:dyDescent="0.3">
      <c r="G2168">
        <v>0</v>
      </c>
      <c r="H2168" t="s">
        <v>37</v>
      </c>
    </row>
    <row r="2169" spans="7:8" x14ac:dyDescent="0.3">
      <c r="G2169">
        <v>1</v>
      </c>
      <c r="H2169" t="s">
        <v>37</v>
      </c>
    </row>
    <row r="2170" spans="7:8" x14ac:dyDescent="0.3">
      <c r="G2170">
        <v>1</v>
      </c>
      <c r="H2170" t="s">
        <v>37</v>
      </c>
    </row>
    <row r="2171" spans="7:8" x14ac:dyDescent="0.3">
      <c r="G2171">
        <v>1</v>
      </c>
      <c r="H2171" t="s">
        <v>37</v>
      </c>
    </row>
    <row r="2172" spans="7:8" x14ac:dyDescent="0.3">
      <c r="G2172">
        <v>2</v>
      </c>
      <c r="H2172" t="s">
        <v>37</v>
      </c>
    </row>
    <row r="2173" spans="7:8" x14ac:dyDescent="0.3">
      <c r="G2173">
        <v>1</v>
      </c>
      <c r="H2173" t="s">
        <v>37</v>
      </c>
    </row>
    <row r="2174" spans="7:8" x14ac:dyDescent="0.3">
      <c r="G2174">
        <v>1</v>
      </c>
      <c r="H2174" t="s">
        <v>37</v>
      </c>
    </row>
    <row r="2175" spans="7:8" x14ac:dyDescent="0.3">
      <c r="G2175">
        <v>0</v>
      </c>
      <c r="H2175" t="s">
        <v>37</v>
      </c>
    </row>
    <row r="2176" spans="7:8" x14ac:dyDescent="0.3">
      <c r="G2176">
        <v>1</v>
      </c>
      <c r="H2176" t="s">
        <v>37</v>
      </c>
    </row>
    <row r="2177" spans="7:8" x14ac:dyDescent="0.3">
      <c r="G2177">
        <v>0</v>
      </c>
      <c r="H2177" t="s">
        <v>37</v>
      </c>
    </row>
    <row r="2178" spans="7:8" x14ac:dyDescent="0.3">
      <c r="G2178">
        <v>1</v>
      </c>
      <c r="H2178" t="s">
        <v>37</v>
      </c>
    </row>
    <row r="2179" spans="7:8" x14ac:dyDescent="0.3">
      <c r="G2179">
        <v>0</v>
      </c>
      <c r="H2179" t="s">
        <v>37</v>
      </c>
    </row>
    <row r="2180" spans="7:8" x14ac:dyDescent="0.3">
      <c r="G2180">
        <v>1</v>
      </c>
      <c r="H2180" t="s">
        <v>37</v>
      </c>
    </row>
    <row r="2181" spans="7:8" x14ac:dyDescent="0.3">
      <c r="G2181">
        <v>0</v>
      </c>
      <c r="H2181" t="s">
        <v>37</v>
      </c>
    </row>
    <row r="2182" spans="7:8" x14ac:dyDescent="0.3">
      <c r="G2182">
        <v>3</v>
      </c>
      <c r="H2182" t="s">
        <v>37</v>
      </c>
    </row>
    <row r="2183" spans="7:8" x14ac:dyDescent="0.3">
      <c r="G2183">
        <v>0</v>
      </c>
      <c r="H2183" t="s">
        <v>37</v>
      </c>
    </row>
    <row r="2184" spans="7:8" x14ac:dyDescent="0.3">
      <c r="G2184">
        <v>1</v>
      </c>
      <c r="H2184" t="s">
        <v>37</v>
      </c>
    </row>
    <row r="2185" spans="7:8" x14ac:dyDescent="0.3">
      <c r="G2185">
        <v>1</v>
      </c>
      <c r="H2185" t="s">
        <v>37</v>
      </c>
    </row>
    <row r="2186" spans="7:8" x14ac:dyDescent="0.3">
      <c r="G2186">
        <v>0</v>
      </c>
      <c r="H2186" t="s">
        <v>37</v>
      </c>
    </row>
    <row r="2187" spans="7:8" x14ac:dyDescent="0.3">
      <c r="G2187">
        <v>0</v>
      </c>
      <c r="H2187" t="s">
        <v>37</v>
      </c>
    </row>
    <row r="2188" spans="7:8" x14ac:dyDescent="0.3">
      <c r="G2188">
        <v>0</v>
      </c>
      <c r="H2188" t="s">
        <v>37</v>
      </c>
    </row>
    <row r="2189" spans="7:8" x14ac:dyDescent="0.3">
      <c r="G2189">
        <v>1</v>
      </c>
      <c r="H2189" t="s">
        <v>37</v>
      </c>
    </row>
    <row r="2190" spans="7:8" x14ac:dyDescent="0.3">
      <c r="G2190">
        <v>0</v>
      </c>
      <c r="H2190" t="s">
        <v>37</v>
      </c>
    </row>
    <row r="2191" spans="7:8" x14ac:dyDescent="0.3">
      <c r="G2191">
        <v>3</v>
      </c>
      <c r="H2191" t="s">
        <v>37</v>
      </c>
    </row>
    <row r="2192" spans="7:8" x14ac:dyDescent="0.3">
      <c r="G2192">
        <v>1</v>
      </c>
      <c r="H2192" t="s">
        <v>37</v>
      </c>
    </row>
    <row r="2193" spans="7:8" x14ac:dyDescent="0.3">
      <c r="G2193">
        <v>0</v>
      </c>
      <c r="H2193" t="s">
        <v>37</v>
      </c>
    </row>
    <row r="2194" spans="7:8" x14ac:dyDescent="0.3">
      <c r="G2194">
        <v>1</v>
      </c>
      <c r="H2194" t="s">
        <v>37</v>
      </c>
    </row>
    <row r="2195" spans="7:8" x14ac:dyDescent="0.3">
      <c r="G2195">
        <v>1</v>
      </c>
      <c r="H2195" t="s">
        <v>37</v>
      </c>
    </row>
    <row r="2196" spans="7:8" x14ac:dyDescent="0.3">
      <c r="G2196">
        <v>1</v>
      </c>
      <c r="H2196" t="s">
        <v>37</v>
      </c>
    </row>
    <row r="2197" spans="7:8" x14ac:dyDescent="0.3">
      <c r="G2197">
        <v>2</v>
      </c>
      <c r="H2197" t="s">
        <v>37</v>
      </c>
    </row>
    <row r="2198" spans="7:8" x14ac:dyDescent="0.3">
      <c r="G2198">
        <v>1</v>
      </c>
      <c r="H2198" t="s">
        <v>37</v>
      </c>
    </row>
    <row r="2199" spans="7:8" x14ac:dyDescent="0.3">
      <c r="G2199">
        <v>0</v>
      </c>
      <c r="H2199" t="s">
        <v>37</v>
      </c>
    </row>
    <row r="2200" spans="7:8" x14ac:dyDescent="0.3">
      <c r="G2200">
        <v>3</v>
      </c>
      <c r="H2200" t="s">
        <v>37</v>
      </c>
    </row>
    <row r="2201" spans="7:8" x14ac:dyDescent="0.3">
      <c r="G2201">
        <v>1</v>
      </c>
      <c r="H2201" t="s">
        <v>37</v>
      </c>
    </row>
    <row r="2202" spans="7:8" x14ac:dyDescent="0.3">
      <c r="G2202">
        <v>1</v>
      </c>
      <c r="H2202" t="s">
        <v>37</v>
      </c>
    </row>
    <row r="2203" spans="7:8" x14ac:dyDescent="0.3">
      <c r="G2203">
        <v>1</v>
      </c>
      <c r="H2203" t="s">
        <v>37</v>
      </c>
    </row>
    <row r="2204" spans="7:8" x14ac:dyDescent="0.3">
      <c r="G2204">
        <v>0</v>
      </c>
      <c r="H2204" t="s">
        <v>37</v>
      </c>
    </row>
    <row r="2205" spans="7:8" x14ac:dyDescent="0.3">
      <c r="G2205">
        <v>2</v>
      </c>
      <c r="H2205" t="s">
        <v>37</v>
      </c>
    </row>
    <row r="2206" spans="7:8" x14ac:dyDescent="0.3">
      <c r="G2206">
        <v>0</v>
      </c>
      <c r="H2206" t="s">
        <v>37</v>
      </c>
    </row>
    <row r="2207" spans="7:8" x14ac:dyDescent="0.3">
      <c r="G2207">
        <v>0</v>
      </c>
      <c r="H2207" t="s">
        <v>37</v>
      </c>
    </row>
    <row r="2208" spans="7:8" x14ac:dyDescent="0.3">
      <c r="G2208">
        <v>1</v>
      </c>
      <c r="H2208" t="s">
        <v>37</v>
      </c>
    </row>
    <row r="2209" spans="7:8" x14ac:dyDescent="0.3">
      <c r="G2209">
        <v>3</v>
      </c>
      <c r="H2209" t="s">
        <v>37</v>
      </c>
    </row>
    <row r="2210" spans="7:8" x14ac:dyDescent="0.3">
      <c r="G2210">
        <v>2</v>
      </c>
      <c r="H2210" t="s">
        <v>37</v>
      </c>
    </row>
    <row r="2211" spans="7:8" x14ac:dyDescent="0.3">
      <c r="G2211">
        <v>1</v>
      </c>
      <c r="H2211" t="s">
        <v>37</v>
      </c>
    </row>
    <row r="2212" spans="7:8" x14ac:dyDescent="0.3">
      <c r="G2212">
        <v>1</v>
      </c>
      <c r="H2212" t="s">
        <v>37</v>
      </c>
    </row>
    <row r="2213" spans="7:8" x14ac:dyDescent="0.3">
      <c r="G2213">
        <v>1</v>
      </c>
      <c r="H2213" t="s">
        <v>37</v>
      </c>
    </row>
    <row r="2214" spans="7:8" x14ac:dyDescent="0.3">
      <c r="G2214">
        <v>0</v>
      </c>
      <c r="H2214" t="s">
        <v>37</v>
      </c>
    </row>
    <row r="2215" spans="7:8" x14ac:dyDescent="0.3">
      <c r="G2215">
        <v>0</v>
      </c>
      <c r="H2215" t="s">
        <v>37</v>
      </c>
    </row>
    <row r="2216" spans="7:8" x14ac:dyDescent="0.3">
      <c r="G2216">
        <v>1</v>
      </c>
      <c r="H2216" t="s">
        <v>37</v>
      </c>
    </row>
    <row r="2217" spans="7:8" x14ac:dyDescent="0.3">
      <c r="G2217">
        <v>1</v>
      </c>
      <c r="H2217" t="s">
        <v>37</v>
      </c>
    </row>
    <row r="2218" spans="7:8" x14ac:dyDescent="0.3">
      <c r="G2218">
        <v>1</v>
      </c>
      <c r="H2218" t="s">
        <v>37</v>
      </c>
    </row>
    <row r="2219" spans="7:8" x14ac:dyDescent="0.3">
      <c r="G2219">
        <v>0</v>
      </c>
      <c r="H2219" t="s">
        <v>37</v>
      </c>
    </row>
    <row r="2220" spans="7:8" x14ac:dyDescent="0.3">
      <c r="G2220">
        <v>3</v>
      </c>
      <c r="H2220" t="s">
        <v>37</v>
      </c>
    </row>
    <row r="2221" spans="7:8" x14ac:dyDescent="0.3">
      <c r="G2221">
        <v>0</v>
      </c>
      <c r="H2221" t="s">
        <v>37</v>
      </c>
    </row>
    <row r="2222" spans="7:8" x14ac:dyDescent="0.3">
      <c r="G2222">
        <v>2</v>
      </c>
      <c r="H2222" t="s">
        <v>37</v>
      </c>
    </row>
    <row r="2223" spans="7:8" x14ac:dyDescent="0.3">
      <c r="G2223">
        <v>2</v>
      </c>
      <c r="H2223" t="s">
        <v>37</v>
      </c>
    </row>
    <row r="2224" spans="7:8" x14ac:dyDescent="0.3">
      <c r="G2224">
        <v>1</v>
      </c>
      <c r="H2224" t="s">
        <v>37</v>
      </c>
    </row>
    <row r="2225" spans="7:8" x14ac:dyDescent="0.3">
      <c r="G2225">
        <v>1</v>
      </c>
      <c r="H2225" t="s">
        <v>37</v>
      </c>
    </row>
    <row r="2226" spans="7:8" x14ac:dyDescent="0.3">
      <c r="G2226">
        <v>2</v>
      </c>
      <c r="H2226" t="s">
        <v>37</v>
      </c>
    </row>
    <row r="2227" spans="7:8" x14ac:dyDescent="0.3">
      <c r="G2227">
        <v>0</v>
      </c>
      <c r="H2227" t="s">
        <v>37</v>
      </c>
    </row>
    <row r="2228" spans="7:8" x14ac:dyDescent="0.3">
      <c r="G2228">
        <v>0</v>
      </c>
      <c r="H2228" t="s">
        <v>37</v>
      </c>
    </row>
    <row r="2229" spans="7:8" x14ac:dyDescent="0.3">
      <c r="G2229">
        <v>0</v>
      </c>
      <c r="H2229" t="s">
        <v>37</v>
      </c>
    </row>
    <row r="2230" spans="7:8" x14ac:dyDescent="0.3">
      <c r="G2230">
        <v>0</v>
      </c>
      <c r="H2230" t="s">
        <v>37</v>
      </c>
    </row>
    <row r="2231" spans="7:8" x14ac:dyDescent="0.3">
      <c r="G2231">
        <v>0</v>
      </c>
      <c r="H2231" t="s">
        <v>37</v>
      </c>
    </row>
    <row r="2232" spans="7:8" x14ac:dyDescent="0.3">
      <c r="G2232">
        <v>1</v>
      </c>
      <c r="H2232" t="s">
        <v>37</v>
      </c>
    </row>
    <row r="2233" spans="7:8" x14ac:dyDescent="0.3">
      <c r="G2233">
        <v>1</v>
      </c>
      <c r="H2233" t="s">
        <v>37</v>
      </c>
    </row>
    <row r="2234" spans="7:8" x14ac:dyDescent="0.3">
      <c r="G2234">
        <v>0</v>
      </c>
      <c r="H2234" t="s">
        <v>37</v>
      </c>
    </row>
    <row r="2235" spans="7:8" x14ac:dyDescent="0.3">
      <c r="G2235">
        <v>2</v>
      </c>
      <c r="H2235" t="s">
        <v>37</v>
      </c>
    </row>
    <row r="2236" spans="7:8" x14ac:dyDescent="0.3">
      <c r="G2236">
        <v>0</v>
      </c>
      <c r="H2236" t="s">
        <v>37</v>
      </c>
    </row>
    <row r="2237" spans="7:8" x14ac:dyDescent="0.3">
      <c r="G2237">
        <v>1</v>
      </c>
      <c r="H2237" t="s">
        <v>37</v>
      </c>
    </row>
    <row r="2238" spans="7:8" x14ac:dyDescent="0.3">
      <c r="G2238">
        <v>0</v>
      </c>
      <c r="H2238" t="s">
        <v>37</v>
      </c>
    </row>
    <row r="2239" spans="7:8" x14ac:dyDescent="0.3">
      <c r="G2239">
        <v>1</v>
      </c>
      <c r="H2239" t="s">
        <v>37</v>
      </c>
    </row>
    <row r="2240" spans="7:8" x14ac:dyDescent="0.3">
      <c r="G2240">
        <v>1</v>
      </c>
      <c r="H2240" t="s">
        <v>37</v>
      </c>
    </row>
    <row r="2241" spans="7:8" x14ac:dyDescent="0.3">
      <c r="G2241">
        <v>1</v>
      </c>
      <c r="H2241" t="s">
        <v>37</v>
      </c>
    </row>
    <row r="2242" spans="7:8" x14ac:dyDescent="0.3">
      <c r="G2242">
        <v>0</v>
      </c>
      <c r="H2242" t="s">
        <v>37</v>
      </c>
    </row>
    <row r="2243" spans="7:8" x14ac:dyDescent="0.3">
      <c r="G2243">
        <v>1</v>
      </c>
      <c r="H2243" t="s">
        <v>37</v>
      </c>
    </row>
    <row r="2244" spans="7:8" x14ac:dyDescent="0.3">
      <c r="G2244">
        <v>1</v>
      </c>
      <c r="H2244" t="s">
        <v>37</v>
      </c>
    </row>
    <row r="2245" spans="7:8" x14ac:dyDescent="0.3">
      <c r="G2245">
        <v>1</v>
      </c>
      <c r="H2245" t="s">
        <v>37</v>
      </c>
    </row>
    <row r="2246" spans="7:8" x14ac:dyDescent="0.3">
      <c r="G2246">
        <v>2</v>
      </c>
      <c r="H2246" t="s">
        <v>37</v>
      </c>
    </row>
    <row r="2247" spans="7:8" x14ac:dyDescent="0.3">
      <c r="G2247">
        <v>3</v>
      </c>
      <c r="H2247" t="s">
        <v>37</v>
      </c>
    </row>
    <row r="2248" spans="7:8" x14ac:dyDescent="0.3">
      <c r="G2248">
        <v>0</v>
      </c>
      <c r="H2248" t="s">
        <v>37</v>
      </c>
    </row>
    <row r="2249" spans="7:8" x14ac:dyDescent="0.3">
      <c r="G2249">
        <v>0</v>
      </c>
      <c r="H2249" t="s">
        <v>37</v>
      </c>
    </row>
    <row r="2250" spans="7:8" x14ac:dyDescent="0.3">
      <c r="G2250">
        <v>1</v>
      </c>
      <c r="H2250" t="s">
        <v>37</v>
      </c>
    </row>
    <row r="2251" spans="7:8" x14ac:dyDescent="0.3">
      <c r="G2251">
        <v>0</v>
      </c>
      <c r="H2251" t="s">
        <v>37</v>
      </c>
    </row>
    <row r="2252" spans="7:8" x14ac:dyDescent="0.3">
      <c r="G2252">
        <v>1</v>
      </c>
      <c r="H2252" t="s">
        <v>37</v>
      </c>
    </row>
    <row r="2253" spans="7:8" x14ac:dyDescent="0.3">
      <c r="G2253">
        <v>0</v>
      </c>
      <c r="H2253" t="s">
        <v>37</v>
      </c>
    </row>
    <row r="2254" spans="7:8" x14ac:dyDescent="0.3">
      <c r="G2254">
        <v>0</v>
      </c>
      <c r="H2254" t="s">
        <v>37</v>
      </c>
    </row>
    <row r="2255" spans="7:8" x14ac:dyDescent="0.3">
      <c r="G2255">
        <v>0</v>
      </c>
      <c r="H2255" t="s">
        <v>37</v>
      </c>
    </row>
    <row r="2256" spans="7:8" x14ac:dyDescent="0.3">
      <c r="G2256">
        <v>1</v>
      </c>
      <c r="H2256" t="s">
        <v>37</v>
      </c>
    </row>
    <row r="2257" spans="7:8" x14ac:dyDescent="0.3">
      <c r="G2257">
        <v>0</v>
      </c>
      <c r="H2257" t="s">
        <v>37</v>
      </c>
    </row>
    <row r="2258" spans="7:8" x14ac:dyDescent="0.3">
      <c r="G2258">
        <v>0</v>
      </c>
      <c r="H2258" t="s">
        <v>37</v>
      </c>
    </row>
    <row r="2259" spans="7:8" x14ac:dyDescent="0.3">
      <c r="G2259">
        <v>1</v>
      </c>
      <c r="H2259" t="s">
        <v>37</v>
      </c>
    </row>
    <row r="2260" spans="7:8" x14ac:dyDescent="0.3">
      <c r="G2260">
        <v>0</v>
      </c>
      <c r="H2260" t="s">
        <v>37</v>
      </c>
    </row>
    <row r="2261" spans="7:8" x14ac:dyDescent="0.3">
      <c r="G2261">
        <v>1</v>
      </c>
      <c r="H2261" t="s">
        <v>37</v>
      </c>
    </row>
    <row r="2262" spans="7:8" x14ac:dyDescent="0.3">
      <c r="G2262">
        <v>1</v>
      </c>
      <c r="H2262" t="s">
        <v>37</v>
      </c>
    </row>
    <row r="2263" spans="7:8" x14ac:dyDescent="0.3">
      <c r="G2263">
        <v>1</v>
      </c>
      <c r="H2263" t="s">
        <v>37</v>
      </c>
    </row>
    <row r="2264" spans="7:8" x14ac:dyDescent="0.3">
      <c r="G2264">
        <v>1</v>
      </c>
      <c r="H2264" t="s">
        <v>37</v>
      </c>
    </row>
    <row r="2265" spans="7:8" x14ac:dyDescent="0.3">
      <c r="G2265">
        <v>1</v>
      </c>
      <c r="H2265" t="s">
        <v>37</v>
      </c>
    </row>
    <row r="2266" spans="7:8" x14ac:dyDescent="0.3">
      <c r="G2266">
        <v>2</v>
      </c>
      <c r="H2266" t="s">
        <v>37</v>
      </c>
    </row>
    <row r="2267" spans="7:8" x14ac:dyDescent="0.3">
      <c r="G2267">
        <v>0</v>
      </c>
      <c r="H2267" t="s">
        <v>37</v>
      </c>
    </row>
    <row r="2268" spans="7:8" x14ac:dyDescent="0.3">
      <c r="G2268">
        <v>0</v>
      </c>
      <c r="H2268" t="s">
        <v>37</v>
      </c>
    </row>
    <row r="2269" spans="7:8" x14ac:dyDescent="0.3">
      <c r="G2269">
        <v>0</v>
      </c>
      <c r="H2269" t="s">
        <v>37</v>
      </c>
    </row>
    <row r="2270" spans="7:8" x14ac:dyDescent="0.3">
      <c r="G2270">
        <v>0</v>
      </c>
      <c r="H2270" t="s">
        <v>37</v>
      </c>
    </row>
    <row r="2271" spans="7:8" x14ac:dyDescent="0.3">
      <c r="G2271">
        <v>1</v>
      </c>
      <c r="H2271" t="s">
        <v>37</v>
      </c>
    </row>
    <row r="2272" spans="7:8" x14ac:dyDescent="0.3">
      <c r="G2272">
        <v>0</v>
      </c>
      <c r="H2272" t="s">
        <v>37</v>
      </c>
    </row>
    <row r="2273" spans="7:8" x14ac:dyDescent="0.3">
      <c r="G2273">
        <v>0</v>
      </c>
      <c r="H2273" t="s">
        <v>37</v>
      </c>
    </row>
    <row r="2274" spans="7:8" x14ac:dyDescent="0.3">
      <c r="G2274">
        <v>1</v>
      </c>
      <c r="H2274" t="s">
        <v>37</v>
      </c>
    </row>
    <row r="2275" spans="7:8" x14ac:dyDescent="0.3">
      <c r="G2275">
        <v>1</v>
      </c>
      <c r="H2275" t="s">
        <v>37</v>
      </c>
    </row>
    <row r="2276" spans="7:8" x14ac:dyDescent="0.3">
      <c r="G2276">
        <v>1</v>
      </c>
      <c r="H2276" t="s">
        <v>37</v>
      </c>
    </row>
    <row r="2277" spans="7:8" x14ac:dyDescent="0.3">
      <c r="G2277">
        <v>0</v>
      </c>
      <c r="H2277" t="s">
        <v>37</v>
      </c>
    </row>
    <row r="2278" spans="7:8" x14ac:dyDescent="0.3">
      <c r="G2278">
        <v>3</v>
      </c>
      <c r="H2278" t="s">
        <v>37</v>
      </c>
    </row>
    <row r="2279" spans="7:8" x14ac:dyDescent="0.3">
      <c r="G2279">
        <v>1</v>
      </c>
      <c r="H2279" t="s">
        <v>37</v>
      </c>
    </row>
    <row r="2280" spans="7:8" x14ac:dyDescent="0.3">
      <c r="G2280">
        <v>2</v>
      </c>
      <c r="H2280" t="s">
        <v>37</v>
      </c>
    </row>
    <row r="2281" spans="7:8" x14ac:dyDescent="0.3">
      <c r="G2281">
        <v>2</v>
      </c>
      <c r="H2281" t="s">
        <v>37</v>
      </c>
    </row>
    <row r="2282" spans="7:8" x14ac:dyDescent="0.3">
      <c r="G2282">
        <v>0</v>
      </c>
      <c r="H2282" t="s">
        <v>37</v>
      </c>
    </row>
    <row r="2283" spans="7:8" x14ac:dyDescent="0.3">
      <c r="G2283">
        <v>2</v>
      </c>
      <c r="H2283" t="s">
        <v>37</v>
      </c>
    </row>
    <row r="2284" spans="7:8" x14ac:dyDescent="0.3">
      <c r="G2284">
        <v>0</v>
      </c>
      <c r="H2284" t="s">
        <v>37</v>
      </c>
    </row>
    <row r="2285" spans="7:8" x14ac:dyDescent="0.3">
      <c r="G2285">
        <v>0</v>
      </c>
      <c r="H2285" t="s">
        <v>37</v>
      </c>
    </row>
    <row r="2286" spans="7:8" x14ac:dyDescent="0.3">
      <c r="G2286">
        <v>1</v>
      </c>
      <c r="H2286" t="s">
        <v>37</v>
      </c>
    </row>
    <row r="2287" spans="7:8" x14ac:dyDescent="0.3">
      <c r="G2287">
        <v>1</v>
      </c>
      <c r="H2287" t="s">
        <v>37</v>
      </c>
    </row>
    <row r="2288" spans="7:8" x14ac:dyDescent="0.3">
      <c r="G2288">
        <v>2</v>
      </c>
      <c r="H2288" t="s">
        <v>37</v>
      </c>
    </row>
    <row r="2289" spans="7:8" x14ac:dyDescent="0.3">
      <c r="G2289">
        <v>1</v>
      </c>
      <c r="H2289" t="s">
        <v>37</v>
      </c>
    </row>
    <row r="2290" spans="7:8" x14ac:dyDescent="0.3">
      <c r="G2290">
        <v>1</v>
      </c>
      <c r="H2290" t="s">
        <v>37</v>
      </c>
    </row>
    <row r="2291" spans="7:8" x14ac:dyDescent="0.3">
      <c r="G2291">
        <v>0</v>
      </c>
      <c r="H2291" t="s">
        <v>37</v>
      </c>
    </row>
    <row r="2292" spans="7:8" x14ac:dyDescent="0.3">
      <c r="G2292">
        <v>0</v>
      </c>
      <c r="H2292" t="s">
        <v>37</v>
      </c>
    </row>
    <row r="2293" spans="7:8" x14ac:dyDescent="0.3">
      <c r="G2293">
        <v>1</v>
      </c>
      <c r="H2293" t="s">
        <v>37</v>
      </c>
    </row>
    <row r="2294" spans="7:8" x14ac:dyDescent="0.3">
      <c r="G2294">
        <v>0</v>
      </c>
      <c r="H2294" t="s">
        <v>37</v>
      </c>
    </row>
    <row r="2295" spans="7:8" x14ac:dyDescent="0.3">
      <c r="G2295">
        <v>1</v>
      </c>
      <c r="H2295" t="s">
        <v>37</v>
      </c>
    </row>
    <row r="2296" spans="7:8" x14ac:dyDescent="0.3">
      <c r="G2296">
        <v>0</v>
      </c>
      <c r="H2296" t="s">
        <v>37</v>
      </c>
    </row>
    <row r="2297" spans="7:8" x14ac:dyDescent="0.3">
      <c r="G2297">
        <v>2</v>
      </c>
      <c r="H2297" t="s">
        <v>37</v>
      </c>
    </row>
    <row r="2298" spans="7:8" x14ac:dyDescent="0.3">
      <c r="G2298">
        <v>0</v>
      </c>
      <c r="H2298" t="s">
        <v>37</v>
      </c>
    </row>
    <row r="2299" spans="7:8" x14ac:dyDescent="0.3">
      <c r="G2299">
        <v>0</v>
      </c>
      <c r="H2299" t="s">
        <v>37</v>
      </c>
    </row>
    <row r="2300" spans="7:8" x14ac:dyDescent="0.3">
      <c r="G2300">
        <v>0</v>
      </c>
      <c r="H2300" t="s">
        <v>37</v>
      </c>
    </row>
    <row r="2301" spans="7:8" x14ac:dyDescent="0.3">
      <c r="G2301">
        <v>1</v>
      </c>
      <c r="H2301" t="s">
        <v>37</v>
      </c>
    </row>
    <row r="2302" spans="7:8" x14ac:dyDescent="0.3">
      <c r="G2302">
        <v>0</v>
      </c>
      <c r="H2302" t="s">
        <v>37</v>
      </c>
    </row>
    <row r="2303" spans="7:8" x14ac:dyDescent="0.3">
      <c r="G2303">
        <v>2</v>
      </c>
      <c r="H2303" t="s">
        <v>37</v>
      </c>
    </row>
    <row r="2304" spans="7:8" x14ac:dyDescent="0.3">
      <c r="G2304">
        <v>0</v>
      </c>
      <c r="H2304" t="s">
        <v>37</v>
      </c>
    </row>
    <row r="2305" spans="7:8" x14ac:dyDescent="0.3">
      <c r="G2305">
        <v>1</v>
      </c>
      <c r="H2305" t="s">
        <v>37</v>
      </c>
    </row>
    <row r="2306" spans="7:8" x14ac:dyDescent="0.3">
      <c r="G2306">
        <v>2</v>
      </c>
      <c r="H2306" t="s">
        <v>37</v>
      </c>
    </row>
    <row r="2307" spans="7:8" x14ac:dyDescent="0.3">
      <c r="G2307">
        <v>1</v>
      </c>
      <c r="H2307" t="s">
        <v>37</v>
      </c>
    </row>
    <row r="2308" spans="7:8" x14ac:dyDescent="0.3">
      <c r="G2308">
        <v>1</v>
      </c>
      <c r="H2308" t="s">
        <v>37</v>
      </c>
    </row>
    <row r="2309" spans="7:8" x14ac:dyDescent="0.3">
      <c r="G2309">
        <v>1</v>
      </c>
      <c r="H2309" t="s">
        <v>37</v>
      </c>
    </row>
    <row r="2310" spans="7:8" x14ac:dyDescent="0.3">
      <c r="G2310">
        <v>1</v>
      </c>
      <c r="H2310" t="s">
        <v>37</v>
      </c>
    </row>
    <row r="2311" spans="7:8" x14ac:dyDescent="0.3">
      <c r="G2311">
        <v>1</v>
      </c>
      <c r="H2311" t="s">
        <v>37</v>
      </c>
    </row>
    <row r="2312" spans="7:8" x14ac:dyDescent="0.3">
      <c r="G2312">
        <v>1</v>
      </c>
      <c r="H2312" t="s">
        <v>37</v>
      </c>
    </row>
    <row r="2313" spans="7:8" x14ac:dyDescent="0.3">
      <c r="G2313">
        <v>0</v>
      </c>
      <c r="H2313" t="s">
        <v>37</v>
      </c>
    </row>
    <row r="2314" spans="7:8" x14ac:dyDescent="0.3">
      <c r="G2314">
        <v>2</v>
      </c>
      <c r="H2314" t="s">
        <v>37</v>
      </c>
    </row>
    <row r="2315" spans="7:8" x14ac:dyDescent="0.3">
      <c r="G2315">
        <v>1</v>
      </c>
      <c r="H2315" t="s">
        <v>37</v>
      </c>
    </row>
    <row r="2316" spans="7:8" x14ac:dyDescent="0.3">
      <c r="G2316">
        <v>3</v>
      </c>
      <c r="H2316" t="s">
        <v>37</v>
      </c>
    </row>
    <row r="2317" spans="7:8" x14ac:dyDescent="0.3">
      <c r="G2317">
        <v>0</v>
      </c>
      <c r="H2317" t="s">
        <v>37</v>
      </c>
    </row>
    <row r="2318" spans="7:8" x14ac:dyDescent="0.3">
      <c r="G2318">
        <v>1</v>
      </c>
      <c r="H2318" t="s">
        <v>37</v>
      </c>
    </row>
    <row r="2319" spans="7:8" x14ac:dyDescent="0.3">
      <c r="G2319">
        <v>1</v>
      </c>
      <c r="H2319" t="s">
        <v>37</v>
      </c>
    </row>
    <row r="2320" spans="7:8" x14ac:dyDescent="0.3">
      <c r="G2320">
        <v>1</v>
      </c>
      <c r="H2320" t="s">
        <v>37</v>
      </c>
    </row>
    <row r="2321" spans="7:8" x14ac:dyDescent="0.3">
      <c r="G2321">
        <v>1</v>
      </c>
      <c r="H2321" t="s">
        <v>37</v>
      </c>
    </row>
    <row r="2322" spans="7:8" x14ac:dyDescent="0.3">
      <c r="G2322">
        <v>0</v>
      </c>
      <c r="H2322" t="s">
        <v>37</v>
      </c>
    </row>
    <row r="2323" spans="7:8" x14ac:dyDescent="0.3">
      <c r="G2323">
        <v>1</v>
      </c>
      <c r="H2323" t="s">
        <v>37</v>
      </c>
    </row>
    <row r="2324" spans="7:8" x14ac:dyDescent="0.3">
      <c r="G2324">
        <v>1</v>
      </c>
      <c r="H2324" t="s">
        <v>37</v>
      </c>
    </row>
    <row r="2325" spans="7:8" x14ac:dyDescent="0.3">
      <c r="G2325">
        <v>0</v>
      </c>
      <c r="H2325" t="s">
        <v>37</v>
      </c>
    </row>
    <row r="2326" spans="7:8" x14ac:dyDescent="0.3">
      <c r="G2326">
        <v>2</v>
      </c>
      <c r="H2326" t="s">
        <v>37</v>
      </c>
    </row>
    <row r="2327" spans="7:8" x14ac:dyDescent="0.3">
      <c r="G2327">
        <v>0</v>
      </c>
      <c r="H2327" t="s">
        <v>37</v>
      </c>
    </row>
    <row r="2328" spans="7:8" x14ac:dyDescent="0.3">
      <c r="G2328">
        <v>0</v>
      </c>
      <c r="H2328" t="s">
        <v>37</v>
      </c>
    </row>
    <row r="2329" spans="7:8" x14ac:dyDescent="0.3">
      <c r="G2329">
        <v>1</v>
      </c>
      <c r="H2329" t="s">
        <v>37</v>
      </c>
    </row>
    <row r="2330" spans="7:8" x14ac:dyDescent="0.3">
      <c r="G2330">
        <v>0</v>
      </c>
      <c r="H2330" t="s">
        <v>37</v>
      </c>
    </row>
    <row r="2331" spans="7:8" x14ac:dyDescent="0.3">
      <c r="G2331">
        <v>0</v>
      </c>
      <c r="H2331" t="s">
        <v>37</v>
      </c>
    </row>
    <row r="2332" spans="7:8" x14ac:dyDescent="0.3">
      <c r="G2332">
        <v>0</v>
      </c>
      <c r="H2332" t="s">
        <v>37</v>
      </c>
    </row>
    <row r="2333" spans="7:8" x14ac:dyDescent="0.3">
      <c r="G2333">
        <v>1</v>
      </c>
      <c r="H2333" t="s">
        <v>37</v>
      </c>
    </row>
    <row r="2334" spans="7:8" x14ac:dyDescent="0.3">
      <c r="G2334">
        <v>1</v>
      </c>
      <c r="H2334" t="s">
        <v>37</v>
      </c>
    </row>
    <row r="2335" spans="7:8" x14ac:dyDescent="0.3">
      <c r="G2335">
        <v>0</v>
      </c>
      <c r="H2335" t="s">
        <v>37</v>
      </c>
    </row>
    <row r="2336" spans="7:8" x14ac:dyDescent="0.3">
      <c r="G2336">
        <v>3</v>
      </c>
      <c r="H2336" t="s">
        <v>37</v>
      </c>
    </row>
    <row r="2337" spans="7:8" x14ac:dyDescent="0.3">
      <c r="G2337">
        <v>0</v>
      </c>
      <c r="H2337" t="s">
        <v>37</v>
      </c>
    </row>
    <row r="2338" spans="7:8" x14ac:dyDescent="0.3">
      <c r="G2338">
        <v>0</v>
      </c>
      <c r="H2338" t="s">
        <v>37</v>
      </c>
    </row>
    <row r="2339" spans="7:8" x14ac:dyDescent="0.3">
      <c r="G2339">
        <v>1</v>
      </c>
      <c r="H2339" t="s">
        <v>37</v>
      </c>
    </row>
    <row r="2340" spans="7:8" x14ac:dyDescent="0.3">
      <c r="G2340">
        <v>0</v>
      </c>
      <c r="H2340" t="s">
        <v>37</v>
      </c>
    </row>
    <row r="2341" spans="7:8" x14ac:dyDescent="0.3">
      <c r="G2341">
        <v>1</v>
      </c>
      <c r="H2341" t="s">
        <v>37</v>
      </c>
    </row>
    <row r="2342" spans="7:8" x14ac:dyDescent="0.3">
      <c r="G2342">
        <v>0</v>
      </c>
      <c r="H2342" t="s">
        <v>37</v>
      </c>
    </row>
    <row r="2343" spans="7:8" x14ac:dyDescent="0.3">
      <c r="G2343">
        <v>1</v>
      </c>
      <c r="H2343" t="s">
        <v>37</v>
      </c>
    </row>
    <row r="2344" spans="7:8" x14ac:dyDescent="0.3">
      <c r="G2344">
        <v>0</v>
      </c>
      <c r="H2344" t="s">
        <v>37</v>
      </c>
    </row>
    <row r="2345" spans="7:8" x14ac:dyDescent="0.3">
      <c r="G2345">
        <v>1</v>
      </c>
      <c r="H2345" t="s">
        <v>37</v>
      </c>
    </row>
    <row r="2346" spans="7:8" x14ac:dyDescent="0.3">
      <c r="G2346">
        <v>1</v>
      </c>
      <c r="H2346" t="s">
        <v>37</v>
      </c>
    </row>
    <row r="2347" spans="7:8" x14ac:dyDescent="0.3">
      <c r="G2347">
        <v>1</v>
      </c>
      <c r="H2347" t="s">
        <v>37</v>
      </c>
    </row>
    <row r="2348" spans="7:8" x14ac:dyDescent="0.3">
      <c r="G2348">
        <v>2</v>
      </c>
      <c r="H2348" t="s">
        <v>37</v>
      </c>
    </row>
    <row r="2349" spans="7:8" x14ac:dyDescent="0.3">
      <c r="G2349">
        <v>1</v>
      </c>
      <c r="H2349" t="s">
        <v>37</v>
      </c>
    </row>
    <row r="2350" spans="7:8" x14ac:dyDescent="0.3">
      <c r="G2350">
        <v>0</v>
      </c>
      <c r="H2350" t="s">
        <v>37</v>
      </c>
    </row>
    <row r="2351" spans="7:8" x14ac:dyDescent="0.3">
      <c r="G2351">
        <v>1</v>
      </c>
      <c r="H2351" t="s">
        <v>37</v>
      </c>
    </row>
    <row r="2352" spans="7:8" x14ac:dyDescent="0.3">
      <c r="G2352">
        <v>0</v>
      </c>
      <c r="H2352" t="s">
        <v>37</v>
      </c>
    </row>
    <row r="2353" spans="7:8" x14ac:dyDescent="0.3">
      <c r="G2353">
        <v>2</v>
      </c>
      <c r="H2353" t="s">
        <v>37</v>
      </c>
    </row>
    <row r="2354" spans="7:8" x14ac:dyDescent="0.3">
      <c r="G2354">
        <v>0</v>
      </c>
      <c r="H2354" t="s">
        <v>37</v>
      </c>
    </row>
    <row r="2355" spans="7:8" x14ac:dyDescent="0.3">
      <c r="G2355">
        <v>0</v>
      </c>
      <c r="H2355" t="s">
        <v>37</v>
      </c>
    </row>
    <row r="2356" spans="7:8" x14ac:dyDescent="0.3">
      <c r="G2356">
        <v>0</v>
      </c>
      <c r="H2356" t="s">
        <v>37</v>
      </c>
    </row>
    <row r="2357" spans="7:8" x14ac:dyDescent="0.3">
      <c r="G2357">
        <v>0</v>
      </c>
      <c r="H2357" t="s">
        <v>37</v>
      </c>
    </row>
    <row r="2358" spans="7:8" x14ac:dyDescent="0.3">
      <c r="G2358">
        <v>0</v>
      </c>
      <c r="H2358" t="s">
        <v>37</v>
      </c>
    </row>
    <row r="2359" spans="7:8" x14ac:dyDescent="0.3">
      <c r="G2359">
        <v>1</v>
      </c>
      <c r="H2359" t="s">
        <v>37</v>
      </c>
    </row>
    <row r="2360" spans="7:8" x14ac:dyDescent="0.3">
      <c r="G2360">
        <v>1</v>
      </c>
      <c r="H2360" t="s">
        <v>37</v>
      </c>
    </row>
    <row r="2361" spans="7:8" x14ac:dyDescent="0.3">
      <c r="G2361">
        <v>1</v>
      </c>
      <c r="H2361" t="s">
        <v>37</v>
      </c>
    </row>
    <row r="2362" spans="7:8" x14ac:dyDescent="0.3">
      <c r="G2362">
        <v>1</v>
      </c>
      <c r="H2362" t="s">
        <v>37</v>
      </c>
    </row>
    <row r="2363" spans="7:8" x14ac:dyDescent="0.3">
      <c r="G2363">
        <v>2</v>
      </c>
      <c r="H2363" t="s">
        <v>37</v>
      </c>
    </row>
    <row r="2364" spans="7:8" x14ac:dyDescent="0.3">
      <c r="G2364">
        <v>2</v>
      </c>
      <c r="H2364" t="s">
        <v>37</v>
      </c>
    </row>
    <row r="2365" spans="7:8" x14ac:dyDescent="0.3">
      <c r="G2365">
        <v>1</v>
      </c>
      <c r="H2365" t="s">
        <v>37</v>
      </c>
    </row>
    <row r="2366" spans="7:8" x14ac:dyDescent="0.3">
      <c r="G2366">
        <v>0</v>
      </c>
      <c r="H2366" t="s">
        <v>37</v>
      </c>
    </row>
    <row r="2367" spans="7:8" x14ac:dyDescent="0.3">
      <c r="G2367">
        <v>1</v>
      </c>
      <c r="H2367" t="s">
        <v>37</v>
      </c>
    </row>
    <row r="2368" spans="7:8" x14ac:dyDescent="0.3">
      <c r="G2368">
        <v>1</v>
      </c>
      <c r="H2368" t="s">
        <v>37</v>
      </c>
    </row>
    <row r="2369" spans="7:8" x14ac:dyDescent="0.3">
      <c r="G2369">
        <v>0</v>
      </c>
      <c r="H2369" t="s">
        <v>37</v>
      </c>
    </row>
    <row r="2370" spans="7:8" x14ac:dyDescent="0.3">
      <c r="G2370">
        <v>2</v>
      </c>
      <c r="H2370" t="s">
        <v>37</v>
      </c>
    </row>
    <row r="2371" spans="7:8" x14ac:dyDescent="0.3">
      <c r="G2371">
        <v>1</v>
      </c>
      <c r="H2371" t="s">
        <v>37</v>
      </c>
    </row>
    <row r="2372" spans="7:8" x14ac:dyDescent="0.3">
      <c r="G2372">
        <v>2</v>
      </c>
      <c r="H2372" t="s">
        <v>37</v>
      </c>
    </row>
    <row r="2373" spans="7:8" x14ac:dyDescent="0.3">
      <c r="G2373">
        <v>1</v>
      </c>
      <c r="H2373" t="s">
        <v>37</v>
      </c>
    </row>
    <row r="2374" spans="7:8" x14ac:dyDescent="0.3">
      <c r="G2374">
        <v>0</v>
      </c>
      <c r="H2374" t="s">
        <v>37</v>
      </c>
    </row>
    <row r="2375" spans="7:8" x14ac:dyDescent="0.3">
      <c r="G2375">
        <v>1</v>
      </c>
      <c r="H2375" t="s">
        <v>37</v>
      </c>
    </row>
    <row r="2376" spans="7:8" x14ac:dyDescent="0.3">
      <c r="G2376">
        <v>1</v>
      </c>
      <c r="H2376" t="s">
        <v>37</v>
      </c>
    </row>
    <row r="2377" spans="7:8" x14ac:dyDescent="0.3">
      <c r="G2377">
        <v>2</v>
      </c>
      <c r="H2377" t="s">
        <v>37</v>
      </c>
    </row>
    <row r="2378" spans="7:8" x14ac:dyDescent="0.3">
      <c r="G2378">
        <v>1</v>
      </c>
      <c r="H2378" t="s">
        <v>37</v>
      </c>
    </row>
    <row r="2379" spans="7:8" x14ac:dyDescent="0.3">
      <c r="G2379">
        <v>0</v>
      </c>
      <c r="H2379" t="s">
        <v>37</v>
      </c>
    </row>
    <row r="2380" spans="7:8" x14ac:dyDescent="0.3">
      <c r="G2380">
        <v>0</v>
      </c>
      <c r="H2380" t="s">
        <v>37</v>
      </c>
    </row>
    <row r="2381" spans="7:8" x14ac:dyDescent="0.3">
      <c r="G2381">
        <v>1</v>
      </c>
      <c r="H2381" t="s">
        <v>37</v>
      </c>
    </row>
    <row r="2382" spans="7:8" x14ac:dyDescent="0.3">
      <c r="G2382">
        <v>1</v>
      </c>
      <c r="H2382" t="s">
        <v>37</v>
      </c>
    </row>
    <row r="2383" spans="7:8" x14ac:dyDescent="0.3">
      <c r="G2383">
        <v>0</v>
      </c>
      <c r="H2383" t="s">
        <v>37</v>
      </c>
    </row>
    <row r="2384" spans="7:8" x14ac:dyDescent="0.3">
      <c r="G2384">
        <v>1</v>
      </c>
      <c r="H2384" t="s">
        <v>37</v>
      </c>
    </row>
    <row r="2385" spans="7:8" x14ac:dyDescent="0.3">
      <c r="G2385">
        <v>2</v>
      </c>
      <c r="H2385" t="s">
        <v>37</v>
      </c>
    </row>
    <row r="2386" spans="7:8" x14ac:dyDescent="0.3">
      <c r="G2386">
        <v>1</v>
      </c>
      <c r="H2386" t="s">
        <v>37</v>
      </c>
    </row>
    <row r="2387" spans="7:8" x14ac:dyDescent="0.3">
      <c r="G2387">
        <v>1</v>
      </c>
      <c r="H2387" t="s">
        <v>37</v>
      </c>
    </row>
    <row r="2388" spans="7:8" x14ac:dyDescent="0.3">
      <c r="G2388">
        <v>0</v>
      </c>
      <c r="H2388" t="s">
        <v>37</v>
      </c>
    </row>
    <row r="2389" spans="7:8" x14ac:dyDescent="0.3">
      <c r="G2389">
        <v>0</v>
      </c>
      <c r="H2389" t="s">
        <v>37</v>
      </c>
    </row>
    <row r="2390" spans="7:8" x14ac:dyDescent="0.3">
      <c r="G2390">
        <v>2</v>
      </c>
      <c r="H2390" t="s">
        <v>37</v>
      </c>
    </row>
    <row r="2391" spans="7:8" x14ac:dyDescent="0.3">
      <c r="G2391">
        <v>0</v>
      </c>
      <c r="H2391" t="s">
        <v>37</v>
      </c>
    </row>
    <row r="2392" spans="7:8" x14ac:dyDescent="0.3">
      <c r="G2392">
        <v>0</v>
      </c>
      <c r="H2392" t="s">
        <v>37</v>
      </c>
    </row>
    <row r="2393" spans="7:8" x14ac:dyDescent="0.3">
      <c r="G2393">
        <v>2</v>
      </c>
      <c r="H2393" t="s">
        <v>37</v>
      </c>
    </row>
    <row r="2394" spans="7:8" x14ac:dyDescent="0.3">
      <c r="G2394">
        <v>3</v>
      </c>
      <c r="H2394" t="s">
        <v>37</v>
      </c>
    </row>
    <row r="2395" spans="7:8" x14ac:dyDescent="0.3">
      <c r="G2395">
        <v>0</v>
      </c>
      <c r="H2395" t="s">
        <v>37</v>
      </c>
    </row>
    <row r="2396" spans="7:8" x14ac:dyDescent="0.3">
      <c r="G2396">
        <v>0</v>
      </c>
      <c r="H2396" t="s">
        <v>37</v>
      </c>
    </row>
    <row r="2397" spans="7:8" x14ac:dyDescent="0.3">
      <c r="G2397">
        <v>1</v>
      </c>
      <c r="H2397" t="s">
        <v>37</v>
      </c>
    </row>
    <row r="2398" spans="7:8" x14ac:dyDescent="0.3">
      <c r="G2398">
        <v>0</v>
      </c>
      <c r="H2398" t="s">
        <v>37</v>
      </c>
    </row>
    <row r="2399" spans="7:8" x14ac:dyDescent="0.3">
      <c r="G2399">
        <v>0</v>
      </c>
      <c r="H2399" t="s">
        <v>37</v>
      </c>
    </row>
    <row r="2400" spans="7:8" x14ac:dyDescent="0.3">
      <c r="G2400">
        <v>1</v>
      </c>
      <c r="H2400" t="s">
        <v>37</v>
      </c>
    </row>
    <row r="2401" spans="7:8" x14ac:dyDescent="0.3">
      <c r="G2401">
        <v>0</v>
      </c>
      <c r="H2401" t="s">
        <v>37</v>
      </c>
    </row>
    <row r="2402" spans="7:8" x14ac:dyDescent="0.3">
      <c r="G2402">
        <v>2</v>
      </c>
      <c r="H2402" t="s">
        <v>37</v>
      </c>
    </row>
    <row r="2403" spans="7:8" x14ac:dyDescent="0.3">
      <c r="G2403">
        <v>1</v>
      </c>
      <c r="H2403" t="s">
        <v>37</v>
      </c>
    </row>
    <row r="2404" spans="7:8" x14ac:dyDescent="0.3">
      <c r="G2404">
        <v>1</v>
      </c>
      <c r="H2404" t="s">
        <v>37</v>
      </c>
    </row>
    <row r="2405" spans="7:8" x14ac:dyDescent="0.3">
      <c r="G2405">
        <v>1</v>
      </c>
      <c r="H2405" t="s">
        <v>37</v>
      </c>
    </row>
    <row r="2406" spans="7:8" x14ac:dyDescent="0.3">
      <c r="G2406">
        <v>0</v>
      </c>
      <c r="H2406" t="s">
        <v>37</v>
      </c>
    </row>
    <row r="2407" spans="7:8" x14ac:dyDescent="0.3">
      <c r="G2407">
        <v>1</v>
      </c>
      <c r="H2407" t="s">
        <v>37</v>
      </c>
    </row>
    <row r="2408" spans="7:8" x14ac:dyDescent="0.3">
      <c r="G2408">
        <v>0</v>
      </c>
      <c r="H2408" t="s">
        <v>37</v>
      </c>
    </row>
    <row r="2409" spans="7:8" x14ac:dyDescent="0.3">
      <c r="G2409">
        <v>1</v>
      </c>
      <c r="H2409" t="s">
        <v>37</v>
      </c>
    </row>
    <row r="2410" spans="7:8" x14ac:dyDescent="0.3">
      <c r="G2410">
        <v>1</v>
      </c>
      <c r="H2410" t="s">
        <v>37</v>
      </c>
    </row>
    <row r="2411" spans="7:8" x14ac:dyDescent="0.3">
      <c r="G2411">
        <v>0</v>
      </c>
      <c r="H2411" t="s">
        <v>37</v>
      </c>
    </row>
    <row r="2412" spans="7:8" x14ac:dyDescent="0.3">
      <c r="G2412">
        <v>0</v>
      </c>
      <c r="H2412" t="s">
        <v>37</v>
      </c>
    </row>
    <row r="2413" spans="7:8" x14ac:dyDescent="0.3">
      <c r="G2413">
        <v>2</v>
      </c>
      <c r="H2413" t="s">
        <v>37</v>
      </c>
    </row>
    <row r="2414" spans="7:8" x14ac:dyDescent="0.3">
      <c r="G2414">
        <v>1</v>
      </c>
      <c r="H2414" t="s">
        <v>37</v>
      </c>
    </row>
    <row r="2415" spans="7:8" x14ac:dyDescent="0.3">
      <c r="G2415">
        <v>1</v>
      </c>
      <c r="H2415" t="s">
        <v>37</v>
      </c>
    </row>
    <row r="2416" spans="7:8" x14ac:dyDescent="0.3">
      <c r="G2416">
        <v>0</v>
      </c>
      <c r="H2416" t="s">
        <v>37</v>
      </c>
    </row>
    <row r="2417" spans="7:8" x14ac:dyDescent="0.3">
      <c r="G2417">
        <v>0</v>
      </c>
      <c r="H2417" t="s">
        <v>37</v>
      </c>
    </row>
    <row r="2418" spans="7:8" x14ac:dyDescent="0.3">
      <c r="G2418">
        <v>0</v>
      </c>
      <c r="H2418" t="s">
        <v>37</v>
      </c>
    </row>
    <row r="2419" spans="7:8" x14ac:dyDescent="0.3">
      <c r="G2419">
        <v>0</v>
      </c>
      <c r="H2419" t="s">
        <v>37</v>
      </c>
    </row>
    <row r="2420" spans="7:8" x14ac:dyDescent="0.3">
      <c r="G2420">
        <v>0</v>
      </c>
      <c r="H2420" t="s">
        <v>37</v>
      </c>
    </row>
    <row r="2421" spans="7:8" x14ac:dyDescent="0.3">
      <c r="G2421">
        <v>0</v>
      </c>
      <c r="H2421" t="s">
        <v>37</v>
      </c>
    </row>
    <row r="2422" spans="7:8" x14ac:dyDescent="0.3">
      <c r="G2422">
        <v>1</v>
      </c>
      <c r="H2422" t="s">
        <v>37</v>
      </c>
    </row>
    <row r="2423" spans="7:8" x14ac:dyDescent="0.3">
      <c r="G2423">
        <v>0</v>
      </c>
      <c r="H2423" t="s">
        <v>37</v>
      </c>
    </row>
    <row r="2424" spans="7:8" x14ac:dyDescent="0.3">
      <c r="G2424">
        <v>0</v>
      </c>
      <c r="H2424" t="s">
        <v>37</v>
      </c>
    </row>
    <row r="2425" spans="7:8" x14ac:dyDescent="0.3">
      <c r="G2425">
        <v>1</v>
      </c>
      <c r="H2425" t="s">
        <v>37</v>
      </c>
    </row>
    <row r="2426" spans="7:8" x14ac:dyDescent="0.3">
      <c r="G2426">
        <v>2</v>
      </c>
      <c r="H2426" t="s">
        <v>37</v>
      </c>
    </row>
    <row r="2427" spans="7:8" x14ac:dyDescent="0.3">
      <c r="G2427">
        <v>2</v>
      </c>
      <c r="H2427" t="s">
        <v>37</v>
      </c>
    </row>
    <row r="2428" spans="7:8" x14ac:dyDescent="0.3">
      <c r="G2428">
        <v>1</v>
      </c>
      <c r="H2428" t="s">
        <v>37</v>
      </c>
    </row>
    <row r="2429" spans="7:8" x14ac:dyDescent="0.3">
      <c r="G2429">
        <v>1</v>
      </c>
      <c r="H2429" t="s">
        <v>37</v>
      </c>
    </row>
    <row r="2430" spans="7:8" x14ac:dyDescent="0.3">
      <c r="G2430">
        <v>1</v>
      </c>
      <c r="H2430" t="s">
        <v>37</v>
      </c>
    </row>
    <row r="2431" spans="7:8" x14ac:dyDescent="0.3">
      <c r="G2431">
        <v>0</v>
      </c>
      <c r="H2431" t="s">
        <v>37</v>
      </c>
    </row>
    <row r="2432" spans="7:8" x14ac:dyDescent="0.3">
      <c r="G2432">
        <v>1</v>
      </c>
      <c r="H2432" t="s">
        <v>37</v>
      </c>
    </row>
    <row r="2433" spans="7:8" x14ac:dyDescent="0.3">
      <c r="G2433">
        <v>0</v>
      </c>
      <c r="H2433" t="s">
        <v>37</v>
      </c>
    </row>
    <row r="2434" spans="7:8" x14ac:dyDescent="0.3">
      <c r="G2434">
        <v>0</v>
      </c>
      <c r="H2434" t="s">
        <v>37</v>
      </c>
    </row>
    <row r="2435" spans="7:8" x14ac:dyDescent="0.3">
      <c r="G2435">
        <v>1</v>
      </c>
      <c r="H2435" t="s">
        <v>37</v>
      </c>
    </row>
    <row r="2436" spans="7:8" x14ac:dyDescent="0.3">
      <c r="G2436">
        <v>0</v>
      </c>
      <c r="H2436" t="s">
        <v>37</v>
      </c>
    </row>
    <row r="2437" spans="7:8" x14ac:dyDescent="0.3">
      <c r="G2437">
        <v>1</v>
      </c>
      <c r="H2437" t="s">
        <v>37</v>
      </c>
    </row>
    <row r="2438" spans="7:8" x14ac:dyDescent="0.3">
      <c r="G2438">
        <v>0</v>
      </c>
      <c r="H2438" t="s">
        <v>37</v>
      </c>
    </row>
    <row r="2439" spans="7:8" x14ac:dyDescent="0.3">
      <c r="G2439">
        <v>0</v>
      </c>
      <c r="H2439" t="s">
        <v>37</v>
      </c>
    </row>
    <row r="2440" spans="7:8" x14ac:dyDescent="0.3">
      <c r="G2440">
        <v>0</v>
      </c>
      <c r="H2440" t="s">
        <v>37</v>
      </c>
    </row>
    <row r="2441" spans="7:8" x14ac:dyDescent="0.3">
      <c r="G2441">
        <v>1</v>
      </c>
      <c r="H2441" t="s">
        <v>37</v>
      </c>
    </row>
    <row r="2442" spans="7:8" x14ac:dyDescent="0.3">
      <c r="G2442">
        <v>1</v>
      </c>
      <c r="H2442" t="s">
        <v>37</v>
      </c>
    </row>
    <row r="2443" spans="7:8" x14ac:dyDescent="0.3">
      <c r="G2443">
        <v>0</v>
      </c>
      <c r="H2443" t="s">
        <v>37</v>
      </c>
    </row>
    <row r="2444" spans="7:8" x14ac:dyDescent="0.3">
      <c r="G2444">
        <v>1</v>
      </c>
      <c r="H2444" t="s">
        <v>37</v>
      </c>
    </row>
    <row r="2445" spans="7:8" x14ac:dyDescent="0.3">
      <c r="G2445">
        <v>1</v>
      </c>
      <c r="H2445" t="s">
        <v>37</v>
      </c>
    </row>
    <row r="2446" spans="7:8" x14ac:dyDescent="0.3">
      <c r="G2446">
        <v>1</v>
      </c>
      <c r="H2446" t="s">
        <v>37</v>
      </c>
    </row>
    <row r="2447" spans="7:8" x14ac:dyDescent="0.3">
      <c r="G2447">
        <v>1</v>
      </c>
      <c r="H2447" t="s">
        <v>37</v>
      </c>
    </row>
    <row r="2448" spans="7:8" x14ac:dyDescent="0.3">
      <c r="G2448">
        <v>0</v>
      </c>
      <c r="H2448" t="s">
        <v>37</v>
      </c>
    </row>
    <row r="2449" spans="7:8" x14ac:dyDescent="0.3">
      <c r="G2449">
        <v>2</v>
      </c>
      <c r="H2449" t="s">
        <v>37</v>
      </c>
    </row>
    <row r="2450" spans="7:8" x14ac:dyDescent="0.3">
      <c r="G2450">
        <v>1</v>
      </c>
      <c r="H2450" t="s">
        <v>37</v>
      </c>
    </row>
    <row r="2451" spans="7:8" x14ac:dyDescent="0.3">
      <c r="G2451">
        <v>2</v>
      </c>
      <c r="H2451" t="s">
        <v>37</v>
      </c>
    </row>
    <row r="2452" spans="7:8" x14ac:dyDescent="0.3">
      <c r="G2452">
        <v>1</v>
      </c>
      <c r="H2452" t="s">
        <v>37</v>
      </c>
    </row>
    <row r="2453" spans="7:8" x14ac:dyDescent="0.3">
      <c r="G2453">
        <v>0</v>
      </c>
      <c r="H2453" t="s">
        <v>37</v>
      </c>
    </row>
    <row r="2454" spans="7:8" x14ac:dyDescent="0.3">
      <c r="G2454">
        <v>0</v>
      </c>
      <c r="H2454" t="s">
        <v>37</v>
      </c>
    </row>
    <row r="2455" spans="7:8" x14ac:dyDescent="0.3">
      <c r="G2455">
        <v>1</v>
      </c>
      <c r="H2455" t="s">
        <v>37</v>
      </c>
    </row>
    <row r="2456" spans="7:8" x14ac:dyDescent="0.3">
      <c r="G2456">
        <v>0</v>
      </c>
      <c r="H2456" t="s">
        <v>37</v>
      </c>
    </row>
    <row r="2457" spans="7:8" x14ac:dyDescent="0.3">
      <c r="G2457">
        <v>1</v>
      </c>
      <c r="H2457" t="s">
        <v>37</v>
      </c>
    </row>
    <row r="2458" spans="7:8" x14ac:dyDescent="0.3">
      <c r="G2458">
        <v>1</v>
      </c>
      <c r="H2458" t="s">
        <v>37</v>
      </c>
    </row>
    <row r="2459" spans="7:8" x14ac:dyDescent="0.3">
      <c r="G2459">
        <v>1</v>
      </c>
      <c r="H2459" t="s">
        <v>37</v>
      </c>
    </row>
    <row r="2460" spans="7:8" x14ac:dyDescent="0.3">
      <c r="G2460">
        <v>1</v>
      </c>
      <c r="H2460" t="s">
        <v>37</v>
      </c>
    </row>
    <row r="2461" spans="7:8" x14ac:dyDescent="0.3">
      <c r="G2461">
        <v>1</v>
      </c>
      <c r="H2461" t="s">
        <v>37</v>
      </c>
    </row>
    <row r="2462" spans="7:8" x14ac:dyDescent="0.3">
      <c r="G2462">
        <v>1</v>
      </c>
      <c r="H2462" t="s">
        <v>37</v>
      </c>
    </row>
    <row r="2463" spans="7:8" x14ac:dyDescent="0.3">
      <c r="G2463">
        <v>0</v>
      </c>
      <c r="H2463" t="s">
        <v>37</v>
      </c>
    </row>
    <row r="2464" spans="7:8" x14ac:dyDescent="0.3">
      <c r="G2464">
        <v>1</v>
      </c>
      <c r="H2464" t="s">
        <v>37</v>
      </c>
    </row>
    <row r="2465" spans="7:8" x14ac:dyDescent="0.3">
      <c r="G2465">
        <v>0</v>
      </c>
      <c r="H2465" t="s">
        <v>37</v>
      </c>
    </row>
    <row r="2466" spans="7:8" x14ac:dyDescent="0.3">
      <c r="G2466">
        <v>2</v>
      </c>
      <c r="H2466" t="s">
        <v>37</v>
      </c>
    </row>
    <row r="2467" spans="7:8" x14ac:dyDescent="0.3">
      <c r="G2467">
        <v>1</v>
      </c>
      <c r="H2467" t="s">
        <v>37</v>
      </c>
    </row>
    <row r="2468" spans="7:8" x14ac:dyDescent="0.3">
      <c r="G2468">
        <v>0</v>
      </c>
      <c r="H2468" t="s">
        <v>37</v>
      </c>
    </row>
    <row r="2469" spans="7:8" x14ac:dyDescent="0.3">
      <c r="G2469">
        <v>1</v>
      </c>
      <c r="H2469" t="s">
        <v>37</v>
      </c>
    </row>
    <row r="2470" spans="7:8" x14ac:dyDescent="0.3">
      <c r="G2470">
        <v>1</v>
      </c>
      <c r="H2470" t="s">
        <v>37</v>
      </c>
    </row>
    <row r="2471" spans="7:8" x14ac:dyDescent="0.3">
      <c r="G2471">
        <v>0</v>
      </c>
      <c r="H2471" t="s">
        <v>37</v>
      </c>
    </row>
    <row r="2472" spans="7:8" x14ac:dyDescent="0.3">
      <c r="G2472">
        <v>0</v>
      </c>
      <c r="H2472" t="s">
        <v>37</v>
      </c>
    </row>
    <row r="2473" spans="7:8" x14ac:dyDescent="0.3">
      <c r="G2473">
        <v>1</v>
      </c>
      <c r="H2473" t="s">
        <v>37</v>
      </c>
    </row>
    <row r="2474" spans="7:8" x14ac:dyDescent="0.3">
      <c r="G2474">
        <v>1</v>
      </c>
      <c r="H2474" t="s">
        <v>37</v>
      </c>
    </row>
    <row r="2475" spans="7:8" x14ac:dyDescent="0.3">
      <c r="G2475">
        <v>1</v>
      </c>
      <c r="H2475" t="s">
        <v>37</v>
      </c>
    </row>
    <row r="2476" spans="7:8" x14ac:dyDescent="0.3">
      <c r="G2476">
        <v>0</v>
      </c>
      <c r="H2476" t="s">
        <v>37</v>
      </c>
    </row>
    <row r="2477" spans="7:8" x14ac:dyDescent="0.3">
      <c r="G2477">
        <v>0</v>
      </c>
      <c r="H2477" t="s">
        <v>37</v>
      </c>
    </row>
    <row r="2478" spans="7:8" x14ac:dyDescent="0.3">
      <c r="G2478">
        <v>0</v>
      </c>
      <c r="H2478" t="s">
        <v>37</v>
      </c>
    </row>
    <row r="2479" spans="7:8" x14ac:dyDescent="0.3">
      <c r="G2479">
        <v>0</v>
      </c>
      <c r="H2479" t="s">
        <v>37</v>
      </c>
    </row>
    <row r="2480" spans="7:8" x14ac:dyDescent="0.3">
      <c r="G2480">
        <v>1</v>
      </c>
      <c r="H2480" t="s">
        <v>37</v>
      </c>
    </row>
    <row r="2481" spans="7:8" x14ac:dyDescent="0.3">
      <c r="G2481">
        <v>0</v>
      </c>
      <c r="H2481" t="s">
        <v>37</v>
      </c>
    </row>
    <row r="2482" spans="7:8" x14ac:dyDescent="0.3">
      <c r="G2482">
        <v>1</v>
      </c>
      <c r="H2482" t="s">
        <v>37</v>
      </c>
    </row>
    <row r="2483" spans="7:8" x14ac:dyDescent="0.3">
      <c r="G2483">
        <v>2</v>
      </c>
      <c r="H2483" t="s">
        <v>37</v>
      </c>
    </row>
    <row r="2484" spans="7:8" x14ac:dyDescent="0.3">
      <c r="G2484">
        <v>1</v>
      </c>
      <c r="H2484" t="s">
        <v>37</v>
      </c>
    </row>
    <row r="2485" spans="7:8" x14ac:dyDescent="0.3">
      <c r="G2485">
        <v>3</v>
      </c>
      <c r="H2485" t="s">
        <v>37</v>
      </c>
    </row>
    <row r="2486" spans="7:8" x14ac:dyDescent="0.3">
      <c r="G2486">
        <v>0</v>
      </c>
      <c r="H2486" t="s">
        <v>37</v>
      </c>
    </row>
    <row r="2487" spans="7:8" x14ac:dyDescent="0.3">
      <c r="G2487">
        <v>0</v>
      </c>
      <c r="H2487" t="s">
        <v>37</v>
      </c>
    </row>
    <row r="2488" spans="7:8" x14ac:dyDescent="0.3">
      <c r="G2488">
        <v>0</v>
      </c>
      <c r="H2488" t="s">
        <v>37</v>
      </c>
    </row>
    <row r="2489" spans="7:8" x14ac:dyDescent="0.3">
      <c r="G2489">
        <v>2</v>
      </c>
      <c r="H2489" t="s">
        <v>37</v>
      </c>
    </row>
    <row r="2490" spans="7:8" x14ac:dyDescent="0.3">
      <c r="G2490">
        <v>1</v>
      </c>
      <c r="H2490" t="s">
        <v>37</v>
      </c>
    </row>
    <row r="2491" spans="7:8" x14ac:dyDescent="0.3">
      <c r="G2491">
        <v>0</v>
      </c>
      <c r="H2491" t="s">
        <v>37</v>
      </c>
    </row>
    <row r="2492" spans="7:8" x14ac:dyDescent="0.3">
      <c r="G2492">
        <v>0</v>
      </c>
      <c r="H2492" t="s">
        <v>37</v>
      </c>
    </row>
    <row r="2493" spans="7:8" x14ac:dyDescent="0.3">
      <c r="G2493">
        <v>0</v>
      </c>
      <c r="H2493" t="s">
        <v>37</v>
      </c>
    </row>
    <row r="2494" spans="7:8" x14ac:dyDescent="0.3">
      <c r="G2494">
        <v>1</v>
      </c>
      <c r="H2494" t="s">
        <v>37</v>
      </c>
    </row>
    <row r="2495" spans="7:8" x14ac:dyDescent="0.3">
      <c r="G2495">
        <v>1</v>
      </c>
      <c r="H2495" t="s">
        <v>37</v>
      </c>
    </row>
    <row r="2496" spans="7:8" x14ac:dyDescent="0.3">
      <c r="G2496">
        <v>0</v>
      </c>
      <c r="H2496" t="s">
        <v>37</v>
      </c>
    </row>
    <row r="2497" spans="7:8" x14ac:dyDescent="0.3">
      <c r="G2497">
        <v>1</v>
      </c>
      <c r="H2497" t="s">
        <v>37</v>
      </c>
    </row>
    <row r="2498" spans="7:8" x14ac:dyDescent="0.3">
      <c r="G2498">
        <v>0</v>
      </c>
      <c r="H2498" t="s">
        <v>37</v>
      </c>
    </row>
    <row r="2499" spans="7:8" x14ac:dyDescent="0.3">
      <c r="G2499">
        <v>0</v>
      </c>
      <c r="H2499" t="s">
        <v>37</v>
      </c>
    </row>
    <row r="2500" spans="7:8" x14ac:dyDescent="0.3">
      <c r="G2500">
        <v>0</v>
      </c>
      <c r="H2500" t="s">
        <v>37</v>
      </c>
    </row>
    <row r="2501" spans="7:8" x14ac:dyDescent="0.3">
      <c r="G2501">
        <v>2</v>
      </c>
      <c r="H2501" t="s">
        <v>37</v>
      </c>
    </row>
    <row r="2502" spans="7:8" x14ac:dyDescent="0.3">
      <c r="G2502">
        <v>0</v>
      </c>
      <c r="H2502" t="s">
        <v>37</v>
      </c>
    </row>
    <row r="2503" spans="7:8" x14ac:dyDescent="0.3">
      <c r="G2503">
        <v>0</v>
      </c>
      <c r="H2503" t="s">
        <v>37</v>
      </c>
    </row>
    <row r="2504" spans="7:8" x14ac:dyDescent="0.3">
      <c r="G2504">
        <v>0</v>
      </c>
      <c r="H2504" t="s">
        <v>37</v>
      </c>
    </row>
    <row r="2505" spans="7:8" x14ac:dyDescent="0.3">
      <c r="G2505">
        <v>1</v>
      </c>
      <c r="H2505" t="s">
        <v>37</v>
      </c>
    </row>
    <row r="2506" spans="7:8" x14ac:dyDescent="0.3">
      <c r="G2506">
        <v>1</v>
      </c>
      <c r="H2506" t="s">
        <v>37</v>
      </c>
    </row>
    <row r="2507" spans="7:8" x14ac:dyDescent="0.3">
      <c r="G2507">
        <v>0</v>
      </c>
      <c r="H2507" t="s">
        <v>37</v>
      </c>
    </row>
    <row r="2508" spans="7:8" x14ac:dyDescent="0.3">
      <c r="G2508">
        <v>0</v>
      </c>
      <c r="H2508" t="s">
        <v>37</v>
      </c>
    </row>
    <row r="2509" spans="7:8" x14ac:dyDescent="0.3">
      <c r="G2509">
        <v>2</v>
      </c>
      <c r="H2509" t="s">
        <v>37</v>
      </c>
    </row>
    <row r="2510" spans="7:8" x14ac:dyDescent="0.3">
      <c r="G2510">
        <v>1</v>
      </c>
      <c r="H2510" t="s">
        <v>37</v>
      </c>
    </row>
    <row r="2511" spans="7:8" x14ac:dyDescent="0.3">
      <c r="G2511">
        <v>1</v>
      </c>
      <c r="H2511" t="s">
        <v>37</v>
      </c>
    </row>
    <row r="2512" spans="7:8" x14ac:dyDescent="0.3">
      <c r="G2512">
        <v>0</v>
      </c>
      <c r="H2512" t="s">
        <v>37</v>
      </c>
    </row>
    <row r="2513" spans="7:8" x14ac:dyDescent="0.3">
      <c r="G2513">
        <v>1</v>
      </c>
      <c r="H2513" t="s">
        <v>37</v>
      </c>
    </row>
    <row r="2514" spans="7:8" x14ac:dyDescent="0.3">
      <c r="G2514">
        <v>1</v>
      </c>
      <c r="H2514" t="s">
        <v>37</v>
      </c>
    </row>
    <row r="2515" spans="7:8" x14ac:dyDescent="0.3">
      <c r="G2515">
        <v>3</v>
      </c>
      <c r="H2515" t="s">
        <v>37</v>
      </c>
    </row>
    <row r="2516" spans="7:8" x14ac:dyDescent="0.3">
      <c r="G2516">
        <v>0</v>
      </c>
      <c r="H2516" t="s">
        <v>37</v>
      </c>
    </row>
    <row r="2517" spans="7:8" x14ac:dyDescent="0.3">
      <c r="G2517">
        <v>0</v>
      </c>
      <c r="H2517" t="s">
        <v>37</v>
      </c>
    </row>
    <row r="2518" spans="7:8" x14ac:dyDescent="0.3">
      <c r="G2518">
        <v>0</v>
      </c>
      <c r="H2518" t="s">
        <v>37</v>
      </c>
    </row>
    <row r="2519" spans="7:8" x14ac:dyDescent="0.3">
      <c r="G2519">
        <v>1</v>
      </c>
      <c r="H2519" t="s">
        <v>37</v>
      </c>
    </row>
    <row r="2520" spans="7:8" x14ac:dyDescent="0.3">
      <c r="G2520">
        <v>1</v>
      </c>
      <c r="H2520" t="s">
        <v>37</v>
      </c>
    </row>
    <row r="2521" spans="7:8" x14ac:dyDescent="0.3">
      <c r="G2521">
        <v>1</v>
      </c>
      <c r="H2521" t="s">
        <v>37</v>
      </c>
    </row>
    <row r="2522" spans="7:8" x14ac:dyDescent="0.3">
      <c r="G2522">
        <v>0</v>
      </c>
      <c r="H2522" t="s">
        <v>37</v>
      </c>
    </row>
    <row r="2523" spans="7:8" x14ac:dyDescent="0.3">
      <c r="G2523">
        <v>0</v>
      </c>
      <c r="H2523" t="s">
        <v>37</v>
      </c>
    </row>
    <row r="2524" spans="7:8" x14ac:dyDescent="0.3">
      <c r="G2524">
        <v>0</v>
      </c>
      <c r="H2524" t="s">
        <v>37</v>
      </c>
    </row>
    <row r="2525" spans="7:8" x14ac:dyDescent="0.3">
      <c r="G2525">
        <v>0</v>
      </c>
      <c r="H2525" t="s">
        <v>37</v>
      </c>
    </row>
    <row r="2526" spans="7:8" x14ac:dyDescent="0.3">
      <c r="G2526">
        <v>1</v>
      </c>
      <c r="H2526" t="s">
        <v>37</v>
      </c>
    </row>
    <row r="2527" spans="7:8" x14ac:dyDescent="0.3">
      <c r="G2527">
        <v>1</v>
      </c>
      <c r="H2527" t="s">
        <v>37</v>
      </c>
    </row>
    <row r="2528" spans="7:8" x14ac:dyDescent="0.3">
      <c r="G2528">
        <v>0</v>
      </c>
      <c r="H2528" t="s">
        <v>37</v>
      </c>
    </row>
    <row r="2529" spans="7:8" x14ac:dyDescent="0.3">
      <c r="G2529">
        <v>0</v>
      </c>
      <c r="H2529" t="s">
        <v>37</v>
      </c>
    </row>
    <row r="2530" spans="7:8" x14ac:dyDescent="0.3">
      <c r="G2530">
        <v>0</v>
      </c>
      <c r="H2530" t="s">
        <v>37</v>
      </c>
    </row>
    <row r="2531" spans="7:8" x14ac:dyDescent="0.3">
      <c r="G2531">
        <v>1</v>
      </c>
      <c r="H2531" t="s">
        <v>37</v>
      </c>
    </row>
    <row r="2532" spans="7:8" x14ac:dyDescent="0.3">
      <c r="G2532">
        <v>0</v>
      </c>
      <c r="H2532" t="s">
        <v>37</v>
      </c>
    </row>
    <row r="2533" spans="7:8" x14ac:dyDescent="0.3">
      <c r="G2533">
        <v>1</v>
      </c>
      <c r="H2533" t="s">
        <v>37</v>
      </c>
    </row>
    <row r="2534" spans="7:8" x14ac:dyDescent="0.3">
      <c r="G2534">
        <v>1</v>
      </c>
      <c r="H2534" t="s">
        <v>37</v>
      </c>
    </row>
    <row r="2535" spans="7:8" x14ac:dyDescent="0.3">
      <c r="G2535">
        <v>1</v>
      </c>
      <c r="H2535" t="s">
        <v>37</v>
      </c>
    </row>
    <row r="2536" spans="7:8" x14ac:dyDescent="0.3">
      <c r="G2536">
        <v>1</v>
      </c>
      <c r="H2536" t="s">
        <v>37</v>
      </c>
    </row>
    <row r="2537" spans="7:8" x14ac:dyDescent="0.3">
      <c r="G2537">
        <v>1</v>
      </c>
      <c r="H2537" t="s">
        <v>37</v>
      </c>
    </row>
    <row r="2538" spans="7:8" x14ac:dyDescent="0.3">
      <c r="G2538">
        <v>0</v>
      </c>
      <c r="H2538" t="s">
        <v>37</v>
      </c>
    </row>
    <row r="2539" spans="7:8" x14ac:dyDescent="0.3">
      <c r="G2539">
        <v>0</v>
      </c>
      <c r="H2539" t="s">
        <v>37</v>
      </c>
    </row>
    <row r="2540" spans="7:8" x14ac:dyDescent="0.3">
      <c r="G2540">
        <v>0</v>
      </c>
      <c r="H2540" t="s">
        <v>37</v>
      </c>
    </row>
    <row r="2541" spans="7:8" x14ac:dyDescent="0.3">
      <c r="G2541">
        <v>3</v>
      </c>
      <c r="H2541" t="s">
        <v>37</v>
      </c>
    </row>
    <row r="2542" spans="7:8" x14ac:dyDescent="0.3">
      <c r="G2542">
        <v>0</v>
      </c>
      <c r="H2542" t="s">
        <v>37</v>
      </c>
    </row>
    <row r="2543" spans="7:8" x14ac:dyDescent="0.3">
      <c r="G2543">
        <v>1</v>
      </c>
      <c r="H2543" t="s">
        <v>37</v>
      </c>
    </row>
    <row r="2544" spans="7:8" x14ac:dyDescent="0.3">
      <c r="G2544">
        <v>3</v>
      </c>
      <c r="H2544" t="s">
        <v>37</v>
      </c>
    </row>
    <row r="2545" spans="7:8" x14ac:dyDescent="0.3">
      <c r="G2545">
        <v>1</v>
      </c>
      <c r="H2545" t="s">
        <v>37</v>
      </c>
    </row>
    <row r="2546" spans="7:8" x14ac:dyDescent="0.3">
      <c r="G2546">
        <v>1</v>
      </c>
      <c r="H2546" t="s">
        <v>37</v>
      </c>
    </row>
    <row r="2547" spans="7:8" x14ac:dyDescent="0.3">
      <c r="G2547">
        <v>0</v>
      </c>
      <c r="H2547" t="s">
        <v>37</v>
      </c>
    </row>
    <row r="2548" spans="7:8" x14ac:dyDescent="0.3">
      <c r="G2548">
        <v>1</v>
      </c>
      <c r="H2548" t="s">
        <v>37</v>
      </c>
    </row>
    <row r="2549" spans="7:8" x14ac:dyDescent="0.3">
      <c r="G2549">
        <v>1</v>
      </c>
      <c r="H2549" t="s">
        <v>37</v>
      </c>
    </row>
    <row r="2550" spans="7:8" x14ac:dyDescent="0.3">
      <c r="G2550">
        <v>1</v>
      </c>
      <c r="H2550" t="s">
        <v>37</v>
      </c>
    </row>
    <row r="2551" spans="7:8" x14ac:dyDescent="0.3">
      <c r="G2551">
        <v>2</v>
      </c>
      <c r="H2551" t="s">
        <v>37</v>
      </c>
    </row>
    <row r="2552" spans="7:8" x14ac:dyDescent="0.3">
      <c r="G2552">
        <v>0</v>
      </c>
      <c r="H2552" t="s">
        <v>37</v>
      </c>
    </row>
    <row r="2553" spans="7:8" x14ac:dyDescent="0.3">
      <c r="G2553">
        <v>1</v>
      </c>
      <c r="H2553" t="s">
        <v>37</v>
      </c>
    </row>
    <row r="2554" spans="7:8" x14ac:dyDescent="0.3">
      <c r="G2554">
        <v>3</v>
      </c>
      <c r="H2554" t="s">
        <v>37</v>
      </c>
    </row>
    <row r="2555" spans="7:8" x14ac:dyDescent="0.3">
      <c r="G2555">
        <v>1</v>
      </c>
      <c r="H2555" t="s">
        <v>37</v>
      </c>
    </row>
    <row r="2556" spans="7:8" x14ac:dyDescent="0.3">
      <c r="G2556">
        <v>2</v>
      </c>
      <c r="H2556" t="s">
        <v>37</v>
      </c>
    </row>
    <row r="2557" spans="7:8" x14ac:dyDescent="0.3">
      <c r="G2557">
        <v>3</v>
      </c>
      <c r="H2557" t="s">
        <v>37</v>
      </c>
    </row>
    <row r="2558" spans="7:8" x14ac:dyDescent="0.3">
      <c r="G2558">
        <v>1</v>
      </c>
      <c r="H2558" t="s">
        <v>37</v>
      </c>
    </row>
    <row r="2559" spans="7:8" x14ac:dyDescent="0.3">
      <c r="G2559">
        <v>0</v>
      </c>
      <c r="H2559" t="s">
        <v>37</v>
      </c>
    </row>
    <row r="2560" spans="7:8" x14ac:dyDescent="0.3">
      <c r="G2560">
        <v>3</v>
      </c>
      <c r="H2560" t="s">
        <v>37</v>
      </c>
    </row>
    <row r="2561" spans="7:8" x14ac:dyDescent="0.3">
      <c r="G2561">
        <v>0</v>
      </c>
      <c r="H2561" t="s">
        <v>37</v>
      </c>
    </row>
    <row r="2562" spans="7:8" x14ac:dyDescent="0.3">
      <c r="G2562">
        <v>0</v>
      </c>
      <c r="H2562" t="s">
        <v>37</v>
      </c>
    </row>
    <row r="2563" spans="7:8" x14ac:dyDescent="0.3">
      <c r="G2563">
        <v>0</v>
      </c>
      <c r="H2563" t="s">
        <v>37</v>
      </c>
    </row>
    <row r="2564" spans="7:8" x14ac:dyDescent="0.3">
      <c r="G2564">
        <v>1</v>
      </c>
      <c r="H2564" t="s">
        <v>37</v>
      </c>
    </row>
    <row r="2565" spans="7:8" x14ac:dyDescent="0.3">
      <c r="G2565">
        <v>1</v>
      </c>
      <c r="H2565" t="s">
        <v>37</v>
      </c>
    </row>
    <row r="2566" spans="7:8" x14ac:dyDescent="0.3">
      <c r="G2566">
        <v>0</v>
      </c>
      <c r="H2566" t="s">
        <v>37</v>
      </c>
    </row>
    <row r="2567" spans="7:8" x14ac:dyDescent="0.3">
      <c r="G2567">
        <v>2</v>
      </c>
      <c r="H2567" t="s">
        <v>37</v>
      </c>
    </row>
    <row r="2568" spans="7:8" x14ac:dyDescent="0.3">
      <c r="G2568">
        <v>0</v>
      </c>
      <c r="H2568" t="s">
        <v>37</v>
      </c>
    </row>
    <row r="2569" spans="7:8" x14ac:dyDescent="0.3">
      <c r="G2569">
        <v>1</v>
      </c>
      <c r="H2569" t="s">
        <v>37</v>
      </c>
    </row>
    <row r="2570" spans="7:8" x14ac:dyDescent="0.3">
      <c r="G2570">
        <v>1</v>
      </c>
      <c r="H2570" t="s">
        <v>37</v>
      </c>
    </row>
    <row r="2571" spans="7:8" x14ac:dyDescent="0.3">
      <c r="G2571">
        <v>0</v>
      </c>
      <c r="H2571" t="s">
        <v>37</v>
      </c>
    </row>
    <row r="2572" spans="7:8" x14ac:dyDescent="0.3">
      <c r="G2572">
        <v>1</v>
      </c>
      <c r="H2572" t="s">
        <v>37</v>
      </c>
    </row>
    <row r="2573" spans="7:8" x14ac:dyDescent="0.3">
      <c r="G2573">
        <v>2</v>
      </c>
      <c r="H2573" t="s">
        <v>37</v>
      </c>
    </row>
    <row r="2574" spans="7:8" x14ac:dyDescent="0.3">
      <c r="G2574">
        <v>1</v>
      </c>
      <c r="H2574" t="s">
        <v>37</v>
      </c>
    </row>
    <row r="2575" spans="7:8" x14ac:dyDescent="0.3">
      <c r="G2575">
        <v>0</v>
      </c>
      <c r="H2575" t="s">
        <v>37</v>
      </c>
    </row>
    <row r="2576" spans="7:8" x14ac:dyDescent="0.3">
      <c r="G2576">
        <v>1</v>
      </c>
      <c r="H2576" t="s">
        <v>37</v>
      </c>
    </row>
    <row r="2577" spans="7:8" x14ac:dyDescent="0.3">
      <c r="G2577">
        <v>0</v>
      </c>
      <c r="H2577" t="s">
        <v>37</v>
      </c>
    </row>
    <row r="2578" spans="7:8" x14ac:dyDescent="0.3">
      <c r="G2578">
        <v>0</v>
      </c>
      <c r="H2578" t="s">
        <v>37</v>
      </c>
    </row>
    <row r="2579" spans="7:8" x14ac:dyDescent="0.3">
      <c r="G2579">
        <v>1</v>
      </c>
      <c r="H2579" t="s">
        <v>37</v>
      </c>
    </row>
    <row r="2580" spans="7:8" x14ac:dyDescent="0.3">
      <c r="G2580">
        <v>1</v>
      </c>
      <c r="H2580" t="s">
        <v>37</v>
      </c>
    </row>
    <row r="2581" spans="7:8" x14ac:dyDescent="0.3">
      <c r="G2581">
        <v>0</v>
      </c>
      <c r="H2581" t="s">
        <v>37</v>
      </c>
    </row>
    <row r="2582" spans="7:8" x14ac:dyDescent="0.3">
      <c r="G2582">
        <v>1</v>
      </c>
      <c r="H2582" t="s">
        <v>37</v>
      </c>
    </row>
    <row r="2583" spans="7:8" x14ac:dyDescent="0.3">
      <c r="G2583">
        <v>3</v>
      </c>
      <c r="H2583" t="s">
        <v>37</v>
      </c>
    </row>
    <row r="2584" spans="7:8" x14ac:dyDescent="0.3">
      <c r="G2584">
        <v>1</v>
      </c>
      <c r="H2584" t="s">
        <v>37</v>
      </c>
    </row>
    <row r="2585" spans="7:8" x14ac:dyDescent="0.3">
      <c r="G2585">
        <v>1</v>
      </c>
      <c r="H2585" t="s">
        <v>37</v>
      </c>
    </row>
    <row r="2586" spans="7:8" x14ac:dyDescent="0.3">
      <c r="G2586">
        <v>0</v>
      </c>
      <c r="H2586" t="s">
        <v>37</v>
      </c>
    </row>
    <row r="2587" spans="7:8" x14ac:dyDescent="0.3">
      <c r="G2587">
        <v>0</v>
      </c>
      <c r="H2587" t="s">
        <v>37</v>
      </c>
    </row>
    <row r="2588" spans="7:8" x14ac:dyDescent="0.3">
      <c r="G2588">
        <v>1</v>
      </c>
      <c r="H2588" t="s">
        <v>37</v>
      </c>
    </row>
    <row r="2589" spans="7:8" x14ac:dyDescent="0.3">
      <c r="G2589">
        <v>3</v>
      </c>
      <c r="H2589" t="s">
        <v>37</v>
      </c>
    </row>
    <row r="2590" spans="7:8" x14ac:dyDescent="0.3">
      <c r="G2590">
        <v>1</v>
      </c>
      <c r="H2590" t="s">
        <v>37</v>
      </c>
    </row>
    <row r="2591" spans="7:8" x14ac:dyDescent="0.3">
      <c r="G2591">
        <v>3</v>
      </c>
      <c r="H2591" t="s">
        <v>37</v>
      </c>
    </row>
    <row r="2592" spans="7:8" x14ac:dyDescent="0.3">
      <c r="G2592">
        <v>1</v>
      </c>
      <c r="H2592" t="s">
        <v>37</v>
      </c>
    </row>
    <row r="2593" spans="7:8" x14ac:dyDescent="0.3">
      <c r="G2593">
        <v>0</v>
      </c>
      <c r="H2593" t="s">
        <v>37</v>
      </c>
    </row>
    <row r="2594" spans="7:8" x14ac:dyDescent="0.3">
      <c r="G2594">
        <v>0</v>
      </c>
      <c r="H2594" t="s">
        <v>37</v>
      </c>
    </row>
    <row r="2595" spans="7:8" x14ac:dyDescent="0.3">
      <c r="G2595">
        <v>1</v>
      </c>
      <c r="H2595" t="s">
        <v>37</v>
      </c>
    </row>
    <row r="2596" spans="7:8" x14ac:dyDescent="0.3">
      <c r="G2596">
        <v>1</v>
      </c>
      <c r="H2596" t="s">
        <v>37</v>
      </c>
    </row>
    <row r="2597" spans="7:8" x14ac:dyDescent="0.3">
      <c r="G2597">
        <v>1</v>
      </c>
      <c r="H2597" t="s">
        <v>37</v>
      </c>
    </row>
    <row r="2598" spans="7:8" x14ac:dyDescent="0.3">
      <c r="G2598">
        <v>1</v>
      </c>
      <c r="H2598" t="s">
        <v>37</v>
      </c>
    </row>
    <row r="2599" spans="7:8" x14ac:dyDescent="0.3">
      <c r="G2599">
        <v>0</v>
      </c>
      <c r="H2599" t="s">
        <v>37</v>
      </c>
    </row>
    <row r="2600" spans="7:8" x14ac:dyDescent="0.3">
      <c r="G2600">
        <v>1</v>
      </c>
      <c r="H2600" t="s">
        <v>37</v>
      </c>
    </row>
    <row r="2601" spans="7:8" x14ac:dyDescent="0.3">
      <c r="G2601">
        <v>0</v>
      </c>
      <c r="H2601" t="s">
        <v>37</v>
      </c>
    </row>
    <row r="2602" spans="7:8" x14ac:dyDescent="0.3">
      <c r="G2602">
        <v>0</v>
      </c>
      <c r="H2602" t="s">
        <v>37</v>
      </c>
    </row>
    <row r="2603" spans="7:8" x14ac:dyDescent="0.3">
      <c r="G2603">
        <v>1</v>
      </c>
      <c r="H2603" t="s">
        <v>37</v>
      </c>
    </row>
    <row r="2604" spans="7:8" x14ac:dyDescent="0.3">
      <c r="G2604">
        <v>1</v>
      </c>
      <c r="H2604" t="s">
        <v>37</v>
      </c>
    </row>
    <row r="2605" spans="7:8" x14ac:dyDescent="0.3">
      <c r="G2605">
        <v>0</v>
      </c>
      <c r="H2605" t="s">
        <v>37</v>
      </c>
    </row>
    <row r="2606" spans="7:8" x14ac:dyDescent="0.3">
      <c r="G2606">
        <v>3</v>
      </c>
      <c r="H2606" t="s">
        <v>37</v>
      </c>
    </row>
    <row r="2607" spans="7:8" x14ac:dyDescent="0.3">
      <c r="G2607">
        <v>0</v>
      </c>
      <c r="H2607" t="s">
        <v>37</v>
      </c>
    </row>
    <row r="2608" spans="7:8" x14ac:dyDescent="0.3">
      <c r="G2608">
        <v>0</v>
      </c>
      <c r="H2608" t="s">
        <v>37</v>
      </c>
    </row>
    <row r="2609" spans="7:8" x14ac:dyDescent="0.3">
      <c r="G2609">
        <v>0</v>
      </c>
      <c r="H2609" t="s">
        <v>37</v>
      </c>
    </row>
    <row r="2610" spans="7:8" x14ac:dyDescent="0.3">
      <c r="G2610">
        <v>1</v>
      </c>
      <c r="H2610" t="s">
        <v>37</v>
      </c>
    </row>
    <row r="2611" spans="7:8" x14ac:dyDescent="0.3">
      <c r="G2611">
        <v>0</v>
      </c>
      <c r="H2611" t="s">
        <v>37</v>
      </c>
    </row>
    <row r="2612" spans="7:8" x14ac:dyDescent="0.3">
      <c r="G2612">
        <v>0</v>
      </c>
      <c r="H2612" t="s">
        <v>37</v>
      </c>
    </row>
    <row r="2613" spans="7:8" x14ac:dyDescent="0.3">
      <c r="G2613">
        <v>3</v>
      </c>
      <c r="H2613" t="s">
        <v>37</v>
      </c>
    </row>
    <row r="2614" spans="7:8" x14ac:dyDescent="0.3">
      <c r="G2614">
        <v>0</v>
      </c>
      <c r="H2614" t="s">
        <v>37</v>
      </c>
    </row>
    <row r="2615" spans="7:8" x14ac:dyDescent="0.3">
      <c r="G2615">
        <v>2</v>
      </c>
      <c r="H2615" t="s">
        <v>37</v>
      </c>
    </row>
    <row r="2616" spans="7:8" x14ac:dyDescent="0.3">
      <c r="G2616">
        <v>1</v>
      </c>
      <c r="H2616" t="s">
        <v>37</v>
      </c>
    </row>
    <row r="2617" spans="7:8" x14ac:dyDescent="0.3">
      <c r="G2617">
        <v>0</v>
      </c>
      <c r="H2617" t="s">
        <v>37</v>
      </c>
    </row>
    <row r="2618" spans="7:8" x14ac:dyDescent="0.3">
      <c r="G2618">
        <v>1</v>
      </c>
      <c r="H2618" t="s">
        <v>37</v>
      </c>
    </row>
    <row r="2619" spans="7:8" x14ac:dyDescent="0.3">
      <c r="G2619">
        <v>0</v>
      </c>
      <c r="H2619" t="s">
        <v>37</v>
      </c>
    </row>
    <row r="2620" spans="7:8" x14ac:dyDescent="0.3">
      <c r="G2620">
        <v>0</v>
      </c>
      <c r="H2620" t="s">
        <v>37</v>
      </c>
    </row>
    <row r="2621" spans="7:8" x14ac:dyDescent="0.3">
      <c r="G2621">
        <v>0</v>
      </c>
      <c r="H2621" t="s">
        <v>37</v>
      </c>
    </row>
    <row r="2622" spans="7:8" x14ac:dyDescent="0.3">
      <c r="G2622">
        <v>0</v>
      </c>
      <c r="H2622" t="s">
        <v>37</v>
      </c>
    </row>
    <row r="2623" spans="7:8" x14ac:dyDescent="0.3">
      <c r="G2623">
        <v>0</v>
      </c>
      <c r="H2623" t="s">
        <v>37</v>
      </c>
    </row>
    <row r="2624" spans="7:8" x14ac:dyDescent="0.3">
      <c r="G2624">
        <v>0</v>
      </c>
      <c r="H2624" t="s">
        <v>37</v>
      </c>
    </row>
    <row r="2625" spans="7:8" x14ac:dyDescent="0.3">
      <c r="G2625">
        <v>1</v>
      </c>
      <c r="H2625" t="s">
        <v>37</v>
      </c>
    </row>
    <row r="2626" spans="7:8" x14ac:dyDescent="0.3">
      <c r="G2626">
        <v>2</v>
      </c>
      <c r="H2626" t="s">
        <v>37</v>
      </c>
    </row>
    <row r="2627" spans="7:8" x14ac:dyDescent="0.3">
      <c r="G2627">
        <v>0</v>
      </c>
      <c r="H2627" t="s">
        <v>37</v>
      </c>
    </row>
    <row r="2628" spans="7:8" x14ac:dyDescent="0.3">
      <c r="G2628">
        <v>0</v>
      </c>
      <c r="H2628" t="s">
        <v>37</v>
      </c>
    </row>
    <row r="2629" spans="7:8" x14ac:dyDescent="0.3">
      <c r="G2629">
        <v>2</v>
      </c>
      <c r="H2629" t="s">
        <v>37</v>
      </c>
    </row>
    <row r="2630" spans="7:8" x14ac:dyDescent="0.3">
      <c r="G2630">
        <v>1</v>
      </c>
      <c r="H2630" t="s">
        <v>37</v>
      </c>
    </row>
    <row r="2631" spans="7:8" x14ac:dyDescent="0.3">
      <c r="G2631">
        <v>0</v>
      </c>
      <c r="H2631" t="s">
        <v>37</v>
      </c>
    </row>
    <row r="2632" spans="7:8" x14ac:dyDescent="0.3">
      <c r="G2632">
        <v>0</v>
      </c>
      <c r="H2632" t="s">
        <v>37</v>
      </c>
    </row>
    <row r="2633" spans="7:8" x14ac:dyDescent="0.3">
      <c r="G2633">
        <v>1</v>
      </c>
      <c r="H2633" t="s">
        <v>37</v>
      </c>
    </row>
    <row r="2634" spans="7:8" x14ac:dyDescent="0.3">
      <c r="G2634">
        <v>0</v>
      </c>
      <c r="H2634" t="s">
        <v>37</v>
      </c>
    </row>
    <row r="2635" spans="7:8" x14ac:dyDescent="0.3">
      <c r="G2635">
        <v>0</v>
      </c>
      <c r="H2635" t="s">
        <v>37</v>
      </c>
    </row>
    <row r="2636" spans="7:8" x14ac:dyDescent="0.3">
      <c r="G2636">
        <v>0</v>
      </c>
      <c r="H2636" t="s">
        <v>37</v>
      </c>
    </row>
    <row r="2637" spans="7:8" x14ac:dyDescent="0.3">
      <c r="G2637">
        <v>0</v>
      </c>
      <c r="H2637" t="s">
        <v>37</v>
      </c>
    </row>
    <row r="2638" spans="7:8" x14ac:dyDescent="0.3">
      <c r="G2638">
        <v>1</v>
      </c>
      <c r="H2638" t="s">
        <v>37</v>
      </c>
    </row>
    <row r="2639" spans="7:8" x14ac:dyDescent="0.3">
      <c r="G2639">
        <v>1</v>
      </c>
      <c r="H2639" t="s">
        <v>37</v>
      </c>
    </row>
    <row r="2640" spans="7:8" x14ac:dyDescent="0.3">
      <c r="G2640">
        <v>1</v>
      </c>
      <c r="H2640" t="s">
        <v>37</v>
      </c>
    </row>
    <row r="2641" spans="7:8" x14ac:dyDescent="0.3">
      <c r="G2641">
        <v>1</v>
      </c>
      <c r="H2641" t="s">
        <v>37</v>
      </c>
    </row>
    <row r="2642" spans="7:8" x14ac:dyDescent="0.3">
      <c r="G2642">
        <v>0</v>
      </c>
      <c r="H2642" t="s">
        <v>37</v>
      </c>
    </row>
    <row r="2643" spans="7:8" x14ac:dyDescent="0.3">
      <c r="G2643">
        <v>1</v>
      </c>
      <c r="H2643" t="s">
        <v>37</v>
      </c>
    </row>
    <row r="2644" spans="7:8" x14ac:dyDescent="0.3">
      <c r="G2644">
        <v>0</v>
      </c>
      <c r="H2644" t="s">
        <v>37</v>
      </c>
    </row>
    <row r="2645" spans="7:8" x14ac:dyDescent="0.3">
      <c r="G2645">
        <v>0</v>
      </c>
      <c r="H2645" t="s">
        <v>37</v>
      </c>
    </row>
    <row r="2646" spans="7:8" x14ac:dyDescent="0.3">
      <c r="G2646">
        <v>1</v>
      </c>
      <c r="H2646" t="s">
        <v>37</v>
      </c>
    </row>
    <row r="2647" spans="7:8" x14ac:dyDescent="0.3">
      <c r="G2647">
        <v>0</v>
      </c>
      <c r="H2647" t="s">
        <v>37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7DE7D-DF94-4824-B7F1-96615CDB9ACB}">
  <dimension ref="E1:U2647"/>
  <sheetViews>
    <sheetView workbookViewId="0">
      <selection activeCell="K3" sqref="K3"/>
    </sheetView>
  </sheetViews>
  <sheetFormatPr defaultRowHeight="14.4" x14ac:dyDescent="0.3"/>
  <cols>
    <col min="1" max="1" width="8.77734375" customWidth="1"/>
  </cols>
  <sheetData>
    <row r="1" spans="5:21" x14ac:dyDescent="0.3">
      <c r="E1" t="s">
        <v>5</v>
      </c>
      <c r="F1" t="s">
        <v>9</v>
      </c>
      <c r="H1" t="s">
        <v>5</v>
      </c>
      <c r="I1" t="s">
        <v>9</v>
      </c>
    </row>
    <row r="2" spans="5:21" x14ac:dyDescent="0.3">
      <c r="E2">
        <v>2</v>
      </c>
      <c r="F2" t="s">
        <v>27</v>
      </c>
      <c r="H2">
        <v>4</v>
      </c>
      <c r="I2" t="s">
        <v>37</v>
      </c>
    </row>
    <row r="3" spans="5:21" x14ac:dyDescent="0.3">
      <c r="E3">
        <v>1</v>
      </c>
      <c r="F3" t="s">
        <v>27</v>
      </c>
      <c r="H3">
        <v>5</v>
      </c>
      <c r="I3" t="s">
        <v>37</v>
      </c>
      <c r="K3" t="s">
        <v>109</v>
      </c>
      <c r="M3" t="s">
        <v>110</v>
      </c>
    </row>
    <row r="4" spans="5:21" x14ac:dyDescent="0.3">
      <c r="E4">
        <v>3</v>
      </c>
      <c r="F4" t="s">
        <v>27</v>
      </c>
      <c r="H4">
        <v>1</v>
      </c>
      <c r="I4" t="s">
        <v>37</v>
      </c>
      <c r="K4" t="s">
        <v>104</v>
      </c>
      <c r="M4" t="s">
        <v>111</v>
      </c>
      <c r="Q4" s="21"/>
      <c r="R4" s="21"/>
      <c r="S4" s="21"/>
      <c r="T4" s="21"/>
      <c r="U4" s="21"/>
    </row>
    <row r="5" spans="5:21" x14ac:dyDescent="0.3">
      <c r="E5">
        <v>4</v>
      </c>
      <c r="F5" t="s">
        <v>27</v>
      </c>
      <c r="H5">
        <v>2</v>
      </c>
      <c r="I5" t="s">
        <v>37</v>
      </c>
      <c r="Q5" s="21"/>
      <c r="R5" s="21"/>
      <c r="S5" s="21"/>
      <c r="T5" s="21"/>
      <c r="U5" s="21"/>
    </row>
    <row r="6" spans="5:21" x14ac:dyDescent="0.3">
      <c r="E6">
        <v>4</v>
      </c>
      <c r="F6" t="s">
        <v>27</v>
      </c>
      <c r="H6">
        <v>3</v>
      </c>
      <c r="I6" t="s">
        <v>37</v>
      </c>
      <c r="Q6" s="21"/>
      <c r="R6" s="22"/>
      <c r="S6" s="22"/>
      <c r="T6" s="22"/>
      <c r="U6" s="21"/>
    </row>
    <row r="7" spans="5:21" x14ac:dyDescent="0.3">
      <c r="E7">
        <v>3</v>
      </c>
      <c r="F7" t="s">
        <v>27</v>
      </c>
      <c r="H7">
        <v>3</v>
      </c>
      <c r="I7" t="s">
        <v>37</v>
      </c>
      <c r="K7" t="s">
        <v>100</v>
      </c>
      <c r="L7">
        <f>_xlfn.VAR.S(E$2:E$1048576)</f>
        <v>1.0148836051720744</v>
      </c>
      <c r="Q7" s="21"/>
      <c r="R7" s="17"/>
      <c r="S7" s="17"/>
      <c r="T7" s="17"/>
      <c r="U7" s="21"/>
    </row>
    <row r="8" spans="5:21" x14ac:dyDescent="0.3">
      <c r="E8">
        <v>4</v>
      </c>
      <c r="F8" t="s">
        <v>27</v>
      </c>
      <c r="H8">
        <v>2</v>
      </c>
      <c r="I8" t="s">
        <v>37</v>
      </c>
      <c r="K8" t="s">
        <v>101</v>
      </c>
      <c r="L8">
        <f>_xlfn.VAR.S(H$2:H$1048576)</f>
        <v>1.0707212941887534</v>
      </c>
      <c r="Q8" s="21"/>
      <c r="R8" s="17"/>
      <c r="S8" s="17"/>
      <c r="T8" s="17"/>
      <c r="U8" s="21"/>
    </row>
    <row r="9" spans="5:21" x14ac:dyDescent="0.3">
      <c r="E9">
        <v>4</v>
      </c>
      <c r="F9" t="s">
        <v>27</v>
      </c>
      <c r="H9">
        <v>1</v>
      </c>
      <c r="I9" t="s">
        <v>37</v>
      </c>
      <c r="Q9" s="21"/>
      <c r="R9" s="17"/>
      <c r="S9" s="17"/>
      <c r="T9" s="17"/>
      <c r="U9" s="21"/>
    </row>
    <row r="10" spans="5:21" x14ac:dyDescent="0.3">
      <c r="E10">
        <v>3</v>
      </c>
      <c r="F10" t="s">
        <v>27</v>
      </c>
      <c r="H10">
        <v>1</v>
      </c>
      <c r="I10" t="s">
        <v>37</v>
      </c>
      <c r="Q10" s="21"/>
      <c r="R10" s="17"/>
      <c r="S10" s="17"/>
      <c r="T10" s="17"/>
      <c r="U10" s="21"/>
    </row>
    <row r="11" spans="5:21" x14ac:dyDescent="0.3">
      <c r="E11">
        <v>3</v>
      </c>
      <c r="F11" t="s">
        <v>27</v>
      </c>
      <c r="H11">
        <v>3</v>
      </c>
      <c r="I11" t="s">
        <v>37</v>
      </c>
      <c r="J11" t="s">
        <v>71</v>
      </c>
      <c r="Q11" s="21"/>
      <c r="R11" s="17"/>
      <c r="S11" s="17"/>
      <c r="T11" s="17"/>
      <c r="U11" s="21"/>
    </row>
    <row r="12" spans="5:21" ht="15" thickBot="1" x14ac:dyDescent="0.35">
      <c r="E12">
        <v>1</v>
      </c>
      <c r="F12" t="s">
        <v>27</v>
      </c>
      <c r="H12">
        <v>3</v>
      </c>
      <c r="I12" t="s">
        <v>37</v>
      </c>
      <c r="Q12" s="21"/>
      <c r="R12" s="17"/>
      <c r="S12" s="17"/>
      <c r="T12" s="17"/>
      <c r="U12" s="21"/>
    </row>
    <row r="13" spans="5:21" x14ac:dyDescent="0.3">
      <c r="E13">
        <v>3</v>
      </c>
      <c r="F13" t="s">
        <v>27</v>
      </c>
      <c r="H13">
        <v>2</v>
      </c>
      <c r="I13" t="s">
        <v>37</v>
      </c>
      <c r="J13" s="19"/>
      <c r="K13" s="19" t="s">
        <v>72</v>
      </c>
      <c r="L13" s="19" t="s">
        <v>73</v>
      </c>
      <c r="Q13" s="21"/>
      <c r="R13" s="17"/>
      <c r="S13" s="17"/>
      <c r="T13" s="17"/>
      <c r="U13" s="21"/>
    </row>
    <row r="14" spans="5:21" x14ac:dyDescent="0.3">
      <c r="E14">
        <v>4</v>
      </c>
      <c r="F14" t="s">
        <v>27</v>
      </c>
      <c r="H14">
        <v>3</v>
      </c>
      <c r="I14" t="s">
        <v>37</v>
      </c>
      <c r="J14" s="17" t="s">
        <v>50</v>
      </c>
      <c r="K14" s="17">
        <v>2.9336734693877551</v>
      </c>
      <c r="L14" s="17">
        <v>2.8990929705215418</v>
      </c>
      <c r="Q14" s="21"/>
      <c r="R14" s="17"/>
      <c r="S14" s="17"/>
      <c r="T14" s="17"/>
      <c r="U14" s="21"/>
    </row>
    <row r="15" spans="5:21" x14ac:dyDescent="0.3">
      <c r="E15">
        <v>2</v>
      </c>
      <c r="F15" t="s">
        <v>27</v>
      </c>
      <c r="H15">
        <v>4</v>
      </c>
      <c r="I15" t="s">
        <v>37</v>
      </c>
      <c r="J15" s="17" t="s">
        <v>74</v>
      </c>
      <c r="K15" s="17">
        <v>1.0148839999999999</v>
      </c>
      <c r="L15" s="17">
        <v>1.070721</v>
      </c>
      <c r="Q15" s="21"/>
      <c r="R15" s="17"/>
      <c r="S15" s="17"/>
      <c r="T15" s="17"/>
      <c r="U15" s="21"/>
    </row>
    <row r="16" spans="5:21" x14ac:dyDescent="0.3">
      <c r="E16">
        <v>1</v>
      </c>
      <c r="F16" t="s">
        <v>27</v>
      </c>
      <c r="H16">
        <v>4</v>
      </c>
      <c r="I16" t="s">
        <v>37</v>
      </c>
      <c r="J16" s="17" t="s">
        <v>75</v>
      </c>
      <c r="K16" s="17">
        <v>1764</v>
      </c>
      <c r="L16" s="17">
        <v>2646</v>
      </c>
      <c r="Q16" s="21"/>
      <c r="R16" s="21"/>
      <c r="S16" s="21"/>
      <c r="T16" s="21"/>
      <c r="U16" s="21"/>
    </row>
    <row r="17" spans="5:21" x14ac:dyDescent="0.3">
      <c r="E17">
        <v>1</v>
      </c>
      <c r="F17" t="s">
        <v>27</v>
      </c>
      <c r="H17">
        <v>4</v>
      </c>
      <c r="I17" t="s">
        <v>37</v>
      </c>
      <c r="J17" s="17" t="s">
        <v>76</v>
      </c>
      <c r="K17" s="17">
        <v>0</v>
      </c>
      <c r="L17" s="17"/>
      <c r="Q17" s="21"/>
      <c r="R17" s="21"/>
      <c r="S17" s="21"/>
      <c r="T17" s="21"/>
      <c r="U17" s="21"/>
    </row>
    <row r="18" spans="5:21" x14ac:dyDescent="0.3">
      <c r="E18">
        <v>4</v>
      </c>
      <c r="F18" t="s">
        <v>27</v>
      </c>
      <c r="H18">
        <v>4</v>
      </c>
      <c r="I18" t="s">
        <v>37</v>
      </c>
      <c r="J18" s="17" t="s">
        <v>77</v>
      </c>
      <c r="K18" s="17">
        <v>1.1046405455305011</v>
      </c>
      <c r="L18" s="17"/>
    </row>
    <row r="19" spans="5:21" x14ac:dyDescent="0.3">
      <c r="E19">
        <v>1</v>
      </c>
      <c r="F19" t="s">
        <v>27</v>
      </c>
      <c r="H19">
        <v>4</v>
      </c>
      <c r="I19" t="s">
        <v>37</v>
      </c>
      <c r="J19" s="17" t="s">
        <v>78</v>
      </c>
      <c r="K19" s="17">
        <v>0.13465768748494567</v>
      </c>
      <c r="L19" s="17"/>
    </row>
    <row r="20" spans="5:21" x14ac:dyDescent="0.3">
      <c r="E20">
        <v>2</v>
      </c>
      <c r="F20" t="s">
        <v>27</v>
      </c>
      <c r="H20">
        <v>1</v>
      </c>
      <c r="I20" t="s">
        <v>37</v>
      </c>
      <c r="J20" s="17" t="s">
        <v>79</v>
      </c>
      <c r="K20" s="17">
        <v>1.6448536269514715</v>
      </c>
      <c r="L20" s="17"/>
    </row>
    <row r="21" spans="5:21" x14ac:dyDescent="0.3">
      <c r="E21">
        <v>3</v>
      </c>
      <c r="F21" t="s">
        <v>27</v>
      </c>
      <c r="H21">
        <v>2</v>
      </c>
      <c r="I21" t="s">
        <v>37</v>
      </c>
      <c r="J21" s="17" t="s">
        <v>80</v>
      </c>
      <c r="K21" s="20">
        <v>0.26931537496989133</v>
      </c>
      <c r="L21" s="17"/>
    </row>
    <row r="22" spans="5:21" ht="15" thickBot="1" x14ac:dyDescent="0.35">
      <c r="E22">
        <v>1</v>
      </c>
      <c r="F22" t="s">
        <v>27</v>
      </c>
      <c r="H22">
        <v>3</v>
      </c>
      <c r="I22" t="s">
        <v>37</v>
      </c>
      <c r="J22" s="18" t="s">
        <v>81</v>
      </c>
      <c r="K22" s="18">
        <v>1.9599639845400536</v>
      </c>
      <c r="L22" s="18"/>
    </row>
    <row r="23" spans="5:21" x14ac:dyDescent="0.3">
      <c r="E23">
        <v>4</v>
      </c>
      <c r="F23" t="s">
        <v>27</v>
      </c>
      <c r="H23">
        <v>3</v>
      </c>
      <c r="I23" t="s">
        <v>37</v>
      </c>
    </row>
    <row r="24" spans="5:21" x14ac:dyDescent="0.3">
      <c r="E24">
        <v>1</v>
      </c>
      <c r="F24" t="s">
        <v>27</v>
      </c>
      <c r="H24">
        <v>3</v>
      </c>
      <c r="I24" t="s">
        <v>37</v>
      </c>
      <c r="J24" t="s">
        <v>82</v>
      </c>
      <c r="K24">
        <v>2.5000000000000001E-2</v>
      </c>
      <c r="L24">
        <v>0.97499999999999998</v>
      </c>
    </row>
    <row r="25" spans="5:21" x14ac:dyDescent="0.3">
      <c r="E25">
        <v>3</v>
      </c>
      <c r="F25" t="s">
        <v>27</v>
      </c>
      <c r="H25">
        <v>4</v>
      </c>
      <c r="I25" t="s">
        <v>37</v>
      </c>
    </row>
    <row r="26" spans="5:21" x14ac:dyDescent="0.3">
      <c r="E26">
        <v>3</v>
      </c>
      <c r="F26" t="s">
        <v>27</v>
      </c>
      <c r="H26">
        <v>3</v>
      </c>
      <c r="I26" t="s">
        <v>37</v>
      </c>
      <c r="J26" t="s">
        <v>116</v>
      </c>
    </row>
    <row r="27" spans="5:21" x14ac:dyDescent="0.3">
      <c r="E27">
        <v>2</v>
      </c>
      <c r="F27" t="s">
        <v>27</v>
      </c>
      <c r="H27">
        <v>1</v>
      </c>
      <c r="I27" t="s">
        <v>37</v>
      </c>
    </row>
    <row r="28" spans="5:21" x14ac:dyDescent="0.3">
      <c r="E28">
        <v>1</v>
      </c>
      <c r="F28" t="s">
        <v>27</v>
      </c>
      <c r="H28">
        <v>2</v>
      </c>
      <c r="I28" t="s">
        <v>37</v>
      </c>
      <c r="J28" s="11" t="s">
        <v>112</v>
      </c>
      <c r="K28" s="11"/>
      <c r="L28" s="11"/>
      <c r="M28" s="16"/>
    </row>
    <row r="29" spans="5:21" x14ac:dyDescent="0.3">
      <c r="E29">
        <v>3</v>
      </c>
      <c r="F29" t="s">
        <v>27</v>
      </c>
      <c r="H29">
        <v>4</v>
      </c>
      <c r="I29" t="s">
        <v>37</v>
      </c>
    </row>
    <row r="30" spans="5:21" x14ac:dyDescent="0.3">
      <c r="E30">
        <v>3</v>
      </c>
      <c r="F30" t="s">
        <v>27</v>
      </c>
      <c r="H30">
        <v>2</v>
      </c>
      <c r="I30" t="s">
        <v>37</v>
      </c>
      <c r="J30" t="s">
        <v>102</v>
      </c>
    </row>
    <row r="31" spans="5:21" x14ac:dyDescent="0.3">
      <c r="E31">
        <v>2</v>
      </c>
      <c r="F31" t="s">
        <v>27</v>
      </c>
      <c r="H31">
        <v>3</v>
      </c>
      <c r="I31" t="s">
        <v>37</v>
      </c>
    </row>
    <row r="32" spans="5:21" x14ac:dyDescent="0.3">
      <c r="E32">
        <v>3</v>
      </c>
      <c r="F32" t="s">
        <v>27</v>
      </c>
      <c r="H32">
        <v>1</v>
      </c>
      <c r="I32" t="s">
        <v>37</v>
      </c>
    </row>
    <row r="33" spans="5:9" x14ac:dyDescent="0.3">
      <c r="E33">
        <v>3</v>
      </c>
      <c r="F33" t="s">
        <v>27</v>
      </c>
      <c r="H33">
        <v>3</v>
      </c>
      <c r="I33" t="s">
        <v>37</v>
      </c>
    </row>
    <row r="34" spans="5:9" x14ac:dyDescent="0.3">
      <c r="E34">
        <v>2</v>
      </c>
      <c r="F34" t="s">
        <v>27</v>
      </c>
      <c r="H34">
        <v>3</v>
      </c>
      <c r="I34" t="s">
        <v>37</v>
      </c>
    </row>
    <row r="35" spans="5:9" x14ac:dyDescent="0.3">
      <c r="E35">
        <v>3</v>
      </c>
      <c r="F35" t="s">
        <v>27</v>
      </c>
      <c r="H35">
        <v>1</v>
      </c>
      <c r="I35" t="s">
        <v>37</v>
      </c>
    </row>
    <row r="36" spans="5:9" x14ac:dyDescent="0.3">
      <c r="E36">
        <v>3</v>
      </c>
      <c r="F36" t="s">
        <v>27</v>
      </c>
      <c r="H36">
        <v>4</v>
      </c>
      <c r="I36" t="s">
        <v>37</v>
      </c>
    </row>
    <row r="37" spans="5:9" x14ac:dyDescent="0.3">
      <c r="E37">
        <v>5</v>
      </c>
      <c r="F37" t="s">
        <v>27</v>
      </c>
      <c r="H37">
        <v>3</v>
      </c>
      <c r="I37" t="s">
        <v>37</v>
      </c>
    </row>
    <row r="38" spans="5:9" x14ac:dyDescent="0.3">
      <c r="E38">
        <v>2</v>
      </c>
      <c r="F38" t="s">
        <v>27</v>
      </c>
      <c r="H38">
        <v>3</v>
      </c>
      <c r="I38" t="s">
        <v>37</v>
      </c>
    </row>
    <row r="39" spans="5:9" x14ac:dyDescent="0.3">
      <c r="E39">
        <v>4</v>
      </c>
      <c r="F39" t="s">
        <v>27</v>
      </c>
      <c r="H39">
        <v>4</v>
      </c>
      <c r="I39" t="s">
        <v>37</v>
      </c>
    </row>
    <row r="40" spans="5:9" x14ac:dyDescent="0.3">
      <c r="E40">
        <v>1</v>
      </c>
      <c r="F40" t="s">
        <v>27</v>
      </c>
      <c r="H40">
        <v>3</v>
      </c>
      <c r="I40" t="s">
        <v>37</v>
      </c>
    </row>
    <row r="41" spans="5:9" x14ac:dyDescent="0.3">
      <c r="E41">
        <v>3</v>
      </c>
      <c r="F41" t="s">
        <v>27</v>
      </c>
      <c r="H41">
        <v>4</v>
      </c>
      <c r="I41" t="s">
        <v>37</v>
      </c>
    </row>
    <row r="42" spans="5:9" x14ac:dyDescent="0.3">
      <c r="E42">
        <v>3</v>
      </c>
      <c r="F42" t="s">
        <v>27</v>
      </c>
      <c r="H42">
        <v>4</v>
      </c>
      <c r="I42" t="s">
        <v>37</v>
      </c>
    </row>
    <row r="43" spans="5:9" x14ac:dyDescent="0.3">
      <c r="E43">
        <v>3</v>
      </c>
      <c r="F43" t="s">
        <v>27</v>
      </c>
      <c r="H43">
        <v>3</v>
      </c>
      <c r="I43" t="s">
        <v>37</v>
      </c>
    </row>
    <row r="44" spans="5:9" x14ac:dyDescent="0.3">
      <c r="E44">
        <v>3</v>
      </c>
      <c r="F44" t="s">
        <v>27</v>
      </c>
      <c r="H44">
        <v>4</v>
      </c>
      <c r="I44" t="s">
        <v>37</v>
      </c>
    </row>
    <row r="45" spans="5:9" x14ac:dyDescent="0.3">
      <c r="E45">
        <v>3</v>
      </c>
      <c r="F45" t="s">
        <v>27</v>
      </c>
      <c r="H45">
        <v>3</v>
      </c>
      <c r="I45" t="s">
        <v>37</v>
      </c>
    </row>
    <row r="46" spans="5:9" x14ac:dyDescent="0.3">
      <c r="E46">
        <v>3</v>
      </c>
      <c r="F46" t="s">
        <v>27</v>
      </c>
      <c r="H46">
        <v>3</v>
      </c>
      <c r="I46" t="s">
        <v>37</v>
      </c>
    </row>
    <row r="47" spans="5:9" x14ac:dyDescent="0.3">
      <c r="E47">
        <v>3</v>
      </c>
      <c r="F47" t="s">
        <v>27</v>
      </c>
      <c r="H47">
        <v>3</v>
      </c>
      <c r="I47" t="s">
        <v>37</v>
      </c>
    </row>
    <row r="48" spans="5:9" x14ac:dyDescent="0.3">
      <c r="E48">
        <v>3</v>
      </c>
      <c r="F48" t="s">
        <v>27</v>
      </c>
      <c r="H48">
        <v>4</v>
      </c>
      <c r="I48" t="s">
        <v>37</v>
      </c>
    </row>
    <row r="49" spans="5:9" x14ac:dyDescent="0.3">
      <c r="E49">
        <v>2</v>
      </c>
      <c r="F49" t="s">
        <v>27</v>
      </c>
      <c r="H49">
        <v>2</v>
      </c>
      <c r="I49" t="s">
        <v>37</v>
      </c>
    </row>
    <row r="50" spans="5:9" x14ac:dyDescent="0.3">
      <c r="E50">
        <v>2</v>
      </c>
      <c r="F50" t="s">
        <v>27</v>
      </c>
      <c r="H50">
        <v>3</v>
      </c>
      <c r="I50" t="s">
        <v>37</v>
      </c>
    </row>
    <row r="51" spans="5:9" x14ac:dyDescent="0.3">
      <c r="E51">
        <v>3</v>
      </c>
      <c r="F51" t="s">
        <v>27</v>
      </c>
      <c r="H51">
        <v>4</v>
      </c>
      <c r="I51" t="s">
        <v>37</v>
      </c>
    </row>
    <row r="52" spans="5:9" x14ac:dyDescent="0.3">
      <c r="E52">
        <v>3</v>
      </c>
      <c r="F52" t="s">
        <v>27</v>
      </c>
      <c r="H52">
        <v>4</v>
      </c>
      <c r="I52" t="s">
        <v>37</v>
      </c>
    </row>
    <row r="53" spans="5:9" x14ac:dyDescent="0.3">
      <c r="E53">
        <v>4</v>
      </c>
      <c r="F53" t="s">
        <v>27</v>
      </c>
      <c r="H53">
        <v>3</v>
      </c>
      <c r="I53" t="s">
        <v>37</v>
      </c>
    </row>
    <row r="54" spans="5:9" x14ac:dyDescent="0.3">
      <c r="E54">
        <v>4</v>
      </c>
      <c r="F54" t="s">
        <v>27</v>
      </c>
      <c r="H54">
        <v>3</v>
      </c>
      <c r="I54" t="s">
        <v>37</v>
      </c>
    </row>
    <row r="55" spans="5:9" x14ac:dyDescent="0.3">
      <c r="E55">
        <v>4</v>
      </c>
      <c r="F55" t="s">
        <v>27</v>
      </c>
      <c r="H55">
        <v>2</v>
      </c>
      <c r="I55" t="s">
        <v>37</v>
      </c>
    </row>
    <row r="56" spans="5:9" x14ac:dyDescent="0.3">
      <c r="E56">
        <v>3</v>
      </c>
      <c r="F56" t="s">
        <v>27</v>
      </c>
      <c r="H56">
        <v>4</v>
      </c>
      <c r="I56" t="s">
        <v>37</v>
      </c>
    </row>
    <row r="57" spans="5:9" x14ac:dyDescent="0.3">
      <c r="E57">
        <v>2</v>
      </c>
      <c r="F57" t="s">
        <v>27</v>
      </c>
      <c r="H57">
        <v>4</v>
      </c>
      <c r="I57" t="s">
        <v>37</v>
      </c>
    </row>
    <row r="58" spans="5:9" x14ac:dyDescent="0.3">
      <c r="E58">
        <v>2</v>
      </c>
      <c r="F58" t="s">
        <v>27</v>
      </c>
      <c r="H58">
        <v>4</v>
      </c>
      <c r="I58" t="s">
        <v>37</v>
      </c>
    </row>
    <row r="59" spans="5:9" x14ac:dyDescent="0.3">
      <c r="E59">
        <v>3</v>
      </c>
      <c r="F59" t="s">
        <v>27</v>
      </c>
      <c r="H59">
        <v>2</v>
      </c>
      <c r="I59" t="s">
        <v>37</v>
      </c>
    </row>
    <row r="60" spans="5:9" x14ac:dyDescent="0.3">
      <c r="E60">
        <v>3</v>
      </c>
      <c r="F60" t="s">
        <v>27</v>
      </c>
      <c r="H60">
        <v>4</v>
      </c>
      <c r="I60" t="s">
        <v>37</v>
      </c>
    </row>
    <row r="61" spans="5:9" x14ac:dyDescent="0.3">
      <c r="E61">
        <v>3</v>
      </c>
      <c r="F61" t="s">
        <v>27</v>
      </c>
      <c r="H61">
        <v>4</v>
      </c>
      <c r="I61" t="s">
        <v>37</v>
      </c>
    </row>
    <row r="62" spans="5:9" x14ac:dyDescent="0.3">
      <c r="E62">
        <v>4</v>
      </c>
      <c r="F62" t="s">
        <v>27</v>
      </c>
      <c r="H62">
        <v>4</v>
      </c>
      <c r="I62" t="s">
        <v>37</v>
      </c>
    </row>
    <row r="63" spans="5:9" x14ac:dyDescent="0.3">
      <c r="E63">
        <v>3</v>
      </c>
      <c r="F63" t="s">
        <v>27</v>
      </c>
      <c r="H63">
        <v>4</v>
      </c>
      <c r="I63" t="s">
        <v>37</v>
      </c>
    </row>
    <row r="64" spans="5:9" x14ac:dyDescent="0.3">
      <c r="E64">
        <v>4</v>
      </c>
      <c r="F64" t="s">
        <v>27</v>
      </c>
      <c r="H64">
        <v>3</v>
      </c>
      <c r="I64" t="s">
        <v>37</v>
      </c>
    </row>
    <row r="65" spans="5:9" x14ac:dyDescent="0.3">
      <c r="E65">
        <v>2</v>
      </c>
      <c r="F65" t="s">
        <v>27</v>
      </c>
      <c r="H65">
        <v>4</v>
      </c>
      <c r="I65" t="s">
        <v>37</v>
      </c>
    </row>
    <row r="66" spans="5:9" x14ac:dyDescent="0.3">
      <c r="E66">
        <v>3</v>
      </c>
      <c r="F66" t="s">
        <v>27</v>
      </c>
      <c r="H66">
        <v>5</v>
      </c>
      <c r="I66" t="s">
        <v>37</v>
      </c>
    </row>
    <row r="67" spans="5:9" x14ac:dyDescent="0.3">
      <c r="E67">
        <v>3</v>
      </c>
      <c r="F67" t="s">
        <v>27</v>
      </c>
      <c r="H67">
        <v>4</v>
      </c>
      <c r="I67" t="s">
        <v>37</v>
      </c>
    </row>
    <row r="68" spans="5:9" x14ac:dyDescent="0.3">
      <c r="E68">
        <v>4</v>
      </c>
      <c r="F68" t="s">
        <v>27</v>
      </c>
      <c r="H68">
        <v>3</v>
      </c>
      <c r="I68" t="s">
        <v>37</v>
      </c>
    </row>
    <row r="69" spans="5:9" x14ac:dyDescent="0.3">
      <c r="E69">
        <v>4</v>
      </c>
      <c r="F69" t="s">
        <v>27</v>
      </c>
      <c r="H69">
        <v>4</v>
      </c>
      <c r="I69" t="s">
        <v>37</v>
      </c>
    </row>
    <row r="70" spans="5:9" x14ac:dyDescent="0.3">
      <c r="E70">
        <v>3</v>
      </c>
      <c r="F70" t="s">
        <v>27</v>
      </c>
      <c r="H70">
        <v>3</v>
      </c>
      <c r="I70" t="s">
        <v>37</v>
      </c>
    </row>
    <row r="71" spans="5:9" x14ac:dyDescent="0.3">
      <c r="E71">
        <v>2</v>
      </c>
      <c r="F71" t="s">
        <v>27</v>
      </c>
      <c r="H71">
        <v>3</v>
      </c>
      <c r="I71" t="s">
        <v>37</v>
      </c>
    </row>
    <row r="72" spans="5:9" x14ac:dyDescent="0.3">
      <c r="E72">
        <v>3</v>
      </c>
      <c r="F72" t="s">
        <v>27</v>
      </c>
      <c r="H72">
        <v>3</v>
      </c>
      <c r="I72" t="s">
        <v>37</v>
      </c>
    </row>
    <row r="73" spans="5:9" x14ac:dyDescent="0.3">
      <c r="E73">
        <v>2</v>
      </c>
      <c r="F73" t="s">
        <v>27</v>
      </c>
      <c r="H73">
        <v>2</v>
      </c>
      <c r="I73" t="s">
        <v>37</v>
      </c>
    </row>
    <row r="74" spans="5:9" x14ac:dyDescent="0.3">
      <c r="E74">
        <v>2</v>
      </c>
      <c r="F74" t="s">
        <v>27</v>
      </c>
      <c r="H74">
        <v>3</v>
      </c>
      <c r="I74" t="s">
        <v>37</v>
      </c>
    </row>
    <row r="75" spans="5:9" x14ac:dyDescent="0.3">
      <c r="E75">
        <v>4</v>
      </c>
      <c r="F75" t="s">
        <v>27</v>
      </c>
      <c r="H75">
        <v>2</v>
      </c>
      <c r="I75" t="s">
        <v>37</v>
      </c>
    </row>
    <row r="76" spans="5:9" x14ac:dyDescent="0.3">
      <c r="E76">
        <v>3</v>
      </c>
      <c r="F76" t="s">
        <v>27</v>
      </c>
      <c r="H76">
        <v>3</v>
      </c>
      <c r="I76" t="s">
        <v>37</v>
      </c>
    </row>
    <row r="77" spans="5:9" x14ac:dyDescent="0.3">
      <c r="E77">
        <v>3</v>
      </c>
      <c r="F77" t="s">
        <v>27</v>
      </c>
      <c r="H77">
        <v>2</v>
      </c>
      <c r="I77" t="s">
        <v>37</v>
      </c>
    </row>
    <row r="78" spans="5:9" x14ac:dyDescent="0.3">
      <c r="E78">
        <v>2</v>
      </c>
      <c r="F78" t="s">
        <v>27</v>
      </c>
      <c r="H78">
        <v>2</v>
      </c>
      <c r="I78" t="s">
        <v>37</v>
      </c>
    </row>
    <row r="79" spans="5:9" x14ac:dyDescent="0.3">
      <c r="E79">
        <v>3</v>
      </c>
      <c r="F79" t="s">
        <v>27</v>
      </c>
      <c r="H79">
        <v>3</v>
      </c>
      <c r="I79" t="s">
        <v>37</v>
      </c>
    </row>
    <row r="80" spans="5:9" x14ac:dyDescent="0.3">
      <c r="E80">
        <v>3</v>
      </c>
      <c r="F80" t="s">
        <v>27</v>
      </c>
      <c r="H80">
        <v>3</v>
      </c>
      <c r="I80" t="s">
        <v>37</v>
      </c>
    </row>
    <row r="81" spans="5:9" x14ac:dyDescent="0.3">
      <c r="E81">
        <v>1</v>
      </c>
      <c r="F81" t="s">
        <v>27</v>
      </c>
      <c r="H81">
        <v>3</v>
      </c>
      <c r="I81" t="s">
        <v>37</v>
      </c>
    </row>
    <row r="82" spans="5:9" x14ac:dyDescent="0.3">
      <c r="E82">
        <v>1</v>
      </c>
      <c r="F82" t="s">
        <v>27</v>
      </c>
      <c r="H82">
        <v>5</v>
      </c>
      <c r="I82" t="s">
        <v>37</v>
      </c>
    </row>
    <row r="83" spans="5:9" x14ac:dyDescent="0.3">
      <c r="E83">
        <v>3</v>
      </c>
      <c r="F83" t="s">
        <v>27</v>
      </c>
      <c r="H83">
        <v>2</v>
      </c>
      <c r="I83" t="s">
        <v>37</v>
      </c>
    </row>
    <row r="84" spans="5:9" x14ac:dyDescent="0.3">
      <c r="E84">
        <v>4</v>
      </c>
      <c r="F84" t="s">
        <v>27</v>
      </c>
      <c r="H84">
        <v>1</v>
      </c>
      <c r="I84" t="s">
        <v>37</v>
      </c>
    </row>
    <row r="85" spans="5:9" x14ac:dyDescent="0.3">
      <c r="E85">
        <v>4</v>
      </c>
      <c r="F85" t="s">
        <v>27</v>
      </c>
      <c r="H85">
        <v>2</v>
      </c>
      <c r="I85" t="s">
        <v>37</v>
      </c>
    </row>
    <row r="86" spans="5:9" x14ac:dyDescent="0.3">
      <c r="E86">
        <v>3</v>
      </c>
      <c r="F86" t="s">
        <v>27</v>
      </c>
      <c r="H86">
        <v>1</v>
      </c>
      <c r="I86" t="s">
        <v>37</v>
      </c>
    </row>
    <row r="87" spans="5:9" x14ac:dyDescent="0.3">
      <c r="E87">
        <v>2</v>
      </c>
      <c r="F87" t="s">
        <v>27</v>
      </c>
      <c r="H87">
        <v>3</v>
      </c>
      <c r="I87" t="s">
        <v>37</v>
      </c>
    </row>
    <row r="88" spans="5:9" x14ac:dyDescent="0.3">
      <c r="E88">
        <v>3</v>
      </c>
      <c r="F88" t="s">
        <v>27</v>
      </c>
      <c r="H88">
        <v>4</v>
      </c>
      <c r="I88" t="s">
        <v>37</v>
      </c>
    </row>
    <row r="89" spans="5:9" x14ac:dyDescent="0.3">
      <c r="E89">
        <v>3</v>
      </c>
      <c r="F89" t="s">
        <v>27</v>
      </c>
      <c r="H89">
        <v>4</v>
      </c>
      <c r="I89" t="s">
        <v>37</v>
      </c>
    </row>
    <row r="90" spans="5:9" x14ac:dyDescent="0.3">
      <c r="E90">
        <v>4</v>
      </c>
      <c r="F90" t="s">
        <v>27</v>
      </c>
      <c r="H90">
        <v>2</v>
      </c>
      <c r="I90" t="s">
        <v>37</v>
      </c>
    </row>
    <row r="91" spans="5:9" x14ac:dyDescent="0.3">
      <c r="E91">
        <v>3</v>
      </c>
      <c r="F91" t="s">
        <v>27</v>
      </c>
      <c r="H91">
        <v>3</v>
      </c>
      <c r="I91" t="s">
        <v>37</v>
      </c>
    </row>
    <row r="92" spans="5:9" x14ac:dyDescent="0.3">
      <c r="E92">
        <v>4</v>
      </c>
      <c r="F92" t="s">
        <v>27</v>
      </c>
      <c r="H92">
        <v>1</v>
      </c>
      <c r="I92" t="s">
        <v>37</v>
      </c>
    </row>
    <row r="93" spans="5:9" x14ac:dyDescent="0.3">
      <c r="E93">
        <v>3</v>
      </c>
      <c r="F93" t="s">
        <v>27</v>
      </c>
      <c r="H93">
        <v>3</v>
      </c>
      <c r="I93" t="s">
        <v>37</v>
      </c>
    </row>
    <row r="94" spans="5:9" x14ac:dyDescent="0.3">
      <c r="E94">
        <v>1</v>
      </c>
      <c r="F94" t="s">
        <v>27</v>
      </c>
      <c r="H94">
        <v>3</v>
      </c>
      <c r="I94" t="s">
        <v>37</v>
      </c>
    </row>
    <row r="95" spans="5:9" x14ac:dyDescent="0.3">
      <c r="E95">
        <v>3</v>
      </c>
      <c r="F95" t="s">
        <v>27</v>
      </c>
      <c r="H95">
        <v>3</v>
      </c>
      <c r="I95" t="s">
        <v>37</v>
      </c>
    </row>
    <row r="96" spans="5:9" x14ac:dyDescent="0.3">
      <c r="E96">
        <v>3</v>
      </c>
      <c r="F96" t="s">
        <v>27</v>
      </c>
      <c r="H96">
        <v>4</v>
      </c>
      <c r="I96" t="s">
        <v>37</v>
      </c>
    </row>
    <row r="97" spans="5:9" x14ac:dyDescent="0.3">
      <c r="E97">
        <v>4</v>
      </c>
      <c r="F97" t="s">
        <v>27</v>
      </c>
      <c r="H97">
        <v>2</v>
      </c>
      <c r="I97" t="s">
        <v>37</v>
      </c>
    </row>
    <row r="98" spans="5:9" x14ac:dyDescent="0.3">
      <c r="E98">
        <v>4</v>
      </c>
      <c r="F98" t="s">
        <v>27</v>
      </c>
      <c r="H98">
        <v>3</v>
      </c>
      <c r="I98" t="s">
        <v>37</v>
      </c>
    </row>
    <row r="99" spans="5:9" x14ac:dyDescent="0.3">
      <c r="E99">
        <v>4</v>
      </c>
      <c r="F99" t="s">
        <v>27</v>
      </c>
      <c r="H99">
        <v>4</v>
      </c>
      <c r="I99" t="s">
        <v>37</v>
      </c>
    </row>
    <row r="100" spans="5:9" x14ac:dyDescent="0.3">
      <c r="E100">
        <v>5</v>
      </c>
      <c r="F100" t="s">
        <v>27</v>
      </c>
      <c r="H100">
        <v>3</v>
      </c>
      <c r="I100" t="s">
        <v>37</v>
      </c>
    </row>
    <row r="101" spans="5:9" x14ac:dyDescent="0.3">
      <c r="E101">
        <v>3</v>
      </c>
      <c r="F101" t="s">
        <v>27</v>
      </c>
      <c r="H101">
        <v>2</v>
      </c>
      <c r="I101" t="s">
        <v>37</v>
      </c>
    </row>
    <row r="102" spans="5:9" x14ac:dyDescent="0.3">
      <c r="E102">
        <v>4</v>
      </c>
      <c r="F102" t="s">
        <v>27</v>
      </c>
      <c r="H102">
        <v>2</v>
      </c>
      <c r="I102" t="s">
        <v>37</v>
      </c>
    </row>
    <row r="103" spans="5:9" x14ac:dyDescent="0.3">
      <c r="E103">
        <v>2</v>
      </c>
      <c r="F103" t="s">
        <v>27</v>
      </c>
      <c r="H103">
        <v>3</v>
      </c>
      <c r="I103" t="s">
        <v>37</v>
      </c>
    </row>
    <row r="104" spans="5:9" x14ac:dyDescent="0.3">
      <c r="E104">
        <v>4</v>
      </c>
      <c r="F104" t="s">
        <v>27</v>
      </c>
      <c r="H104">
        <v>1</v>
      </c>
      <c r="I104" t="s">
        <v>37</v>
      </c>
    </row>
    <row r="105" spans="5:9" x14ac:dyDescent="0.3">
      <c r="E105">
        <v>1</v>
      </c>
      <c r="F105" t="s">
        <v>27</v>
      </c>
      <c r="H105">
        <v>4</v>
      </c>
      <c r="I105" t="s">
        <v>37</v>
      </c>
    </row>
    <row r="106" spans="5:9" x14ac:dyDescent="0.3">
      <c r="E106">
        <v>3</v>
      </c>
      <c r="F106" t="s">
        <v>27</v>
      </c>
      <c r="H106">
        <v>2</v>
      </c>
      <c r="I106" t="s">
        <v>37</v>
      </c>
    </row>
    <row r="107" spans="5:9" x14ac:dyDescent="0.3">
      <c r="E107">
        <v>3</v>
      </c>
      <c r="F107" t="s">
        <v>27</v>
      </c>
      <c r="H107">
        <v>3</v>
      </c>
      <c r="I107" t="s">
        <v>37</v>
      </c>
    </row>
    <row r="108" spans="5:9" x14ac:dyDescent="0.3">
      <c r="E108">
        <v>5</v>
      </c>
      <c r="F108" t="s">
        <v>27</v>
      </c>
      <c r="H108">
        <v>3</v>
      </c>
      <c r="I108" t="s">
        <v>37</v>
      </c>
    </row>
    <row r="109" spans="5:9" x14ac:dyDescent="0.3">
      <c r="E109">
        <v>2</v>
      </c>
      <c r="F109" t="s">
        <v>27</v>
      </c>
      <c r="H109">
        <v>4</v>
      </c>
      <c r="I109" t="s">
        <v>37</v>
      </c>
    </row>
    <row r="110" spans="5:9" x14ac:dyDescent="0.3">
      <c r="E110">
        <v>4</v>
      </c>
      <c r="F110" t="s">
        <v>27</v>
      </c>
      <c r="H110">
        <v>3</v>
      </c>
      <c r="I110" t="s">
        <v>37</v>
      </c>
    </row>
    <row r="111" spans="5:9" x14ac:dyDescent="0.3">
      <c r="E111">
        <v>2</v>
      </c>
      <c r="F111" t="s">
        <v>27</v>
      </c>
      <c r="H111">
        <v>1</v>
      </c>
      <c r="I111" t="s">
        <v>37</v>
      </c>
    </row>
    <row r="112" spans="5:9" x14ac:dyDescent="0.3">
      <c r="E112">
        <v>5</v>
      </c>
      <c r="F112" t="s">
        <v>27</v>
      </c>
      <c r="H112">
        <v>4</v>
      </c>
      <c r="I112" t="s">
        <v>37</v>
      </c>
    </row>
    <row r="113" spans="5:9" x14ac:dyDescent="0.3">
      <c r="E113">
        <v>3</v>
      </c>
      <c r="F113" t="s">
        <v>27</v>
      </c>
      <c r="H113">
        <v>3</v>
      </c>
      <c r="I113" t="s">
        <v>37</v>
      </c>
    </row>
    <row r="114" spans="5:9" x14ac:dyDescent="0.3">
      <c r="E114">
        <v>4</v>
      </c>
      <c r="F114" t="s">
        <v>27</v>
      </c>
      <c r="H114">
        <v>1</v>
      </c>
      <c r="I114" t="s">
        <v>37</v>
      </c>
    </row>
    <row r="115" spans="5:9" x14ac:dyDescent="0.3">
      <c r="E115">
        <v>2</v>
      </c>
      <c r="F115" t="s">
        <v>27</v>
      </c>
      <c r="H115">
        <v>4</v>
      </c>
      <c r="I115" t="s">
        <v>37</v>
      </c>
    </row>
    <row r="116" spans="5:9" x14ac:dyDescent="0.3">
      <c r="E116">
        <v>4</v>
      </c>
      <c r="F116" t="s">
        <v>27</v>
      </c>
      <c r="H116">
        <v>3</v>
      </c>
      <c r="I116" t="s">
        <v>37</v>
      </c>
    </row>
    <row r="117" spans="5:9" x14ac:dyDescent="0.3">
      <c r="E117">
        <v>3</v>
      </c>
      <c r="F117" t="s">
        <v>27</v>
      </c>
      <c r="H117">
        <v>3</v>
      </c>
      <c r="I117" t="s">
        <v>37</v>
      </c>
    </row>
    <row r="118" spans="5:9" x14ac:dyDescent="0.3">
      <c r="E118">
        <v>2</v>
      </c>
      <c r="F118" t="s">
        <v>27</v>
      </c>
      <c r="H118">
        <v>3</v>
      </c>
      <c r="I118" t="s">
        <v>37</v>
      </c>
    </row>
    <row r="119" spans="5:9" x14ac:dyDescent="0.3">
      <c r="E119">
        <v>1</v>
      </c>
      <c r="F119" t="s">
        <v>27</v>
      </c>
      <c r="H119">
        <v>3</v>
      </c>
      <c r="I119" t="s">
        <v>37</v>
      </c>
    </row>
    <row r="120" spans="5:9" x14ac:dyDescent="0.3">
      <c r="E120">
        <v>4</v>
      </c>
      <c r="F120" t="s">
        <v>27</v>
      </c>
      <c r="H120">
        <v>4</v>
      </c>
      <c r="I120" t="s">
        <v>37</v>
      </c>
    </row>
    <row r="121" spans="5:9" x14ac:dyDescent="0.3">
      <c r="E121">
        <v>3</v>
      </c>
      <c r="F121" t="s">
        <v>27</v>
      </c>
      <c r="H121">
        <v>4</v>
      </c>
      <c r="I121" t="s">
        <v>37</v>
      </c>
    </row>
    <row r="122" spans="5:9" x14ac:dyDescent="0.3">
      <c r="E122">
        <v>3</v>
      </c>
      <c r="F122" t="s">
        <v>27</v>
      </c>
      <c r="H122">
        <v>3</v>
      </c>
      <c r="I122" t="s">
        <v>37</v>
      </c>
    </row>
    <row r="123" spans="5:9" x14ac:dyDescent="0.3">
      <c r="E123">
        <v>3</v>
      </c>
      <c r="F123" t="s">
        <v>27</v>
      </c>
      <c r="H123">
        <v>1</v>
      </c>
      <c r="I123" t="s">
        <v>37</v>
      </c>
    </row>
    <row r="124" spans="5:9" x14ac:dyDescent="0.3">
      <c r="E124">
        <v>3</v>
      </c>
      <c r="F124" t="s">
        <v>27</v>
      </c>
      <c r="H124">
        <v>1</v>
      </c>
      <c r="I124" t="s">
        <v>37</v>
      </c>
    </row>
    <row r="125" spans="5:9" x14ac:dyDescent="0.3">
      <c r="E125">
        <v>1</v>
      </c>
      <c r="F125" t="s">
        <v>27</v>
      </c>
      <c r="H125">
        <v>1</v>
      </c>
      <c r="I125" t="s">
        <v>37</v>
      </c>
    </row>
    <row r="126" spans="5:9" x14ac:dyDescent="0.3">
      <c r="E126">
        <v>4</v>
      </c>
      <c r="F126" t="s">
        <v>27</v>
      </c>
      <c r="H126">
        <v>2</v>
      </c>
      <c r="I126" t="s">
        <v>37</v>
      </c>
    </row>
    <row r="127" spans="5:9" x14ac:dyDescent="0.3">
      <c r="E127">
        <v>2</v>
      </c>
      <c r="F127" t="s">
        <v>27</v>
      </c>
      <c r="H127">
        <v>1</v>
      </c>
      <c r="I127" t="s">
        <v>37</v>
      </c>
    </row>
    <row r="128" spans="5:9" x14ac:dyDescent="0.3">
      <c r="E128">
        <v>4</v>
      </c>
      <c r="F128" t="s">
        <v>27</v>
      </c>
      <c r="H128">
        <v>1</v>
      </c>
      <c r="I128" t="s">
        <v>37</v>
      </c>
    </row>
    <row r="129" spans="5:9" x14ac:dyDescent="0.3">
      <c r="E129">
        <v>3</v>
      </c>
      <c r="F129" t="s">
        <v>27</v>
      </c>
      <c r="H129">
        <v>2</v>
      </c>
      <c r="I129" t="s">
        <v>37</v>
      </c>
    </row>
    <row r="130" spans="5:9" x14ac:dyDescent="0.3">
      <c r="E130">
        <v>5</v>
      </c>
      <c r="F130" t="s">
        <v>27</v>
      </c>
      <c r="H130">
        <v>3</v>
      </c>
      <c r="I130" t="s">
        <v>37</v>
      </c>
    </row>
    <row r="131" spans="5:9" x14ac:dyDescent="0.3">
      <c r="E131">
        <v>4</v>
      </c>
      <c r="F131" t="s">
        <v>27</v>
      </c>
      <c r="H131">
        <v>3</v>
      </c>
      <c r="I131" t="s">
        <v>37</v>
      </c>
    </row>
    <row r="132" spans="5:9" x14ac:dyDescent="0.3">
      <c r="E132">
        <v>3</v>
      </c>
      <c r="F132" t="s">
        <v>27</v>
      </c>
      <c r="H132">
        <v>3</v>
      </c>
      <c r="I132" t="s">
        <v>37</v>
      </c>
    </row>
    <row r="133" spans="5:9" x14ac:dyDescent="0.3">
      <c r="E133">
        <v>3</v>
      </c>
      <c r="F133" t="s">
        <v>27</v>
      </c>
      <c r="H133">
        <v>2</v>
      </c>
      <c r="I133" t="s">
        <v>37</v>
      </c>
    </row>
    <row r="134" spans="5:9" x14ac:dyDescent="0.3">
      <c r="E134">
        <v>4</v>
      </c>
      <c r="F134" t="s">
        <v>27</v>
      </c>
      <c r="H134">
        <v>4</v>
      </c>
      <c r="I134" t="s">
        <v>37</v>
      </c>
    </row>
    <row r="135" spans="5:9" x14ac:dyDescent="0.3">
      <c r="E135">
        <v>4</v>
      </c>
      <c r="F135" t="s">
        <v>27</v>
      </c>
      <c r="H135">
        <v>4</v>
      </c>
      <c r="I135" t="s">
        <v>37</v>
      </c>
    </row>
    <row r="136" spans="5:9" x14ac:dyDescent="0.3">
      <c r="E136">
        <v>2</v>
      </c>
      <c r="F136" t="s">
        <v>27</v>
      </c>
      <c r="H136">
        <v>1</v>
      </c>
      <c r="I136" t="s">
        <v>37</v>
      </c>
    </row>
    <row r="137" spans="5:9" x14ac:dyDescent="0.3">
      <c r="E137">
        <v>2</v>
      </c>
      <c r="F137" t="s">
        <v>27</v>
      </c>
      <c r="H137">
        <v>4</v>
      </c>
      <c r="I137" t="s">
        <v>37</v>
      </c>
    </row>
    <row r="138" spans="5:9" x14ac:dyDescent="0.3">
      <c r="E138">
        <v>4</v>
      </c>
      <c r="F138" t="s">
        <v>27</v>
      </c>
      <c r="H138">
        <v>3</v>
      </c>
      <c r="I138" t="s">
        <v>37</v>
      </c>
    </row>
    <row r="139" spans="5:9" x14ac:dyDescent="0.3">
      <c r="E139">
        <v>3</v>
      </c>
      <c r="F139" t="s">
        <v>27</v>
      </c>
      <c r="H139">
        <v>2</v>
      </c>
      <c r="I139" t="s">
        <v>37</v>
      </c>
    </row>
    <row r="140" spans="5:9" x14ac:dyDescent="0.3">
      <c r="E140">
        <v>5</v>
      </c>
      <c r="F140" t="s">
        <v>27</v>
      </c>
      <c r="H140">
        <v>2</v>
      </c>
      <c r="I140" t="s">
        <v>37</v>
      </c>
    </row>
    <row r="141" spans="5:9" x14ac:dyDescent="0.3">
      <c r="E141">
        <v>4</v>
      </c>
      <c r="F141" t="s">
        <v>27</v>
      </c>
      <c r="H141">
        <v>5</v>
      </c>
      <c r="I141" t="s">
        <v>37</v>
      </c>
    </row>
    <row r="142" spans="5:9" x14ac:dyDescent="0.3">
      <c r="E142">
        <v>4</v>
      </c>
      <c r="F142" t="s">
        <v>27</v>
      </c>
      <c r="H142">
        <v>5</v>
      </c>
      <c r="I142" t="s">
        <v>37</v>
      </c>
    </row>
    <row r="143" spans="5:9" x14ac:dyDescent="0.3">
      <c r="E143">
        <v>3</v>
      </c>
      <c r="F143" t="s">
        <v>27</v>
      </c>
      <c r="H143">
        <v>4</v>
      </c>
      <c r="I143" t="s">
        <v>37</v>
      </c>
    </row>
    <row r="144" spans="5:9" x14ac:dyDescent="0.3">
      <c r="E144">
        <v>2</v>
      </c>
      <c r="F144" t="s">
        <v>27</v>
      </c>
      <c r="H144">
        <v>2</v>
      </c>
      <c r="I144" t="s">
        <v>37</v>
      </c>
    </row>
    <row r="145" spans="5:9" x14ac:dyDescent="0.3">
      <c r="E145">
        <v>4</v>
      </c>
      <c r="F145" t="s">
        <v>27</v>
      </c>
      <c r="H145">
        <v>3</v>
      </c>
      <c r="I145" t="s">
        <v>37</v>
      </c>
    </row>
    <row r="146" spans="5:9" x14ac:dyDescent="0.3">
      <c r="E146">
        <v>3</v>
      </c>
      <c r="F146" t="s">
        <v>27</v>
      </c>
      <c r="H146">
        <v>3</v>
      </c>
      <c r="I146" t="s">
        <v>37</v>
      </c>
    </row>
    <row r="147" spans="5:9" x14ac:dyDescent="0.3">
      <c r="E147">
        <v>4</v>
      </c>
      <c r="F147" t="s">
        <v>27</v>
      </c>
      <c r="H147">
        <v>3</v>
      </c>
      <c r="I147" t="s">
        <v>37</v>
      </c>
    </row>
    <row r="148" spans="5:9" x14ac:dyDescent="0.3">
      <c r="E148">
        <v>3</v>
      </c>
      <c r="F148" t="s">
        <v>27</v>
      </c>
      <c r="H148">
        <v>3</v>
      </c>
      <c r="I148" t="s">
        <v>37</v>
      </c>
    </row>
    <row r="149" spans="5:9" x14ac:dyDescent="0.3">
      <c r="E149">
        <v>2</v>
      </c>
      <c r="F149" t="s">
        <v>27</v>
      </c>
      <c r="H149">
        <v>3</v>
      </c>
      <c r="I149" t="s">
        <v>37</v>
      </c>
    </row>
    <row r="150" spans="5:9" x14ac:dyDescent="0.3">
      <c r="E150">
        <v>2</v>
      </c>
      <c r="F150" t="s">
        <v>27</v>
      </c>
      <c r="H150">
        <v>1</v>
      </c>
      <c r="I150" t="s">
        <v>37</v>
      </c>
    </row>
    <row r="151" spans="5:9" x14ac:dyDescent="0.3">
      <c r="E151">
        <v>3</v>
      </c>
      <c r="F151" t="s">
        <v>27</v>
      </c>
      <c r="H151">
        <v>3</v>
      </c>
      <c r="I151" t="s">
        <v>37</v>
      </c>
    </row>
    <row r="152" spans="5:9" x14ac:dyDescent="0.3">
      <c r="E152">
        <v>3</v>
      </c>
      <c r="F152" t="s">
        <v>27</v>
      </c>
      <c r="H152">
        <v>3</v>
      </c>
      <c r="I152" t="s">
        <v>37</v>
      </c>
    </row>
    <row r="153" spans="5:9" x14ac:dyDescent="0.3">
      <c r="E153">
        <v>1</v>
      </c>
      <c r="F153" t="s">
        <v>27</v>
      </c>
      <c r="H153">
        <v>3</v>
      </c>
      <c r="I153" t="s">
        <v>37</v>
      </c>
    </row>
    <row r="154" spans="5:9" x14ac:dyDescent="0.3">
      <c r="E154">
        <v>3</v>
      </c>
      <c r="F154" t="s">
        <v>27</v>
      </c>
      <c r="H154">
        <v>4</v>
      </c>
      <c r="I154" t="s">
        <v>37</v>
      </c>
    </row>
    <row r="155" spans="5:9" x14ac:dyDescent="0.3">
      <c r="E155">
        <v>4</v>
      </c>
      <c r="F155" t="s">
        <v>27</v>
      </c>
      <c r="H155">
        <v>3</v>
      </c>
      <c r="I155" t="s">
        <v>37</v>
      </c>
    </row>
    <row r="156" spans="5:9" x14ac:dyDescent="0.3">
      <c r="E156">
        <v>4</v>
      </c>
      <c r="F156" t="s">
        <v>27</v>
      </c>
      <c r="H156">
        <v>3</v>
      </c>
      <c r="I156" t="s">
        <v>37</v>
      </c>
    </row>
    <row r="157" spans="5:9" x14ac:dyDescent="0.3">
      <c r="E157">
        <v>5</v>
      </c>
      <c r="F157" t="s">
        <v>27</v>
      </c>
      <c r="H157">
        <v>3</v>
      </c>
      <c r="I157" t="s">
        <v>37</v>
      </c>
    </row>
    <row r="158" spans="5:9" x14ac:dyDescent="0.3">
      <c r="E158">
        <v>3</v>
      </c>
      <c r="F158" t="s">
        <v>27</v>
      </c>
      <c r="H158">
        <v>3</v>
      </c>
      <c r="I158" t="s">
        <v>37</v>
      </c>
    </row>
    <row r="159" spans="5:9" x14ac:dyDescent="0.3">
      <c r="E159">
        <v>3</v>
      </c>
      <c r="F159" t="s">
        <v>27</v>
      </c>
      <c r="H159">
        <v>1</v>
      </c>
      <c r="I159" t="s">
        <v>37</v>
      </c>
    </row>
    <row r="160" spans="5:9" x14ac:dyDescent="0.3">
      <c r="E160">
        <v>1</v>
      </c>
      <c r="F160" t="s">
        <v>27</v>
      </c>
      <c r="H160">
        <v>3</v>
      </c>
      <c r="I160" t="s">
        <v>37</v>
      </c>
    </row>
    <row r="161" spans="5:9" x14ac:dyDescent="0.3">
      <c r="E161">
        <v>4</v>
      </c>
      <c r="F161" t="s">
        <v>27</v>
      </c>
      <c r="H161">
        <v>2</v>
      </c>
      <c r="I161" t="s">
        <v>37</v>
      </c>
    </row>
    <row r="162" spans="5:9" x14ac:dyDescent="0.3">
      <c r="E162">
        <v>5</v>
      </c>
      <c r="F162" t="s">
        <v>27</v>
      </c>
      <c r="H162">
        <v>4</v>
      </c>
      <c r="I162" t="s">
        <v>37</v>
      </c>
    </row>
    <row r="163" spans="5:9" x14ac:dyDescent="0.3">
      <c r="E163">
        <v>4</v>
      </c>
      <c r="F163" t="s">
        <v>27</v>
      </c>
      <c r="H163">
        <v>3</v>
      </c>
      <c r="I163" t="s">
        <v>37</v>
      </c>
    </row>
    <row r="164" spans="5:9" x14ac:dyDescent="0.3">
      <c r="E164">
        <v>3</v>
      </c>
      <c r="F164" t="s">
        <v>27</v>
      </c>
      <c r="H164">
        <v>3</v>
      </c>
      <c r="I164" t="s">
        <v>37</v>
      </c>
    </row>
    <row r="165" spans="5:9" x14ac:dyDescent="0.3">
      <c r="E165">
        <v>3</v>
      </c>
      <c r="F165" t="s">
        <v>27</v>
      </c>
      <c r="H165">
        <v>1</v>
      </c>
      <c r="I165" t="s">
        <v>37</v>
      </c>
    </row>
    <row r="166" spans="5:9" x14ac:dyDescent="0.3">
      <c r="E166">
        <v>4</v>
      </c>
      <c r="F166" t="s">
        <v>27</v>
      </c>
      <c r="H166">
        <v>3</v>
      </c>
      <c r="I166" t="s">
        <v>37</v>
      </c>
    </row>
    <row r="167" spans="5:9" x14ac:dyDescent="0.3">
      <c r="E167">
        <v>3</v>
      </c>
      <c r="F167" t="s">
        <v>27</v>
      </c>
      <c r="H167">
        <v>1</v>
      </c>
      <c r="I167" t="s">
        <v>37</v>
      </c>
    </row>
    <row r="168" spans="5:9" x14ac:dyDescent="0.3">
      <c r="E168">
        <v>3</v>
      </c>
      <c r="F168" t="s">
        <v>27</v>
      </c>
      <c r="H168">
        <v>3</v>
      </c>
      <c r="I168" t="s">
        <v>37</v>
      </c>
    </row>
    <row r="169" spans="5:9" x14ac:dyDescent="0.3">
      <c r="E169">
        <v>2</v>
      </c>
      <c r="F169" t="s">
        <v>27</v>
      </c>
      <c r="H169">
        <v>3</v>
      </c>
      <c r="I169" t="s">
        <v>37</v>
      </c>
    </row>
    <row r="170" spans="5:9" x14ac:dyDescent="0.3">
      <c r="E170">
        <v>2</v>
      </c>
      <c r="F170" t="s">
        <v>27</v>
      </c>
      <c r="H170">
        <v>4</v>
      </c>
      <c r="I170" t="s">
        <v>37</v>
      </c>
    </row>
    <row r="171" spans="5:9" x14ac:dyDescent="0.3">
      <c r="E171">
        <v>3</v>
      </c>
      <c r="F171" t="s">
        <v>27</v>
      </c>
      <c r="H171">
        <v>2</v>
      </c>
      <c r="I171" t="s">
        <v>37</v>
      </c>
    </row>
    <row r="172" spans="5:9" x14ac:dyDescent="0.3">
      <c r="E172">
        <v>3</v>
      </c>
      <c r="F172" t="s">
        <v>27</v>
      </c>
      <c r="H172">
        <v>3</v>
      </c>
      <c r="I172" t="s">
        <v>37</v>
      </c>
    </row>
    <row r="173" spans="5:9" x14ac:dyDescent="0.3">
      <c r="E173">
        <v>4</v>
      </c>
      <c r="F173" t="s">
        <v>27</v>
      </c>
      <c r="H173">
        <v>3</v>
      </c>
      <c r="I173" t="s">
        <v>37</v>
      </c>
    </row>
    <row r="174" spans="5:9" x14ac:dyDescent="0.3">
      <c r="E174">
        <v>4</v>
      </c>
      <c r="F174" t="s">
        <v>27</v>
      </c>
      <c r="H174">
        <v>1</v>
      </c>
      <c r="I174" t="s">
        <v>37</v>
      </c>
    </row>
    <row r="175" spans="5:9" x14ac:dyDescent="0.3">
      <c r="E175">
        <v>2</v>
      </c>
      <c r="F175" t="s">
        <v>27</v>
      </c>
      <c r="H175">
        <v>5</v>
      </c>
      <c r="I175" t="s">
        <v>37</v>
      </c>
    </row>
    <row r="176" spans="5:9" x14ac:dyDescent="0.3">
      <c r="E176">
        <v>2</v>
      </c>
      <c r="F176" t="s">
        <v>27</v>
      </c>
      <c r="H176">
        <v>3</v>
      </c>
      <c r="I176" t="s">
        <v>37</v>
      </c>
    </row>
    <row r="177" spans="5:9" x14ac:dyDescent="0.3">
      <c r="E177">
        <v>1</v>
      </c>
      <c r="F177" t="s">
        <v>27</v>
      </c>
      <c r="H177">
        <v>4</v>
      </c>
      <c r="I177" t="s">
        <v>37</v>
      </c>
    </row>
    <row r="178" spans="5:9" x14ac:dyDescent="0.3">
      <c r="E178">
        <v>1</v>
      </c>
      <c r="F178" t="s">
        <v>27</v>
      </c>
      <c r="H178">
        <v>3</v>
      </c>
      <c r="I178" t="s">
        <v>37</v>
      </c>
    </row>
    <row r="179" spans="5:9" x14ac:dyDescent="0.3">
      <c r="E179">
        <v>3</v>
      </c>
      <c r="F179" t="s">
        <v>27</v>
      </c>
      <c r="H179">
        <v>1</v>
      </c>
      <c r="I179" t="s">
        <v>37</v>
      </c>
    </row>
    <row r="180" spans="5:9" x14ac:dyDescent="0.3">
      <c r="E180">
        <v>4</v>
      </c>
      <c r="F180" t="s">
        <v>27</v>
      </c>
      <c r="H180">
        <v>4</v>
      </c>
      <c r="I180" t="s">
        <v>37</v>
      </c>
    </row>
    <row r="181" spans="5:9" x14ac:dyDescent="0.3">
      <c r="E181">
        <v>3</v>
      </c>
      <c r="F181" t="s">
        <v>27</v>
      </c>
      <c r="H181">
        <v>3</v>
      </c>
      <c r="I181" t="s">
        <v>37</v>
      </c>
    </row>
    <row r="182" spans="5:9" x14ac:dyDescent="0.3">
      <c r="E182">
        <v>3</v>
      </c>
      <c r="F182" t="s">
        <v>27</v>
      </c>
      <c r="H182">
        <v>5</v>
      </c>
      <c r="I182" t="s">
        <v>37</v>
      </c>
    </row>
    <row r="183" spans="5:9" x14ac:dyDescent="0.3">
      <c r="E183">
        <v>3</v>
      </c>
      <c r="F183" t="s">
        <v>27</v>
      </c>
      <c r="H183">
        <v>2</v>
      </c>
      <c r="I183" t="s">
        <v>37</v>
      </c>
    </row>
    <row r="184" spans="5:9" x14ac:dyDescent="0.3">
      <c r="E184">
        <v>3</v>
      </c>
      <c r="F184" t="s">
        <v>27</v>
      </c>
      <c r="H184">
        <v>3</v>
      </c>
      <c r="I184" t="s">
        <v>37</v>
      </c>
    </row>
    <row r="185" spans="5:9" x14ac:dyDescent="0.3">
      <c r="E185">
        <v>4</v>
      </c>
      <c r="F185" t="s">
        <v>27</v>
      </c>
      <c r="H185">
        <v>3</v>
      </c>
      <c r="I185" t="s">
        <v>37</v>
      </c>
    </row>
    <row r="186" spans="5:9" x14ac:dyDescent="0.3">
      <c r="E186">
        <v>3</v>
      </c>
      <c r="F186" t="s">
        <v>27</v>
      </c>
      <c r="H186">
        <v>3</v>
      </c>
      <c r="I186" t="s">
        <v>37</v>
      </c>
    </row>
    <row r="187" spans="5:9" x14ac:dyDescent="0.3">
      <c r="E187">
        <v>2</v>
      </c>
      <c r="F187" t="s">
        <v>27</v>
      </c>
      <c r="H187">
        <v>3</v>
      </c>
      <c r="I187" t="s">
        <v>37</v>
      </c>
    </row>
    <row r="188" spans="5:9" x14ac:dyDescent="0.3">
      <c r="E188">
        <v>3</v>
      </c>
      <c r="F188" t="s">
        <v>27</v>
      </c>
      <c r="H188">
        <v>3</v>
      </c>
      <c r="I188" t="s">
        <v>37</v>
      </c>
    </row>
    <row r="189" spans="5:9" x14ac:dyDescent="0.3">
      <c r="E189">
        <v>4</v>
      </c>
      <c r="F189" t="s">
        <v>27</v>
      </c>
      <c r="H189">
        <v>2</v>
      </c>
      <c r="I189" t="s">
        <v>37</v>
      </c>
    </row>
    <row r="190" spans="5:9" x14ac:dyDescent="0.3">
      <c r="E190">
        <v>2</v>
      </c>
      <c r="F190" t="s">
        <v>27</v>
      </c>
      <c r="H190">
        <v>4</v>
      </c>
      <c r="I190" t="s">
        <v>37</v>
      </c>
    </row>
    <row r="191" spans="5:9" x14ac:dyDescent="0.3">
      <c r="E191">
        <v>2</v>
      </c>
      <c r="F191" t="s">
        <v>27</v>
      </c>
      <c r="H191">
        <v>2</v>
      </c>
      <c r="I191" t="s">
        <v>37</v>
      </c>
    </row>
    <row r="192" spans="5:9" x14ac:dyDescent="0.3">
      <c r="E192">
        <v>1</v>
      </c>
      <c r="F192" t="s">
        <v>27</v>
      </c>
      <c r="H192">
        <v>2</v>
      </c>
      <c r="I192" t="s">
        <v>37</v>
      </c>
    </row>
    <row r="193" spans="5:9" x14ac:dyDescent="0.3">
      <c r="E193">
        <v>4</v>
      </c>
      <c r="F193" t="s">
        <v>27</v>
      </c>
      <c r="H193">
        <v>2</v>
      </c>
      <c r="I193" t="s">
        <v>37</v>
      </c>
    </row>
    <row r="194" spans="5:9" x14ac:dyDescent="0.3">
      <c r="E194">
        <v>3</v>
      </c>
      <c r="F194" t="s">
        <v>27</v>
      </c>
      <c r="H194">
        <v>4</v>
      </c>
      <c r="I194" t="s">
        <v>37</v>
      </c>
    </row>
    <row r="195" spans="5:9" x14ac:dyDescent="0.3">
      <c r="E195">
        <v>2</v>
      </c>
      <c r="F195" t="s">
        <v>27</v>
      </c>
      <c r="H195">
        <v>4</v>
      </c>
      <c r="I195" t="s">
        <v>37</v>
      </c>
    </row>
    <row r="196" spans="5:9" x14ac:dyDescent="0.3">
      <c r="E196">
        <v>1</v>
      </c>
      <c r="F196" t="s">
        <v>27</v>
      </c>
      <c r="H196">
        <v>3</v>
      </c>
      <c r="I196" t="s">
        <v>37</v>
      </c>
    </row>
    <row r="197" spans="5:9" x14ac:dyDescent="0.3">
      <c r="E197">
        <v>3</v>
      </c>
      <c r="F197" t="s">
        <v>27</v>
      </c>
      <c r="H197">
        <v>4</v>
      </c>
      <c r="I197" t="s">
        <v>37</v>
      </c>
    </row>
    <row r="198" spans="5:9" x14ac:dyDescent="0.3">
      <c r="E198">
        <v>2</v>
      </c>
      <c r="F198" t="s">
        <v>27</v>
      </c>
      <c r="H198">
        <v>3</v>
      </c>
      <c r="I198" t="s">
        <v>37</v>
      </c>
    </row>
    <row r="199" spans="5:9" x14ac:dyDescent="0.3">
      <c r="E199">
        <v>2</v>
      </c>
      <c r="F199" t="s">
        <v>27</v>
      </c>
      <c r="H199">
        <v>4</v>
      </c>
      <c r="I199" t="s">
        <v>37</v>
      </c>
    </row>
    <row r="200" spans="5:9" x14ac:dyDescent="0.3">
      <c r="E200">
        <v>3</v>
      </c>
      <c r="F200" t="s">
        <v>27</v>
      </c>
      <c r="H200">
        <v>3</v>
      </c>
      <c r="I200" t="s">
        <v>37</v>
      </c>
    </row>
    <row r="201" spans="5:9" x14ac:dyDescent="0.3">
      <c r="E201">
        <v>3</v>
      </c>
      <c r="F201" t="s">
        <v>27</v>
      </c>
      <c r="H201">
        <v>4</v>
      </c>
      <c r="I201" t="s">
        <v>37</v>
      </c>
    </row>
    <row r="202" spans="5:9" x14ac:dyDescent="0.3">
      <c r="E202">
        <v>3</v>
      </c>
      <c r="F202" t="s">
        <v>27</v>
      </c>
      <c r="H202">
        <v>3</v>
      </c>
      <c r="I202" t="s">
        <v>37</v>
      </c>
    </row>
    <row r="203" spans="5:9" x14ac:dyDescent="0.3">
      <c r="E203">
        <v>4</v>
      </c>
      <c r="F203" t="s">
        <v>27</v>
      </c>
      <c r="H203">
        <v>4</v>
      </c>
      <c r="I203" t="s">
        <v>37</v>
      </c>
    </row>
    <row r="204" spans="5:9" x14ac:dyDescent="0.3">
      <c r="E204">
        <v>4</v>
      </c>
      <c r="F204" t="s">
        <v>27</v>
      </c>
      <c r="H204">
        <v>4</v>
      </c>
      <c r="I204" t="s">
        <v>37</v>
      </c>
    </row>
    <row r="205" spans="5:9" x14ac:dyDescent="0.3">
      <c r="E205">
        <v>3</v>
      </c>
      <c r="F205" t="s">
        <v>27</v>
      </c>
      <c r="H205">
        <v>5</v>
      </c>
      <c r="I205" t="s">
        <v>37</v>
      </c>
    </row>
    <row r="206" spans="5:9" x14ac:dyDescent="0.3">
      <c r="E206">
        <v>4</v>
      </c>
      <c r="F206" t="s">
        <v>27</v>
      </c>
      <c r="H206">
        <v>4</v>
      </c>
      <c r="I206" t="s">
        <v>37</v>
      </c>
    </row>
    <row r="207" spans="5:9" x14ac:dyDescent="0.3">
      <c r="E207">
        <v>3</v>
      </c>
      <c r="F207" t="s">
        <v>27</v>
      </c>
      <c r="H207">
        <v>3</v>
      </c>
      <c r="I207" t="s">
        <v>37</v>
      </c>
    </row>
    <row r="208" spans="5:9" x14ac:dyDescent="0.3">
      <c r="E208">
        <v>4</v>
      </c>
      <c r="F208" t="s">
        <v>27</v>
      </c>
      <c r="H208">
        <v>1</v>
      </c>
      <c r="I208" t="s">
        <v>37</v>
      </c>
    </row>
    <row r="209" spans="5:9" x14ac:dyDescent="0.3">
      <c r="E209">
        <v>4</v>
      </c>
      <c r="F209" t="s">
        <v>27</v>
      </c>
      <c r="H209">
        <v>3</v>
      </c>
      <c r="I209" t="s">
        <v>37</v>
      </c>
    </row>
    <row r="210" spans="5:9" x14ac:dyDescent="0.3">
      <c r="E210">
        <v>2</v>
      </c>
      <c r="F210" t="s">
        <v>27</v>
      </c>
      <c r="H210">
        <v>1</v>
      </c>
      <c r="I210" t="s">
        <v>37</v>
      </c>
    </row>
    <row r="211" spans="5:9" x14ac:dyDescent="0.3">
      <c r="E211">
        <v>4</v>
      </c>
      <c r="F211" t="s">
        <v>27</v>
      </c>
      <c r="H211">
        <v>3</v>
      </c>
      <c r="I211" t="s">
        <v>37</v>
      </c>
    </row>
    <row r="212" spans="5:9" x14ac:dyDescent="0.3">
      <c r="E212">
        <v>3</v>
      </c>
      <c r="F212" t="s">
        <v>27</v>
      </c>
      <c r="H212">
        <v>3</v>
      </c>
      <c r="I212" t="s">
        <v>37</v>
      </c>
    </row>
    <row r="213" spans="5:9" x14ac:dyDescent="0.3">
      <c r="E213">
        <v>1</v>
      </c>
      <c r="F213" t="s">
        <v>27</v>
      </c>
      <c r="H213">
        <v>4</v>
      </c>
      <c r="I213" t="s">
        <v>37</v>
      </c>
    </row>
    <row r="214" spans="5:9" x14ac:dyDescent="0.3">
      <c r="E214">
        <v>3</v>
      </c>
      <c r="F214" t="s">
        <v>27</v>
      </c>
      <c r="H214">
        <v>2</v>
      </c>
      <c r="I214" t="s">
        <v>37</v>
      </c>
    </row>
    <row r="215" spans="5:9" x14ac:dyDescent="0.3">
      <c r="E215">
        <v>3</v>
      </c>
      <c r="F215" t="s">
        <v>27</v>
      </c>
      <c r="H215">
        <v>3</v>
      </c>
      <c r="I215" t="s">
        <v>37</v>
      </c>
    </row>
    <row r="216" spans="5:9" x14ac:dyDescent="0.3">
      <c r="E216">
        <v>3</v>
      </c>
      <c r="F216" t="s">
        <v>27</v>
      </c>
      <c r="H216">
        <v>4</v>
      </c>
      <c r="I216" t="s">
        <v>37</v>
      </c>
    </row>
    <row r="217" spans="5:9" x14ac:dyDescent="0.3">
      <c r="E217">
        <v>3</v>
      </c>
      <c r="F217" t="s">
        <v>27</v>
      </c>
      <c r="H217">
        <v>3</v>
      </c>
      <c r="I217" t="s">
        <v>37</v>
      </c>
    </row>
    <row r="218" spans="5:9" x14ac:dyDescent="0.3">
      <c r="E218">
        <v>4</v>
      </c>
      <c r="F218" t="s">
        <v>27</v>
      </c>
      <c r="H218">
        <v>2</v>
      </c>
      <c r="I218" t="s">
        <v>37</v>
      </c>
    </row>
    <row r="219" spans="5:9" x14ac:dyDescent="0.3">
      <c r="E219">
        <v>2</v>
      </c>
      <c r="F219" t="s">
        <v>27</v>
      </c>
      <c r="H219">
        <v>4</v>
      </c>
      <c r="I219" t="s">
        <v>37</v>
      </c>
    </row>
    <row r="220" spans="5:9" x14ac:dyDescent="0.3">
      <c r="E220">
        <v>2</v>
      </c>
      <c r="F220" t="s">
        <v>27</v>
      </c>
      <c r="H220">
        <v>3</v>
      </c>
      <c r="I220" t="s">
        <v>37</v>
      </c>
    </row>
    <row r="221" spans="5:9" x14ac:dyDescent="0.3">
      <c r="E221">
        <v>2</v>
      </c>
      <c r="F221" t="s">
        <v>27</v>
      </c>
      <c r="H221">
        <v>5</v>
      </c>
      <c r="I221" t="s">
        <v>37</v>
      </c>
    </row>
    <row r="222" spans="5:9" x14ac:dyDescent="0.3">
      <c r="E222">
        <v>2</v>
      </c>
      <c r="F222" t="s">
        <v>27</v>
      </c>
      <c r="H222">
        <v>3</v>
      </c>
      <c r="I222" t="s">
        <v>37</v>
      </c>
    </row>
    <row r="223" spans="5:9" x14ac:dyDescent="0.3">
      <c r="E223">
        <v>3</v>
      </c>
      <c r="F223" t="s">
        <v>27</v>
      </c>
      <c r="H223">
        <v>3</v>
      </c>
      <c r="I223" t="s">
        <v>37</v>
      </c>
    </row>
    <row r="224" spans="5:9" x14ac:dyDescent="0.3">
      <c r="E224">
        <v>3</v>
      </c>
      <c r="F224" t="s">
        <v>27</v>
      </c>
      <c r="H224">
        <v>4</v>
      </c>
      <c r="I224" t="s">
        <v>37</v>
      </c>
    </row>
    <row r="225" spans="5:9" x14ac:dyDescent="0.3">
      <c r="E225">
        <v>2</v>
      </c>
      <c r="F225" t="s">
        <v>27</v>
      </c>
      <c r="H225">
        <v>4</v>
      </c>
      <c r="I225" t="s">
        <v>37</v>
      </c>
    </row>
    <row r="226" spans="5:9" x14ac:dyDescent="0.3">
      <c r="E226">
        <v>1</v>
      </c>
      <c r="F226" t="s">
        <v>27</v>
      </c>
      <c r="H226">
        <v>5</v>
      </c>
      <c r="I226" t="s">
        <v>37</v>
      </c>
    </row>
    <row r="227" spans="5:9" x14ac:dyDescent="0.3">
      <c r="E227">
        <v>3</v>
      </c>
      <c r="F227" t="s">
        <v>27</v>
      </c>
      <c r="H227">
        <v>3</v>
      </c>
      <c r="I227" t="s">
        <v>37</v>
      </c>
    </row>
    <row r="228" spans="5:9" x14ac:dyDescent="0.3">
      <c r="E228">
        <v>4</v>
      </c>
      <c r="F228" t="s">
        <v>27</v>
      </c>
      <c r="H228">
        <v>5</v>
      </c>
      <c r="I228" t="s">
        <v>37</v>
      </c>
    </row>
    <row r="229" spans="5:9" x14ac:dyDescent="0.3">
      <c r="E229">
        <v>2</v>
      </c>
      <c r="F229" t="s">
        <v>27</v>
      </c>
      <c r="H229">
        <v>1</v>
      </c>
      <c r="I229" t="s">
        <v>37</v>
      </c>
    </row>
    <row r="230" spans="5:9" x14ac:dyDescent="0.3">
      <c r="E230">
        <v>5</v>
      </c>
      <c r="F230" t="s">
        <v>27</v>
      </c>
      <c r="H230">
        <v>2</v>
      </c>
      <c r="I230" t="s">
        <v>37</v>
      </c>
    </row>
    <row r="231" spans="5:9" x14ac:dyDescent="0.3">
      <c r="E231">
        <v>3</v>
      </c>
      <c r="F231" t="s">
        <v>27</v>
      </c>
      <c r="H231">
        <v>3</v>
      </c>
      <c r="I231" t="s">
        <v>37</v>
      </c>
    </row>
    <row r="232" spans="5:9" x14ac:dyDescent="0.3">
      <c r="E232">
        <v>3</v>
      </c>
      <c r="F232" t="s">
        <v>27</v>
      </c>
      <c r="H232">
        <v>3</v>
      </c>
      <c r="I232" t="s">
        <v>37</v>
      </c>
    </row>
    <row r="233" spans="5:9" x14ac:dyDescent="0.3">
      <c r="E233">
        <v>2</v>
      </c>
      <c r="F233" t="s">
        <v>27</v>
      </c>
      <c r="H233">
        <v>5</v>
      </c>
      <c r="I233" t="s">
        <v>37</v>
      </c>
    </row>
    <row r="234" spans="5:9" x14ac:dyDescent="0.3">
      <c r="E234">
        <v>3</v>
      </c>
      <c r="F234" t="s">
        <v>27</v>
      </c>
      <c r="H234">
        <v>5</v>
      </c>
      <c r="I234" t="s">
        <v>37</v>
      </c>
    </row>
    <row r="235" spans="5:9" x14ac:dyDescent="0.3">
      <c r="E235">
        <v>4</v>
      </c>
      <c r="F235" t="s">
        <v>27</v>
      </c>
      <c r="H235">
        <v>2</v>
      </c>
      <c r="I235" t="s">
        <v>37</v>
      </c>
    </row>
    <row r="236" spans="5:9" x14ac:dyDescent="0.3">
      <c r="E236">
        <v>4</v>
      </c>
      <c r="F236" t="s">
        <v>27</v>
      </c>
      <c r="H236">
        <v>3</v>
      </c>
      <c r="I236" t="s">
        <v>37</v>
      </c>
    </row>
    <row r="237" spans="5:9" x14ac:dyDescent="0.3">
      <c r="E237">
        <v>2</v>
      </c>
      <c r="F237" t="s">
        <v>27</v>
      </c>
      <c r="H237">
        <v>3</v>
      </c>
      <c r="I237" t="s">
        <v>37</v>
      </c>
    </row>
    <row r="238" spans="5:9" x14ac:dyDescent="0.3">
      <c r="E238">
        <v>1</v>
      </c>
      <c r="F238" t="s">
        <v>27</v>
      </c>
      <c r="H238">
        <v>3</v>
      </c>
      <c r="I238" t="s">
        <v>37</v>
      </c>
    </row>
    <row r="239" spans="5:9" x14ac:dyDescent="0.3">
      <c r="E239">
        <v>3</v>
      </c>
      <c r="F239" t="s">
        <v>27</v>
      </c>
      <c r="H239">
        <v>1</v>
      </c>
      <c r="I239" t="s">
        <v>37</v>
      </c>
    </row>
    <row r="240" spans="5:9" x14ac:dyDescent="0.3">
      <c r="E240">
        <v>3</v>
      </c>
      <c r="F240" t="s">
        <v>27</v>
      </c>
      <c r="H240">
        <v>3</v>
      </c>
      <c r="I240" t="s">
        <v>37</v>
      </c>
    </row>
    <row r="241" spans="5:9" x14ac:dyDescent="0.3">
      <c r="E241">
        <v>3</v>
      </c>
      <c r="F241" t="s">
        <v>27</v>
      </c>
      <c r="H241">
        <v>3</v>
      </c>
      <c r="I241" t="s">
        <v>37</v>
      </c>
    </row>
    <row r="242" spans="5:9" x14ac:dyDescent="0.3">
      <c r="E242">
        <v>2</v>
      </c>
      <c r="F242" t="s">
        <v>27</v>
      </c>
      <c r="H242">
        <v>2</v>
      </c>
      <c r="I242" t="s">
        <v>37</v>
      </c>
    </row>
    <row r="243" spans="5:9" x14ac:dyDescent="0.3">
      <c r="E243">
        <v>3</v>
      </c>
      <c r="F243" t="s">
        <v>27</v>
      </c>
      <c r="H243">
        <v>2</v>
      </c>
      <c r="I243" t="s">
        <v>37</v>
      </c>
    </row>
    <row r="244" spans="5:9" x14ac:dyDescent="0.3">
      <c r="E244">
        <v>1</v>
      </c>
      <c r="F244" t="s">
        <v>27</v>
      </c>
      <c r="H244">
        <v>4</v>
      </c>
      <c r="I244" t="s">
        <v>37</v>
      </c>
    </row>
    <row r="245" spans="5:9" x14ac:dyDescent="0.3">
      <c r="E245">
        <v>2</v>
      </c>
      <c r="F245" t="s">
        <v>27</v>
      </c>
      <c r="H245">
        <v>3</v>
      </c>
      <c r="I245" t="s">
        <v>37</v>
      </c>
    </row>
    <row r="246" spans="5:9" x14ac:dyDescent="0.3">
      <c r="E246">
        <v>4</v>
      </c>
      <c r="F246" t="s">
        <v>27</v>
      </c>
      <c r="H246">
        <v>3</v>
      </c>
      <c r="I246" t="s">
        <v>37</v>
      </c>
    </row>
    <row r="247" spans="5:9" x14ac:dyDescent="0.3">
      <c r="E247">
        <v>3</v>
      </c>
      <c r="F247" t="s">
        <v>27</v>
      </c>
      <c r="H247">
        <v>4</v>
      </c>
      <c r="I247" t="s">
        <v>37</v>
      </c>
    </row>
    <row r="248" spans="5:9" x14ac:dyDescent="0.3">
      <c r="E248">
        <v>4</v>
      </c>
      <c r="F248" t="s">
        <v>27</v>
      </c>
      <c r="H248">
        <v>3</v>
      </c>
      <c r="I248" t="s">
        <v>37</v>
      </c>
    </row>
    <row r="249" spans="5:9" x14ac:dyDescent="0.3">
      <c r="E249">
        <v>3</v>
      </c>
      <c r="F249" t="s">
        <v>27</v>
      </c>
      <c r="H249">
        <v>3</v>
      </c>
      <c r="I249" t="s">
        <v>37</v>
      </c>
    </row>
    <row r="250" spans="5:9" x14ac:dyDescent="0.3">
      <c r="E250">
        <v>2</v>
      </c>
      <c r="F250" t="s">
        <v>27</v>
      </c>
      <c r="H250">
        <v>2</v>
      </c>
      <c r="I250" t="s">
        <v>37</v>
      </c>
    </row>
    <row r="251" spans="5:9" x14ac:dyDescent="0.3">
      <c r="E251">
        <v>3</v>
      </c>
      <c r="F251" t="s">
        <v>27</v>
      </c>
      <c r="H251">
        <v>1</v>
      </c>
      <c r="I251" t="s">
        <v>37</v>
      </c>
    </row>
    <row r="252" spans="5:9" x14ac:dyDescent="0.3">
      <c r="E252">
        <v>2</v>
      </c>
      <c r="F252" t="s">
        <v>27</v>
      </c>
      <c r="H252">
        <v>4</v>
      </c>
      <c r="I252" t="s">
        <v>37</v>
      </c>
    </row>
    <row r="253" spans="5:9" x14ac:dyDescent="0.3">
      <c r="E253">
        <v>4</v>
      </c>
      <c r="F253" t="s">
        <v>27</v>
      </c>
      <c r="H253">
        <v>1</v>
      </c>
      <c r="I253" t="s">
        <v>37</v>
      </c>
    </row>
    <row r="254" spans="5:9" x14ac:dyDescent="0.3">
      <c r="E254">
        <v>3</v>
      </c>
      <c r="F254" t="s">
        <v>27</v>
      </c>
      <c r="H254">
        <v>4</v>
      </c>
      <c r="I254" t="s">
        <v>37</v>
      </c>
    </row>
    <row r="255" spans="5:9" x14ac:dyDescent="0.3">
      <c r="E255">
        <v>4</v>
      </c>
      <c r="F255" t="s">
        <v>27</v>
      </c>
      <c r="H255">
        <v>4</v>
      </c>
      <c r="I255" t="s">
        <v>37</v>
      </c>
    </row>
    <row r="256" spans="5:9" x14ac:dyDescent="0.3">
      <c r="E256">
        <v>2</v>
      </c>
      <c r="F256" t="s">
        <v>27</v>
      </c>
      <c r="H256">
        <v>3</v>
      </c>
      <c r="I256" t="s">
        <v>37</v>
      </c>
    </row>
    <row r="257" spans="5:9" x14ac:dyDescent="0.3">
      <c r="E257">
        <v>4</v>
      </c>
      <c r="F257" t="s">
        <v>27</v>
      </c>
      <c r="H257">
        <v>3</v>
      </c>
      <c r="I257" t="s">
        <v>37</v>
      </c>
    </row>
    <row r="258" spans="5:9" x14ac:dyDescent="0.3">
      <c r="E258">
        <v>3</v>
      </c>
      <c r="F258" t="s">
        <v>27</v>
      </c>
      <c r="H258">
        <v>2</v>
      </c>
      <c r="I258" t="s">
        <v>37</v>
      </c>
    </row>
    <row r="259" spans="5:9" x14ac:dyDescent="0.3">
      <c r="E259">
        <v>4</v>
      </c>
      <c r="F259" t="s">
        <v>27</v>
      </c>
      <c r="H259">
        <v>4</v>
      </c>
      <c r="I259" t="s">
        <v>37</v>
      </c>
    </row>
    <row r="260" spans="5:9" x14ac:dyDescent="0.3">
      <c r="E260">
        <v>4</v>
      </c>
      <c r="F260" t="s">
        <v>27</v>
      </c>
      <c r="H260">
        <v>3</v>
      </c>
      <c r="I260" t="s">
        <v>37</v>
      </c>
    </row>
    <row r="261" spans="5:9" x14ac:dyDescent="0.3">
      <c r="E261">
        <v>4</v>
      </c>
      <c r="F261" t="s">
        <v>27</v>
      </c>
      <c r="H261">
        <v>4</v>
      </c>
      <c r="I261" t="s">
        <v>37</v>
      </c>
    </row>
    <row r="262" spans="5:9" x14ac:dyDescent="0.3">
      <c r="E262">
        <v>1</v>
      </c>
      <c r="F262" t="s">
        <v>27</v>
      </c>
      <c r="H262">
        <v>3</v>
      </c>
      <c r="I262" t="s">
        <v>37</v>
      </c>
    </row>
    <row r="263" spans="5:9" x14ac:dyDescent="0.3">
      <c r="E263">
        <v>3</v>
      </c>
      <c r="F263" t="s">
        <v>27</v>
      </c>
      <c r="H263">
        <v>4</v>
      </c>
      <c r="I263" t="s">
        <v>37</v>
      </c>
    </row>
    <row r="264" spans="5:9" x14ac:dyDescent="0.3">
      <c r="E264">
        <v>2</v>
      </c>
      <c r="F264" t="s">
        <v>27</v>
      </c>
      <c r="H264">
        <v>3</v>
      </c>
      <c r="I264" t="s">
        <v>37</v>
      </c>
    </row>
    <row r="265" spans="5:9" x14ac:dyDescent="0.3">
      <c r="E265">
        <v>4</v>
      </c>
      <c r="F265" t="s">
        <v>27</v>
      </c>
      <c r="H265">
        <v>3</v>
      </c>
      <c r="I265" t="s">
        <v>37</v>
      </c>
    </row>
    <row r="266" spans="5:9" x14ac:dyDescent="0.3">
      <c r="E266">
        <v>3</v>
      </c>
      <c r="F266" t="s">
        <v>27</v>
      </c>
      <c r="H266">
        <v>3</v>
      </c>
      <c r="I266" t="s">
        <v>37</v>
      </c>
    </row>
    <row r="267" spans="5:9" x14ac:dyDescent="0.3">
      <c r="E267">
        <v>2</v>
      </c>
      <c r="F267" t="s">
        <v>27</v>
      </c>
      <c r="H267">
        <v>1</v>
      </c>
      <c r="I267" t="s">
        <v>37</v>
      </c>
    </row>
    <row r="268" spans="5:9" x14ac:dyDescent="0.3">
      <c r="E268">
        <v>4</v>
      </c>
      <c r="F268" t="s">
        <v>27</v>
      </c>
      <c r="H268">
        <v>1</v>
      </c>
      <c r="I268" t="s">
        <v>37</v>
      </c>
    </row>
    <row r="269" spans="5:9" x14ac:dyDescent="0.3">
      <c r="E269">
        <v>4</v>
      </c>
      <c r="F269" t="s">
        <v>27</v>
      </c>
      <c r="H269">
        <v>3</v>
      </c>
      <c r="I269" t="s">
        <v>37</v>
      </c>
    </row>
    <row r="270" spans="5:9" x14ac:dyDescent="0.3">
      <c r="E270">
        <v>2</v>
      </c>
      <c r="F270" t="s">
        <v>27</v>
      </c>
      <c r="H270">
        <v>4</v>
      </c>
      <c r="I270" t="s">
        <v>37</v>
      </c>
    </row>
    <row r="271" spans="5:9" x14ac:dyDescent="0.3">
      <c r="E271">
        <v>4</v>
      </c>
      <c r="F271" t="s">
        <v>27</v>
      </c>
      <c r="H271">
        <v>3</v>
      </c>
      <c r="I271" t="s">
        <v>37</v>
      </c>
    </row>
    <row r="272" spans="5:9" x14ac:dyDescent="0.3">
      <c r="E272">
        <v>3</v>
      </c>
      <c r="F272" t="s">
        <v>27</v>
      </c>
      <c r="H272">
        <v>4</v>
      </c>
      <c r="I272" t="s">
        <v>37</v>
      </c>
    </row>
    <row r="273" spans="5:9" x14ac:dyDescent="0.3">
      <c r="E273">
        <v>1</v>
      </c>
      <c r="F273" t="s">
        <v>27</v>
      </c>
      <c r="H273">
        <v>3</v>
      </c>
      <c r="I273" t="s">
        <v>37</v>
      </c>
    </row>
    <row r="274" spans="5:9" x14ac:dyDescent="0.3">
      <c r="E274">
        <v>4</v>
      </c>
      <c r="F274" t="s">
        <v>27</v>
      </c>
      <c r="H274">
        <v>1</v>
      </c>
      <c r="I274" t="s">
        <v>37</v>
      </c>
    </row>
    <row r="275" spans="5:9" x14ac:dyDescent="0.3">
      <c r="E275">
        <v>4</v>
      </c>
      <c r="F275" t="s">
        <v>27</v>
      </c>
      <c r="H275">
        <v>4</v>
      </c>
      <c r="I275" t="s">
        <v>37</v>
      </c>
    </row>
    <row r="276" spans="5:9" x14ac:dyDescent="0.3">
      <c r="E276">
        <v>2</v>
      </c>
      <c r="F276" t="s">
        <v>27</v>
      </c>
      <c r="H276">
        <v>4</v>
      </c>
      <c r="I276" t="s">
        <v>37</v>
      </c>
    </row>
    <row r="277" spans="5:9" x14ac:dyDescent="0.3">
      <c r="E277">
        <v>3</v>
      </c>
      <c r="F277" t="s">
        <v>27</v>
      </c>
      <c r="H277">
        <v>1</v>
      </c>
      <c r="I277" t="s">
        <v>37</v>
      </c>
    </row>
    <row r="278" spans="5:9" x14ac:dyDescent="0.3">
      <c r="E278">
        <v>4</v>
      </c>
      <c r="F278" t="s">
        <v>27</v>
      </c>
      <c r="H278">
        <v>4</v>
      </c>
      <c r="I278" t="s">
        <v>37</v>
      </c>
    </row>
    <row r="279" spans="5:9" x14ac:dyDescent="0.3">
      <c r="E279">
        <v>3</v>
      </c>
      <c r="F279" t="s">
        <v>27</v>
      </c>
      <c r="H279">
        <v>3</v>
      </c>
      <c r="I279" t="s">
        <v>37</v>
      </c>
    </row>
    <row r="280" spans="5:9" x14ac:dyDescent="0.3">
      <c r="E280">
        <v>4</v>
      </c>
      <c r="F280" t="s">
        <v>27</v>
      </c>
      <c r="H280">
        <v>5</v>
      </c>
      <c r="I280" t="s">
        <v>37</v>
      </c>
    </row>
    <row r="281" spans="5:9" x14ac:dyDescent="0.3">
      <c r="E281">
        <v>2</v>
      </c>
      <c r="F281" t="s">
        <v>27</v>
      </c>
      <c r="H281">
        <v>2</v>
      </c>
      <c r="I281" t="s">
        <v>37</v>
      </c>
    </row>
    <row r="282" spans="5:9" x14ac:dyDescent="0.3">
      <c r="E282">
        <v>3</v>
      </c>
      <c r="F282" t="s">
        <v>27</v>
      </c>
      <c r="H282">
        <v>3</v>
      </c>
      <c r="I282" t="s">
        <v>37</v>
      </c>
    </row>
    <row r="283" spans="5:9" x14ac:dyDescent="0.3">
      <c r="E283">
        <v>5</v>
      </c>
      <c r="F283" t="s">
        <v>27</v>
      </c>
      <c r="H283">
        <v>3</v>
      </c>
      <c r="I283" t="s">
        <v>37</v>
      </c>
    </row>
    <row r="284" spans="5:9" x14ac:dyDescent="0.3">
      <c r="E284">
        <v>3</v>
      </c>
      <c r="F284" t="s">
        <v>27</v>
      </c>
      <c r="H284">
        <v>4</v>
      </c>
      <c r="I284" t="s">
        <v>37</v>
      </c>
    </row>
    <row r="285" spans="5:9" x14ac:dyDescent="0.3">
      <c r="E285">
        <v>2</v>
      </c>
      <c r="F285" t="s">
        <v>27</v>
      </c>
      <c r="H285">
        <v>3</v>
      </c>
      <c r="I285" t="s">
        <v>37</v>
      </c>
    </row>
    <row r="286" spans="5:9" x14ac:dyDescent="0.3">
      <c r="E286">
        <v>4</v>
      </c>
      <c r="F286" t="s">
        <v>27</v>
      </c>
      <c r="H286">
        <v>3</v>
      </c>
      <c r="I286" t="s">
        <v>37</v>
      </c>
    </row>
    <row r="287" spans="5:9" x14ac:dyDescent="0.3">
      <c r="E287">
        <v>5</v>
      </c>
      <c r="F287" t="s">
        <v>27</v>
      </c>
      <c r="H287">
        <v>3</v>
      </c>
      <c r="I287" t="s">
        <v>37</v>
      </c>
    </row>
    <row r="288" spans="5:9" x14ac:dyDescent="0.3">
      <c r="E288">
        <v>2</v>
      </c>
      <c r="F288" t="s">
        <v>27</v>
      </c>
      <c r="H288">
        <v>2</v>
      </c>
      <c r="I288" t="s">
        <v>37</v>
      </c>
    </row>
    <row r="289" spans="5:9" x14ac:dyDescent="0.3">
      <c r="E289">
        <v>3</v>
      </c>
      <c r="F289" t="s">
        <v>27</v>
      </c>
      <c r="H289">
        <v>4</v>
      </c>
      <c r="I289" t="s">
        <v>37</v>
      </c>
    </row>
    <row r="290" spans="5:9" x14ac:dyDescent="0.3">
      <c r="E290">
        <v>3</v>
      </c>
      <c r="F290" t="s">
        <v>27</v>
      </c>
      <c r="H290">
        <v>4</v>
      </c>
      <c r="I290" t="s">
        <v>37</v>
      </c>
    </row>
    <row r="291" spans="5:9" x14ac:dyDescent="0.3">
      <c r="E291">
        <v>3</v>
      </c>
      <c r="F291" t="s">
        <v>27</v>
      </c>
      <c r="H291">
        <v>3</v>
      </c>
      <c r="I291" t="s">
        <v>37</v>
      </c>
    </row>
    <row r="292" spans="5:9" x14ac:dyDescent="0.3">
      <c r="E292">
        <v>1</v>
      </c>
      <c r="F292" t="s">
        <v>27</v>
      </c>
      <c r="H292">
        <v>4</v>
      </c>
      <c r="I292" t="s">
        <v>37</v>
      </c>
    </row>
    <row r="293" spans="5:9" x14ac:dyDescent="0.3">
      <c r="E293">
        <v>3</v>
      </c>
      <c r="F293" t="s">
        <v>27</v>
      </c>
      <c r="H293">
        <v>3</v>
      </c>
      <c r="I293" t="s">
        <v>37</v>
      </c>
    </row>
    <row r="294" spans="5:9" x14ac:dyDescent="0.3">
      <c r="E294">
        <v>4</v>
      </c>
      <c r="F294" t="s">
        <v>27</v>
      </c>
      <c r="H294">
        <v>3</v>
      </c>
      <c r="I294" t="s">
        <v>37</v>
      </c>
    </row>
    <row r="295" spans="5:9" x14ac:dyDescent="0.3">
      <c r="E295">
        <v>3</v>
      </c>
      <c r="F295" t="s">
        <v>27</v>
      </c>
      <c r="H295">
        <v>3</v>
      </c>
      <c r="I295" t="s">
        <v>37</v>
      </c>
    </row>
    <row r="296" spans="5:9" x14ac:dyDescent="0.3">
      <c r="E296">
        <v>2</v>
      </c>
      <c r="F296" t="s">
        <v>27</v>
      </c>
      <c r="H296">
        <v>3</v>
      </c>
      <c r="I296" t="s">
        <v>37</v>
      </c>
    </row>
    <row r="297" spans="5:9" x14ac:dyDescent="0.3">
      <c r="E297">
        <v>4</v>
      </c>
      <c r="F297" t="s">
        <v>27</v>
      </c>
      <c r="H297">
        <v>3</v>
      </c>
      <c r="I297" t="s">
        <v>37</v>
      </c>
    </row>
    <row r="298" spans="5:9" x14ac:dyDescent="0.3">
      <c r="E298">
        <v>2</v>
      </c>
      <c r="F298" t="s">
        <v>27</v>
      </c>
      <c r="H298">
        <v>4</v>
      </c>
      <c r="I298" t="s">
        <v>37</v>
      </c>
    </row>
    <row r="299" spans="5:9" x14ac:dyDescent="0.3">
      <c r="E299">
        <v>3</v>
      </c>
      <c r="F299" t="s">
        <v>27</v>
      </c>
      <c r="H299">
        <v>3</v>
      </c>
      <c r="I299" t="s">
        <v>37</v>
      </c>
    </row>
    <row r="300" spans="5:9" x14ac:dyDescent="0.3">
      <c r="E300">
        <v>4</v>
      </c>
      <c r="F300" t="s">
        <v>27</v>
      </c>
      <c r="H300">
        <v>3</v>
      </c>
      <c r="I300" t="s">
        <v>37</v>
      </c>
    </row>
    <row r="301" spans="5:9" x14ac:dyDescent="0.3">
      <c r="E301">
        <v>4</v>
      </c>
      <c r="F301" t="s">
        <v>27</v>
      </c>
      <c r="H301">
        <v>1</v>
      </c>
      <c r="I301" t="s">
        <v>37</v>
      </c>
    </row>
    <row r="302" spans="5:9" x14ac:dyDescent="0.3">
      <c r="E302">
        <v>3</v>
      </c>
      <c r="F302" t="s">
        <v>27</v>
      </c>
      <c r="H302">
        <v>2</v>
      </c>
      <c r="I302" t="s">
        <v>37</v>
      </c>
    </row>
    <row r="303" spans="5:9" x14ac:dyDescent="0.3">
      <c r="E303">
        <v>3</v>
      </c>
      <c r="F303" t="s">
        <v>27</v>
      </c>
      <c r="H303">
        <v>4</v>
      </c>
      <c r="I303" t="s">
        <v>37</v>
      </c>
    </row>
    <row r="304" spans="5:9" x14ac:dyDescent="0.3">
      <c r="E304">
        <v>4</v>
      </c>
      <c r="F304" t="s">
        <v>27</v>
      </c>
      <c r="H304">
        <v>3</v>
      </c>
      <c r="I304" t="s">
        <v>37</v>
      </c>
    </row>
    <row r="305" spans="5:9" x14ac:dyDescent="0.3">
      <c r="E305">
        <v>3</v>
      </c>
      <c r="F305" t="s">
        <v>27</v>
      </c>
      <c r="H305">
        <v>2</v>
      </c>
      <c r="I305" t="s">
        <v>37</v>
      </c>
    </row>
    <row r="306" spans="5:9" x14ac:dyDescent="0.3">
      <c r="E306">
        <v>4</v>
      </c>
      <c r="F306" t="s">
        <v>27</v>
      </c>
      <c r="H306">
        <v>2</v>
      </c>
      <c r="I306" t="s">
        <v>37</v>
      </c>
    </row>
    <row r="307" spans="5:9" x14ac:dyDescent="0.3">
      <c r="E307">
        <v>3</v>
      </c>
      <c r="F307" t="s">
        <v>27</v>
      </c>
      <c r="H307">
        <v>3</v>
      </c>
      <c r="I307" t="s">
        <v>37</v>
      </c>
    </row>
    <row r="308" spans="5:9" x14ac:dyDescent="0.3">
      <c r="E308">
        <v>2</v>
      </c>
      <c r="F308" t="s">
        <v>27</v>
      </c>
      <c r="H308">
        <v>4</v>
      </c>
      <c r="I308" t="s">
        <v>37</v>
      </c>
    </row>
    <row r="309" spans="5:9" x14ac:dyDescent="0.3">
      <c r="E309">
        <v>2</v>
      </c>
      <c r="F309" t="s">
        <v>27</v>
      </c>
      <c r="H309">
        <v>3</v>
      </c>
      <c r="I309" t="s">
        <v>37</v>
      </c>
    </row>
    <row r="310" spans="5:9" x14ac:dyDescent="0.3">
      <c r="E310">
        <v>4</v>
      </c>
      <c r="F310" t="s">
        <v>27</v>
      </c>
      <c r="H310">
        <v>1</v>
      </c>
      <c r="I310" t="s">
        <v>37</v>
      </c>
    </row>
    <row r="311" spans="5:9" x14ac:dyDescent="0.3">
      <c r="E311">
        <v>3</v>
      </c>
      <c r="F311" t="s">
        <v>27</v>
      </c>
      <c r="H311">
        <v>2</v>
      </c>
      <c r="I311" t="s">
        <v>37</v>
      </c>
    </row>
    <row r="312" spans="5:9" x14ac:dyDescent="0.3">
      <c r="E312">
        <v>4</v>
      </c>
      <c r="F312" t="s">
        <v>27</v>
      </c>
      <c r="H312">
        <v>3</v>
      </c>
      <c r="I312" t="s">
        <v>37</v>
      </c>
    </row>
    <row r="313" spans="5:9" x14ac:dyDescent="0.3">
      <c r="E313">
        <v>4</v>
      </c>
      <c r="F313" t="s">
        <v>27</v>
      </c>
      <c r="H313">
        <v>2</v>
      </c>
      <c r="I313" t="s">
        <v>37</v>
      </c>
    </row>
    <row r="314" spans="5:9" x14ac:dyDescent="0.3">
      <c r="E314">
        <v>3</v>
      </c>
      <c r="F314" t="s">
        <v>27</v>
      </c>
      <c r="H314">
        <v>3</v>
      </c>
      <c r="I314" t="s">
        <v>37</v>
      </c>
    </row>
    <row r="315" spans="5:9" x14ac:dyDescent="0.3">
      <c r="E315">
        <v>3</v>
      </c>
      <c r="F315" t="s">
        <v>27</v>
      </c>
      <c r="H315">
        <v>4</v>
      </c>
      <c r="I315" t="s">
        <v>37</v>
      </c>
    </row>
    <row r="316" spans="5:9" x14ac:dyDescent="0.3">
      <c r="E316">
        <v>3</v>
      </c>
      <c r="F316" t="s">
        <v>27</v>
      </c>
      <c r="H316">
        <v>4</v>
      </c>
      <c r="I316" t="s">
        <v>37</v>
      </c>
    </row>
    <row r="317" spans="5:9" x14ac:dyDescent="0.3">
      <c r="E317">
        <v>1</v>
      </c>
      <c r="F317" t="s">
        <v>27</v>
      </c>
      <c r="H317">
        <v>3</v>
      </c>
      <c r="I317" t="s">
        <v>37</v>
      </c>
    </row>
    <row r="318" spans="5:9" x14ac:dyDescent="0.3">
      <c r="E318">
        <v>4</v>
      </c>
      <c r="F318" t="s">
        <v>27</v>
      </c>
      <c r="H318">
        <v>3</v>
      </c>
      <c r="I318" t="s">
        <v>37</v>
      </c>
    </row>
    <row r="319" spans="5:9" x14ac:dyDescent="0.3">
      <c r="E319">
        <v>3</v>
      </c>
      <c r="F319" t="s">
        <v>27</v>
      </c>
      <c r="H319">
        <v>3</v>
      </c>
      <c r="I319" t="s">
        <v>37</v>
      </c>
    </row>
    <row r="320" spans="5:9" x14ac:dyDescent="0.3">
      <c r="E320">
        <v>5</v>
      </c>
      <c r="F320" t="s">
        <v>27</v>
      </c>
      <c r="H320">
        <v>2</v>
      </c>
      <c r="I320" t="s">
        <v>37</v>
      </c>
    </row>
    <row r="321" spans="5:9" x14ac:dyDescent="0.3">
      <c r="E321">
        <v>3</v>
      </c>
      <c r="F321" t="s">
        <v>27</v>
      </c>
      <c r="H321">
        <v>3</v>
      </c>
      <c r="I321" t="s">
        <v>37</v>
      </c>
    </row>
    <row r="322" spans="5:9" x14ac:dyDescent="0.3">
      <c r="E322">
        <v>3</v>
      </c>
      <c r="F322" t="s">
        <v>27</v>
      </c>
      <c r="H322">
        <v>4</v>
      </c>
      <c r="I322" t="s">
        <v>37</v>
      </c>
    </row>
    <row r="323" spans="5:9" x14ac:dyDescent="0.3">
      <c r="E323">
        <v>1</v>
      </c>
      <c r="F323" t="s">
        <v>27</v>
      </c>
      <c r="H323">
        <v>3</v>
      </c>
      <c r="I323" t="s">
        <v>37</v>
      </c>
    </row>
    <row r="324" spans="5:9" x14ac:dyDescent="0.3">
      <c r="E324">
        <v>3</v>
      </c>
      <c r="F324" t="s">
        <v>27</v>
      </c>
      <c r="H324">
        <v>4</v>
      </c>
      <c r="I324" t="s">
        <v>37</v>
      </c>
    </row>
    <row r="325" spans="5:9" x14ac:dyDescent="0.3">
      <c r="E325">
        <v>3</v>
      </c>
      <c r="F325" t="s">
        <v>27</v>
      </c>
      <c r="H325">
        <v>5</v>
      </c>
      <c r="I325" t="s">
        <v>37</v>
      </c>
    </row>
    <row r="326" spans="5:9" x14ac:dyDescent="0.3">
      <c r="E326">
        <v>3</v>
      </c>
      <c r="F326" t="s">
        <v>27</v>
      </c>
      <c r="H326">
        <v>3</v>
      </c>
      <c r="I326" t="s">
        <v>37</v>
      </c>
    </row>
    <row r="327" spans="5:9" x14ac:dyDescent="0.3">
      <c r="E327">
        <v>4</v>
      </c>
      <c r="F327" t="s">
        <v>27</v>
      </c>
      <c r="H327">
        <v>4</v>
      </c>
      <c r="I327" t="s">
        <v>37</v>
      </c>
    </row>
    <row r="328" spans="5:9" x14ac:dyDescent="0.3">
      <c r="E328">
        <v>3</v>
      </c>
      <c r="F328" t="s">
        <v>27</v>
      </c>
      <c r="H328">
        <v>1</v>
      </c>
      <c r="I328" t="s">
        <v>37</v>
      </c>
    </row>
    <row r="329" spans="5:9" x14ac:dyDescent="0.3">
      <c r="E329">
        <v>3</v>
      </c>
      <c r="F329" t="s">
        <v>27</v>
      </c>
      <c r="H329">
        <v>4</v>
      </c>
      <c r="I329" t="s">
        <v>37</v>
      </c>
    </row>
    <row r="330" spans="5:9" x14ac:dyDescent="0.3">
      <c r="E330">
        <v>4</v>
      </c>
      <c r="F330" t="s">
        <v>27</v>
      </c>
      <c r="H330">
        <v>4</v>
      </c>
      <c r="I330" t="s">
        <v>37</v>
      </c>
    </row>
    <row r="331" spans="5:9" x14ac:dyDescent="0.3">
      <c r="E331">
        <v>1</v>
      </c>
      <c r="F331" t="s">
        <v>27</v>
      </c>
      <c r="H331">
        <v>2</v>
      </c>
      <c r="I331" t="s">
        <v>37</v>
      </c>
    </row>
    <row r="332" spans="5:9" x14ac:dyDescent="0.3">
      <c r="E332">
        <v>2</v>
      </c>
      <c r="F332" t="s">
        <v>27</v>
      </c>
      <c r="H332">
        <v>2</v>
      </c>
      <c r="I332" t="s">
        <v>37</v>
      </c>
    </row>
    <row r="333" spans="5:9" x14ac:dyDescent="0.3">
      <c r="E333">
        <v>3</v>
      </c>
      <c r="F333" t="s">
        <v>27</v>
      </c>
      <c r="H333">
        <v>1</v>
      </c>
      <c r="I333" t="s">
        <v>37</v>
      </c>
    </row>
    <row r="334" spans="5:9" x14ac:dyDescent="0.3">
      <c r="E334">
        <v>2</v>
      </c>
      <c r="F334" t="s">
        <v>27</v>
      </c>
      <c r="H334">
        <v>3</v>
      </c>
      <c r="I334" t="s">
        <v>37</v>
      </c>
    </row>
    <row r="335" spans="5:9" x14ac:dyDescent="0.3">
      <c r="E335">
        <v>2</v>
      </c>
      <c r="F335" t="s">
        <v>27</v>
      </c>
      <c r="H335">
        <v>4</v>
      </c>
      <c r="I335" t="s">
        <v>37</v>
      </c>
    </row>
    <row r="336" spans="5:9" x14ac:dyDescent="0.3">
      <c r="E336">
        <v>1</v>
      </c>
      <c r="F336" t="s">
        <v>27</v>
      </c>
      <c r="H336">
        <v>1</v>
      </c>
      <c r="I336" t="s">
        <v>37</v>
      </c>
    </row>
    <row r="337" spans="5:9" x14ac:dyDescent="0.3">
      <c r="E337">
        <v>2</v>
      </c>
      <c r="F337" t="s">
        <v>27</v>
      </c>
      <c r="H337">
        <v>3</v>
      </c>
      <c r="I337" t="s">
        <v>37</v>
      </c>
    </row>
    <row r="338" spans="5:9" x14ac:dyDescent="0.3">
      <c r="E338">
        <v>2</v>
      </c>
      <c r="F338" t="s">
        <v>27</v>
      </c>
      <c r="H338">
        <v>2</v>
      </c>
      <c r="I338" t="s">
        <v>37</v>
      </c>
    </row>
    <row r="339" spans="5:9" x14ac:dyDescent="0.3">
      <c r="E339">
        <v>2</v>
      </c>
      <c r="F339" t="s">
        <v>27</v>
      </c>
      <c r="H339">
        <v>4</v>
      </c>
      <c r="I339" t="s">
        <v>37</v>
      </c>
    </row>
    <row r="340" spans="5:9" x14ac:dyDescent="0.3">
      <c r="E340">
        <v>3</v>
      </c>
      <c r="F340" t="s">
        <v>27</v>
      </c>
      <c r="H340">
        <v>4</v>
      </c>
      <c r="I340" t="s">
        <v>37</v>
      </c>
    </row>
    <row r="341" spans="5:9" x14ac:dyDescent="0.3">
      <c r="E341">
        <v>1</v>
      </c>
      <c r="F341" t="s">
        <v>27</v>
      </c>
      <c r="H341">
        <v>3</v>
      </c>
      <c r="I341" t="s">
        <v>37</v>
      </c>
    </row>
    <row r="342" spans="5:9" x14ac:dyDescent="0.3">
      <c r="E342">
        <v>3</v>
      </c>
      <c r="F342" t="s">
        <v>27</v>
      </c>
      <c r="H342">
        <v>1</v>
      </c>
      <c r="I342" t="s">
        <v>37</v>
      </c>
    </row>
    <row r="343" spans="5:9" x14ac:dyDescent="0.3">
      <c r="E343">
        <v>3</v>
      </c>
      <c r="F343" t="s">
        <v>27</v>
      </c>
      <c r="H343">
        <v>3</v>
      </c>
      <c r="I343" t="s">
        <v>37</v>
      </c>
    </row>
    <row r="344" spans="5:9" x14ac:dyDescent="0.3">
      <c r="E344">
        <v>3</v>
      </c>
      <c r="F344" t="s">
        <v>27</v>
      </c>
      <c r="H344">
        <v>3</v>
      </c>
      <c r="I344" t="s">
        <v>37</v>
      </c>
    </row>
    <row r="345" spans="5:9" x14ac:dyDescent="0.3">
      <c r="E345">
        <v>2</v>
      </c>
      <c r="F345" t="s">
        <v>27</v>
      </c>
      <c r="H345">
        <v>3</v>
      </c>
      <c r="I345" t="s">
        <v>37</v>
      </c>
    </row>
    <row r="346" spans="5:9" x14ac:dyDescent="0.3">
      <c r="E346">
        <v>3</v>
      </c>
      <c r="F346" t="s">
        <v>27</v>
      </c>
      <c r="H346">
        <v>4</v>
      </c>
      <c r="I346" t="s">
        <v>37</v>
      </c>
    </row>
    <row r="347" spans="5:9" x14ac:dyDescent="0.3">
      <c r="E347">
        <v>1</v>
      </c>
      <c r="F347" t="s">
        <v>27</v>
      </c>
      <c r="H347">
        <v>1</v>
      </c>
      <c r="I347" t="s">
        <v>37</v>
      </c>
    </row>
    <row r="348" spans="5:9" x14ac:dyDescent="0.3">
      <c r="E348">
        <v>3</v>
      </c>
      <c r="F348" t="s">
        <v>27</v>
      </c>
      <c r="H348">
        <v>4</v>
      </c>
      <c r="I348" t="s">
        <v>37</v>
      </c>
    </row>
    <row r="349" spans="5:9" x14ac:dyDescent="0.3">
      <c r="E349">
        <v>3</v>
      </c>
      <c r="F349" t="s">
        <v>27</v>
      </c>
      <c r="H349">
        <v>4</v>
      </c>
      <c r="I349" t="s">
        <v>37</v>
      </c>
    </row>
    <row r="350" spans="5:9" x14ac:dyDescent="0.3">
      <c r="E350">
        <v>3</v>
      </c>
      <c r="F350" t="s">
        <v>27</v>
      </c>
      <c r="H350">
        <v>4</v>
      </c>
      <c r="I350" t="s">
        <v>37</v>
      </c>
    </row>
    <row r="351" spans="5:9" x14ac:dyDescent="0.3">
      <c r="E351">
        <v>4</v>
      </c>
      <c r="F351" t="s">
        <v>27</v>
      </c>
      <c r="H351">
        <v>2</v>
      </c>
      <c r="I351" t="s">
        <v>37</v>
      </c>
    </row>
    <row r="352" spans="5:9" x14ac:dyDescent="0.3">
      <c r="E352">
        <v>3</v>
      </c>
      <c r="F352" t="s">
        <v>27</v>
      </c>
      <c r="H352">
        <v>2</v>
      </c>
      <c r="I352" t="s">
        <v>37</v>
      </c>
    </row>
    <row r="353" spans="5:9" x14ac:dyDescent="0.3">
      <c r="E353">
        <v>3</v>
      </c>
      <c r="F353" t="s">
        <v>27</v>
      </c>
      <c r="H353">
        <v>3</v>
      </c>
      <c r="I353" t="s">
        <v>37</v>
      </c>
    </row>
    <row r="354" spans="5:9" x14ac:dyDescent="0.3">
      <c r="E354">
        <v>4</v>
      </c>
      <c r="F354" t="s">
        <v>27</v>
      </c>
      <c r="H354">
        <v>3</v>
      </c>
      <c r="I354" t="s">
        <v>37</v>
      </c>
    </row>
    <row r="355" spans="5:9" x14ac:dyDescent="0.3">
      <c r="E355">
        <v>1</v>
      </c>
      <c r="F355" t="s">
        <v>27</v>
      </c>
      <c r="H355">
        <v>4</v>
      </c>
      <c r="I355" t="s">
        <v>37</v>
      </c>
    </row>
    <row r="356" spans="5:9" x14ac:dyDescent="0.3">
      <c r="E356">
        <v>3</v>
      </c>
      <c r="F356" t="s">
        <v>27</v>
      </c>
      <c r="H356">
        <v>4</v>
      </c>
      <c r="I356" t="s">
        <v>37</v>
      </c>
    </row>
    <row r="357" spans="5:9" x14ac:dyDescent="0.3">
      <c r="E357">
        <v>3</v>
      </c>
      <c r="F357" t="s">
        <v>27</v>
      </c>
      <c r="H357">
        <v>2</v>
      </c>
      <c r="I357" t="s">
        <v>37</v>
      </c>
    </row>
    <row r="358" spans="5:9" x14ac:dyDescent="0.3">
      <c r="E358">
        <v>4</v>
      </c>
      <c r="F358" t="s">
        <v>27</v>
      </c>
      <c r="H358">
        <v>3</v>
      </c>
      <c r="I358" t="s">
        <v>37</v>
      </c>
    </row>
    <row r="359" spans="5:9" x14ac:dyDescent="0.3">
      <c r="E359">
        <v>3</v>
      </c>
      <c r="F359" t="s">
        <v>27</v>
      </c>
      <c r="H359">
        <v>4</v>
      </c>
      <c r="I359" t="s">
        <v>37</v>
      </c>
    </row>
    <row r="360" spans="5:9" x14ac:dyDescent="0.3">
      <c r="E360">
        <v>2</v>
      </c>
      <c r="F360" t="s">
        <v>27</v>
      </c>
      <c r="H360">
        <v>4</v>
      </c>
      <c r="I360" t="s">
        <v>37</v>
      </c>
    </row>
    <row r="361" spans="5:9" x14ac:dyDescent="0.3">
      <c r="E361">
        <v>2</v>
      </c>
      <c r="F361" t="s">
        <v>27</v>
      </c>
      <c r="H361">
        <v>4</v>
      </c>
      <c r="I361" t="s">
        <v>37</v>
      </c>
    </row>
    <row r="362" spans="5:9" x14ac:dyDescent="0.3">
      <c r="E362">
        <v>4</v>
      </c>
      <c r="F362" t="s">
        <v>27</v>
      </c>
      <c r="H362">
        <v>2</v>
      </c>
      <c r="I362" t="s">
        <v>37</v>
      </c>
    </row>
    <row r="363" spans="5:9" x14ac:dyDescent="0.3">
      <c r="E363">
        <v>4</v>
      </c>
      <c r="F363" t="s">
        <v>27</v>
      </c>
      <c r="H363">
        <v>2</v>
      </c>
      <c r="I363" t="s">
        <v>37</v>
      </c>
    </row>
    <row r="364" spans="5:9" x14ac:dyDescent="0.3">
      <c r="E364">
        <v>2</v>
      </c>
      <c r="F364" t="s">
        <v>27</v>
      </c>
      <c r="H364">
        <v>1</v>
      </c>
      <c r="I364" t="s">
        <v>37</v>
      </c>
    </row>
    <row r="365" spans="5:9" x14ac:dyDescent="0.3">
      <c r="E365">
        <v>4</v>
      </c>
      <c r="F365" t="s">
        <v>27</v>
      </c>
      <c r="H365">
        <v>4</v>
      </c>
      <c r="I365" t="s">
        <v>37</v>
      </c>
    </row>
    <row r="366" spans="5:9" x14ac:dyDescent="0.3">
      <c r="E366">
        <v>2</v>
      </c>
      <c r="F366" t="s">
        <v>27</v>
      </c>
      <c r="H366">
        <v>4</v>
      </c>
      <c r="I366" t="s">
        <v>37</v>
      </c>
    </row>
    <row r="367" spans="5:9" x14ac:dyDescent="0.3">
      <c r="E367">
        <v>3</v>
      </c>
      <c r="F367" t="s">
        <v>27</v>
      </c>
      <c r="H367">
        <v>3</v>
      </c>
      <c r="I367" t="s">
        <v>37</v>
      </c>
    </row>
    <row r="368" spans="5:9" x14ac:dyDescent="0.3">
      <c r="E368">
        <v>3</v>
      </c>
      <c r="F368" t="s">
        <v>27</v>
      </c>
      <c r="H368">
        <v>2</v>
      </c>
      <c r="I368" t="s">
        <v>37</v>
      </c>
    </row>
    <row r="369" spans="5:9" x14ac:dyDescent="0.3">
      <c r="E369">
        <v>3</v>
      </c>
      <c r="F369" t="s">
        <v>27</v>
      </c>
      <c r="H369">
        <v>4</v>
      </c>
      <c r="I369" t="s">
        <v>37</v>
      </c>
    </row>
    <row r="370" spans="5:9" x14ac:dyDescent="0.3">
      <c r="E370">
        <v>4</v>
      </c>
      <c r="F370" t="s">
        <v>27</v>
      </c>
      <c r="H370">
        <v>3</v>
      </c>
      <c r="I370" t="s">
        <v>37</v>
      </c>
    </row>
    <row r="371" spans="5:9" x14ac:dyDescent="0.3">
      <c r="E371">
        <v>3</v>
      </c>
      <c r="F371" t="s">
        <v>27</v>
      </c>
      <c r="H371">
        <v>4</v>
      </c>
      <c r="I371" t="s">
        <v>37</v>
      </c>
    </row>
    <row r="372" spans="5:9" x14ac:dyDescent="0.3">
      <c r="E372">
        <v>2</v>
      </c>
      <c r="F372" t="s">
        <v>27</v>
      </c>
      <c r="H372">
        <v>3</v>
      </c>
      <c r="I372" t="s">
        <v>37</v>
      </c>
    </row>
    <row r="373" spans="5:9" x14ac:dyDescent="0.3">
      <c r="E373">
        <v>3</v>
      </c>
      <c r="F373" t="s">
        <v>27</v>
      </c>
      <c r="H373">
        <v>3</v>
      </c>
      <c r="I373" t="s">
        <v>37</v>
      </c>
    </row>
    <row r="374" spans="5:9" x14ac:dyDescent="0.3">
      <c r="E374">
        <v>3</v>
      </c>
      <c r="F374" t="s">
        <v>27</v>
      </c>
      <c r="H374">
        <v>3</v>
      </c>
      <c r="I374" t="s">
        <v>37</v>
      </c>
    </row>
    <row r="375" spans="5:9" x14ac:dyDescent="0.3">
      <c r="E375">
        <v>2</v>
      </c>
      <c r="F375" t="s">
        <v>27</v>
      </c>
      <c r="H375">
        <v>3</v>
      </c>
      <c r="I375" t="s">
        <v>37</v>
      </c>
    </row>
    <row r="376" spans="5:9" x14ac:dyDescent="0.3">
      <c r="E376">
        <v>4</v>
      </c>
      <c r="F376" t="s">
        <v>27</v>
      </c>
      <c r="H376">
        <v>3</v>
      </c>
      <c r="I376" t="s">
        <v>37</v>
      </c>
    </row>
    <row r="377" spans="5:9" x14ac:dyDescent="0.3">
      <c r="E377">
        <v>3</v>
      </c>
      <c r="F377" t="s">
        <v>27</v>
      </c>
      <c r="H377">
        <v>3</v>
      </c>
      <c r="I377" t="s">
        <v>37</v>
      </c>
    </row>
    <row r="378" spans="5:9" x14ac:dyDescent="0.3">
      <c r="E378">
        <v>3</v>
      </c>
      <c r="F378" t="s">
        <v>27</v>
      </c>
      <c r="H378">
        <v>4</v>
      </c>
      <c r="I378" t="s">
        <v>37</v>
      </c>
    </row>
    <row r="379" spans="5:9" x14ac:dyDescent="0.3">
      <c r="E379">
        <v>3</v>
      </c>
      <c r="F379" t="s">
        <v>27</v>
      </c>
      <c r="H379">
        <v>4</v>
      </c>
      <c r="I379" t="s">
        <v>37</v>
      </c>
    </row>
    <row r="380" spans="5:9" x14ac:dyDescent="0.3">
      <c r="E380">
        <v>4</v>
      </c>
      <c r="F380" t="s">
        <v>27</v>
      </c>
      <c r="H380">
        <v>4</v>
      </c>
      <c r="I380" t="s">
        <v>37</v>
      </c>
    </row>
    <row r="381" spans="5:9" x14ac:dyDescent="0.3">
      <c r="E381">
        <v>2</v>
      </c>
      <c r="F381" t="s">
        <v>27</v>
      </c>
      <c r="H381">
        <v>2</v>
      </c>
      <c r="I381" t="s">
        <v>37</v>
      </c>
    </row>
    <row r="382" spans="5:9" x14ac:dyDescent="0.3">
      <c r="E382">
        <v>4</v>
      </c>
      <c r="F382" t="s">
        <v>27</v>
      </c>
      <c r="H382">
        <v>3</v>
      </c>
      <c r="I382" t="s">
        <v>37</v>
      </c>
    </row>
    <row r="383" spans="5:9" x14ac:dyDescent="0.3">
      <c r="E383">
        <v>4</v>
      </c>
      <c r="F383" t="s">
        <v>27</v>
      </c>
      <c r="H383">
        <v>4</v>
      </c>
      <c r="I383" t="s">
        <v>37</v>
      </c>
    </row>
    <row r="384" spans="5:9" x14ac:dyDescent="0.3">
      <c r="E384">
        <v>2</v>
      </c>
      <c r="F384" t="s">
        <v>27</v>
      </c>
      <c r="H384">
        <v>4</v>
      </c>
      <c r="I384" t="s">
        <v>37</v>
      </c>
    </row>
    <row r="385" spans="5:9" x14ac:dyDescent="0.3">
      <c r="E385">
        <v>3</v>
      </c>
      <c r="F385" t="s">
        <v>27</v>
      </c>
      <c r="H385">
        <v>4</v>
      </c>
      <c r="I385" t="s">
        <v>37</v>
      </c>
    </row>
    <row r="386" spans="5:9" x14ac:dyDescent="0.3">
      <c r="E386">
        <v>2</v>
      </c>
      <c r="F386" t="s">
        <v>27</v>
      </c>
      <c r="H386">
        <v>2</v>
      </c>
      <c r="I386" t="s">
        <v>37</v>
      </c>
    </row>
    <row r="387" spans="5:9" x14ac:dyDescent="0.3">
      <c r="E387">
        <v>4</v>
      </c>
      <c r="F387" t="s">
        <v>27</v>
      </c>
      <c r="H387">
        <v>2</v>
      </c>
      <c r="I387" t="s">
        <v>37</v>
      </c>
    </row>
    <row r="388" spans="5:9" x14ac:dyDescent="0.3">
      <c r="E388">
        <v>2</v>
      </c>
      <c r="F388" t="s">
        <v>27</v>
      </c>
      <c r="H388">
        <v>2</v>
      </c>
      <c r="I388" t="s">
        <v>37</v>
      </c>
    </row>
    <row r="389" spans="5:9" x14ac:dyDescent="0.3">
      <c r="E389">
        <v>2</v>
      </c>
      <c r="F389" t="s">
        <v>27</v>
      </c>
      <c r="H389">
        <v>2</v>
      </c>
      <c r="I389" t="s">
        <v>37</v>
      </c>
    </row>
    <row r="390" spans="5:9" x14ac:dyDescent="0.3">
      <c r="E390">
        <v>2</v>
      </c>
      <c r="F390" t="s">
        <v>27</v>
      </c>
      <c r="H390">
        <v>1</v>
      </c>
      <c r="I390" t="s">
        <v>37</v>
      </c>
    </row>
    <row r="391" spans="5:9" x14ac:dyDescent="0.3">
      <c r="E391">
        <v>4</v>
      </c>
      <c r="F391" t="s">
        <v>27</v>
      </c>
      <c r="H391">
        <v>3</v>
      </c>
      <c r="I391" t="s">
        <v>37</v>
      </c>
    </row>
    <row r="392" spans="5:9" x14ac:dyDescent="0.3">
      <c r="E392">
        <v>4</v>
      </c>
      <c r="F392" t="s">
        <v>27</v>
      </c>
      <c r="H392">
        <v>2</v>
      </c>
      <c r="I392" t="s">
        <v>37</v>
      </c>
    </row>
    <row r="393" spans="5:9" x14ac:dyDescent="0.3">
      <c r="E393">
        <v>3</v>
      </c>
      <c r="F393" t="s">
        <v>27</v>
      </c>
      <c r="H393">
        <v>4</v>
      </c>
      <c r="I393" t="s">
        <v>37</v>
      </c>
    </row>
    <row r="394" spans="5:9" x14ac:dyDescent="0.3">
      <c r="E394">
        <v>3</v>
      </c>
      <c r="F394" t="s">
        <v>27</v>
      </c>
      <c r="H394">
        <v>2</v>
      </c>
      <c r="I394" t="s">
        <v>37</v>
      </c>
    </row>
    <row r="395" spans="5:9" x14ac:dyDescent="0.3">
      <c r="E395">
        <v>4</v>
      </c>
      <c r="F395" t="s">
        <v>27</v>
      </c>
      <c r="H395">
        <v>4</v>
      </c>
      <c r="I395" t="s">
        <v>37</v>
      </c>
    </row>
    <row r="396" spans="5:9" x14ac:dyDescent="0.3">
      <c r="E396">
        <v>4</v>
      </c>
      <c r="F396" t="s">
        <v>27</v>
      </c>
      <c r="H396">
        <v>4</v>
      </c>
      <c r="I396" t="s">
        <v>37</v>
      </c>
    </row>
    <row r="397" spans="5:9" x14ac:dyDescent="0.3">
      <c r="E397">
        <v>1</v>
      </c>
      <c r="F397" t="s">
        <v>27</v>
      </c>
      <c r="H397">
        <v>3</v>
      </c>
      <c r="I397" t="s">
        <v>37</v>
      </c>
    </row>
    <row r="398" spans="5:9" x14ac:dyDescent="0.3">
      <c r="E398">
        <v>5</v>
      </c>
      <c r="F398" t="s">
        <v>27</v>
      </c>
      <c r="H398">
        <v>4</v>
      </c>
      <c r="I398" t="s">
        <v>37</v>
      </c>
    </row>
    <row r="399" spans="5:9" x14ac:dyDescent="0.3">
      <c r="E399">
        <v>3</v>
      </c>
      <c r="F399" t="s">
        <v>27</v>
      </c>
      <c r="H399">
        <v>2</v>
      </c>
      <c r="I399" t="s">
        <v>37</v>
      </c>
    </row>
    <row r="400" spans="5:9" x14ac:dyDescent="0.3">
      <c r="E400">
        <v>1</v>
      </c>
      <c r="F400" t="s">
        <v>27</v>
      </c>
      <c r="H400">
        <v>4</v>
      </c>
      <c r="I400" t="s">
        <v>37</v>
      </c>
    </row>
    <row r="401" spans="5:9" x14ac:dyDescent="0.3">
      <c r="E401">
        <v>2</v>
      </c>
      <c r="F401" t="s">
        <v>27</v>
      </c>
      <c r="H401">
        <v>4</v>
      </c>
      <c r="I401" t="s">
        <v>37</v>
      </c>
    </row>
    <row r="402" spans="5:9" x14ac:dyDescent="0.3">
      <c r="E402">
        <v>1</v>
      </c>
      <c r="F402" t="s">
        <v>27</v>
      </c>
      <c r="H402">
        <v>4</v>
      </c>
      <c r="I402" t="s">
        <v>37</v>
      </c>
    </row>
    <row r="403" spans="5:9" x14ac:dyDescent="0.3">
      <c r="E403">
        <v>5</v>
      </c>
      <c r="F403" t="s">
        <v>27</v>
      </c>
      <c r="H403">
        <v>1</v>
      </c>
      <c r="I403" t="s">
        <v>37</v>
      </c>
    </row>
    <row r="404" spans="5:9" x14ac:dyDescent="0.3">
      <c r="E404">
        <v>4</v>
      </c>
      <c r="F404" t="s">
        <v>27</v>
      </c>
      <c r="H404">
        <v>4</v>
      </c>
      <c r="I404" t="s">
        <v>37</v>
      </c>
    </row>
    <row r="405" spans="5:9" x14ac:dyDescent="0.3">
      <c r="E405">
        <v>3</v>
      </c>
      <c r="F405" t="s">
        <v>27</v>
      </c>
      <c r="H405">
        <v>3</v>
      </c>
      <c r="I405" t="s">
        <v>37</v>
      </c>
    </row>
    <row r="406" spans="5:9" x14ac:dyDescent="0.3">
      <c r="E406">
        <v>3</v>
      </c>
      <c r="F406" t="s">
        <v>27</v>
      </c>
      <c r="H406">
        <v>1</v>
      </c>
      <c r="I406" t="s">
        <v>37</v>
      </c>
    </row>
    <row r="407" spans="5:9" x14ac:dyDescent="0.3">
      <c r="E407">
        <v>4</v>
      </c>
      <c r="F407" t="s">
        <v>27</v>
      </c>
      <c r="H407">
        <v>3</v>
      </c>
      <c r="I407" t="s">
        <v>37</v>
      </c>
    </row>
    <row r="408" spans="5:9" x14ac:dyDescent="0.3">
      <c r="E408">
        <v>3</v>
      </c>
      <c r="F408" t="s">
        <v>27</v>
      </c>
      <c r="H408">
        <v>3</v>
      </c>
      <c r="I408" t="s">
        <v>37</v>
      </c>
    </row>
    <row r="409" spans="5:9" x14ac:dyDescent="0.3">
      <c r="E409">
        <v>2</v>
      </c>
      <c r="F409" t="s">
        <v>27</v>
      </c>
      <c r="H409">
        <v>4</v>
      </c>
      <c r="I409" t="s">
        <v>37</v>
      </c>
    </row>
    <row r="410" spans="5:9" x14ac:dyDescent="0.3">
      <c r="E410">
        <v>3</v>
      </c>
      <c r="F410" t="s">
        <v>27</v>
      </c>
      <c r="H410">
        <v>4</v>
      </c>
      <c r="I410" t="s">
        <v>37</v>
      </c>
    </row>
    <row r="411" spans="5:9" x14ac:dyDescent="0.3">
      <c r="E411">
        <v>3</v>
      </c>
      <c r="F411" t="s">
        <v>27</v>
      </c>
      <c r="H411">
        <v>3</v>
      </c>
      <c r="I411" t="s">
        <v>37</v>
      </c>
    </row>
    <row r="412" spans="5:9" x14ac:dyDescent="0.3">
      <c r="E412">
        <v>4</v>
      </c>
      <c r="F412" t="s">
        <v>27</v>
      </c>
      <c r="H412">
        <v>2</v>
      </c>
      <c r="I412" t="s">
        <v>37</v>
      </c>
    </row>
    <row r="413" spans="5:9" x14ac:dyDescent="0.3">
      <c r="E413">
        <v>3</v>
      </c>
      <c r="F413" t="s">
        <v>27</v>
      </c>
      <c r="H413">
        <v>4</v>
      </c>
      <c r="I413" t="s">
        <v>37</v>
      </c>
    </row>
    <row r="414" spans="5:9" x14ac:dyDescent="0.3">
      <c r="E414">
        <v>3</v>
      </c>
      <c r="F414" t="s">
        <v>27</v>
      </c>
      <c r="H414">
        <v>3</v>
      </c>
      <c r="I414" t="s">
        <v>37</v>
      </c>
    </row>
    <row r="415" spans="5:9" x14ac:dyDescent="0.3">
      <c r="E415">
        <v>2</v>
      </c>
      <c r="F415" t="s">
        <v>27</v>
      </c>
      <c r="H415">
        <v>3</v>
      </c>
      <c r="I415" t="s">
        <v>37</v>
      </c>
    </row>
    <row r="416" spans="5:9" x14ac:dyDescent="0.3">
      <c r="E416">
        <v>4</v>
      </c>
      <c r="F416" t="s">
        <v>27</v>
      </c>
      <c r="H416">
        <v>4</v>
      </c>
      <c r="I416" t="s">
        <v>37</v>
      </c>
    </row>
    <row r="417" spans="5:9" x14ac:dyDescent="0.3">
      <c r="E417">
        <v>3</v>
      </c>
      <c r="F417" t="s">
        <v>27</v>
      </c>
      <c r="H417">
        <v>4</v>
      </c>
      <c r="I417" t="s">
        <v>37</v>
      </c>
    </row>
    <row r="418" spans="5:9" x14ac:dyDescent="0.3">
      <c r="E418">
        <v>4</v>
      </c>
      <c r="F418" t="s">
        <v>27</v>
      </c>
      <c r="H418">
        <v>4</v>
      </c>
      <c r="I418" t="s">
        <v>37</v>
      </c>
    </row>
    <row r="419" spans="5:9" x14ac:dyDescent="0.3">
      <c r="E419">
        <v>2</v>
      </c>
      <c r="F419" t="s">
        <v>27</v>
      </c>
      <c r="H419">
        <v>2</v>
      </c>
      <c r="I419" t="s">
        <v>37</v>
      </c>
    </row>
    <row r="420" spans="5:9" x14ac:dyDescent="0.3">
      <c r="E420">
        <v>4</v>
      </c>
      <c r="F420" t="s">
        <v>27</v>
      </c>
      <c r="H420">
        <v>3</v>
      </c>
      <c r="I420" t="s">
        <v>37</v>
      </c>
    </row>
    <row r="421" spans="5:9" x14ac:dyDescent="0.3">
      <c r="E421">
        <v>2</v>
      </c>
      <c r="F421" t="s">
        <v>27</v>
      </c>
      <c r="H421">
        <v>3</v>
      </c>
      <c r="I421" t="s">
        <v>37</v>
      </c>
    </row>
    <row r="422" spans="5:9" x14ac:dyDescent="0.3">
      <c r="E422">
        <v>5</v>
      </c>
      <c r="F422" t="s">
        <v>27</v>
      </c>
      <c r="H422">
        <v>2</v>
      </c>
      <c r="I422" t="s">
        <v>37</v>
      </c>
    </row>
    <row r="423" spans="5:9" x14ac:dyDescent="0.3">
      <c r="E423">
        <v>3</v>
      </c>
      <c r="F423" t="s">
        <v>27</v>
      </c>
      <c r="H423">
        <v>1</v>
      </c>
      <c r="I423" t="s">
        <v>37</v>
      </c>
    </row>
    <row r="424" spans="5:9" x14ac:dyDescent="0.3">
      <c r="E424">
        <v>3</v>
      </c>
      <c r="F424" t="s">
        <v>27</v>
      </c>
      <c r="H424">
        <v>3</v>
      </c>
      <c r="I424" t="s">
        <v>37</v>
      </c>
    </row>
    <row r="425" spans="5:9" x14ac:dyDescent="0.3">
      <c r="E425">
        <v>2</v>
      </c>
      <c r="F425" t="s">
        <v>27</v>
      </c>
      <c r="H425">
        <v>3</v>
      </c>
      <c r="I425" t="s">
        <v>37</v>
      </c>
    </row>
    <row r="426" spans="5:9" x14ac:dyDescent="0.3">
      <c r="E426">
        <v>2</v>
      </c>
      <c r="F426" t="s">
        <v>27</v>
      </c>
      <c r="H426">
        <v>3</v>
      </c>
      <c r="I426" t="s">
        <v>37</v>
      </c>
    </row>
    <row r="427" spans="5:9" x14ac:dyDescent="0.3">
      <c r="E427">
        <v>3</v>
      </c>
      <c r="F427" t="s">
        <v>27</v>
      </c>
      <c r="H427">
        <v>1</v>
      </c>
      <c r="I427" t="s">
        <v>37</v>
      </c>
    </row>
    <row r="428" spans="5:9" x14ac:dyDescent="0.3">
      <c r="E428">
        <v>3</v>
      </c>
      <c r="F428" t="s">
        <v>27</v>
      </c>
      <c r="H428">
        <v>2</v>
      </c>
      <c r="I428" t="s">
        <v>37</v>
      </c>
    </row>
    <row r="429" spans="5:9" x14ac:dyDescent="0.3">
      <c r="E429">
        <v>3</v>
      </c>
      <c r="F429" t="s">
        <v>27</v>
      </c>
      <c r="H429">
        <v>1</v>
      </c>
      <c r="I429" t="s">
        <v>37</v>
      </c>
    </row>
    <row r="430" spans="5:9" x14ac:dyDescent="0.3">
      <c r="E430">
        <v>4</v>
      </c>
      <c r="F430" t="s">
        <v>27</v>
      </c>
      <c r="H430">
        <v>2</v>
      </c>
      <c r="I430" t="s">
        <v>37</v>
      </c>
    </row>
    <row r="431" spans="5:9" x14ac:dyDescent="0.3">
      <c r="E431">
        <v>1</v>
      </c>
      <c r="F431" t="s">
        <v>27</v>
      </c>
      <c r="H431">
        <v>1</v>
      </c>
      <c r="I431" t="s">
        <v>37</v>
      </c>
    </row>
    <row r="432" spans="5:9" x14ac:dyDescent="0.3">
      <c r="E432">
        <v>2</v>
      </c>
      <c r="F432" t="s">
        <v>27</v>
      </c>
      <c r="H432">
        <v>3</v>
      </c>
      <c r="I432" t="s">
        <v>37</v>
      </c>
    </row>
    <row r="433" spans="5:9" x14ac:dyDescent="0.3">
      <c r="E433">
        <v>4</v>
      </c>
      <c r="F433" t="s">
        <v>27</v>
      </c>
      <c r="H433">
        <v>3</v>
      </c>
      <c r="I433" t="s">
        <v>37</v>
      </c>
    </row>
    <row r="434" spans="5:9" x14ac:dyDescent="0.3">
      <c r="E434">
        <v>3</v>
      </c>
      <c r="F434" t="s">
        <v>27</v>
      </c>
      <c r="H434">
        <v>3</v>
      </c>
      <c r="I434" t="s">
        <v>37</v>
      </c>
    </row>
    <row r="435" spans="5:9" x14ac:dyDescent="0.3">
      <c r="E435">
        <v>5</v>
      </c>
      <c r="F435" t="s">
        <v>27</v>
      </c>
      <c r="H435">
        <v>1</v>
      </c>
      <c r="I435" t="s">
        <v>37</v>
      </c>
    </row>
    <row r="436" spans="5:9" x14ac:dyDescent="0.3">
      <c r="E436">
        <v>4</v>
      </c>
      <c r="F436" t="s">
        <v>27</v>
      </c>
      <c r="H436">
        <v>2</v>
      </c>
      <c r="I436" t="s">
        <v>37</v>
      </c>
    </row>
    <row r="437" spans="5:9" x14ac:dyDescent="0.3">
      <c r="E437">
        <v>3</v>
      </c>
      <c r="F437" t="s">
        <v>27</v>
      </c>
      <c r="H437">
        <v>3</v>
      </c>
      <c r="I437" t="s">
        <v>37</v>
      </c>
    </row>
    <row r="438" spans="5:9" x14ac:dyDescent="0.3">
      <c r="E438">
        <v>3</v>
      </c>
      <c r="F438" t="s">
        <v>27</v>
      </c>
      <c r="H438">
        <v>2</v>
      </c>
      <c r="I438" t="s">
        <v>37</v>
      </c>
    </row>
    <row r="439" spans="5:9" x14ac:dyDescent="0.3">
      <c r="E439">
        <v>2</v>
      </c>
      <c r="F439" t="s">
        <v>27</v>
      </c>
      <c r="H439">
        <v>2</v>
      </c>
      <c r="I439" t="s">
        <v>37</v>
      </c>
    </row>
    <row r="440" spans="5:9" x14ac:dyDescent="0.3">
      <c r="E440">
        <v>4</v>
      </c>
      <c r="F440" t="s">
        <v>27</v>
      </c>
      <c r="H440">
        <v>3</v>
      </c>
      <c r="I440" t="s">
        <v>37</v>
      </c>
    </row>
    <row r="441" spans="5:9" x14ac:dyDescent="0.3">
      <c r="E441">
        <v>3</v>
      </c>
      <c r="F441" t="s">
        <v>27</v>
      </c>
      <c r="H441">
        <v>4</v>
      </c>
      <c r="I441" t="s">
        <v>37</v>
      </c>
    </row>
    <row r="442" spans="5:9" x14ac:dyDescent="0.3">
      <c r="E442">
        <v>3</v>
      </c>
      <c r="F442" t="s">
        <v>27</v>
      </c>
      <c r="H442">
        <v>2</v>
      </c>
      <c r="I442" t="s">
        <v>37</v>
      </c>
    </row>
    <row r="443" spans="5:9" x14ac:dyDescent="0.3">
      <c r="E443">
        <v>5</v>
      </c>
      <c r="F443" t="s">
        <v>27</v>
      </c>
      <c r="H443">
        <v>1</v>
      </c>
      <c r="I443" t="s">
        <v>37</v>
      </c>
    </row>
    <row r="444" spans="5:9" x14ac:dyDescent="0.3">
      <c r="E444">
        <v>5</v>
      </c>
      <c r="F444" t="s">
        <v>27</v>
      </c>
      <c r="H444">
        <v>4</v>
      </c>
      <c r="I444" t="s">
        <v>37</v>
      </c>
    </row>
    <row r="445" spans="5:9" x14ac:dyDescent="0.3">
      <c r="E445">
        <v>3</v>
      </c>
      <c r="F445" t="s">
        <v>27</v>
      </c>
      <c r="H445">
        <v>3</v>
      </c>
      <c r="I445" t="s">
        <v>37</v>
      </c>
    </row>
    <row r="446" spans="5:9" x14ac:dyDescent="0.3">
      <c r="E446">
        <v>1</v>
      </c>
      <c r="F446" t="s">
        <v>27</v>
      </c>
      <c r="H446">
        <v>4</v>
      </c>
      <c r="I446" t="s">
        <v>37</v>
      </c>
    </row>
    <row r="447" spans="5:9" x14ac:dyDescent="0.3">
      <c r="E447">
        <v>4</v>
      </c>
      <c r="F447" t="s">
        <v>27</v>
      </c>
      <c r="H447">
        <v>2</v>
      </c>
      <c r="I447" t="s">
        <v>37</v>
      </c>
    </row>
    <row r="448" spans="5:9" x14ac:dyDescent="0.3">
      <c r="E448">
        <v>5</v>
      </c>
      <c r="F448" t="s">
        <v>27</v>
      </c>
      <c r="H448">
        <v>3</v>
      </c>
      <c r="I448" t="s">
        <v>37</v>
      </c>
    </row>
    <row r="449" spans="5:9" x14ac:dyDescent="0.3">
      <c r="E449">
        <v>4</v>
      </c>
      <c r="F449" t="s">
        <v>27</v>
      </c>
      <c r="H449">
        <v>3</v>
      </c>
      <c r="I449" t="s">
        <v>37</v>
      </c>
    </row>
    <row r="450" spans="5:9" x14ac:dyDescent="0.3">
      <c r="E450">
        <v>3</v>
      </c>
      <c r="F450" t="s">
        <v>27</v>
      </c>
      <c r="H450">
        <v>2</v>
      </c>
      <c r="I450" t="s">
        <v>37</v>
      </c>
    </row>
    <row r="451" spans="5:9" x14ac:dyDescent="0.3">
      <c r="E451">
        <v>3</v>
      </c>
      <c r="F451" t="s">
        <v>27</v>
      </c>
      <c r="H451">
        <v>2</v>
      </c>
      <c r="I451" t="s">
        <v>37</v>
      </c>
    </row>
    <row r="452" spans="5:9" x14ac:dyDescent="0.3">
      <c r="E452">
        <v>1</v>
      </c>
      <c r="F452" t="s">
        <v>27</v>
      </c>
      <c r="H452">
        <v>3</v>
      </c>
      <c r="I452" t="s">
        <v>37</v>
      </c>
    </row>
    <row r="453" spans="5:9" x14ac:dyDescent="0.3">
      <c r="E453">
        <v>5</v>
      </c>
      <c r="F453" t="s">
        <v>27</v>
      </c>
      <c r="H453">
        <v>3</v>
      </c>
      <c r="I453" t="s">
        <v>37</v>
      </c>
    </row>
    <row r="454" spans="5:9" x14ac:dyDescent="0.3">
      <c r="E454">
        <v>3</v>
      </c>
      <c r="F454" t="s">
        <v>27</v>
      </c>
      <c r="H454">
        <v>4</v>
      </c>
      <c r="I454" t="s">
        <v>37</v>
      </c>
    </row>
    <row r="455" spans="5:9" x14ac:dyDescent="0.3">
      <c r="E455">
        <v>4</v>
      </c>
      <c r="F455" t="s">
        <v>27</v>
      </c>
      <c r="H455">
        <v>2</v>
      </c>
      <c r="I455" t="s">
        <v>37</v>
      </c>
    </row>
    <row r="456" spans="5:9" x14ac:dyDescent="0.3">
      <c r="E456">
        <v>3</v>
      </c>
      <c r="F456" t="s">
        <v>27</v>
      </c>
      <c r="H456">
        <v>4</v>
      </c>
      <c r="I456" t="s">
        <v>37</v>
      </c>
    </row>
    <row r="457" spans="5:9" x14ac:dyDescent="0.3">
      <c r="E457">
        <v>4</v>
      </c>
      <c r="F457" t="s">
        <v>27</v>
      </c>
      <c r="H457">
        <v>1</v>
      </c>
      <c r="I457" t="s">
        <v>37</v>
      </c>
    </row>
    <row r="458" spans="5:9" x14ac:dyDescent="0.3">
      <c r="E458">
        <v>3</v>
      </c>
      <c r="F458" t="s">
        <v>27</v>
      </c>
      <c r="H458">
        <v>2</v>
      </c>
      <c r="I458" t="s">
        <v>37</v>
      </c>
    </row>
    <row r="459" spans="5:9" x14ac:dyDescent="0.3">
      <c r="E459">
        <v>4</v>
      </c>
      <c r="F459" t="s">
        <v>27</v>
      </c>
      <c r="H459">
        <v>4</v>
      </c>
      <c r="I459" t="s">
        <v>37</v>
      </c>
    </row>
    <row r="460" spans="5:9" x14ac:dyDescent="0.3">
      <c r="E460">
        <v>1</v>
      </c>
      <c r="F460" t="s">
        <v>27</v>
      </c>
      <c r="H460">
        <v>2</v>
      </c>
      <c r="I460" t="s">
        <v>37</v>
      </c>
    </row>
    <row r="461" spans="5:9" x14ac:dyDescent="0.3">
      <c r="E461">
        <v>4</v>
      </c>
      <c r="F461" t="s">
        <v>27</v>
      </c>
      <c r="H461">
        <v>5</v>
      </c>
      <c r="I461" t="s">
        <v>37</v>
      </c>
    </row>
    <row r="462" spans="5:9" x14ac:dyDescent="0.3">
      <c r="E462">
        <v>4</v>
      </c>
      <c r="F462" t="s">
        <v>27</v>
      </c>
      <c r="H462">
        <v>4</v>
      </c>
      <c r="I462" t="s">
        <v>37</v>
      </c>
    </row>
    <row r="463" spans="5:9" x14ac:dyDescent="0.3">
      <c r="E463">
        <v>3</v>
      </c>
      <c r="F463" t="s">
        <v>27</v>
      </c>
      <c r="H463">
        <v>4</v>
      </c>
      <c r="I463" t="s">
        <v>37</v>
      </c>
    </row>
    <row r="464" spans="5:9" x14ac:dyDescent="0.3">
      <c r="E464">
        <v>4</v>
      </c>
      <c r="F464" t="s">
        <v>27</v>
      </c>
      <c r="H464">
        <v>3</v>
      </c>
      <c r="I464" t="s">
        <v>37</v>
      </c>
    </row>
    <row r="465" spans="5:9" x14ac:dyDescent="0.3">
      <c r="E465">
        <v>3</v>
      </c>
      <c r="F465" t="s">
        <v>27</v>
      </c>
      <c r="H465">
        <v>3</v>
      </c>
      <c r="I465" t="s">
        <v>37</v>
      </c>
    </row>
    <row r="466" spans="5:9" x14ac:dyDescent="0.3">
      <c r="E466">
        <v>1</v>
      </c>
      <c r="F466" t="s">
        <v>27</v>
      </c>
      <c r="H466">
        <v>3</v>
      </c>
      <c r="I466" t="s">
        <v>37</v>
      </c>
    </row>
    <row r="467" spans="5:9" x14ac:dyDescent="0.3">
      <c r="E467">
        <v>4</v>
      </c>
      <c r="F467" t="s">
        <v>27</v>
      </c>
      <c r="H467">
        <v>3</v>
      </c>
      <c r="I467" t="s">
        <v>37</v>
      </c>
    </row>
    <row r="468" spans="5:9" x14ac:dyDescent="0.3">
      <c r="E468">
        <v>3</v>
      </c>
      <c r="F468" t="s">
        <v>27</v>
      </c>
      <c r="H468">
        <v>3</v>
      </c>
      <c r="I468" t="s">
        <v>37</v>
      </c>
    </row>
    <row r="469" spans="5:9" x14ac:dyDescent="0.3">
      <c r="E469">
        <v>2</v>
      </c>
      <c r="F469" t="s">
        <v>27</v>
      </c>
      <c r="H469">
        <v>3</v>
      </c>
      <c r="I469" t="s">
        <v>37</v>
      </c>
    </row>
    <row r="470" spans="5:9" x14ac:dyDescent="0.3">
      <c r="E470">
        <v>4</v>
      </c>
      <c r="F470" t="s">
        <v>27</v>
      </c>
      <c r="H470">
        <v>4</v>
      </c>
      <c r="I470" t="s">
        <v>37</v>
      </c>
    </row>
    <row r="471" spans="5:9" x14ac:dyDescent="0.3">
      <c r="E471">
        <v>1</v>
      </c>
      <c r="F471" t="s">
        <v>27</v>
      </c>
      <c r="H471">
        <v>3</v>
      </c>
      <c r="I471" t="s">
        <v>37</v>
      </c>
    </row>
    <row r="472" spans="5:9" x14ac:dyDescent="0.3">
      <c r="E472">
        <v>3</v>
      </c>
      <c r="F472" t="s">
        <v>27</v>
      </c>
      <c r="H472">
        <v>4</v>
      </c>
      <c r="I472" t="s">
        <v>37</v>
      </c>
    </row>
    <row r="473" spans="5:9" x14ac:dyDescent="0.3">
      <c r="E473">
        <v>2</v>
      </c>
      <c r="F473" t="s">
        <v>27</v>
      </c>
      <c r="H473">
        <v>4</v>
      </c>
      <c r="I473" t="s">
        <v>37</v>
      </c>
    </row>
    <row r="474" spans="5:9" x14ac:dyDescent="0.3">
      <c r="E474">
        <v>4</v>
      </c>
      <c r="F474" t="s">
        <v>27</v>
      </c>
      <c r="H474">
        <v>4</v>
      </c>
      <c r="I474" t="s">
        <v>37</v>
      </c>
    </row>
    <row r="475" spans="5:9" x14ac:dyDescent="0.3">
      <c r="E475">
        <v>4</v>
      </c>
      <c r="F475" t="s">
        <v>27</v>
      </c>
      <c r="H475">
        <v>2</v>
      </c>
      <c r="I475" t="s">
        <v>37</v>
      </c>
    </row>
    <row r="476" spans="5:9" x14ac:dyDescent="0.3">
      <c r="E476">
        <v>2</v>
      </c>
      <c r="F476" t="s">
        <v>27</v>
      </c>
      <c r="H476">
        <v>1</v>
      </c>
      <c r="I476" t="s">
        <v>37</v>
      </c>
    </row>
    <row r="477" spans="5:9" x14ac:dyDescent="0.3">
      <c r="E477">
        <v>2</v>
      </c>
      <c r="F477" t="s">
        <v>27</v>
      </c>
      <c r="H477">
        <v>3</v>
      </c>
      <c r="I477" t="s">
        <v>37</v>
      </c>
    </row>
    <row r="478" spans="5:9" x14ac:dyDescent="0.3">
      <c r="E478">
        <v>2</v>
      </c>
      <c r="F478" t="s">
        <v>27</v>
      </c>
      <c r="H478">
        <v>2</v>
      </c>
      <c r="I478" t="s">
        <v>37</v>
      </c>
    </row>
    <row r="479" spans="5:9" x14ac:dyDescent="0.3">
      <c r="E479">
        <v>3</v>
      </c>
      <c r="F479" t="s">
        <v>27</v>
      </c>
      <c r="H479">
        <v>2</v>
      </c>
      <c r="I479" t="s">
        <v>37</v>
      </c>
    </row>
    <row r="480" spans="5:9" x14ac:dyDescent="0.3">
      <c r="E480">
        <v>3</v>
      </c>
      <c r="F480" t="s">
        <v>27</v>
      </c>
      <c r="H480">
        <v>3</v>
      </c>
      <c r="I480" t="s">
        <v>37</v>
      </c>
    </row>
    <row r="481" spans="5:9" x14ac:dyDescent="0.3">
      <c r="E481">
        <v>3</v>
      </c>
      <c r="F481" t="s">
        <v>27</v>
      </c>
      <c r="H481">
        <v>1</v>
      </c>
      <c r="I481" t="s">
        <v>37</v>
      </c>
    </row>
    <row r="482" spans="5:9" x14ac:dyDescent="0.3">
      <c r="E482">
        <v>2</v>
      </c>
      <c r="F482" t="s">
        <v>27</v>
      </c>
      <c r="H482">
        <v>4</v>
      </c>
      <c r="I482" t="s">
        <v>37</v>
      </c>
    </row>
    <row r="483" spans="5:9" x14ac:dyDescent="0.3">
      <c r="E483">
        <v>3</v>
      </c>
      <c r="F483" t="s">
        <v>27</v>
      </c>
      <c r="H483">
        <v>3</v>
      </c>
      <c r="I483" t="s">
        <v>37</v>
      </c>
    </row>
    <row r="484" spans="5:9" x14ac:dyDescent="0.3">
      <c r="E484">
        <v>1</v>
      </c>
      <c r="F484" t="s">
        <v>27</v>
      </c>
      <c r="H484">
        <v>2</v>
      </c>
      <c r="I484" t="s">
        <v>37</v>
      </c>
    </row>
    <row r="485" spans="5:9" x14ac:dyDescent="0.3">
      <c r="E485">
        <v>3</v>
      </c>
      <c r="F485" t="s">
        <v>27</v>
      </c>
      <c r="H485">
        <v>4</v>
      </c>
      <c r="I485" t="s">
        <v>37</v>
      </c>
    </row>
    <row r="486" spans="5:9" x14ac:dyDescent="0.3">
      <c r="E486">
        <v>4</v>
      </c>
      <c r="F486" t="s">
        <v>27</v>
      </c>
      <c r="H486">
        <v>4</v>
      </c>
      <c r="I486" t="s">
        <v>37</v>
      </c>
    </row>
    <row r="487" spans="5:9" x14ac:dyDescent="0.3">
      <c r="E487">
        <v>5</v>
      </c>
      <c r="F487" t="s">
        <v>27</v>
      </c>
      <c r="H487">
        <v>3</v>
      </c>
      <c r="I487" t="s">
        <v>37</v>
      </c>
    </row>
    <row r="488" spans="5:9" x14ac:dyDescent="0.3">
      <c r="E488">
        <v>1</v>
      </c>
      <c r="F488" t="s">
        <v>27</v>
      </c>
      <c r="H488">
        <v>4</v>
      </c>
      <c r="I488" t="s">
        <v>37</v>
      </c>
    </row>
    <row r="489" spans="5:9" x14ac:dyDescent="0.3">
      <c r="E489">
        <v>2</v>
      </c>
      <c r="F489" t="s">
        <v>27</v>
      </c>
      <c r="H489">
        <v>3</v>
      </c>
      <c r="I489" t="s">
        <v>37</v>
      </c>
    </row>
    <row r="490" spans="5:9" x14ac:dyDescent="0.3">
      <c r="E490">
        <v>2</v>
      </c>
      <c r="F490" t="s">
        <v>27</v>
      </c>
      <c r="H490">
        <v>4</v>
      </c>
      <c r="I490" t="s">
        <v>37</v>
      </c>
    </row>
    <row r="491" spans="5:9" x14ac:dyDescent="0.3">
      <c r="E491">
        <v>3</v>
      </c>
      <c r="F491" t="s">
        <v>27</v>
      </c>
      <c r="H491">
        <v>3</v>
      </c>
      <c r="I491" t="s">
        <v>37</v>
      </c>
    </row>
    <row r="492" spans="5:9" x14ac:dyDescent="0.3">
      <c r="E492">
        <v>4</v>
      </c>
      <c r="F492" t="s">
        <v>27</v>
      </c>
      <c r="H492">
        <v>4</v>
      </c>
      <c r="I492" t="s">
        <v>37</v>
      </c>
    </row>
    <row r="493" spans="5:9" x14ac:dyDescent="0.3">
      <c r="E493">
        <v>4</v>
      </c>
      <c r="F493" t="s">
        <v>27</v>
      </c>
      <c r="H493">
        <v>1</v>
      </c>
      <c r="I493" t="s">
        <v>37</v>
      </c>
    </row>
    <row r="494" spans="5:9" x14ac:dyDescent="0.3">
      <c r="E494">
        <v>1</v>
      </c>
      <c r="F494" t="s">
        <v>27</v>
      </c>
      <c r="H494">
        <v>2</v>
      </c>
      <c r="I494" t="s">
        <v>37</v>
      </c>
    </row>
    <row r="495" spans="5:9" x14ac:dyDescent="0.3">
      <c r="E495">
        <v>4</v>
      </c>
      <c r="F495" t="s">
        <v>27</v>
      </c>
      <c r="H495">
        <v>3</v>
      </c>
      <c r="I495" t="s">
        <v>37</v>
      </c>
    </row>
    <row r="496" spans="5:9" x14ac:dyDescent="0.3">
      <c r="E496">
        <v>4</v>
      </c>
      <c r="F496" t="s">
        <v>27</v>
      </c>
      <c r="H496">
        <v>1</v>
      </c>
      <c r="I496" t="s">
        <v>37</v>
      </c>
    </row>
    <row r="497" spans="5:9" x14ac:dyDescent="0.3">
      <c r="E497">
        <v>4</v>
      </c>
      <c r="F497" t="s">
        <v>27</v>
      </c>
      <c r="H497">
        <v>3</v>
      </c>
      <c r="I497" t="s">
        <v>37</v>
      </c>
    </row>
    <row r="498" spans="5:9" x14ac:dyDescent="0.3">
      <c r="E498">
        <v>2</v>
      </c>
      <c r="F498" t="s">
        <v>27</v>
      </c>
      <c r="H498">
        <v>1</v>
      </c>
      <c r="I498" t="s">
        <v>37</v>
      </c>
    </row>
    <row r="499" spans="5:9" x14ac:dyDescent="0.3">
      <c r="E499">
        <v>2</v>
      </c>
      <c r="F499" t="s">
        <v>27</v>
      </c>
      <c r="H499">
        <v>3</v>
      </c>
      <c r="I499" t="s">
        <v>37</v>
      </c>
    </row>
    <row r="500" spans="5:9" x14ac:dyDescent="0.3">
      <c r="E500">
        <v>4</v>
      </c>
      <c r="F500" t="s">
        <v>27</v>
      </c>
      <c r="H500">
        <v>2</v>
      </c>
      <c r="I500" t="s">
        <v>37</v>
      </c>
    </row>
    <row r="501" spans="5:9" x14ac:dyDescent="0.3">
      <c r="E501">
        <v>2</v>
      </c>
      <c r="F501" t="s">
        <v>27</v>
      </c>
      <c r="H501">
        <v>3</v>
      </c>
      <c r="I501" t="s">
        <v>37</v>
      </c>
    </row>
    <row r="502" spans="5:9" x14ac:dyDescent="0.3">
      <c r="E502">
        <v>3</v>
      </c>
      <c r="F502" t="s">
        <v>27</v>
      </c>
      <c r="H502">
        <v>2</v>
      </c>
      <c r="I502" t="s">
        <v>37</v>
      </c>
    </row>
    <row r="503" spans="5:9" x14ac:dyDescent="0.3">
      <c r="E503">
        <v>2</v>
      </c>
      <c r="F503" t="s">
        <v>27</v>
      </c>
      <c r="H503">
        <v>3</v>
      </c>
      <c r="I503" t="s">
        <v>37</v>
      </c>
    </row>
    <row r="504" spans="5:9" x14ac:dyDescent="0.3">
      <c r="E504">
        <v>3</v>
      </c>
      <c r="F504" t="s">
        <v>27</v>
      </c>
      <c r="H504">
        <v>4</v>
      </c>
      <c r="I504" t="s">
        <v>37</v>
      </c>
    </row>
    <row r="505" spans="5:9" x14ac:dyDescent="0.3">
      <c r="E505">
        <v>4</v>
      </c>
      <c r="F505" t="s">
        <v>27</v>
      </c>
      <c r="H505">
        <v>1</v>
      </c>
      <c r="I505" t="s">
        <v>37</v>
      </c>
    </row>
    <row r="506" spans="5:9" x14ac:dyDescent="0.3">
      <c r="E506">
        <v>2</v>
      </c>
      <c r="F506" t="s">
        <v>27</v>
      </c>
      <c r="H506">
        <v>1</v>
      </c>
      <c r="I506" t="s">
        <v>37</v>
      </c>
    </row>
    <row r="507" spans="5:9" x14ac:dyDescent="0.3">
      <c r="E507">
        <v>3</v>
      </c>
      <c r="F507" t="s">
        <v>27</v>
      </c>
      <c r="H507">
        <v>1</v>
      </c>
      <c r="I507" t="s">
        <v>37</v>
      </c>
    </row>
    <row r="508" spans="5:9" x14ac:dyDescent="0.3">
      <c r="E508">
        <v>3</v>
      </c>
      <c r="F508" t="s">
        <v>27</v>
      </c>
      <c r="H508">
        <v>2</v>
      </c>
      <c r="I508" t="s">
        <v>37</v>
      </c>
    </row>
    <row r="509" spans="5:9" x14ac:dyDescent="0.3">
      <c r="E509">
        <v>3</v>
      </c>
      <c r="F509" t="s">
        <v>27</v>
      </c>
      <c r="H509">
        <v>4</v>
      </c>
      <c r="I509" t="s">
        <v>37</v>
      </c>
    </row>
    <row r="510" spans="5:9" x14ac:dyDescent="0.3">
      <c r="E510">
        <v>4</v>
      </c>
      <c r="F510" t="s">
        <v>27</v>
      </c>
      <c r="H510">
        <v>3</v>
      </c>
      <c r="I510" t="s">
        <v>37</v>
      </c>
    </row>
    <row r="511" spans="5:9" x14ac:dyDescent="0.3">
      <c r="E511">
        <v>3</v>
      </c>
      <c r="F511" t="s">
        <v>27</v>
      </c>
      <c r="H511">
        <v>3</v>
      </c>
      <c r="I511" t="s">
        <v>37</v>
      </c>
    </row>
    <row r="512" spans="5:9" x14ac:dyDescent="0.3">
      <c r="E512">
        <v>4</v>
      </c>
      <c r="F512" t="s">
        <v>27</v>
      </c>
      <c r="H512">
        <v>3</v>
      </c>
      <c r="I512" t="s">
        <v>37</v>
      </c>
    </row>
    <row r="513" spans="5:9" x14ac:dyDescent="0.3">
      <c r="E513">
        <v>2</v>
      </c>
      <c r="F513" t="s">
        <v>27</v>
      </c>
      <c r="H513">
        <v>2</v>
      </c>
      <c r="I513" t="s">
        <v>37</v>
      </c>
    </row>
    <row r="514" spans="5:9" x14ac:dyDescent="0.3">
      <c r="E514">
        <v>4</v>
      </c>
      <c r="F514" t="s">
        <v>27</v>
      </c>
      <c r="H514">
        <v>1</v>
      </c>
      <c r="I514" t="s">
        <v>37</v>
      </c>
    </row>
    <row r="515" spans="5:9" x14ac:dyDescent="0.3">
      <c r="E515">
        <v>1</v>
      </c>
      <c r="F515" t="s">
        <v>27</v>
      </c>
      <c r="H515">
        <v>3</v>
      </c>
      <c r="I515" t="s">
        <v>37</v>
      </c>
    </row>
    <row r="516" spans="5:9" x14ac:dyDescent="0.3">
      <c r="E516">
        <v>2</v>
      </c>
      <c r="F516" t="s">
        <v>27</v>
      </c>
      <c r="H516">
        <v>4</v>
      </c>
      <c r="I516" t="s">
        <v>37</v>
      </c>
    </row>
    <row r="517" spans="5:9" x14ac:dyDescent="0.3">
      <c r="E517">
        <v>2</v>
      </c>
      <c r="F517" t="s">
        <v>27</v>
      </c>
      <c r="H517">
        <v>5</v>
      </c>
      <c r="I517" t="s">
        <v>37</v>
      </c>
    </row>
    <row r="518" spans="5:9" x14ac:dyDescent="0.3">
      <c r="E518">
        <v>4</v>
      </c>
      <c r="F518" t="s">
        <v>27</v>
      </c>
      <c r="H518">
        <v>2</v>
      </c>
      <c r="I518" t="s">
        <v>37</v>
      </c>
    </row>
    <row r="519" spans="5:9" x14ac:dyDescent="0.3">
      <c r="E519">
        <v>3</v>
      </c>
      <c r="F519" t="s">
        <v>27</v>
      </c>
      <c r="H519">
        <v>3</v>
      </c>
      <c r="I519" t="s">
        <v>37</v>
      </c>
    </row>
    <row r="520" spans="5:9" x14ac:dyDescent="0.3">
      <c r="E520">
        <v>4</v>
      </c>
      <c r="F520" t="s">
        <v>27</v>
      </c>
      <c r="H520">
        <v>1</v>
      </c>
      <c r="I520" t="s">
        <v>37</v>
      </c>
    </row>
    <row r="521" spans="5:9" x14ac:dyDescent="0.3">
      <c r="E521">
        <v>3</v>
      </c>
      <c r="F521" t="s">
        <v>27</v>
      </c>
      <c r="H521">
        <v>4</v>
      </c>
      <c r="I521" t="s">
        <v>37</v>
      </c>
    </row>
    <row r="522" spans="5:9" x14ac:dyDescent="0.3">
      <c r="E522">
        <v>3</v>
      </c>
      <c r="F522" t="s">
        <v>27</v>
      </c>
      <c r="H522">
        <v>4</v>
      </c>
      <c r="I522" t="s">
        <v>37</v>
      </c>
    </row>
    <row r="523" spans="5:9" x14ac:dyDescent="0.3">
      <c r="E523">
        <v>3</v>
      </c>
      <c r="F523" t="s">
        <v>27</v>
      </c>
      <c r="H523">
        <v>1</v>
      </c>
      <c r="I523" t="s">
        <v>37</v>
      </c>
    </row>
    <row r="524" spans="5:9" x14ac:dyDescent="0.3">
      <c r="E524">
        <v>2</v>
      </c>
      <c r="F524" t="s">
        <v>27</v>
      </c>
      <c r="H524">
        <v>3</v>
      </c>
      <c r="I524" t="s">
        <v>37</v>
      </c>
    </row>
    <row r="525" spans="5:9" x14ac:dyDescent="0.3">
      <c r="E525">
        <v>4</v>
      </c>
      <c r="F525" t="s">
        <v>27</v>
      </c>
      <c r="H525">
        <v>3</v>
      </c>
      <c r="I525" t="s">
        <v>37</v>
      </c>
    </row>
    <row r="526" spans="5:9" x14ac:dyDescent="0.3">
      <c r="E526">
        <v>3</v>
      </c>
      <c r="F526" t="s">
        <v>27</v>
      </c>
      <c r="H526">
        <v>2</v>
      </c>
      <c r="I526" t="s">
        <v>37</v>
      </c>
    </row>
    <row r="527" spans="5:9" x14ac:dyDescent="0.3">
      <c r="E527">
        <v>2</v>
      </c>
      <c r="F527" t="s">
        <v>27</v>
      </c>
      <c r="H527">
        <v>3</v>
      </c>
      <c r="I527" t="s">
        <v>37</v>
      </c>
    </row>
    <row r="528" spans="5:9" x14ac:dyDescent="0.3">
      <c r="E528">
        <v>3</v>
      </c>
      <c r="F528" t="s">
        <v>27</v>
      </c>
      <c r="H528">
        <v>3</v>
      </c>
      <c r="I528" t="s">
        <v>37</v>
      </c>
    </row>
    <row r="529" spans="5:9" x14ac:dyDescent="0.3">
      <c r="E529">
        <v>1</v>
      </c>
      <c r="F529" t="s">
        <v>27</v>
      </c>
      <c r="H529">
        <v>5</v>
      </c>
      <c r="I529" t="s">
        <v>37</v>
      </c>
    </row>
    <row r="530" spans="5:9" x14ac:dyDescent="0.3">
      <c r="E530">
        <v>3</v>
      </c>
      <c r="F530" t="s">
        <v>27</v>
      </c>
      <c r="H530">
        <v>3</v>
      </c>
      <c r="I530" t="s">
        <v>37</v>
      </c>
    </row>
    <row r="531" spans="5:9" x14ac:dyDescent="0.3">
      <c r="E531">
        <v>3</v>
      </c>
      <c r="F531" t="s">
        <v>27</v>
      </c>
      <c r="H531">
        <v>2</v>
      </c>
      <c r="I531" t="s">
        <v>37</v>
      </c>
    </row>
    <row r="532" spans="5:9" x14ac:dyDescent="0.3">
      <c r="E532">
        <v>1</v>
      </c>
      <c r="F532" t="s">
        <v>27</v>
      </c>
      <c r="H532">
        <v>3</v>
      </c>
      <c r="I532" t="s">
        <v>37</v>
      </c>
    </row>
    <row r="533" spans="5:9" x14ac:dyDescent="0.3">
      <c r="E533">
        <v>4</v>
      </c>
      <c r="F533" t="s">
        <v>27</v>
      </c>
      <c r="H533">
        <v>3</v>
      </c>
      <c r="I533" t="s">
        <v>37</v>
      </c>
    </row>
    <row r="534" spans="5:9" x14ac:dyDescent="0.3">
      <c r="E534">
        <v>1</v>
      </c>
      <c r="F534" t="s">
        <v>27</v>
      </c>
      <c r="H534">
        <v>3</v>
      </c>
      <c r="I534" t="s">
        <v>37</v>
      </c>
    </row>
    <row r="535" spans="5:9" x14ac:dyDescent="0.3">
      <c r="E535">
        <v>4</v>
      </c>
      <c r="F535" t="s">
        <v>27</v>
      </c>
      <c r="H535">
        <v>3</v>
      </c>
      <c r="I535" t="s">
        <v>37</v>
      </c>
    </row>
    <row r="536" spans="5:9" x14ac:dyDescent="0.3">
      <c r="E536">
        <v>3</v>
      </c>
      <c r="F536" t="s">
        <v>27</v>
      </c>
      <c r="H536">
        <v>4</v>
      </c>
      <c r="I536" t="s">
        <v>37</v>
      </c>
    </row>
    <row r="537" spans="5:9" x14ac:dyDescent="0.3">
      <c r="E537">
        <v>3</v>
      </c>
      <c r="F537" t="s">
        <v>27</v>
      </c>
      <c r="H537">
        <v>1</v>
      </c>
      <c r="I537" t="s">
        <v>37</v>
      </c>
    </row>
    <row r="538" spans="5:9" x14ac:dyDescent="0.3">
      <c r="E538">
        <v>2</v>
      </c>
      <c r="F538" t="s">
        <v>27</v>
      </c>
      <c r="H538">
        <v>4</v>
      </c>
      <c r="I538" t="s">
        <v>37</v>
      </c>
    </row>
    <row r="539" spans="5:9" x14ac:dyDescent="0.3">
      <c r="E539">
        <v>3</v>
      </c>
      <c r="F539" t="s">
        <v>27</v>
      </c>
      <c r="H539">
        <v>2</v>
      </c>
      <c r="I539" t="s">
        <v>37</v>
      </c>
    </row>
    <row r="540" spans="5:9" x14ac:dyDescent="0.3">
      <c r="E540">
        <v>1</v>
      </c>
      <c r="F540" t="s">
        <v>27</v>
      </c>
      <c r="H540">
        <v>3</v>
      </c>
      <c r="I540" t="s">
        <v>37</v>
      </c>
    </row>
    <row r="541" spans="5:9" x14ac:dyDescent="0.3">
      <c r="E541">
        <v>2</v>
      </c>
      <c r="F541" t="s">
        <v>27</v>
      </c>
      <c r="H541">
        <v>2</v>
      </c>
      <c r="I541" t="s">
        <v>37</v>
      </c>
    </row>
    <row r="542" spans="5:9" x14ac:dyDescent="0.3">
      <c r="E542">
        <v>2</v>
      </c>
      <c r="F542" t="s">
        <v>27</v>
      </c>
      <c r="H542">
        <v>3</v>
      </c>
      <c r="I542" t="s">
        <v>37</v>
      </c>
    </row>
    <row r="543" spans="5:9" x14ac:dyDescent="0.3">
      <c r="E543">
        <v>3</v>
      </c>
      <c r="F543" t="s">
        <v>27</v>
      </c>
      <c r="H543">
        <v>4</v>
      </c>
      <c r="I543" t="s">
        <v>37</v>
      </c>
    </row>
    <row r="544" spans="5:9" x14ac:dyDescent="0.3">
      <c r="E544">
        <v>3</v>
      </c>
      <c r="F544" t="s">
        <v>27</v>
      </c>
      <c r="H544">
        <v>3</v>
      </c>
      <c r="I544" t="s">
        <v>37</v>
      </c>
    </row>
    <row r="545" spans="5:9" x14ac:dyDescent="0.3">
      <c r="E545">
        <v>3</v>
      </c>
      <c r="F545" t="s">
        <v>27</v>
      </c>
      <c r="H545">
        <v>1</v>
      </c>
      <c r="I545" t="s">
        <v>37</v>
      </c>
    </row>
    <row r="546" spans="5:9" x14ac:dyDescent="0.3">
      <c r="E546">
        <v>4</v>
      </c>
      <c r="F546" t="s">
        <v>27</v>
      </c>
      <c r="H546">
        <v>4</v>
      </c>
      <c r="I546" t="s">
        <v>37</v>
      </c>
    </row>
    <row r="547" spans="5:9" x14ac:dyDescent="0.3">
      <c r="E547">
        <v>3</v>
      </c>
      <c r="F547" t="s">
        <v>27</v>
      </c>
      <c r="H547">
        <v>4</v>
      </c>
      <c r="I547" t="s">
        <v>37</v>
      </c>
    </row>
    <row r="548" spans="5:9" x14ac:dyDescent="0.3">
      <c r="E548">
        <v>3</v>
      </c>
      <c r="F548" t="s">
        <v>27</v>
      </c>
      <c r="H548">
        <v>2</v>
      </c>
      <c r="I548" t="s">
        <v>37</v>
      </c>
    </row>
    <row r="549" spans="5:9" x14ac:dyDescent="0.3">
      <c r="E549">
        <v>3</v>
      </c>
      <c r="F549" t="s">
        <v>27</v>
      </c>
      <c r="H549">
        <v>1</v>
      </c>
      <c r="I549" t="s">
        <v>37</v>
      </c>
    </row>
    <row r="550" spans="5:9" x14ac:dyDescent="0.3">
      <c r="E550">
        <v>3</v>
      </c>
      <c r="F550" t="s">
        <v>27</v>
      </c>
      <c r="H550">
        <v>3</v>
      </c>
      <c r="I550" t="s">
        <v>37</v>
      </c>
    </row>
    <row r="551" spans="5:9" x14ac:dyDescent="0.3">
      <c r="E551">
        <v>3</v>
      </c>
      <c r="F551" t="s">
        <v>27</v>
      </c>
      <c r="H551">
        <v>5</v>
      </c>
      <c r="I551" t="s">
        <v>37</v>
      </c>
    </row>
    <row r="552" spans="5:9" x14ac:dyDescent="0.3">
      <c r="E552">
        <v>3</v>
      </c>
      <c r="F552" t="s">
        <v>27</v>
      </c>
      <c r="H552">
        <v>4</v>
      </c>
      <c r="I552" t="s">
        <v>37</v>
      </c>
    </row>
    <row r="553" spans="5:9" x14ac:dyDescent="0.3">
      <c r="E553">
        <v>1</v>
      </c>
      <c r="F553" t="s">
        <v>27</v>
      </c>
      <c r="H553">
        <v>4</v>
      </c>
      <c r="I553" t="s">
        <v>37</v>
      </c>
    </row>
    <row r="554" spans="5:9" x14ac:dyDescent="0.3">
      <c r="E554">
        <v>4</v>
      </c>
      <c r="F554" t="s">
        <v>27</v>
      </c>
      <c r="H554">
        <v>1</v>
      </c>
      <c r="I554" t="s">
        <v>37</v>
      </c>
    </row>
    <row r="555" spans="5:9" x14ac:dyDescent="0.3">
      <c r="E555">
        <v>4</v>
      </c>
      <c r="F555" t="s">
        <v>27</v>
      </c>
      <c r="H555">
        <v>4</v>
      </c>
      <c r="I555" t="s">
        <v>37</v>
      </c>
    </row>
    <row r="556" spans="5:9" x14ac:dyDescent="0.3">
      <c r="E556">
        <v>4</v>
      </c>
      <c r="F556" t="s">
        <v>27</v>
      </c>
      <c r="H556">
        <v>3</v>
      </c>
      <c r="I556" t="s">
        <v>37</v>
      </c>
    </row>
    <row r="557" spans="5:9" x14ac:dyDescent="0.3">
      <c r="E557">
        <v>2</v>
      </c>
      <c r="F557" t="s">
        <v>27</v>
      </c>
      <c r="H557">
        <v>2</v>
      </c>
      <c r="I557" t="s">
        <v>37</v>
      </c>
    </row>
    <row r="558" spans="5:9" x14ac:dyDescent="0.3">
      <c r="E558">
        <v>3</v>
      </c>
      <c r="F558" t="s">
        <v>27</v>
      </c>
      <c r="H558">
        <v>3</v>
      </c>
      <c r="I558" t="s">
        <v>37</v>
      </c>
    </row>
    <row r="559" spans="5:9" x14ac:dyDescent="0.3">
      <c r="E559">
        <v>1</v>
      </c>
      <c r="F559" t="s">
        <v>27</v>
      </c>
      <c r="H559">
        <v>3</v>
      </c>
      <c r="I559" t="s">
        <v>37</v>
      </c>
    </row>
    <row r="560" spans="5:9" x14ac:dyDescent="0.3">
      <c r="E560">
        <v>1</v>
      </c>
      <c r="F560" t="s">
        <v>27</v>
      </c>
      <c r="H560">
        <v>4</v>
      </c>
      <c r="I560" t="s">
        <v>37</v>
      </c>
    </row>
    <row r="561" spans="5:9" x14ac:dyDescent="0.3">
      <c r="E561">
        <v>3</v>
      </c>
      <c r="F561" t="s">
        <v>27</v>
      </c>
      <c r="H561">
        <v>3</v>
      </c>
      <c r="I561" t="s">
        <v>37</v>
      </c>
    </row>
    <row r="562" spans="5:9" x14ac:dyDescent="0.3">
      <c r="E562">
        <v>4</v>
      </c>
      <c r="F562" t="s">
        <v>27</v>
      </c>
      <c r="H562">
        <v>4</v>
      </c>
      <c r="I562" t="s">
        <v>37</v>
      </c>
    </row>
    <row r="563" spans="5:9" x14ac:dyDescent="0.3">
      <c r="E563">
        <v>2</v>
      </c>
      <c r="F563" t="s">
        <v>27</v>
      </c>
      <c r="H563">
        <v>1</v>
      </c>
      <c r="I563" t="s">
        <v>37</v>
      </c>
    </row>
    <row r="564" spans="5:9" x14ac:dyDescent="0.3">
      <c r="E564">
        <v>3</v>
      </c>
      <c r="F564" t="s">
        <v>27</v>
      </c>
      <c r="H564">
        <v>2</v>
      </c>
      <c r="I564" t="s">
        <v>37</v>
      </c>
    </row>
    <row r="565" spans="5:9" x14ac:dyDescent="0.3">
      <c r="E565">
        <v>3</v>
      </c>
      <c r="F565" t="s">
        <v>27</v>
      </c>
      <c r="H565">
        <v>2</v>
      </c>
      <c r="I565" t="s">
        <v>37</v>
      </c>
    </row>
    <row r="566" spans="5:9" x14ac:dyDescent="0.3">
      <c r="E566">
        <v>2</v>
      </c>
      <c r="F566" t="s">
        <v>27</v>
      </c>
      <c r="H566">
        <v>3</v>
      </c>
      <c r="I566" t="s">
        <v>37</v>
      </c>
    </row>
    <row r="567" spans="5:9" x14ac:dyDescent="0.3">
      <c r="E567">
        <v>1</v>
      </c>
      <c r="F567" t="s">
        <v>27</v>
      </c>
      <c r="H567">
        <v>4</v>
      </c>
      <c r="I567" t="s">
        <v>37</v>
      </c>
    </row>
    <row r="568" spans="5:9" x14ac:dyDescent="0.3">
      <c r="E568">
        <v>4</v>
      </c>
      <c r="F568" t="s">
        <v>27</v>
      </c>
      <c r="H568">
        <v>3</v>
      </c>
      <c r="I568" t="s">
        <v>37</v>
      </c>
    </row>
    <row r="569" spans="5:9" x14ac:dyDescent="0.3">
      <c r="E569">
        <v>3</v>
      </c>
      <c r="F569" t="s">
        <v>27</v>
      </c>
      <c r="H569">
        <v>4</v>
      </c>
      <c r="I569" t="s">
        <v>37</v>
      </c>
    </row>
    <row r="570" spans="5:9" x14ac:dyDescent="0.3">
      <c r="E570">
        <v>2</v>
      </c>
      <c r="F570" t="s">
        <v>27</v>
      </c>
      <c r="H570">
        <v>2</v>
      </c>
      <c r="I570" t="s">
        <v>37</v>
      </c>
    </row>
    <row r="571" spans="5:9" x14ac:dyDescent="0.3">
      <c r="E571">
        <v>1</v>
      </c>
      <c r="F571" t="s">
        <v>27</v>
      </c>
      <c r="H571">
        <v>2</v>
      </c>
      <c r="I571" t="s">
        <v>37</v>
      </c>
    </row>
    <row r="572" spans="5:9" x14ac:dyDescent="0.3">
      <c r="E572">
        <v>1</v>
      </c>
      <c r="F572" t="s">
        <v>27</v>
      </c>
      <c r="H572">
        <v>3</v>
      </c>
      <c r="I572" t="s">
        <v>37</v>
      </c>
    </row>
    <row r="573" spans="5:9" x14ac:dyDescent="0.3">
      <c r="E573">
        <v>3</v>
      </c>
      <c r="F573" t="s">
        <v>27</v>
      </c>
      <c r="H573">
        <v>4</v>
      </c>
      <c r="I573" t="s">
        <v>37</v>
      </c>
    </row>
    <row r="574" spans="5:9" x14ac:dyDescent="0.3">
      <c r="E574">
        <v>3</v>
      </c>
      <c r="F574" t="s">
        <v>27</v>
      </c>
      <c r="H574">
        <v>4</v>
      </c>
      <c r="I574" t="s">
        <v>37</v>
      </c>
    </row>
    <row r="575" spans="5:9" x14ac:dyDescent="0.3">
      <c r="E575">
        <v>4</v>
      </c>
      <c r="F575" t="s">
        <v>27</v>
      </c>
      <c r="H575">
        <v>4</v>
      </c>
      <c r="I575" t="s">
        <v>37</v>
      </c>
    </row>
    <row r="576" spans="5:9" x14ac:dyDescent="0.3">
      <c r="E576">
        <v>3</v>
      </c>
      <c r="F576" t="s">
        <v>27</v>
      </c>
      <c r="H576">
        <v>3</v>
      </c>
      <c r="I576" t="s">
        <v>37</v>
      </c>
    </row>
    <row r="577" spans="5:9" x14ac:dyDescent="0.3">
      <c r="E577">
        <v>1</v>
      </c>
      <c r="F577" t="s">
        <v>27</v>
      </c>
      <c r="H577">
        <v>3</v>
      </c>
      <c r="I577" t="s">
        <v>37</v>
      </c>
    </row>
    <row r="578" spans="5:9" x14ac:dyDescent="0.3">
      <c r="E578">
        <v>2</v>
      </c>
      <c r="F578" t="s">
        <v>27</v>
      </c>
      <c r="H578">
        <v>2</v>
      </c>
      <c r="I578" t="s">
        <v>37</v>
      </c>
    </row>
    <row r="579" spans="5:9" x14ac:dyDescent="0.3">
      <c r="E579">
        <v>4</v>
      </c>
      <c r="F579" t="s">
        <v>27</v>
      </c>
      <c r="H579">
        <v>2</v>
      </c>
      <c r="I579" t="s">
        <v>37</v>
      </c>
    </row>
    <row r="580" spans="5:9" x14ac:dyDescent="0.3">
      <c r="E580">
        <v>3</v>
      </c>
      <c r="F580" t="s">
        <v>27</v>
      </c>
      <c r="H580">
        <v>3</v>
      </c>
      <c r="I580" t="s">
        <v>37</v>
      </c>
    </row>
    <row r="581" spans="5:9" x14ac:dyDescent="0.3">
      <c r="E581">
        <v>4</v>
      </c>
      <c r="F581" t="s">
        <v>27</v>
      </c>
      <c r="H581">
        <v>2</v>
      </c>
      <c r="I581" t="s">
        <v>37</v>
      </c>
    </row>
    <row r="582" spans="5:9" x14ac:dyDescent="0.3">
      <c r="E582">
        <v>3</v>
      </c>
      <c r="F582" t="s">
        <v>27</v>
      </c>
      <c r="H582">
        <v>3</v>
      </c>
      <c r="I582" t="s">
        <v>37</v>
      </c>
    </row>
    <row r="583" spans="5:9" x14ac:dyDescent="0.3">
      <c r="E583">
        <v>1</v>
      </c>
      <c r="F583" t="s">
        <v>27</v>
      </c>
      <c r="H583">
        <v>2</v>
      </c>
      <c r="I583" t="s">
        <v>37</v>
      </c>
    </row>
    <row r="584" spans="5:9" x14ac:dyDescent="0.3">
      <c r="E584">
        <v>4</v>
      </c>
      <c r="F584" t="s">
        <v>27</v>
      </c>
      <c r="H584">
        <v>1</v>
      </c>
      <c r="I584" t="s">
        <v>37</v>
      </c>
    </row>
    <row r="585" spans="5:9" x14ac:dyDescent="0.3">
      <c r="E585">
        <v>3</v>
      </c>
      <c r="F585" t="s">
        <v>27</v>
      </c>
      <c r="H585">
        <v>4</v>
      </c>
      <c r="I585" t="s">
        <v>37</v>
      </c>
    </row>
    <row r="586" spans="5:9" x14ac:dyDescent="0.3">
      <c r="E586">
        <v>5</v>
      </c>
      <c r="F586" t="s">
        <v>27</v>
      </c>
      <c r="H586">
        <v>3</v>
      </c>
      <c r="I586" t="s">
        <v>37</v>
      </c>
    </row>
    <row r="587" spans="5:9" x14ac:dyDescent="0.3">
      <c r="E587">
        <v>3</v>
      </c>
      <c r="F587" t="s">
        <v>27</v>
      </c>
      <c r="H587">
        <v>3</v>
      </c>
      <c r="I587" t="s">
        <v>37</v>
      </c>
    </row>
    <row r="588" spans="5:9" x14ac:dyDescent="0.3">
      <c r="E588">
        <v>3</v>
      </c>
      <c r="F588" t="s">
        <v>27</v>
      </c>
      <c r="H588">
        <v>2</v>
      </c>
      <c r="I588" t="s">
        <v>37</v>
      </c>
    </row>
    <row r="589" spans="5:9" x14ac:dyDescent="0.3">
      <c r="E589">
        <v>4</v>
      </c>
      <c r="F589" t="s">
        <v>27</v>
      </c>
      <c r="H589">
        <v>2</v>
      </c>
      <c r="I589" t="s">
        <v>37</v>
      </c>
    </row>
    <row r="590" spans="5:9" x14ac:dyDescent="0.3">
      <c r="E590">
        <v>2</v>
      </c>
      <c r="F590" t="s">
        <v>27</v>
      </c>
      <c r="H590">
        <v>3</v>
      </c>
      <c r="I590" t="s">
        <v>37</v>
      </c>
    </row>
    <row r="591" spans="5:9" x14ac:dyDescent="0.3">
      <c r="E591">
        <v>1</v>
      </c>
      <c r="F591" t="s">
        <v>27</v>
      </c>
      <c r="H591">
        <v>3</v>
      </c>
      <c r="I591" t="s">
        <v>37</v>
      </c>
    </row>
    <row r="592" spans="5:9" x14ac:dyDescent="0.3">
      <c r="E592">
        <v>3</v>
      </c>
      <c r="F592" t="s">
        <v>27</v>
      </c>
      <c r="H592">
        <v>4</v>
      </c>
      <c r="I592" t="s">
        <v>37</v>
      </c>
    </row>
    <row r="593" spans="5:9" x14ac:dyDescent="0.3">
      <c r="E593">
        <v>4</v>
      </c>
      <c r="F593" t="s">
        <v>27</v>
      </c>
      <c r="H593">
        <v>3</v>
      </c>
      <c r="I593" t="s">
        <v>37</v>
      </c>
    </row>
    <row r="594" spans="5:9" x14ac:dyDescent="0.3">
      <c r="E594">
        <v>4</v>
      </c>
      <c r="F594" t="s">
        <v>27</v>
      </c>
      <c r="H594">
        <v>4</v>
      </c>
      <c r="I594" t="s">
        <v>37</v>
      </c>
    </row>
    <row r="595" spans="5:9" x14ac:dyDescent="0.3">
      <c r="E595">
        <v>3</v>
      </c>
      <c r="F595" t="s">
        <v>27</v>
      </c>
      <c r="H595">
        <v>2</v>
      </c>
      <c r="I595" t="s">
        <v>37</v>
      </c>
    </row>
    <row r="596" spans="5:9" x14ac:dyDescent="0.3">
      <c r="E596">
        <v>4</v>
      </c>
      <c r="F596" t="s">
        <v>27</v>
      </c>
      <c r="H596">
        <v>1</v>
      </c>
      <c r="I596" t="s">
        <v>37</v>
      </c>
    </row>
    <row r="597" spans="5:9" x14ac:dyDescent="0.3">
      <c r="E597">
        <v>4</v>
      </c>
      <c r="F597" t="s">
        <v>27</v>
      </c>
      <c r="H597">
        <v>4</v>
      </c>
      <c r="I597" t="s">
        <v>37</v>
      </c>
    </row>
    <row r="598" spans="5:9" x14ac:dyDescent="0.3">
      <c r="E598">
        <v>3</v>
      </c>
      <c r="F598" t="s">
        <v>27</v>
      </c>
      <c r="H598">
        <v>1</v>
      </c>
      <c r="I598" t="s">
        <v>37</v>
      </c>
    </row>
    <row r="599" spans="5:9" x14ac:dyDescent="0.3">
      <c r="E599">
        <v>3</v>
      </c>
      <c r="F599" t="s">
        <v>27</v>
      </c>
      <c r="H599">
        <v>2</v>
      </c>
      <c r="I599" t="s">
        <v>37</v>
      </c>
    </row>
    <row r="600" spans="5:9" x14ac:dyDescent="0.3">
      <c r="E600">
        <v>1</v>
      </c>
      <c r="F600" t="s">
        <v>27</v>
      </c>
      <c r="H600">
        <v>2</v>
      </c>
      <c r="I600" t="s">
        <v>37</v>
      </c>
    </row>
    <row r="601" spans="5:9" x14ac:dyDescent="0.3">
      <c r="E601">
        <v>3</v>
      </c>
      <c r="F601" t="s">
        <v>27</v>
      </c>
      <c r="H601">
        <v>2</v>
      </c>
      <c r="I601" t="s">
        <v>37</v>
      </c>
    </row>
    <row r="602" spans="5:9" x14ac:dyDescent="0.3">
      <c r="E602">
        <v>4</v>
      </c>
      <c r="F602" t="s">
        <v>27</v>
      </c>
      <c r="H602">
        <v>3</v>
      </c>
      <c r="I602" t="s">
        <v>37</v>
      </c>
    </row>
    <row r="603" spans="5:9" x14ac:dyDescent="0.3">
      <c r="E603">
        <v>2</v>
      </c>
      <c r="F603" t="s">
        <v>27</v>
      </c>
      <c r="H603">
        <v>4</v>
      </c>
      <c r="I603" t="s">
        <v>37</v>
      </c>
    </row>
    <row r="604" spans="5:9" x14ac:dyDescent="0.3">
      <c r="E604">
        <v>1</v>
      </c>
      <c r="F604" t="s">
        <v>27</v>
      </c>
      <c r="H604">
        <v>4</v>
      </c>
      <c r="I604" t="s">
        <v>37</v>
      </c>
    </row>
    <row r="605" spans="5:9" x14ac:dyDescent="0.3">
      <c r="E605">
        <v>1</v>
      </c>
      <c r="F605" t="s">
        <v>27</v>
      </c>
      <c r="H605">
        <v>3</v>
      </c>
      <c r="I605" t="s">
        <v>37</v>
      </c>
    </row>
    <row r="606" spans="5:9" x14ac:dyDescent="0.3">
      <c r="E606">
        <v>4</v>
      </c>
      <c r="F606" t="s">
        <v>27</v>
      </c>
      <c r="H606">
        <v>4</v>
      </c>
      <c r="I606" t="s">
        <v>37</v>
      </c>
    </row>
    <row r="607" spans="5:9" x14ac:dyDescent="0.3">
      <c r="E607">
        <v>1</v>
      </c>
      <c r="F607" t="s">
        <v>27</v>
      </c>
      <c r="H607">
        <v>3</v>
      </c>
      <c r="I607" t="s">
        <v>37</v>
      </c>
    </row>
    <row r="608" spans="5:9" x14ac:dyDescent="0.3">
      <c r="E608">
        <v>2</v>
      </c>
      <c r="F608" t="s">
        <v>27</v>
      </c>
      <c r="H608">
        <v>3</v>
      </c>
      <c r="I608" t="s">
        <v>37</v>
      </c>
    </row>
    <row r="609" spans="5:9" x14ac:dyDescent="0.3">
      <c r="E609">
        <v>3</v>
      </c>
      <c r="F609" t="s">
        <v>27</v>
      </c>
      <c r="H609">
        <v>3</v>
      </c>
      <c r="I609" t="s">
        <v>37</v>
      </c>
    </row>
    <row r="610" spans="5:9" x14ac:dyDescent="0.3">
      <c r="E610">
        <v>1</v>
      </c>
      <c r="F610" t="s">
        <v>27</v>
      </c>
      <c r="H610">
        <v>4</v>
      </c>
      <c r="I610" t="s">
        <v>37</v>
      </c>
    </row>
    <row r="611" spans="5:9" x14ac:dyDescent="0.3">
      <c r="E611">
        <v>4</v>
      </c>
      <c r="F611" t="s">
        <v>27</v>
      </c>
      <c r="H611">
        <v>3</v>
      </c>
      <c r="I611" t="s">
        <v>37</v>
      </c>
    </row>
    <row r="612" spans="5:9" x14ac:dyDescent="0.3">
      <c r="E612">
        <v>1</v>
      </c>
      <c r="F612" t="s">
        <v>27</v>
      </c>
      <c r="H612">
        <v>4</v>
      </c>
      <c r="I612" t="s">
        <v>37</v>
      </c>
    </row>
    <row r="613" spans="5:9" x14ac:dyDescent="0.3">
      <c r="E613">
        <v>3</v>
      </c>
      <c r="F613" t="s">
        <v>27</v>
      </c>
      <c r="H613">
        <v>2</v>
      </c>
      <c r="I613" t="s">
        <v>37</v>
      </c>
    </row>
    <row r="614" spans="5:9" x14ac:dyDescent="0.3">
      <c r="E614">
        <v>3</v>
      </c>
      <c r="F614" t="s">
        <v>27</v>
      </c>
      <c r="H614">
        <v>3</v>
      </c>
      <c r="I614" t="s">
        <v>37</v>
      </c>
    </row>
    <row r="615" spans="5:9" x14ac:dyDescent="0.3">
      <c r="E615">
        <v>2</v>
      </c>
      <c r="F615" t="s">
        <v>27</v>
      </c>
      <c r="H615">
        <v>3</v>
      </c>
      <c r="I615" t="s">
        <v>37</v>
      </c>
    </row>
    <row r="616" spans="5:9" x14ac:dyDescent="0.3">
      <c r="E616">
        <v>1</v>
      </c>
      <c r="F616" t="s">
        <v>27</v>
      </c>
      <c r="H616">
        <v>3</v>
      </c>
      <c r="I616" t="s">
        <v>37</v>
      </c>
    </row>
    <row r="617" spans="5:9" x14ac:dyDescent="0.3">
      <c r="E617">
        <v>3</v>
      </c>
      <c r="F617" t="s">
        <v>27</v>
      </c>
      <c r="H617">
        <v>4</v>
      </c>
      <c r="I617" t="s">
        <v>37</v>
      </c>
    </row>
    <row r="618" spans="5:9" x14ac:dyDescent="0.3">
      <c r="E618">
        <v>3</v>
      </c>
      <c r="F618" t="s">
        <v>27</v>
      </c>
      <c r="H618">
        <v>4</v>
      </c>
      <c r="I618" t="s">
        <v>37</v>
      </c>
    </row>
    <row r="619" spans="5:9" x14ac:dyDescent="0.3">
      <c r="E619">
        <v>2</v>
      </c>
      <c r="F619" t="s">
        <v>27</v>
      </c>
      <c r="H619">
        <v>3</v>
      </c>
      <c r="I619" t="s">
        <v>37</v>
      </c>
    </row>
    <row r="620" spans="5:9" x14ac:dyDescent="0.3">
      <c r="E620">
        <v>3</v>
      </c>
      <c r="F620" t="s">
        <v>27</v>
      </c>
      <c r="H620">
        <v>3</v>
      </c>
      <c r="I620" t="s">
        <v>37</v>
      </c>
    </row>
    <row r="621" spans="5:9" x14ac:dyDescent="0.3">
      <c r="E621">
        <v>3</v>
      </c>
      <c r="F621" t="s">
        <v>27</v>
      </c>
      <c r="H621">
        <v>4</v>
      </c>
      <c r="I621" t="s">
        <v>37</v>
      </c>
    </row>
    <row r="622" spans="5:9" x14ac:dyDescent="0.3">
      <c r="E622">
        <v>2</v>
      </c>
      <c r="F622" t="s">
        <v>27</v>
      </c>
      <c r="H622">
        <v>1</v>
      </c>
      <c r="I622" t="s">
        <v>37</v>
      </c>
    </row>
    <row r="623" spans="5:9" x14ac:dyDescent="0.3">
      <c r="E623">
        <v>3</v>
      </c>
      <c r="F623" t="s">
        <v>27</v>
      </c>
      <c r="H623">
        <v>4</v>
      </c>
      <c r="I623" t="s">
        <v>37</v>
      </c>
    </row>
    <row r="624" spans="5:9" x14ac:dyDescent="0.3">
      <c r="E624">
        <v>3</v>
      </c>
      <c r="F624" t="s">
        <v>27</v>
      </c>
      <c r="H624">
        <v>3</v>
      </c>
      <c r="I624" t="s">
        <v>37</v>
      </c>
    </row>
    <row r="625" spans="5:9" x14ac:dyDescent="0.3">
      <c r="E625">
        <v>5</v>
      </c>
      <c r="F625" t="s">
        <v>27</v>
      </c>
      <c r="H625">
        <v>3</v>
      </c>
      <c r="I625" t="s">
        <v>37</v>
      </c>
    </row>
    <row r="626" spans="5:9" x14ac:dyDescent="0.3">
      <c r="E626">
        <v>2</v>
      </c>
      <c r="F626" t="s">
        <v>27</v>
      </c>
      <c r="H626">
        <v>4</v>
      </c>
      <c r="I626" t="s">
        <v>37</v>
      </c>
    </row>
    <row r="627" spans="5:9" x14ac:dyDescent="0.3">
      <c r="E627">
        <v>4</v>
      </c>
      <c r="F627" t="s">
        <v>27</v>
      </c>
      <c r="H627">
        <v>2</v>
      </c>
      <c r="I627" t="s">
        <v>37</v>
      </c>
    </row>
    <row r="628" spans="5:9" x14ac:dyDescent="0.3">
      <c r="E628">
        <v>1</v>
      </c>
      <c r="F628" t="s">
        <v>27</v>
      </c>
      <c r="H628">
        <v>3</v>
      </c>
      <c r="I628" t="s">
        <v>37</v>
      </c>
    </row>
    <row r="629" spans="5:9" x14ac:dyDescent="0.3">
      <c r="E629">
        <v>3</v>
      </c>
      <c r="F629" t="s">
        <v>27</v>
      </c>
      <c r="H629">
        <v>5</v>
      </c>
      <c r="I629" t="s">
        <v>37</v>
      </c>
    </row>
    <row r="630" spans="5:9" x14ac:dyDescent="0.3">
      <c r="E630">
        <v>3</v>
      </c>
      <c r="F630" t="s">
        <v>27</v>
      </c>
      <c r="H630">
        <v>1</v>
      </c>
      <c r="I630" t="s">
        <v>37</v>
      </c>
    </row>
    <row r="631" spans="5:9" x14ac:dyDescent="0.3">
      <c r="E631">
        <v>3</v>
      </c>
      <c r="F631" t="s">
        <v>27</v>
      </c>
      <c r="H631">
        <v>4</v>
      </c>
      <c r="I631" t="s">
        <v>37</v>
      </c>
    </row>
    <row r="632" spans="5:9" x14ac:dyDescent="0.3">
      <c r="E632">
        <v>3</v>
      </c>
      <c r="F632" t="s">
        <v>27</v>
      </c>
      <c r="H632">
        <v>2</v>
      </c>
      <c r="I632" t="s">
        <v>37</v>
      </c>
    </row>
    <row r="633" spans="5:9" x14ac:dyDescent="0.3">
      <c r="E633">
        <v>3</v>
      </c>
      <c r="F633" t="s">
        <v>27</v>
      </c>
      <c r="H633">
        <v>4</v>
      </c>
      <c r="I633" t="s">
        <v>37</v>
      </c>
    </row>
    <row r="634" spans="5:9" x14ac:dyDescent="0.3">
      <c r="E634">
        <v>3</v>
      </c>
      <c r="F634" t="s">
        <v>27</v>
      </c>
      <c r="H634">
        <v>5</v>
      </c>
      <c r="I634" t="s">
        <v>37</v>
      </c>
    </row>
    <row r="635" spans="5:9" x14ac:dyDescent="0.3">
      <c r="E635">
        <v>3</v>
      </c>
      <c r="F635" t="s">
        <v>27</v>
      </c>
      <c r="H635">
        <v>2</v>
      </c>
      <c r="I635" t="s">
        <v>37</v>
      </c>
    </row>
    <row r="636" spans="5:9" x14ac:dyDescent="0.3">
      <c r="E636">
        <v>3</v>
      </c>
      <c r="F636" t="s">
        <v>27</v>
      </c>
      <c r="H636">
        <v>2</v>
      </c>
      <c r="I636" t="s">
        <v>37</v>
      </c>
    </row>
    <row r="637" spans="5:9" x14ac:dyDescent="0.3">
      <c r="E637">
        <v>2</v>
      </c>
      <c r="F637" t="s">
        <v>27</v>
      </c>
      <c r="H637">
        <v>4</v>
      </c>
      <c r="I637" t="s">
        <v>37</v>
      </c>
    </row>
    <row r="638" spans="5:9" x14ac:dyDescent="0.3">
      <c r="E638">
        <v>2</v>
      </c>
      <c r="F638" t="s">
        <v>27</v>
      </c>
      <c r="H638">
        <v>1</v>
      </c>
      <c r="I638" t="s">
        <v>37</v>
      </c>
    </row>
    <row r="639" spans="5:9" x14ac:dyDescent="0.3">
      <c r="E639">
        <v>3</v>
      </c>
      <c r="F639" t="s">
        <v>27</v>
      </c>
      <c r="H639">
        <v>3</v>
      </c>
      <c r="I639" t="s">
        <v>37</v>
      </c>
    </row>
    <row r="640" spans="5:9" x14ac:dyDescent="0.3">
      <c r="E640">
        <v>3</v>
      </c>
      <c r="F640" t="s">
        <v>27</v>
      </c>
      <c r="H640">
        <v>1</v>
      </c>
      <c r="I640" t="s">
        <v>37</v>
      </c>
    </row>
    <row r="641" spans="5:9" x14ac:dyDescent="0.3">
      <c r="E641">
        <v>4</v>
      </c>
      <c r="F641" t="s">
        <v>27</v>
      </c>
      <c r="H641">
        <v>3</v>
      </c>
      <c r="I641" t="s">
        <v>37</v>
      </c>
    </row>
    <row r="642" spans="5:9" x14ac:dyDescent="0.3">
      <c r="E642">
        <v>4</v>
      </c>
      <c r="F642" t="s">
        <v>27</v>
      </c>
      <c r="H642">
        <v>1</v>
      </c>
      <c r="I642" t="s">
        <v>37</v>
      </c>
    </row>
    <row r="643" spans="5:9" x14ac:dyDescent="0.3">
      <c r="E643">
        <v>4</v>
      </c>
      <c r="F643" t="s">
        <v>27</v>
      </c>
      <c r="H643">
        <v>3</v>
      </c>
      <c r="I643" t="s">
        <v>37</v>
      </c>
    </row>
    <row r="644" spans="5:9" x14ac:dyDescent="0.3">
      <c r="E644">
        <v>3</v>
      </c>
      <c r="F644" t="s">
        <v>27</v>
      </c>
      <c r="H644">
        <v>3</v>
      </c>
      <c r="I644" t="s">
        <v>37</v>
      </c>
    </row>
    <row r="645" spans="5:9" x14ac:dyDescent="0.3">
      <c r="E645">
        <v>2</v>
      </c>
      <c r="F645" t="s">
        <v>27</v>
      </c>
      <c r="H645">
        <v>4</v>
      </c>
      <c r="I645" t="s">
        <v>37</v>
      </c>
    </row>
    <row r="646" spans="5:9" x14ac:dyDescent="0.3">
      <c r="E646">
        <v>2</v>
      </c>
      <c r="F646" t="s">
        <v>27</v>
      </c>
      <c r="H646">
        <v>4</v>
      </c>
      <c r="I646" t="s">
        <v>37</v>
      </c>
    </row>
    <row r="647" spans="5:9" x14ac:dyDescent="0.3">
      <c r="E647">
        <v>3</v>
      </c>
      <c r="F647" t="s">
        <v>27</v>
      </c>
      <c r="H647">
        <v>4</v>
      </c>
      <c r="I647" t="s">
        <v>37</v>
      </c>
    </row>
    <row r="648" spans="5:9" x14ac:dyDescent="0.3">
      <c r="E648">
        <v>3</v>
      </c>
      <c r="F648" t="s">
        <v>27</v>
      </c>
      <c r="H648">
        <v>2</v>
      </c>
      <c r="I648" t="s">
        <v>37</v>
      </c>
    </row>
    <row r="649" spans="5:9" x14ac:dyDescent="0.3">
      <c r="E649">
        <v>3</v>
      </c>
      <c r="F649" t="s">
        <v>27</v>
      </c>
      <c r="H649">
        <v>3</v>
      </c>
      <c r="I649" t="s">
        <v>37</v>
      </c>
    </row>
    <row r="650" spans="5:9" x14ac:dyDescent="0.3">
      <c r="E650">
        <v>4</v>
      </c>
      <c r="F650" t="s">
        <v>27</v>
      </c>
      <c r="H650">
        <v>3</v>
      </c>
      <c r="I650" t="s">
        <v>37</v>
      </c>
    </row>
    <row r="651" spans="5:9" x14ac:dyDescent="0.3">
      <c r="E651">
        <v>3</v>
      </c>
      <c r="F651" t="s">
        <v>27</v>
      </c>
      <c r="H651">
        <v>2</v>
      </c>
      <c r="I651" t="s">
        <v>37</v>
      </c>
    </row>
    <row r="652" spans="5:9" x14ac:dyDescent="0.3">
      <c r="E652">
        <v>4</v>
      </c>
      <c r="F652" t="s">
        <v>27</v>
      </c>
      <c r="H652">
        <v>4</v>
      </c>
      <c r="I652" t="s">
        <v>37</v>
      </c>
    </row>
    <row r="653" spans="5:9" x14ac:dyDescent="0.3">
      <c r="E653">
        <v>2</v>
      </c>
      <c r="F653" t="s">
        <v>27</v>
      </c>
      <c r="H653">
        <v>3</v>
      </c>
      <c r="I653" t="s">
        <v>37</v>
      </c>
    </row>
    <row r="654" spans="5:9" x14ac:dyDescent="0.3">
      <c r="E654">
        <v>3</v>
      </c>
      <c r="F654" t="s">
        <v>27</v>
      </c>
      <c r="H654">
        <v>4</v>
      </c>
      <c r="I654" t="s">
        <v>37</v>
      </c>
    </row>
    <row r="655" spans="5:9" x14ac:dyDescent="0.3">
      <c r="E655">
        <v>3</v>
      </c>
      <c r="F655" t="s">
        <v>27</v>
      </c>
      <c r="H655">
        <v>2</v>
      </c>
      <c r="I655" t="s">
        <v>37</v>
      </c>
    </row>
    <row r="656" spans="5:9" x14ac:dyDescent="0.3">
      <c r="E656">
        <v>4</v>
      </c>
      <c r="F656" t="s">
        <v>27</v>
      </c>
      <c r="H656">
        <v>4</v>
      </c>
      <c r="I656" t="s">
        <v>37</v>
      </c>
    </row>
    <row r="657" spans="5:9" x14ac:dyDescent="0.3">
      <c r="E657">
        <v>4</v>
      </c>
      <c r="F657" t="s">
        <v>27</v>
      </c>
      <c r="H657">
        <v>3</v>
      </c>
      <c r="I657" t="s">
        <v>37</v>
      </c>
    </row>
    <row r="658" spans="5:9" x14ac:dyDescent="0.3">
      <c r="E658">
        <v>3</v>
      </c>
      <c r="F658" t="s">
        <v>27</v>
      </c>
      <c r="H658">
        <v>3</v>
      </c>
      <c r="I658" t="s">
        <v>37</v>
      </c>
    </row>
    <row r="659" spans="5:9" x14ac:dyDescent="0.3">
      <c r="E659">
        <v>2</v>
      </c>
      <c r="F659" t="s">
        <v>27</v>
      </c>
      <c r="H659">
        <v>1</v>
      </c>
      <c r="I659" t="s">
        <v>37</v>
      </c>
    </row>
    <row r="660" spans="5:9" x14ac:dyDescent="0.3">
      <c r="E660">
        <v>3</v>
      </c>
      <c r="F660" t="s">
        <v>27</v>
      </c>
      <c r="H660">
        <v>1</v>
      </c>
      <c r="I660" t="s">
        <v>37</v>
      </c>
    </row>
    <row r="661" spans="5:9" x14ac:dyDescent="0.3">
      <c r="E661">
        <v>2</v>
      </c>
      <c r="F661" t="s">
        <v>27</v>
      </c>
      <c r="H661">
        <v>2</v>
      </c>
      <c r="I661" t="s">
        <v>37</v>
      </c>
    </row>
    <row r="662" spans="5:9" x14ac:dyDescent="0.3">
      <c r="E662">
        <v>2</v>
      </c>
      <c r="F662" t="s">
        <v>27</v>
      </c>
      <c r="H662">
        <v>3</v>
      </c>
      <c r="I662" t="s">
        <v>37</v>
      </c>
    </row>
    <row r="663" spans="5:9" x14ac:dyDescent="0.3">
      <c r="E663">
        <v>4</v>
      </c>
      <c r="F663" t="s">
        <v>27</v>
      </c>
      <c r="H663">
        <v>4</v>
      </c>
      <c r="I663" t="s">
        <v>37</v>
      </c>
    </row>
    <row r="664" spans="5:9" x14ac:dyDescent="0.3">
      <c r="E664">
        <v>3</v>
      </c>
      <c r="F664" t="s">
        <v>27</v>
      </c>
      <c r="H664">
        <v>3</v>
      </c>
      <c r="I664" t="s">
        <v>37</v>
      </c>
    </row>
    <row r="665" spans="5:9" x14ac:dyDescent="0.3">
      <c r="E665">
        <v>3</v>
      </c>
      <c r="F665" t="s">
        <v>27</v>
      </c>
      <c r="H665">
        <v>2</v>
      </c>
      <c r="I665" t="s">
        <v>37</v>
      </c>
    </row>
    <row r="666" spans="5:9" x14ac:dyDescent="0.3">
      <c r="E666">
        <v>2</v>
      </c>
      <c r="F666" t="s">
        <v>27</v>
      </c>
      <c r="H666">
        <v>3</v>
      </c>
      <c r="I666" t="s">
        <v>37</v>
      </c>
    </row>
    <row r="667" spans="5:9" x14ac:dyDescent="0.3">
      <c r="E667">
        <v>3</v>
      </c>
      <c r="F667" t="s">
        <v>27</v>
      </c>
      <c r="H667">
        <v>2</v>
      </c>
      <c r="I667" t="s">
        <v>37</v>
      </c>
    </row>
    <row r="668" spans="5:9" x14ac:dyDescent="0.3">
      <c r="E668">
        <v>3</v>
      </c>
      <c r="F668" t="s">
        <v>27</v>
      </c>
      <c r="H668">
        <v>1</v>
      </c>
      <c r="I668" t="s">
        <v>37</v>
      </c>
    </row>
    <row r="669" spans="5:9" x14ac:dyDescent="0.3">
      <c r="E669">
        <v>1</v>
      </c>
      <c r="F669" t="s">
        <v>27</v>
      </c>
      <c r="H669">
        <v>3</v>
      </c>
      <c r="I669" t="s">
        <v>37</v>
      </c>
    </row>
    <row r="670" spans="5:9" x14ac:dyDescent="0.3">
      <c r="E670">
        <v>1</v>
      </c>
      <c r="F670" t="s">
        <v>27</v>
      </c>
      <c r="H670">
        <v>2</v>
      </c>
      <c r="I670" t="s">
        <v>37</v>
      </c>
    </row>
    <row r="671" spans="5:9" x14ac:dyDescent="0.3">
      <c r="E671">
        <v>3</v>
      </c>
      <c r="F671" t="s">
        <v>27</v>
      </c>
      <c r="H671">
        <v>3</v>
      </c>
      <c r="I671" t="s">
        <v>37</v>
      </c>
    </row>
    <row r="672" spans="5:9" x14ac:dyDescent="0.3">
      <c r="E672">
        <v>4</v>
      </c>
      <c r="F672" t="s">
        <v>27</v>
      </c>
      <c r="H672">
        <v>3</v>
      </c>
      <c r="I672" t="s">
        <v>37</v>
      </c>
    </row>
    <row r="673" spans="5:9" x14ac:dyDescent="0.3">
      <c r="E673">
        <v>4</v>
      </c>
      <c r="F673" t="s">
        <v>27</v>
      </c>
      <c r="H673">
        <v>2</v>
      </c>
      <c r="I673" t="s">
        <v>37</v>
      </c>
    </row>
    <row r="674" spans="5:9" x14ac:dyDescent="0.3">
      <c r="E674">
        <v>3</v>
      </c>
      <c r="F674" t="s">
        <v>27</v>
      </c>
      <c r="H674">
        <v>2</v>
      </c>
      <c r="I674" t="s">
        <v>37</v>
      </c>
    </row>
    <row r="675" spans="5:9" x14ac:dyDescent="0.3">
      <c r="E675">
        <v>2</v>
      </c>
      <c r="F675" t="s">
        <v>27</v>
      </c>
      <c r="H675">
        <v>3</v>
      </c>
      <c r="I675" t="s">
        <v>37</v>
      </c>
    </row>
    <row r="676" spans="5:9" x14ac:dyDescent="0.3">
      <c r="E676">
        <v>3</v>
      </c>
      <c r="F676" t="s">
        <v>27</v>
      </c>
      <c r="H676">
        <v>4</v>
      </c>
      <c r="I676" t="s">
        <v>37</v>
      </c>
    </row>
    <row r="677" spans="5:9" x14ac:dyDescent="0.3">
      <c r="E677">
        <v>3</v>
      </c>
      <c r="F677" t="s">
        <v>27</v>
      </c>
      <c r="H677">
        <v>2</v>
      </c>
      <c r="I677" t="s">
        <v>37</v>
      </c>
    </row>
    <row r="678" spans="5:9" x14ac:dyDescent="0.3">
      <c r="E678">
        <v>4</v>
      </c>
      <c r="F678" t="s">
        <v>27</v>
      </c>
      <c r="H678">
        <v>3</v>
      </c>
      <c r="I678" t="s">
        <v>37</v>
      </c>
    </row>
    <row r="679" spans="5:9" x14ac:dyDescent="0.3">
      <c r="E679">
        <v>3</v>
      </c>
      <c r="F679" t="s">
        <v>27</v>
      </c>
      <c r="H679">
        <v>4</v>
      </c>
      <c r="I679" t="s">
        <v>37</v>
      </c>
    </row>
    <row r="680" spans="5:9" x14ac:dyDescent="0.3">
      <c r="E680">
        <v>4</v>
      </c>
      <c r="F680" t="s">
        <v>27</v>
      </c>
      <c r="H680">
        <v>3</v>
      </c>
      <c r="I680" t="s">
        <v>37</v>
      </c>
    </row>
    <row r="681" spans="5:9" x14ac:dyDescent="0.3">
      <c r="E681">
        <v>3</v>
      </c>
      <c r="F681" t="s">
        <v>27</v>
      </c>
      <c r="H681">
        <v>3</v>
      </c>
      <c r="I681" t="s">
        <v>37</v>
      </c>
    </row>
    <row r="682" spans="5:9" x14ac:dyDescent="0.3">
      <c r="E682">
        <v>1</v>
      </c>
      <c r="F682" t="s">
        <v>27</v>
      </c>
      <c r="H682">
        <v>4</v>
      </c>
      <c r="I682" t="s">
        <v>37</v>
      </c>
    </row>
    <row r="683" spans="5:9" x14ac:dyDescent="0.3">
      <c r="E683">
        <v>3</v>
      </c>
      <c r="F683" t="s">
        <v>27</v>
      </c>
      <c r="H683">
        <v>1</v>
      </c>
      <c r="I683" t="s">
        <v>37</v>
      </c>
    </row>
    <row r="684" spans="5:9" x14ac:dyDescent="0.3">
      <c r="E684">
        <v>3</v>
      </c>
      <c r="F684" t="s">
        <v>27</v>
      </c>
      <c r="H684">
        <v>1</v>
      </c>
      <c r="I684" t="s">
        <v>37</v>
      </c>
    </row>
    <row r="685" spans="5:9" x14ac:dyDescent="0.3">
      <c r="E685">
        <v>4</v>
      </c>
      <c r="F685" t="s">
        <v>27</v>
      </c>
      <c r="H685">
        <v>1</v>
      </c>
      <c r="I685" t="s">
        <v>37</v>
      </c>
    </row>
    <row r="686" spans="5:9" x14ac:dyDescent="0.3">
      <c r="E686">
        <v>4</v>
      </c>
      <c r="F686" t="s">
        <v>27</v>
      </c>
      <c r="H686">
        <v>1</v>
      </c>
      <c r="I686" t="s">
        <v>37</v>
      </c>
    </row>
    <row r="687" spans="5:9" x14ac:dyDescent="0.3">
      <c r="E687">
        <v>4</v>
      </c>
      <c r="F687" t="s">
        <v>27</v>
      </c>
      <c r="H687">
        <v>3</v>
      </c>
      <c r="I687" t="s">
        <v>37</v>
      </c>
    </row>
    <row r="688" spans="5:9" x14ac:dyDescent="0.3">
      <c r="E688">
        <v>5</v>
      </c>
      <c r="F688" t="s">
        <v>27</v>
      </c>
      <c r="H688">
        <v>3</v>
      </c>
      <c r="I688" t="s">
        <v>37</v>
      </c>
    </row>
    <row r="689" spans="5:9" x14ac:dyDescent="0.3">
      <c r="E689">
        <v>3</v>
      </c>
      <c r="F689" t="s">
        <v>27</v>
      </c>
      <c r="H689">
        <v>2</v>
      </c>
      <c r="I689" t="s">
        <v>37</v>
      </c>
    </row>
    <row r="690" spans="5:9" x14ac:dyDescent="0.3">
      <c r="E690">
        <v>4</v>
      </c>
      <c r="F690" t="s">
        <v>27</v>
      </c>
      <c r="H690">
        <v>4</v>
      </c>
      <c r="I690" t="s">
        <v>37</v>
      </c>
    </row>
    <row r="691" spans="5:9" x14ac:dyDescent="0.3">
      <c r="E691">
        <v>2</v>
      </c>
      <c r="F691" t="s">
        <v>27</v>
      </c>
      <c r="H691">
        <v>1</v>
      </c>
      <c r="I691" t="s">
        <v>37</v>
      </c>
    </row>
    <row r="692" spans="5:9" x14ac:dyDescent="0.3">
      <c r="E692">
        <v>4</v>
      </c>
      <c r="F692" t="s">
        <v>27</v>
      </c>
      <c r="H692">
        <v>2</v>
      </c>
      <c r="I692" t="s">
        <v>37</v>
      </c>
    </row>
    <row r="693" spans="5:9" x14ac:dyDescent="0.3">
      <c r="E693">
        <v>1</v>
      </c>
      <c r="F693" t="s">
        <v>27</v>
      </c>
      <c r="H693">
        <v>3</v>
      </c>
      <c r="I693" t="s">
        <v>37</v>
      </c>
    </row>
    <row r="694" spans="5:9" x14ac:dyDescent="0.3">
      <c r="E694">
        <v>3</v>
      </c>
      <c r="F694" t="s">
        <v>27</v>
      </c>
      <c r="H694">
        <v>1</v>
      </c>
      <c r="I694" t="s">
        <v>37</v>
      </c>
    </row>
    <row r="695" spans="5:9" x14ac:dyDescent="0.3">
      <c r="E695">
        <v>3</v>
      </c>
      <c r="F695" t="s">
        <v>27</v>
      </c>
      <c r="H695">
        <v>3</v>
      </c>
      <c r="I695" t="s">
        <v>37</v>
      </c>
    </row>
    <row r="696" spans="5:9" x14ac:dyDescent="0.3">
      <c r="E696">
        <v>5</v>
      </c>
      <c r="F696" t="s">
        <v>27</v>
      </c>
      <c r="H696">
        <v>3</v>
      </c>
      <c r="I696" t="s">
        <v>37</v>
      </c>
    </row>
    <row r="697" spans="5:9" x14ac:dyDescent="0.3">
      <c r="E697">
        <v>2</v>
      </c>
      <c r="F697" t="s">
        <v>27</v>
      </c>
      <c r="H697">
        <v>3</v>
      </c>
      <c r="I697" t="s">
        <v>37</v>
      </c>
    </row>
    <row r="698" spans="5:9" x14ac:dyDescent="0.3">
      <c r="E698">
        <v>4</v>
      </c>
      <c r="F698" t="s">
        <v>27</v>
      </c>
      <c r="H698">
        <v>3</v>
      </c>
      <c r="I698" t="s">
        <v>37</v>
      </c>
    </row>
    <row r="699" spans="5:9" x14ac:dyDescent="0.3">
      <c r="E699">
        <v>2</v>
      </c>
      <c r="F699" t="s">
        <v>27</v>
      </c>
      <c r="H699">
        <v>3</v>
      </c>
      <c r="I699" t="s">
        <v>37</v>
      </c>
    </row>
    <row r="700" spans="5:9" x14ac:dyDescent="0.3">
      <c r="E700">
        <v>5</v>
      </c>
      <c r="F700" t="s">
        <v>27</v>
      </c>
      <c r="H700">
        <v>3</v>
      </c>
      <c r="I700" t="s">
        <v>37</v>
      </c>
    </row>
    <row r="701" spans="5:9" x14ac:dyDescent="0.3">
      <c r="E701">
        <v>3</v>
      </c>
      <c r="F701" t="s">
        <v>27</v>
      </c>
      <c r="H701">
        <v>2</v>
      </c>
      <c r="I701" t="s">
        <v>37</v>
      </c>
    </row>
    <row r="702" spans="5:9" x14ac:dyDescent="0.3">
      <c r="E702">
        <v>4</v>
      </c>
      <c r="F702" t="s">
        <v>27</v>
      </c>
      <c r="H702">
        <v>4</v>
      </c>
      <c r="I702" t="s">
        <v>37</v>
      </c>
    </row>
    <row r="703" spans="5:9" x14ac:dyDescent="0.3">
      <c r="E703">
        <v>2</v>
      </c>
      <c r="F703" t="s">
        <v>27</v>
      </c>
      <c r="H703">
        <v>3</v>
      </c>
      <c r="I703" t="s">
        <v>37</v>
      </c>
    </row>
    <row r="704" spans="5:9" x14ac:dyDescent="0.3">
      <c r="E704">
        <v>4</v>
      </c>
      <c r="F704" t="s">
        <v>27</v>
      </c>
      <c r="H704">
        <v>4</v>
      </c>
      <c r="I704" t="s">
        <v>37</v>
      </c>
    </row>
    <row r="705" spans="5:9" x14ac:dyDescent="0.3">
      <c r="E705">
        <v>3</v>
      </c>
      <c r="F705" t="s">
        <v>27</v>
      </c>
      <c r="H705">
        <v>2</v>
      </c>
      <c r="I705" t="s">
        <v>37</v>
      </c>
    </row>
    <row r="706" spans="5:9" x14ac:dyDescent="0.3">
      <c r="E706">
        <v>2</v>
      </c>
      <c r="F706" t="s">
        <v>27</v>
      </c>
      <c r="H706">
        <v>4</v>
      </c>
      <c r="I706" t="s">
        <v>37</v>
      </c>
    </row>
    <row r="707" spans="5:9" x14ac:dyDescent="0.3">
      <c r="E707">
        <v>1</v>
      </c>
      <c r="F707" t="s">
        <v>27</v>
      </c>
      <c r="H707">
        <v>3</v>
      </c>
      <c r="I707" t="s">
        <v>37</v>
      </c>
    </row>
    <row r="708" spans="5:9" x14ac:dyDescent="0.3">
      <c r="E708">
        <v>4</v>
      </c>
      <c r="F708" t="s">
        <v>27</v>
      </c>
      <c r="H708">
        <v>4</v>
      </c>
      <c r="I708" t="s">
        <v>37</v>
      </c>
    </row>
    <row r="709" spans="5:9" x14ac:dyDescent="0.3">
      <c r="E709">
        <v>3</v>
      </c>
      <c r="F709" t="s">
        <v>27</v>
      </c>
      <c r="H709">
        <v>3</v>
      </c>
      <c r="I709" t="s">
        <v>37</v>
      </c>
    </row>
    <row r="710" spans="5:9" x14ac:dyDescent="0.3">
      <c r="E710">
        <v>3</v>
      </c>
      <c r="F710" t="s">
        <v>27</v>
      </c>
      <c r="H710">
        <v>2</v>
      </c>
      <c r="I710" t="s">
        <v>37</v>
      </c>
    </row>
    <row r="711" spans="5:9" x14ac:dyDescent="0.3">
      <c r="E711">
        <v>3</v>
      </c>
      <c r="F711" t="s">
        <v>27</v>
      </c>
      <c r="H711">
        <v>2</v>
      </c>
      <c r="I711" t="s">
        <v>37</v>
      </c>
    </row>
    <row r="712" spans="5:9" x14ac:dyDescent="0.3">
      <c r="E712">
        <v>3</v>
      </c>
      <c r="F712" t="s">
        <v>27</v>
      </c>
      <c r="H712">
        <v>3</v>
      </c>
      <c r="I712" t="s">
        <v>37</v>
      </c>
    </row>
    <row r="713" spans="5:9" x14ac:dyDescent="0.3">
      <c r="E713">
        <v>1</v>
      </c>
      <c r="F713" t="s">
        <v>27</v>
      </c>
      <c r="H713">
        <v>1</v>
      </c>
      <c r="I713" t="s">
        <v>37</v>
      </c>
    </row>
    <row r="714" spans="5:9" x14ac:dyDescent="0.3">
      <c r="E714">
        <v>4</v>
      </c>
      <c r="F714" t="s">
        <v>27</v>
      </c>
      <c r="H714">
        <v>4</v>
      </c>
      <c r="I714" t="s">
        <v>37</v>
      </c>
    </row>
    <row r="715" spans="5:9" x14ac:dyDescent="0.3">
      <c r="E715">
        <v>2</v>
      </c>
      <c r="F715" t="s">
        <v>27</v>
      </c>
      <c r="H715">
        <v>2</v>
      </c>
      <c r="I715" t="s">
        <v>37</v>
      </c>
    </row>
    <row r="716" spans="5:9" x14ac:dyDescent="0.3">
      <c r="E716">
        <v>4</v>
      </c>
      <c r="F716" t="s">
        <v>27</v>
      </c>
      <c r="H716">
        <v>4</v>
      </c>
      <c r="I716" t="s">
        <v>37</v>
      </c>
    </row>
    <row r="717" spans="5:9" x14ac:dyDescent="0.3">
      <c r="E717">
        <v>3</v>
      </c>
      <c r="F717" t="s">
        <v>27</v>
      </c>
      <c r="H717">
        <v>2</v>
      </c>
      <c r="I717" t="s">
        <v>37</v>
      </c>
    </row>
    <row r="718" spans="5:9" x14ac:dyDescent="0.3">
      <c r="E718">
        <v>5</v>
      </c>
      <c r="F718" t="s">
        <v>27</v>
      </c>
      <c r="H718">
        <v>4</v>
      </c>
      <c r="I718" t="s">
        <v>37</v>
      </c>
    </row>
    <row r="719" spans="5:9" x14ac:dyDescent="0.3">
      <c r="E719">
        <v>4</v>
      </c>
      <c r="F719" t="s">
        <v>27</v>
      </c>
      <c r="H719">
        <v>3</v>
      </c>
      <c r="I719" t="s">
        <v>37</v>
      </c>
    </row>
    <row r="720" spans="5:9" x14ac:dyDescent="0.3">
      <c r="E720">
        <v>3</v>
      </c>
      <c r="F720" t="s">
        <v>27</v>
      </c>
      <c r="H720">
        <v>4</v>
      </c>
      <c r="I720" t="s">
        <v>37</v>
      </c>
    </row>
    <row r="721" spans="5:9" x14ac:dyDescent="0.3">
      <c r="E721">
        <v>3</v>
      </c>
      <c r="F721" t="s">
        <v>27</v>
      </c>
      <c r="H721">
        <v>5</v>
      </c>
      <c r="I721" t="s">
        <v>37</v>
      </c>
    </row>
    <row r="722" spans="5:9" x14ac:dyDescent="0.3">
      <c r="E722">
        <v>4</v>
      </c>
      <c r="F722" t="s">
        <v>27</v>
      </c>
      <c r="H722">
        <v>1</v>
      </c>
      <c r="I722" t="s">
        <v>37</v>
      </c>
    </row>
    <row r="723" spans="5:9" x14ac:dyDescent="0.3">
      <c r="E723">
        <v>4</v>
      </c>
      <c r="F723" t="s">
        <v>27</v>
      </c>
      <c r="H723">
        <v>1</v>
      </c>
      <c r="I723" t="s">
        <v>37</v>
      </c>
    </row>
    <row r="724" spans="5:9" x14ac:dyDescent="0.3">
      <c r="E724">
        <v>2</v>
      </c>
      <c r="F724" t="s">
        <v>27</v>
      </c>
      <c r="H724">
        <v>4</v>
      </c>
      <c r="I724" t="s">
        <v>37</v>
      </c>
    </row>
    <row r="725" spans="5:9" x14ac:dyDescent="0.3">
      <c r="E725">
        <v>2</v>
      </c>
      <c r="F725" t="s">
        <v>27</v>
      </c>
      <c r="H725">
        <v>1</v>
      </c>
      <c r="I725" t="s">
        <v>37</v>
      </c>
    </row>
    <row r="726" spans="5:9" x14ac:dyDescent="0.3">
      <c r="E726">
        <v>4</v>
      </c>
      <c r="F726" t="s">
        <v>27</v>
      </c>
      <c r="H726">
        <v>4</v>
      </c>
      <c r="I726" t="s">
        <v>37</v>
      </c>
    </row>
    <row r="727" spans="5:9" x14ac:dyDescent="0.3">
      <c r="E727">
        <v>3</v>
      </c>
      <c r="F727" t="s">
        <v>27</v>
      </c>
      <c r="H727">
        <v>5</v>
      </c>
      <c r="I727" t="s">
        <v>37</v>
      </c>
    </row>
    <row r="728" spans="5:9" x14ac:dyDescent="0.3">
      <c r="E728">
        <v>5</v>
      </c>
      <c r="F728" t="s">
        <v>27</v>
      </c>
      <c r="H728">
        <v>3</v>
      </c>
      <c r="I728" t="s">
        <v>37</v>
      </c>
    </row>
    <row r="729" spans="5:9" x14ac:dyDescent="0.3">
      <c r="E729">
        <v>4</v>
      </c>
      <c r="F729" t="s">
        <v>27</v>
      </c>
      <c r="H729">
        <v>4</v>
      </c>
      <c r="I729" t="s">
        <v>37</v>
      </c>
    </row>
    <row r="730" spans="5:9" x14ac:dyDescent="0.3">
      <c r="E730">
        <v>4</v>
      </c>
      <c r="F730" t="s">
        <v>27</v>
      </c>
      <c r="H730">
        <v>3</v>
      </c>
      <c r="I730" t="s">
        <v>37</v>
      </c>
    </row>
    <row r="731" spans="5:9" x14ac:dyDescent="0.3">
      <c r="E731">
        <v>3</v>
      </c>
      <c r="F731" t="s">
        <v>27</v>
      </c>
      <c r="H731">
        <v>4</v>
      </c>
      <c r="I731" t="s">
        <v>37</v>
      </c>
    </row>
    <row r="732" spans="5:9" x14ac:dyDescent="0.3">
      <c r="E732">
        <v>2</v>
      </c>
      <c r="F732" t="s">
        <v>27</v>
      </c>
      <c r="H732">
        <v>2</v>
      </c>
      <c r="I732" t="s">
        <v>37</v>
      </c>
    </row>
    <row r="733" spans="5:9" x14ac:dyDescent="0.3">
      <c r="E733">
        <v>4</v>
      </c>
      <c r="F733" t="s">
        <v>27</v>
      </c>
      <c r="H733">
        <v>4</v>
      </c>
      <c r="I733" t="s">
        <v>37</v>
      </c>
    </row>
    <row r="734" spans="5:9" x14ac:dyDescent="0.3">
      <c r="E734">
        <v>3</v>
      </c>
      <c r="F734" t="s">
        <v>27</v>
      </c>
      <c r="H734">
        <v>1</v>
      </c>
      <c r="I734" t="s">
        <v>37</v>
      </c>
    </row>
    <row r="735" spans="5:9" x14ac:dyDescent="0.3">
      <c r="E735">
        <v>4</v>
      </c>
      <c r="F735" t="s">
        <v>27</v>
      </c>
      <c r="H735">
        <v>3</v>
      </c>
      <c r="I735" t="s">
        <v>37</v>
      </c>
    </row>
    <row r="736" spans="5:9" x14ac:dyDescent="0.3">
      <c r="E736">
        <v>3</v>
      </c>
      <c r="F736" t="s">
        <v>27</v>
      </c>
      <c r="H736">
        <v>3</v>
      </c>
      <c r="I736" t="s">
        <v>37</v>
      </c>
    </row>
    <row r="737" spans="5:9" x14ac:dyDescent="0.3">
      <c r="E737">
        <v>2</v>
      </c>
      <c r="F737" t="s">
        <v>27</v>
      </c>
      <c r="H737">
        <v>3</v>
      </c>
      <c r="I737" t="s">
        <v>37</v>
      </c>
    </row>
    <row r="738" spans="5:9" x14ac:dyDescent="0.3">
      <c r="E738">
        <v>2</v>
      </c>
      <c r="F738" t="s">
        <v>27</v>
      </c>
      <c r="H738">
        <v>3</v>
      </c>
      <c r="I738" t="s">
        <v>37</v>
      </c>
    </row>
    <row r="739" spans="5:9" x14ac:dyDescent="0.3">
      <c r="E739">
        <v>3</v>
      </c>
      <c r="F739" t="s">
        <v>27</v>
      </c>
      <c r="H739">
        <v>4</v>
      </c>
      <c r="I739" t="s">
        <v>37</v>
      </c>
    </row>
    <row r="740" spans="5:9" x14ac:dyDescent="0.3">
      <c r="E740">
        <v>3</v>
      </c>
      <c r="F740" t="s">
        <v>27</v>
      </c>
      <c r="H740">
        <v>1</v>
      </c>
      <c r="I740" t="s">
        <v>37</v>
      </c>
    </row>
    <row r="741" spans="5:9" x14ac:dyDescent="0.3">
      <c r="E741">
        <v>1</v>
      </c>
      <c r="F741" t="s">
        <v>27</v>
      </c>
      <c r="H741">
        <v>2</v>
      </c>
      <c r="I741" t="s">
        <v>37</v>
      </c>
    </row>
    <row r="742" spans="5:9" x14ac:dyDescent="0.3">
      <c r="E742">
        <v>3</v>
      </c>
      <c r="F742" t="s">
        <v>27</v>
      </c>
      <c r="H742">
        <v>1</v>
      </c>
      <c r="I742" t="s">
        <v>37</v>
      </c>
    </row>
    <row r="743" spans="5:9" x14ac:dyDescent="0.3">
      <c r="E743">
        <v>4</v>
      </c>
      <c r="F743" t="s">
        <v>27</v>
      </c>
      <c r="H743">
        <v>3</v>
      </c>
      <c r="I743" t="s">
        <v>37</v>
      </c>
    </row>
    <row r="744" spans="5:9" x14ac:dyDescent="0.3">
      <c r="E744">
        <v>4</v>
      </c>
      <c r="F744" t="s">
        <v>27</v>
      </c>
      <c r="H744">
        <v>2</v>
      </c>
      <c r="I744" t="s">
        <v>37</v>
      </c>
    </row>
    <row r="745" spans="5:9" x14ac:dyDescent="0.3">
      <c r="E745">
        <v>5</v>
      </c>
      <c r="F745" t="s">
        <v>27</v>
      </c>
      <c r="H745">
        <v>4</v>
      </c>
      <c r="I745" t="s">
        <v>37</v>
      </c>
    </row>
    <row r="746" spans="5:9" x14ac:dyDescent="0.3">
      <c r="E746">
        <v>3</v>
      </c>
      <c r="F746" t="s">
        <v>27</v>
      </c>
      <c r="H746">
        <v>4</v>
      </c>
      <c r="I746" t="s">
        <v>37</v>
      </c>
    </row>
    <row r="747" spans="5:9" x14ac:dyDescent="0.3">
      <c r="E747">
        <v>3</v>
      </c>
      <c r="F747" t="s">
        <v>27</v>
      </c>
      <c r="H747">
        <v>3</v>
      </c>
      <c r="I747" t="s">
        <v>37</v>
      </c>
    </row>
    <row r="748" spans="5:9" x14ac:dyDescent="0.3">
      <c r="E748">
        <v>1</v>
      </c>
      <c r="F748" t="s">
        <v>27</v>
      </c>
      <c r="H748">
        <v>4</v>
      </c>
      <c r="I748" t="s">
        <v>37</v>
      </c>
    </row>
    <row r="749" spans="5:9" x14ac:dyDescent="0.3">
      <c r="E749">
        <v>4</v>
      </c>
      <c r="F749" t="s">
        <v>27</v>
      </c>
      <c r="H749">
        <v>4</v>
      </c>
      <c r="I749" t="s">
        <v>37</v>
      </c>
    </row>
    <row r="750" spans="5:9" x14ac:dyDescent="0.3">
      <c r="E750">
        <v>5</v>
      </c>
      <c r="F750" t="s">
        <v>27</v>
      </c>
      <c r="H750">
        <v>2</v>
      </c>
      <c r="I750" t="s">
        <v>37</v>
      </c>
    </row>
    <row r="751" spans="5:9" x14ac:dyDescent="0.3">
      <c r="E751">
        <v>4</v>
      </c>
      <c r="F751" t="s">
        <v>27</v>
      </c>
      <c r="H751">
        <v>3</v>
      </c>
      <c r="I751" t="s">
        <v>37</v>
      </c>
    </row>
    <row r="752" spans="5:9" x14ac:dyDescent="0.3">
      <c r="E752">
        <v>3</v>
      </c>
      <c r="F752" t="s">
        <v>27</v>
      </c>
      <c r="H752">
        <v>4</v>
      </c>
      <c r="I752" t="s">
        <v>37</v>
      </c>
    </row>
    <row r="753" spans="5:9" x14ac:dyDescent="0.3">
      <c r="E753">
        <v>3</v>
      </c>
      <c r="F753" t="s">
        <v>27</v>
      </c>
      <c r="H753">
        <v>3</v>
      </c>
      <c r="I753" t="s">
        <v>37</v>
      </c>
    </row>
    <row r="754" spans="5:9" x14ac:dyDescent="0.3">
      <c r="E754">
        <v>4</v>
      </c>
      <c r="F754" t="s">
        <v>27</v>
      </c>
      <c r="H754">
        <v>5</v>
      </c>
      <c r="I754" t="s">
        <v>37</v>
      </c>
    </row>
    <row r="755" spans="5:9" x14ac:dyDescent="0.3">
      <c r="E755">
        <v>3</v>
      </c>
      <c r="F755" t="s">
        <v>27</v>
      </c>
      <c r="H755">
        <v>3</v>
      </c>
      <c r="I755" t="s">
        <v>37</v>
      </c>
    </row>
    <row r="756" spans="5:9" x14ac:dyDescent="0.3">
      <c r="E756">
        <v>3</v>
      </c>
      <c r="F756" t="s">
        <v>27</v>
      </c>
      <c r="H756">
        <v>3</v>
      </c>
      <c r="I756" t="s">
        <v>37</v>
      </c>
    </row>
    <row r="757" spans="5:9" x14ac:dyDescent="0.3">
      <c r="E757">
        <v>2</v>
      </c>
      <c r="F757" t="s">
        <v>27</v>
      </c>
      <c r="H757">
        <v>3</v>
      </c>
      <c r="I757" t="s">
        <v>37</v>
      </c>
    </row>
    <row r="758" spans="5:9" x14ac:dyDescent="0.3">
      <c r="E758">
        <v>2</v>
      </c>
      <c r="F758" t="s">
        <v>27</v>
      </c>
      <c r="H758">
        <v>1</v>
      </c>
      <c r="I758" t="s">
        <v>37</v>
      </c>
    </row>
    <row r="759" spans="5:9" x14ac:dyDescent="0.3">
      <c r="E759">
        <v>3</v>
      </c>
      <c r="F759" t="s">
        <v>27</v>
      </c>
      <c r="H759">
        <v>3</v>
      </c>
      <c r="I759" t="s">
        <v>37</v>
      </c>
    </row>
    <row r="760" spans="5:9" x14ac:dyDescent="0.3">
      <c r="E760">
        <v>3</v>
      </c>
      <c r="F760" t="s">
        <v>27</v>
      </c>
      <c r="H760">
        <v>3</v>
      </c>
      <c r="I760" t="s">
        <v>37</v>
      </c>
    </row>
    <row r="761" spans="5:9" x14ac:dyDescent="0.3">
      <c r="E761">
        <v>4</v>
      </c>
      <c r="F761" t="s">
        <v>27</v>
      </c>
      <c r="H761">
        <v>3</v>
      </c>
      <c r="I761" t="s">
        <v>37</v>
      </c>
    </row>
    <row r="762" spans="5:9" x14ac:dyDescent="0.3">
      <c r="E762">
        <v>4</v>
      </c>
      <c r="F762" t="s">
        <v>27</v>
      </c>
      <c r="H762">
        <v>4</v>
      </c>
      <c r="I762" t="s">
        <v>37</v>
      </c>
    </row>
    <row r="763" spans="5:9" x14ac:dyDescent="0.3">
      <c r="E763">
        <v>2</v>
      </c>
      <c r="F763" t="s">
        <v>27</v>
      </c>
      <c r="H763">
        <v>5</v>
      </c>
      <c r="I763" t="s">
        <v>37</v>
      </c>
    </row>
    <row r="764" spans="5:9" x14ac:dyDescent="0.3">
      <c r="E764">
        <v>2</v>
      </c>
      <c r="F764" t="s">
        <v>27</v>
      </c>
      <c r="H764">
        <v>4</v>
      </c>
      <c r="I764" t="s">
        <v>37</v>
      </c>
    </row>
    <row r="765" spans="5:9" x14ac:dyDescent="0.3">
      <c r="E765">
        <v>1</v>
      </c>
      <c r="F765" t="s">
        <v>27</v>
      </c>
      <c r="H765">
        <v>4</v>
      </c>
      <c r="I765" t="s">
        <v>37</v>
      </c>
    </row>
    <row r="766" spans="5:9" x14ac:dyDescent="0.3">
      <c r="E766">
        <v>1</v>
      </c>
      <c r="F766" t="s">
        <v>27</v>
      </c>
      <c r="H766">
        <v>2</v>
      </c>
      <c r="I766" t="s">
        <v>37</v>
      </c>
    </row>
    <row r="767" spans="5:9" x14ac:dyDescent="0.3">
      <c r="E767">
        <v>3</v>
      </c>
      <c r="F767" t="s">
        <v>27</v>
      </c>
      <c r="H767">
        <v>1</v>
      </c>
      <c r="I767" t="s">
        <v>37</v>
      </c>
    </row>
    <row r="768" spans="5:9" x14ac:dyDescent="0.3">
      <c r="E768">
        <v>4</v>
      </c>
      <c r="F768" t="s">
        <v>27</v>
      </c>
      <c r="H768">
        <v>3</v>
      </c>
      <c r="I768" t="s">
        <v>37</v>
      </c>
    </row>
    <row r="769" spans="5:9" x14ac:dyDescent="0.3">
      <c r="E769">
        <v>3</v>
      </c>
      <c r="F769" t="s">
        <v>27</v>
      </c>
      <c r="H769">
        <v>3</v>
      </c>
      <c r="I769" t="s">
        <v>37</v>
      </c>
    </row>
    <row r="770" spans="5:9" x14ac:dyDescent="0.3">
      <c r="E770">
        <v>3</v>
      </c>
      <c r="F770" t="s">
        <v>27</v>
      </c>
      <c r="H770">
        <v>4</v>
      </c>
      <c r="I770" t="s">
        <v>37</v>
      </c>
    </row>
    <row r="771" spans="5:9" x14ac:dyDescent="0.3">
      <c r="E771">
        <v>3</v>
      </c>
      <c r="F771" t="s">
        <v>27</v>
      </c>
      <c r="H771">
        <v>4</v>
      </c>
      <c r="I771" t="s">
        <v>37</v>
      </c>
    </row>
    <row r="772" spans="5:9" x14ac:dyDescent="0.3">
      <c r="E772">
        <v>3</v>
      </c>
      <c r="F772" t="s">
        <v>27</v>
      </c>
      <c r="H772">
        <v>3</v>
      </c>
      <c r="I772" t="s">
        <v>37</v>
      </c>
    </row>
    <row r="773" spans="5:9" x14ac:dyDescent="0.3">
      <c r="E773">
        <v>4</v>
      </c>
      <c r="F773" t="s">
        <v>27</v>
      </c>
      <c r="H773">
        <v>1</v>
      </c>
      <c r="I773" t="s">
        <v>37</v>
      </c>
    </row>
    <row r="774" spans="5:9" x14ac:dyDescent="0.3">
      <c r="E774">
        <v>3</v>
      </c>
      <c r="F774" t="s">
        <v>27</v>
      </c>
      <c r="H774">
        <v>3</v>
      </c>
      <c r="I774" t="s">
        <v>37</v>
      </c>
    </row>
    <row r="775" spans="5:9" x14ac:dyDescent="0.3">
      <c r="E775">
        <v>2</v>
      </c>
      <c r="F775" t="s">
        <v>27</v>
      </c>
      <c r="H775">
        <v>3</v>
      </c>
      <c r="I775" t="s">
        <v>37</v>
      </c>
    </row>
    <row r="776" spans="5:9" x14ac:dyDescent="0.3">
      <c r="E776">
        <v>3</v>
      </c>
      <c r="F776" t="s">
        <v>27</v>
      </c>
      <c r="H776">
        <v>3</v>
      </c>
      <c r="I776" t="s">
        <v>37</v>
      </c>
    </row>
    <row r="777" spans="5:9" x14ac:dyDescent="0.3">
      <c r="E777">
        <v>4</v>
      </c>
      <c r="F777" t="s">
        <v>27</v>
      </c>
      <c r="H777">
        <v>3</v>
      </c>
      <c r="I777" t="s">
        <v>37</v>
      </c>
    </row>
    <row r="778" spans="5:9" x14ac:dyDescent="0.3">
      <c r="E778">
        <v>2</v>
      </c>
      <c r="F778" t="s">
        <v>27</v>
      </c>
      <c r="H778">
        <v>3</v>
      </c>
      <c r="I778" t="s">
        <v>37</v>
      </c>
    </row>
    <row r="779" spans="5:9" x14ac:dyDescent="0.3">
      <c r="E779">
        <v>2</v>
      </c>
      <c r="F779" t="s">
        <v>27</v>
      </c>
      <c r="H779">
        <v>3</v>
      </c>
      <c r="I779" t="s">
        <v>37</v>
      </c>
    </row>
    <row r="780" spans="5:9" x14ac:dyDescent="0.3">
      <c r="E780">
        <v>1</v>
      </c>
      <c r="F780" t="s">
        <v>27</v>
      </c>
      <c r="H780">
        <v>2</v>
      </c>
      <c r="I780" t="s">
        <v>37</v>
      </c>
    </row>
    <row r="781" spans="5:9" x14ac:dyDescent="0.3">
      <c r="E781">
        <v>4</v>
      </c>
      <c r="F781" t="s">
        <v>27</v>
      </c>
      <c r="H781">
        <v>4</v>
      </c>
      <c r="I781" t="s">
        <v>37</v>
      </c>
    </row>
    <row r="782" spans="5:9" x14ac:dyDescent="0.3">
      <c r="E782">
        <v>3</v>
      </c>
      <c r="F782" t="s">
        <v>27</v>
      </c>
      <c r="H782">
        <v>4</v>
      </c>
      <c r="I782" t="s">
        <v>37</v>
      </c>
    </row>
    <row r="783" spans="5:9" x14ac:dyDescent="0.3">
      <c r="E783">
        <v>2</v>
      </c>
      <c r="F783" t="s">
        <v>27</v>
      </c>
      <c r="H783">
        <v>3</v>
      </c>
      <c r="I783" t="s">
        <v>37</v>
      </c>
    </row>
    <row r="784" spans="5:9" x14ac:dyDescent="0.3">
      <c r="E784">
        <v>1</v>
      </c>
      <c r="F784" t="s">
        <v>27</v>
      </c>
      <c r="H784">
        <v>4</v>
      </c>
      <c r="I784" t="s">
        <v>37</v>
      </c>
    </row>
    <row r="785" spans="5:9" x14ac:dyDescent="0.3">
      <c r="E785">
        <v>3</v>
      </c>
      <c r="F785" t="s">
        <v>27</v>
      </c>
      <c r="H785">
        <v>3</v>
      </c>
      <c r="I785" t="s">
        <v>37</v>
      </c>
    </row>
    <row r="786" spans="5:9" x14ac:dyDescent="0.3">
      <c r="E786">
        <v>2</v>
      </c>
      <c r="F786" t="s">
        <v>27</v>
      </c>
      <c r="H786">
        <v>3</v>
      </c>
      <c r="I786" t="s">
        <v>37</v>
      </c>
    </row>
    <row r="787" spans="5:9" x14ac:dyDescent="0.3">
      <c r="E787">
        <v>2</v>
      </c>
      <c r="F787" t="s">
        <v>27</v>
      </c>
      <c r="H787">
        <v>1</v>
      </c>
      <c r="I787" t="s">
        <v>37</v>
      </c>
    </row>
    <row r="788" spans="5:9" x14ac:dyDescent="0.3">
      <c r="E788">
        <v>3</v>
      </c>
      <c r="F788" t="s">
        <v>27</v>
      </c>
      <c r="H788">
        <v>2</v>
      </c>
      <c r="I788" t="s">
        <v>37</v>
      </c>
    </row>
    <row r="789" spans="5:9" x14ac:dyDescent="0.3">
      <c r="E789">
        <v>3</v>
      </c>
      <c r="F789" t="s">
        <v>27</v>
      </c>
      <c r="H789">
        <v>1</v>
      </c>
      <c r="I789" t="s">
        <v>37</v>
      </c>
    </row>
    <row r="790" spans="5:9" x14ac:dyDescent="0.3">
      <c r="E790">
        <v>3</v>
      </c>
      <c r="F790" t="s">
        <v>27</v>
      </c>
      <c r="H790">
        <v>3</v>
      </c>
      <c r="I790" t="s">
        <v>37</v>
      </c>
    </row>
    <row r="791" spans="5:9" x14ac:dyDescent="0.3">
      <c r="E791">
        <v>4</v>
      </c>
      <c r="F791" t="s">
        <v>27</v>
      </c>
      <c r="H791">
        <v>2</v>
      </c>
      <c r="I791" t="s">
        <v>37</v>
      </c>
    </row>
    <row r="792" spans="5:9" x14ac:dyDescent="0.3">
      <c r="E792">
        <v>4</v>
      </c>
      <c r="F792" t="s">
        <v>27</v>
      </c>
      <c r="H792">
        <v>3</v>
      </c>
      <c r="I792" t="s">
        <v>37</v>
      </c>
    </row>
    <row r="793" spans="5:9" x14ac:dyDescent="0.3">
      <c r="E793">
        <v>3</v>
      </c>
      <c r="F793" t="s">
        <v>27</v>
      </c>
      <c r="H793">
        <v>3</v>
      </c>
      <c r="I793" t="s">
        <v>37</v>
      </c>
    </row>
    <row r="794" spans="5:9" x14ac:dyDescent="0.3">
      <c r="E794">
        <v>4</v>
      </c>
      <c r="F794" t="s">
        <v>27</v>
      </c>
      <c r="H794">
        <v>1</v>
      </c>
      <c r="I794" t="s">
        <v>37</v>
      </c>
    </row>
    <row r="795" spans="5:9" x14ac:dyDescent="0.3">
      <c r="E795">
        <v>3</v>
      </c>
      <c r="F795" t="s">
        <v>27</v>
      </c>
      <c r="H795">
        <v>3</v>
      </c>
      <c r="I795" t="s">
        <v>37</v>
      </c>
    </row>
    <row r="796" spans="5:9" x14ac:dyDescent="0.3">
      <c r="E796">
        <v>4</v>
      </c>
      <c r="F796" t="s">
        <v>27</v>
      </c>
      <c r="H796">
        <v>2</v>
      </c>
      <c r="I796" t="s">
        <v>37</v>
      </c>
    </row>
    <row r="797" spans="5:9" x14ac:dyDescent="0.3">
      <c r="E797">
        <v>4</v>
      </c>
      <c r="F797" t="s">
        <v>27</v>
      </c>
      <c r="H797">
        <v>4</v>
      </c>
      <c r="I797" t="s">
        <v>37</v>
      </c>
    </row>
    <row r="798" spans="5:9" x14ac:dyDescent="0.3">
      <c r="E798">
        <v>2</v>
      </c>
      <c r="F798" t="s">
        <v>27</v>
      </c>
      <c r="H798">
        <v>4</v>
      </c>
      <c r="I798" t="s">
        <v>37</v>
      </c>
    </row>
    <row r="799" spans="5:9" x14ac:dyDescent="0.3">
      <c r="E799">
        <v>4</v>
      </c>
      <c r="F799" t="s">
        <v>27</v>
      </c>
      <c r="H799">
        <v>3</v>
      </c>
      <c r="I799" t="s">
        <v>37</v>
      </c>
    </row>
    <row r="800" spans="5:9" x14ac:dyDescent="0.3">
      <c r="E800">
        <v>3</v>
      </c>
      <c r="F800" t="s">
        <v>27</v>
      </c>
      <c r="H800">
        <v>4</v>
      </c>
      <c r="I800" t="s">
        <v>37</v>
      </c>
    </row>
    <row r="801" spans="5:9" x14ac:dyDescent="0.3">
      <c r="E801">
        <v>1</v>
      </c>
      <c r="F801" t="s">
        <v>27</v>
      </c>
      <c r="H801">
        <v>2</v>
      </c>
      <c r="I801" t="s">
        <v>37</v>
      </c>
    </row>
    <row r="802" spans="5:9" x14ac:dyDescent="0.3">
      <c r="E802">
        <v>3</v>
      </c>
      <c r="F802" t="s">
        <v>27</v>
      </c>
      <c r="H802">
        <v>2</v>
      </c>
      <c r="I802" t="s">
        <v>37</v>
      </c>
    </row>
    <row r="803" spans="5:9" x14ac:dyDescent="0.3">
      <c r="E803">
        <v>3</v>
      </c>
      <c r="F803" t="s">
        <v>27</v>
      </c>
      <c r="H803">
        <v>4</v>
      </c>
      <c r="I803" t="s">
        <v>37</v>
      </c>
    </row>
    <row r="804" spans="5:9" x14ac:dyDescent="0.3">
      <c r="E804">
        <v>3</v>
      </c>
      <c r="F804" t="s">
        <v>27</v>
      </c>
      <c r="H804">
        <v>1</v>
      </c>
      <c r="I804" t="s">
        <v>37</v>
      </c>
    </row>
    <row r="805" spans="5:9" x14ac:dyDescent="0.3">
      <c r="E805">
        <v>3</v>
      </c>
      <c r="F805" t="s">
        <v>27</v>
      </c>
      <c r="H805">
        <v>3</v>
      </c>
      <c r="I805" t="s">
        <v>37</v>
      </c>
    </row>
    <row r="806" spans="5:9" x14ac:dyDescent="0.3">
      <c r="E806">
        <v>4</v>
      </c>
      <c r="F806" t="s">
        <v>27</v>
      </c>
      <c r="H806">
        <v>1</v>
      </c>
      <c r="I806" t="s">
        <v>37</v>
      </c>
    </row>
    <row r="807" spans="5:9" x14ac:dyDescent="0.3">
      <c r="E807">
        <v>2</v>
      </c>
      <c r="F807" t="s">
        <v>27</v>
      </c>
      <c r="H807">
        <v>3</v>
      </c>
      <c r="I807" t="s">
        <v>37</v>
      </c>
    </row>
    <row r="808" spans="5:9" x14ac:dyDescent="0.3">
      <c r="E808">
        <v>2</v>
      </c>
      <c r="F808" t="s">
        <v>27</v>
      </c>
      <c r="H808">
        <v>1</v>
      </c>
      <c r="I808" t="s">
        <v>37</v>
      </c>
    </row>
    <row r="809" spans="5:9" x14ac:dyDescent="0.3">
      <c r="E809">
        <v>2</v>
      </c>
      <c r="F809" t="s">
        <v>27</v>
      </c>
      <c r="H809">
        <v>1</v>
      </c>
      <c r="I809" t="s">
        <v>37</v>
      </c>
    </row>
    <row r="810" spans="5:9" x14ac:dyDescent="0.3">
      <c r="E810">
        <v>2</v>
      </c>
      <c r="F810" t="s">
        <v>27</v>
      </c>
      <c r="H810">
        <v>2</v>
      </c>
      <c r="I810" t="s">
        <v>37</v>
      </c>
    </row>
    <row r="811" spans="5:9" x14ac:dyDescent="0.3">
      <c r="E811">
        <v>3</v>
      </c>
      <c r="F811" t="s">
        <v>27</v>
      </c>
      <c r="H811">
        <v>3</v>
      </c>
      <c r="I811" t="s">
        <v>37</v>
      </c>
    </row>
    <row r="812" spans="5:9" x14ac:dyDescent="0.3">
      <c r="E812">
        <v>3</v>
      </c>
      <c r="F812" t="s">
        <v>27</v>
      </c>
      <c r="H812">
        <v>4</v>
      </c>
      <c r="I812" t="s">
        <v>37</v>
      </c>
    </row>
    <row r="813" spans="5:9" x14ac:dyDescent="0.3">
      <c r="E813">
        <v>2</v>
      </c>
      <c r="F813" t="s">
        <v>27</v>
      </c>
      <c r="H813">
        <v>3</v>
      </c>
      <c r="I813" t="s">
        <v>37</v>
      </c>
    </row>
    <row r="814" spans="5:9" x14ac:dyDescent="0.3">
      <c r="E814">
        <v>1</v>
      </c>
      <c r="F814" t="s">
        <v>27</v>
      </c>
      <c r="H814">
        <v>3</v>
      </c>
      <c r="I814" t="s">
        <v>37</v>
      </c>
    </row>
    <row r="815" spans="5:9" x14ac:dyDescent="0.3">
      <c r="E815">
        <v>3</v>
      </c>
      <c r="F815" t="s">
        <v>27</v>
      </c>
      <c r="H815">
        <v>2</v>
      </c>
      <c r="I815" t="s">
        <v>37</v>
      </c>
    </row>
    <row r="816" spans="5:9" x14ac:dyDescent="0.3">
      <c r="E816">
        <v>4</v>
      </c>
      <c r="F816" t="s">
        <v>27</v>
      </c>
      <c r="H816">
        <v>4</v>
      </c>
      <c r="I816" t="s">
        <v>37</v>
      </c>
    </row>
    <row r="817" spans="5:9" x14ac:dyDescent="0.3">
      <c r="E817">
        <v>2</v>
      </c>
      <c r="F817" t="s">
        <v>27</v>
      </c>
      <c r="H817">
        <v>2</v>
      </c>
      <c r="I817" t="s">
        <v>37</v>
      </c>
    </row>
    <row r="818" spans="5:9" x14ac:dyDescent="0.3">
      <c r="E818">
        <v>5</v>
      </c>
      <c r="F818" t="s">
        <v>27</v>
      </c>
      <c r="H818">
        <v>4</v>
      </c>
      <c r="I818" t="s">
        <v>37</v>
      </c>
    </row>
    <row r="819" spans="5:9" x14ac:dyDescent="0.3">
      <c r="E819">
        <v>3</v>
      </c>
      <c r="F819" t="s">
        <v>27</v>
      </c>
      <c r="H819">
        <v>2</v>
      </c>
      <c r="I819" t="s">
        <v>37</v>
      </c>
    </row>
    <row r="820" spans="5:9" x14ac:dyDescent="0.3">
      <c r="E820">
        <v>3</v>
      </c>
      <c r="F820" t="s">
        <v>27</v>
      </c>
      <c r="H820">
        <v>4</v>
      </c>
      <c r="I820" t="s">
        <v>37</v>
      </c>
    </row>
    <row r="821" spans="5:9" x14ac:dyDescent="0.3">
      <c r="E821">
        <v>2</v>
      </c>
      <c r="F821" t="s">
        <v>27</v>
      </c>
      <c r="H821">
        <v>1</v>
      </c>
      <c r="I821" t="s">
        <v>37</v>
      </c>
    </row>
    <row r="822" spans="5:9" x14ac:dyDescent="0.3">
      <c r="E822">
        <v>3</v>
      </c>
      <c r="F822" t="s">
        <v>27</v>
      </c>
      <c r="H822">
        <v>1</v>
      </c>
      <c r="I822" t="s">
        <v>37</v>
      </c>
    </row>
    <row r="823" spans="5:9" x14ac:dyDescent="0.3">
      <c r="E823">
        <v>4</v>
      </c>
      <c r="F823" t="s">
        <v>27</v>
      </c>
      <c r="H823">
        <v>3</v>
      </c>
      <c r="I823" t="s">
        <v>37</v>
      </c>
    </row>
    <row r="824" spans="5:9" x14ac:dyDescent="0.3">
      <c r="E824">
        <v>4</v>
      </c>
      <c r="F824" t="s">
        <v>27</v>
      </c>
      <c r="H824">
        <v>3</v>
      </c>
      <c r="I824" t="s">
        <v>37</v>
      </c>
    </row>
    <row r="825" spans="5:9" x14ac:dyDescent="0.3">
      <c r="E825">
        <v>2</v>
      </c>
      <c r="F825" t="s">
        <v>27</v>
      </c>
      <c r="H825">
        <v>4</v>
      </c>
      <c r="I825" t="s">
        <v>37</v>
      </c>
    </row>
    <row r="826" spans="5:9" x14ac:dyDescent="0.3">
      <c r="E826">
        <v>1</v>
      </c>
      <c r="F826" t="s">
        <v>27</v>
      </c>
      <c r="H826">
        <v>4</v>
      </c>
      <c r="I826" t="s">
        <v>37</v>
      </c>
    </row>
    <row r="827" spans="5:9" x14ac:dyDescent="0.3">
      <c r="E827">
        <v>3</v>
      </c>
      <c r="F827" t="s">
        <v>27</v>
      </c>
      <c r="H827">
        <v>4</v>
      </c>
      <c r="I827" t="s">
        <v>37</v>
      </c>
    </row>
    <row r="828" spans="5:9" x14ac:dyDescent="0.3">
      <c r="E828">
        <v>3</v>
      </c>
      <c r="F828" t="s">
        <v>27</v>
      </c>
      <c r="H828">
        <v>4</v>
      </c>
      <c r="I828" t="s">
        <v>37</v>
      </c>
    </row>
    <row r="829" spans="5:9" x14ac:dyDescent="0.3">
      <c r="E829">
        <v>3</v>
      </c>
      <c r="F829" t="s">
        <v>27</v>
      </c>
      <c r="H829">
        <v>2</v>
      </c>
      <c r="I829" t="s">
        <v>37</v>
      </c>
    </row>
    <row r="830" spans="5:9" x14ac:dyDescent="0.3">
      <c r="E830">
        <v>2</v>
      </c>
      <c r="F830" t="s">
        <v>27</v>
      </c>
      <c r="H830">
        <v>4</v>
      </c>
      <c r="I830" t="s">
        <v>37</v>
      </c>
    </row>
    <row r="831" spans="5:9" x14ac:dyDescent="0.3">
      <c r="E831">
        <v>3</v>
      </c>
      <c r="F831" t="s">
        <v>27</v>
      </c>
      <c r="H831">
        <v>3</v>
      </c>
      <c r="I831" t="s">
        <v>37</v>
      </c>
    </row>
    <row r="832" spans="5:9" x14ac:dyDescent="0.3">
      <c r="E832">
        <v>1</v>
      </c>
      <c r="F832" t="s">
        <v>27</v>
      </c>
      <c r="H832">
        <v>3</v>
      </c>
      <c r="I832" t="s">
        <v>37</v>
      </c>
    </row>
    <row r="833" spans="5:9" x14ac:dyDescent="0.3">
      <c r="E833">
        <v>2</v>
      </c>
      <c r="F833" t="s">
        <v>27</v>
      </c>
      <c r="H833">
        <v>4</v>
      </c>
      <c r="I833" t="s">
        <v>37</v>
      </c>
    </row>
    <row r="834" spans="5:9" x14ac:dyDescent="0.3">
      <c r="E834">
        <v>4</v>
      </c>
      <c r="F834" t="s">
        <v>27</v>
      </c>
      <c r="H834">
        <v>3</v>
      </c>
      <c r="I834" t="s">
        <v>37</v>
      </c>
    </row>
    <row r="835" spans="5:9" x14ac:dyDescent="0.3">
      <c r="E835">
        <v>3</v>
      </c>
      <c r="F835" t="s">
        <v>27</v>
      </c>
      <c r="H835">
        <v>3</v>
      </c>
      <c r="I835" t="s">
        <v>37</v>
      </c>
    </row>
    <row r="836" spans="5:9" x14ac:dyDescent="0.3">
      <c r="E836">
        <v>4</v>
      </c>
      <c r="F836" t="s">
        <v>27</v>
      </c>
      <c r="H836">
        <v>4</v>
      </c>
      <c r="I836" t="s">
        <v>37</v>
      </c>
    </row>
    <row r="837" spans="5:9" x14ac:dyDescent="0.3">
      <c r="E837">
        <v>3</v>
      </c>
      <c r="F837" t="s">
        <v>27</v>
      </c>
      <c r="H837">
        <v>1</v>
      </c>
      <c r="I837" t="s">
        <v>37</v>
      </c>
    </row>
    <row r="838" spans="5:9" x14ac:dyDescent="0.3">
      <c r="E838">
        <v>2</v>
      </c>
      <c r="F838" t="s">
        <v>27</v>
      </c>
      <c r="H838">
        <v>4</v>
      </c>
      <c r="I838" t="s">
        <v>37</v>
      </c>
    </row>
    <row r="839" spans="5:9" x14ac:dyDescent="0.3">
      <c r="E839">
        <v>3</v>
      </c>
      <c r="F839" t="s">
        <v>27</v>
      </c>
      <c r="H839">
        <v>2</v>
      </c>
      <c r="I839" t="s">
        <v>37</v>
      </c>
    </row>
    <row r="840" spans="5:9" x14ac:dyDescent="0.3">
      <c r="E840">
        <v>2</v>
      </c>
      <c r="F840" t="s">
        <v>27</v>
      </c>
      <c r="H840">
        <v>2</v>
      </c>
      <c r="I840" t="s">
        <v>37</v>
      </c>
    </row>
    <row r="841" spans="5:9" x14ac:dyDescent="0.3">
      <c r="E841">
        <v>4</v>
      </c>
      <c r="F841" t="s">
        <v>27</v>
      </c>
      <c r="H841">
        <v>3</v>
      </c>
      <c r="I841" t="s">
        <v>37</v>
      </c>
    </row>
    <row r="842" spans="5:9" x14ac:dyDescent="0.3">
      <c r="E842">
        <v>3</v>
      </c>
      <c r="F842" t="s">
        <v>27</v>
      </c>
      <c r="H842">
        <v>2</v>
      </c>
      <c r="I842" t="s">
        <v>37</v>
      </c>
    </row>
    <row r="843" spans="5:9" x14ac:dyDescent="0.3">
      <c r="E843">
        <v>4</v>
      </c>
      <c r="F843" t="s">
        <v>27</v>
      </c>
      <c r="H843">
        <v>2</v>
      </c>
      <c r="I843" t="s">
        <v>37</v>
      </c>
    </row>
    <row r="844" spans="5:9" x14ac:dyDescent="0.3">
      <c r="E844">
        <v>2</v>
      </c>
      <c r="F844" t="s">
        <v>27</v>
      </c>
      <c r="H844">
        <v>4</v>
      </c>
      <c r="I844" t="s">
        <v>37</v>
      </c>
    </row>
    <row r="845" spans="5:9" x14ac:dyDescent="0.3">
      <c r="E845">
        <v>4</v>
      </c>
      <c r="F845" t="s">
        <v>27</v>
      </c>
      <c r="H845">
        <v>5</v>
      </c>
      <c r="I845" t="s">
        <v>37</v>
      </c>
    </row>
    <row r="846" spans="5:9" x14ac:dyDescent="0.3">
      <c r="E846">
        <v>3</v>
      </c>
      <c r="F846" t="s">
        <v>27</v>
      </c>
      <c r="H846">
        <v>4</v>
      </c>
      <c r="I846" t="s">
        <v>37</v>
      </c>
    </row>
    <row r="847" spans="5:9" x14ac:dyDescent="0.3">
      <c r="E847">
        <v>4</v>
      </c>
      <c r="F847" t="s">
        <v>27</v>
      </c>
      <c r="H847">
        <v>4</v>
      </c>
      <c r="I847" t="s">
        <v>37</v>
      </c>
    </row>
    <row r="848" spans="5:9" x14ac:dyDescent="0.3">
      <c r="E848">
        <v>4</v>
      </c>
      <c r="F848" t="s">
        <v>27</v>
      </c>
      <c r="H848">
        <v>2</v>
      </c>
      <c r="I848" t="s">
        <v>37</v>
      </c>
    </row>
    <row r="849" spans="5:9" x14ac:dyDescent="0.3">
      <c r="E849">
        <v>4</v>
      </c>
      <c r="F849" t="s">
        <v>27</v>
      </c>
      <c r="H849">
        <v>3</v>
      </c>
      <c r="I849" t="s">
        <v>37</v>
      </c>
    </row>
    <row r="850" spans="5:9" x14ac:dyDescent="0.3">
      <c r="E850">
        <v>1</v>
      </c>
      <c r="F850" t="s">
        <v>27</v>
      </c>
      <c r="H850">
        <v>2</v>
      </c>
      <c r="I850" t="s">
        <v>37</v>
      </c>
    </row>
    <row r="851" spans="5:9" x14ac:dyDescent="0.3">
      <c r="E851">
        <v>3</v>
      </c>
      <c r="F851" t="s">
        <v>27</v>
      </c>
      <c r="H851">
        <v>3</v>
      </c>
      <c r="I851" t="s">
        <v>37</v>
      </c>
    </row>
    <row r="852" spans="5:9" x14ac:dyDescent="0.3">
      <c r="E852">
        <v>2</v>
      </c>
      <c r="F852" t="s">
        <v>27</v>
      </c>
      <c r="H852">
        <v>2</v>
      </c>
      <c r="I852" t="s">
        <v>37</v>
      </c>
    </row>
    <row r="853" spans="5:9" x14ac:dyDescent="0.3">
      <c r="E853">
        <v>4</v>
      </c>
      <c r="F853" t="s">
        <v>27</v>
      </c>
      <c r="H853">
        <v>3</v>
      </c>
      <c r="I853" t="s">
        <v>37</v>
      </c>
    </row>
    <row r="854" spans="5:9" x14ac:dyDescent="0.3">
      <c r="E854">
        <v>3</v>
      </c>
      <c r="F854" t="s">
        <v>27</v>
      </c>
      <c r="H854">
        <v>1</v>
      </c>
      <c r="I854" t="s">
        <v>37</v>
      </c>
    </row>
    <row r="855" spans="5:9" x14ac:dyDescent="0.3">
      <c r="E855">
        <v>2</v>
      </c>
      <c r="F855" t="s">
        <v>27</v>
      </c>
      <c r="H855">
        <v>2</v>
      </c>
      <c r="I855" t="s">
        <v>37</v>
      </c>
    </row>
    <row r="856" spans="5:9" x14ac:dyDescent="0.3">
      <c r="E856">
        <v>4</v>
      </c>
      <c r="F856" t="s">
        <v>27</v>
      </c>
      <c r="H856">
        <v>4</v>
      </c>
      <c r="I856" t="s">
        <v>37</v>
      </c>
    </row>
    <row r="857" spans="5:9" x14ac:dyDescent="0.3">
      <c r="E857">
        <v>4</v>
      </c>
      <c r="F857" t="s">
        <v>27</v>
      </c>
      <c r="H857">
        <v>2</v>
      </c>
      <c r="I857" t="s">
        <v>37</v>
      </c>
    </row>
    <row r="858" spans="5:9" x14ac:dyDescent="0.3">
      <c r="E858">
        <v>2</v>
      </c>
      <c r="F858" t="s">
        <v>27</v>
      </c>
      <c r="H858">
        <v>2</v>
      </c>
      <c r="I858" t="s">
        <v>37</v>
      </c>
    </row>
    <row r="859" spans="5:9" x14ac:dyDescent="0.3">
      <c r="E859">
        <v>4</v>
      </c>
      <c r="F859" t="s">
        <v>27</v>
      </c>
      <c r="H859">
        <v>1</v>
      </c>
      <c r="I859" t="s">
        <v>37</v>
      </c>
    </row>
    <row r="860" spans="5:9" x14ac:dyDescent="0.3">
      <c r="E860">
        <v>3</v>
      </c>
      <c r="F860" t="s">
        <v>27</v>
      </c>
      <c r="H860">
        <v>3</v>
      </c>
      <c r="I860" t="s">
        <v>37</v>
      </c>
    </row>
    <row r="861" spans="5:9" x14ac:dyDescent="0.3">
      <c r="E861">
        <v>1</v>
      </c>
      <c r="F861" t="s">
        <v>27</v>
      </c>
      <c r="H861">
        <v>4</v>
      </c>
      <c r="I861" t="s">
        <v>37</v>
      </c>
    </row>
    <row r="862" spans="5:9" x14ac:dyDescent="0.3">
      <c r="E862">
        <v>4</v>
      </c>
      <c r="F862" t="s">
        <v>27</v>
      </c>
      <c r="H862">
        <v>3</v>
      </c>
      <c r="I862" t="s">
        <v>37</v>
      </c>
    </row>
    <row r="863" spans="5:9" x14ac:dyDescent="0.3">
      <c r="E863">
        <v>4</v>
      </c>
      <c r="F863" t="s">
        <v>27</v>
      </c>
      <c r="H863">
        <v>2</v>
      </c>
      <c r="I863" t="s">
        <v>37</v>
      </c>
    </row>
    <row r="864" spans="5:9" x14ac:dyDescent="0.3">
      <c r="E864">
        <v>2</v>
      </c>
      <c r="F864" t="s">
        <v>27</v>
      </c>
      <c r="H864">
        <v>3</v>
      </c>
      <c r="I864" t="s">
        <v>37</v>
      </c>
    </row>
    <row r="865" spans="5:9" x14ac:dyDescent="0.3">
      <c r="E865">
        <v>3</v>
      </c>
      <c r="F865" t="s">
        <v>27</v>
      </c>
      <c r="H865">
        <v>4</v>
      </c>
      <c r="I865" t="s">
        <v>37</v>
      </c>
    </row>
    <row r="866" spans="5:9" x14ac:dyDescent="0.3">
      <c r="E866">
        <v>4</v>
      </c>
      <c r="F866" t="s">
        <v>27</v>
      </c>
      <c r="H866">
        <v>4</v>
      </c>
      <c r="I866" t="s">
        <v>37</v>
      </c>
    </row>
    <row r="867" spans="5:9" x14ac:dyDescent="0.3">
      <c r="E867">
        <v>3</v>
      </c>
      <c r="F867" t="s">
        <v>27</v>
      </c>
      <c r="H867">
        <v>2</v>
      </c>
      <c r="I867" t="s">
        <v>37</v>
      </c>
    </row>
    <row r="868" spans="5:9" x14ac:dyDescent="0.3">
      <c r="E868">
        <v>4</v>
      </c>
      <c r="F868" t="s">
        <v>27</v>
      </c>
      <c r="H868">
        <v>4</v>
      </c>
      <c r="I868" t="s">
        <v>37</v>
      </c>
    </row>
    <row r="869" spans="5:9" x14ac:dyDescent="0.3">
      <c r="E869">
        <v>2</v>
      </c>
      <c r="F869" t="s">
        <v>27</v>
      </c>
      <c r="H869">
        <v>2</v>
      </c>
      <c r="I869" t="s">
        <v>37</v>
      </c>
    </row>
    <row r="870" spans="5:9" x14ac:dyDescent="0.3">
      <c r="E870">
        <v>3</v>
      </c>
      <c r="F870" t="s">
        <v>27</v>
      </c>
      <c r="H870">
        <v>4</v>
      </c>
      <c r="I870" t="s">
        <v>37</v>
      </c>
    </row>
    <row r="871" spans="5:9" x14ac:dyDescent="0.3">
      <c r="E871">
        <v>5</v>
      </c>
      <c r="F871" t="s">
        <v>27</v>
      </c>
      <c r="H871">
        <v>3</v>
      </c>
      <c r="I871" t="s">
        <v>37</v>
      </c>
    </row>
    <row r="872" spans="5:9" x14ac:dyDescent="0.3">
      <c r="E872">
        <v>3</v>
      </c>
      <c r="F872" t="s">
        <v>27</v>
      </c>
      <c r="H872">
        <v>3</v>
      </c>
      <c r="I872" t="s">
        <v>37</v>
      </c>
    </row>
    <row r="873" spans="5:9" x14ac:dyDescent="0.3">
      <c r="E873">
        <v>2</v>
      </c>
      <c r="F873" t="s">
        <v>27</v>
      </c>
      <c r="H873">
        <v>1</v>
      </c>
      <c r="I873" t="s">
        <v>37</v>
      </c>
    </row>
    <row r="874" spans="5:9" x14ac:dyDescent="0.3">
      <c r="E874">
        <v>4</v>
      </c>
      <c r="F874" t="s">
        <v>27</v>
      </c>
      <c r="H874">
        <v>4</v>
      </c>
      <c r="I874" t="s">
        <v>37</v>
      </c>
    </row>
    <row r="875" spans="5:9" x14ac:dyDescent="0.3">
      <c r="E875">
        <v>5</v>
      </c>
      <c r="F875" t="s">
        <v>27</v>
      </c>
      <c r="H875">
        <v>4</v>
      </c>
      <c r="I875" t="s">
        <v>37</v>
      </c>
    </row>
    <row r="876" spans="5:9" x14ac:dyDescent="0.3">
      <c r="E876">
        <v>2</v>
      </c>
      <c r="F876" t="s">
        <v>27</v>
      </c>
      <c r="H876">
        <v>3</v>
      </c>
      <c r="I876" t="s">
        <v>37</v>
      </c>
    </row>
    <row r="877" spans="5:9" x14ac:dyDescent="0.3">
      <c r="E877">
        <v>3</v>
      </c>
      <c r="F877" t="s">
        <v>27</v>
      </c>
      <c r="H877">
        <v>4</v>
      </c>
      <c r="I877" t="s">
        <v>37</v>
      </c>
    </row>
    <row r="878" spans="5:9" x14ac:dyDescent="0.3">
      <c r="E878">
        <v>3</v>
      </c>
      <c r="F878" t="s">
        <v>27</v>
      </c>
      <c r="H878">
        <v>1</v>
      </c>
      <c r="I878" t="s">
        <v>37</v>
      </c>
    </row>
    <row r="879" spans="5:9" x14ac:dyDescent="0.3">
      <c r="E879">
        <v>3</v>
      </c>
      <c r="F879" t="s">
        <v>27</v>
      </c>
      <c r="H879">
        <v>3</v>
      </c>
      <c r="I879" t="s">
        <v>37</v>
      </c>
    </row>
    <row r="880" spans="5:9" x14ac:dyDescent="0.3">
      <c r="E880">
        <v>1</v>
      </c>
      <c r="F880" t="s">
        <v>27</v>
      </c>
      <c r="H880">
        <v>4</v>
      </c>
      <c r="I880" t="s">
        <v>37</v>
      </c>
    </row>
    <row r="881" spans="5:9" x14ac:dyDescent="0.3">
      <c r="E881">
        <v>3</v>
      </c>
      <c r="F881" t="s">
        <v>27</v>
      </c>
      <c r="H881">
        <v>2</v>
      </c>
      <c r="I881" t="s">
        <v>37</v>
      </c>
    </row>
    <row r="882" spans="5:9" x14ac:dyDescent="0.3">
      <c r="E882">
        <v>4</v>
      </c>
      <c r="F882" t="s">
        <v>27</v>
      </c>
      <c r="H882">
        <v>2</v>
      </c>
      <c r="I882" t="s">
        <v>37</v>
      </c>
    </row>
    <row r="883" spans="5:9" x14ac:dyDescent="0.3">
      <c r="E883">
        <v>3</v>
      </c>
      <c r="F883" t="s">
        <v>27</v>
      </c>
      <c r="H883">
        <v>3</v>
      </c>
      <c r="I883" t="s">
        <v>37</v>
      </c>
    </row>
    <row r="884" spans="5:9" x14ac:dyDescent="0.3">
      <c r="E884">
        <v>2</v>
      </c>
      <c r="F884" t="s">
        <v>27</v>
      </c>
      <c r="H884">
        <v>4</v>
      </c>
      <c r="I884" t="s">
        <v>37</v>
      </c>
    </row>
    <row r="885" spans="5:9" x14ac:dyDescent="0.3">
      <c r="E885">
        <v>4</v>
      </c>
      <c r="F885" t="s">
        <v>27</v>
      </c>
      <c r="H885">
        <v>5</v>
      </c>
      <c r="I885" t="s">
        <v>37</v>
      </c>
    </row>
    <row r="886" spans="5:9" x14ac:dyDescent="0.3">
      <c r="E886">
        <v>2</v>
      </c>
      <c r="F886" t="s">
        <v>27</v>
      </c>
      <c r="H886">
        <v>1</v>
      </c>
      <c r="I886" t="s">
        <v>37</v>
      </c>
    </row>
    <row r="887" spans="5:9" x14ac:dyDescent="0.3">
      <c r="E887">
        <v>3</v>
      </c>
      <c r="F887" t="s">
        <v>27</v>
      </c>
      <c r="H887">
        <v>2</v>
      </c>
      <c r="I887" t="s">
        <v>37</v>
      </c>
    </row>
    <row r="888" spans="5:9" x14ac:dyDescent="0.3">
      <c r="E888">
        <v>4</v>
      </c>
      <c r="F888" t="s">
        <v>27</v>
      </c>
      <c r="H888">
        <v>3</v>
      </c>
      <c r="I888" t="s">
        <v>37</v>
      </c>
    </row>
    <row r="889" spans="5:9" x14ac:dyDescent="0.3">
      <c r="E889">
        <v>4</v>
      </c>
      <c r="F889" t="s">
        <v>27</v>
      </c>
      <c r="H889">
        <v>3</v>
      </c>
      <c r="I889" t="s">
        <v>37</v>
      </c>
    </row>
    <row r="890" spans="5:9" x14ac:dyDescent="0.3">
      <c r="E890">
        <v>3</v>
      </c>
      <c r="F890" t="s">
        <v>27</v>
      </c>
      <c r="H890">
        <v>2</v>
      </c>
      <c r="I890" t="s">
        <v>37</v>
      </c>
    </row>
    <row r="891" spans="5:9" x14ac:dyDescent="0.3">
      <c r="E891">
        <v>3</v>
      </c>
      <c r="F891" t="s">
        <v>27</v>
      </c>
      <c r="H891">
        <v>1</v>
      </c>
      <c r="I891" t="s">
        <v>37</v>
      </c>
    </row>
    <row r="892" spans="5:9" x14ac:dyDescent="0.3">
      <c r="E892">
        <v>4</v>
      </c>
      <c r="F892" t="s">
        <v>27</v>
      </c>
      <c r="H892">
        <v>1</v>
      </c>
      <c r="I892" t="s">
        <v>37</v>
      </c>
    </row>
    <row r="893" spans="5:9" x14ac:dyDescent="0.3">
      <c r="E893">
        <v>3</v>
      </c>
      <c r="F893" t="s">
        <v>27</v>
      </c>
      <c r="H893">
        <v>3</v>
      </c>
      <c r="I893" t="s">
        <v>37</v>
      </c>
    </row>
    <row r="894" spans="5:9" x14ac:dyDescent="0.3">
      <c r="E894">
        <v>4</v>
      </c>
      <c r="F894" t="s">
        <v>27</v>
      </c>
      <c r="H894">
        <v>3</v>
      </c>
      <c r="I894" t="s">
        <v>37</v>
      </c>
    </row>
    <row r="895" spans="5:9" x14ac:dyDescent="0.3">
      <c r="E895">
        <v>3</v>
      </c>
      <c r="F895" t="s">
        <v>27</v>
      </c>
      <c r="H895">
        <v>2</v>
      </c>
      <c r="I895" t="s">
        <v>37</v>
      </c>
    </row>
    <row r="896" spans="5:9" x14ac:dyDescent="0.3">
      <c r="E896">
        <v>2</v>
      </c>
      <c r="F896" t="s">
        <v>27</v>
      </c>
      <c r="H896">
        <v>3</v>
      </c>
      <c r="I896" t="s">
        <v>37</v>
      </c>
    </row>
    <row r="897" spans="5:9" x14ac:dyDescent="0.3">
      <c r="E897">
        <v>2</v>
      </c>
      <c r="F897" t="s">
        <v>27</v>
      </c>
      <c r="H897">
        <v>4</v>
      </c>
      <c r="I897" t="s">
        <v>37</v>
      </c>
    </row>
    <row r="898" spans="5:9" x14ac:dyDescent="0.3">
      <c r="E898">
        <v>4</v>
      </c>
      <c r="F898" t="s">
        <v>27</v>
      </c>
      <c r="H898">
        <v>4</v>
      </c>
      <c r="I898" t="s">
        <v>37</v>
      </c>
    </row>
    <row r="899" spans="5:9" x14ac:dyDescent="0.3">
      <c r="E899">
        <v>3</v>
      </c>
      <c r="F899" t="s">
        <v>27</v>
      </c>
      <c r="H899">
        <v>4</v>
      </c>
      <c r="I899" t="s">
        <v>37</v>
      </c>
    </row>
    <row r="900" spans="5:9" x14ac:dyDescent="0.3">
      <c r="E900">
        <v>4</v>
      </c>
      <c r="F900" t="s">
        <v>27</v>
      </c>
      <c r="H900">
        <v>4</v>
      </c>
      <c r="I900" t="s">
        <v>37</v>
      </c>
    </row>
    <row r="901" spans="5:9" x14ac:dyDescent="0.3">
      <c r="E901">
        <v>4</v>
      </c>
      <c r="F901" t="s">
        <v>27</v>
      </c>
      <c r="H901">
        <v>4</v>
      </c>
      <c r="I901" t="s">
        <v>37</v>
      </c>
    </row>
    <row r="902" spans="5:9" x14ac:dyDescent="0.3">
      <c r="E902">
        <v>3</v>
      </c>
      <c r="F902" t="s">
        <v>27</v>
      </c>
      <c r="H902">
        <v>1</v>
      </c>
      <c r="I902" t="s">
        <v>37</v>
      </c>
    </row>
    <row r="903" spans="5:9" x14ac:dyDescent="0.3">
      <c r="E903">
        <v>3</v>
      </c>
      <c r="F903" t="s">
        <v>27</v>
      </c>
      <c r="H903">
        <v>2</v>
      </c>
      <c r="I903" t="s">
        <v>37</v>
      </c>
    </row>
    <row r="904" spans="5:9" x14ac:dyDescent="0.3">
      <c r="E904">
        <v>3</v>
      </c>
      <c r="F904" t="s">
        <v>27</v>
      </c>
      <c r="H904">
        <v>3</v>
      </c>
      <c r="I904" t="s">
        <v>37</v>
      </c>
    </row>
    <row r="905" spans="5:9" x14ac:dyDescent="0.3">
      <c r="E905">
        <v>1</v>
      </c>
      <c r="F905" t="s">
        <v>27</v>
      </c>
      <c r="H905">
        <v>3</v>
      </c>
      <c r="I905" t="s">
        <v>37</v>
      </c>
    </row>
    <row r="906" spans="5:9" x14ac:dyDescent="0.3">
      <c r="E906">
        <v>4</v>
      </c>
      <c r="F906" t="s">
        <v>27</v>
      </c>
      <c r="H906">
        <v>3</v>
      </c>
      <c r="I906" t="s">
        <v>37</v>
      </c>
    </row>
    <row r="907" spans="5:9" x14ac:dyDescent="0.3">
      <c r="E907">
        <v>3</v>
      </c>
      <c r="F907" t="s">
        <v>27</v>
      </c>
      <c r="H907">
        <v>4</v>
      </c>
      <c r="I907" t="s">
        <v>37</v>
      </c>
    </row>
    <row r="908" spans="5:9" x14ac:dyDescent="0.3">
      <c r="E908">
        <v>5</v>
      </c>
      <c r="F908" t="s">
        <v>27</v>
      </c>
      <c r="H908">
        <v>3</v>
      </c>
      <c r="I908" t="s">
        <v>37</v>
      </c>
    </row>
    <row r="909" spans="5:9" x14ac:dyDescent="0.3">
      <c r="E909">
        <v>3</v>
      </c>
      <c r="F909" t="s">
        <v>27</v>
      </c>
      <c r="H909">
        <v>1</v>
      </c>
      <c r="I909" t="s">
        <v>37</v>
      </c>
    </row>
    <row r="910" spans="5:9" x14ac:dyDescent="0.3">
      <c r="E910">
        <v>3</v>
      </c>
      <c r="F910" t="s">
        <v>27</v>
      </c>
      <c r="H910">
        <v>2</v>
      </c>
      <c r="I910" t="s">
        <v>37</v>
      </c>
    </row>
    <row r="911" spans="5:9" x14ac:dyDescent="0.3">
      <c r="E911">
        <v>1</v>
      </c>
      <c r="F911" t="s">
        <v>27</v>
      </c>
      <c r="H911">
        <v>4</v>
      </c>
      <c r="I911" t="s">
        <v>37</v>
      </c>
    </row>
    <row r="912" spans="5:9" x14ac:dyDescent="0.3">
      <c r="E912">
        <v>3</v>
      </c>
      <c r="F912" t="s">
        <v>27</v>
      </c>
      <c r="H912">
        <v>2</v>
      </c>
      <c r="I912" t="s">
        <v>37</v>
      </c>
    </row>
    <row r="913" spans="5:9" x14ac:dyDescent="0.3">
      <c r="E913">
        <v>3</v>
      </c>
      <c r="F913" t="s">
        <v>27</v>
      </c>
      <c r="H913">
        <v>3</v>
      </c>
      <c r="I913" t="s">
        <v>37</v>
      </c>
    </row>
    <row r="914" spans="5:9" x14ac:dyDescent="0.3">
      <c r="E914">
        <v>3</v>
      </c>
      <c r="F914" t="s">
        <v>27</v>
      </c>
      <c r="H914">
        <v>1</v>
      </c>
      <c r="I914" t="s">
        <v>37</v>
      </c>
    </row>
    <row r="915" spans="5:9" x14ac:dyDescent="0.3">
      <c r="E915">
        <v>4</v>
      </c>
      <c r="F915" t="s">
        <v>27</v>
      </c>
      <c r="H915">
        <v>3</v>
      </c>
      <c r="I915" t="s">
        <v>37</v>
      </c>
    </row>
    <row r="916" spans="5:9" x14ac:dyDescent="0.3">
      <c r="E916">
        <v>3</v>
      </c>
      <c r="F916" t="s">
        <v>27</v>
      </c>
      <c r="H916">
        <v>3</v>
      </c>
      <c r="I916" t="s">
        <v>37</v>
      </c>
    </row>
    <row r="917" spans="5:9" x14ac:dyDescent="0.3">
      <c r="E917">
        <v>3</v>
      </c>
      <c r="F917" t="s">
        <v>27</v>
      </c>
      <c r="H917">
        <v>1</v>
      </c>
      <c r="I917" t="s">
        <v>37</v>
      </c>
    </row>
    <row r="918" spans="5:9" x14ac:dyDescent="0.3">
      <c r="E918">
        <v>4</v>
      </c>
      <c r="F918" t="s">
        <v>27</v>
      </c>
      <c r="H918">
        <v>4</v>
      </c>
      <c r="I918" t="s">
        <v>37</v>
      </c>
    </row>
    <row r="919" spans="5:9" x14ac:dyDescent="0.3">
      <c r="E919">
        <v>1</v>
      </c>
      <c r="F919" t="s">
        <v>27</v>
      </c>
      <c r="H919">
        <v>3</v>
      </c>
      <c r="I919" t="s">
        <v>37</v>
      </c>
    </row>
    <row r="920" spans="5:9" x14ac:dyDescent="0.3">
      <c r="E920">
        <v>2</v>
      </c>
      <c r="F920" t="s">
        <v>27</v>
      </c>
      <c r="H920">
        <v>3</v>
      </c>
      <c r="I920" t="s">
        <v>37</v>
      </c>
    </row>
    <row r="921" spans="5:9" x14ac:dyDescent="0.3">
      <c r="E921">
        <v>3</v>
      </c>
      <c r="F921" t="s">
        <v>27</v>
      </c>
      <c r="H921">
        <v>4</v>
      </c>
      <c r="I921" t="s">
        <v>37</v>
      </c>
    </row>
    <row r="922" spans="5:9" x14ac:dyDescent="0.3">
      <c r="E922">
        <v>2</v>
      </c>
      <c r="F922" t="s">
        <v>27</v>
      </c>
      <c r="H922">
        <v>3</v>
      </c>
      <c r="I922" t="s">
        <v>37</v>
      </c>
    </row>
    <row r="923" spans="5:9" x14ac:dyDescent="0.3">
      <c r="E923">
        <v>2</v>
      </c>
      <c r="F923" t="s">
        <v>27</v>
      </c>
      <c r="H923">
        <v>4</v>
      </c>
      <c r="I923" t="s">
        <v>37</v>
      </c>
    </row>
    <row r="924" spans="5:9" x14ac:dyDescent="0.3">
      <c r="E924">
        <v>1</v>
      </c>
      <c r="F924" t="s">
        <v>27</v>
      </c>
      <c r="H924">
        <v>4</v>
      </c>
      <c r="I924" t="s">
        <v>37</v>
      </c>
    </row>
    <row r="925" spans="5:9" x14ac:dyDescent="0.3">
      <c r="E925">
        <v>2</v>
      </c>
      <c r="F925" t="s">
        <v>27</v>
      </c>
      <c r="H925">
        <v>3</v>
      </c>
      <c r="I925" t="s">
        <v>37</v>
      </c>
    </row>
    <row r="926" spans="5:9" x14ac:dyDescent="0.3">
      <c r="E926">
        <v>2</v>
      </c>
      <c r="F926" t="s">
        <v>27</v>
      </c>
      <c r="H926">
        <v>4</v>
      </c>
      <c r="I926" t="s">
        <v>37</v>
      </c>
    </row>
    <row r="927" spans="5:9" x14ac:dyDescent="0.3">
      <c r="E927">
        <v>2</v>
      </c>
      <c r="F927" t="s">
        <v>27</v>
      </c>
      <c r="H927">
        <v>3</v>
      </c>
      <c r="I927" t="s">
        <v>37</v>
      </c>
    </row>
    <row r="928" spans="5:9" x14ac:dyDescent="0.3">
      <c r="E928">
        <v>3</v>
      </c>
      <c r="F928" t="s">
        <v>27</v>
      </c>
      <c r="H928">
        <v>3</v>
      </c>
      <c r="I928" t="s">
        <v>37</v>
      </c>
    </row>
    <row r="929" spans="5:9" x14ac:dyDescent="0.3">
      <c r="E929">
        <v>1</v>
      </c>
      <c r="F929" t="s">
        <v>27</v>
      </c>
      <c r="H929">
        <v>3</v>
      </c>
      <c r="I929" t="s">
        <v>37</v>
      </c>
    </row>
    <row r="930" spans="5:9" x14ac:dyDescent="0.3">
      <c r="E930">
        <v>3</v>
      </c>
      <c r="F930" t="s">
        <v>27</v>
      </c>
      <c r="H930">
        <v>4</v>
      </c>
      <c r="I930" t="s">
        <v>37</v>
      </c>
    </row>
    <row r="931" spans="5:9" x14ac:dyDescent="0.3">
      <c r="E931">
        <v>3</v>
      </c>
      <c r="F931" t="s">
        <v>27</v>
      </c>
      <c r="H931">
        <v>2</v>
      </c>
      <c r="I931" t="s">
        <v>37</v>
      </c>
    </row>
    <row r="932" spans="5:9" x14ac:dyDescent="0.3">
      <c r="E932">
        <v>3</v>
      </c>
      <c r="F932" t="s">
        <v>27</v>
      </c>
      <c r="H932">
        <v>3</v>
      </c>
      <c r="I932" t="s">
        <v>37</v>
      </c>
    </row>
    <row r="933" spans="5:9" x14ac:dyDescent="0.3">
      <c r="E933">
        <v>2</v>
      </c>
      <c r="F933" t="s">
        <v>27</v>
      </c>
      <c r="H933">
        <v>4</v>
      </c>
      <c r="I933" t="s">
        <v>37</v>
      </c>
    </row>
    <row r="934" spans="5:9" x14ac:dyDescent="0.3">
      <c r="E934">
        <v>3</v>
      </c>
      <c r="F934" t="s">
        <v>27</v>
      </c>
      <c r="H934">
        <v>4</v>
      </c>
      <c r="I934" t="s">
        <v>37</v>
      </c>
    </row>
    <row r="935" spans="5:9" x14ac:dyDescent="0.3">
      <c r="E935">
        <v>1</v>
      </c>
      <c r="F935" t="s">
        <v>27</v>
      </c>
      <c r="H935">
        <v>3</v>
      </c>
      <c r="I935" t="s">
        <v>37</v>
      </c>
    </row>
    <row r="936" spans="5:9" x14ac:dyDescent="0.3">
      <c r="E936">
        <v>3</v>
      </c>
      <c r="F936" t="s">
        <v>27</v>
      </c>
      <c r="H936">
        <v>3</v>
      </c>
      <c r="I936" t="s">
        <v>37</v>
      </c>
    </row>
    <row r="937" spans="5:9" x14ac:dyDescent="0.3">
      <c r="E937">
        <v>3</v>
      </c>
      <c r="F937" t="s">
        <v>27</v>
      </c>
      <c r="H937">
        <v>2</v>
      </c>
      <c r="I937" t="s">
        <v>37</v>
      </c>
    </row>
    <row r="938" spans="5:9" x14ac:dyDescent="0.3">
      <c r="E938">
        <v>3</v>
      </c>
      <c r="F938" t="s">
        <v>27</v>
      </c>
      <c r="H938">
        <v>4</v>
      </c>
      <c r="I938" t="s">
        <v>37</v>
      </c>
    </row>
    <row r="939" spans="5:9" x14ac:dyDescent="0.3">
      <c r="E939">
        <v>4</v>
      </c>
      <c r="F939" t="s">
        <v>27</v>
      </c>
      <c r="H939">
        <v>4</v>
      </c>
      <c r="I939" t="s">
        <v>37</v>
      </c>
    </row>
    <row r="940" spans="5:9" x14ac:dyDescent="0.3">
      <c r="E940">
        <v>3</v>
      </c>
      <c r="F940" t="s">
        <v>27</v>
      </c>
      <c r="H940">
        <v>4</v>
      </c>
      <c r="I940" t="s">
        <v>37</v>
      </c>
    </row>
    <row r="941" spans="5:9" x14ac:dyDescent="0.3">
      <c r="E941">
        <v>3</v>
      </c>
      <c r="F941" t="s">
        <v>27</v>
      </c>
      <c r="H941">
        <v>2</v>
      </c>
      <c r="I941" t="s">
        <v>37</v>
      </c>
    </row>
    <row r="942" spans="5:9" x14ac:dyDescent="0.3">
      <c r="E942">
        <v>4</v>
      </c>
      <c r="F942" t="s">
        <v>27</v>
      </c>
      <c r="H942">
        <v>4</v>
      </c>
      <c r="I942" t="s">
        <v>37</v>
      </c>
    </row>
    <row r="943" spans="5:9" x14ac:dyDescent="0.3">
      <c r="E943">
        <v>1</v>
      </c>
      <c r="F943" t="s">
        <v>27</v>
      </c>
      <c r="H943">
        <v>4</v>
      </c>
      <c r="I943" t="s">
        <v>37</v>
      </c>
    </row>
    <row r="944" spans="5:9" x14ac:dyDescent="0.3">
      <c r="E944">
        <v>3</v>
      </c>
      <c r="F944" t="s">
        <v>27</v>
      </c>
      <c r="H944">
        <v>4</v>
      </c>
      <c r="I944" t="s">
        <v>37</v>
      </c>
    </row>
    <row r="945" spans="5:9" x14ac:dyDescent="0.3">
      <c r="E945">
        <v>3</v>
      </c>
      <c r="F945" t="s">
        <v>27</v>
      </c>
      <c r="H945">
        <v>4</v>
      </c>
      <c r="I945" t="s">
        <v>37</v>
      </c>
    </row>
    <row r="946" spans="5:9" x14ac:dyDescent="0.3">
      <c r="E946">
        <v>4</v>
      </c>
      <c r="F946" t="s">
        <v>27</v>
      </c>
      <c r="H946">
        <v>3</v>
      </c>
      <c r="I946" t="s">
        <v>37</v>
      </c>
    </row>
    <row r="947" spans="5:9" x14ac:dyDescent="0.3">
      <c r="E947">
        <v>3</v>
      </c>
      <c r="F947" t="s">
        <v>27</v>
      </c>
      <c r="H947">
        <v>4</v>
      </c>
      <c r="I947" t="s">
        <v>37</v>
      </c>
    </row>
    <row r="948" spans="5:9" x14ac:dyDescent="0.3">
      <c r="E948">
        <v>2</v>
      </c>
      <c r="F948" t="s">
        <v>27</v>
      </c>
      <c r="H948">
        <v>5</v>
      </c>
      <c r="I948" t="s">
        <v>37</v>
      </c>
    </row>
    <row r="949" spans="5:9" x14ac:dyDescent="0.3">
      <c r="E949">
        <v>2</v>
      </c>
      <c r="F949" t="s">
        <v>27</v>
      </c>
      <c r="H949">
        <v>4</v>
      </c>
      <c r="I949" t="s">
        <v>37</v>
      </c>
    </row>
    <row r="950" spans="5:9" x14ac:dyDescent="0.3">
      <c r="E950">
        <v>4</v>
      </c>
      <c r="F950" t="s">
        <v>27</v>
      </c>
      <c r="H950">
        <v>3</v>
      </c>
      <c r="I950" t="s">
        <v>37</v>
      </c>
    </row>
    <row r="951" spans="5:9" x14ac:dyDescent="0.3">
      <c r="E951">
        <v>4</v>
      </c>
      <c r="F951" t="s">
        <v>27</v>
      </c>
      <c r="H951">
        <v>4</v>
      </c>
      <c r="I951" t="s">
        <v>37</v>
      </c>
    </row>
    <row r="952" spans="5:9" x14ac:dyDescent="0.3">
      <c r="E952">
        <v>2</v>
      </c>
      <c r="F952" t="s">
        <v>27</v>
      </c>
      <c r="H952">
        <v>3</v>
      </c>
      <c r="I952" t="s">
        <v>37</v>
      </c>
    </row>
    <row r="953" spans="5:9" x14ac:dyDescent="0.3">
      <c r="E953">
        <v>4</v>
      </c>
      <c r="F953" t="s">
        <v>27</v>
      </c>
      <c r="H953">
        <v>3</v>
      </c>
      <c r="I953" t="s">
        <v>37</v>
      </c>
    </row>
    <row r="954" spans="5:9" x14ac:dyDescent="0.3">
      <c r="E954">
        <v>2</v>
      </c>
      <c r="F954" t="s">
        <v>27</v>
      </c>
      <c r="H954">
        <v>3</v>
      </c>
      <c r="I954" t="s">
        <v>37</v>
      </c>
    </row>
    <row r="955" spans="5:9" x14ac:dyDescent="0.3">
      <c r="E955">
        <v>3</v>
      </c>
      <c r="F955" t="s">
        <v>27</v>
      </c>
      <c r="H955">
        <v>2</v>
      </c>
      <c r="I955" t="s">
        <v>37</v>
      </c>
    </row>
    <row r="956" spans="5:9" x14ac:dyDescent="0.3">
      <c r="E956">
        <v>3</v>
      </c>
      <c r="F956" t="s">
        <v>27</v>
      </c>
      <c r="H956">
        <v>3</v>
      </c>
      <c r="I956" t="s">
        <v>37</v>
      </c>
    </row>
    <row r="957" spans="5:9" x14ac:dyDescent="0.3">
      <c r="E957">
        <v>3</v>
      </c>
      <c r="F957" t="s">
        <v>27</v>
      </c>
      <c r="H957">
        <v>2</v>
      </c>
      <c r="I957" t="s">
        <v>37</v>
      </c>
    </row>
    <row r="958" spans="5:9" x14ac:dyDescent="0.3">
      <c r="E958">
        <v>4</v>
      </c>
      <c r="F958" t="s">
        <v>27</v>
      </c>
      <c r="H958">
        <v>3</v>
      </c>
      <c r="I958" t="s">
        <v>37</v>
      </c>
    </row>
    <row r="959" spans="5:9" x14ac:dyDescent="0.3">
      <c r="E959">
        <v>3</v>
      </c>
      <c r="F959" t="s">
        <v>27</v>
      </c>
      <c r="H959">
        <v>2</v>
      </c>
      <c r="I959" t="s">
        <v>37</v>
      </c>
    </row>
    <row r="960" spans="5:9" x14ac:dyDescent="0.3">
      <c r="E960">
        <v>2</v>
      </c>
      <c r="F960" t="s">
        <v>27</v>
      </c>
      <c r="H960">
        <v>2</v>
      </c>
      <c r="I960" t="s">
        <v>37</v>
      </c>
    </row>
    <row r="961" spans="5:9" x14ac:dyDescent="0.3">
      <c r="E961">
        <v>3</v>
      </c>
      <c r="F961" t="s">
        <v>27</v>
      </c>
      <c r="H961">
        <v>3</v>
      </c>
      <c r="I961" t="s">
        <v>37</v>
      </c>
    </row>
    <row r="962" spans="5:9" x14ac:dyDescent="0.3">
      <c r="E962">
        <v>3</v>
      </c>
      <c r="F962" t="s">
        <v>27</v>
      </c>
      <c r="H962">
        <v>3</v>
      </c>
      <c r="I962" t="s">
        <v>37</v>
      </c>
    </row>
    <row r="963" spans="5:9" x14ac:dyDescent="0.3">
      <c r="E963">
        <v>2</v>
      </c>
      <c r="F963" t="s">
        <v>27</v>
      </c>
      <c r="H963">
        <v>3</v>
      </c>
      <c r="I963" t="s">
        <v>37</v>
      </c>
    </row>
    <row r="964" spans="5:9" x14ac:dyDescent="0.3">
      <c r="E964">
        <v>4</v>
      </c>
      <c r="F964" t="s">
        <v>27</v>
      </c>
      <c r="H964">
        <v>5</v>
      </c>
      <c r="I964" t="s">
        <v>37</v>
      </c>
    </row>
    <row r="965" spans="5:9" x14ac:dyDescent="0.3">
      <c r="E965">
        <v>3</v>
      </c>
      <c r="F965" t="s">
        <v>27</v>
      </c>
      <c r="H965">
        <v>2</v>
      </c>
      <c r="I965" t="s">
        <v>37</v>
      </c>
    </row>
    <row r="966" spans="5:9" x14ac:dyDescent="0.3">
      <c r="E966">
        <v>3</v>
      </c>
      <c r="F966" t="s">
        <v>27</v>
      </c>
      <c r="H966">
        <v>1</v>
      </c>
      <c r="I966" t="s">
        <v>37</v>
      </c>
    </row>
    <row r="967" spans="5:9" x14ac:dyDescent="0.3">
      <c r="E967">
        <v>3</v>
      </c>
      <c r="F967" t="s">
        <v>27</v>
      </c>
      <c r="H967">
        <v>2</v>
      </c>
      <c r="I967" t="s">
        <v>37</v>
      </c>
    </row>
    <row r="968" spans="5:9" x14ac:dyDescent="0.3">
      <c r="E968">
        <v>4</v>
      </c>
      <c r="F968" t="s">
        <v>27</v>
      </c>
      <c r="H968">
        <v>1</v>
      </c>
      <c r="I968" t="s">
        <v>37</v>
      </c>
    </row>
    <row r="969" spans="5:9" x14ac:dyDescent="0.3">
      <c r="E969">
        <v>2</v>
      </c>
      <c r="F969" t="s">
        <v>27</v>
      </c>
      <c r="H969">
        <v>3</v>
      </c>
      <c r="I969" t="s">
        <v>37</v>
      </c>
    </row>
    <row r="970" spans="5:9" x14ac:dyDescent="0.3">
      <c r="E970">
        <v>4</v>
      </c>
      <c r="F970" t="s">
        <v>27</v>
      </c>
      <c r="H970">
        <v>4</v>
      </c>
      <c r="I970" t="s">
        <v>37</v>
      </c>
    </row>
    <row r="971" spans="5:9" x14ac:dyDescent="0.3">
      <c r="E971">
        <v>4</v>
      </c>
      <c r="F971" t="s">
        <v>27</v>
      </c>
      <c r="H971">
        <v>4</v>
      </c>
      <c r="I971" t="s">
        <v>37</v>
      </c>
    </row>
    <row r="972" spans="5:9" x14ac:dyDescent="0.3">
      <c r="E972">
        <v>2</v>
      </c>
      <c r="F972" t="s">
        <v>27</v>
      </c>
      <c r="H972">
        <v>2</v>
      </c>
      <c r="I972" t="s">
        <v>37</v>
      </c>
    </row>
    <row r="973" spans="5:9" x14ac:dyDescent="0.3">
      <c r="E973">
        <v>3</v>
      </c>
      <c r="F973" t="s">
        <v>27</v>
      </c>
      <c r="H973">
        <v>3</v>
      </c>
      <c r="I973" t="s">
        <v>37</v>
      </c>
    </row>
    <row r="974" spans="5:9" x14ac:dyDescent="0.3">
      <c r="E974">
        <v>2</v>
      </c>
      <c r="F974" t="s">
        <v>27</v>
      </c>
      <c r="H974">
        <v>1</v>
      </c>
      <c r="I974" t="s">
        <v>37</v>
      </c>
    </row>
    <row r="975" spans="5:9" x14ac:dyDescent="0.3">
      <c r="E975">
        <v>4</v>
      </c>
      <c r="F975" t="s">
        <v>27</v>
      </c>
      <c r="H975">
        <v>3</v>
      </c>
      <c r="I975" t="s">
        <v>37</v>
      </c>
    </row>
    <row r="976" spans="5:9" x14ac:dyDescent="0.3">
      <c r="E976">
        <v>2</v>
      </c>
      <c r="F976" t="s">
        <v>27</v>
      </c>
      <c r="H976">
        <v>3</v>
      </c>
      <c r="I976" t="s">
        <v>37</v>
      </c>
    </row>
    <row r="977" spans="5:9" x14ac:dyDescent="0.3">
      <c r="E977">
        <v>2</v>
      </c>
      <c r="F977" t="s">
        <v>27</v>
      </c>
      <c r="H977">
        <v>3</v>
      </c>
      <c r="I977" t="s">
        <v>37</v>
      </c>
    </row>
    <row r="978" spans="5:9" x14ac:dyDescent="0.3">
      <c r="E978">
        <v>2</v>
      </c>
      <c r="F978" t="s">
        <v>27</v>
      </c>
      <c r="H978">
        <v>4</v>
      </c>
      <c r="I978" t="s">
        <v>37</v>
      </c>
    </row>
    <row r="979" spans="5:9" x14ac:dyDescent="0.3">
      <c r="E979">
        <v>4</v>
      </c>
      <c r="F979" t="s">
        <v>27</v>
      </c>
      <c r="H979">
        <v>2</v>
      </c>
      <c r="I979" t="s">
        <v>37</v>
      </c>
    </row>
    <row r="980" spans="5:9" x14ac:dyDescent="0.3">
      <c r="E980">
        <v>4</v>
      </c>
      <c r="F980" t="s">
        <v>27</v>
      </c>
      <c r="H980">
        <v>3</v>
      </c>
      <c r="I980" t="s">
        <v>37</v>
      </c>
    </row>
    <row r="981" spans="5:9" x14ac:dyDescent="0.3">
      <c r="E981">
        <v>3</v>
      </c>
      <c r="F981" t="s">
        <v>27</v>
      </c>
      <c r="H981">
        <v>4</v>
      </c>
      <c r="I981" t="s">
        <v>37</v>
      </c>
    </row>
    <row r="982" spans="5:9" x14ac:dyDescent="0.3">
      <c r="E982">
        <v>3</v>
      </c>
      <c r="F982" t="s">
        <v>27</v>
      </c>
      <c r="H982">
        <v>3</v>
      </c>
      <c r="I982" t="s">
        <v>37</v>
      </c>
    </row>
    <row r="983" spans="5:9" x14ac:dyDescent="0.3">
      <c r="E983">
        <v>4</v>
      </c>
      <c r="F983" t="s">
        <v>27</v>
      </c>
      <c r="H983">
        <v>2</v>
      </c>
      <c r="I983" t="s">
        <v>37</v>
      </c>
    </row>
    <row r="984" spans="5:9" x14ac:dyDescent="0.3">
      <c r="E984">
        <v>4</v>
      </c>
      <c r="F984" t="s">
        <v>27</v>
      </c>
      <c r="H984">
        <v>2</v>
      </c>
      <c r="I984" t="s">
        <v>37</v>
      </c>
    </row>
    <row r="985" spans="5:9" x14ac:dyDescent="0.3">
      <c r="E985">
        <v>1</v>
      </c>
      <c r="F985" t="s">
        <v>27</v>
      </c>
      <c r="H985">
        <v>3</v>
      </c>
      <c r="I985" t="s">
        <v>37</v>
      </c>
    </row>
    <row r="986" spans="5:9" x14ac:dyDescent="0.3">
      <c r="E986">
        <v>5</v>
      </c>
      <c r="F986" t="s">
        <v>27</v>
      </c>
      <c r="H986">
        <v>1</v>
      </c>
      <c r="I986" t="s">
        <v>37</v>
      </c>
    </row>
    <row r="987" spans="5:9" x14ac:dyDescent="0.3">
      <c r="E987">
        <v>3</v>
      </c>
      <c r="F987" t="s">
        <v>27</v>
      </c>
      <c r="H987">
        <v>4</v>
      </c>
      <c r="I987" t="s">
        <v>37</v>
      </c>
    </row>
    <row r="988" spans="5:9" x14ac:dyDescent="0.3">
      <c r="E988">
        <v>1</v>
      </c>
      <c r="F988" t="s">
        <v>27</v>
      </c>
      <c r="H988">
        <v>2</v>
      </c>
      <c r="I988" t="s">
        <v>37</v>
      </c>
    </row>
    <row r="989" spans="5:9" x14ac:dyDescent="0.3">
      <c r="E989">
        <v>2</v>
      </c>
      <c r="F989" t="s">
        <v>27</v>
      </c>
      <c r="H989">
        <v>3</v>
      </c>
      <c r="I989" t="s">
        <v>37</v>
      </c>
    </row>
    <row r="990" spans="5:9" x14ac:dyDescent="0.3">
      <c r="E990">
        <v>1</v>
      </c>
      <c r="F990" t="s">
        <v>27</v>
      </c>
      <c r="H990">
        <v>3</v>
      </c>
      <c r="I990" t="s">
        <v>37</v>
      </c>
    </row>
    <row r="991" spans="5:9" x14ac:dyDescent="0.3">
      <c r="E991">
        <v>5</v>
      </c>
      <c r="F991" t="s">
        <v>27</v>
      </c>
      <c r="H991">
        <v>4</v>
      </c>
      <c r="I991" t="s">
        <v>37</v>
      </c>
    </row>
    <row r="992" spans="5:9" x14ac:dyDescent="0.3">
      <c r="E992">
        <v>4</v>
      </c>
      <c r="F992" t="s">
        <v>27</v>
      </c>
      <c r="H992">
        <v>3</v>
      </c>
      <c r="I992" t="s">
        <v>37</v>
      </c>
    </row>
    <row r="993" spans="5:9" x14ac:dyDescent="0.3">
      <c r="E993">
        <v>3</v>
      </c>
      <c r="F993" t="s">
        <v>27</v>
      </c>
      <c r="H993">
        <v>1</v>
      </c>
      <c r="I993" t="s">
        <v>37</v>
      </c>
    </row>
    <row r="994" spans="5:9" x14ac:dyDescent="0.3">
      <c r="E994">
        <v>3</v>
      </c>
      <c r="F994" t="s">
        <v>27</v>
      </c>
      <c r="H994">
        <v>4</v>
      </c>
      <c r="I994" t="s">
        <v>37</v>
      </c>
    </row>
    <row r="995" spans="5:9" x14ac:dyDescent="0.3">
      <c r="E995">
        <v>4</v>
      </c>
      <c r="F995" t="s">
        <v>27</v>
      </c>
      <c r="H995">
        <v>3</v>
      </c>
      <c r="I995" t="s">
        <v>37</v>
      </c>
    </row>
    <row r="996" spans="5:9" x14ac:dyDescent="0.3">
      <c r="E996">
        <v>3</v>
      </c>
      <c r="F996" t="s">
        <v>27</v>
      </c>
      <c r="H996">
        <v>1</v>
      </c>
      <c r="I996" t="s">
        <v>37</v>
      </c>
    </row>
    <row r="997" spans="5:9" x14ac:dyDescent="0.3">
      <c r="E997">
        <v>2</v>
      </c>
      <c r="F997" t="s">
        <v>27</v>
      </c>
      <c r="H997">
        <v>4</v>
      </c>
      <c r="I997" t="s">
        <v>37</v>
      </c>
    </row>
    <row r="998" spans="5:9" x14ac:dyDescent="0.3">
      <c r="E998">
        <v>3</v>
      </c>
      <c r="F998" t="s">
        <v>27</v>
      </c>
      <c r="H998">
        <v>3</v>
      </c>
      <c r="I998" t="s">
        <v>37</v>
      </c>
    </row>
    <row r="999" spans="5:9" x14ac:dyDescent="0.3">
      <c r="E999">
        <v>3</v>
      </c>
      <c r="F999" t="s">
        <v>27</v>
      </c>
      <c r="H999">
        <v>3</v>
      </c>
      <c r="I999" t="s">
        <v>37</v>
      </c>
    </row>
    <row r="1000" spans="5:9" x14ac:dyDescent="0.3">
      <c r="E1000">
        <v>4</v>
      </c>
      <c r="F1000" t="s">
        <v>27</v>
      </c>
      <c r="H1000">
        <v>3</v>
      </c>
      <c r="I1000" t="s">
        <v>37</v>
      </c>
    </row>
    <row r="1001" spans="5:9" x14ac:dyDescent="0.3">
      <c r="E1001">
        <v>3</v>
      </c>
      <c r="F1001" t="s">
        <v>27</v>
      </c>
      <c r="H1001">
        <v>3</v>
      </c>
      <c r="I1001" t="s">
        <v>37</v>
      </c>
    </row>
    <row r="1002" spans="5:9" x14ac:dyDescent="0.3">
      <c r="E1002">
        <v>3</v>
      </c>
      <c r="F1002" t="s">
        <v>27</v>
      </c>
      <c r="H1002">
        <v>4</v>
      </c>
      <c r="I1002" t="s">
        <v>37</v>
      </c>
    </row>
    <row r="1003" spans="5:9" x14ac:dyDescent="0.3">
      <c r="E1003">
        <v>2</v>
      </c>
      <c r="F1003" t="s">
        <v>27</v>
      </c>
      <c r="H1003">
        <v>4</v>
      </c>
      <c r="I1003" t="s">
        <v>37</v>
      </c>
    </row>
    <row r="1004" spans="5:9" x14ac:dyDescent="0.3">
      <c r="E1004">
        <v>4</v>
      </c>
      <c r="F1004" t="s">
        <v>27</v>
      </c>
      <c r="H1004">
        <v>3</v>
      </c>
      <c r="I1004" t="s">
        <v>37</v>
      </c>
    </row>
    <row r="1005" spans="5:9" x14ac:dyDescent="0.3">
      <c r="E1005">
        <v>3</v>
      </c>
      <c r="F1005" t="s">
        <v>27</v>
      </c>
      <c r="H1005">
        <v>1</v>
      </c>
      <c r="I1005" t="s">
        <v>37</v>
      </c>
    </row>
    <row r="1006" spans="5:9" x14ac:dyDescent="0.3">
      <c r="E1006">
        <v>4</v>
      </c>
      <c r="F1006" t="s">
        <v>27</v>
      </c>
      <c r="H1006">
        <v>1</v>
      </c>
      <c r="I1006" t="s">
        <v>37</v>
      </c>
    </row>
    <row r="1007" spans="5:9" x14ac:dyDescent="0.3">
      <c r="E1007">
        <v>2</v>
      </c>
      <c r="F1007" t="s">
        <v>27</v>
      </c>
      <c r="H1007">
        <v>1</v>
      </c>
      <c r="I1007" t="s">
        <v>37</v>
      </c>
    </row>
    <row r="1008" spans="5:9" x14ac:dyDescent="0.3">
      <c r="E1008">
        <v>4</v>
      </c>
      <c r="F1008" t="s">
        <v>27</v>
      </c>
      <c r="H1008">
        <v>2</v>
      </c>
      <c r="I1008" t="s">
        <v>37</v>
      </c>
    </row>
    <row r="1009" spans="5:9" x14ac:dyDescent="0.3">
      <c r="E1009">
        <v>2</v>
      </c>
      <c r="F1009" t="s">
        <v>27</v>
      </c>
      <c r="H1009">
        <v>1</v>
      </c>
      <c r="I1009" t="s">
        <v>37</v>
      </c>
    </row>
    <row r="1010" spans="5:9" x14ac:dyDescent="0.3">
      <c r="E1010">
        <v>5</v>
      </c>
      <c r="F1010" t="s">
        <v>27</v>
      </c>
      <c r="H1010">
        <v>1</v>
      </c>
      <c r="I1010" t="s">
        <v>37</v>
      </c>
    </row>
    <row r="1011" spans="5:9" x14ac:dyDescent="0.3">
      <c r="E1011">
        <v>3</v>
      </c>
      <c r="F1011" t="s">
        <v>27</v>
      </c>
      <c r="H1011">
        <v>2</v>
      </c>
      <c r="I1011" t="s">
        <v>37</v>
      </c>
    </row>
    <row r="1012" spans="5:9" x14ac:dyDescent="0.3">
      <c r="E1012">
        <v>3</v>
      </c>
      <c r="F1012" t="s">
        <v>27</v>
      </c>
      <c r="H1012">
        <v>3</v>
      </c>
      <c r="I1012" t="s">
        <v>37</v>
      </c>
    </row>
    <row r="1013" spans="5:9" x14ac:dyDescent="0.3">
      <c r="E1013">
        <v>2</v>
      </c>
      <c r="F1013" t="s">
        <v>27</v>
      </c>
      <c r="H1013">
        <v>3</v>
      </c>
      <c r="I1013" t="s">
        <v>37</v>
      </c>
    </row>
    <row r="1014" spans="5:9" x14ac:dyDescent="0.3">
      <c r="E1014">
        <v>2</v>
      </c>
      <c r="F1014" t="s">
        <v>27</v>
      </c>
      <c r="H1014">
        <v>3</v>
      </c>
      <c r="I1014" t="s">
        <v>37</v>
      </c>
    </row>
    <row r="1015" spans="5:9" x14ac:dyDescent="0.3">
      <c r="E1015">
        <v>3</v>
      </c>
      <c r="F1015" t="s">
        <v>27</v>
      </c>
      <c r="H1015">
        <v>2</v>
      </c>
      <c r="I1015" t="s">
        <v>37</v>
      </c>
    </row>
    <row r="1016" spans="5:9" x14ac:dyDescent="0.3">
      <c r="E1016">
        <v>3</v>
      </c>
      <c r="F1016" t="s">
        <v>27</v>
      </c>
      <c r="H1016">
        <v>4</v>
      </c>
      <c r="I1016" t="s">
        <v>37</v>
      </c>
    </row>
    <row r="1017" spans="5:9" x14ac:dyDescent="0.3">
      <c r="E1017">
        <v>3</v>
      </c>
      <c r="F1017" t="s">
        <v>27</v>
      </c>
      <c r="H1017">
        <v>4</v>
      </c>
      <c r="I1017" t="s">
        <v>37</v>
      </c>
    </row>
    <row r="1018" spans="5:9" x14ac:dyDescent="0.3">
      <c r="E1018">
        <v>4</v>
      </c>
      <c r="F1018" t="s">
        <v>27</v>
      </c>
      <c r="H1018">
        <v>1</v>
      </c>
      <c r="I1018" t="s">
        <v>37</v>
      </c>
    </row>
    <row r="1019" spans="5:9" x14ac:dyDescent="0.3">
      <c r="E1019">
        <v>1</v>
      </c>
      <c r="F1019" t="s">
        <v>27</v>
      </c>
      <c r="H1019">
        <v>4</v>
      </c>
      <c r="I1019" t="s">
        <v>37</v>
      </c>
    </row>
    <row r="1020" spans="5:9" x14ac:dyDescent="0.3">
      <c r="E1020">
        <v>2</v>
      </c>
      <c r="F1020" t="s">
        <v>27</v>
      </c>
      <c r="H1020">
        <v>3</v>
      </c>
      <c r="I1020" t="s">
        <v>37</v>
      </c>
    </row>
    <row r="1021" spans="5:9" x14ac:dyDescent="0.3">
      <c r="E1021">
        <v>4</v>
      </c>
      <c r="F1021" t="s">
        <v>27</v>
      </c>
      <c r="H1021">
        <v>2</v>
      </c>
      <c r="I1021" t="s">
        <v>37</v>
      </c>
    </row>
    <row r="1022" spans="5:9" x14ac:dyDescent="0.3">
      <c r="E1022">
        <v>3</v>
      </c>
      <c r="F1022" t="s">
        <v>27</v>
      </c>
      <c r="H1022">
        <v>2</v>
      </c>
      <c r="I1022" t="s">
        <v>37</v>
      </c>
    </row>
    <row r="1023" spans="5:9" x14ac:dyDescent="0.3">
      <c r="E1023">
        <v>5</v>
      </c>
      <c r="F1023" t="s">
        <v>27</v>
      </c>
      <c r="H1023">
        <v>5</v>
      </c>
      <c r="I1023" t="s">
        <v>37</v>
      </c>
    </row>
    <row r="1024" spans="5:9" x14ac:dyDescent="0.3">
      <c r="E1024">
        <v>4</v>
      </c>
      <c r="F1024" t="s">
        <v>27</v>
      </c>
      <c r="H1024">
        <v>5</v>
      </c>
      <c r="I1024" t="s">
        <v>37</v>
      </c>
    </row>
    <row r="1025" spans="5:9" x14ac:dyDescent="0.3">
      <c r="E1025">
        <v>3</v>
      </c>
      <c r="F1025" t="s">
        <v>27</v>
      </c>
      <c r="H1025">
        <v>4</v>
      </c>
      <c r="I1025" t="s">
        <v>37</v>
      </c>
    </row>
    <row r="1026" spans="5:9" x14ac:dyDescent="0.3">
      <c r="E1026">
        <v>3</v>
      </c>
      <c r="F1026" t="s">
        <v>27</v>
      </c>
      <c r="H1026">
        <v>2</v>
      </c>
      <c r="I1026" t="s">
        <v>37</v>
      </c>
    </row>
    <row r="1027" spans="5:9" x14ac:dyDescent="0.3">
      <c r="E1027">
        <v>2</v>
      </c>
      <c r="F1027" t="s">
        <v>27</v>
      </c>
      <c r="H1027">
        <v>3</v>
      </c>
      <c r="I1027" t="s">
        <v>37</v>
      </c>
    </row>
    <row r="1028" spans="5:9" x14ac:dyDescent="0.3">
      <c r="E1028">
        <v>4</v>
      </c>
      <c r="F1028" t="s">
        <v>27</v>
      </c>
      <c r="H1028">
        <v>3</v>
      </c>
      <c r="I1028" t="s">
        <v>37</v>
      </c>
    </row>
    <row r="1029" spans="5:9" x14ac:dyDescent="0.3">
      <c r="E1029">
        <v>3</v>
      </c>
      <c r="F1029" t="s">
        <v>27</v>
      </c>
      <c r="H1029">
        <v>3</v>
      </c>
      <c r="I1029" t="s">
        <v>37</v>
      </c>
    </row>
    <row r="1030" spans="5:9" x14ac:dyDescent="0.3">
      <c r="E1030">
        <v>3</v>
      </c>
      <c r="F1030" t="s">
        <v>27</v>
      </c>
      <c r="H1030">
        <v>3</v>
      </c>
      <c r="I1030" t="s">
        <v>37</v>
      </c>
    </row>
    <row r="1031" spans="5:9" x14ac:dyDescent="0.3">
      <c r="E1031">
        <v>5</v>
      </c>
      <c r="F1031" t="s">
        <v>27</v>
      </c>
      <c r="H1031">
        <v>3</v>
      </c>
      <c r="I1031" t="s">
        <v>37</v>
      </c>
    </row>
    <row r="1032" spans="5:9" x14ac:dyDescent="0.3">
      <c r="E1032">
        <v>5</v>
      </c>
      <c r="F1032" t="s">
        <v>27</v>
      </c>
      <c r="H1032">
        <v>1</v>
      </c>
      <c r="I1032" t="s">
        <v>37</v>
      </c>
    </row>
    <row r="1033" spans="5:9" x14ac:dyDescent="0.3">
      <c r="E1033">
        <v>3</v>
      </c>
      <c r="F1033" t="s">
        <v>27</v>
      </c>
      <c r="H1033">
        <v>3</v>
      </c>
      <c r="I1033" t="s">
        <v>37</v>
      </c>
    </row>
    <row r="1034" spans="5:9" x14ac:dyDescent="0.3">
      <c r="E1034">
        <v>1</v>
      </c>
      <c r="F1034" t="s">
        <v>27</v>
      </c>
      <c r="H1034">
        <v>3</v>
      </c>
      <c r="I1034" t="s">
        <v>37</v>
      </c>
    </row>
    <row r="1035" spans="5:9" x14ac:dyDescent="0.3">
      <c r="E1035">
        <v>4</v>
      </c>
      <c r="F1035" t="s">
        <v>27</v>
      </c>
      <c r="H1035">
        <v>3</v>
      </c>
      <c r="I1035" t="s">
        <v>37</v>
      </c>
    </row>
    <row r="1036" spans="5:9" x14ac:dyDescent="0.3">
      <c r="E1036">
        <v>5</v>
      </c>
      <c r="F1036" t="s">
        <v>27</v>
      </c>
      <c r="H1036">
        <v>4</v>
      </c>
      <c r="I1036" t="s">
        <v>37</v>
      </c>
    </row>
    <row r="1037" spans="5:9" x14ac:dyDescent="0.3">
      <c r="E1037">
        <v>4</v>
      </c>
      <c r="F1037" t="s">
        <v>27</v>
      </c>
      <c r="H1037">
        <v>3</v>
      </c>
      <c r="I1037" t="s">
        <v>37</v>
      </c>
    </row>
    <row r="1038" spans="5:9" x14ac:dyDescent="0.3">
      <c r="E1038">
        <v>3</v>
      </c>
      <c r="F1038" t="s">
        <v>27</v>
      </c>
      <c r="H1038">
        <v>3</v>
      </c>
      <c r="I1038" t="s">
        <v>37</v>
      </c>
    </row>
    <row r="1039" spans="5:9" x14ac:dyDescent="0.3">
      <c r="E1039">
        <v>3</v>
      </c>
      <c r="F1039" t="s">
        <v>27</v>
      </c>
      <c r="H1039">
        <v>3</v>
      </c>
      <c r="I1039" t="s">
        <v>37</v>
      </c>
    </row>
    <row r="1040" spans="5:9" x14ac:dyDescent="0.3">
      <c r="E1040">
        <v>1</v>
      </c>
      <c r="F1040" t="s">
        <v>27</v>
      </c>
      <c r="H1040">
        <v>3</v>
      </c>
      <c r="I1040" t="s">
        <v>37</v>
      </c>
    </row>
    <row r="1041" spans="5:9" x14ac:dyDescent="0.3">
      <c r="E1041">
        <v>5</v>
      </c>
      <c r="F1041" t="s">
        <v>27</v>
      </c>
      <c r="H1041">
        <v>1</v>
      </c>
      <c r="I1041" t="s">
        <v>37</v>
      </c>
    </row>
    <row r="1042" spans="5:9" x14ac:dyDescent="0.3">
      <c r="E1042">
        <v>3</v>
      </c>
      <c r="F1042" t="s">
        <v>27</v>
      </c>
      <c r="H1042">
        <v>3</v>
      </c>
      <c r="I1042" t="s">
        <v>37</v>
      </c>
    </row>
    <row r="1043" spans="5:9" x14ac:dyDescent="0.3">
      <c r="E1043">
        <v>4</v>
      </c>
      <c r="F1043" t="s">
        <v>27</v>
      </c>
      <c r="H1043">
        <v>2</v>
      </c>
      <c r="I1043" t="s">
        <v>37</v>
      </c>
    </row>
    <row r="1044" spans="5:9" x14ac:dyDescent="0.3">
      <c r="E1044">
        <v>3</v>
      </c>
      <c r="F1044" t="s">
        <v>27</v>
      </c>
      <c r="H1044">
        <v>4</v>
      </c>
      <c r="I1044" t="s">
        <v>37</v>
      </c>
    </row>
    <row r="1045" spans="5:9" x14ac:dyDescent="0.3">
      <c r="E1045">
        <v>4</v>
      </c>
      <c r="F1045" t="s">
        <v>27</v>
      </c>
      <c r="H1045">
        <v>3</v>
      </c>
      <c r="I1045" t="s">
        <v>37</v>
      </c>
    </row>
    <row r="1046" spans="5:9" x14ac:dyDescent="0.3">
      <c r="E1046">
        <v>3</v>
      </c>
      <c r="F1046" t="s">
        <v>27</v>
      </c>
      <c r="H1046">
        <v>3</v>
      </c>
      <c r="I1046" t="s">
        <v>37</v>
      </c>
    </row>
    <row r="1047" spans="5:9" x14ac:dyDescent="0.3">
      <c r="E1047">
        <v>4</v>
      </c>
      <c r="F1047" t="s">
        <v>27</v>
      </c>
      <c r="H1047">
        <v>1</v>
      </c>
      <c r="I1047" t="s">
        <v>37</v>
      </c>
    </row>
    <row r="1048" spans="5:9" x14ac:dyDescent="0.3">
      <c r="E1048">
        <v>1</v>
      </c>
      <c r="F1048" t="s">
        <v>27</v>
      </c>
      <c r="H1048">
        <v>3</v>
      </c>
      <c r="I1048" t="s">
        <v>37</v>
      </c>
    </row>
    <row r="1049" spans="5:9" x14ac:dyDescent="0.3">
      <c r="E1049">
        <v>4</v>
      </c>
      <c r="F1049" t="s">
        <v>27</v>
      </c>
      <c r="H1049">
        <v>1</v>
      </c>
      <c r="I1049" t="s">
        <v>37</v>
      </c>
    </row>
    <row r="1050" spans="5:9" x14ac:dyDescent="0.3">
      <c r="E1050">
        <v>4</v>
      </c>
      <c r="F1050" t="s">
        <v>27</v>
      </c>
      <c r="H1050">
        <v>3</v>
      </c>
      <c r="I1050" t="s">
        <v>37</v>
      </c>
    </row>
    <row r="1051" spans="5:9" x14ac:dyDescent="0.3">
      <c r="E1051">
        <v>3</v>
      </c>
      <c r="F1051" t="s">
        <v>27</v>
      </c>
      <c r="H1051">
        <v>3</v>
      </c>
      <c r="I1051" t="s">
        <v>37</v>
      </c>
    </row>
    <row r="1052" spans="5:9" x14ac:dyDescent="0.3">
      <c r="E1052">
        <v>4</v>
      </c>
      <c r="F1052" t="s">
        <v>27</v>
      </c>
      <c r="H1052">
        <v>4</v>
      </c>
      <c r="I1052" t="s">
        <v>37</v>
      </c>
    </row>
    <row r="1053" spans="5:9" x14ac:dyDescent="0.3">
      <c r="E1053">
        <v>3</v>
      </c>
      <c r="F1053" t="s">
        <v>27</v>
      </c>
      <c r="H1053">
        <v>2</v>
      </c>
      <c r="I1053" t="s">
        <v>37</v>
      </c>
    </row>
    <row r="1054" spans="5:9" x14ac:dyDescent="0.3">
      <c r="E1054">
        <v>1</v>
      </c>
      <c r="F1054" t="s">
        <v>27</v>
      </c>
      <c r="H1054">
        <v>3</v>
      </c>
      <c r="I1054" t="s">
        <v>37</v>
      </c>
    </row>
    <row r="1055" spans="5:9" x14ac:dyDescent="0.3">
      <c r="E1055">
        <v>4</v>
      </c>
      <c r="F1055" t="s">
        <v>27</v>
      </c>
      <c r="H1055">
        <v>3</v>
      </c>
      <c r="I1055" t="s">
        <v>37</v>
      </c>
    </row>
    <row r="1056" spans="5:9" x14ac:dyDescent="0.3">
      <c r="E1056">
        <v>3</v>
      </c>
      <c r="F1056" t="s">
        <v>27</v>
      </c>
      <c r="H1056">
        <v>1</v>
      </c>
      <c r="I1056" t="s">
        <v>37</v>
      </c>
    </row>
    <row r="1057" spans="5:9" x14ac:dyDescent="0.3">
      <c r="E1057">
        <v>2</v>
      </c>
      <c r="F1057" t="s">
        <v>27</v>
      </c>
      <c r="H1057">
        <v>5</v>
      </c>
      <c r="I1057" t="s">
        <v>37</v>
      </c>
    </row>
    <row r="1058" spans="5:9" x14ac:dyDescent="0.3">
      <c r="E1058">
        <v>4</v>
      </c>
      <c r="F1058" t="s">
        <v>27</v>
      </c>
      <c r="H1058">
        <v>3</v>
      </c>
      <c r="I1058" t="s">
        <v>37</v>
      </c>
    </row>
    <row r="1059" spans="5:9" x14ac:dyDescent="0.3">
      <c r="E1059">
        <v>1</v>
      </c>
      <c r="F1059" t="s">
        <v>27</v>
      </c>
      <c r="H1059">
        <v>4</v>
      </c>
      <c r="I1059" t="s">
        <v>37</v>
      </c>
    </row>
    <row r="1060" spans="5:9" x14ac:dyDescent="0.3">
      <c r="E1060">
        <v>3</v>
      </c>
      <c r="F1060" t="s">
        <v>27</v>
      </c>
      <c r="H1060">
        <v>3</v>
      </c>
      <c r="I1060" t="s">
        <v>37</v>
      </c>
    </row>
    <row r="1061" spans="5:9" x14ac:dyDescent="0.3">
      <c r="E1061">
        <v>2</v>
      </c>
      <c r="F1061" t="s">
        <v>27</v>
      </c>
      <c r="H1061">
        <v>1</v>
      </c>
      <c r="I1061" t="s">
        <v>37</v>
      </c>
    </row>
    <row r="1062" spans="5:9" x14ac:dyDescent="0.3">
      <c r="E1062">
        <v>4</v>
      </c>
      <c r="F1062" t="s">
        <v>27</v>
      </c>
      <c r="H1062">
        <v>4</v>
      </c>
      <c r="I1062" t="s">
        <v>37</v>
      </c>
    </row>
    <row r="1063" spans="5:9" x14ac:dyDescent="0.3">
      <c r="E1063">
        <v>4</v>
      </c>
      <c r="F1063" t="s">
        <v>27</v>
      </c>
      <c r="H1063">
        <v>3</v>
      </c>
      <c r="I1063" t="s">
        <v>37</v>
      </c>
    </row>
    <row r="1064" spans="5:9" x14ac:dyDescent="0.3">
      <c r="E1064">
        <v>2</v>
      </c>
      <c r="F1064" t="s">
        <v>27</v>
      </c>
      <c r="H1064">
        <v>5</v>
      </c>
      <c r="I1064" t="s">
        <v>37</v>
      </c>
    </row>
    <row r="1065" spans="5:9" x14ac:dyDescent="0.3">
      <c r="E1065">
        <v>2</v>
      </c>
      <c r="F1065" t="s">
        <v>27</v>
      </c>
      <c r="H1065">
        <v>2</v>
      </c>
      <c r="I1065" t="s">
        <v>37</v>
      </c>
    </row>
    <row r="1066" spans="5:9" x14ac:dyDescent="0.3">
      <c r="E1066">
        <v>2</v>
      </c>
      <c r="F1066" t="s">
        <v>27</v>
      </c>
      <c r="H1066">
        <v>3</v>
      </c>
      <c r="I1066" t="s">
        <v>37</v>
      </c>
    </row>
    <row r="1067" spans="5:9" x14ac:dyDescent="0.3">
      <c r="E1067">
        <v>3</v>
      </c>
      <c r="F1067" t="s">
        <v>27</v>
      </c>
      <c r="H1067">
        <v>3</v>
      </c>
      <c r="I1067" t="s">
        <v>37</v>
      </c>
    </row>
    <row r="1068" spans="5:9" x14ac:dyDescent="0.3">
      <c r="E1068">
        <v>3</v>
      </c>
      <c r="F1068" t="s">
        <v>27</v>
      </c>
      <c r="H1068">
        <v>3</v>
      </c>
      <c r="I1068" t="s">
        <v>37</v>
      </c>
    </row>
    <row r="1069" spans="5:9" x14ac:dyDescent="0.3">
      <c r="E1069">
        <v>3</v>
      </c>
      <c r="F1069" t="s">
        <v>27</v>
      </c>
      <c r="H1069">
        <v>3</v>
      </c>
      <c r="I1069" t="s">
        <v>37</v>
      </c>
    </row>
    <row r="1070" spans="5:9" x14ac:dyDescent="0.3">
      <c r="E1070">
        <v>2</v>
      </c>
      <c r="F1070" t="s">
        <v>27</v>
      </c>
      <c r="H1070">
        <v>3</v>
      </c>
      <c r="I1070" t="s">
        <v>37</v>
      </c>
    </row>
    <row r="1071" spans="5:9" x14ac:dyDescent="0.3">
      <c r="E1071">
        <v>3</v>
      </c>
      <c r="F1071" t="s">
        <v>27</v>
      </c>
      <c r="H1071">
        <v>2</v>
      </c>
      <c r="I1071" t="s">
        <v>37</v>
      </c>
    </row>
    <row r="1072" spans="5:9" x14ac:dyDescent="0.3">
      <c r="E1072">
        <v>1</v>
      </c>
      <c r="F1072" t="s">
        <v>27</v>
      </c>
      <c r="H1072">
        <v>4</v>
      </c>
      <c r="I1072" t="s">
        <v>37</v>
      </c>
    </row>
    <row r="1073" spans="5:9" x14ac:dyDescent="0.3">
      <c r="E1073">
        <v>3</v>
      </c>
      <c r="F1073" t="s">
        <v>27</v>
      </c>
      <c r="H1073">
        <v>2</v>
      </c>
      <c r="I1073" t="s">
        <v>37</v>
      </c>
    </row>
    <row r="1074" spans="5:9" x14ac:dyDescent="0.3">
      <c r="E1074">
        <v>4</v>
      </c>
      <c r="F1074" t="s">
        <v>27</v>
      </c>
      <c r="H1074">
        <v>2</v>
      </c>
      <c r="I1074" t="s">
        <v>37</v>
      </c>
    </row>
    <row r="1075" spans="5:9" x14ac:dyDescent="0.3">
      <c r="E1075">
        <v>5</v>
      </c>
      <c r="F1075" t="s">
        <v>27</v>
      </c>
      <c r="H1075">
        <v>2</v>
      </c>
      <c r="I1075" t="s">
        <v>37</v>
      </c>
    </row>
    <row r="1076" spans="5:9" x14ac:dyDescent="0.3">
      <c r="E1076">
        <v>1</v>
      </c>
      <c r="F1076" t="s">
        <v>27</v>
      </c>
      <c r="H1076">
        <v>4</v>
      </c>
      <c r="I1076" t="s">
        <v>37</v>
      </c>
    </row>
    <row r="1077" spans="5:9" x14ac:dyDescent="0.3">
      <c r="E1077">
        <v>2</v>
      </c>
      <c r="F1077" t="s">
        <v>27</v>
      </c>
      <c r="H1077">
        <v>4</v>
      </c>
      <c r="I1077" t="s">
        <v>37</v>
      </c>
    </row>
    <row r="1078" spans="5:9" x14ac:dyDescent="0.3">
      <c r="E1078">
        <v>2</v>
      </c>
      <c r="F1078" t="s">
        <v>27</v>
      </c>
      <c r="H1078">
        <v>3</v>
      </c>
      <c r="I1078" t="s">
        <v>37</v>
      </c>
    </row>
    <row r="1079" spans="5:9" x14ac:dyDescent="0.3">
      <c r="E1079">
        <v>3</v>
      </c>
      <c r="F1079" t="s">
        <v>27</v>
      </c>
      <c r="H1079">
        <v>4</v>
      </c>
      <c r="I1079" t="s">
        <v>37</v>
      </c>
    </row>
    <row r="1080" spans="5:9" x14ac:dyDescent="0.3">
      <c r="E1080">
        <v>4</v>
      </c>
      <c r="F1080" t="s">
        <v>27</v>
      </c>
      <c r="H1080">
        <v>3</v>
      </c>
      <c r="I1080" t="s">
        <v>37</v>
      </c>
    </row>
    <row r="1081" spans="5:9" x14ac:dyDescent="0.3">
      <c r="E1081">
        <v>4</v>
      </c>
      <c r="F1081" t="s">
        <v>27</v>
      </c>
      <c r="H1081">
        <v>4</v>
      </c>
      <c r="I1081" t="s">
        <v>37</v>
      </c>
    </row>
    <row r="1082" spans="5:9" x14ac:dyDescent="0.3">
      <c r="E1082">
        <v>1</v>
      </c>
      <c r="F1082" t="s">
        <v>27</v>
      </c>
      <c r="H1082">
        <v>3</v>
      </c>
      <c r="I1082" t="s">
        <v>37</v>
      </c>
    </row>
    <row r="1083" spans="5:9" x14ac:dyDescent="0.3">
      <c r="E1083">
        <v>4</v>
      </c>
      <c r="F1083" t="s">
        <v>27</v>
      </c>
      <c r="H1083">
        <v>4</v>
      </c>
      <c r="I1083" t="s">
        <v>37</v>
      </c>
    </row>
    <row r="1084" spans="5:9" x14ac:dyDescent="0.3">
      <c r="E1084">
        <v>4</v>
      </c>
      <c r="F1084" t="s">
        <v>27</v>
      </c>
      <c r="H1084">
        <v>3</v>
      </c>
      <c r="I1084" t="s">
        <v>37</v>
      </c>
    </row>
    <row r="1085" spans="5:9" x14ac:dyDescent="0.3">
      <c r="E1085">
        <v>4</v>
      </c>
      <c r="F1085" t="s">
        <v>27</v>
      </c>
      <c r="H1085">
        <v>4</v>
      </c>
      <c r="I1085" t="s">
        <v>37</v>
      </c>
    </row>
    <row r="1086" spans="5:9" x14ac:dyDescent="0.3">
      <c r="E1086">
        <v>2</v>
      </c>
      <c r="F1086" t="s">
        <v>27</v>
      </c>
      <c r="H1086">
        <v>4</v>
      </c>
      <c r="I1086" t="s">
        <v>37</v>
      </c>
    </row>
    <row r="1087" spans="5:9" x14ac:dyDescent="0.3">
      <c r="E1087">
        <v>2</v>
      </c>
      <c r="F1087" t="s">
        <v>27</v>
      </c>
      <c r="H1087">
        <v>5</v>
      </c>
      <c r="I1087" t="s">
        <v>37</v>
      </c>
    </row>
    <row r="1088" spans="5:9" x14ac:dyDescent="0.3">
      <c r="E1088">
        <v>4</v>
      </c>
      <c r="F1088" t="s">
        <v>27</v>
      </c>
      <c r="H1088">
        <v>4</v>
      </c>
      <c r="I1088" t="s">
        <v>37</v>
      </c>
    </row>
    <row r="1089" spans="5:9" x14ac:dyDescent="0.3">
      <c r="E1089">
        <v>2</v>
      </c>
      <c r="F1089" t="s">
        <v>27</v>
      </c>
      <c r="H1089">
        <v>3</v>
      </c>
      <c r="I1089" t="s">
        <v>37</v>
      </c>
    </row>
    <row r="1090" spans="5:9" x14ac:dyDescent="0.3">
      <c r="E1090">
        <v>3</v>
      </c>
      <c r="F1090" t="s">
        <v>27</v>
      </c>
      <c r="H1090">
        <v>1</v>
      </c>
      <c r="I1090" t="s">
        <v>37</v>
      </c>
    </row>
    <row r="1091" spans="5:9" x14ac:dyDescent="0.3">
      <c r="E1091">
        <v>2</v>
      </c>
      <c r="F1091" t="s">
        <v>27</v>
      </c>
      <c r="H1091">
        <v>3</v>
      </c>
      <c r="I1091" t="s">
        <v>37</v>
      </c>
    </row>
    <row r="1092" spans="5:9" x14ac:dyDescent="0.3">
      <c r="E1092">
        <v>3</v>
      </c>
      <c r="F1092" t="s">
        <v>27</v>
      </c>
      <c r="H1092">
        <v>1</v>
      </c>
      <c r="I1092" t="s">
        <v>37</v>
      </c>
    </row>
    <row r="1093" spans="5:9" x14ac:dyDescent="0.3">
      <c r="E1093">
        <v>4</v>
      </c>
      <c r="F1093" t="s">
        <v>27</v>
      </c>
      <c r="H1093">
        <v>3</v>
      </c>
      <c r="I1093" t="s">
        <v>37</v>
      </c>
    </row>
    <row r="1094" spans="5:9" x14ac:dyDescent="0.3">
      <c r="E1094">
        <v>2</v>
      </c>
      <c r="F1094" t="s">
        <v>27</v>
      </c>
      <c r="H1094">
        <v>3</v>
      </c>
      <c r="I1094" t="s">
        <v>37</v>
      </c>
    </row>
    <row r="1095" spans="5:9" x14ac:dyDescent="0.3">
      <c r="E1095">
        <v>3</v>
      </c>
      <c r="F1095" t="s">
        <v>27</v>
      </c>
      <c r="H1095">
        <v>4</v>
      </c>
      <c r="I1095" t="s">
        <v>37</v>
      </c>
    </row>
    <row r="1096" spans="5:9" x14ac:dyDescent="0.3">
      <c r="E1096">
        <v>3</v>
      </c>
      <c r="F1096" t="s">
        <v>27</v>
      </c>
      <c r="H1096">
        <v>2</v>
      </c>
      <c r="I1096" t="s">
        <v>37</v>
      </c>
    </row>
    <row r="1097" spans="5:9" x14ac:dyDescent="0.3">
      <c r="E1097">
        <v>3</v>
      </c>
      <c r="F1097" t="s">
        <v>27</v>
      </c>
      <c r="H1097">
        <v>3</v>
      </c>
      <c r="I1097" t="s">
        <v>37</v>
      </c>
    </row>
    <row r="1098" spans="5:9" x14ac:dyDescent="0.3">
      <c r="E1098">
        <v>4</v>
      </c>
      <c r="F1098" t="s">
        <v>27</v>
      </c>
      <c r="H1098">
        <v>4</v>
      </c>
      <c r="I1098" t="s">
        <v>37</v>
      </c>
    </row>
    <row r="1099" spans="5:9" x14ac:dyDescent="0.3">
      <c r="E1099">
        <v>3</v>
      </c>
      <c r="F1099" t="s">
        <v>27</v>
      </c>
      <c r="H1099">
        <v>3</v>
      </c>
      <c r="I1099" t="s">
        <v>37</v>
      </c>
    </row>
    <row r="1100" spans="5:9" x14ac:dyDescent="0.3">
      <c r="E1100">
        <v>4</v>
      </c>
      <c r="F1100" t="s">
        <v>27</v>
      </c>
      <c r="H1100">
        <v>2</v>
      </c>
      <c r="I1100" t="s">
        <v>37</v>
      </c>
    </row>
    <row r="1101" spans="5:9" x14ac:dyDescent="0.3">
      <c r="E1101">
        <v>2</v>
      </c>
      <c r="F1101" t="s">
        <v>27</v>
      </c>
      <c r="H1101">
        <v>4</v>
      </c>
      <c r="I1101" t="s">
        <v>37</v>
      </c>
    </row>
    <row r="1102" spans="5:9" x14ac:dyDescent="0.3">
      <c r="E1102">
        <v>4</v>
      </c>
      <c r="F1102" t="s">
        <v>27</v>
      </c>
      <c r="H1102">
        <v>3</v>
      </c>
      <c r="I1102" t="s">
        <v>37</v>
      </c>
    </row>
    <row r="1103" spans="5:9" x14ac:dyDescent="0.3">
      <c r="E1103">
        <v>1</v>
      </c>
      <c r="F1103" t="s">
        <v>27</v>
      </c>
      <c r="H1103">
        <v>5</v>
      </c>
      <c r="I1103" t="s">
        <v>37</v>
      </c>
    </row>
    <row r="1104" spans="5:9" x14ac:dyDescent="0.3">
      <c r="E1104">
        <v>2</v>
      </c>
      <c r="F1104" t="s">
        <v>27</v>
      </c>
      <c r="H1104">
        <v>3</v>
      </c>
      <c r="I1104" t="s">
        <v>37</v>
      </c>
    </row>
    <row r="1105" spans="5:9" x14ac:dyDescent="0.3">
      <c r="E1105">
        <v>2</v>
      </c>
      <c r="F1105" t="s">
        <v>27</v>
      </c>
      <c r="H1105">
        <v>3</v>
      </c>
      <c r="I1105" t="s">
        <v>37</v>
      </c>
    </row>
    <row r="1106" spans="5:9" x14ac:dyDescent="0.3">
      <c r="E1106">
        <v>4</v>
      </c>
      <c r="F1106" t="s">
        <v>27</v>
      </c>
      <c r="H1106">
        <v>4</v>
      </c>
      <c r="I1106" t="s">
        <v>37</v>
      </c>
    </row>
    <row r="1107" spans="5:9" x14ac:dyDescent="0.3">
      <c r="E1107">
        <v>3</v>
      </c>
      <c r="F1107" t="s">
        <v>27</v>
      </c>
      <c r="H1107">
        <v>4</v>
      </c>
      <c r="I1107" t="s">
        <v>37</v>
      </c>
    </row>
    <row r="1108" spans="5:9" x14ac:dyDescent="0.3">
      <c r="E1108">
        <v>4</v>
      </c>
      <c r="F1108" t="s">
        <v>27</v>
      </c>
      <c r="H1108">
        <v>5</v>
      </c>
      <c r="I1108" t="s">
        <v>37</v>
      </c>
    </row>
    <row r="1109" spans="5:9" x14ac:dyDescent="0.3">
      <c r="E1109">
        <v>3</v>
      </c>
      <c r="F1109" t="s">
        <v>27</v>
      </c>
      <c r="H1109">
        <v>3</v>
      </c>
      <c r="I1109" t="s">
        <v>37</v>
      </c>
    </row>
    <row r="1110" spans="5:9" x14ac:dyDescent="0.3">
      <c r="E1110">
        <v>3</v>
      </c>
      <c r="F1110" t="s">
        <v>27</v>
      </c>
      <c r="H1110">
        <v>5</v>
      </c>
      <c r="I1110" t="s">
        <v>37</v>
      </c>
    </row>
    <row r="1111" spans="5:9" x14ac:dyDescent="0.3">
      <c r="E1111">
        <v>3</v>
      </c>
      <c r="F1111" t="s">
        <v>27</v>
      </c>
      <c r="H1111">
        <v>1</v>
      </c>
      <c r="I1111" t="s">
        <v>37</v>
      </c>
    </row>
    <row r="1112" spans="5:9" x14ac:dyDescent="0.3">
      <c r="E1112">
        <v>2</v>
      </c>
      <c r="F1112" t="s">
        <v>27</v>
      </c>
      <c r="H1112">
        <v>2</v>
      </c>
      <c r="I1112" t="s">
        <v>37</v>
      </c>
    </row>
    <row r="1113" spans="5:9" x14ac:dyDescent="0.3">
      <c r="E1113">
        <v>4</v>
      </c>
      <c r="F1113" t="s">
        <v>27</v>
      </c>
      <c r="H1113">
        <v>3</v>
      </c>
      <c r="I1113" t="s">
        <v>37</v>
      </c>
    </row>
    <row r="1114" spans="5:9" x14ac:dyDescent="0.3">
      <c r="E1114">
        <v>3</v>
      </c>
      <c r="F1114" t="s">
        <v>27</v>
      </c>
      <c r="H1114">
        <v>3</v>
      </c>
      <c r="I1114" t="s">
        <v>37</v>
      </c>
    </row>
    <row r="1115" spans="5:9" x14ac:dyDescent="0.3">
      <c r="E1115">
        <v>2</v>
      </c>
      <c r="F1115" t="s">
        <v>27</v>
      </c>
      <c r="H1115">
        <v>5</v>
      </c>
      <c r="I1115" t="s">
        <v>37</v>
      </c>
    </row>
    <row r="1116" spans="5:9" x14ac:dyDescent="0.3">
      <c r="E1116">
        <v>3</v>
      </c>
      <c r="F1116" t="s">
        <v>27</v>
      </c>
      <c r="H1116">
        <v>5</v>
      </c>
      <c r="I1116" t="s">
        <v>37</v>
      </c>
    </row>
    <row r="1117" spans="5:9" x14ac:dyDescent="0.3">
      <c r="E1117">
        <v>1</v>
      </c>
      <c r="F1117" t="s">
        <v>27</v>
      </c>
      <c r="H1117">
        <v>2</v>
      </c>
      <c r="I1117" t="s">
        <v>37</v>
      </c>
    </row>
    <row r="1118" spans="5:9" x14ac:dyDescent="0.3">
      <c r="E1118">
        <v>3</v>
      </c>
      <c r="F1118" t="s">
        <v>27</v>
      </c>
      <c r="H1118">
        <v>3</v>
      </c>
      <c r="I1118" t="s">
        <v>37</v>
      </c>
    </row>
    <row r="1119" spans="5:9" x14ac:dyDescent="0.3">
      <c r="E1119">
        <v>3</v>
      </c>
      <c r="F1119" t="s">
        <v>27</v>
      </c>
      <c r="H1119">
        <v>3</v>
      </c>
      <c r="I1119" t="s">
        <v>37</v>
      </c>
    </row>
    <row r="1120" spans="5:9" x14ac:dyDescent="0.3">
      <c r="E1120">
        <v>1</v>
      </c>
      <c r="F1120" t="s">
        <v>27</v>
      </c>
      <c r="H1120">
        <v>3</v>
      </c>
      <c r="I1120" t="s">
        <v>37</v>
      </c>
    </row>
    <row r="1121" spans="5:9" x14ac:dyDescent="0.3">
      <c r="E1121">
        <v>4</v>
      </c>
      <c r="F1121" t="s">
        <v>27</v>
      </c>
      <c r="H1121">
        <v>1</v>
      </c>
      <c r="I1121" t="s">
        <v>37</v>
      </c>
    </row>
    <row r="1122" spans="5:9" x14ac:dyDescent="0.3">
      <c r="E1122">
        <v>1</v>
      </c>
      <c r="F1122" t="s">
        <v>27</v>
      </c>
      <c r="H1122">
        <v>3</v>
      </c>
      <c r="I1122" t="s">
        <v>37</v>
      </c>
    </row>
    <row r="1123" spans="5:9" x14ac:dyDescent="0.3">
      <c r="E1123">
        <v>4</v>
      </c>
      <c r="F1123" t="s">
        <v>27</v>
      </c>
      <c r="H1123">
        <v>3</v>
      </c>
      <c r="I1123" t="s">
        <v>37</v>
      </c>
    </row>
    <row r="1124" spans="5:9" x14ac:dyDescent="0.3">
      <c r="E1124">
        <v>3</v>
      </c>
      <c r="F1124" t="s">
        <v>27</v>
      </c>
      <c r="H1124">
        <v>2</v>
      </c>
      <c r="I1124" t="s">
        <v>37</v>
      </c>
    </row>
    <row r="1125" spans="5:9" x14ac:dyDescent="0.3">
      <c r="E1125">
        <v>3</v>
      </c>
      <c r="F1125" t="s">
        <v>27</v>
      </c>
      <c r="H1125">
        <v>2</v>
      </c>
      <c r="I1125" t="s">
        <v>37</v>
      </c>
    </row>
    <row r="1126" spans="5:9" x14ac:dyDescent="0.3">
      <c r="E1126">
        <v>2</v>
      </c>
      <c r="F1126" t="s">
        <v>27</v>
      </c>
      <c r="H1126">
        <v>4</v>
      </c>
      <c r="I1126" t="s">
        <v>37</v>
      </c>
    </row>
    <row r="1127" spans="5:9" x14ac:dyDescent="0.3">
      <c r="E1127">
        <v>3</v>
      </c>
      <c r="F1127" t="s">
        <v>27</v>
      </c>
      <c r="H1127">
        <v>3</v>
      </c>
      <c r="I1127" t="s">
        <v>37</v>
      </c>
    </row>
    <row r="1128" spans="5:9" x14ac:dyDescent="0.3">
      <c r="E1128">
        <v>1</v>
      </c>
      <c r="F1128" t="s">
        <v>27</v>
      </c>
      <c r="H1128">
        <v>3</v>
      </c>
      <c r="I1128" t="s">
        <v>37</v>
      </c>
    </row>
    <row r="1129" spans="5:9" x14ac:dyDescent="0.3">
      <c r="E1129">
        <v>2</v>
      </c>
      <c r="F1129" t="s">
        <v>27</v>
      </c>
      <c r="H1129">
        <v>4</v>
      </c>
      <c r="I1129" t="s">
        <v>37</v>
      </c>
    </row>
    <row r="1130" spans="5:9" x14ac:dyDescent="0.3">
      <c r="E1130">
        <v>2</v>
      </c>
      <c r="F1130" t="s">
        <v>27</v>
      </c>
      <c r="H1130">
        <v>3</v>
      </c>
      <c r="I1130" t="s">
        <v>37</v>
      </c>
    </row>
    <row r="1131" spans="5:9" x14ac:dyDescent="0.3">
      <c r="E1131">
        <v>3</v>
      </c>
      <c r="F1131" t="s">
        <v>27</v>
      </c>
      <c r="H1131">
        <v>3</v>
      </c>
      <c r="I1131" t="s">
        <v>37</v>
      </c>
    </row>
    <row r="1132" spans="5:9" x14ac:dyDescent="0.3">
      <c r="E1132">
        <v>3</v>
      </c>
      <c r="F1132" t="s">
        <v>27</v>
      </c>
      <c r="H1132">
        <v>2</v>
      </c>
      <c r="I1132" t="s">
        <v>37</v>
      </c>
    </row>
    <row r="1133" spans="5:9" x14ac:dyDescent="0.3">
      <c r="E1133">
        <v>3</v>
      </c>
      <c r="F1133" t="s">
        <v>27</v>
      </c>
      <c r="H1133">
        <v>1</v>
      </c>
      <c r="I1133" t="s">
        <v>37</v>
      </c>
    </row>
    <row r="1134" spans="5:9" x14ac:dyDescent="0.3">
      <c r="E1134">
        <v>4</v>
      </c>
      <c r="F1134" t="s">
        <v>27</v>
      </c>
      <c r="H1134">
        <v>4</v>
      </c>
      <c r="I1134" t="s">
        <v>37</v>
      </c>
    </row>
    <row r="1135" spans="5:9" x14ac:dyDescent="0.3">
      <c r="E1135">
        <v>3</v>
      </c>
      <c r="F1135" t="s">
        <v>27</v>
      </c>
      <c r="H1135">
        <v>1</v>
      </c>
      <c r="I1135" t="s">
        <v>37</v>
      </c>
    </row>
    <row r="1136" spans="5:9" x14ac:dyDescent="0.3">
      <c r="E1136">
        <v>3</v>
      </c>
      <c r="F1136" t="s">
        <v>27</v>
      </c>
      <c r="H1136">
        <v>4</v>
      </c>
      <c r="I1136" t="s">
        <v>37</v>
      </c>
    </row>
    <row r="1137" spans="5:9" x14ac:dyDescent="0.3">
      <c r="E1137">
        <v>3</v>
      </c>
      <c r="F1137" t="s">
        <v>27</v>
      </c>
      <c r="H1137">
        <v>4</v>
      </c>
      <c r="I1137" t="s">
        <v>37</v>
      </c>
    </row>
    <row r="1138" spans="5:9" x14ac:dyDescent="0.3">
      <c r="E1138">
        <v>3</v>
      </c>
      <c r="F1138" t="s">
        <v>27</v>
      </c>
      <c r="H1138">
        <v>3</v>
      </c>
      <c r="I1138" t="s">
        <v>37</v>
      </c>
    </row>
    <row r="1139" spans="5:9" x14ac:dyDescent="0.3">
      <c r="E1139">
        <v>3</v>
      </c>
      <c r="F1139" t="s">
        <v>27</v>
      </c>
      <c r="H1139">
        <v>3</v>
      </c>
      <c r="I1139" t="s">
        <v>37</v>
      </c>
    </row>
    <row r="1140" spans="5:9" x14ac:dyDescent="0.3">
      <c r="E1140">
        <v>3</v>
      </c>
      <c r="F1140" t="s">
        <v>27</v>
      </c>
      <c r="H1140">
        <v>2</v>
      </c>
      <c r="I1140" t="s">
        <v>37</v>
      </c>
    </row>
    <row r="1141" spans="5:9" x14ac:dyDescent="0.3">
      <c r="E1141">
        <v>1</v>
      </c>
      <c r="F1141" t="s">
        <v>27</v>
      </c>
      <c r="H1141">
        <v>4</v>
      </c>
      <c r="I1141" t="s">
        <v>37</v>
      </c>
    </row>
    <row r="1142" spans="5:9" x14ac:dyDescent="0.3">
      <c r="E1142">
        <v>4</v>
      </c>
      <c r="F1142" t="s">
        <v>27</v>
      </c>
      <c r="H1142">
        <v>3</v>
      </c>
      <c r="I1142" t="s">
        <v>37</v>
      </c>
    </row>
    <row r="1143" spans="5:9" x14ac:dyDescent="0.3">
      <c r="E1143">
        <v>4</v>
      </c>
      <c r="F1143" t="s">
        <v>27</v>
      </c>
      <c r="H1143">
        <v>4</v>
      </c>
      <c r="I1143" t="s">
        <v>37</v>
      </c>
    </row>
    <row r="1144" spans="5:9" x14ac:dyDescent="0.3">
      <c r="E1144">
        <v>4</v>
      </c>
      <c r="F1144" t="s">
        <v>27</v>
      </c>
      <c r="H1144">
        <v>3</v>
      </c>
      <c r="I1144" t="s">
        <v>37</v>
      </c>
    </row>
    <row r="1145" spans="5:9" x14ac:dyDescent="0.3">
      <c r="E1145">
        <v>2</v>
      </c>
      <c r="F1145" t="s">
        <v>27</v>
      </c>
      <c r="H1145">
        <v>4</v>
      </c>
      <c r="I1145" t="s">
        <v>37</v>
      </c>
    </row>
    <row r="1146" spans="5:9" x14ac:dyDescent="0.3">
      <c r="E1146">
        <v>3</v>
      </c>
      <c r="F1146" t="s">
        <v>27</v>
      </c>
      <c r="H1146">
        <v>3</v>
      </c>
      <c r="I1146" t="s">
        <v>37</v>
      </c>
    </row>
    <row r="1147" spans="5:9" x14ac:dyDescent="0.3">
      <c r="E1147">
        <v>1</v>
      </c>
      <c r="F1147" t="s">
        <v>27</v>
      </c>
      <c r="H1147">
        <v>3</v>
      </c>
      <c r="I1147" t="s">
        <v>37</v>
      </c>
    </row>
    <row r="1148" spans="5:9" x14ac:dyDescent="0.3">
      <c r="E1148">
        <v>1</v>
      </c>
      <c r="F1148" t="s">
        <v>27</v>
      </c>
      <c r="H1148">
        <v>3</v>
      </c>
      <c r="I1148" t="s">
        <v>37</v>
      </c>
    </row>
    <row r="1149" spans="5:9" x14ac:dyDescent="0.3">
      <c r="E1149">
        <v>3</v>
      </c>
      <c r="F1149" t="s">
        <v>27</v>
      </c>
      <c r="H1149">
        <v>1</v>
      </c>
      <c r="I1149" t="s">
        <v>37</v>
      </c>
    </row>
    <row r="1150" spans="5:9" x14ac:dyDescent="0.3">
      <c r="E1150">
        <v>4</v>
      </c>
      <c r="F1150" t="s">
        <v>27</v>
      </c>
      <c r="H1150">
        <v>1</v>
      </c>
      <c r="I1150" t="s">
        <v>37</v>
      </c>
    </row>
    <row r="1151" spans="5:9" x14ac:dyDescent="0.3">
      <c r="E1151">
        <v>2</v>
      </c>
      <c r="F1151" t="s">
        <v>27</v>
      </c>
      <c r="H1151">
        <v>3</v>
      </c>
      <c r="I1151" t="s">
        <v>37</v>
      </c>
    </row>
    <row r="1152" spans="5:9" x14ac:dyDescent="0.3">
      <c r="E1152">
        <v>3</v>
      </c>
      <c r="F1152" t="s">
        <v>27</v>
      </c>
      <c r="H1152">
        <v>4</v>
      </c>
      <c r="I1152" t="s">
        <v>37</v>
      </c>
    </row>
    <row r="1153" spans="5:9" x14ac:dyDescent="0.3">
      <c r="E1153">
        <v>3</v>
      </c>
      <c r="F1153" t="s">
        <v>27</v>
      </c>
      <c r="H1153">
        <v>3</v>
      </c>
      <c r="I1153" t="s">
        <v>37</v>
      </c>
    </row>
    <row r="1154" spans="5:9" x14ac:dyDescent="0.3">
      <c r="E1154">
        <v>2</v>
      </c>
      <c r="F1154" t="s">
        <v>27</v>
      </c>
      <c r="H1154">
        <v>4</v>
      </c>
      <c r="I1154" t="s">
        <v>37</v>
      </c>
    </row>
    <row r="1155" spans="5:9" x14ac:dyDescent="0.3">
      <c r="E1155">
        <v>1</v>
      </c>
      <c r="F1155" t="s">
        <v>27</v>
      </c>
      <c r="H1155">
        <v>3</v>
      </c>
      <c r="I1155" t="s">
        <v>37</v>
      </c>
    </row>
    <row r="1156" spans="5:9" x14ac:dyDescent="0.3">
      <c r="E1156">
        <v>4</v>
      </c>
      <c r="F1156" t="s">
        <v>27</v>
      </c>
      <c r="H1156">
        <v>1</v>
      </c>
      <c r="I1156" t="s">
        <v>37</v>
      </c>
    </row>
    <row r="1157" spans="5:9" x14ac:dyDescent="0.3">
      <c r="E1157">
        <v>3</v>
      </c>
      <c r="F1157" t="s">
        <v>27</v>
      </c>
      <c r="H1157">
        <v>4</v>
      </c>
      <c r="I1157" t="s">
        <v>37</v>
      </c>
    </row>
    <row r="1158" spans="5:9" x14ac:dyDescent="0.3">
      <c r="E1158">
        <v>2</v>
      </c>
      <c r="F1158" t="s">
        <v>27</v>
      </c>
      <c r="H1158">
        <v>4</v>
      </c>
      <c r="I1158" t="s">
        <v>37</v>
      </c>
    </row>
    <row r="1159" spans="5:9" x14ac:dyDescent="0.3">
      <c r="E1159">
        <v>1</v>
      </c>
      <c r="F1159" t="s">
        <v>27</v>
      </c>
      <c r="H1159">
        <v>1</v>
      </c>
      <c r="I1159" t="s">
        <v>37</v>
      </c>
    </row>
    <row r="1160" spans="5:9" x14ac:dyDescent="0.3">
      <c r="E1160">
        <v>1</v>
      </c>
      <c r="F1160" t="s">
        <v>27</v>
      </c>
      <c r="H1160">
        <v>4</v>
      </c>
      <c r="I1160" t="s">
        <v>37</v>
      </c>
    </row>
    <row r="1161" spans="5:9" x14ac:dyDescent="0.3">
      <c r="E1161">
        <v>3</v>
      </c>
      <c r="F1161" t="s">
        <v>27</v>
      </c>
      <c r="H1161">
        <v>3</v>
      </c>
      <c r="I1161" t="s">
        <v>37</v>
      </c>
    </row>
    <row r="1162" spans="5:9" x14ac:dyDescent="0.3">
      <c r="E1162">
        <v>3</v>
      </c>
      <c r="F1162" t="s">
        <v>27</v>
      </c>
      <c r="H1162">
        <v>5</v>
      </c>
      <c r="I1162" t="s">
        <v>37</v>
      </c>
    </row>
    <row r="1163" spans="5:9" x14ac:dyDescent="0.3">
      <c r="E1163">
        <v>4</v>
      </c>
      <c r="F1163" t="s">
        <v>27</v>
      </c>
      <c r="H1163">
        <v>2</v>
      </c>
      <c r="I1163" t="s">
        <v>37</v>
      </c>
    </row>
    <row r="1164" spans="5:9" x14ac:dyDescent="0.3">
      <c r="E1164">
        <v>3</v>
      </c>
      <c r="F1164" t="s">
        <v>27</v>
      </c>
      <c r="H1164">
        <v>3</v>
      </c>
      <c r="I1164" t="s">
        <v>37</v>
      </c>
    </row>
    <row r="1165" spans="5:9" x14ac:dyDescent="0.3">
      <c r="E1165">
        <v>1</v>
      </c>
      <c r="F1165" t="s">
        <v>27</v>
      </c>
      <c r="H1165">
        <v>3</v>
      </c>
      <c r="I1165" t="s">
        <v>37</v>
      </c>
    </row>
    <row r="1166" spans="5:9" x14ac:dyDescent="0.3">
      <c r="E1166">
        <v>2</v>
      </c>
      <c r="F1166" t="s">
        <v>27</v>
      </c>
      <c r="H1166">
        <v>4</v>
      </c>
      <c r="I1166" t="s">
        <v>37</v>
      </c>
    </row>
    <row r="1167" spans="5:9" x14ac:dyDescent="0.3">
      <c r="E1167">
        <v>4</v>
      </c>
      <c r="F1167" t="s">
        <v>27</v>
      </c>
      <c r="H1167">
        <v>3</v>
      </c>
      <c r="I1167" t="s">
        <v>37</v>
      </c>
    </row>
    <row r="1168" spans="5:9" x14ac:dyDescent="0.3">
      <c r="E1168">
        <v>3</v>
      </c>
      <c r="F1168" t="s">
        <v>27</v>
      </c>
      <c r="H1168">
        <v>3</v>
      </c>
      <c r="I1168" t="s">
        <v>37</v>
      </c>
    </row>
    <row r="1169" spans="5:9" x14ac:dyDescent="0.3">
      <c r="E1169">
        <v>4</v>
      </c>
      <c r="F1169" t="s">
        <v>27</v>
      </c>
      <c r="H1169">
        <v>3</v>
      </c>
      <c r="I1169" t="s">
        <v>37</v>
      </c>
    </row>
    <row r="1170" spans="5:9" x14ac:dyDescent="0.3">
      <c r="E1170">
        <v>3</v>
      </c>
      <c r="F1170" t="s">
        <v>27</v>
      </c>
      <c r="H1170">
        <v>2</v>
      </c>
      <c r="I1170" t="s">
        <v>37</v>
      </c>
    </row>
    <row r="1171" spans="5:9" x14ac:dyDescent="0.3">
      <c r="E1171">
        <v>1</v>
      </c>
      <c r="F1171" t="s">
        <v>27</v>
      </c>
      <c r="H1171">
        <v>4</v>
      </c>
      <c r="I1171" t="s">
        <v>37</v>
      </c>
    </row>
    <row r="1172" spans="5:9" x14ac:dyDescent="0.3">
      <c r="E1172">
        <v>4</v>
      </c>
      <c r="F1172" t="s">
        <v>27</v>
      </c>
      <c r="H1172">
        <v>4</v>
      </c>
      <c r="I1172" t="s">
        <v>37</v>
      </c>
    </row>
    <row r="1173" spans="5:9" x14ac:dyDescent="0.3">
      <c r="E1173">
        <v>3</v>
      </c>
      <c r="F1173" t="s">
        <v>27</v>
      </c>
      <c r="H1173">
        <v>3</v>
      </c>
      <c r="I1173" t="s">
        <v>37</v>
      </c>
    </row>
    <row r="1174" spans="5:9" x14ac:dyDescent="0.3">
      <c r="E1174">
        <v>5</v>
      </c>
      <c r="F1174" t="s">
        <v>27</v>
      </c>
      <c r="H1174">
        <v>4</v>
      </c>
      <c r="I1174" t="s">
        <v>37</v>
      </c>
    </row>
    <row r="1175" spans="5:9" x14ac:dyDescent="0.3">
      <c r="E1175">
        <v>3</v>
      </c>
      <c r="F1175" t="s">
        <v>27</v>
      </c>
      <c r="H1175">
        <v>3</v>
      </c>
      <c r="I1175" t="s">
        <v>37</v>
      </c>
    </row>
    <row r="1176" spans="5:9" x14ac:dyDescent="0.3">
      <c r="E1176">
        <v>3</v>
      </c>
      <c r="F1176" t="s">
        <v>27</v>
      </c>
      <c r="H1176">
        <v>3</v>
      </c>
      <c r="I1176" t="s">
        <v>37</v>
      </c>
    </row>
    <row r="1177" spans="5:9" x14ac:dyDescent="0.3">
      <c r="E1177">
        <v>4</v>
      </c>
      <c r="F1177" t="s">
        <v>27</v>
      </c>
      <c r="H1177">
        <v>3</v>
      </c>
      <c r="I1177" t="s">
        <v>37</v>
      </c>
    </row>
    <row r="1178" spans="5:9" x14ac:dyDescent="0.3">
      <c r="E1178">
        <v>2</v>
      </c>
      <c r="F1178" t="s">
        <v>27</v>
      </c>
      <c r="H1178">
        <v>3</v>
      </c>
      <c r="I1178" t="s">
        <v>37</v>
      </c>
    </row>
    <row r="1179" spans="5:9" x14ac:dyDescent="0.3">
      <c r="E1179">
        <v>1</v>
      </c>
      <c r="F1179" t="s">
        <v>27</v>
      </c>
      <c r="H1179">
        <v>3</v>
      </c>
      <c r="I1179" t="s">
        <v>37</v>
      </c>
    </row>
    <row r="1180" spans="5:9" x14ac:dyDescent="0.3">
      <c r="E1180">
        <v>3</v>
      </c>
      <c r="F1180" t="s">
        <v>27</v>
      </c>
      <c r="H1180">
        <v>4</v>
      </c>
      <c r="I1180" t="s">
        <v>37</v>
      </c>
    </row>
    <row r="1181" spans="5:9" x14ac:dyDescent="0.3">
      <c r="E1181">
        <v>4</v>
      </c>
      <c r="F1181" t="s">
        <v>27</v>
      </c>
      <c r="H1181">
        <v>3</v>
      </c>
      <c r="I1181" t="s">
        <v>37</v>
      </c>
    </row>
    <row r="1182" spans="5:9" x14ac:dyDescent="0.3">
      <c r="E1182">
        <v>4</v>
      </c>
      <c r="F1182" t="s">
        <v>27</v>
      </c>
      <c r="H1182">
        <v>3</v>
      </c>
      <c r="I1182" t="s">
        <v>37</v>
      </c>
    </row>
    <row r="1183" spans="5:9" x14ac:dyDescent="0.3">
      <c r="E1183">
        <v>3</v>
      </c>
      <c r="F1183" t="s">
        <v>27</v>
      </c>
      <c r="H1183">
        <v>1</v>
      </c>
      <c r="I1183" t="s">
        <v>37</v>
      </c>
    </row>
    <row r="1184" spans="5:9" x14ac:dyDescent="0.3">
      <c r="E1184">
        <v>4</v>
      </c>
      <c r="F1184" t="s">
        <v>27</v>
      </c>
      <c r="H1184">
        <v>2</v>
      </c>
      <c r="I1184" t="s">
        <v>37</v>
      </c>
    </row>
    <row r="1185" spans="5:9" x14ac:dyDescent="0.3">
      <c r="E1185">
        <v>4</v>
      </c>
      <c r="F1185" t="s">
        <v>27</v>
      </c>
      <c r="H1185">
        <v>4</v>
      </c>
      <c r="I1185" t="s">
        <v>37</v>
      </c>
    </row>
    <row r="1186" spans="5:9" x14ac:dyDescent="0.3">
      <c r="E1186">
        <v>3</v>
      </c>
      <c r="F1186" t="s">
        <v>27</v>
      </c>
      <c r="H1186">
        <v>3</v>
      </c>
      <c r="I1186" t="s">
        <v>37</v>
      </c>
    </row>
    <row r="1187" spans="5:9" x14ac:dyDescent="0.3">
      <c r="E1187">
        <v>3</v>
      </c>
      <c r="F1187" t="s">
        <v>27</v>
      </c>
      <c r="H1187">
        <v>2</v>
      </c>
      <c r="I1187" t="s">
        <v>37</v>
      </c>
    </row>
    <row r="1188" spans="5:9" x14ac:dyDescent="0.3">
      <c r="E1188">
        <v>1</v>
      </c>
      <c r="F1188" t="s">
        <v>27</v>
      </c>
      <c r="H1188">
        <v>2</v>
      </c>
      <c r="I1188" t="s">
        <v>37</v>
      </c>
    </row>
    <row r="1189" spans="5:9" x14ac:dyDescent="0.3">
      <c r="E1189">
        <v>3</v>
      </c>
      <c r="F1189" t="s">
        <v>27</v>
      </c>
      <c r="H1189">
        <v>3</v>
      </c>
      <c r="I1189" t="s">
        <v>37</v>
      </c>
    </row>
    <row r="1190" spans="5:9" x14ac:dyDescent="0.3">
      <c r="E1190">
        <v>4</v>
      </c>
      <c r="F1190" t="s">
        <v>27</v>
      </c>
      <c r="H1190">
        <v>4</v>
      </c>
      <c r="I1190" t="s">
        <v>37</v>
      </c>
    </row>
    <row r="1191" spans="5:9" x14ac:dyDescent="0.3">
      <c r="E1191">
        <v>2</v>
      </c>
      <c r="F1191" t="s">
        <v>27</v>
      </c>
      <c r="H1191">
        <v>3</v>
      </c>
      <c r="I1191" t="s">
        <v>37</v>
      </c>
    </row>
    <row r="1192" spans="5:9" x14ac:dyDescent="0.3">
      <c r="E1192">
        <v>1</v>
      </c>
      <c r="F1192" t="s">
        <v>27</v>
      </c>
      <c r="H1192">
        <v>1</v>
      </c>
      <c r="I1192" t="s">
        <v>37</v>
      </c>
    </row>
    <row r="1193" spans="5:9" x14ac:dyDescent="0.3">
      <c r="E1193">
        <v>1</v>
      </c>
      <c r="F1193" t="s">
        <v>27</v>
      </c>
      <c r="H1193">
        <v>2</v>
      </c>
      <c r="I1193" t="s">
        <v>37</v>
      </c>
    </row>
    <row r="1194" spans="5:9" x14ac:dyDescent="0.3">
      <c r="E1194">
        <v>4</v>
      </c>
      <c r="F1194" t="s">
        <v>27</v>
      </c>
      <c r="H1194">
        <v>3</v>
      </c>
      <c r="I1194" t="s">
        <v>37</v>
      </c>
    </row>
    <row r="1195" spans="5:9" x14ac:dyDescent="0.3">
      <c r="E1195">
        <v>1</v>
      </c>
      <c r="F1195" t="s">
        <v>27</v>
      </c>
      <c r="H1195">
        <v>2</v>
      </c>
      <c r="I1195" t="s">
        <v>37</v>
      </c>
    </row>
    <row r="1196" spans="5:9" x14ac:dyDescent="0.3">
      <c r="E1196">
        <v>2</v>
      </c>
      <c r="F1196" t="s">
        <v>27</v>
      </c>
      <c r="H1196">
        <v>3</v>
      </c>
      <c r="I1196" t="s">
        <v>37</v>
      </c>
    </row>
    <row r="1197" spans="5:9" x14ac:dyDescent="0.3">
      <c r="E1197">
        <v>3</v>
      </c>
      <c r="F1197" t="s">
        <v>27</v>
      </c>
      <c r="H1197">
        <v>4</v>
      </c>
      <c r="I1197" t="s">
        <v>37</v>
      </c>
    </row>
    <row r="1198" spans="5:9" x14ac:dyDescent="0.3">
      <c r="E1198">
        <v>1</v>
      </c>
      <c r="F1198" t="s">
        <v>27</v>
      </c>
      <c r="H1198">
        <v>4</v>
      </c>
      <c r="I1198" t="s">
        <v>37</v>
      </c>
    </row>
    <row r="1199" spans="5:9" x14ac:dyDescent="0.3">
      <c r="E1199">
        <v>4</v>
      </c>
      <c r="F1199" t="s">
        <v>27</v>
      </c>
      <c r="H1199">
        <v>3</v>
      </c>
      <c r="I1199" t="s">
        <v>37</v>
      </c>
    </row>
    <row r="1200" spans="5:9" x14ac:dyDescent="0.3">
      <c r="E1200">
        <v>1</v>
      </c>
      <c r="F1200" t="s">
        <v>27</v>
      </c>
      <c r="H1200">
        <v>3</v>
      </c>
      <c r="I1200" t="s">
        <v>37</v>
      </c>
    </row>
    <row r="1201" spans="5:9" x14ac:dyDescent="0.3">
      <c r="E1201">
        <v>3</v>
      </c>
      <c r="F1201" t="s">
        <v>27</v>
      </c>
      <c r="H1201">
        <v>3</v>
      </c>
      <c r="I1201" t="s">
        <v>37</v>
      </c>
    </row>
    <row r="1202" spans="5:9" x14ac:dyDescent="0.3">
      <c r="E1202">
        <v>3</v>
      </c>
      <c r="F1202" t="s">
        <v>27</v>
      </c>
      <c r="H1202">
        <v>2</v>
      </c>
      <c r="I1202" t="s">
        <v>37</v>
      </c>
    </row>
    <row r="1203" spans="5:9" x14ac:dyDescent="0.3">
      <c r="E1203">
        <v>2</v>
      </c>
      <c r="F1203" t="s">
        <v>27</v>
      </c>
      <c r="H1203">
        <v>3</v>
      </c>
      <c r="I1203" t="s">
        <v>37</v>
      </c>
    </row>
    <row r="1204" spans="5:9" x14ac:dyDescent="0.3">
      <c r="E1204">
        <v>1</v>
      </c>
      <c r="F1204" t="s">
        <v>27</v>
      </c>
      <c r="H1204">
        <v>4</v>
      </c>
      <c r="I1204" t="s">
        <v>37</v>
      </c>
    </row>
    <row r="1205" spans="5:9" x14ac:dyDescent="0.3">
      <c r="E1205">
        <v>3</v>
      </c>
      <c r="F1205" t="s">
        <v>27</v>
      </c>
      <c r="H1205">
        <v>3</v>
      </c>
      <c r="I1205" t="s">
        <v>37</v>
      </c>
    </row>
    <row r="1206" spans="5:9" x14ac:dyDescent="0.3">
      <c r="E1206">
        <v>3</v>
      </c>
      <c r="F1206" t="s">
        <v>27</v>
      </c>
      <c r="H1206">
        <v>4</v>
      </c>
      <c r="I1206" t="s">
        <v>37</v>
      </c>
    </row>
    <row r="1207" spans="5:9" x14ac:dyDescent="0.3">
      <c r="E1207">
        <v>2</v>
      </c>
      <c r="F1207" t="s">
        <v>27</v>
      </c>
      <c r="H1207">
        <v>5</v>
      </c>
      <c r="I1207" t="s">
        <v>37</v>
      </c>
    </row>
    <row r="1208" spans="5:9" x14ac:dyDescent="0.3">
      <c r="E1208">
        <v>3</v>
      </c>
      <c r="F1208" t="s">
        <v>27</v>
      </c>
      <c r="H1208">
        <v>3</v>
      </c>
      <c r="I1208" t="s">
        <v>37</v>
      </c>
    </row>
    <row r="1209" spans="5:9" x14ac:dyDescent="0.3">
      <c r="E1209">
        <v>3</v>
      </c>
      <c r="F1209" t="s">
        <v>27</v>
      </c>
      <c r="H1209">
        <v>4</v>
      </c>
      <c r="I1209" t="s">
        <v>37</v>
      </c>
    </row>
    <row r="1210" spans="5:9" x14ac:dyDescent="0.3">
      <c r="E1210">
        <v>2</v>
      </c>
      <c r="F1210" t="s">
        <v>27</v>
      </c>
      <c r="H1210">
        <v>1</v>
      </c>
      <c r="I1210" t="s">
        <v>37</v>
      </c>
    </row>
    <row r="1211" spans="5:9" x14ac:dyDescent="0.3">
      <c r="E1211">
        <v>3</v>
      </c>
      <c r="F1211" t="s">
        <v>27</v>
      </c>
      <c r="H1211">
        <v>4</v>
      </c>
      <c r="I1211" t="s">
        <v>37</v>
      </c>
    </row>
    <row r="1212" spans="5:9" x14ac:dyDescent="0.3">
      <c r="E1212">
        <v>3</v>
      </c>
      <c r="F1212" t="s">
        <v>27</v>
      </c>
      <c r="H1212">
        <v>4</v>
      </c>
      <c r="I1212" t="s">
        <v>37</v>
      </c>
    </row>
    <row r="1213" spans="5:9" x14ac:dyDescent="0.3">
      <c r="E1213">
        <v>5</v>
      </c>
      <c r="F1213" t="s">
        <v>27</v>
      </c>
      <c r="H1213">
        <v>2</v>
      </c>
      <c r="I1213" t="s">
        <v>37</v>
      </c>
    </row>
    <row r="1214" spans="5:9" x14ac:dyDescent="0.3">
      <c r="E1214">
        <v>2</v>
      </c>
      <c r="F1214" t="s">
        <v>27</v>
      </c>
      <c r="H1214">
        <v>2</v>
      </c>
      <c r="I1214" t="s">
        <v>37</v>
      </c>
    </row>
    <row r="1215" spans="5:9" x14ac:dyDescent="0.3">
      <c r="E1215">
        <v>4</v>
      </c>
      <c r="F1215" t="s">
        <v>27</v>
      </c>
      <c r="H1215">
        <v>1</v>
      </c>
      <c r="I1215" t="s">
        <v>37</v>
      </c>
    </row>
    <row r="1216" spans="5:9" x14ac:dyDescent="0.3">
      <c r="E1216">
        <v>1</v>
      </c>
      <c r="F1216" t="s">
        <v>27</v>
      </c>
      <c r="H1216">
        <v>3</v>
      </c>
      <c r="I1216" t="s">
        <v>37</v>
      </c>
    </row>
    <row r="1217" spans="5:9" x14ac:dyDescent="0.3">
      <c r="E1217">
        <v>3</v>
      </c>
      <c r="F1217" t="s">
        <v>27</v>
      </c>
      <c r="H1217">
        <v>4</v>
      </c>
      <c r="I1217" t="s">
        <v>37</v>
      </c>
    </row>
    <row r="1218" spans="5:9" x14ac:dyDescent="0.3">
      <c r="E1218">
        <v>3</v>
      </c>
      <c r="F1218" t="s">
        <v>27</v>
      </c>
      <c r="H1218">
        <v>1</v>
      </c>
      <c r="I1218" t="s">
        <v>37</v>
      </c>
    </row>
    <row r="1219" spans="5:9" x14ac:dyDescent="0.3">
      <c r="E1219">
        <v>3</v>
      </c>
      <c r="F1219" t="s">
        <v>27</v>
      </c>
      <c r="H1219">
        <v>3</v>
      </c>
      <c r="I1219" t="s">
        <v>37</v>
      </c>
    </row>
    <row r="1220" spans="5:9" x14ac:dyDescent="0.3">
      <c r="E1220">
        <v>3</v>
      </c>
      <c r="F1220" t="s">
        <v>27</v>
      </c>
      <c r="H1220">
        <v>2</v>
      </c>
      <c r="I1220" t="s">
        <v>37</v>
      </c>
    </row>
    <row r="1221" spans="5:9" x14ac:dyDescent="0.3">
      <c r="E1221">
        <v>3</v>
      </c>
      <c r="F1221" t="s">
        <v>27</v>
      </c>
      <c r="H1221">
        <v>4</v>
      </c>
      <c r="I1221" t="s">
        <v>37</v>
      </c>
    </row>
    <row r="1222" spans="5:9" x14ac:dyDescent="0.3">
      <c r="E1222">
        <v>3</v>
      </c>
      <c r="F1222" t="s">
        <v>27</v>
      </c>
      <c r="H1222">
        <v>4</v>
      </c>
      <c r="I1222" t="s">
        <v>37</v>
      </c>
    </row>
    <row r="1223" spans="5:9" x14ac:dyDescent="0.3">
      <c r="E1223">
        <v>3</v>
      </c>
      <c r="F1223" t="s">
        <v>27</v>
      </c>
      <c r="H1223">
        <v>3</v>
      </c>
      <c r="I1223" t="s">
        <v>37</v>
      </c>
    </row>
    <row r="1224" spans="5:9" x14ac:dyDescent="0.3">
      <c r="E1224">
        <v>3</v>
      </c>
      <c r="F1224" t="s">
        <v>27</v>
      </c>
      <c r="H1224">
        <v>1</v>
      </c>
      <c r="I1224" t="s">
        <v>37</v>
      </c>
    </row>
    <row r="1225" spans="5:9" x14ac:dyDescent="0.3">
      <c r="E1225">
        <v>2</v>
      </c>
      <c r="F1225" t="s">
        <v>27</v>
      </c>
      <c r="H1225">
        <v>3</v>
      </c>
      <c r="I1225" t="s">
        <v>37</v>
      </c>
    </row>
    <row r="1226" spans="5:9" x14ac:dyDescent="0.3">
      <c r="E1226">
        <v>2</v>
      </c>
      <c r="F1226" t="s">
        <v>27</v>
      </c>
      <c r="H1226">
        <v>3</v>
      </c>
      <c r="I1226" t="s">
        <v>37</v>
      </c>
    </row>
    <row r="1227" spans="5:9" x14ac:dyDescent="0.3">
      <c r="E1227">
        <v>3</v>
      </c>
      <c r="F1227" t="s">
        <v>27</v>
      </c>
      <c r="H1227">
        <v>3</v>
      </c>
      <c r="I1227" t="s">
        <v>37</v>
      </c>
    </row>
    <row r="1228" spans="5:9" x14ac:dyDescent="0.3">
      <c r="E1228">
        <v>3</v>
      </c>
      <c r="F1228" t="s">
        <v>27</v>
      </c>
      <c r="H1228">
        <v>4</v>
      </c>
      <c r="I1228" t="s">
        <v>37</v>
      </c>
    </row>
    <row r="1229" spans="5:9" x14ac:dyDescent="0.3">
      <c r="E1229">
        <v>4</v>
      </c>
      <c r="F1229" t="s">
        <v>27</v>
      </c>
      <c r="H1229">
        <v>1</v>
      </c>
      <c r="I1229" t="s">
        <v>37</v>
      </c>
    </row>
    <row r="1230" spans="5:9" x14ac:dyDescent="0.3">
      <c r="E1230">
        <v>4</v>
      </c>
      <c r="F1230" t="s">
        <v>27</v>
      </c>
      <c r="H1230">
        <v>4</v>
      </c>
      <c r="I1230" t="s">
        <v>37</v>
      </c>
    </row>
    <row r="1231" spans="5:9" x14ac:dyDescent="0.3">
      <c r="E1231">
        <v>4</v>
      </c>
      <c r="F1231" t="s">
        <v>27</v>
      </c>
      <c r="H1231">
        <v>4</v>
      </c>
      <c r="I1231" t="s">
        <v>37</v>
      </c>
    </row>
    <row r="1232" spans="5:9" x14ac:dyDescent="0.3">
      <c r="E1232">
        <v>3</v>
      </c>
      <c r="F1232" t="s">
        <v>27</v>
      </c>
      <c r="H1232">
        <v>4</v>
      </c>
      <c r="I1232" t="s">
        <v>37</v>
      </c>
    </row>
    <row r="1233" spans="5:9" x14ac:dyDescent="0.3">
      <c r="E1233">
        <v>2</v>
      </c>
      <c r="F1233" t="s">
        <v>27</v>
      </c>
      <c r="H1233">
        <v>2</v>
      </c>
      <c r="I1233" t="s">
        <v>37</v>
      </c>
    </row>
    <row r="1234" spans="5:9" x14ac:dyDescent="0.3">
      <c r="E1234">
        <v>2</v>
      </c>
      <c r="F1234" t="s">
        <v>27</v>
      </c>
      <c r="H1234">
        <v>2</v>
      </c>
      <c r="I1234" t="s">
        <v>37</v>
      </c>
    </row>
    <row r="1235" spans="5:9" x14ac:dyDescent="0.3">
      <c r="E1235">
        <v>3</v>
      </c>
      <c r="F1235" t="s">
        <v>27</v>
      </c>
      <c r="H1235">
        <v>3</v>
      </c>
      <c r="I1235" t="s">
        <v>37</v>
      </c>
    </row>
    <row r="1236" spans="5:9" x14ac:dyDescent="0.3">
      <c r="E1236">
        <v>3</v>
      </c>
      <c r="F1236" t="s">
        <v>27</v>
      </c>
      <c r="H1236">
        <v>3</v>
      </c>
      <c r="I1236" t="s">
        <v>37</v>
      </c>
    </row>
    <row r="1237" spans="5:9" x14ac:dyDescent="0.3">
      <c r="E1237">
        <v>3</v>
      </c>
      <c r="F1237" t="s">
        <v>27</v>
      </c>
      <c r="H1237">
        <v>4</v>
      </c>
      <c r="I1237" t="s">
        <v>37</v>
      </c>
    </row>
    <row r="1238" spans="5:9" x14ac:dyDescent="0.3">
      <c r="E1238">
        <v>4</v>
      </c>
      <c r="F1238" t="s">
        <v>27</v>
      </c>
      <c r="H1238">
        <v>4</v>
      </c>
      <c r="I1238" t="s">
        <v>37</v>
      </c>
    </row>
    <row r="1239" spans="5:9" x14ac:dyDescent="0.3">
      <c r="E1239">
        <v>3</v>
      </c>
      <c r="F1239" t="s">
        <v>27</v>
      </c>
      <c r="H1239">
        <v>2</v>
      </c>
      <c r="I1239" t="s">
        <v>37</v>
      </c>
    </row>
    <row r="1240" spans="5:9" x14ac:dyDescent="0.3">
      <c r="E1240">
        <v>4</v>
      </c>
      <c r="F1240" t="s">
        <v>27</v>
      </c>
      <c r="H1240">
        <v>3</v>
      </c>
      <c r="I1240" t="s">
        <v>37</v>
      </c>
    </row>
    <row r="1241" spans="5:9" x14ac:dyDescent="0.3">
      <c r="E1241">
        <v>2</v>
      </c>
      <c r="F1241" t="s">
        <v>27</v>
      </c>
      <c r="H1241">
        <v>4</v>
      </c>
      <c r="I1241" t="s">
        <v>37</v>
      </c>
    </row>
    <row r="1242" spans="5:9" x14ac:dyDescent="0.3">
      <c r="E1242">
        <v>3</v>
      </c>
      <c r="F1242" t="s">
        <v>27</v>
      </c>
      <c r="H1242">
        <v>4</v>
      </c>
      <c r="I1242" t="s">
        <v>37</v>
      </c>
    </row>
    <row r="1243" spans="5:9" x14ac:dyDescent="0.3">
      <c r="E1243">
        <v>3</v>
      </c>
      <c r="F1243" t="s">
        <v>27</v>
      </c>
      <c r="H1243">
        <v>4</v>
      </c>
      <c r="I1243" t="s">
        <v>37</v>
      </c>
    </row>
    <row r="1244" spans="5:9" x14ac:dyDescent="0.3">
      <c r="E1244">
        <v>4</v>
      </c>
      <c r="F1244" t="s">
        <v>27</v>
      </c>
      <c r="H1244">
        <v>2</v>
      </c>
      <c r="I1244" t="s">
        <v>37</v>
      </c>
    </row>
    <row r="1245" spans="5:9" x14ac:dyDescent="0.3">
      <c r="E1245">
        <v>4</v>
      </c>
      <c r="F1245" t="s">
        <v>27</v>
      </c>
      <c r="H1245">
        <v>2</v>
      </c>
      <c r="I1245" t="s">
        <v>37</v>
      </c>
    </row>
    <row r="1246" spans="5:9" x14ac:dyDescent="0.3">
      <c r="E1246">
        <v>3</v>
      </c>
      <c r="F1246" t="s">
        <v>27</v>
      </c>
      <c r="H1246">
        <v>1</v>
      </c>
      <c r="I1246" t="s">
        <v>37</v>
      </c>
    </row>
    <row r="1247" spans="5:9" x14ac:dyDescent="0.3">
      <c r="E1247">
        <v>2</v>
      </c>
      <c r="F1247" t="s">
        <v>27</v>
      </c>
      <c r="H1247">
        <v>4</v>
      </c>
      <c r="I1247" t="s">
        <v>37</v>
      </c>
    </row>
    <row r="1248" spans="5:9" x14ac:dyDescent="0.3">
      <c r="E1248">
        <v>3</v>
      </c>
      <c r="F1248" t="s">
        <v>27</v>
      </c>
      <c r="H1248">
        <v>4</v>
      </c>
      <c r="I1248" t="s">
        <v>37</v>
      </c>
    </row>
    <row r="1249" spans="5:9" x14ac:dyDescent="0.3">
      <c r="E1249">
        <v>2</v>
      </c>
      <c r="F1249" t="s">
        <v>27</v>
      </c>
      <c r="H1249">
        <v>3</v>
      </c>
      <c r="I1249" t="s">
        <v>37</v>
      </c>
    </row>
    <row r="1250" spans="5:9" x14ac:dyDescent="0.3">
      <c r="E1250">
        <v>2</v>
      </c>
      <c r="F1250" t="s">
        <v>27</v>
      </c>
      <c r="H1250">
        <v>2</v>
      </c>
      <c r="I1250" t="s">
        <v>37</v>
      </c>
    </row>
    <row r="1251" spans="5:9" x14ac:dyDescent="0.3">
      <c r="E1251">
        <v>4</v>
      </c>
      <c r="F1251" t="s">
        <v>27</v>
      </c>
      <c r="H1251">
        <v>4</v>
      </c>
      <c r="I1251" t="s">
        <v>37</v>
      </c>
    </row>
    <row r="1252" spans="5:9" x14ac:dyDescent="0.3">
      <c r="E1252">
        <v>3</v>
      </c>
      <c r="F1252" t="s">
        <v>27</v>
      </c>
      <c r="H1252">
        <v>3</v>
      </c>
      <c r="I1252" t="s">
        <v>37</v>
      </c>
    </row>
    <row r="1253" spans="5:9" x14ac:dyDescent="0.3">
      <c r="E1253">
        <v>3</v>
      </c>
      <c r="F1253" t="s">
        <v>27</v>
      </c>
      <c r="H1253">
        <v>4</v>
      </c>
      <c r="I1253" t="s">
        <v>37</v>
      </c>
    </row>
    <row r="1254" spans="5:9" x14ac:dyDescent="0.3">
      <c r="E1254">
        <v>2</v>
      </c>
      <c r="F1254" t="s">
        <v>27</v>
      </c>
      <c r="H1254">
        <v>3</v>
      </c>
      <c r="I1254" t="s">
        <v>37</v>
      </c>
    </row>
    <row r="1255" spans="5:9" x14ac:dyDescent="0.3">
      <c r="E1255">
        <v>3</v>
      </c>
      <c r="F1255" t="s">
        <v>27</v>
      </c>
      <c r="H1255">
        <v>3</v>
      </c>
      <c r="I1255" t="s">
        <v>37</v>
      </c>
    </row>
    <row r="1256" spans="5:9" x14ac:dyDescent="0.3">
      <c r="E1256">
        <v>3</v>
      </c>
      <c r="F1256" t="s">
        <v>27</v>
      </c>
      <c r="H1256">
        <v>3</v>
      </c>
      <c r="I1256" t="s">
        <v>37</v>
      </c>
    </row>
    <row r="1257" spans="5:9" x14ac:dyDescent="0.3">
      <c r="E1257">
        <v>1</v>
      </c>
      <c r="F1257" t="s">
        <v>27</v>
      </c>
      <c r="H1257">
        <v>3</v>
      </c>
      <c r="I1257" t="s">
        <v>37</v>
      </c>
    </row>
    <row r="1258" spans="5:9" x14ac:dyDescent="0.3">
      <c r="E1258">
        <v>1</v>
      </c>
      <c r="F1258" t="s">
        <v>27</v>
      </c>
      <c r="H1258">
        <v>3</v>
      </c>
      <c r="I1258" t="s">
        <v>37</v>
      </c>
    </row>
    <row r="1259" spans="5:9" x14ac:dyDescent="0.3">
      <c r="E1259">
        <v>3</v>
      </c>
      <c r="F1259" t="s">
        <v>27</v>
      </c>
      <c r="H1259">
        <v>3</v>
      </c>
      <c r="I1259" t="s">
        <v>37</v>
      </c>
    </row>
    <row r="1260" spans="5:9" x14ac:dyDescent="0.3">
      <c r="E1260">
        <v>4</v>
      </c>
      <c r="F1260" t="s">
        <v>27</v>
      </c>
      <c r="H1260">
        <v>4</v>
      </c>
      <c r="I1260" t="s">
        <v>37</v>
      </c>
    </row>
    <row r="1261" spans="5:9" x14ac:dyDescent="0.3">
      <c r="E1261">
        <v>4</v>
      </c>
      <c r="F1261" t="s">
        <v>27</v>
      </c>
      <c r="H1261">
        <v>4</v>
      </c>
      <c r="I1261" t="s">
        <v>37</v>
      </c>
    </row>
    <row r="1262" spans="5:9" x14ac:dyDescent="0.3">
      <c r="E1262">
        <v>3</v>
      </c>
      <c r="F1262" t="s">
        <v>27</v>
      </c>
      <c r="H1262">
        <v>4</v>
      </c>
      <c r="I1262" t="s">
        <v>37</v>
      </c>
    </row>
    <row r="1263" spans="5:9" x14ac:dyDescent="0.3">
      <c r="E1263">
        <v>2</v>
      </c>
      <c r="F1263" t="s">
        <v>27</v>
      </c>
      <c r="H1263">
        <v>2</v>
      </c>
      <c r="I1263" t="s">
        <v>37</v>
      </c>
    </row>
    <row r="1264" spans="5:9" x14ac:dyDescent="0.3">
      <c r="E1264">
        <v>3</v>
      </c>
      <c r="F1264" t="s">
        <v>27</v>
      </c>
      <c r="H1264">
        <v>3</v>
      </c>
      <c r="I1264" t="s">
        <v>37</v>
      </c>
    </row>
    <row r="1265" spans="5:9" x14ac:dyDescent="0.3">
      <c r="E1265">
        <v>3</v>
      </c>
      <c r="F1265" t="s">
        <v>27</v>
      </c>
      <c r="H1265">
        <v>4</v>
      </c>
      <c r="I1265" t="s">
        <v>37</v>
      </c>
    </row>
    <row r="1266" spans="5:9" x14ac:dyDescent="0.3">
      <c r="E1266">
        <v>4</v>
      </c>
      <c r="F1266" t="s">
        <v>27</v>
      </c>
      <c r="H1266">
        <v>4</v>
      </c>
      <c r="I1266" t="s">
        <v>37</v>
      </c>
    </row>
    <row r="1267" spans="5:9" x14ac:dyDescent="0.3">
      <c r="E1267">
        <v>3</v>
      </c>
      <c r="F1267" t="s">
        <v>27</v>
      </c>
      <c r="H1267">
        <v>4</v>
      </c>
      <c r="I1267" t="s">
        <v>37</v>
      </c>
    </row>
    <row r="1268" spans="5:9" x14ac:dyDescent="0.3">
      <c r="E1268">
        <v>4</v>
      </c>
      <c r="F1268" t="s">
        <v>27</v>
      </c>
      <c r="H1268">
        <v>2</v>
      </c>
      <c r="I1268" t="s">
        <v>37</v>
      </c>
    </row>
    <row r="1269" spans="5:9" x14ac:dyDescent="0.3">
      <c r="E1269">
        <v>3</v>
      </c>
      <c r="F1269" t="s">
        <v>27</v>
      </c>
      <c r="H1269">
        <v>2</v>
      </c>
      <c r="I1269" t="s">
        <v>37</v>
      </c>
    </row>
    <row r="1270" spans="5:9" x14ac:dyDescent="0.3">
      <c r="E1270">
        <v>1</v>
      </c>
      <c r="F1270" t="s">
        <v>27</v>
      </c>
      <c r="H1270">
        <v>2</v>
      </c>
      <c r="I1270" t="s">
        <v>37</v>
      </c>
    </row>
    <row r="1271" spans="5:9" x14ac:dyDescent="0.3">
      <c r="E1271">
        <v>3</v>
      </c>
      <c r="F1271" t="s">
        <v>27</v>
      </c>
      <c r="H1271">
        <v>2</v>
      </c>
      <c r="I1271" t="s">
        <v>37</v>
      </c>
    </row>
    <row r="1272" spans="5:9" x14ac:dyDescent="0.3">
      <c r="E1272">
        <v>3</v>
      </c>
      <c r="F1272" t="s">
        <v>27</v>
      </c>
      <c r="H1272">
        <v>1</v>
      </c>
      <c r="I1272" t="s">
        <v>37</v>
      </c>
    </row>
    <row r="1273" spans="5:9" x14ac:dyDescent="0.3">
      <c r="E1273">
        <v>4</v>
      </c>
      <c r="F1273" t="s">
        <v>27</v>
      </c>
      <c r="H1273">
        <v>3</v>
      </c>
      <c r="I1273" t="s">
        <v>37</v>
      </c>
    </row>
    <row r="1274" spans="5:9" x14ac:dyDescent="0.3">
      <c r="E1274">
        <v>4</v>
      </c>
      <c r="F1274" t="s">
        <v>27</v>
      </c>
      <c r="H1274">
        <v>2</v>
      </c>
      <c r="I1274" t="s">
        <v>37</v>
      </c>
    </row>
    <row r="1275" spans="5:9" x14ac:dyDescent="0.3">
      <c r="E1275">
        <v>4</v>
      </c>
      <c r="F1275" t="s">
        <v>27</v>
      </c>
      <c r="H1275">
        <v>4</v>
      </c>
      <c r="I1275" t="s">
        <v>37</v>
      </c>
    </row>
    <row r="1276" spans="5:9" x14ac:dyDescent="0.3">
      <c r="E1276">
        <v>5</v>
      </c>
      <c r="F1276" t="s">
        <v>27</v>
      </c>
      <c r="H1276">
        <v>2</v>
      </c>
      <c r="I1276" t="s">
        <v>37</v>
      </c>
    </row>
    <row r="1277" spans="5:9" x14ac:dyDescent="0.3">
      <c r="E1277">
        <v>3</v>
      </c>
      <c r="F1277" t="s">
        <v>27</v>
      </c>
      <c r="H1277">
        <v>4</v>
      </c>
      <c r="I1277" t="s">
        <v>37</v>
      </c>
    </row>
    <row r="1278" spans="5:9" x14ac:dyDescent="0.3">
      <c r="E1278">
        <v>4</v>
      </c>
      <c r="F1278" t="s">
        <v>27</v>
      </c>
      <c r="H1278">
        <v>4</v>
      </c>
      <c r="I1278" t="s">
        <v>37</v>
      </c>
    </row>
    <row r="1279" spans="5:9" x14ac:dyDescent="0.3">
      <c r="E1279">
        <v>2</v>
      </c>
      <c r="F1279" t="s">
        <v>27</v>
      </c>
      <c r="H1279">
        <v>3</v>
      </c>
      <c r="I1279" t="s">
        <v>37</v>
      </c>
    </row>
    <row r="1280" spans="5:9" x14ac:dyDescent="0.3">
      <c r="E1280">
        <v>4</v>
      </c>
      <c r="F1280" t="s">
        <v>27</v>
      </c>
      <c r="H1280">
        <v>4</v>
      </c>
      <c r="I1280" t="s">
        <v>37</v>
      </c>
    </row>
    <row r="1281" spans="5:9" x14ac:dyDescent="0.3">
      <c r="E1281">
        <v>1</v>
      </c>
      <c r="F1281" t="s">
        <v>27</v>
      </c>
      <c r="H1281">
        <v>2</v>
      </c>
      <c r="I1281" t="s">
        <v>37</v>
      </c>
    </row>
    <row r="1282" spans="5:9" x14ac:dyDescent="0.3">
      <c r="E1282">
        <v>3</v>
      </c>
      <c r="F1282" t="s">
        <v>27</v>
      </c>
      <c r="H1282">
        <v>4</v>
      </c>
      <c r="I1282" t="s">
        <v>37</v>
      </c>
    </row>
    <row r="1283" spans="5:9" x14ac:dyDescent="0.3">
      <c r="E1283">
        <v>3</v>
      </c>
      <c r="F1283" t="s">
        <v>27</v>
      </c>
      <c r="H1283">
        <v>4</v>
      </c>
      <c r="I1283" t="s">
        <v>37</v>
      </c>
    </row>
    <row r="1284" spans="5:9" x14ac:dyDescent="0.3">
      <c r="E1284">
        <v>5</v>
      </c>
      <c r="F1284" t="s">
        <v>27</v>
      </c>
      <c r="H1284">
        <v>4</v>
      </c>
      <c r="I1284" t="s">
        <v>37</v>
      </c>
    </row>
    <row r="1285" spans="5:9" x14ac:dyDescent="0.3">
      <c r="E1285">
        <v>2</v>
      </c>
      <c r="F1285" t="s">
        <v>27</v>
      </c>
      <c r="H1285">
        <v>1</v>
      </c>
      <c r="I1285" t="s">
        <v>37</v>
      </c>
    </row>
    <row r="1286" spans="5:9" x14ac:dyDescent="0.3">
      <c r="E1286">
        <v>4</v>
      </c>
      <c r="F1286" t="s">
        <v>27</v>
      </c>
      <c r="H1286">
        <v>4</v>
      </c>
      <c r="I1286" t="s">
        <v>37</v>
      </c>
    </row>
    <row r="1287" spans="5:9" x14ac:dyDescent="0.3">
      <c r="E1287">
        <v>2</v>
      </c>
      <c r="F1287" t="s">
        <v>27</v>
      </c>
      <c r="H1287">
        <v>3</v>
      </c>
      <c r="I1287" t="s">
        <v>37</v>
      </c>
    </row>
    <row r="1288" spans="5:9" x14ac:dyDescent="0.3">
      <c r="E1288">
        <v>5</v>
      </c>
      <c r="F1288" t="s">
        <v>27</v>
      </c>
      <c r="H1288">
        <v>1</v>
      </c>
      <c r="I1288" t="s">
        <v>37</v>
      </c>
    </row>
    <row r="1289" spans="5:9" x14ac:dyDescent="0.3">
      <c r="E1289">
        <v>3</v>
      </c>
      <c r="F1289" t="s">
        <v>27</v>
      </c>
      <c r="H1289">
        <v>3</v>
      </c>
      <c r="I1289" t="s">
        <v>37</v>
      </c>
    </row>
    <row r="1290" spans="5:9" x14ac:dyDescent="0.3">
      <c r="E1290">
        <v>4</v>
      </c>
      <c r="F1290" t="s">
        <v>27</v>
      </c>
      <c r="H1290">
        <v>3</v>
      </c>
      <c r="I1290" t="s">
        <v>37</v>
      </c>
    </row>
    <row r="1291" spans="5:9" x14ac:dyDescent="0.3">
      <c r="E1291">
        <v>2</v>
      </c>
      <c r="F1291" t="s">
        <v>27</v>
      </c>
      <c r="H1291">
        <v>4</v>
      </c>
      <c r="I1291" t="s">
        <v>37</v>
      </c>
    </row>
    <row r="1292" spans="5:9" x14ac:dyDescent="0.3">
      <c r="E1292">
        <v>4</v>
      </c>
      <c r="F1292" t="s">
        <v>27</v>
      </c>
      <c r="H1292">
        <v>4</v>
      </c>
      <c r="I1292" t="s">
        <v>37</v>
      </c>
    </row>
    <row r="1293" spans="5:9" x14ac:dyDescent="0.3">
      <c r="E1293">
        <v>3</v>
      </c>
      <c r="F1293" t="s">
        <v>27</v>
      </c>
      <c r="H1293">
        <v>3</v>
      </c>
      <c r="I1293" t="s">
        <v>37</v>
      </c>
    </row>
    <row r="1294" spans="5:9" x14ac:dyDescent="0.3">
      <c r="E1294">
        <v>2</v>
      </c>
      <c r="F1294" t="s">
        <v>27</v>
      </c>
      <c r="H1294">
        <v>2</v>
      </c>
      <c r="I1294" t="s">
        <v>37</v>
      </c>
    </row>
    <row r="1295" spans="5:9" x14ac:dyDescent="0.3">
      <c r="E1295">
        <v>1</v>
      </c>
      <c r="F1295" t="s">
        <v>27</v>
      </c>
      <c r="H1295">
        <v>4</v>
      </c>
      <c r="I1295" t="s">
        <v>37</v>
      </c>
    </row>
    <row r="1296" spans="5:9" x14ac:dyDescent="0.3">
      <c r="E1296">
        <v>4</v>
      </c>
      <c r="F1296" t="s">
        <v>27</v>
      </c>
      <c r="H1296">
        <v>3</v>
      </c>
      <c r="I1296" t="s">
        <v>37</v>
      </c>
    </row>
    <row r="1297" spans="5:9" x14ac:dyDescent="0.3">
      <c r="E1297">
        <v>3</v>
      </c>
      <c r="F1297" t="s">
        <v>27</v>
      </c>
      <c r="H1297">
        <v>3</v>
      </c>
      <c r="I1297" t="s">
        <v>37</v>
      </c>
    </row>
    <row r="1298" spans="5:9" x14ac:dyDescent="0.3">
      <c r="E1298">
        <v>3</v>
      </c>
      <c r="F1298" t="s">
        <v>27</v>
      </c>
      <c r="H1298">
        <v>4</v>
      </c>
      <c r="I1298" t="s">
        <v>37</v>
      </c>
    </row>
    <row r="1299" spans="5:9" x14ac:dyDescent="0.3">
      <c r="E1299">
        <v>3</v>
      </c>
      <c r="F1299" t="s">
        <v>27</v>
      </c>
      <c r="H1299">
        <v>4</v>
      </c>
      <c r="I1299" t="s">
        <v>37</v>
      </c>
    </row>
    <row r="1300" spans="5:9" x14ac:dyDescent="0.3">
      <c r="E1300">
        <v>3</v>
      </c>
      <c r="F1300" t="s">
        <v>27</v>
      </c>
      <c r="H1300">
        <v>4</v>
      </c>
      <c r="I1300" t="s">
        <v>37</v>
      </c>
    </row>
    <row r="1301" spans="5:9" x14ac:dyDescent="0.3">
      <c r="E1301">
        <v>1</v>
      </c>
      <c r="F1301" t="s">
        <v>27</v>
      </c>
      <c r="H1301">
        <v>2</v>
      </c>
      <c r="I1301" t="s">
        <v>37</v>
      </c>
    </row>
    <row r="1302" spans="5:9" x14ac:dyDescent="0.3">
      <c r="E1302">
        <v>4</v>
      </c>
      <c r="F1302" t="s">
        <v>27</v>
      </c>
      <c r="H1302">
        <v>3</v>
      </c>
      <c r="I1302" t="s">
        <v>37</v>
      </c>
    </row>
    <row r="1303" spans="5:9" x14ac:dyDescent="0.3">
      <c r="E1303">
        <v>2</v>
      </c>
      <c r="F1303" t="s">
        <v>27</v>
      </c>
      <c r="H1303">
        <v>3</v>
      </c>
      <c r="I1303" t="s">
        <v>37</v>
      </c>
    </row>
    <row r="1304" spans="5:9" x14ac:dyDescent="0.3">
      <c r="E1304">
        <v>4</v>
      </c>
      <c r="F1304" t="s">
        <v>27</v>
      </c>
      <c r="H1304">
        <v>2</v>
      </c>
      <c r="I1304" t="s">
        <v>37</v>
      </c>
    </row>
    <row r="1305" spans="5:9" x14ac:dyDescent="0.3">
      <c r="E1305">
        <v>3</v>
      </c>
      <c r="F1305" t="s">
        <v>27</v>
      </c>
      <c r="H1305">
        <v>1</v>
      </c>
      <c r="I1305" t="s">
        <v>37</v>
      </c>
    </row>
    <row r="1306" spans="5:9" x14ac:dyDescent="0.3">
      <c r="E1306">
        <v>5</v>
      </c>
      <c r="F1306" t="s">
        <v>27</v>
      </c>
      <c r="H1306">
        <v>3</v>
      </c>
      <c r="I1306" t="s">
        <v>37</v>
      </c>
    </row>
    <row r="1307" spans="5:9" x14ac:dyDescent="0.3">
      <c r="E1307">
        <v>4</v>
      </c>
      <c r="F1307" t="s">
        <v>27</v>
      </c>
      <c r="H1307">
        <v>3</v>
      </c>
      <c r="I1307" t="s">
        <v>37</v>
      </c>
    </row>
    <row r="1308" spans="5:9" x14ac:dyDescent="0.3">
      <c r="E1308">
        <v>3</v>
      </c>
      <c r="F1308" t="s">
        <v>27</v>
      </c>
      <c r="H1308">
        <v>3</v>
      </c>
      <c r="I1308" t="s">
        <v>37</v>
      </c>
    </row>
    <row r="1309" spans="5:9" x14ac:dyDescent="0.3">
      <c r="E1309">
        <v>3</v>
      </c>
      <c r="F1309" t="s">
        <v>27</v>
      </c>
      <c r="H1309">
        <v>1</v>
      </c>
      <c r="I1309" t="s">
        <v>37</v>
      </c>
    </row>
    <row r="1310" spans="5:9" x14ac:dyDescent="0.3">
      <c r="E1310">
        <v>4</v>
      </c>
      <c r="F1310" t="s">
        <v>27</v>
      </c>
      <c r="H1310">
        <v>2</v>
      </c>
      <c r="I1310" t="s">
        <v>37</v>
      </c>
    </row>
    <row r="1311" spans="5:9" x14ac:dyDescent="0.3">
      <c r="E1311">
        <v>4</v>
      </c>
      <c r="F1311" t="s">
        <v>27</v>
      </c>
      <c r="H1311">
        <v>1</v>
      </c>
      <c r="I1311" t="s">
        <v>37</v>
      </c>
    </row>
    <row r="1312" spans="5:9" x14ac:dyDescent="0.3">
      <c r="E1312">
        <v>2</v>
      </c>
      <c r="F1312" t="s">
        <v>27</v>
      </c>
      <c r="H1312">
        <v>2</v>
      </c>
      <c r="I1312" t="s">
        <v>37</v>
      </c>
    </row>
    <row r="1313" spans="5:9" x14ac:dyDescent="0.3">
      <c r="E1313">
        <v>2</v>
      </c>
      <c r="F1313" t="s">
        <v>27</v>
      </c>
      <c r="H1313">
        <v>1</v>
      </c>
      <c r="I1313" t="s">
        <v>37</v>
      </c>
    </row>
    <row r="1314" spans="5:9" x14ac:dyDescent="0.3">
      <c r="E1314">
        <v>4</v>
      </c>
      <c r="F1314" t="s">
        <v>27</v>
      </c>
      <c r="H1314">
        <v>3</v>
      </c>
      <c r="I1314" t="s">
        <v>37</v>
      </c>
    </row>
    <row r="1315" spans="5:9" x14ac:dyDescent="0.3">
      <c r="E1315">
        <v>3</v>
      </c>
      <c r="F1315" t="s">
        <v>27</v>
      </c>
      <c r="H1315">
        <v>3</v>
      </c>
      <c r="I1315" t="s">
        <v>37</v>
      </c>
    </row>
    <row r="1316" spans="5:9" x14ac:dyDescent="0.3">
      <c r="E1316">
        <v>5</v>
      </c>
      <c r="F1316" t="s">
        <v>27</v>
      </c>
      <c r="H1316">
        <v>3</v>
      </c>
      <c r="I1316" t="s">
        <v>37</v>
      </c>
    </row>
    <row r="1317" spans="5:9" x14ac:dyDescent="0.3">
      <c r="E1317">
        <v>4</v>
      </c>
      <c r="F1317" t="s">
        <v>27</v>
      </c>
      <c r="H1317">
        <v>1</v>
      </c>
      <c r="I1317" t="s">
        <v>37</v>
      </c>
    </row>
    <row r="1318" spans="5:9" x14ac:dyDescent="0.3">
      <c r="E1318">
        <v>4</v>
      </c>
      <c r="F1318" t="s">
        <v>27</v>
      </c>
      <c r="H1318">
        <v>2</v>
      </c>
      <c r="I1318" t="s">
        <v>37</v>
      </c>
    </row>
    <row r="1319" spans="5:9" x14ac:dyDescent="0.3">
      <c r="E1319">
        <v>3</v>
      </c>
      <c r="F1319" t="s">
        <v>27</v>
      </c>
      <c r="H1319">
        <v>3</v>
      </c>
      <c r="I1319" t="s">
        <v>37</v>
      </c>
    </row>
    <row r="1320" spans="5:9" x14ac:dyDescent="0.3">
      <c r="E1320">
        <v>2</v>
      </c>
      <c r="F1320" t="s">
        <v>27</v>
      </c>
      <c r="H1320">
        <v>2</v>
      </c>
      <c r="I1320" t="s">
        <v>37</v>
      </c>
    </row>
    <row r="1321" spans="5:9" x14ac:dyDescent="0.3">
      <c r="E1321">
        <v>4</v>
      </c>
      <c r="F1321" t="s">
        <v>27</v>
      </c>
      <c r="H1321">
        <v>2</v>
      </c>
      <c r="I1321" t="s">
        <v>37</v>
      </c>
    </row>
    <row r="1322" spans="5:9" x14ac:dyDescent="0.3">
      <c r="E1322">
        <v>3</v>
      </c>
      <c r="F1322" t="s">
        <v>27</v>
      </c>
      <c r="H1322">
        <v>3</v>
      </c>
      <c r="I1322" t="s">
        <v>37</v>
      </c>
    </row>
    <row r="1323" spans="5:9" x14ac:dyDescent="0.3">
      <c r="E1323">
        <v>4</v>
      </c>
      <c r="F1323" t="s">
        <v>27</v>
      </c>
      <c r="H1323">
        <v>4</v>
      </c>
      <c r="I1323" t="s">
        <v>37</v>
      </c>
    </row>
    <row r="1324" spans="5:9" x14ac:dyDescent="0.3">
      <c r="E1324">
        <v>3</v>
      </c>
      <c r="F1324" t="s">
        <v>27</v>
      </c>
      <c r="H1324">
        <v>2</v>
      </c>
      <c r="I1324" t="s">
        <v>37</v>
      </c>
    </row>
    <row r="1325" spans="5:9" x14ac:dyDescent="0.3">
      <c r="E1325">
        <v>2</v>
      </c>
      <c r="F1325" t="s">
        <v>27</v>
      </c>
      <c r="H1325">
        <v>1</v>
      </c>
      <c r="I1325" t="s">
        <v>37</v>
      </c>
    </row>
    <row r="1326" spans="5:9" x14ac:dyDescent="0.3">
      <c r="E1326">
        <v>2</v>
      </c>
      <c r="F1326" t="s">
        <v>27</v>
      </c>
      <c r="H1326">
        <v>4</v>
      </c>
      <c r="I1326" t="s">
        <v>37</v>
      </c>
    </row>
    <row r="1327" spans="5:9" x14ac:dyDescent="0.3">
      <c r="E1327">
        <v>3</v>
      </c>
      <c r="F1327" t="s">
        <v>27</v>
      </c>
      <c r="H1327">
        <v>3</v>
      </c>
      <c r="I1327" t="s">
        <v>37</v>
      </c>
    </row>
    <row r="1328" spans="5:9" x14ac:dyDescent="0.3">
      <c r="E1328">
        <v>3</v>
      </c>
      <c r="F1328" t="s">
        <v>27</v>
      </c>
      <c r="H1328">
        <v>4</v>
      </c>
      <c r="I1328" t="s">
        <v>37</v>
      </c>
    </row>
    <row r="1329" spans="5:9" x14ac:dyDescent="0.3">
      <c r="E1329">
        <v>1</v>
      </c>
      <c r="F1329" t="s">
        <v>27</v>
      </c>
      <c r="H1329">
        <v>2</v>
      </c>
      <c r="I1329" t="s">
        <v>37</v>
      </c>
    </row>
    <row r="1330" spans="5:9" x14ac:dyDescent="0.3">
      <c r="E1330">
        <v>3</v>
      </c>
      <c r="F1330" t="s">
        <v>27</v>
      </c>
      <c r="H1330">
        <v>3</v>
      </c>
      <c r="I1330" t="s">
        <v>37</v>
      </c>
    </row>
    <row r="1331" spans="5:9" x14ac:dyDescent="0.3">
      <c r="E1331">
        <v>4</v>
      </c>
      <c r="F1331" t="s">
        <v>27</v>
      </c>
      <c r="H1331">
        <v>3</v>
      </c>
      <c r="I1331" t="s">
        <v>37</v>
      </c>
    </row>
    <row r="1332" spans="5:9" x14ac:dyDescent="0.3">
      <c r="E1332">
        <v>4</v>
      </c>
      <c r="F1332" t="s">
        <v>27</v>
      </c>
      <c r="H1332">
        <v>2</v>
      </c>
      <c r="I1332" t="s">
        <v>37</v>
      </c>
    </row>
    <row r="1333" spans="5:9" x14ac:dyDescent="0.3">
      <c r="E1333">
        <v>5</v>
      </c>
      <c r="F1333" t="s">
        <v>27</v>
      </c>
      <c r="H1333">
        <v>2</v>
      </c>
      <c r="I1333" t="s">
        <v>37</v>
      </c>
    </row>
    <row r="1334" spans="5:9" x14ac:dyDescent="0.3">
      <c r="E1334">
        <v>3</v>
      </c>
      <c r="F1334" t="s">
        <v>27</v>
      </c>
      <c r="H1334">
        <v>3</v>
      </c>
      <c r="I1334" t="s">
        <v>37</v>
      </c>
    </row>
    <row r="1335" spans="5:9" x14ac:dyDescent="0.3">
      <c r="E1335">
        <v>3</v>
      </c>
      <c r="F1335" t="s">
        <v>27</v>
      </c>
      <c r="H1335">
        <v>3</v>
      </c>
      <c r="I1335" t="s">
        <v>37</v>
      </c>
    </row>
    <row r="1336" spans="5:9" x14ac:dyDescent="0.3">
      <c r="E1336">
        <v>1</v>
      </c>
      <c r="F1336" t="s">
        <v>27</v>
      </c>
      <c r="H1336">
        <v>4</v>
      </c>
      <c r="I1336" t="s">
        <v>37</v>
      </c>
    </row>
    <row r="1337" spans="5:9" x14ac:dyDescent="0.3">
      <c r="E1337">
        <v>4</v>
      </c>
      <c r="F1337" t="s">
        <v>27</v>
      </c>
      <c r="H1337">
        <v>2</v>
      </c>
      <c r="I1337" t="s">
        <v>37</v>
      </c>
    </row>
    <row r="1338" spans="5:9" x14ac:dyDescent="0.3">
      <c r="E1338">
        <v>5</v>
      </c>
      <c r="F1338" t="s">
        <v>27</v>
      </c>
      <c r="H1338">
        <v>4</v>
      </c>
      <c r="I1338" t="s">
        <v>37</v>
      </c>
    </row>
    <row r="1339" spans="5:9" x14ac:dyDescent="0.3">
      <c r="E1339">
        <v>4</v>
      </c>
      <c r="F1339" t="s">
        <v>27</v>
      </c>
      <c r="H1339">
        <v>1</v>
      </c>
      <c r="I1339" t="s">
        <v>37</v>
      </c>
    </row>
    <row r="1340" spans="5:9" x14ac:dyDescent="0.3">
      <c r="E1340">
        <v>3</v>
      </c>
      <c r="F1340" t="s">
        <v>27</v>
      </c>
      <c r="H1340">
        <v>2</v>
      </c>
      <c r="I1340" t="s">
        <v>37</v>
      </c>
    </row>
    <row r="1341" spans="5:9" x14ac:dyDescent="0.3">
      <c r="E1341">
        <v>3</v>
      </c>
      <c r="F1341" t="s">
        <v>27</v>
      </c>
      <c r="H1341">
        <v>4</v>
      </c>
      <c r="I1341" t="s">
        <v>37</v>
      </c>
    </row>
    <row r="1342" spans="5:9" x14ac:dyDescent="0.3">
      <c r="E1342">
        <v>4</v>
      </c>
      <c r="F1342" t="s">
        <v>27</v>
      </c>
      <c r="H1342">
        <v>2</v>
      </c>
      <c r="I1342" t="s">
        <v>37</v>
      </c>
    </row>
    <row r="1343" spans="5:9" x14ac:dyDescent="0.3">
      <c r="E1343">
        <v>3</v>
      </c>
      <c r="F1343" t="s">
        <v>27</v>
      </c>
      <c r="H1343">
        <v>5</v>
      </c>
      <c r="I1343" t="s">
        <v>37</v>
      </c>
    </row>
    <row r="1344" spans="5:9" x14ac:dyDescent="0.3">
      <c r="E1344">
        <v>3</v>
      </c>
      <c r="F1344" t="s">
        <v>27</v>
      </c>
      <c r="H1344">
        <v>4</v>
      </c>
      <c r="I1344" t="s">
        <v>37</v>
      </c>
    </row>
    <row r="1345" spans="5:9" x14ac:dyDescent="0.3">
      <c r="E1345">
        <v>2</v>
      </c>
      <c r="F1345" t="s">
        <v>27</v>
      </c>
      <c r="H1345">
        <v>4</v>
      </c>
      <c r="I1345" t="s">
        <v>37</v>
      </c>
    </row>
    <row r="1346" spans="5:9" x14ac:dyDescent="0.3">
      <c r="E1346">
        <v>2</v>
      </c>
      <c r="F1346" t="s">
        <v>27</v>
      </c>
      <c r="H1346">
        <v>3</v>
      </c>
      <c r="I1346" t="s">
        <v>37</v>
      </c>
    </row>
    <row r="1347" spans="5:9" x14ac:dyDescent="0.3">
      <c r="E1347">
        <v>3</v>
      </c>
      <c r="F1347" t="s">
        <v>27</v>
      </c>
      <c r="H1347">
        <v>3</v>
      </c>
      <c r="I1347" t="s">
        <v>37</v>
      </c>
    </row>
    <row r="1348" spans="5:9" x14ac:dyDescent="0.3">
      <c r="E1348">
        <v>3</v>
      </c>
      <c r="F1348" t="s">
        <v>27</v>
      </c>
      <c r="H1348">
        <v>3</v>
      </c>
      <c r="I1348" t="s">
        <v>37</v>
      </c>
    </row>
    <row r="1349" spans="5:9" x14ac:dyDescent="0.3">
      <c r="E1349">
        <v>4</v>
      </c>
      <c r="F1349" t="s">
        <v>27</v>
      </c>
      <c r="H1349">
        <v>3</v>
      </c>
      <c r="I1349" t="s">
        <v>37</v>
      </c>
    </row>
    <row r="1350" spans="5:9" x14ac:dyDescent="0.3">
      <c r="E1350">
        <v>4</v>
      </c>
      <c r="F1350" t="s">
        <v>27</v>
      </c>
      <c r="H1350">
        <v>3</v>
      </c>
      <c r="I1350" t="s">
        <v>37</v>
      </c>
    </row>
    <row r="1351" spans="5:9" x14ac:dyDescent="0.3">
      <c r="E1351">
        <v>2</v>
      </c>
      <c r="F1351" t="s">
        <v>27</v>
      </c>
      <c r="H1351">
        <v>3</v>
      </c>
      <c r="I1351" t="s">
        <v>37</v>
      </c>
    </row>
    <row r="1352" spans="5:9" x14ac:dyDescent="0.3">
      <c r="E1352">
        <v>2</v>
      </c>
      <c r="F1352" t="s">
        <v>27</v>
      </c>
      <c r="H1352">
        <v>4</v>
      </c>
      <c r="I1352" t="s">
        <v>37</v>
      </c>
    </row>
    <row r="1353" spans="5:9" x14ac:dyDescent="0.3">
      <c r="E1353">
        <v>1</v>
      </c>
      <c r="F1353" t="s">
        <v>27</v>
      </c>
      <c r="H1353">
        <v>3</v>
      </c>
      <c r="I1353" t="s">
        <v>37</v>
      </c>
    </row>
    <row r="1354" spans="5:9" x14ac:dyDescent="0.3">
      <c r="E1354">
        <v>1</v>
      </c>
      <c r="F1354" t="s">
        <v>27</v>
      </c>
      <c r="H1354">
        <v>4</v>
      </c>
      <c r="I1354" t="s">
        <v>37</v>
      </c>
    </row>
    <row r="1355" spans="5:9" x14ac:dyDescent="0.3">
      <c r="E1355">
        <v>3</v>
      </c>
      <c r="F1355" t="s">
        <v>27</v>
      </c>
      <c r="H1355">
        <v>4</v>
      </c>
      <c r="I1355" t="s">
        <v>37</v>
      </c>
    </row>
    <row r="1356" spans="5:9" x14ac:dyDescent="0.3">
      <c r="E1356">
        <v>4</v>
      </c>
      <c r="F1356" t="s">
        <v>27</v>
      </c>
      <c r="H1356">
        <v>4</v>
      </c>
      <c r="I1356" t="s">
        <v>37</v>
      </c>
    </row>
    <row r="1357" spans="5:9" x14ac:dyDescent="0.3">
      <c r="E1357">
        <v>3</v>
      </c>
      <c r="F1357" t="s">
        <v>27</v>
      </c>
      <c r="H1357">
        <v>2</v>
      </c>
      <c r="I1357" t="s">
        <v>37</v>
      </c>
    </row>
    <row r="1358" spans="5:9" x14ac:dyDescent="0.3">
      <c r="E1358">
        <v>3</v>
      </c>
      <c r="F1358" t="s">
        <v>27</v>
      </c>
      <c r="H1358">
        <v>1</v>
      </c>
      <c r="I1358" t="s">
        <v>37</v>
      </c>
    </row>
    <row r="1359" spans="5:9" x14ac:dyDescent="0.3">
      <c r="E1359">
        <v>3</v>
      </c>
      <c r="F1359" t="s">
        <v>27</v>
      </c>
      <c r="H1359">
        <v>3</v>
      </c>
      <c r="I1359" t="s">
        <v>37</v>
      </c>
    </row>
    <row r="1360" spans="5:9" x14ac:dyDescent="0.3">
      <c r="E1360">
        <v>3</v>
      </c>
      <c r="F1360" t="s">
        <v>27</v>
      </c>
      <c r="H1360">
        <v>2</v>
      </c>
      <c r="I1360" t="s">
        <v>37</v>
      </c>
    </row>
    <row r="1361" spans="5:9" x14ac:dyDescent="0.3">
      <c r="E1361">
        <v>4</v>
      </c>
      <c r="F1361" t="s">
        <v>27</v>
      </c>
      <c r="H1361">
        <v>2</v>
      </c>
      <c r="I1361" t="s">
        <v>37</v>
      </c>
    </row>
    <row r="1362" spans="5:9" x14ac:dyDescent="0.3">
      <c r="E1362">
        <v>3</v>
      </c>
      <c r="F1362" t="s">
        <v>27</v>
      </c>
      <c r="H1362">
        <v>3</v>
      </c>
      <c r="I1362" t="s">
        <v>37</v>
      </c>
    </row>
    <row r="1363" spans="5:9" x14ac:dyDescent="0.3">
      <c r="E1363">
        <v>2</v>
      </c>
      <c r="F1363" t="s">
        <v>27</v>
      </c>
      <c r="H1363">
        <v>1</v>
      </c>
      <c r="I1363" t="s">
        <v>37</v>
      </c>
    </row>
    <row r="1364" spans="5:9" x14ac:dyDescent="0.3">
      <c r="E1364">
        <v>3</v>
      </c>
      <c r="F1364" t="s">
        <v>27</v>
      </c>
      <c r="H1364">
        <v>4</v>
      </c>
      <c r="I1364" t="s">
        <v>37</v>
      </c>
    </row>
    <row r="1365" spans="5:9" x14ac:dyDescent="0.3">
      <c r="E1365">
        <v>4</v>
      </c>
      <c r="F1365" t="s">
        <v>27</v>
      </c>
      <c r="H1365">
        <v>3</v>
      </c>
      <c r="I1365" t="s">
        <v>37</v>
      </c>
    </row>
    <row r="1366" spans="5:9" x14ac:dyDescent="0.3">
      <c r="E1366">
        <v>2</v>
      </c>
      <c r="F1366" t="s">
        <v>27</v>
      </c>
      <c r="H1366">
        <v>2</v>
      </c>
      <c r="I1366" t="s">
        <v>37</v>
      </c>
    </row>
    <row r="1367" spans="5:9" x14ac:dyDescent="0.3">
      <c r="E1367">
        <v>2</v>
      </c>
      <c r="F1367" t="s">
        <v>27</v>
      </c>
      <c r="H1367">
        <v>4</v>
      </c>
      <c r="I1367" t="s">
        <v>37</v>
      </c>
    </row>
    <row r="1368" spans="5:9" x14ac:dyDescent="0.3">
      <c r="E1368">
        <v>1</v>
      </c>
      <c r="F1368" t="s">
        <v>27</v>
      </c>
      <c r="H1368">
        <v>4</v>
      </c>
      <c r="I1368" t="s">
        <v>37</v>
      </c>
    </row>
    <row r="1369" spans="5:9" x14ac:dyDescent="0.3">
      <c r="E1369">
        <v>4</v>
      </c>
      <c r="F1369" t="s">
        <v>27</v>
      </c>
      <c r="H1369">
        <v>3</v>
      </c>
      <c r="I1369" t="s">
        <v>37</v>
      </c>
    </row>
    <row r="1370" spans="5:9" x14ac:dyDescent="0.3">
      <c r="E1370">
        <v>3</v>
      </c>
      <c r="F1370" t="s">
        <v>27</v>
      </c>
      <c r="H1370">
        <v>4</v>
      </c>
      <c r="I1370" t="s">
        <v>37</v>
      </c>
    </row>
    <row r="1371" spans="5:9" x14ac:dyDescent="0.3">
      <c r="E1371">
        <v>2</v>
      </c>
      <c r="F1371" t="s">
        <v>27</v>
      </c>
      <c r="H1371">
        <v>3</v>
      </c>
      <c r="I1371" t="s">
        <v>37</v>
      </c>
    </row>
    <row r="1372" spans="5:9" x14ac:dyDescent="0.3">
      <c r="E1372">
        <v>1</v>
      </c>
      <c r="F1372" t="s">
        <v>27</v>
      </c>
      <c r="H1372">
        <v>4</v>
      </c>
      <c r="I1372" t="s">
        <v>37</v>
      </c>
    </row>
    <row r="1373" spans="5:9" x14ac:dyDescent="0.3">
      <c r="E1373">
        <v>3</v>
      </c>
      <c r="F1373" t="s">
        <v>27</v>
      </c>
      <c r="H1373">
        <v>3</v>
      </c>
      <c r="I1373" t="s">
        <v>37</v>
      </c>
    </row>
    <row r="1374" spans="5:9" x14ac:dyDescent="0.3">
      <c r="E1374">
        <v>2</v>
      </c>
      <c r="F1374" t="s">
        <v>27</v>
      </c>
      <c r="H1374">
        <v>4</v>
      </c>
      <c r="I1374" t="s">
        <v>37</v>
      </c>
    </row>
    <row r="1375" spans="5:9" x14ac:dyDescent="0.3">
      <c r="E1375">
        <v>2</v>
      </c>
      <c r="F1375" t="s">
        <v>27</v>
      </c>
      <c r="H1375">
        <v>1</v>
      </c>
      <c r="I1375" t="s">
        <v>37</v>
      </c>
    </row>
    <row r="1376" spans="5:9" x14ac:dyDescent="0.3">
      <c r="E1376">
        <v>3</v>
      </c>
      <c r="F1376" t="s">
        <v>27</v>
      </c>
      <c r="H1376">
        <v>2</v>
      </c>
      <c r="I1376" t="s">
        <v>37</v>
      </c>
    </row>
    <row r="1377" spans="5:9" x14ac:dyDescent="0.3">
      <c r="E1377">
        <v>3</v>
      </c>
      <c r="F1377" t="s">
        <v>27</v>
      </c>
      <c r="H1377">
        <v>3</v>
      </c>
      <c r="I1377" t="s">
        <v>37</v>
      </c>
    </row>
    <row r="1378" spans="5:9" x14ac:dyDescent="0.3">
      <c r="E1378">
        <v>3</v>
      </c>
      <c r="F1378" t="s">
        <v>27</v>
      </c>
      <c r="H1378">
        <v>1</v>
      </c>
      <c r="I1378" t="s">
        <v>37</v>
      </c>
    </row>
    <row r="1379" spans="5:9" x14ac:dyDescent="0.3">
      <c r="E1379">
        <v>4</v>
      </c>
      <c r="F1379" t="s">
        <v>27</v>
      </c>
      <c r="H1379">
        <v>3</v>
      </c>
      <c r="I1379" t="s">
        <v>37</v>
      </c>
    </row>
    <row r="1380" spans="5:9" x14ac:dyDescent="0.3">
      <c r="E1380">
        <v>4</v>
      </c>
      <c r="F1380" t="s">
        <v>27</v>
      </c>
      <c r="H1380">
        <v>1</v>
      </c>
      <c r="I1380" t="s">
        <v>37</v>
      </c>
    </row>
    <row r="1381" spans="5:9" x14ac:dyDescent="0.3">
      <c r="E1381">
        <v>3</v>
      </c>
      <c r="F1381" t="s">
        <v>27</v>
      </c>
      <c r="H1381">
        <v>3</v>
      </c>
      <c r="I1381" t="s">
        <v>37</v>
      </c>
    </row>
    <row r="1382" spans="5:9" x14ac:dyDescent="0.3">
      <c r="E1382">
        <v>4</v>
      </c>
      <c r="F1382" t="s">
        <v>27</v>
      </c>
      <c r="H1382">
        <v>2</v>
      </c>
      <c r="I1382" t="s">
        <v>37</v>
      </c>
    </row>
    <row r="1383" spans="5:9" x14ac:dyDescent="0.3">
      <c r="E1383">
        <v>3</v>
      </c>
      <c r="F1383" t="s">
        <v>27</v>
      </c>
      <c r="H1383">
        <v>3</v>
      </c>
      <c r="I1383" t="s">
        <v>37</v>
      </c>
    </row>
    <row r="1384" spans="5:9" x14ac:dyDescent="0.3">
      <c r="E1384">
        <v>4</v>
      </c>
      <c r="F1384" t="s">
        <v>27</v>
      </c>
      <c r="H1384">
        <v>2</v>
      </c>
      <c r="I1384" t="s">
        <v>37</v>
      </c>
    </row>
    <row r="1385" spans="5:9" x14ac:dyDescent="0.3">
      <c r="E1385">
        <v>4</v>
      </c>
      <c r="F1385" t="s">
        <v>27</v>
      </c>
      <c r="H1385">
        <v>3</v>
      </c>
      <c r="I1385" t="s">
        <v>37</v>
      </c>
    </row>
    <row r="1386" spans="5:9" x14ac:dyDescent="0.3">
      <c r="E1386">
        <v>2</v>
      </c>
      <c r="F1386" t="s">
        <v>27</v>
      </c>
      <c r="H1386">
        <v>4</v>
      </c>
      <c r="I1386" t="s">
        <v>37</v>
      </c>
    </row>
    <row r="1387" spans="5:9" x14ac:dyDescent="0.3">
      <c r="E1387">
        <v>4</v>
      </c>
      <c r="F1387" t="s">
        <v>27</v>
      </c>
      <c r="H1387">
        <v>1</v>
      </c>
      <c r="I1387" t="s">
        <v>37</v>
      </c>
    </row>
    <row r="1388" spans="5:9" x14ac:dyDescent="0.3">
      <c r="E1388">
        <v>3</v>
      </c>
      <c r="F1388" t="s">
        <v>27</v>
      </c>
      <c r="H1388">
        <v>1</v>
      </c>
      <c r="I1388" t="s">
        <v>37</v>
      </c>
    </row>
    <row r="1389" spans="5:9" x14ac:dyDescent="0.3">
      <c r="E1389">
        <v>1</v>
      </c>
      <c r="F1389" t="s">
        <v>27</v>
      </c>
      <c r="H1389">
        <v>1</v>
      </c>
      <c r="I1389" t="s">
        <v>37</v>
      </c>
    </row>
    <row r="1390" spans="5:9" x14ac:dyDescent="0.3">
      <c r="E1390">
        <v>3</v>
      </c>
      <c r="F1390" t="s">
        <v>27</v>
      </c>
      <c r="H1390">
        <v>2</v>
      </c>
      <c r="I1390" t="s">
        <v>37</v>
      </c>
    </row>
    <row r="1391" spans="5:9" x14ac:dyDescent="0.3">
      <c r="E1391">
        <v>3</v>
      </c>
      <c r="F1391" t="s">
        <v>27</v>
      </c>
      <c r="H1391">
        <v>4</v>
      </c>
      <c r="I1391" t="s">
        <v>37</v>
      </c>
    </row>
    <row r="1392" spans="5:9" x14ac:dyDescent="0.3">
      <c r="E1392">
        <v>3</v>
      </c>
      <c r="F1392" t="s">
        <v>27</v>
      </c>
      <c r="H1392">
        <v>3</v>
      </c>
      <c r="I1392" t="s">
        <v>37</v>
      </c>
    </row>
    <row r="1393" spans="5:9" x14ac:dyDescent="0.3">
      <c r="E1393">
        <v>3</v>
      </c>
      <c r="F1393" t="s">
        <v>27</v>
      </c>
      <c r="H1393">
        <v>3</v>
      </c>
      <c r="I1393" t="s">
        <v>37</v>
      </c>
    </row>
    <row r="1394" spans="5:9" x14ac:dyDescent="0.3">
      <c r="E1394">
        <v>4</v>
      </c>
      <c r="F1394" t="s">
        <v>27</v>
      </c>
      <c r="H1394">
        <v>3</v>
      </c>
      <c r="I1394" t="s">
        <v>37</v>
      </c>
    </row>
    <row r="1395" spans="5:9" x14ac:dyDescent="0.3">
      <c r="E1395">
        <v>2</v>
      </c>
      <c r="F1395" t="s">
        <v>27</v>
      </c>
      <c r="H1395">
        <v>2</v>
      </c>
      <c r="I1395" t="s">
        <v>37</v>
      </c>
    </row>
    <row r="1396" spans="5:9" x14ac:dyDescent="0.3">
      <c r="E1396">
        <v>2</v>
      </c>
      <c r="F1396" t="s">
        <v>27</v>
      </c>
      <c r="H1396">
        <v>1</v>
      </c>
      <c r="I1396" t="s">
        <v>37</v>
      </c>
    </row>
    <row r="1397" spans="5:9" x14ac:dyDescent="0.3">
      <c r="E1397">
        <v>2</v>
      </c>
      <c r="F1397" t="s">
        <v>27</v>
      </c>
      <c r="H1397">
        <v>3</v>
      </c>
      <c r="I1397" t="s">
        <v>37</v>
      </c>
    </row>
    <row r="1398" spans="5:9" x14ac:dyDescent="0.3">
      <c r="E1398">
        <v>2</v>
      </c>
      <c r="F1398" t="s">
        <v>27</v>
      </c>
      <c r="H1398">
        <v>4</v>
      </c>
      <c r="I1398" t="s">
        <v>37</v>
      </c>
    </row>
    <row r="1399" spans="5:9" x14ac:dyDescent="0.3">
      <c r="E1399">
        <v>3</v>
      </c>
      <c r="F1399" t="s">
        <v>27</v>
      </c>
      <c r="H1399">
        <v>5</v>
      </c>
      <c r="I1399" t="s">
        <v>37</v>
      </c>
    </row>
    <row r="1400" spans="5:9" x14ac:dyDescent="0.3">
      <c r="E1400">
        <v>3</v>
      </c>
      <c r="F1400" t="s">
        <v>27</v>
      </c>
      <c r="H1400">
        <v>2</v>
      </c>
      <c r="I1400" t="s">
        <v>37</v>
      </c>
    </row>
    <row r="1401" spans="5:9" x14ac:dyDescent="0.3">
      <c r="E1401">
        <v>2</v>
      </c>
      <c r="F1401" t="s">
        <v>27</v>
      </c>
      <c r="H1401">
        <v>3</v>
      </c>
      <c r="I1401" t="s">
        <v>37</v>
      </c>
    </row>
    <row r="1402" spans="5:9" x14ac:dyDescent="0.3">
      <c r="E1402">
        <v>1</v>
      </c>
      <c r="F1402" t="s">
        <v>27</v>
      </c>
      <c r="H1402">
        <v>1</v>
      </c>
      <c r="I1402" t="s">
        <v>37</v>
      </c>
    </row>
    <row r="1403" spans="5:9" x14ac:dyDescent="0.3">
      <c r="E1403">
        <v>3</v>
      </c>
      <c r="F1403" t="s">
        <v>27</v>
      </c>
      <c r="H1403">
        <v>4</v>
      </c>
      <c r="I1403" t="s">
        <v>37</v>
      </c>
    </row>
    <row r="1404" spans="5:9" x14ac:dyDescent="0.3">
      <c r="E1404">
        <v>4</v>
      </c>
      <c r="F1404" t="s">
        <v>27</v>
      </c>
      <c r="H1404">
        <v>4</v>
      </c>
      <c r="I1404" t="s">
        <v>37</v>
      </c>
    </row>
    <row r="1405" spans="5:9" x14ac:dyDescent="0.3">
      <c r="E1405">
        <v>2</v>
      </c>
      <c r="F1405" t="s">
        <v>27</v>
      </c>
      <c r="H1405">
        <v>1</v>
      </c>
      <c r="I1405" t="s">
        <v>37</v>
      </c>
    </row>
    <row r="1406" spans="5:9" x14ac:dyDescent="0.3">
      <c r="E1406">
        <v>5</v>
      </c>
      <c r="F1406" t="s">
        <v>27</v>
      </c>
      <c r="H1406">
        <v>3</v>
      </c>
      <c r="I1406" t="s">
        <v>37</v>
      </c>
    </row>
    <row r="1407" spans="5:9" x14ac:dyDescent="0.3">
      <c r="E1407">
        <v>3</v>
      </c>
      <c r="F1407" t="s">
        <v>27</v>
      </c>
      <c r="H1407">
        <v>3</v>
      </c>
      <c r="I1407" t="s">
        <v>37</v>
      </c>
    </row>
    <row r="1408" spans="5:9" x14ac:dyDescent="0.3">
      <c r="E1408">
        <v>3</v>
      </c>
      <c r="F1408" t="s">
        <v>27</v>
      </c>
      <c r="H1408">
        <v>2</v>
      </c>
      <c r="I1408" t="s">
        <v>37</v>
      </c>
    </row>
    <row r="1409" spans="5:9" x14ac:dyDescent="0.3">
      <c r="E1409">
        <v>2</v>
      </c>
      <c r="F1409" t="s">
        <v>27</v>
      </c>
      <c r="H1409">
        <v>3</v>
      </c>
      <c r="I1409" t="s">
        <v>37</v>
      </c>
    </row>
    <row r="1410" spans="5:9" x14ac:dyDescent="0.3">
      <c r="E1410">
        <v>3</v>
      </c>
      <c r="F1410" t="s">
        <v>27</v>
      </c>
      <c r="H1410">
        <v>3</v>
      </c>
      <c r="I1410" t="s">
        <v>37</v>
      </c>
    </row>
    <row r="1411" spans="5:9" x14ac:dyDescent="0.3">
      <c r="E1411">
        <v>4</v>
      </c>
      <c r="F1411" t="s">
        <v>27</v>
      </c>
      <c r="H1411">
        <v>5</v>
      </c>
      <c r="I1411" t="s">
        <v>37</v>
      </c>
    </row>
    <row r="1412" spans="5:9" x14ac:dyDescent="0.3">
      <c r="E1412">
        <v>4</v>
      </c>
      <c r="F1412" t="s">
        <v>27</v>
      </c>
      <c r="H1412">
        <v>3</v>
      </c>
      <c r="I1412" t="s">
        <v>37</v>
      </c>
    </row>
    <row r="1413" spans="5:9" x14ac:dyDescent="0.3">
      <c r="E1413">
        <v>2</v>
      </c>
      <c r="F1413" t="s">
        <v>27</v>
      </c>
      <c r="H1413">
        <v>2</v>
      </c>
      <c r="I1413" t="s">
        <v>37</v>
      </c>
    </row>
    <row r="1414" spans="5:9" x14ac:dyDescent="0.3">
      <c r="E1414">
        <v>1</v>
      </c>
      <c r="F1414" t="s">
        <v>27</v>
      </c>
      <c r="H1414">
        <v>3</v>
      </c>
      <c r="I1414" t="s">
        <v>37</v>
      </c>
    </row>
    <row r="1415" spans="5:9" x14ac:dyDescent="0.3">
      <c r="E1415">
        <v>3</v>
      </c>
      <c r="F1415" t="s">
        <v>27</v>
      </c>
      <c r="H1415">
        <v>3</v>
      </c>
      <c r="I1415" t="s">
        <v>37</v>
      </c>
    </row>
    <row r="1416" spans="5:9" x14ac:dyDescent="0.3">
      <c r="E1416">
        <v>3</v>
      </c>
      <c r="F1416" t="s">
        <v>27</v>
      </c>
      <c r="H1416">
        <v>3</v>
      </c>
      <c r="I1416" t="s">
        <v>37</v>
      </c>
    </row>
    <row r="1417" spans="5:9" x14ac:dyDescent="0.3">
      <c r="E1417">
        <v>3</v>
      </c>
      <c r="F1417" t="s">
        <v>27</v>
      </c>
      <c r="H1417">
        <v>3</v>
      </c>
      <c r="I1417" t="s">
        <v>37</v>
      </c>
    </row>
    <row r="1418" spans="5:9" x14ac:dyDescent="0.3">
      <c r="E1418">
        <v>2</v>
      </c>
      <c r="F1418" t="s">
        <v>27</v>
      </c>
      <c r="H1418">
        <v>4</v>
      </c>
      <c r="I1418" t="s">
        <v>37</v>
      </c>
    </row>
    <row r="1419" spans="5:9" x14ac:dyDescent="0.3">
      <c r="E1419">
        <v>3</v>
      </c>
      <c r="F1419" t="s">
        <v>27</v>
      </c>
      <c r="H1419">
        <v>1</v>
      </c>
      <c r="I1419" t="s">
        <v>37</v>
      </c>
    </row>
    <row r="1420" spans="5:9" x14ac:dyDescent="0.3">
      <c r="E1420">
        <v>1</v>
      </c>
      <c r="F1420" t="s">
        <v>27</v>
      </c>
      <c r="H1420">
        <v>4</v>
      </c>
      <c r="I1420" t="s">
        <v>37</v>
      </c>
    </row>
    <row r="1421" spans="5:9" x14ac:dyDescent="0.3">
      <c r="E1421">
        <v>2</v>
      </c>
      <c r="F1421" t="s">
        <v>27</v>
      </c>
      <c r="H1421">
        <v>2</v>
      </c>
      <c r="I1421" t="s">
        <v>37</v>
      </c>
    </row>
    <row r="1422" spans="5:9" x14ac:dyDescent="0.3">
      <c r="E1422">
        <v>4</v>
      </c>
      <c r="F1422" t="s">
        <v>27</v>
      </c>
      <c r="H1422">
        <v>3</v>
      </c>
      <c r="I1422" t="s">
        <v>37</v>
      </c>
    </row>
    <row r="1423" spans="5:9" x14ac:dyDescent="0.3">
      <c r="E1423">
        <v>3</v>
      </c>
      <c r="F1423" t="s">
        <v>27</v>
      </c>
      <c r="H1423">
        <v>2</v>
      </c>
      <c r="I1423" t="s">
        <v>37</v>
      </c>
    </row>
    <row r="1424" spans="5:9" x14ac:dyDescent="0.3">
      <c r="E1424">
        <v>4</v>
      </c>
      <c r="F1424" t="s">
        <v>27</v>
      </c>
      <c r="H1424">
        <v>3</v>
      </c>
      <c r="I1424" t="s">
        <v>37</v>
      </c>
    </row>
    <row r="1425" spans="5:9" x14ac:dyDescent="0.3">
      <c r="E1425">
        <v>3</v>
      </c>
      <c r="F1425" t="s">
        <v>27</v>
      </c>
      <c r="H1425">
        <v>4</v>
      </c>
      <c r="I1425" t="s">
        <v>37</v>
      </c>
    </row>
    <row r="1426" spans="5:9" x14ac:dyDescent="0.3">
      <c r="E1426">
        <v>2</v>
      </c>
      <c r="F1426" t="s">
        <v>27</v>
      </c>
      <c r="H1426">
        <v>3</v>
      </c>
      <c r="I1426" t="s">
        <v>37</v>
      </c>
    </row>
    <row r="1427" spans="5:9" x14ac:dyDescent="0.3">
      <c r="E1427">
        <v>3</v>
      </c>
      <c r="F1427" t="s">
        <v>27</v>
      </c>
      <c r="H1427">
        <v>1</v>
      </c>
      <c r="I1427" t="s">
        <v>37</v>
      </c>
    </row>
    <row r="1428" spans="5:9" x14ac:dyDescent="0.3">
      <c r="E1428">
        <v>2</v>
      </c>
      <c r="F1428" t="s">
        <v>27</v>
      </c>
      <c r="H1428">
        <v>4</v>
      </c>
      <c r="I1428" t="s">
        <v>37</v>
      </c>
    </row>
    <row r="1429" spans="5:9" x14ac:dyDescent="0.3">
      <c r="E1429">
        <v>4</v>
      </c>
      <c r="F1429" t="s">
        <v>27</v>
      </c>
      <c r="H1429">
        <v>4</v>
      </c>
      <c r="I1429" t="s">
        <v>37</v>
      </c>
    </row>
    <row r="1430" spans="5:9" x14ac:dyDescent="0.3">
      <c r="E1430">
        <v>3</v>
      </c>
      <c r="F1430" t="s">
        <v>27</v>
      </c>
      <c r="H1430">
        <v>2</v>
      </c>
      <c r="I1430" t="s">
        <v>37</v>
      </c>
    </row>
    <row r="1431" spans="5:9" x14ac:dyDescent="0.3">
      <c r="E1431">
        <v>4</v>
      </c>
      <c r="F1431" t="s">
        <v>27</v>
      </c>
      <c r="H1431">
        <v>1</v>
      </c>
      <c r="I1431" t="s">
        <v>37</v>
      </c>
    </row>
    <row r="1432" spans="5:9" x14ac:dyDescent="0.3">
      <c r="E1432">
        <v>2</v>
      </c>
      <c r="F1432" t="s">
        <v>27</v>
      </c>
      <c r="H1432">
        <v>3</v>
      </c>
      <c r="I1432" t="s">
        <v>37</v>
      </c>
    </row>
    <row r="1433" spans="5:9" x14ac:dyDescent="0.3">
      <c r="E1433">
        <v>4</v>
      </c>
      <c r="F1433" t="s">
        <v>27</v>
      </c>
      <c r="H1433">
        <v>5</v>
      </c>
      <c r="I1433" t="s">
        <v>37</v>
      </c>
    </row>
    <row r="1434" spans="5:9" x14ac:dyDescent="0.3">
      <c r="E1434">
        <v>3</v>
      </c>
      <c r="F1434" t="s">
        <v>27</v>
      </c>
      <c r="H1434">
        <v>4</v>
      </c>
      <c r="I1434" t="s">
        <v>37</v>
      </c>
    </row>
    <row r="1435" spans="5:9" x14ac:dyDescent="0.3">
      <c r="E1435">
        <v>4</v>
      </c>
      <c r="F1435" t="s">
        <v>27</v>
      </c>
      <c r="H1435">
        <v>4</v>
      </c>
      <c r="I1435" t="s">
        <v>37</v>
      </c>
    </row>
    <row r="1436" spans="5:9" x14ac:dyDescent="0.3">
      <c r="E1436">
        <v>4</v>
      </c>
      <c r="F1436" t="s">
        <v>27</v>
      </c>
      <c r="H1436">
        <v>1</v>
      </c>
      <c r="I1436" t="s">
        <v>37</v>
      </c>
    </row>
    <row r="1437" spans="5:9" x14ac:dyDescent="0.3">
      <c r="E1437">
        <v>4</v>
      </c>
      <c r="F1437" t="s">
        <v>27</v>
      </c>
      <c r="H1437">
        <v>4</v>
      </c>
      <c r="I1437" t="s">
        <v>37</v>
      </c>
    </row>
    <row r="1438" spans="5:9" x14ac:dyDescent="0.3">
      <c r="E1438">
        <v>1</v>
      </c>
      <c r="F1438" t="s">
        <v>27</v>
      </c>
      <c r="H1438">
        <v>3</v>
      </c>
      <c r="I1438" t="s">
        <v>37</v>
      </c>
    </row>
    <row r="1439" spans="5:9" x14ac:dyDescent="0.3">
      <c r="E1439">
        <v>3</v>
      </c>
      <c r="F1439" t="s">
        <v>27</v>
      </c>
      <c r="H1439">
        <v>2</v>
      </c>
      <c r="I1439" t="s">
        <v>37</v>
      </c>
    </row>
    <row r="1440" spans="5:9" x14ac:dyDescent="0.3">
      <c r="E1440">
        <v>2</v>
      </c>
      <c r="F1440" t="s">
        <v>27</v>
      </c>
      <c r="H1440">
        <v>3</v>
      </c>
      <c r="I1440" t="s">
        <v>37</v>
      </c>
    </row>
    <row r="1441" spans="5:9" x14ac:dyDescent="0.3">
      <c r="E1441">
        <v>4</v>
      </c>
      <c r="F1441" t="s">
        <v>27</v>
      </c>
      <c r="H1441">
        <v>3</v>
      </c>
      <c r="I1441" t="s">
        <v>37</v>
      </c>
    </row>
    <row r="1442" spans="5:9" x14ac:dyDescent="0.3">
      <c r="E1442">
        <v>3</v>
      </c>
      <c r="F1442" t="s">
        <v>27</v>
      </c>
      <c r="H1442">
        <v>4</v>
      </c>
      <c r="I1442" t="s">
        <v>37</v>
      </c>
    </row>
    <row r="1443" spans="5:9" x14ac:dyDescent="0.3">
      <c r="E1443">
        <v>2</v>
      </c>
      <c r="F1443" t="s">
        <v>27</v>
      </c>
      <c r="H1443">
        <v>3</v>
      </c>
      <c r="I1443" t="s">
        <v>37</v>
      </c>
    </row>
    <row r="1444" spans="5:9" x14ac:dyDescent="0.3">
      <c r="E1444">
        <v>4</v>
      </c>
      <c r="F1444" t="s">
        <v>27</v>
      </c>
      <c r="H1444">
        <v>4</v>
      </c>
      <c r="I1444" t="s">
        <v>37</v>
      </c>
    </row>
    <row r="1445" spans="5:9" x14ac:dyDescent="0.3">
      <c r="E1445">
        <v>4</v>
      </c>
      <c r="F1445" t="s">
        <v>27</v>
      </c>
      <c r="H1445">
        <v>1</v>
      </c>
      <c r="I1445" t="s">
        <v>37</v>
      </c>
    </row>
    <row r="1446" spans="5:9" x14ac:dyDescent="0.3">
      <c r="E1446">
        <v>2</v>
      </c>
      <c r="F1446" t="s">
        <v>27</v>
      </c>
      <c r="H1446">
        <v>2</v>
      </c>
      <c r="I1446" t="s">
        <v>37</v>
      </c>
    </row>
    <row r="1447" spans="5:9" x14ac:dyDescent="0.3">
      <c r="E1447">
        <v>4</v>
      </c>
      <c r="F1447" t="s">
        <v>27</v>
      </c>
      <c r="H1447">
        <v>2</v>
      </c>
      <c r="I1447" t="s">
        <v>37</v>
      </c>
    </row>
    <row r="1448" spans="5:9" x14ac:dyDescent="0.3">
      <c r="E1448">
        <v>3</v>
      </c>
      <c r="F1448" t="s">
        <v>27</v>
      </c>
      <c r="H1448">
        <v>3</v>
      </c>
      <c r="I1448" t="s">
        <v>37</v>
      </c>
    </row>
    <row r="1449" spans="5:9" x14ac:dyDescent="0.3">
      <c r="E1449">
        <v>1</v>
      </c>
      <c r="F1449" t="s">
        <v>27</v>
      </c>
      <c r="H1449">
        <v>4</v>
      </c>
      <c r="I1449" t="s">
        <v>37</v>
      </c>
    </row>
    <row r="1450" spans="5:9" x14ac:dyDescent="0.3">
      <c r="E1450">
        <v>4</v>
      </c>
      <c r="F1450" t="s">
        <v>27</v>
      </c>
      <c r="H1450">
        <v>3</v>
      </c>
      <c r="I1450" t="s">
        <v>37</v>
      </c>
    </row>
    <row r="1451" spans="5:9" x14ac:dyDescent="0.3">
      <c r="E1451">
        <v>4</v>
      </c>
      <c r="F1451" t="s">
        <v>27</v>
      </c>
      <c r="H1451">
        <v>4</v>
      </c>
      <c r="I1451" t="s">
        <v>37</v>
      </c>
    </row>
    <row r="1452" spans="5:9" x14ac:dyDescent="0.3">
      <c r="E1452">
        <v>2</v>
      </c>
      <c r="F1452" t="s">
        <v>27</v>
      </c>
      <c r="H1452">
        <v>2</v>
      </c>
      <c r="I1452" t="s">
        <v>37</v>
      </c>
    </row>
    <row r="1453" spans="5:9" x14ac:dyDescent="0.3">
      <c r="E1453">
        <v>3</v>
      </c>
      <c r="F1453" t="s">
        <v>27</v>
      </c>
      <c r="H1453">
        <v>2</v>
      </c>
      <c r="I1453" t="s">
        <v>37</v>
      </c>
    </row>
    <row r="1454" spans="5:9" x14ac:dyDescent="0.3">
      <c r="E1454">
        <v>4</v>
      </c>
      <c r="F1454" t="s">
        <v>27</v>
      </c>
      <c r="H1454">
        <v>3</v>
      </c>
      <c r="I1454" t="s">
        <v>37</v>
      </c>
    </row>
    <row r="1455" spans="5:9" x14ac:dyDescent="0.3">
      <c r="E1455">
        <v>3</v>
      </c>
      <c r="F1455" t="s">
        <v>27</v>
      </c>
      <c r="H1455">
        <v>4</v>
      </c>
      <c r="I1455" t="s">
        <v>37</v>
      </c>
    </row>
    <row r="1456" spans="5:9" x14ac:dyDescent="0.3">
      <c r="E1456">
        <v>4</v>
      </c>
      <c r="F1456" t="s">
        <v>27</v>
      </c>
      <c r="H1456">
        <v>4</v>
      </c>
      <c r="I1456" t="s">
        <v>37</v>
      </c>
    </row>
    <row r="1457" spans="5:9" x14ac:dyDescent="0.3">
      <c r="E1457">
        <v>2</v>
      </c>
      <c r="F1457" t="s">
        <v>27</v>
      </c>
      <c r="H1457">
        <v>4</v>
      </c>
      <c r="I1457" t="s">
        <v>37</v>
      </c>
    </row>
    <row r="1458" spans="5:9" x14ac:dyDescent="0.3">
      <c r="E1458">
        <v>3</v>
      </c>
      <c r="F1458" t="s">
        <v>27</v>
      </c>
      <c r="H1458">
        <v>3</v>
      </c>
      <c r="I1458" t="s">
        <v>37</v>
      </c>
    </row>
    <row r="1459" spans="5:9" x14ac:dyDescent="0.3">
      <c r="E1459">
        <v>5</v>
      </c>
      <c r="F1459" t="s">
        <v>27</v>
      </c>
      <c r="H1459">
        <v>3</v>
      </c>
      <c r="I1459" t="s">
        <v>37</v>
      </c>
    </row>
    <row r="1460" spans="5:9" x14ac:dyDescent="0.3">
      <c r="E1460">
        <v>3</v>
      </c>
      <c r="F1460" t="s">
        <v>27</v>
      </c>
      <c r="H1460">
        <v>2</v>
      </c>
      <c r="I1460" t="s">
        <v>37</v>
      </c>
    </row>
    <row r="1461" spans="5:9" x14ac:dyDescent="0.3">
      <c r="E1461">
        <v>2</v>
      </c>
      <c r="F1461" t="s">
        <v>27</v>
      </c>
      <c r="H1461">
        <v>2</v>
      </c>
      <c r="I1461" t="s">
        <v>37</v>
      </c>
    </row>
    <row r="1462" spans="5:9" x14ac:dyDescent="0.3">
      <c r="E1462">
        <v>4</v>
      </c>
      <c r="F1462" t="s">
        <v>27</v>
      </c>
      <c r="H1462">
        <v>3</v>
      </c>
      <c r="I1462" t="s">
        <v>37</v>
      </c>
    </row>
    <row r="1463" spans="5:9" x14ac:dyDescent="0.3">
      <c r="E1463">
        <v>5</v>
      </c>
      <c r="F1463" t="s">
        <v>27</v>
      </c>
      <c r="H1463">
        <v>2</v>
      </c>
      <c r="I1463" t="s">
        <v>37</v>
      </c>
    </row>
    <row r="1464" spans="5:9" x14ac:dyDescent="0.3">
      <c r="E1464">
        <v>2</v>
      </c>
      <c r="F1464" t="s">
        <v>27</v>
      </c>
      <c r="H1464">
        <v>3</v>
      </c>
      <c r="I1464" t="s">
        <v>37</v>
      </c>
    </row>
    <row r="1465" spans="5:9" x14ac:dyDescent="0.3">
      <c r="E1465">
        <v>3</v>
      </c>
      <c r="F1465" t="s">
        <v>27</v>
      </c>
      <c r="H1465">
        <v>2</v>
      </c>
      <c r="I1465" t="s">
        <v>37</v>
      </c>
    </row>
    <row r="1466" spans="5:9" x14ac:dyDescent="0.3">
      <c r="E1466">
        <v>3</v>
      </c>
      <c r="F1466" t="s">
        <v>27</v>
      </c>
      <c r="H1466">
        <v>1</v>
      </c>
      <c r="I1466" t="s">
        <v>37</v>
      </c>
    </row>
    <row r="1467" spans="5:9" x14ac:dyDescent="0.3">
      <c r="E1467">
        <v>3</v>
      </c>
      <c r="F1467" t="s">
        <v>27</v>
      </c>
      <c r="H1467">
        <v>4</v>
      </c>
      <c r="I1467" t="s">
        <v>37</v>
      </c>
    </row>
    <row r="1468" spans="5:9" x14ac:dyDescent="0.3">
      <c r="E1468">
        <v>1</v>
      </c>
      <c r="F1468" t="s">
        <v>27</v>
      </c>
      <c r="H1468">
        <v>3</v>
      </c>
      <c r="I1468" t="s">
        <v>37</v>
      </c>
    </row>
    <row r="1469" spans="5:9" x14ac:dyDescent="0.3">
      <c r="E1469">
        <v>3</v>
      </c>
      <c r="F1469" t="s">
        <v>27</v>
      </c>
      <c r="H1469">
        <v>3</v>
      </c>
      <c r="I1469" t="s">
        <v>37</v>
      </c>
    </row>
    <row r="1470" spans="5:9" x14ac:dyDescent="0.3">
      <c r="E1470">
        <v>4</v>
      </c>
      <c r="F1470" t="s">
        <v>27</v>
      </c>
      <c r="H1470">
        <v>2</v>
      </c>
      <c r="I1470" t="s">
        <v>37</v>
      </c>
    </row>
    <row r="1471" spans="5:9" x14ac:dyDescent="0.3">
      <c r="E1471">
        <v>3</v>
      </c>
      <c r="F1471" t="s">
        <v>27</v>
      </c>
      <c r="H1471">
        <v>2</v>
      </c>
      <c r="I1471" t="s">
        <v>37</v>
      </c>
    </row>
    <row r="1472" spans="5:9" x14ac:dyDescent="0.3">
      <c r="E1472">
        <v>2</v>
      </c>
      <c r="F1472" t="s">
        <v>27</v>
      </c>
      <c r="H1472">
        <v>3</v>
      </c>
      <c r="I1472" t="s">
        <v>37</v>
      </c>
    </row>
    <row r="1473" spans="5:9" x14ac:dyDescent="0.3">
      <c r="E1473">
        <v>4</v>
      </c>
      <c r="F1473" t="s">
        <v>27</v>
      </c>
      <c r="H1473">
        <v>3</v>
      </c>
      <c r="I1473" t="s">
        <v>37</v>
      </c>
    </row>
    <row r="1474" spans="5:9" x14ac:dyDescent="0.3">
      <c r="E1474">
        <v>2</v>
      </c>
      <c r="F1474" t="s">
        <v>27</v>
      </c>
      <c r="H1474">
        <v>4</v>
      </c>
      <c r="I1474" t="s">
        <v>37</v>
      </c>
    </row>
    <row r="1475" spans="5:9" x14ac:dyDescent="0.3">
      <c r="E1475">
        <v>3</v>
      </c>
      <c r="F1475" t="s">
        <v>27</v>
      </c>
      <c r="H1475">
        <v>3</v>
      </c>
      <c r="I1475" t="s">
        <v>37</v>
      </c>
    </row>
    <row r="1476" spans="5:9" x14ac:dyDescent="0.3">
      <c r="E1476">
        <v>4</v>
      </c>
      <c r="F1476" t="s">
        <v>27</v>
      </c>
      <c r="H1476">
        <v>4</v>
      </c>
      <c r="I1476" t="s">
        <v>37</v>
      </c>
    </row>
    <row r="1477" spans="5:9" x14ac:dyDescent="0.3">
      <c r="E1477">
        <v>4</v>
      </c>
      <c r="F1477" t="s">
        <v>27</v>
      </c>
      <c r="H1477">
        <v>2</v>
      </c>
      <c r="I1477" t="s">
        <v>37</v>
      </c>
    </row>
    <row r="1478" spans="5:9" x14ac:dyDescent="0.3">
      <c r="E1478">
        <v>3</v>
      </c>
      <c r="F1478" t="s">
        <v>27</v>
      </c>
      <c r="H1478">
        <v>1</v>
      </c>
      <c r="I1478" t="s">
        <v>37</v>
      </c>
    </row>
    <row r="1479" spans="5:9" x14ac:dyDescent="0.3">
      <c r="E1479">
        <v>3</v>
      </c>
      <c r="F1479" t="s">
        <v>27</v>
      </c>
      <c r="H1479">
        <v>4</v>
      </c>
      <c r="I1479" t="s">
        <v>37</v>
      </c>
    </row>
    <row r="1480" spans="5:9" x14ac:dyDescent="0.3">
      <c r="E1480">
        <v>4</v>
      </c>
      <c r="F1480" t="s">
        <v>27</v>
      </c>
      <c r="H1480">
        <v>1</v>
      </c>
      <c r="I1480" t="s">
        <v>37</v>
      </c>
    </row>
    <row r="1481" spans="5:9" x14ac:dyDescent="0.3">
      <c r="E1481">
        <v>3</v>
      </c>
      <c r="F1481" t="s">
        <v>27</v>
      </c>
      <c r="H1481">
        <v>2</v>
      </c>
      <c r="I1481" t="s">
        <v>37</v>
      </c>
    </row>
    <row r="1482" spans="5:9" x14ac:dyDescent="0.3">
      <c r="E1482">
        <v>4</v>
      </c>
      <c r="F1482" t="s">
        <v>27</v>
      </c>
      <c r="H1482">
        <v>2</v>
      </c>
      <c r="I1482" t="s">
        <v>37</v>
      </c>
    </row>
    <row r="1483" spans="5:9" x14ac:dyDescent="0.3">
      <c r="E1483">
        <v>3</v>
      </c>
      <c r="F1483" t="s">
        <v>27</v>
      </c>
      <c r="H1483">
        <v>2</v>
      </c>
      <c r="I1483" t="s">
        <v>37</v>
      </c>
    </row>
    <row r="1484" spans="5:9" x14ac:dyDescent="0.3">
      <c r="E1484">
        <v>2</v>
      </c>
      <c r="F1484" t="s">
        <v>27</v>
      </c>
      <c r="H1484">
        <v>3</v>
      </c>
      <c r="I1484" t="s">
        <v>37</v>
      </c>
    </row>
    <row r="1485" spans="5:9" x14ac:dyDescent="0.3">
      <c r="E1485">
        <v>2</v>
      </c>
      <c r="F1485" t="s">
        <v>27</v>
      </c>
      <c r="H1485">
        <v>4</v>
      </c>
      <c r="I1485" t="s">
        <v>37</v>
      </c>
    </row>
    <row r="1486" spans="5:9" x14ac:dyDescent="0.3">
      <c r="E1486">
        <v>4</v>
      </c>
      <c r="F1486" t="s">
        <v>27</v>
      </c>
      <c r="H1486">
        <v>4</v>
      </c>
      <c r="I1486" t="s">
        <v>37</v>
      </c>
    </row>
    <row r="1487" spans="5:9" x14ac:dyDescent="0.3">
      <c r="E1487">
        <v>3</v>
      </c>
      <c r="F1487" t="s">
        <v>27</v>
      </c>
      <c r="H1487">
        <v>3</v>
      </c>
      <c r="I1487" t="s">
        <v>37</v>
      </c>
    </row>
    <row r="1488" spans="5:9" x14ac:dyDescent="0.3">
      <c r="E1488">
        <v>4</v>
      </c>
      <c r="F1488" t="s">
        <v>27</v>
      </c>
      <c r="H1488">
        <v>4</v>
      </c>
      <c r="I1488" t="s">
        <v>37</v>
      </c>
    </row>
    <row r="1489" spans="5:9" x14ac:dyDescent="0.3">
      <c r="E1489">
        <v>4</v>
      </c>
      <c r="F1489" t="s">
        <v>27</v>
      </c>
      <c r="H1489">
        <v>3</v>
      </c>
      <c r="I1489" t="s">
        <v>37</v>
      </c>
    </row>
    <row r="1490" spans="5:9" x14ac:dyDescent="0.3">
      <c r="E1490">
        <v>3</v>
      </c>
      <c r="F1490" t="s">
        <v>27</v>
      </c>
      <c r="H1490">
        <v>3</v>
      </c>
      <c r="I1490" t="s">
        <v>37</v>
      </c>
    </row>
    <row r="1491" spans="5:9" x14ac:dyDescent="0.3">
      <c r="E1491">
        <v>3</v>
      </c>
      <c r="F1491" t="s">
        <v>27</v>
      </c>
      <c r="H1491">
        <v>3</v>
      </c>
      <c r="I1491" t="s">
        <v>37</v>
      </c>
    </row>
    <row r="1492" spans="5:9" x14ac:dyDescent="0.3">
      <c r="E1492">
        <v>3</v>
      </c>
      <c r="F1492" t="s">
        <v>27</v>
      </c>
      <c r="H1492">
        <v>4</v>
      </c>
      <c r="I1492" t="s">
        <v>37</v>
      </c>
    </row>
    <row r="1493" spans="5:9" x14ac:dyDescent="0.3">
      <c r="E1493">
        <v>1</v>
      </c>
      <c r="F1493" t="s">
        <v>27</v>
      </c>
      <c r="H1493">
        <v>3</v>
      </c>
      <c r="I1493" t="s">
        <v>37</v>
      </c>
    </row>
    <row r="1494" spans="5:9" x14ac:dyDescent="0.3">
      <c r="E1494">
        <v>4</v>
      </c>
      <c r="F1494" t="s">
        <v>27</v>
      </c>
      <c r="H1494">
        <v>4</v>
      </c>
      <c r="I1494" t="s">
        <v>37</v>
      </c>
    </row>
    <row r="1495" spans="5:9" x14ac:dyDescent="0.3">
      <c r="E1495">
        <v>3</v>
      </c>
      <c r="F1495" t="s">
        <v>27</v>
      </c>
      <c r="H1495">
        <v>2</v>
      </c>
      <c r="I1495" t="s">
        <v>37</v>
      </c>
    </row>
    <row r="1496" spans="5:9" x14ac:dyDescent="0.3">
      <c r="E1496">
        <v>5</v>
      </c>
      <c r="F1496" t="s">
        <v>27</v>
      </c>
      <c r="H1496">
        <v>3</v>
      </c>
      <c r="I1496" t="s">
        <v>37</v>
      </c>
    </row>
    <row r="1497" spans="5:9" x14ac:dyDescent="0.3">
      <c r="E1497">
        <v>3</v>
      </c>
      <c r="F1497" t="s">
        <v>27</v>
      </c>
      <c r="H1497">
        <v>3</v>
      </c>
      <c r="I1497" t="s">
        <v>37</v>
      </c>
    </row>
    <row r="1498" spans="5:9" x14ac:dyDescent="0.3">
      <c r="E1498">
        <v>3</v>
      </c>
      <c r="F1498" t="s">
        <v>27</v>
      </c>
      <c r="H1498">
        <v>3</v>
      </c>
      <c r="I1498" t="s">
        <v>37</v>
      </c>
    </row>
    <row r="1499" spans="5:9" x14ac:dyDescent="0.3">
      <c r="E1499">
        <v>1</v>
      </c>
      <c r="F1499" t="s">
        <v>27</v>
      </c>
      <c r="H1499">
        <v>4</v>
      </c>
      <c r="I1499" t="s">
        <v>37</v>
      </c>
    </row>
    <row r="1500" spans="5:9" x14ac:dyDescent="0.3">
      <c r="E1500">
        <v>3</v>
      </c>
      <c r="F1500" t="s">
        <v>27</v>
      </c>
      <c r="H1500">
        <v>4</v>
      </c>
      <c r="I1500" t="s">
        <v>37</v>
      </c>
    </row>
    <row r="1501" spans="5:9" x14ac:dyDescent="0.3">
      <c r="E1501">
        <v>3</v>
      </c>
      <c r="F1501" t="s">
        <v>27</v>
      </c>
      <c r="H1501">
        <v>3</v>
      </c>
      <c r="I1501" t="s">
        <v>37</v>
      </c>
    </row>
    <row r="1502" spans="5:9" x14ac:dyDescent="0.3">
      <c r="E1502">
        <v>3</v>
      </c>
      <c r="F1502" t="s">
        <v>27</v>
      </c>
      <c r="H1502">
        <v>3</v>
      </c>
      <c r="I1502" t="s">
        <v>37</v>
      </c>
    </row>
    <row r="1503" spans="5:9" x14ac:dyDescent="0.3">
      <c r="E1503">
        <v>4</v>
      </c>
      <c r="F1503" t="s">
        <v>27</v>
      </c>
      <c r="H1503">
        <v>4</v>
      </c>
      <c r="I1503" t="s">
        <v>37</v>
      </c>
    </row>
    <row r="1504" spans="5:9" x14ac:dyDescent="0.3">
      <c r="E1504">
        <v>3</v>
      </c>
      <c r="F1504" t="s">
        <v>27</v>
      </c>
      <c r="H1504">
        <v>1</v>
      </c>
      <c r="I1504" t="s">
        <v>37</v>
      </c>
    </row>
    <row r="1505" spans="5:9" x14ac:dyDescent="0.3">
      <c r="E1505">
        <v>3</v>
      </c>
      <c r="F1505" t="s">
        <v>27</v>
      </c>
      <c r="H1505">
        <v>4</v>
      </c>
      <c r="I1505" t="s">
        <v>37</v>
      </c>
    </row>
    <row r="1506" spans="5:9" x14ac:dyDescent="0.3">
      <c r="E1506">
        <v>4</v>
      </c>
      <c r="F1506" t="s">
        <v>27</v>
      </c>
      <c r="H1506">
        <v>3</v>
      </c>
      <c r="I1506" t="s">
        <v>37</v>
      </c>
    </row>
    <row r="1507" spans="5:9" x14ac:dyDescent="0.3">
      <c r="E1507">
        <v>1</v>
      </c>
      <c r="F1507" t="s">
        <v>27</v>
      </c>
      <c r="H1507">
        <v>3</v>
      </c>
      <c r="I1507" t="s">
        <v>37</v>
      </c>
    </row>
    <row r="1508" spans="5:9" x14ac:dyDescent="0.3">
      <c r="E1508">
        <v>2</v>
      </c>
      <c r="F1508" t="s">
        <v>27</v>
      </c>
      <c r="H1508">
        <v>4</v>
      </c>
      <c r="I1508" t="s">
        <v>37</v>
      </c>
    </row>
    <row r="1509" spans="5:9" x14ac:dyDescent="0.3">
      <c r="E1509">
        <v>3</v>
      </c>
      <c r="F1509" t="s">
        <v>27</v>
      </c>
      <c r="H1509">
        <v>2</v>
      </c>
      <c r="I1509" t="s">
        <v>37</v>
      </c>
    </row>
    <row r="1510" spans="5:9" x14ac:dyDescent="0.3">
      <c r="E1510">
        <v>2</v>
      </c>
      <c r="F1510" t="s">
        <v>27</v>
      </c>
      <c r="H1510">
        <v>3</v>
      </c>
      <c r="I1510" t="s">
        <v>37</v>
      </c>
    </row>
    <row r="1511" spans="5:9" x14ac:dyDescent="0.3">
      <c r="E1511">
        <v>2</v>
      </c>
      <c r="F1511" t="s">
        <v>27</v>
      </c>
      <c r="H1511">
        <v>5</v>
      </c>
      <c r="I1511" t="s">
        <v>37</v>
      </c>
    </row>
    <row r="1512" spans="5:9" x14ac:dyDescent="0.3">
      <c r="E1512">
        <v>1</v>
      </c>
      <c r="F1512" t="s">
        <v>27</v>
      </c>
      <c r="H1512">
        <v>1</v>
      </c>
      <c r="I1512" t="s">
        <v>37</v>
      </c>
    </row>
    <row r="1513" spans="5:9" x14ac:dyDescent="0.3">
      <c r="E1513">
        <v>2</v>
      </c>
      <c r="F1513" t="s">
        <v>27</v>
      </c>
      <c r="H1513">
        <v>4</v>
      </c>
      <c r="I1513" t="s">
        <v>37</v>
      </c>
    </row>
    <row r="1514" spans="5:9" x14ac:dyDescent="0.3">
      <c r="E1514">
        <v>2</v>
      </c>
      <c r="F1514" t="s">
        <v>27</v>
      </c>
      <c r="H1514">
        <v>2</v>
      </c>
      <c r="I1514" t="s">
        <v>37</v>
      </c>
    </row>
    <row r="1515" spans="5:9" x14ac:dyDescent="0.3">
      <c r="E1515">
        <v>2</v>
      </c>
      <c r="F1515" t="s">
        <v>27</v>
      </c>
      <c r="H1515">
        <v>4</v>
      </c>
      <c r="I1515" t="s">
        <v>37</v>
      </c>
    </row>
    <row r="1516" spans="5:9" x14ac:dyDescent="0.3">
      <c r="E1516">
        <v>3</v>
      </c>
      <c r="F1516" t="s">
        <v>27</v>
      </c>
      <c r="H1516">
        <v>5</v>
      </c>
      <c r="I1516" t="s">
        <v>37</v>
      </c>
    </row>
    <row r="1517" spans="5:9" x14ac:dyDescent="0.3">
      <c r="E1517">
        <v>1</v>
      </c>
      <c r="F1517" t="s">
        <v>27</v>
      </c>
      <c r="H1517">
        <v>2</v>
      </c>
      <c r="I1517" t="s">
        <v>37</v>
      </c>
    </row>
    <row r="1518" spans="5:9" x14ac:dyDescent="0.3">
      <c r="E1518">
        <v>3</v>
      </c>
      <c r="F1518" t="s">
        <v>27</v>
      </c>
      <c r="H1518">
        <v>2</v>
      </c>
      <c r="I1518" t="s">
        <v>37</v>
      </c>
    </row>
    <row r="1519" spans="5:9" x14ac:dyDescent="0.3">
      <c r="E1519">
        <v>3</v>
      </c>
      <c r="F1519" t="s">
        <v>27</v>
      </c>
      <c r="H1519">
        <v>4</v>
      </c>
      <c r="I1519" t="s">
        <v>37</v>
      </c>
    </row>
    <row r="1520" spans="5:9" x14ac:dyDescent="0.3">
      <c r="E1520">
        <v>3</v>
      </c>
      <c r="F1520" t="s">
        <v>27</v>
      </c>
      <c r="H1520">
        <v>1</v>
      </c>
      <c r="I1520" t="s">
        <v>37</v>
      </c>
    </row>
    <row r="1521" spans="5:9" x14ac:dyDescent="0.3">
      <c r="E1521">
        <v>2</v>
      </c>
      <c r="F1521" t="s">
        <v>27</v>
      </c>
      <c r="H1521">
        <v>3</v>
      </c>
      <c r="I1521" t="s">
        <v>37</v>
      </c>
    </row>
    <row r="1522" spans="5:9" x14ac:dyDescent="0.3">
      <c r="E1522">
        <v>3</v>
      </c>
      <c r="F1522" t="s">
        <v>27</v>
      </c>
      <c r="H1522">
        <v>1</v>
      </c>
      <c r="I1522" t="s">
        <v>37</v>
      </c>
    </row>
    <row r="1523" spans="5:9" x14ac:dyDescent="0.3">
      <c r="E1523">
        <v>1</v>
      </c>
      <c r="F1523" t="s">
        <v>27</v>
      </c>
      <c r="H1523">
        <v>3</v>
      </c>
      <c r="I1523" t="s">
        <v>37</v>
      </c>
    </row>
    <row r="1524" spans="5:9" x14ac:dyDescent="0.3">
      <c r="E1524">
        <v>3</v>
      </c>
      <c r="F1524" t="s">
        <v>27</v>
      </c>
      <c r="H1524">
        <v>1</v>
      </c>
      <c r="I1524" t="s">
        <v>37</v>
      </c>
    </row>
    <row r="1525" spans="5:9" x14ac:dyDescent="0.3">
      <c r="E1525">
        <v>3</v>
      </c>
      <c r="F1525" t="s">
        <v>27</v>
      </c>
      <c r="H1525">
        <v>3</v>
      </c>
      <c r="I1525" t="s">
        <v>37</v>
      </c>
    </row>
    <row r="1526" spans="5:9" x14ac:dyDescent="0.3">
      <c r="E1526">
        <v>3</v>
      </c>
      <c r="F1526" t="s">
        <v>27</v>
      </c>
      <c r="H1526">
        <v>3</v>
      </c>
      <c r="I1526" t="s">
        <v>37</v>
      </c>
    </row>
    <row r="1527" spans="5:9" x14ac:dyDescent="0.3">
      <c r="E1527">
        <v>4</v>
      </c>
      <c r="F1527" t="s">
        <v>27</v>
      </c>
      <c r="H1527">
        <v>4</v>
      </c>
      <c r="I1527" t="s">
        <v>37</v>
      </c>
    </row>
    <row r="1528" spans="5:9" x14ac:dyDescent="0.3">
      <c r="E1528">
        <v>3</v>
      </c>
      <c r="F1528" t="s">
        <v>27</v>
      </c>
      <c r="H1528">
        <v>4</v>
      </c>
      <c r="I1528" t="s">
        <v>37</v>
      </c>
    </row>
    <row r="1529" spans="5:9" x14ac:dyDescent="0.3">
      <c r="E1529">
        <v>3</v>
      </c>
      <c r="F1529" t="s">
        <v>27</v>
      </c>
      <c r="H1529">
        <v>4</v>
      </c>
      <c r="I1529" t="s">
        <v>37</v>
      </c>
    </row>
    <row r="1530" spans="5:9" x14ac:dyDescent="0.3">
      <c r="E1530">
        <v>4</v>
      </c>
      <c r="F1530" t="s">
        <v>27</v>
      </c>
      <c r="H1530">
        <v>2</v>
      </c>
      <c r="I1530" t="s">
        <v>37</v>
      </c>
    </row>
    <row r="1531" spans="5:9" x14ac:dyDescent="0.3">
      <c r="E1531">
        <v>1</v>
      </c>
      <c r="F1531" t="s">
        <v>27</v>
      </c>
      <c r="H1531">
        <v>3</v>
      </c>
      <c r="I1531" t="s">
        <v>37</v>
      </c>
    </row>
    <row r="1532" spans="5:9" x14ac:dyDescent="0.3">
      <c r="E1532">
        <v>3</v>
      </c>
      <c r="F1532" t="s">
        <v>27</v>
      </c>
      <c r="H1532">
        <v>3</v>
      </c>
      <c r="I1532" t="s">
        <v>37</v>
      </c>
    </row>
    <row r="1533" spans="5:9" x14ac:dyDescent="0.3">
      <c r="E1533">
        <v>3</v>
      </c>
      <c r="F1533" t="s">
        <v>27</v>
      </c>
      <c r="H1533">
        <v>2</v>
      </c>
      <c r="I1533" t="s">
        <v>37</v>
      </c>
    </row>
    <row r="1534" spans="5:9" x14ac:dyDescent="0.3">
      <c r="E1534">
        <v>4</v>
      </c>
      <c r="F1534" t="s">
        <v>27</v>
      </c>
      <c r="H1534">
        <v>4</v>
      </c>
      <c r="I1534" t="s">
        <v>37</v>
      </c>
    </row>
    <row r="1535" spans="5:9" x14ac:dyDescent="0.3">
      <c r="E1535">
        <v>3</v>
      </c>
      <c r="F1535" t="s">
        <v>27</v>
      </c>
      <c r="H1535">
        <v>3</v>
      </c>
      <c r="I1535" t="s">
        <v>37</v>
      </c>
    </row>
    <row r="1536" spans="5:9" x14ac:dyDescent="0.3">
      <c r="E1536">
        <v>2</v>
      </c>
      <c r="F1536" t="s">
        <v>27</v>
      </c>
      <c r="H1536">
        <v>4</v>
      </c>
      <c r="I1536" t="s">
        <v>37</v>
      </c>
    </row>
    <row r="1537" spans="5:9" x14ac:dyDescent="0.3">
      <c r="E1537">
        <v>2</v>
      </c>
      <c r="F1537" t="s">
        <v>27</v>
      </c>
      <c r="H1537">
        <v>2</v>
      </c>
      <c r="I1537" t="s">
        <v>37</v>
      </c>
    </row>
    <row r="1538" spans="5:9" x14ac:dyDescent="0.3">
      <c r="E1538">
        <v>4</v>
      </c>
      <c r="F1538" t="s">
        <v>27</v>
      </c>
      <c r="H1538">
        <v>4</v>
      </c>
      <c r="I1538" t="s">
        <v>37</v>
      </c>
    </row>
    <row r="1539" spans="5:9" x14ac:dyDescent="0.3">
      <c r="E1539">
        <v>4</v>
      </c>
      <c r="F1539" t="s">
        <v>27</v>
      </c>
      <c r="H1539">
        <v>3</v>
      </c>
      <c r="I1539" t="s">
        <v>37</v>
      </c>
    </row>
    <row r="1540" spans="5:9" x14ac:dyDescent="0.3">
      <c r="E1540">
        <v>2</v>
      </c>
      <c r="F1540" t="s">
        <v>27</v>
      </c>
      <c r="H1540">
        <v>3</v>
      </c>
      <c r="I1540" t="s">
        <v>37</v>
      </c>
    </row>
    <row r="1541" spans="5:9" x14ac:dyDescent="0.3">
      <c r="E1541">
        <v>4</v>
      </c>
      <c r="F1541" t="s">
        <v>27</v>
      </c>
      <c r="H1541">
        <v>1</v>
      </c>
      <c r="I1541" t="s">
        <v>37</v>
      </c>
    </row>
    <row r="1542" spans="5:9" x14ac:dyDescent="0.3">
      <c r="E1542">
        <v>2</v>
      </c>
      <c r="F1542" t="s">
        <v>27</v>
      </c>
      <c r="H1542">
        <v>1</v>
      </c>
      <c r="I1542" t="s">
        <v>37</v>
      </c>
    </row>
    <row r="1543" spans="5:9" x14ac:dyDescent="0.3">
      <c r="E1543">
        <v>3</v>
      </c>
      <c r="F1543" t="s">
        <v>27</v>
      </c>
      <c r="H1543">
        <v>2</v>
      </c>
      <c r="I1543" t="s">
        <v>37</v>
      </c>
    </row>
    <row r="1544" spans="5:9" x14ac:dyDescent="0.3">
      <c r="E1544">
        <v>3</v>
      </c>
      <c r="F1544" t="s">
        <v>27</v>
      </c>
      <c r="H1544">
        <v>3</v>
      </c>
      <c r="I1544" t="s">
        <v>37</v>
      </c>
    </row>
    <row r="1545" spans="5:9" x14ac:dyDescent="0.3">
      <c r="E1545">
        <v>3</v>
      </c>
      <c r="F1545" t="s">
        <v>27</v>
      </c>
      <c r="H1545">
        <v>4</v>
      </c>
      <c r="I1545" t="s">
        <v>37</v>
      </c>
    </row>
    <row r="1546" spans="5:9" x14ac:dyDescent="0.3">
      <c r="E1546">
        <v>4</v>
      </c>
      <c r="F1546" t="s">
        <v>27</v>
      </c>
      <c r="H1546">
        <v>3</v>
      </c>
      <c r="I1546" t="s">
        <v>37</v>
      </c>
    </row>
    <row r="1547" spans="5:9" x14ac:dyDescent="0.3">
      <c r="E1547">
        <v>3</v>
      </c>
      <c r="F1547" t="s">
        <v>27</v>
      </c>
      <c r="H1547">
        <v>2</v>
      </c>
      <c r="I1547" t="s">
        <v>37</v>
      </c>
    </row>
    <row r="1548" spans="5:9" x14ac:dyDescent="0.3">
      <c r="E1548">
        <v>2</v>
      </c>
      <c r="F1548" t="s">
        <v>27</v>
      </c>
      <c r="H1548">
        <v>3</v>
      </c>
      <c r="I1548" t="s">
        <v>37</v>
      </c>
    </row>
    <row r="1549" spans="5:9" x14ac:dyDescent="0.3">
      <c r="E1549">
        <v>3</v>
      </c>
      <c r="F1549" t="s">
        <v>27</v>
      </c>
      <c r="H1549">
        <v>2</v>
      </c>
      <c r="I1549" t="s">
        <v>37</v>
      </c>
    </row>
    <row r="1550" spans="5:9" x14ac:dyDescent="0.3">
      <c r="E1550">
        <v>3</v>
      </c>
      <c r="F1550" t="s">
        <v>27</v>
      </c>
      <c r="H1550">
        <v>1</v>
      </c>
      <c r="I1550" t="s">
        <v>37</v>
      </c>
    </row>
    <row r="1551" spans="5:9" x14ac:dyDescent="0.3">
      <c r="E1551">
        <v>2</v>
      </c>
      <c r="F1551" t="s">
        <v>27</v>
      </c>
      <c r="H1551">
        <v>3</v>
      </c>
      <c r="I1551" t="s">
        <v>37</v>
      </c>
    </row>
    <row r="1552" spans="5:9" x14ac:dyDescent="0.3">
      <c r="E1552">
        <v>4</v>
      </c>
      <c r="F1552" t="s">
        <v>27</v>
      </c>
      <c r="H1552">
        <v>2</v>
      </c>
      <c r="I1552" t="s">
        <v>37</v>
      </c>
    </row>
    <row r="1553" spans="5:9" x14ac:dyDescent="0.3">
      <c r="E1553">
        <v>3</v>
      </c>
      <c r="F1553" t="s">
        <v>27</v>
      </c>
      <c r="H1553">
        <v>3</v>
      </c>
      <c r="I1553" t="s">
        <v>37</v>
      </c>
    </row>
    <row r="1554" spans="5:9" x14ac:dyDescent="0.3">
      <c r="E1554">
        <v>3</v>
      </c>
      <c r="F1554" t="s">
        <v>27</v>
      </c>
      <c r="H1554">
        <v>3</v>
      </c>
      <c r="I1554" t="s">
        <v>37</v>
      </c>
    </row>
    <row r="1555" spans="5:9" x14ac:dyDescent="0.3">
      <c r="E1555">
        <v>3</v>
      </c>
      <c r="F1555" t="s">
        <v>27</v>
      </c>
      <c r="H1555">
        <v>2</v>
      </c>
      <c r="I1555" t="s">
        <v>37</v>
      </c>
    </row>
    <row r="1556" spans="5:9" x14ac:dyDescent="0.3">
      <c r="E1556">
        <v>4</v>
      </c>
      <c r="F1556" t="s">
        <v>27</v>
      </c>
      <c r="H1556">
        <v>2</v>
      </c>
      <c r="I1556" t="s">
        <v>37</v>
      </c>
    </row>
    <row r="1557" spans="5:9" x14ac:dyDescent="0.3">
      <c r="E1557">
        <v>2</v>
      </c>
      <c r="F1557" t="s">
        <v>27</v>
      </c>
      <c r="H1557">
        <v>3</v>
      </c>
      <c r="I1557" t="s">
        <v>37</v>
      </c>
    </row>
    <row r="1558" spans="5:9" x14ac:dyDescent="0.3">
      <c r="E1558">
        <v>4</v>
      </c>
      <c r="F1558" t="s">
        <v>27</v>
      </c>
      <c r="H1558">
        <v>4</v>
      </c>
      <c r="I1558" t="s">
        <v>37</v>
      </c>
    </row>
    <row r="1559" spans="5:9" x14ac:dyDescent="0.3">
      <c r="E1559">
        <v>4</v>
      </c>
      <c r="F1559" t="s">
        <v>27</v>
      </c>
      <c r="H1559">
        <v>2</v>
      </c>
      <c r="I1559" t="s">
        <v>37</v>
      </c>
    </row>
    <row r="1560" spans="5:9" x14ac:dyDescent="0.3">
      <c r="E1560">
        <v>2</v>
      </c>
      <c r="F1560" t="s">
        <v>27</v>
      </c>
      <c r="H1560">
        <v>3</v>
      </c>
      <c r="I1560" t="s">
        <v>37</v>
      </c>
    </row>
    <row r="1561" spans="5:9" x14ac:dyDescent="0.3">
      <c r="E1561">
        <v>3</v>
      </c>
      <c r="F1561" t="s">
        <v>27</v>
      </c>
      <c r="H1561">
        <v>4</v>
      </c>
      <c r="I1561" t="s">
        <v>37</v>
      </c>
    </row>
    <row r="1562" spans="5:9" x14ac:dyDescent="0.3">
      <c r="E1562">
        <v>2</v>
      </c>
      <c r="F1562" t="s">
        <v>27</v>
      </c>
      <c r="H1562">
        <v>3</v>
      </c>
      <c r="I1562" t="s">
        <v>37</v>
      </c>
    </row>
    <row r="1563" spans="5:9" x14ac:dyDescent="0.3">
      <c r="E1563">
        <v>4</v>
      </c>
      <c r="F1563" t="s">
        <v>27</v>
      </c>
      <c r="H1563">
        <v>3</v>
      </c>
      <c r="I1563" t="s">
        <v>37</v>
      </c>
    </row>
    <row r="1564" spans="5:9" x14ac:dyDescent="0.3">
      <c r="E1564">
        <v>2</v>
      </c>
      <c r="F1564" t="s">
        <v>27</v>
      </c>
      <c r="H1564">
        <v>4</v>
      </c>
      <c r="I1564" t="s">
        <v>37</v>
      </c>
    </row>
    <row r="1565" spans="5:9" x14ac:dyDescent="0.3">
      <c r="E1565">
        <v>2</v>
      </c>
      <c r="F1565" t="s">
        <v>27</v>
      </c>
      <c r="H1565">
        <v>1</v>
      </c>
      <c r="I1565" t="s">
        <v>37</v>
      </c>
    </row>
    <row r="1566" spans="5:9" x14ac:dyDescent="0.3">
      <c r="E1566">
        <v>2</v>
      </c>
      <c r="F1566" t="s">
        <v>27</v>
      </c>
      <c r="H1566">
        <v>1</v>
      </c>
      <c r="I1566" t="s">
        <v>37</v>
      </c>
    </row>
    <row r="1567" spans="5:9" x14ac:dyDescent="0.3">
      <c r="E1567">
        <v>4</v>
      </c>
      <c r="F1567" t="s">
        <v>27</v>
      </c>
      <c r="H1567">
        <v>1</v>
      </c>
      <c r="I1567" t="s">
        <v>37</v>
      </c>
    </row>
    <row r="1568" spans="5:9" x14ac:dyDescent="0.3">
      <c r="E1568">
        <v>4</v>
      </c>
      <c r="F1568" t="s">
        <v>27</v>
      </c>
      <c r="H1568">
        <v>1</v>
      </c>
      <c r="I1568" t="s">
        <v>37</v>
      </c>
    </row>
    <row r="1569" spans="5:9" x14ac:dyDescent="0.3">
      <c r="E1569">
        <v>3</v>
      </c>
      <c r="F1569" t="s">
        <v>27</v>
      </c>
      <c r="H1569">
        <v>3</v>
      </c>
      <c r="I1569" t="s">
        <v>37</v>
      </c>
    </row>
    <row r="1570" spans="5:9" x14ac:dyDescent="0.3">
      <c r="E1570">
        <v>3</v>
      </c>
      <c r="F1570" t="s">
        <v>27</v>
      </c>
      <c r="H1570">
        <v>3</v>
      </c>
      <c r="I1570" t="s">
        <v>37</v>
      </c>
    </row>
    <row r="1571" spans="5:9" x14ac:dyDescent="0.3">
      <c r="E1571">
        <v>4</v>
      </c>
      <c r="F1571" t="s">
        <v>27</v>
      </c>
      <c r="H1571">
        <v>2</v>
      </c>
      <c r="I1571" t="s">
        <v>37</v>
      </c>
    </row>
    <row r="1572" spans="5:9" x14ac:dyDescent="0.3">
      <c r="E1572">
        <v>4</v>
      </c>
      <c r="F1572" t="s">
        <v>27</v>
      </c>
      <c r="H1572">
        <v>4</v>
      </c>
      <c r="I1572" t="s">
        <v>37</v>
      </c>
    </row>
    <row r="1573" spans="5:9" x14ac:dyDescent="0.3">
      <c r="E1573">
        <v>1</v>
      </c>
      <c r="F1573" t="s">
        <v>27</v>
      </c>
      <c r="H1573">
        <v>1</v>
      </c>
      <c r="I1573" t="s">
        <v>37</v>
      </c>
    </row>
    <row r="1574" spans="5:9" x14ac:dyDescent="0.3">
      <c r="E1574">
        <v>5</v>
      </c>
      <c r="F1574" t="s">
        <v>27</v>
      </c>
      <c r="H1574">
        <v>2</v>
      </c>
      <c r="I1574" t="s">
        <v>37</v>
      </c>
    </row>
    <row r="1575" spans="5:9" x14ac:dyDescent="0.3">
      <c r="E1575">
        <v>3</v>
      </c>
      <c r="F1575" t="s">
        <v>27</v>
      </c>
      <c r="H1575">
        <v>3</v>
      </c>
      <c r="I1575" t="s">
        <v>37</v>
      </c>
    </row>
    <row r="1576" spans="5:9" x14ac:dyDescent="0.3">
      <c r="E1576">
        <v>1</v>
      </c>
      <c r="F1576" t="s">
        <v>27</v>
      </c>
      <c r="H1576">
        <v>1</v>
      </c>
      <c r="I1576" t="s">
        <v>37</v>
      </c>
    </row>
    <row r="1577" spans="5:9" x14ac:dyDescent="0.3">
      <c r="E1577">
        <v>2</v>
      </c>
      <c r="F1577" t="s">
        <v>27</v>
      </c>
      <c r="H1577">
        <v>3</v>
      </c>
      <c r="I1577" t="s">
        <v>37</v>
      </c>
    </row>
    <row r="1578" spans="5:9" x14ac:dyDescent="0.3">
      <c r="E1578">
        <v>1</v>
      </c>
      <c r="F1578" t="s">
        <v>27</v>
      </c>
      <c r="H1578">
        <v>3</v>
      </c>
      <c r="I1578" t="s">
        <v>37</v>
      </c>
    </row>
    <row r="1579" spans="5:9" x14ac:dyDescent="0.3">
      <c r="E1579">
        <v>5</v>
      </c>
      <c r="F1579" t="s">
        <v>27</v>
      </c>
      <c r="H1579">
        <v>3</v>
      </c>
      <c r="I1579" t="s">
        <v>37</v>
      </c>
    </row>
    <row r="1580" spans="5:9" x14ac:dyDescent="0.3">
      <c r="E1580">
        <v>4</v>
      </c>
      <c r="F1580" t="s">
        <v>27</v>
      </c>
      <c r="H1580">
        <v>3</v>
      </c>
      <c r="I1580" t="s">
        <v>37</v>
      </c>
    </row>
    <row r="1581" spans="5:9" x14ac:dyDescent="0.3">
      <c r="E1581">
        <v>3</v>
      </c>
      <c r="F1581" t="s">
        <v>27</v>
      </c>
      <c r="H1581">
        <v>3</v>
      </c>
      <c r="I1581" t="s">
        <v>37</v>
      </c>
    </row>
    <row r="1582" spans="5:9" x14ac:dyDescent="0.3">
      <c r="E1582">
        <v>3</v>
      </c>
      <c r="F1582" t="s">
        <v>27</v>
      </c>
      <c r="H1582">
        <v>3</v>
      </c>
      <c r="I1582" t="s">
        <v>37</v>
      </c>
    </row>
    <row r="1583" spans="5:9" x14ac:dyDescent="0.3">
      <c r="E1583">
        <v>4</v>
      </c>
      <c r="F1583" t="s">
        <v>27</v>
      </c>
      <c r="H1583">
        <v>2</v>
      </c>
      <c r="I1583" t="s">
        <v>37</v>
      </c>
    </row>
    <row r="1584" spans="5:9" x14ac:dyDescent="0.3">
      <c r="E1584">
        <v>3</v>
      </c>
      <c r="F1584" t="s">
        <v>27</v>
      </c>
      <c r="H1584">
        <v>4</v>
      </c>
      <c r="I1584" t="s">
        <v>37</v>
      </c>
    </row>
    <row r="1585" spans="5:9" x14ac:dyDescent="0.3">
      <c r="E1585">
        <v>2</v>
      </c>
      <c r="F1585" t="s">
        <v>27</v>
      </c>
      <c r="H1585">
        <v>3</v>
      </c>
      <c r="I1585" t="s">
        <v>37</v>
      </c>
    </row>
    <row r="1586" spans="5:9" x14ac:dyDescent="0.3">
      <c r="E1586">
        <v>3</v>
      </c>
      <c r="F1586" t="s">
        <v>27</v>
      </c>
      <c r="H1586">
        <v>4</v>
      </c>
      <c r="I1586" t="s">
        <v>37</v>
      </c>
    </row>
    <row r="1587" spans="5:9" x14ac:dyDescent="0.3">
      <c r="E1587">
        <v>3</v>
      </c>
      <c r="F1587" t="s">
        <v>27</v>
      </c>
      <c r="H1587">
        <v>2</v>
      </c>
      <c r="I1587" t="s">
        <v>37</v>
      </c>
    </row>
    <row r="1588" spans="5:9" x14ac:dyDescent="0.3">
      <c r="E1588">
        <v>4</v>
      </c>
      <c r="F1588" t="s">
        <v>27</v>
      </c>
      <c r="H1588">
        <v>4</v>
      </c>
      <c r="I1588" t="s">
        <v>37</v>
      </c>
    </row>
    <row r="1589" spans="5:9" x14ac:dyDescent="0.3">
      <c r="E1589">
        <v>3</v>
      </c>
      <c r="F1589" t="s">
        <v>27</v>
      </c>
      <c r="H1589">
        <v>3</v>
      </c>
      <c r="I1589" t="s">
        <v>37</v>
      </c>
    </row>
    <row r="1590" spans="5:9" x14ac:dyDescent="0.3">
      <c r="E1590">
        <v>3</v>
      </c>
      <c r="F1590" t="s">
        <v>27</v>
      </c>
      <c r="H1590">
        <v>4</v>
      </c>
      <c r="I1590" t="s">
        <v>37</v>
      </c>
    </row>
    <row r="1591" spans="5:9" x14ac:dyDescent="0.3">
      <c r="E1591">
        <v>2</v>
      </c>
      <c r="F1591" t="s">
        <v>27</v>
      </c>
      <c r="H1591">
        <v>3</v>
      </c>
      <c r="I1591" t="s">
        <v>37</v>
      </c>
    </row>
    <row r="1592" spans="5:9" x14ac:dyDescent="0.3">
      <c r="E1592">
        <v>4</v>
      </c>
      <c r="F1592" t="s">
        <v>27</v>
      </c>
      <c r="H1592">
        <v>2</v>
      </c>
      <c r="I1592" t="s">
        <v>37</v>
      </c>
    </row>
    <row r="1593" spans="5:9" x14ac:dyDescent="0.3">
      <c r="E1593">
        <v>3</v>
      </c>
      <c r="F1593" t="s">
        <v>27</v>
      </c>
      <c r="H1593">
        <v>2</v>
      </c>
      <c r="I1593" t="s">
        <v>37</v>
      </c>
    </row>
    <row r="1594" spans="5:9" x14ac:dyDescent="0.3">
      <c r="E1594">
        <v>4</v>
      </c>
      <c r="F1594" t="s">
        <v>27</v>
      </c>
      <c r="H1594">
        <v>3</v>
      </c>
      <c r="I1594" t="s">
        <v>37</v>
      </c>
    </row>
    <row r="1595" spans="5:9" x14ac:dyDescent="0.3">
      <c r="E1595">
        <v>2</v>
      </c>
      <c r="F1595" t="s">
        <v>27</v>
      </c>
      <c r="H1595">
        <v>1</v>
      </c>
      <c r="I1595" t="s">
        <v>37</v>
      </c>
    </row>
    <row r="1596" spans="5:9" x14ac:dyDescent="0.3">
      <c r="E1596">
        <v>4</v>
      </c>
      <c r="F1596" t="s">
        <v>27</v>
      </c>
      <c r="H1596">
        <v>4</v>
      </c>
      <c r="I1596" t="s">
        <v>37</v>
      </c>
    </row>
    <row r="1597" spans="5:9" x14ac:dyDescent="0.3">
      <c r="E1597">
        <v>2</v>
      </c>
      <c r="F1597" t="s">
        <v>27</v>
      </c>
      <c r="H1597">
        <v>2</v>
      </c>
      <c r="I1597" t="s">
        <v>37</v>
      </c>
    </row>
    <row r="1598" spans="5:9" x14ac:dyDescent="0.3">
      <c r="E1598">
        <v>5</v>
      </c>
      <c r="F1598" t="s">
        <v>27</v>
      </c>
      <c r="H1598">
        <v>4</v>
      </c>
      <c r="I1598" t="s">
        <v>37</v>
      </c>
    </row>
    <row r="1599" spans="5:9" x14ac:dyDescent="0.3">
      <c r="E1599">
        <v>3</v>
      </c>
      <c r="F1599" t="s">
        <v>27</v>
      </c>
      <c r="H1599">
        <v>2</v>
      </c>
      <c r="I1599" t="s">
        <v>37</v>
      </c>
    </row>
    <row r="1600" spans="5:9" x14ac:dyDescent="0.3">
      <c r="E1600">
        <v>3</v>
      </c>
      <c r="F1600" t="s">
        <v>27</v>
      </c>
      <c r="H1600">
        <v>4</v>
      </c>
      <c r="I1600" t="s">
        <v>37</v>
      </c>
    </row>
    <row r="1601" spans="5:9" x14ac:dyDescent="0.3">
      <c r="E1601">
        <v>2</v>
      </c>
      <c r="F1601" t="s">
        <v>27</v>
      </c>
      <c r="H1601">
        <v>3</v>
      </c>
      <c r="I1601" t="s">
        <v>37</v>
      </c>
    </row>
    <row r="1602" spans="5:9" x14ac:dyDescent="0.3">
      <c r="E1602">
        <v>2</v>
      </c>
      <c r="F1602" t="s">
        <v>27</v>
      </c>
      <c r="H1602">
        <v>4</v>
      </c>
      <c r="I1602" t="s">
        <v>37</v>
      </c>
    </row>
    <row r="1603" spans="5:9" x14ac:dyDescent="0.3">
      <c r="E1603">
        <v>3</v>
      </c>
      <c r="F1603" t="s">
        <v>27</v>
      </c>
      <c r="H1603">
        <v>5</v>
      </c>
      <c r="I1603" t="s">
        <v>37</v>
      </c>
    </row>
    <row r="1604" spans="5:9" x14ac:dyDescent="0.3">
      <c r="E1604">
        <v>3</v>
      </c>
      <c r="F1604" t="s">
        <v>27</v>
      </c>
      <c r="H1604">
        <v>1</v>
      </c>
      <c r="I1604" t="s">
        <v>37</v>
      </c>
    </row>
    <row r="1605" spans="5:9" x14ac:dyDescent="0.3">
      <c r="E1605">
        <v>3</v>
      </c>
      <c r="F1605" t="s">
        <v>27</v>
      </c>
      <c r="H1605">
        <v>1</v>
      </c>
      <c r="I1605" t="s">
        <v>37</v>
      </c>
    </row>
    <row r="1606" spans="5:9" x14ac:dyDescent="0.3">
      <c r="E1606">
        <v>4</v>
      </c>
      <c r="F1606" t="s">
        <v>27</v>
      </c>
      <c r="H1606">
        <v>4</v>
      </c>
      <c r="I1606" t="s">
        <v>37</v>
      </c>
    </row>
    <row r="1607" spans="5:9" x14ac:dyDescent="0.3">
      <c r="E1607">
        <v>1</v>
      </c>
      <c r="F1607" t="s">
        <v>27</v>
      </c>
      <c r="H1607">
        <v>1</v>
      </c>
      <c r="I1607" t="s">
        <v>37</v>
      </c>
    </row>
    <row r="1608" spans="5:9" x14ac:dyDescent="0.3">
      <c r="E1608">
        <v>2</v>
      </c>
      <c r="F1608" t="s">
        <v>27</v>
      </c>
      <c r="H1608">
        <v>4</v>
      </c>
      <c r="I1608" t="s">
        <v>37</v>
      </c>
    </row>
    <row r="1609" spans="5:9" x14ac:dyDescent="0.3">
      <c r="E1609">
        <v>4</v>
      </c>
      <c r="F1609" t="s">
        <v>27</v>
      </c>
      <c r="H1609">
        <v>5</v>
      </c>
      <c r="I1609" t="s">
        <v>37</v>
      </c>
    </row>
    <row r="1610" spans="5:9" x14ac:dyDescent="0.3">
      <c r="E1610">
        <v>3</v>
      </c>
      <c r="F1610" t="s">
        <v>27</v>
      </c>
      <c r="H1610">
        <v>3</v>
      </c>
      <c r="I1610" t="s">
        <v>37</v>
      </c>
    </row>
    <row r="1611" spans="5:9" x14ac:dyDescent="0.3">
      <c r="E1611">
        <v>5</v>
      </c>
      <c r="F1611" t="s">
        <v>27</v>
      </c>
      <c r="H1611">
        <v>4</v>
      </c>
      <c r="I1611" t="s">
        <v>37</v>
      </c>
    </row>
    <row r="1612" spans="5:9" x14ac:dyDescent="0.3">
      <c r="E1612">
        <v>4</v>
      </c>
      <c r="F1612" t="s">
        <v>27</v>
      </c>
      <c r="H1612">
        <v>3</v>
      </c>
      <c r="I1612" t="s">
        <v>37</v>
      </c>
    </row>
    <row r="1613" spans="5:9" x14ac:dyDescent="0.3">
      <c r="E1613">
        <v>3</v>
      </c>
      <c r="F1613" t="s">
        <v>27</v>
      </c>
      <c r="H1613">
        <v>4</v>
      </c>
      <c r="I1613" t="s">
        <v>37</v>
      </c>
    </row>
    <row r="1614" spans="5:9" x14ac:dyDescent="0.3">
      <c r="E1614">
        <v>3</v>
      </c>
      <c r="F1614" t="s">
        <v>27</v>
      </c>
      <c r="H1614">
        <v>2</v>
      </c>
      <c r="I1614" t="s">
        <v>37</v>
      </c>
    </row>
    <row r="1615" spans="5:9" x14ac:dyDescent="0.3">
      <c r="E1615">
        <v>2</v>
      </c>
      <c r="F1615" t="s">
        <v>27</v>
      </c>
      <c r="H1615">
        <v>4</v>
      </c>
      <c r="I1615" t="s">
        <v>37</v>
      </c>
    </row>
    <row r="1616" spans="5:9" x14ac:dyDescent="0.3">
      <c r="E1616">
        <v>4</v>
      </c>
      <c r="F1616" t="s">
        <v>27</v>
      </c>
      <c r="H1616">
        <v>1</v>
      </c>
      <c r="I1616" t="s">
        <v>37</v>
      </c>
    </row>
    <row r="1617" spans="5:9" x14ac:dyDescent="0.3">
      <c r="E1617">
        <v>3</v>
      </c>
      <c r="F1617" t="s">
        <v>27</v>
      </c>
      <c r="H1617">
        <v>3</v>
      </c>
      <c r="I1617" t="s">
        <v>37</v>
      </c>
    </row>
    <row r="1618" spans="5:9" x14ac:dyDescent="0.3">
      <c r="E1618">
        <v>3</v>
      </c>
      <c r="F1618" t="s">
        <v>27</v>
      </c>
      <c r="H1618">
        <v>3</v>
      </c>
      <c r="I1618" t="s">
        <v>37</v>
      </c>
    </row>
    <row r="1619" spans="5:9" x14ac:dyDescent="0.3">
      <c r="E1619">
        <v>5</v>
      </c>
      <c r="F1619" t="s">
        <v>27</v>
      </c>
      <c r="H1619">
        <v>3</v>
      </c>
      <c r="I1619" t="s">
        <v>37</v>
      </c>
    </row>
    <row r="1620" spans="5:9" x14ac:dyDescent="0.3">
      <c r="E1620">
        <v>5</v>
      </c>
      <c r="F1620" t="s">
        <v>27</v>
      </c>
      <c r="H1620">
        <v>3</v>
      </c>
      <c r="I1620" t="s">
        <v>37</v>
      </c>
    </row>
    <row r="1621" spans="5:9" x14ac:dyDescent="0.3">
      <c r="E1621">
        <v>3</v>
      </c>
      <c r="F1621" t="s">
        <v>27</v>
      </c>
      <c r="H1621">
        <v>4</v>
      </c>
      <c r="I1621" t="s">
        <v>37</v>
      </c>
    </row>
    <row r="1622" spans="5:9" x14ac:dyDescent="0.3">
      <c r="E1622">
        <v>1</v>
      </c>
      <c r="F1622" t="s">
        <v>27</v>
      </c>
      <c r="H1622">
        <v>1</v>
      </c>
      <c r="I1622" t="s">
        <v>37</v>
      </c>
    </row>
    <row r="1623" spans="5:9" x14ac:dyDescent="0.3">
      <c r="E1623">
        <v>4</v>
      </c>
      <c r="F1623" t="s">
        <v>27</v>
      </c>
      <c r="H1623">
        <v>2</v>
      </c>
      <c r="I1623" t="s">
        <v>37</v>
      </c>
    </row>
    <row r="1624" spans="5:9" x14ac:dyDescent="0.3">
      <c r="E1624">
        <v>5</v>
      </c>
      <c r="F1624" t="s">
        <v>27</v>
      </c>
      <c r="H1624">
        <v>1</v>
      </c>
      <c r="I1624" t="s">
        <v>37</v>
      </c>
    </row>
    <row r="1625" spans="5:9" x14ac:dyDescent="0.3">
      <c r="E1625">
        <v>4</v>
      </c>
      <c r="F1625" t="s">
        <v>27</v>
      </c>
      <c r="H1625">
        <v>3</v>
      </c>
      <c r="I1625" t="s">
        <v>37</v>
      </c>
    </row>
    <row r="1626" spans="5:9" x14ac:dyDescent="0.3">
      <c r="E1626">
        <v>3</v>
      </c>
      <c r="F1626" t="s">
        <v>27</v>
      </c>
      <c r="H1626">
        <v>2</v>
      </c>
      <c r="I1626" t="s">
        <v>37</v>
      </c>
    </row>
    <row r="1627" spans="5:9" x14ac:dyDescent="0.3">
      <c r="E1627">
        <v>3</v>
      </c>
      <c r="F1627" t="s">
        <v>27</v>
      </c>
      <c r="H1627">
        <v>4</v>
      </c>
      <c r="I1627" t="s">
        <v>37</v>
      </c>
    </row>
    <row r="1628" spans="5:9" x14ac:dyDescent="0.3">
      <c r="E1628">
        <v>1</v>
      </c>
      <c r="F1628" t="s">
        <v>27</v>
      </c>
      <c r="H1628">
        <v>4</v>
      </c>
      <c r="I1628" t="s">
        <v>37</v>
      </c>
    </row>
    <row r="1629" spans="5:9" x14ac:dyDescent="0.3">
      <c r="E1629">
        <v>5</v>
      </c>
      <c r="F1629" t="s">
        <v>27</v>
      </c>
      <c r="H1629">
        <v>3</v>
      </c>
      <c r="I1629" t="s">
        <v>37</v>
      </c>
    </row>
    <row r="1630" spans="5:9" x14ac:dyDescent="0.3">
      <c r="E1630">
        <v>3</v>
      </c>
      <c r="F1630" t="s">
        <v>27</v>
      </c>
      <c r="H1630">
        <v>4</v>
      </c>
      <c r="I1630" t="s">
        <v>37</v>
      </c>
    </row>
    <row r="1631" spans="5:9" x14ac:dyDescent="0.3">
      <c r="E1631">
        <v>4</v>
      </c>
      <c r="F1631" t="s">
        <v>27</v>
      </c>
      <c r="H1631">
        <v>4</v>
      </c>
      <c r="I1631" t="s">
        <v>37</v>
      </c>
    </row>
    <row r="1632" spans="5:9" x14ac:dyDescent="0.3">
      <c r="E1632">
        <v>3</v>
      </c>
      <c r="F1632" t="s">
        <v>27</v>
      </c>
      <c r="H1632">
        <v>2</v>
      </c>
      <c r="I1632" t="s">
        <v>37</v>
      </c>
    </row>
    <row r="1633" spans="5:9" x14ac:dyDescent="0.3">
      <c r="E1633">
        <v>4</v>
      </c>
      <c r="F1633" t="s">
        <v>27</v>
      </c>
      <c r="H1633">
        <v>3</v>
      </c>
      <c r="I1633" t="s">
        <v>37</v>
      </c>
    </row>
    <row r="1634" spans="5:9" x14ac:dyDescent="0.3">
      <c r="E1634">
        <v>3</v>
      </c>
      <c r="F1634" t="s">
        <v>27</v>
      </c>
      <c r="H1634">
        <v>4</v>
      </c>
      <c r="I1634" t="s">
        <v>37</v>
      </c>
    </row>
    <row r="1635" spans="5:9" x14ac:dyDescent="0.3">
      <c r="E1635">
        <v>4</v>
      </c>
      <c r="F1635" t="s">
        <v>27</v>
      </c>
      <c r="H1635">
        <v>3</v>
      </c>
      <c r="I1635" t="s">
        <v>37</v>
      </c>
    </row>
    <row r="1636" spans="5:9" x14ac:dyDescent="0.3">
      <c r="E1636">
        <v>1</v>
      </c>
      <c r="F1636" t="s">
        <v>27</v>
      </c>
      <c r="H1636">
        <v>5</v>
      </c>
      <c r="I1636" t="s">
        <v>37</v>
      </c>
    </row>
    <row r="1637" spans="5:9" x14ac:dyDescent="0.3">
      <c r="E1637">
        <v>4</v>
      </c>
      <c r="F1637" t="s">
        <v>27</v>
      </c>
      <c r="H1637">
        <v>3</v>
      </c>
      <c r="I1637" t="s">
        <v>37</v>
      </c>
    </row>
    <row r="1638" spans="5:9" x14ac:dyDescent="0.3">
      <c r="E1638">
        <v>4</v>
      </c>
      <c r="F1638" t="s">
        <v>27</v>
      </c>
      <c r="H1638">
        <v>3</v>
      </c>
      <c r="I1638" t="s">
        <v>37</v>
      </c>
    </row>
    <row r="1639" spans="5:9" x14ac:dyDescent="0.3">
      <c r="E1639">
        <v>3</v>
      </c>
      <c r="F1639" t="s">
        <v>27</v>
      </c>
      <c r="H1639">
        <v>3</v>
      </c>
      <c r="I1639" t="s">
        <v>37</v>
      </c>
    </row>
    <row r="1640" spans="5:9" x14ac:dyDescent="0.3">
      <c r="E1640">
        <v>4</v>
      </c>
      <c r="F1640" t="s">
        <v>27</v>
      </c>
      <c r="H1640">
        <v>1</v>
      </c>
      <c r="I1640" t="s">
        <v>37</v>
      </c>
    </row>
    <row r="1641" spans="5:9" x14ac:dyDescent="0.3">
      <c r="E1641">
        <v>3</v>
      </c>
      <c r="F1641" t="s">
        <v>27</v>
      </c>
      <c r="H1641">
        <v>3</v>
      </c>
      <c r="I1641" t="s">
        <v>37</v>
      </c>
    </row>
    <row r="1642" spans="5:9" x14ac:dyDescent="0.3">
      <c r="E1642">
        <v>1</v>
      </c>
      <c r="F1642" t="s">
        <v>27</v>
      </c>
      <c r="H1642">
        <v>3</v>
      </c>
      <c r="I1642" t="s">
        <v>37</v>
      </c>
    </row>
    <row r="1643" spans="5:9" x14ac:dyDescent="0.3">
      <c r="E1643">
        <v>4</v>
      </c>
      <c r="F1643" t="s">
        <v>27</v>
      </c>
      <c r="H1643">
        <v>3</v>
      </c>
      <c r="I1643" t="s">
        <v>37</v>
      </c>
    </row>
    <row r="1644" spans="5:9" x14ac:dyDescent="0.3">
      <c r="E1644">
        <v>3</v>
      </c>
      <c r="F1644" t="s">
        <v>27</v>
      </c>
      <c r="H1644">
        <v>4</v>
      </c>
      <c r="I1644" t="s">
        <v>37</v>
      </c>
    </row>
    <row r="1645" spans="5:9" x14ac:dyDescent="0.3">
      <c r="E1645">
        <v>2</v>
      </c>
      <c r="F1645" t="s">
        <v>27</v>
      </c>
      <c r="H1645">
        <v>5</v>
      </c>
      <c r="I1645" t="s">
        <v>37</v>
      </c>
    </row>
    <row r="1646" spans="5:9" x14ac:dyDescent="0.3">
      <c r="E1646">
        <v>4</v>
      </c>
      <c r="F1646" t="s">
        <v>27</v>
      </c>
      <c r="H1646">
        <v>4</v>
      </c>
      <c r="I1646" t="s">
        <v>37</v>
      </c>
    </row>
    <row r="1647" spans="5:9" x14ac:dyDescent="0.3">
      <c r="E1647">
        <v>1</v>
      </c>
      <c r="F1647" t="s">
        <v>27</v>
      </c>
      <c r="H1647">
        <v>4</v>
      </c>
      <c r="I1647" t="s">
        <v>37</v>
      </c>
    </row>
    <row r="1648" spans="5:9" x14ac:dyDescent="0.3">
      <c r="E1648">
        <v>3</v>
      </c>
      <c r="F1648" t="s">
        <v>27</v>
      </c>
      <c r="H1648">
        <v>2</v>
      </c>
      <c r="I1648" t="s">
        <v>37</v>
      </c>
    </row>
    <row r="1649" spans="5:9" x14ac:dyDescent="0.3">
      <c r="E1649">
        <v>2</v>
      </c>
      <c r="F1649" t="s">
        <v>27</v>
      </c>
      <c r="H1649">
        <v>1</v>
      </c>
      <c r="I1649" t="s">
        <v>37</v>
      </c>
    </row>
    <row r="1650" spans="5:9" x14ac:dyDescent="0.3">
      <c r="E1650">
        <v>4</v>
      </c>
      <c r="F1650" t="s">
        <v>27</v>
      </c>
      <c r="H1650">
        <v>3</v>
      </c>
      <c r="I1650" t="s">
        <v>37</v>
      </c>
    </row>
    <row r="1651" spans="5:9" x14ac:dyDescent="0.3">
      <c r="E1651">
        <v>4</v>
      </c>
      <c r="F1651" t="s">
        <v>27</v>
      </c>
      <c r="H1651">
        <v>3</v>
      </c>
      <c r="I1651" t="s">
        <v>37</v>
      </c>
    </row>
    <row r="1652" spans="5:9" x14ac:dyDescent="0.3">
      <c r="E1652">
        <v>2</v>
      </c>
      <c r="F1652" t="s">
        <v>27</v>
      </c>
      <c r="H1652">
        <v>4</v>
      </c>
      <c r="I1652" t="s">
        <v>37</v>
      </c>
    </row>
    <row r="1653" spans="5:9" x14ac:dyDescent="0.3">
      <c r="E1653">
        <v>2</v>
      </c>
      <c r="F1653" t="s">
        <v>27</v>
      </c>
      <c r="H1653">
        <v>4</v>
      </c>
      <c r="I1653" t="s">
        <v>37</v>
      </c>
    </row>
    <row r="1654" spans="5:9" x14ac:dyDescent="0.3">
      <c r="E1654">
        <v>2</v>
      </c>
      <c r="F1654" t="s">
        <v>27</v>
      </c>
      <c r="H1654">
        <v>3</v>
      </c>
      <c r="I1654" t="s">
        <v>37</v>
      </c>
    </row>
    <row r="1655" spans="5:9" x14ac:dyDescent="0.3">
      <c r="E1655">
        <v>3</v>
      </c>
      <c r="F1655" t="s">
        <v>27</v>
      </c>
      <c r="H1655">
        <v>1</v>
      </c>
      <c r="I1655" t="s">
        <v>37</v>
      </c>
    </row>
    <row r="1656" spans="5:9" x14ac:dyDescent="0.3">
      <c r="E1656">
        <v>3</v>
      </c>
      <c r="F1656" t="s">
        <v>27</v>
      </c>
      <c r="H1656">
        <v>3</v>
      </c>
      <c r="I1656" t="s">
        <v>37</v>
      </c>
    </row>
    <row r="1657" spans="5:9" x14ac:dyDescent="0.3">
      <c r="E1657">
        <v>3</v>
      </c>
      <c r="F1657" t="s">
        <v>27</v>
      </c>
      <c r="H1657">
        <v>3</v>
      </c>
      <c r="I1657" t="s">
        <v>37</v>
      </c>
    </row>
    <row r="1658" spans="5:9" x14ac:dyDescent="0.3">
      <c r="E1658">
        <v>2</v>
      </c>
      <c r="F1658" t="s">
        <v>27</v>
      </c>
      <c r="H1658">
        <v>3</v>
      </c>
      <c r="I1658" t="s">
        <v>37</v>
      </c>
    </row>
    <row r="1659" spans="5:9" x14ac:dyDescent="0.3">
      <c r="E1659">
        <v>3</v>
      </c>
      <c r="F1659" t="s">
        <v>27</v>
      </c>
      <c r="H1659">
        <v>3</v>
      </c>
      <c r="I1659" t="s">
        <v>37</v>
      </c>
    </row>
    <row r="1660" spans="5:9" x14ac:dyDescent="0.3">
      <c r="E1660">
        <v>1</v>
      </c>
      <c r="F1660" t="s">
        <v>27</v>
      </c>
      <c r="H1660">
        <v>3</v>
      </c>
      <c r="I1660" t="s">
        <v>37</v>
      </c>
    </row>
    <row r="1661" spans="5:9" x14ac:dyDescent="0.3">
      <c r="E1661">
        <v>3</v>
      </c>
      <c r="F1661" t="s">
        <v>27</v>
      </c>
      <c r="H1661">
        <v>3</v>
      </c>
      <c r="I1661" t="s">
        <v>37</v>
      </c>
    </row>
    <row r="1662" spans="5:9" x14ac:dyDescent="0.3">
      <c r="E1662">
        <v>4</v>
      </c>
      <c r="F1662" t="s">
        <v>27</v>
      </c>
      <c r="H1662">
        <v>2</v>
      </c>
      <c r="I1662" t="s">
        <v>37</v>
      </c>
    </row>
    <row r="1663" spans="5:9" x14ac:dyDescent="0.3">
      <c r="E1663">
        <v>5</v>
      </c>
      <c r="F1663" t="s">
        <v>27</v>
      </c>
      <c r="H1663">
        <v>4</v>
      </c>
      <c r="I1663" t="s">
        <v>37</v>
      </c>
    </row>
    <row r="1664" spans="5:9" x14ac:dyDescent="0.3">
      <c r="E1664">
        <v>1</v>
      </c>
      <c r="F1664" t="s">
        <v>27</v>
      </c>
      <c r="H1664">
        <v>4</v>
      </c>
      <c r="I1664" t="s">
        <v>37</v>
      </c>
    </row>
    <row r="1665" spans="5:9" x14ac:dyDescent="0.3">
      <c r="E1665">
        <v>2</v>
      </c>
      <c r="F1665" t="s">
        <v>27</v>
      </c>
      <c r="H1665">
        <v>3</v>
      </c>
      <c r="I1665" t="s">
        <v>37</v>
      </c>
    </row>
    <row r="1666" spans="5:9" x14ac:dyDescent="0.3">
      <c r="E1666">
        <v>2</v>
      </c>
      <c r="F1666" t="s">
        <v>27</v>
      </c>
      <c r="H1666">
        <v>4</v>
      </c>
      <c r="I1666" t="s">
        <v>37</v>
      </c>
    </row>
    <row r="1667" spans="5:9" x14ac:dyDescent="0.3">
      <c r="E1667">
        <v>3</v>
      </c>
      <c r="F1667" t="s">
        <v>27</v>
      </c>
      <c r="H1667">
        <v>3</v>
      </c>
      <c r="I1667" t="s">
        <v>37</v>
      </c>
    </row>
    <row r="1668" spans="5:9" x14ac:dyDescent="0.3">
      <c r="E1668">
        <v>4</v>
      </c>
      <c r="F1668" t="s">
        <v>27</v>
      </c>
      <c r="H1668">
        <v>3</v>
      </c>
      <c r="I1668" t="s">
        <v>37</v>
      </c>
    </row>
    <row r="1669" spans="5:9" x14ac:dyDescent="0.3">
      <c r="E1669">
        <v>4</v>
      </c>
      <c r="F1669" t="s">
        <v>27</v>
      </c>
      <c r="H1669">
        <v>1</v>
      </c>
      <c r="I1669" t="s">
        <v>37</v>
      </c>
    </row>
    <row r="1670" spans="5:9" x14ac:dyDescent="0.3">
      <c r="E1670">
        <v>1</v>
      </c>
      <c r="F1670" t="s">
        <v>27</v>
      </c>
      <c r="H1670">
        <v>2</v>
      </c>
      <c r="I1670" t="s">
        <v>37</v>
      </c>
    </row>
    <row r="1671" spans="5:9" x14ac:dyDescent="0.3">
      <c r="E1671">
        <v>4</v>
      </c>
      <c r="F1671" t="s">
        <v>27</v>
      </c>
      <c r="H1671">
        <v>1</v>
      </c>
      <c r="I1671" t="s">
        <v>37</v>
      </c>
    </row>
    <row r="1672" spans="5:9" x14ac:dyDescent="0.3">
      <c r="E1672">
        <v>4</v>
      </c>
      <c r="F1672" t="s">
        <v>27</v>
      </c>
      <c r="H1672">
        <v>3</v>
      </c>
      <c r="I1672" t="s">
        <v>37</v>
      </c>
    </row>
    <row r="1673" spans="5:9" x14ac:dyDescent="0.3">
      <c r="E1673">
        <v>4</v>
      </c>
      <c r="F1673" t="s">
        <v>27</v>
      </c>
      <c r="H1673">
        <v>2</v>
      </c>
      <c r="I1673" t="s">
        <v>37</v>
      </c>
    </row>
    <row r="1674" spans="5:9" x14ac:dyDescent="0.3">
      <c r="E1674">
        <v>2</v>
      </c>
      <c r="F1674" t="s">
        <v>27</v>
      </c>
      <c r="H1674">
        <v>3</v>
      </c>
      <c r="I1674" t="s">
        <v>37</v>
      </c>
    </row>
    <row r="1675" spans="5:9" x14ac:dyDescent="0.3">
      <c r="E1675">
        <v>2</v>
      </c>
      <c r="F1675" t="s">
        <v>27</v>
      </c>
      <c r="H1675">
        <v>3</v>
      </c>
      <c r="I1675" t="s">
        <v>37</v>
      </c>
    </row>
    <row r="1676" spans="5:9" x14ac:dyDescent="0.3">
      <c r="E1676">
        <v>4</v>
      </c>
      <c r="F1676" t="s">
        <v>27</v>
      </c>
      <c r="H1676">
        <v>1</v>
      </c>
      <c r="I1676" t="s">
        <v>37</v>
      </c>
    </row>
    <row r="1677" spans="5:9" x14ac:dyDescent="0.3">
      <c r="E1677">
        <v>2</v>
      </c>
      <c r="F1677" t="s">
        <v>27</v>
      </c>
      <c r="H1677">
        <v>3</v>
      </c>
      <c r="I1677" t="s">
        <v>37</v>
      </c>
    </row>
    <row r="1678" spans="5:9" x14ac:dyDescent="0.3">
      <c r="E1678">
        <v>3</v>
      </c>
      <c r="F1678" t="s">
        <v>27</v>
      </c>
      <c r="H1678">
        <v>2</v>
      </c>
      <c r="I1678" t="s">
        <v>37</v>
      </c>
    </row>
    <row r="1679" spans="5:9" x14ac:dyDescent="0.3">
      <c r="E1679">
        <v>2</v>
      </c>
      <c r="F1679" t="s">
        <v>27</v>
      </c>
      <c r="H1679">
        <v>4</v>
      </c>
      <c r="I1679" t="s">
        <v>37</v>
      </c>
    </row>
    <row r="1680" spans="5:9" x14ac:dyDescent="0.3">
      <c r="E1680">
        <v>3</v>
      </c>
      <c r="F1680" t="s">
        <v>27</v>
      </c>
      <c r="H1680">
        <v>4</v>
      </c>
      <c r="I1680" t="s">
        <v>37</v>
      </c>
    </row>
    <row r="1681" spans="5:9" x14ac:dyDescent="0.3">
      <c r="E1681">
        <v>4</v>
      </c>
      <c r="F1681" t="s">
        <v>27</v>
      </c>
      <c r="H1681">
        <v>3</v>
      </c>
      <c r="I1681" t="s">
        <v>37</v>
      </c>
    </row>
    <row r="1682" spans="5:9" x14ac:dyDescent="0.3">
      <c r="E1682">
        <v>2</v>
      </c>
      <c r="F1682" t="s">
        <v>27</v>
      </c>
      <c r="H1682">
        <v>4</v>
      </c>
      <c r="I1682" t="s">
        <v>37</v>
      </c>
    </row>
    <row r="1683" spans="5:9" x14ac:dyDescent="0.3">
      <c r="E1683">
        <v>3</v>
      </c>
      <c r="F1683" t="s">
        <v>27</v>
      </c>
      <c r="H1683">
        <v>2</v>
      </c>
      <c r="I1683" t="s">
        <v>37</v>
      </c>
    </row>
    <row r="1684" spans="5:9" x14ac:dyDescent="0.3">
      <c r="E1684">
        <v>3</v>
      </c>
      <c r="F1684" t="s">
        <v>27</v>
      </c>
      <c r="H1684">
        <v>2</v>
      </c>
      <c r="I1684" t="s">
        <v>37</v>
      </c>
    </row>
    <row r="1685" spans="5:9" x14ac:dyDescent="0.3">
      <c r="E1685">
        <v>3</v>
      </c>
      <c r="F1685" t="s">
        <v>27</v>
      </c>
      <c r="H1685">
        <v>4</v>
      </c>
      <c r="I1685" t="s">
        <v>37</v>
      </c>
    </row>
    <row r="1686" spans="5:9" x14ac:dyDescent="0.3">
      <c r="E1686">
        <v>4</v>
      </c>
      <c r="F1686" t="s">
        <v>27</v>
      </c>
      <c r="H1686">
        <v>1</v>
      </c>
      <c r="I1686" t="s">
        <v>37</v>
      </c>
    </row>
    <row r="1687" spans="5:9" x14ac:dyDescent="0.3">
      <c r="E1687">
        <v>3</v>
      </c>
      <c r="F1687" t="s">
        <v>27</v>
      </c>
      <c r="H1687">
        <v>3</v>
      </c>
      <c r="I1687" t="s">
        <v>37</v>
      </c>
    </row>
    <row r="1688" spans="5:9" x14ac:dyDescent="0.3">
      <c r="E1688">
        <v>4</v>
      </c>
      <c r="F1688" t="s">
        <v>27</v>
      </c>
      <c r="H1688">
        <v>1</v>
      </c>
      <c r="I1688" t="s">
        <v>37</v>
      </c>
    </row>
    <row r="1689" spans="5:9" x14ac:dyDescent="0.3">
      <c r="E1689">
        <v>2</v>
      </c>
      <c r="F1689" t="s">
        <v>27</v>
      </c>
      <c r="H1689">
        <v>3</v>
      </c>
      <c r="I1689" t="s">
        <v>37</v>
      </c>
    </row>
    <row r="1690" spans="5:9" x14ac:dyDescent="0.3">
      <c r="E1690">
        <v>4</v>
      </c>
      <c r="F1690" t="s">
        <v>27</v>
      </c>
      <c r="H1690">
        <v>1</v>
      </c>
      <c r="I1690" t="s">
        <v>37</v>
      </c>
    </row>
    <row r="1691" spans="5:9" x14ac:dyDescent="0.3">
      <c r="E1691">
        <v>1</v>
      </c>
      <c r="F1691" t="s">
        <v>27</v>
      </c>
      <c r="H1691">
        <v>1</v>
      </c>
      <c r="I1691" t="s">
        <v>37</v>
      </c>
    </row>
    <row r="1692" spans="5:9" x14ac:dyDescent="0.3">
      <c r="E1692">
        <v>2</v>
      </c>
      <c r="F1692" t="s">
        <v>27</v>
      </c>
      <c r="H1692">
        <v>2</v>
      </c>
      <c r="I1692" t="s">
        <v>37</v>
      </c>
    </row>
    <row r="1693" spans="5:9" x14ac:dyDescent="0.3">
      <c r="E1693">
        <v>2</v>
      </c>
      <c r="F1693" t="s">
        <v>27</v>
      </c>
      <c r="H1693">
        <v>3</v>
      </c>
      <c r="I1693" t="s">
        <v>37</v>
      </c>
    </row>
    <row r="1694" spans="5:9" x14ac:dyDescent="0.3">
      <c r="E1694">
        <v>4</v>
      </c>
      <c r="F1694" t="s">
        <v>27</v>
      </c>
      <c r="H1694">
        <v>4</v>
      </c>
      <c r="I1694" t="s">
        <v>37</v>
      </c>
    </row>
    <row r="1695" spans="5:9" x14ac:dyDescent="0.3">
      <c r="E1695">
        <v>3</v>
      </c>
      <c r="F1695" t="s">
        <v>27</v>
      </c>
      <c r="H1695">
        <v>3</v>
      </c>
      <c r="I1695" t="s">
        <v>37</v>
      </c>
    </row>
    <row r="1696" spans="5:9" x14ac:dyDescent="0.3">
      <c r="E1696">
        <v>4</v>
      </c>
      <c r="F1696" t="s">
        <v>27</v>
      </c>
      <c r="H1696">
        <v>3</v>
      </c>
      <c r="I1696" t="s">
        <v>37</v>
      </c>
    </row>
    <row r="1697" spans="5:9" x14ac:dyDescent="0.3">
      <c r="E1697">
        <v>3</v>
      </c>
      <c r="F1697" t="s">
        <v>27</v>
      </c>
      <c r="H1697">
        <v>2</v>
      </c>
      <c r="I1697" t="s">
        <v>37</v>
      </c>
    </row>
    <row r="1698" spans="5:9" x14ac:dyDescent="0.3">
      <c r="E1698">
        <v>3</v>
      </c>
      <c r="F1698" t="s">
        <v>27</v>
      </c>
      <c r="H1698">
        <v>4</v>
      </c>
      <c r="I1698" t="s">
        <v>37</v>
      </c>
    </row>
    <row r="1699" spans="5:9" x14ac:dyDescent="0.3">
      <c r="E1699">
        <v>3</v>
      </c>
      <c r="F1699" t="s">
        <v>27</v>
      </c>
      <c r="H1699">
        <v>2</v>
      </c>
      <c r="I1699" t="s">
        <v>37</v>
      </c>
    </row>
    <row r="1700" spans="5:9" x14ac:dyDescent="0.3">
      <c r="E1700">
        <v>2</v>
      </c>
      <c r="F1700" t="s">
        <v>27</v>
      </c>
      <c r="H1700">
        <v>4</v>
      </c>
      <c r="I1700" t="s">
        <v>37</v>
      </c>
    </row>
    <row r="1701" spans="5:9" x14ac:dyDescent="0.3">
      <c r="E1701">
        <v>4</v>
      </c>
      <c r="F1701" t="s">
        <v>27</v>
      </c>
      <c r="H1701">
        <v>2</v>
      </c>
      <c r="I1701" t="s">
        <v>37</v>
      </c>
    </row>
    <row r="1702" spans="5:9" x14ac:dyDescent="0.3">
      <c r="E1702">
        <v>3</v>
      </c>
      <c r="F1702" t="s">
        <v>27</v>
      </c>
      <c r="H1702">
        <v>4</v>
      </c>
      <c r="I1702" t="s">
        <v>37</v>
      </c>
    </row>
    <row r="1703" spans="5:9" x14ac:dyDescent="0.3">
      <c r="E1703">
        <v>2</v>
      </c>
      <c r="F1703" t="s">
        <v>27</v>
      </c>
      <c r="H1703">
        <v>1</v>
      </c>
      <c r="I1703" t="s">
        <v>37</v>
      </c>
    </row>
    <row r="1704" spans="5:9" x14ac:dyDescent="0.3">
      <c r="E1704">
        <v>3</v>
      </c>
      <c r="F1704" t="s">
        <v>27</v>
      </c>
      <c r="H1704">
        <v>1</v>
      </c>
      <c r="I1704" t="s">
        <v>37</v>
      </c>
    </row>
    <row r="1705" spans="5:9" x14ac:dyDescent="0.3">
      <c r="E1705">
        <v>1</v>
      </c>
      <c r="F1705" t="s">
        <v>27</v>
      </c>
      <c r="H1705">
        <v>3</v>
      </c>
      <c r="I1705" t="s">
        <v>37</v>
      </c>
    </row>
    <row r="1706" spans="5:9" x14ac:dyDescent="0.3">
      <c r="E1706">
        <v>3</v>
      </c>
      <c r="F1706" t="s">
        <v>27</v>
      </c>
      <c r="H1706">
        <v>3</v>
      </c>
      <c r="I1706" t="s">
        <v>37</v>
      </c>
    </row>
    <row r="1707" spans="5:9" x14ac:dyDescent="0.3">
      <c r="E1707">
        <v>3</v>
      </c>
      <c r="F1707" t="s">
        <v>27</v>
      </c>
      <c r="H1707">
        <v>4</v>
      </c>
      <c r="I1707" t="s">
        <v>37</v>
      </c>
    </row>
    <row r="1708" spans="5:9" x14ac:dyDescent="0.3">
      <c r="E1708">
        <v>1</v>
      </c>
      <c r="F1708" t="s">
        <v>27</v>
      </c>
      <c r="H1708">
        <v>4</v>
      </c>
      <c r="I1708" t="s">
        <v>37</v>
      </c>
    </row>
    <row r="1709" spans="5:9" x14ac:dyDescent="0.3">
      <c r="E1709">
        <v>4</v>
      </c>
      <c r="F1709" t="s">
        <v>27</v>
      </c>
      <c r="H1709">
        <v>4</v>
      </c>
      <c r="I1709" t="s">
        <v>37</v>
      </c>
    </row>
    <row r="1710" spans="5:9" x14ac:dyDescent="0.3">
      <c r="E1710">
        <v>1</v>
      </c>
      <c r="F1710" t="s">
        <v>27</v>
      </c>
      <c r="H1710">
        <v>4</v>
      </c>
      <c r="I1710" t="s">
        <v>37</v>
      </c>
    </row>
    <row r="1711" spans="5:9" x14ac:dyDescent="0.3">
      <c r="E1711">
        <v>4</v>
      </c>
      <c r="F1711" t="s">
        <v>27</v>
      </c>
      <c r="H1711">
        <v>2</v>
      </c>
      <c r="I1711" t="s">
        <v>37</v>
      </c>
    </row>
    <row r="1712" spans="5:9" x14ac:dyDescent="0.3">
      <c r="E1712">
        <v>3</v>
      </c>
      <c r="F1712" t="s">
        <v>27</v>
      </c>
      <c r="H1712">
        <v>4</v>
      </c>
      <c r="I1712" t="s">
        <v>37</v>
      </c>
    </row>
    <row r="1713" spans="5:9" x14ac:dyDescent="0.3">
      <c r="E1713">
        <v>3</v>
      </c>
      <c r="F1713" t="s">
        <v>27</v>
      </c>
      <c r="H1713">
        <v>3</v>
      </c>
      <c r="I1713" t="s">
        <v>37</v>
      </c>
    </row>
    <row r="1714" spans="5:9" x14ac:dyDescent="0.3">
      <c r="E1714">
        <v>2</v>
      </c>
      <c r="F1714" t="s">
        <v>27</v>
      </c>
      <c r="H1714">
        <v>3</v>
      </c>
      <c r="I1714" t="s">
        <v>37</v>
      </c>
    </row>
    <row r="1715" spans="5:9" x14ac:dyDescent="0.3">
      <c r="E1715">
        <v>3</v>
      </c>
      <c r="F1715" t="s">
        <v>27</v>
      </c>
      <c r="H1715">
        <v>4</v>
      </c>
      <c r="I1715" t="s">
        <v>37</v>
      </c>
    </row>
    <row r="1716" spans="5:9" x14ac:dyDescent="0.3">
      <c r="E1716">
        <v>1</v>
      </c>
      <c r="F1716" t="s">
        <v>27</v>
      </c>
      <c r="H1716">
        <v>3</v>
      </c>
      <c r="I1716" t="s">
        <v>37</v>
      </c>
    </row>
    <row r="1717" spans="5:9" x14ac:dyDescent="0.3">
      <c r="E1717">
        <v>2</v>
      </c>
      <c r="F1717" t="s">
        <v>27</v>
      </c>
      <c r="H1717">
        <v>3</v>
      </c>
      <c r="I1717" t="s">
        <v>37</v>
      </c>
    </row>
    <row r="1718" spans="5:9" x14ac:dyDescent="0.3">
      <c r="E1718">
        <v>2</v>
      </c>
      <c r="F1718" t="s">
        <v>27</v>
      </c>
      <c r="H1718">
        <v>4</v>
      </c>
      <c r="I1718" t="s">
        <v>37</v>
      </c>
    </row>
    <row r="1719" spans="5:9" x14ac:dyDescent="0.3">
      <c r="E1719">
        <v>3</v>
      </c>
      <c r="F1719" t="s">
        <v>27</v>
      </c>
      <c r="H1719">
        <v>1</v>
      </c>
      <c r="I1719" t="s">
        <v>37</v>
      </c>
    </row>
    <row r="1720" spans="5:9" x14ac:dyDescent="0.3">
      <c r="E1720">
        <v>3</v>
      </c>
      <c r="F1720" t="s">
        <v>27</v>
      </c>
      <c r="H1720">
        <v>4</v>
      </c>
      <c r="I1720" t="s">
        <v>37</v>
      </c>
    </row>
    <row r="1721" spans="5:9" x14ac:dyDescent="0.3">
      <c r="E1721">
        <v>3</v>
      </c>
      <c r="F1721" t="s">
        <v>27</v>
      </c>
      <c r="H1721">
        <v>2</v>
      </c>
      <c r="I1721" t="s">
        <v>37</v>
      </c>
    </row>
    <row r="1722" spans="5:9" x14ac:dyDescent="0.3">
      <c r="E1722">
        <v>4</v>
      </c>
      <c r="F1722" t="s">
        <v>27</v>
      </c>
      <c r="H1722">
        <v>2</v>
      </c>
      <c r="I1722" t="s">
        <v>37</v>
      </c>
    </row>
    <row r="1723" spans="5:9" x14ac:dyDescent="0.3">
      <c r="E1723">
        <v>3</v>
      </c>
      <c r="F1723" t="s">
        <v>27</v>
      </c>
      <c r="H1723">
        <v>3</v>
      </c>
      <c r="I1723" t="s">
        <v>37</v>
      </c>
    </row>
    <row r="1724" spans="5:9" x14ac:dyDescent="0.3">
      <c r="E1724">
        <v>3</v>
      </c>
      <c r="F1724" t="s">
        <v>27</v>
      </c>
      <c r="H1724">
        <v>2</v>
      </c>
      <c r="I1724" t="s">
        <v>37</v>
      </c>
    </row>
    <row r="1725" spans="5:9" x14ac:dyDescent="0.3">
      <c r="E1725">
        <v>3</v>
      </c>
      <c r="F1725" t="s">
        <v>27</v>
      </c>
      <c r="H1725">
        <v>2</v>
      </c>
      <c r="I1725" t="s">
        <v>37</v>
      </c>
    </row>
    <row r="1726" spans="5:9" x14ac:dyDescent="0.3">
      <c r="E1726">
        <v>3</v>
      </c>
      <c r="F1726" t="s">
        <v>27</v>
      </c>
      <c r="H1726">
        <v>4</v>
      </c>
      <c r="I1726" t="s">
        <v>37</v>
      </c>
    </row>
    <row r="1727" spans="5:9" x14ac:dyDescent="0.3">
      <c r="E1727">
        <v>3</v>
      </c>
      <c r="F1727" t="s">
        <v>27</v>
      </c>
      <c r="H1727">
        <v>5</v>
      </c>
      <c r="I1727" t="s">
        <v>37</v>
      </c>
    </row>
    <row r="1728" spans="5:9" x14ac:dyDescent="0.3">
      <c r="E1728">
        <v>3</v>
      </c>
      <c r="F1728" t="s">
        <v>27</v>
      </c>
      <c r="H1728">
        <v>4</v>
      </c>
      <c r="I1728" t="s">
        <v>37</v>
      </c>
    </row>
    <row r="1729" spans="5:9" x14ac:dyDescent="0.3">
      <c r="E1729">
        <v>1</v>
      </c>
      <c r="F1729" t="s">
        <v>27</v>
      </c>
      <c r="H1729">
        <v>4</v>
      </c>
      <c r="I1729" t="s">
        <v>37</v>
      </c>
    </row>
    <row r="1730" spans="5:9" x14ac:dyDescent="0.3">
      <c r="E1730">
        <v>4</v>
      </c>
      <c r="F1730" t="s">
        <v>27</v>
      </c>
      <c r="H1730">
        <v>2</v>
      </c>
      <c r="I1730" t="s">
        <v>37</v>
      </c>
    </row>
    <row r="1731" spans="5:9" x14ac:dyDescent="0.3">
      <c r="E1731">
        <v>4</v>
      </c>
      <c r="F1731" t="s">
        <v>27</v>
      </c>
      <c r="H1731">
        <v>3</v>
      </c>
      <c r="I1731" t="s">
        <v>37</v>
      </c>
    </row>
    <row r="1732" spans="5:9" x14ac:dyDescent="0.3">
      <c r="E1732">
        <v>4</v>
      </c>
      <c r="F1732" t="s">
        <v>27</v>
      </c>
      <c r="H1732">
        <v>2</v>
      </c>
      <c r="I1732" t="s">
        <v>37</v>
      </c>
    </row>
    <row r="1733" spans="5:9" x14ac:dyDescent="0.3">
      <c r="E1733">
        <v>2</v>
      </c>
      <c r="F1733" t="s">
        <v>27</v>
      </c>
      <c r="H1733">
        <v>3</v>
      </c>
      <c r="I1733" t="s">
        <v>37</v>
      </c>
    </row>
    <row r="1734" spans="5:9" x14ac:dyDescent="0.3">
      <c r="E1734">
        <v>3</v>
      </c>
      <c r="F1734" t="s">
        <v>27</v>
      </c>
      <c r="H1734">
        <v>2</v>
      </c>
      <c r="I1734" t="s">
        <v>37</v>
      </c>
    </row>
    <row r="1735" spans="5:9" x14ac:dyDescent="0.3">
      <c r="E1735">
        <v>1</v>
      </c>
      <c r="F1735" t="s">
        <v>27</v>
      </c>
      <c r="H1735">
        <v>3</v>
      </c>
      <c r="I1735" t="s">
        <v>37</v>
      </c>
    </row>
    <row r="1736" spans="5:9" x14ac:dyDescent="0.3">
      <c r="E1736">
        <v>1</v>
      </c>
      <c r="F1736" t="s">
        <v>27</v>
      </c>
      <c r="H1736">
        <v>1</v>
      </c>
      <c r="I1736" t="s">
        <v>37</v>
      </c>
    </row>
    <row r="1737" spans="5:9" x14ac:dyDescent="0.3">
      <c r="E1737">
        <v>3</v>
      </c>
      <c r="F1737" t="s">
        <v>27</v>
      </c>
      <c r="H1737">
        <v>2</v>
      </c>
      <c r="I1737" t="s">
        <v>37</v>
      </c>
    </row>
    <row r="1738" spans="5:9" x14ac:dyDescent="0.3">
      <c r="E1738">
        <v>4</v>
      </c>
      <c r="F1738" t="s">
        <v>27</v>
      </c>
      <c r="H1738">
        <v>4</v>
      </c>
      <c r="I1738" t="s">
        <v>37</v>
      </c>
    </row>
    <row r="1739" spans="5:9" x14ac:dyDescent="0.3">
      <c r="E1739">
        <v>2</v>
      </c>
      <c r="F1739" t="s">
        <v>27</v>
      </c>
      <c r="H1739">
        <v>2</v>
      </c>
      <c r="I1739" t="s">
        <v>37</v>
      </c>
    </row>
    <row r="1740" spans="5:9" x14ac:dyDescent="0.3">
      <c r="E1740">
        <v>3</v>
      </c>
      <c r="F1740" t="s">
        <v>27</v>
      </c>
      <c r="H1740">
        <v>2</v>
      </c>
      <c r="I1740" t="s">
        <v>37</v>
      </c>
    </row>
    <row r="1741" spans="5:9" x14ac:dyDescent="0.3">
      <c r="E1741">
        <v>3</v>
      </c>
      <c r="F1741" t="s">
        <v>27</v>
      </c>
      <c r="H1741">
        <v>1</v>
      </c>
      <c r="I1741" t="s">
        <v>37</v>
      </c>
    </row>
    <row r="1742" spans="5:9" x14ac:dyDescent="0.3">
      <c r="E1742">
        <v>2</v>
      </c>
      <c r="F1742" t="s">
        <v>27</v>
      </c>
      <c r="H1742">
        <v>3</v>
      </c>
      <c r="I1742" t="s">
        <v>37</v>
      </c>
    </row>
    <row r="1743" spans="5:9" x14ac:dyDescent="0.3">
      <c r="E1743">
        <v>1</v>
      </c>
      <c r="F1743" t="s">
        <v>27</v>
      </c>
      <c r="H1743">
        <v>4</v>
      </c>
      <c r="I1743" t="s">
        <v>37</v>
      </c>
    </row>
    <row r="1744" spans="5:9" x14ac:dyDescent="0.3">
      <c r="E1744">
        <v>4</v>
      </c>
      <c r="F1744" t="s">
        <v>27</v>
      </c>
      <c r="H1744">
        <v>3</v>
      </c>
      <c r="I1744" t="s">
        <v>37</v>
      </c>
    </row>
    <row r="1745" spans="5:9" x14ac:dyDescent="0.3">
      <c r="E1745">
        <v>3</v>
      </c>
      <c r="F1745" t="s">
        <v>27</v>
      </c>
      <c r="H1745">
        <v>2</v>
      </c>
      <c r="I1745" t="s">
        <v>37</v>
      </c>
    </row>
    <row r="1746" spans="5:9" x14ac:dyDescent="0.3">
      <c r="E1746">
        <v>2</v>
      </c>
      <c r="F1746" t="s">
        <v>27</v>
      </c>
      <c r="H1746">
        <v>3</v>
      </c>
      <c r="I1746" t="s">
        <v>37</v>
      </c>
    </row>
    <row r="1747" spans="5:9" x14ac:dyDescent="0.3">
      <c r="E1747">
        <v>1</v>
      </c>
      <c r="F1747" t="s">
        <v>27</v>
      </c>
      <c r="H1747">
        <v>4</v>
      </c>
      <c r="I1747" t="s">
        <v>37</v>
      </c>
    </row>
    <row r="1748" spans="5:9" x14ac:dyDescent="0.3">
      <c r="E1748">
        <v>1</v>
      </c>
      <c r="F1748" t="s">
        <v>27</v>
      </c>
      <c r="H1748">
        <v>4</v>
      </c>
      <c r="I1748" t="s">
        <v>37</v>
      </c>
    </row>
    <row r="1749" spans="5:9" x14ac:dyDescent="0.3">
      <c r="E1749">
        <v>3</v>
      </c>
      <c r="F1749" t="s">
        <v>27</v>
      </c>
      <c r="H1749">
        <v>2</v>
      </c>
      <c r="I1749" t="s">
        <v>37</v>
      </c>
    </row>
    <row r="1750" spans="5:9" x14ac:dyDescent="0.3">
      <c r="E1750">
        <v>3</v>
      </c>
      <c r="F1750" t="s">
        <v>27</v>
      </c>
      <c r="H1750">
        <v>4</v>
      </c>
      <c r="I1750" t="s">
        <v>37</v>
      </c>
    </row>
    <row r="1751" spans="5:9" x14ac:dyDescent="0.3">
      <c r="E1751">
        <v>4</v>
      </c>
      <c r="F1751" t="s">
        <v>27</v>
      </c>
      <c r="H1751">
        <v>2</v>
      </c>
      <c r="I1751" t="s">
        <v>37</v>
      </c>
    </row>
    <row r="1752" spans="5:9" x14ac:dyDescent="0.3">
      <c r="E1752">
        <v>3</v>
      </c>
      <c r="F1752" t="s">
        <v>27</v>
      </c>
      <c r="H1752">
        <v>4</v>
      </c>
      <c r="I1752" t="s">
        <v>37</v>
      </c>
    </row>
    <row r="1753" spans="5:9" x14ac:dyDescent="0.3">
      <c r="E1753">
        <v>1</v>
      </c>
      <c r="F1753" t="s">
        <v>27</v>
      </c>
      <c r="H1753">
        <v>3</v>
      </c>
      <c r="I1753" t="s">
        <v>37</v>
      </c>
    </row>
    <row r="1754" spans="5:9" x14ac:dyDescent="0.3">
      <c r="E1754">
        <v>2</v>
      </c>
      <c r="F1754" t="s">
        <v>27</v>
      </c>
      <c r="H1754">
        <v>3</v>
      </c>
      <c r="I1754" t="s">
        <v>37</v>
      </c>
    </row>
    <row r="1755" spans="5:9" x14ac:dyDescent="0.3">
      <c r="E1755">
        <v>4</v>
      </c>
      <c r="F1755" t="s">
        <v>27</v>
      </c>
      <c r="H1755">
        <v>1</v>
      </c>
      <c r="I1755" t="s">
        <v>37</v>
      </c>
    </row>
    <row r="1756" spans="5:9" x14ac:dyDescent="0.3">
      <c r="E1756">
        <v>3</v>
      </c>
      <c r="F1756" t="s">
        <v>27</v>
      </c>
      <c r="H1756">
        <v>4</v>
      </c>
      <c r="I1756" t="s">
        <v>37</v>
      </c>
    </row>
    <row r="1757" spans="5:9" x14ac:dyDescent="0.3">
      <c r="E1757">
        <v>4</v>
      </c>
      <c r="F1757" t="s">
        <v>27</v>
      </c>
      <c r="H1757">
        <v>4</v>
      </c>
      <c r="I1757" t="s">
        <v>37</v>
      </c>
    </row>
    <row r="1758" spans="5:9" x14ac:dyDescent="0.3">
      <c r="E1758">
        <v>3</v>
      </c>
      <c r="F1758" t="s">
        <v>27</v>
      </c>
      <c r="H1758">
        <v>3</v>
      </c>
      <c r="I1758" t="s">
        <v>37</v>
      </c>
    </row>
    <row r="1759" spans="5:9" x14ac:dyDescent="0.3">
      <c r="E1759">
        <v>1</v>
      </c>
      <c r="F1759" t="s">
        <v>27</v>
      </c>
      <c r="H1759">
        <v>4</v>
      </c>
      <c r="I1759" t="s">
        <v>37</v>
      </c>
    </row>
    <row r="1760" spans="5:9" x14ac:dyDescent="0.3">
      <c r="E1760">
        <v>4</v>
      </c>
      <c r="F1760" t="s">
        <v>27</v>
      </c>
      <c r="H1760">
        <v>1</v>
      </c>
      <c r="I1760" t="s">
        <v>37</v>
      </c>
    </row>
    <row r="1761" spans="5:9" x14ac:dyDescent="0.3">
      <c r="E1761">
        <v>3</v>
      </c>
      <c r="F1761" t="s">
        <v>27</v>
      </c>
      <c r="H1761">
        <v>3</v>
      </c>
      <c r="I1761" t="s">
        <v>37</v>
      </c>
    </row>
    <row r="1762" spans="5:9" x14ac:dyDescent="0.3">
      <c r="E1762">
        <v>5</v>
      </c>
      <c r="F1762" t="s">
        <v>27</v>
      </c>
      <c r="H1762">
        <v>4</v>
      </c>
      <c r="I1762" t="s">
        <v>37</v>
      </c>
    </row>
    <row r="1763" spans="5:9" x14ac:dyDescent="0.3">
      <c r="E1763">
        <v>3</v>
      </c>
      <c r="F1763" t="s">
        <v>27</v>
      </c>
      <c r="H1763">
        <v>2</v>
      </c>
      <c r="I1763" t="s">
        <v>37</v>
      </c>
    </row>
    <row r="1764" spans="5:9" x14ac:dyDescent="0.3">
      <c r="E1764">
        <v>3</v>
      </c>
      <c r="F1764" t="s">
        <v>27</v>
      </c>
      <c r="H1764">
        <v>2</v>
      </c>
      <c r="I1764" t="s">
        <v>37</v>
      </c>
    </row>
    <row r="1765" spans="5:9" x14ac:dyDescent="0.3">
      <c r="E1765">
        <v>4</v>
      </c>
      <c r="F1765" t="s">
        <v>27</v>
      </c>
      <c r="H1765">
        <v>3</v>
      </c>
      <c r="I1765" t="s">
        <v>37</v>
      </c>
    </row>
    <row r="1766" spans="5:9" x14ac:dyDescent="0.3">
      <c r="H1766">
        <v>4</v>
      </c>
      <c r="I1766" t="s">
        <v>37</v>
      </c>
    </row>
    <row r="1767" spans="5:9" x14ac:dyDescent="0.3">
      <c r="H1767">
        <v>5</v>
      </c>
      <c r="I1767" t="s">
        <v>37</v>
      </c>
    </row>
    <row r="1768" spans="5:9" x14ac:dyDescent="0.3">
      <c r="H1768">
        <v>1</v>
      </c>
      <c r="I1768" t="s">
        <v>37</v>
      </c>
    </row>
    <row r="1769" spans="5:9" x14ac:dyDescent="0.3">
      <c r="H1769">
        <v>2</v>
      </c>
      <c r="I1769" t="s">
        <v>37</v>
      </c>
    </row>
    <row r="1770" spans="5:9" x14ac:dyDescent="0.3">
      <c r="H1770">
        <v>3</v>
      </c>
      <c r="I1770" t="s">
        <v>37</v>
      </c>
    </row>
    <row r="1771" spans="5:9" x14ac:dyDescent="0.3">
      <c r="H1771">
        <v>3</v>
      </c>
      <c r="I1771" t="s">
        <v>37</v>
      </c>
    </row>
    <row r="1772" spans="5:9" x14ac:dyDescent="0.3">
      <c r="H1772">
        <v>2</v>
      </c>
      <c r="I1772" t="s">
        <v>37</v>
      </c>
    </row>
    <row r="1773" spans="5:9" x14ac:dyDescent="0.3">
      <c r="H1773">
        <v>1</v>
      </c>
      <c r="I1773" t="s">
        <v>37</v>
      </c>
    </row>
    <row r="1774" spans="5:9" x14ac:dyDescent="0.3">
      <c r="H1774">
        <v>1</v>
      </c>
      <c r="I1774" t="s">
        <v>37</v>
      </c>
    </row>
    <row r="1775" spans="5:9" x14ac:dyDescent="0.3">
      <c r="H1775">
        <v>3</v>
      </c>
      <c r="I1775" t="s">
        <v>37</v>
      </c>
    </row>
    <row r="1776" spans="5:9" x14ac:dyDescent="0.3">
      <c r="H1776">
        <v>3</v>
      </c>
      <c r="I1776" t="s">
        <v>37</v>
      </c>
    </row>
    <row r="1777" spans="8:9" x14ac:dyDescent="0.3">
      <c r="H1777">
        <v>2</v>
      </c>
      <c r="I1777" t="s">
        <v>37</v>
      </c>
    </row>
    <row r="1778" spans="8:9" x14ac:dyDescent="0.3">
      <c r="H1778">
        <v>3</v>
      </c>
      <c r="I1778" t="s">
        <v>37</v>
      </c>
    </row>
    <row r="1779" spans="8:9" x14ac:dyDescent="0.3">
      <c r="H1779">
        <v>4</v>
      </c>
      <c r="I1779" t="s">
        <v>37</v>
      </c>
    </row>
    <row r="1780" spans="8:9" x14ac:dyDescent="0.3">
      <c r="H1780">
        <v>4</v>
      </c>
      <c r="I1780" t="s">
        <v>37</v>
      </c>
    </row>
    <row r="1781" spans="8:9" x14ac:dyDescent="0.3">
      <c r="H1781">
        <v>4</v>
      </c>
      <c r="I1781" t="s">
        <v>37</v>
      </c>
    </row>
    <row r="1782" spans="8:9" x14ac:dyDescent="0.3">
      <c r="H1782">
        <v>4</v>
      </c>
      <c r="I1782" t="s">
        <v>37</v>
      </c>
    </row>
    <row r="1783" spans="8:9" x14ac:dyDescent="0.3">
      <c r="H1783">
        <v>4</v>
      </c>
      <c r="I1783" t="s">
        <v>37</v>
      </c>
    </row>
    <row r="1784" spans="8:9" x14ac:dyDescent="0.3">
      <c r="H1784">
        <v>1</v>
      </c>
      <c r="I1784" t="s">
        <v>37</v>
      </c>
    </row>
    <row r="1785" spans="8:9" x14ac:dyDescent="0.3">
      <c r="H1785">
        <v>2</v>
      </c>
      <c r="I1785" t="s">
        <v>37</v>
      </c>
    </row>
    <row r="1786" spans="8:9" x14ac:dyDescent="0.3">
      <c r="H1786">
        <v>3</v>
      </c>
      <c r="I1786" t="s">
        <v>37</v>
      </c>
    </row>
    <row r="1787" spans="8:9" x14ac:dyDescent="0.3">
      <c r="H1787">
        <v>3</v>
      </c>
      <c r="I1787" t="s">
        <v>37</v>
      </c>
    </row>
    <row r="1788" spans="8:9" x14ac:dyDescent="0.3">
      <c r="H1788">
        <v>3</v>
      </c>
      <c r="I1788" t="s">
        <v>37</v>
      </c>
    </row>
    <row r="1789" spans="8:9" x14ac:dyDescent="0.3">
      <c r="H1789">
        <v>4</v>
      </c>
      <c r="I1789" t="s">
        <v>37</v>
      </c>
    </row>
    <row r="1790" spans="8:9" x14ac:dyDescent="0.3">
      <c r="H1790">
        <v>3</v>
      </c>
      <c r="I1790" t="s">
        <v>37</v>
      </c>
    </row>
    <row r="1791" spans="8:9" x14ac:dyDescent="0.3">
      <c r="H1791">
        <v>1</v>
      </c>
      <c r="I1791" t="s">
        <v>37</v>
      </c>
    </row>
    <row r="1792" spans="8:9" x14ac:dyDescent="0.3">
      <c r="H1792">
        <v>2</v>
      </c>
      <c r="I1792" t="s">
        <v>37</v>
      </c>
    </row>
    <row r="1793" spans="8:9" x14ac:dyDescent="0.3">
      <c r="H1793">
        <v>4</v>
      </c>
      <c r="I1793" t="s">
        <v>37</v>
      </c>
    </row>
    <row r="1794" spans="8:9" x14ac:dyDescent="0.3">
      <c r="H1794">
        <v>2</v>
      </c>
      <c r="I1794" t="s">
        <v>37</v>
      </c>
    </row>
    <row r="1795" spans="8:9" x14ac:dyDescent="0.3">
      <c r="H1795">
        <v>3</v>
      </c>
      <c r="I1795" t="s">
        <v>37</v>
      </c>
    </row>
    <row r="1796" spans="8:9" x14ac:dyDescent="0.3">
      <c r="H1796">
        <v>1</v>
      </c>
      <c r="I1796" t="s">
        <v>37</v>
      </c>
    </row>
    <row r="1797" spans="8:9" x14ac:dyDescent="0.3">
      <c r="H1797">
        <v>3</v>
      </c>
      <c r="I1797" t="s">
        <v>37</v>
      </c>
    </row>
    <row r="1798" spans="8:9" x14ac:dyDescent="0.3">
      <c r="H1798">
        <v>3</v>
      </c>
      <c r="I1798" t="s">
        <v>37</v>
      </c>
    </row>
    <row r="1799" spans="8:9" x14ac:dyDescent="0.3">
      <c r="H1799">
        <v>1</v>
      </c>
      <c r="I1799" t="s">
        <v>37</v>
      </c>
    </row>
    <row r="1800" spans="8:9" x14ac:dyDescent="0.3">
      <c r="H1800">
        <v>4</v>
      </c>
      <c r="I1800" t="s">
        <v>37</v>
      </c>
    </row>
    <row r="1801" spans="8:9" x14ac:dyDescent="0.3">
      <c r="H1801">
        <v>3</v>
      </c>
      <c r="I1801" t="s">
        <v>37</v>
      </c>
    </row>
    <row r="1802" spans="8:9" x14ac:dyDescent="0.3">
      <c r="H1802">
        <v>3</v>
      </c>
      <c r="I1802" t="s">
        <v>37</v>
      </c>
    </row>
    <row r="1803" spans="8:9" x14ac:dyDescent="0.3">
      <c r="H1803">
        <v>4</v>
      </c>
      <c r="I1803" t="s">
        <v>37</v>
      </c>
    </row>
    <row r="1804" spans="8:9" x14ac:dyDescent="0.3">
      <c r="H1804">
        <v>3</v>
      </c>
      <c r="I1804" t="s">
        <v>37</v>
      </c>
    </row>
    <row r="1805" spans="8:9" x14ac:dyDescent="0.3">
      <c r="H1805">
        <v>4</v>
      </c>
      <c r="I1805" t="s">
        <v>37</v>
      </c>
    </row>
    <row r="1806" spans="8:9" x14ac:dyDescent="0.3">
      <c r="H1806">
        <v>4</v>
      </c>
      <c r="I1806" t="s">
        <v>37</v>
      </c>
    </row>
    <row r="1807" spans="8:9" x14ac:dyDescent="0.3">
      <c r="H1807">
        <v>3</v>
      </c>
      <c r="I1807" t="s">
        <v>37</v>
      </c>
    </row>
    <row r="1808" spans="8:9" x14ac:dyDescent="0.3">
      <c r="H1808">
        <v>4</v>
      </c>
      <c r="I1808" t="s">
        <v>37</v>
      </c>
    </row>
    <row r="1809" spans="8:9" x14ac:dyDescent="0.3">
      <c r="H1809">
        <v>3</v>
      </c>
      <c r="I1809" t="s">
        <v>37</v>
      </c>
    </row>
    <row r="1810" spans="8:9" x14ac:dyDescent="0.3">
      <c r="H1810">
        <v>3</v>
      </c>
      <c r="I1810" t="s">
        <v>37</v>
      </c>
    </row>
    <row r="1811" spans="8:9" x14ac:dyDescent="0.3">
      <c r="H1811">
        <v>3</v>
      </c>
      <c r="I1811" t="s">
        <v>37</v>
      </c>
    </row>
    <row r="1812" spans="8:9" x14ac:dyDescent="0.3">
      <c r="H1812">
        <v>4</v>
      </c>
      <c r="I1812" t="s">
        <v>37</v>
      </c>
    </row>
    <row r="1813" spans="8:9" x14ac:dyDescent="0.3">
      <c r="H1813">
        <v>2</v>
      </c>
      <c r="I1813" t="s">
        <v>37</v>
      </c>
    </row>
    <row r="1814" spans="8:9" x14ac:dyDescent="0.3">
      <c r="H1814">
        <v>3</v>
      </c>
      <c r="I1814" t="s">
        <v>37</v>
      </c>
    </row>
    <row r="1815" spans="8:9" x14ac:dyDescent="0.3">
      <c r="H1815">
        <v>4</v>
      </c>
      <c r="I1815" t="s">
        <v>37</v>
      </c>
    </row>
    <row r="1816" spans="8:9" x14ac:dyDescent="0.3">
      <c r="H1816">
        <v>4</v>
      </c>
      <c r="I1816" t="s">
        <v>37</v>
      </c>
    </row>
    <row r="1817" spans="8:9" x14ac:dyDescent="0.3">
      <c r="H1817">
        <v>3</v>
      </c>
      <c r="I1817" t="s">
        <v>37</v>
      </c>
    </row>
    <row r="1818" spans="8:9" x14ac:dyDescent="0.3">
      <c r="H1818">
        <v>3</v>
      </c>
      <c r="I1818" t="s">
        <v>37</v>
      </c>
    </row>
    <row r="1819" spans="8:9" x14ac:dyDescent="0.3">
      <c r="H1819">
        <v>2</v>
      </c>
      <c r="I1819" t="s">
        <v>37</v>
      </c>
    </row>
    <row r="1820" spans="8:9" x14ac:dyDescent="0.3">
      <c r="H1820">
        <v>4</v>
      </c>
      <c r="I1820" t="s">
        <v>37</v>
      </c>
    </row>
    <row r="1821" spans="8:9" x14ac:dyDescent="0.3">
      <c r="H1821">
        <v>4</v>
      </c>
      <c r="I1821" t="s">
        <v>37</v>
      </c>
    </row>
    <row r="1822" spans="8:9" x14ac:dyDescent="0.3">
      <c r="H1822">
        <v>4</v>
      </c>
      <c r="I1822" t="s">
        <v>37</v>
      </c>
    </row>
    <row r="1823" spans="8:9" x14ac:dyDescent="0.3">
      <c r="H1823">
        <v>2</v>
      </c>
      <c r="I1823" t="s">
        <v>37</v>
      </c>
    </row>
    <row r="1824" spans="8:9" x14ac:dyDescent="0.3">
      <c r="H1824">
        <v>4</v>
      </c>
      <c r="I1824" t="s">
        <v>37</v>
      </c>
    </row>
    <row r="1825" spans="8:9" x14ac:dyDescent="0.3">
      <c r="H1825">
        <v>4</v>
      </c>
      <c r="I1825" t="s">
        <v>37</v>
      </c>
    </row>
    <row r="1826" spans="8:9" x14ac:dyDescent="0.3">
      <c r="H1826">
        <v>4</v>
      </c>
      <c r="I1826" t="s">
        <v>37</v>
      </c>
    </row>
    <row r="1827" spans="8:9" x14ac:dyDescent="0.3">
      <c r="H1827">
        <v>4</v>
      </c>
      <c r="I1827" t="s">
        <v>37</v>
      </c>
    </row>
    <row r="1828" spans="8:9" x14ac:dyDescent="0.3">
      <c r="H1828">
        <v>3</v>
      </c>
      <c r="I1828" t="s">
        <v>37</v>
      </c>
    </row>
    <row r="1829" spans="8:9" x14ac:dyDescent="0.3">
      <c r="H1829">
        <v>4</v>
      </c>
      <c r="I1829" t="s">
        <v>37</v>
      </c>
    </row>
    <row r="1830" spans="8:9" x14ac:dyDescent="0.3">
      <c r="H1830">
        <v>5</v>
      </c>
      <c r="I1830" t="s">
        <v>37</v>
      </c>
    </row>
    <row r="1831" spans="8:9" x14ac:dyDescent="0.3">
      <c r="H1831">
        <v>4</v>
      </c>
      <c r="I1831" t="s">
        <v>37</v>
      </c>
    </row>
    <row r="1832" spans="8:9" x14ac:dyDescent="0.3">
      <c r="H1832">
        <v>3</v>
      </c>
      <c r="I1832" t="s">
        <v>37</v>
      </c>
    </row>
    <row r="1833" spans="8:9" x14ac:dyDescent="0.3">
      <c r="H1833">
        <v>4</v>
      </c>
      <c r="I1833" t="s">
        <v>37</v>
      </c>
    </row>
    <row r="1834" spans="8:9" x14ac:dyDescent="0.3">
      <c r="H1834">
        <v>3</v>
      </c>
      <c r="I1834" t="s">
        <v>37</v>
      </c>
    </row>
    <row r="1835" spans="8:9" x14ac:dyDescent="0.3">
      <c r="H1835">
        <v>3</v>
      </c>
      <c r="I1835" t="s">
        <v>37</v>
      </c>
    </row>
    <row r="1836" spans="8:9" x14ac:dyDescent="0.3">
      <c r="H1836">
        <v>3</v>
      </c>
      <c r="I1836" t="s">
        <v>37</v>
      </c>
    </row>
    <row r="1837" spans="8:9" x14ac:dyDescent="0.3">
      <c r="H1837">
        <v>2</v>
      </c>
      <c r="I1837" t="s">
        <v>37</v>
      </c>
    </row>
    <row r="1838" spans="8:9" x14ac:dyDescent="0.3">
      <c r="H1838">
        <v>3</v>
      </c>
      <c r="I1838" t="s">
        <v>37</v>
      </c>
    </row>
    <row r="1839" spans="8:9" x14ac:dyDescent="0.3">
      <c r="H1839">
        <v>2</v>
      </c>
      <c r="I1839" t="s">
        <v>37</v>
      </c>
    </row>
    <row r="1840" spans="8:9" x14ac:dyDescent="0.3">
      <c r="H1840">
        <v>3</v>
      </c>
      <c r="I1840" t="s">
        <v>37</v>
      </c>
    </row>
    <row r="1841" spans="8:9" x14ac:dyDescent="0.3">
      <c r="H1841">
        <v>2</v>
      </c>
      <c r="I1841" t="s">
        <v>37</v>
      </c>
    </row>
    <row r="1842" spans="8:9" x14ac:dyDescent="0.3">
      <c r="H1842">
        <v>2</v>
      </c>
      <c r="I1842" t="s">
        <v>37</v>
      </c>
    </row>
    <row r="1843" spans="8:9" x14ac:dyDescent="0.3">
      <c r="H1843">
        <v>3</v>
      </c>
      <c r="I1843" t="s">
        <v>37</v>
      </c>
    </row>
    <row r="1844" spans="8:9" x14ac:dyDescent="0.3">
      <c r="H1844">
        <v>3</v>
      </c>
      <c r="I1844" t="s">
        <v>37</v>
      </c>
    </row>
    <row r="1845" spans="8:9" x14ac:dyDescent="0.3">
      <c r="H1845">
        <v>3</v>
      </c>
      <c r="I1845" t="s">
        <v>37</v>
      </c>
    </row>
    <row r="1846" spans="8:9" x14ac:dyDescent="0.3">
      <c r="H1846">
        <v>5</v>
      </c>
      <c r="I1846" t="s">
        <v>37</v>
      </c>
    </row>
    <row r="1847" spans="8:9" x14ac:dyDescent="0.3">
      <c r="H1847">
        <v>2</v>
      </c>
      <c r="I1847" t="s">
        <v>37</v>
      </c>
    </row>
    <row r="1848" spans="8:9" x14ac:dyDescent="0.3">
      <c r="H1848">
        <v>1</v>
      </c>
      <c r="I1848" t="s">
        <v>37</v>
      </c>
    </row>
    <row r="1849" spans="8:9" x14ac:dyDescent="0.3">
      <c r="H1849">
        <v>2</v>
      </c>
      <c r="I1849" t="s">
        <v>37</v>
      </c>
    </row>
    <row r="1850" spans="8:9" x14ac:dyDescent="0.3">
      <c r="H1850">
        <v>1</v>
      </c>
      <c r="I1850" t="s">
        <v>37</v>
      </c>
    </row>
    <row r="1851" spans="8:9" x14ac:dyDescent="0.3">
      <c r="H1851">
        <v>3</v>
      </c>
      <c r="I1851" t="s">
        <v>37</v>
      </c>
    </row>
    <row r="1852" spans="8:9" x14ac:dyDescent="0.3">
      <c r="H1852">
        <v>4</v>
      </c>
      <c r="I1852" t="s">
        <v>37</v>
      </c>
    </row>
    <row r="1853" spans="8:9" x14ac:dyDescent="0.3">
      <c r="H1853">
        <v>4</v>
      </c>
      <c r="I1853" t="s">
        <v>37</v>
      </c>
    </row>
    <row r="1854" spans="8:9" x14ac:dyDescent="0.3">
      <c r="H1854">
        <v>2</v>
      </c>
      <c r="I1854" t="s">
        <v>37</v>
      </c>
    </row>
    <row r="1855" spans="8:9" x14ac:dyDescent="0.3">
      <c r="H1855">
        <v>3</v>
      </c>
      <c r="I1855" t="s">
        <v>37</v>
      </c>
    </row>
    <row r="1856" spans="8:9" x14ac:dyDescent="0.3">
      <c r="H1856">
        <v>1</v>
      </c>
      <c r="I1856" t="s">
        <v>37</v>
      </c>
    </row>
    <row r="1857" spans="8:9" x14ac:dyDescent="0.3">
      <c r="H1857">
        <v>3</v>
      </c>
      <c r="I1857" t="s">
        <v>37</v>
      </c>
    </row>
    <row r="1858" spans="8:9" x14ac:dyDescent="0.3">
      <c r="H1858">
        <v>3</v>
      </c>
      <c r="I1858" t="s">
        <v>37</v>
      </c>
    </row>
    <row r="1859" spans="8:9" x14ac:dyDescent="0.3">
      <c r="H1859">
        <v>3</v>
      </c>
      <c r="I1859" t="s">
        <v>37</v>
      </c>
    </row>
    <row r="1860" spans="8:9" x14ac:dyDescent="0.3">
      <c r="H1860">
        <v>4</v>
      </c>
      <c r="I1860" t="s">
        <v>37</v>
      </c>
    </row>
    <row r="1861" spans="8:9" x14ac:dyDescent="0.3">
      <c r="H1861">
        <v>2</v>
      </c>
      <c r="I1861" t="s">
        <v>37</v>
      </c>
    </row>
    <row r="1862" spans="8:9" x14ac:dyDescent="0.3">
      <c r="H1862">
        <v>3</v>
      </c>
      <c r="I1862" t="s">
        <v>37</v>
      </c>
    </row>
    <row r="1863" spans="8:9" x14ac:dyDescent="0.3">
      <c r="H1863">
        <v>4</v>
      </c>
      <c r="I1863" t="s">
        <v>37</v>
      </c>
    </row>
    <row r="1864" spans="8:9" x14ac:dyDescent="0.3">
      <c r="H1864">
        <v>3</v>
      </c>
      <c r="I1864" t="s">
        <v>37</v>
      </c>
    </row>
    <row r="1865" spans="8:9" x14ac:dyDescent="0.3">
      <c r="H1865">
        <v>2</v>
      </c>
      <c r="I1865" t="s">
        <v>37</v>
      </c>
    </row>
    <row r="1866" spans="8:9" x14ac:dyDescent="0.3">
      <c r="H1866">
        <v>2</v>
      </c>
      <c r="I1866" t="s">
        <v>37</v>
      </c>
    </row>
    <row r="1867" spans="8:9" x14ac:dyDescent="0.3">
      <c r="H1867">
        <v>3</v>
      </c>
      <c r="I1867" t="s">
        <v>37</v>
      </c>
    </row>
    <row r="1868" spans="8:9" x14ac:dyDescent="0.3">
      <c r="H1868">
        <v>1</v>
      </c>
      <c r="I1868" t="s">
        <v>37</v>
      </c>
    </row>
    <row r="1869" spans="8:9" x14ac:dyDescent="0.3">
      <c r="H1869">
        <v>4</v>
      </c>
      <c r="I1869" t="s">
        <v>37</v>
      </c>
    </row>
    <row r="1870" spans="8:9" x14ac:dyDescent="0.3">
      <c r="H1870">
        <v>2</v>
      </c>
      <c r="I1870" t="s">
        <v>37</v>
      </c>
    </row>
    <row r="1871" spans="8:9" x14ac:dyDescent="0.3">
      <c r="H1871">
        <v>3</v>
      </c>
      <c r="I1871" t="s">
        <v>37</v>
      </c>
    </row>
    <row r="1872" spans="8:9" x14ac:dyDescent="0.3">
      <c r="H1872">
        <v>3</v>
      </c>
      <c r="I1872" t="s">
        <v>37</v>
      </c>
    </row>
    <row r="1873" spans="8:9" x14ac:dyDescent="0.3">
      <c r="H1873">
        <v>4</v>
      </c>
      <c r="I1873" t="s">
        <v>37</v>
      </c>
    </row>
    <row r="1874" spans="8:9" x14ac:dyDescent="0.3">
      <c r="H1874">
        <v>3</v>
      </c>
      <c r="I1874" t="s">
        <v>37</v>
      </c>
    </row>
    <row r="1875" spans="8:9" x14ac:dyDescent="0.3">
      <c r="H1875">
        <v>1</v>
      </c>
      <c r="I1875" t="s">
        <v>37</v>
      </c>
    </row>
    <row r="1876" spans="8:9" x14ac:dyDescent="0.3">
      <c r="H1876">
        <v>4</v>
      </c>
      <c r="I1876" t="s">
        <v>37</v>
      </c>
    </row>
    <row r="1877" spans="8:9" x14ac:dyDescent="0.3">
      <c r="H1877">
        <v>3</v>
      </c>
      <c r="I1877" t="s">
        <v>37</v>
      </c>
    </row>
    <row r="1878" spans="8:9" x14ac:dyDescent="0.3">
      <c r="H1878">
        <v>1</v>
      </c>
      <c r="I1878" t="s">
        <v>37</v>
      </c>
    </row>
    <row r="1879" spans="8:9" x14ac:dyDescent="0.3">
      <c r="H1879">
        <v>4</v>
      </c>
      <c r="I1879" t="s">
        <v>37</v>
      </c>
    </row>
    <row r="1880" spans="8:9" x14ac:dyDescent="0.3">
      <c r="H1880">
        <v>3</v>
      </c>
      <c r="I1880" t="s">
        <v>37</v>
      </c>
    </row>
    <row r="1881" spans="8:9" x14ac:dyDescent="0.3">
      <c r="H1881">
        <v>3</v>
      </c>
      <c r="I1881" t="s">
        <v>37</v>
      </c>
    </row>
    <row r="1882" spans="8:9" x14ac:dyDescent="0.3">
      <c r="H1882">
        <v>3</v>
      </c>
      <c r="I1882" t="s">
        <v>37</v>
      </c>
    </row>
    <row r="1883" spans="8:9" x14ac:dyDescent="0.3">
      <c r="H1883">
        <v>3</v>
      </c>
      <c r="I1883" t="s">
        <v>37</v>
      </c>
    </row>
    <row r="1884" spans="8:9" x14ac:dyDescent="0.3">
      <c r="H1884">
        <v>4</v>
      </c>
      <c r="I1884" t="s">
        <v>37</v>
      </c>
    </row>
    <row r="1885" spans="8:9" x14ac:dyDescent="0.3">
      <c r="H1885">
        <v>4</v>
      </c>
      <c r="I1885" t="s">
        <v>37</v>
      </c>
    </row>
    <row r="1886" spans="8:9" x14ac:dyDescent="0.3">
      <c r="H1886">
        <v>3</v>
      </c>
      <c r="I1886" t="s">
        <v>37</v>
      </c>
    </row>
    <row r="1887" spans="8:9" x14ac:dyDescent="0.3">
      <c r="H1887">
        <v>1</v>
      </c>
      <c r="I1887" t="s">
        <v>37</v>
      </c>
    </row>
    <row r="1888" spans="8:9" x14ac:dyDescent="0.3">
      <c r="H1888">
        <v>1</v>
      </c>
      <c r="I1888" t="s">
        <v>37</v>
      </c>
    </row>
    <row r="1889" spans="8:9" x14ac:dyDescent="0.3">
      <c r="H1889">
        <v>1</v>
      </c>
      <c r="I1889" t="s">
        <v>37</v>
      </c>
    </row>
    <row r="1890" spans="8:9" x14ac:dyDescent="0.3">
      <c r="H1890">
        <v>2</v>
      </c>
      <c r="I1890" t="s">
        <v>37</v>
      </c>
    </row>
    <row r="1891" spans="8:9" x14ac:dyDescent="0.3">
      <c r="H1891">
        <v>1</v>
      </c>
      <c r="I1891" t="s">
        <v>37</v>
      </c>
    </row>
    <row r="1892" spans="8:9" x14ac:dyDescent="0.3">
      <c r="H1892">
        <v>1</v>
      </c>
      <c r="I1892" t="s">
        <v>37</v>
      </c>
    </row>
    <row r="1893" spans="8:9" x14ac:dyDescent="0.3">
      <c r="H1893">
        <v>2</v>
      </c>
      <c r="I1893" t="s">
        <v>37</v>
      </c>
    </row>
    <row r="1894" spans="8:9" x14ac:dyDescent="0.3">
      <c r="H1894">
        <v>3</v>
      </c>
      <c r="I1894" t="s">
        <v>37</v>
      </c>
    </row>
    <row r="1895" spans="8:9" x14ac:dyDescent="0.3">
      <c r="H1895">
        <v>3</v>
      </c>
      <c r="I1895" t="s">
        <v>37</v>
      </c>
    </row>
    <row r="1896" spans="8:9" x14ac:dyDescent="0.3">
      <c r="H1896">
        <v>3</v>
      </c>
      <c r="I1896" t="s">
        <v>37</v>
      </c>
    </row>
    <row r="1897" spans="8:9" x14ac:dyDescent="0.3">
      <c r="H1897">
        <v>2</v>
      </c>
      <c r="I1897" t="s">
        <v>37</v>
      </c>
    </row>
    <row r="1898" spans="8:9" x14ac:dyDescent="0.3">
      <c r="H1898">
        <v>4</v>
      </c>
      <c r="I1898" t="s">
        <v>37</v>
      </c>
    </row>
    <row r="1899" spans="8:9" x14ac:dyDescent="0.3">
      <c r="H1899">
        <v>4</v>
      </c>
      <c r="I1899" t="s">
        <v>37</v>
      </c>
    </row>
    <row r="1900" spans="8:9" x14ac:dyDescent="0.3">
      <c r="H1900">
        <v>1</v>
      </c>
      <c r="I1900" t="s">
        <v>37</v>
      </c>
    </row>
    <row r="1901" spans="8:9" x14ac:dyDescent="0.3">
      <c r="H1901">
        <v>4</v>
      </c>
      <c r="I1901" t="s">
        <v>37</v>
      </c>
    </row>
    <row r="1902" spans="8:9" x14ac:dyDescent="0.3">
      <c r="H1902">
        <v>3</v>
      </c>
      <c r="I1902" t="s">
        <v>37</v>
      </c>
    </row>
    <row r="1903" spans="8:9" x14ac:dyDescent="0.3">
      <c r="H1903">
        <v>2</v>
      </c>
      <c r="I1903" t="s">
        <v>37</v>
      </c>
    </row>
    <row r="1904" spans="8:9" x14ac:dyDescent="0.3">
      <c r="H1904">
        <v>2</v>
      </c>
      <c r="I1904" t="s">
        <v>37</v>
      </c>
    </row>
    <row r="1905" spans="8:9" x14ac:dyDescent="0.3">
      <c r="H1905">
        <v>5</v>
      </c>
      <c r="I1905" t="s">
        <v>37</v>
      </c>
    </row>
    <row r="1906" spans="8:9" x14ac:dyDescent="0.3">
      <c r="H1906">
        <v>5</v>
      </c>
      <c r="I1906" t="s">
        <v>37</v>
      </c>
    </row>
    <row r="1907" spans="8:9" x14ac:dyDescent="0.3">
      <c r="H1907">
        <v>4</v>
      </c>
      <c r="I1907" t="s">
        <v>37</v>
      </c>
    </row>
    <row r="1908" spans="8:9" x14ac:dyDescent="0.3">
      <c r="H1908">
        <v>2</v>
      </c>
      <c r="I1908" t="s">
        <v>37</v>
      </c>
    </row>
    <row r="1909" spans="8:9" x14ac:dyDescent="0.3">
      <c r="H1909">
        <v>3</v>
      </c>
      <c r="I1909" t="s">
        <v>37</v>
      </c>
    </row>
    <row r="1910" spans="8:9" x14ac:dyDescent="0.3">
      <c r="H1910">
        <v>3</v>
      </c>
      <c r="I1910" t="s">
        <v>37</v>
      </c>
    </row>
    <row r="1911" spans="8:9" x14ac:dyDescent="0.3">
      <c r="H1911">
        <v>3</v>
      </c>
      <c r="I1911" t="s">
        <v>37</v>
      </c>
    </row>
    <row r="1912" spans="8:9" x14ac:dyDescent="0.3">
      <c r="H1912">
        <v>3</v>
      </c>
      <c r="I1912" t="s">
        <v>37</v>
      </c>
    </row>
    <row r="1913" spans="8:9" x14ac:dyDescent="0.3">
      <c r="H1913">
        <v>3</v>
      </c>
      <c r="I1913" t="s">
        <v>37</v>
      </c>
    </row>
    <row r="1914" spans="8:9" x14ac:dyDescent="0.3">
      <c r="H1914">
        <v>1</v>
      </c>
      <c r="I1914" t="s">
        <v>37</v>
      </c>
    </row>
    <row r="1915" spans="8:9" x14ac:dyDescent="0.3">
      <c r="H1915">
        <v>3</v>
      </c>
      <c r="I1915" t="s">
        <v>37</v>
      </c>
    </row>
    <row r="1916" spans="8:9" x14ac:dyDescent="0.3">
      <c r="H1916">
        <v>3</v>
      </c>
      <c r="I1916" t="s">
        <v>37</v>
      </c>
    </row>
    <row r="1917" spans="8:9" x14ac:dyDescent="0.3">
      <c r="H1917">
        <v>3</v>
      </c>
      <c r="I1917" t="s">
        <v>37</v>
      </c>
    </row>
    <row r="1918" spans="8:9" x14ac:dyDescent="0.3">
      <c r="H1918">
        <v>4</v>
      </c>
      <c r="I1918" t="s">
        <v>37</v>
      </c>
    </row>
    <row r="1919" spans="8:9" x14ac:dyDescent="0.3">
      <c r="H1919">
        <v>3</v>
      </c>
      <c r="I1919" t="s">
        <v>37</v>
      </c>
    </row>
    <row r="1920" spans="8:9" x14ac:dyDescent="0.3">
      <c r="H1920">
        <v>3</v>
      </c>
      <c r="I1920" t="s">
        <v>37</v>
      </c>
    </row>
    <row r="1921" spans="8:9" x14ac:dyDescent="0.3">
      <c r="H1921">
        <v>3</v>
      </c>
      <c r="I1921" t="s">
        <v>37</v>
      </c>
    </row>
    <row r="1922" spans="8:9" x14ac:dyDescent="0.3">
      <c r="H1922">
        <v>3</v>
      </c>
      <c r="I1922" t="s">
        <v>37</v>
      </c>
    </row>
    <row r="1923" spans="8:9" x14ac:dyDescent="0.3">
      <c r="H1923">
        <v>1</v>
      </c>
      <c r="I1923" t="s">
        <v>37</v>
      </c>
    </row>
    <row r="1924" spans="8:9" x14ac:dyDescent="0.3">
      <c r="H1924">
        <v>3</v>
      </c>
      <c r="I1924" t="s">
        <v>37</v>
      </c>
    </row>
    <row r="1925" spans="8:9" x14ac:dyDescent="0.3">
      <c r="H1925">
        <v>2</v>
      </c>
      <c r="I1925" t="s">
        <v>37</v>
      </c>
    </row>
    <row r="1926" spans="8:9" x14ac:dyDescent="0.3">
      <c r="H1926">
        <v>4</v>
      </c>
      <c r="I1926" t="s">
        <v>37</v>
      </c>
    </row>
    <row r="1927" spans="8:9" x14ac:dyDescent="0.3">
      <c r="H1927">
        <v>3</v>
      </c>
      <c r="I1927" t="s">
        <v>37</v>
      </c>
    </row>
    <row r="1928" spans="8:9" x14ac:dyDescent="0.3">
      <c r="H1928">
        <v>3</v>
      </c>
      <c r="I1928" t="s">
        <v>37</v>
      </c>
    </row>
    <row r="1929" spans="8:9" x14ac:dyDescent="0.3">
      <c r="H1929">
        <v>1</v>
      </c>
      <c r="I1929" t="s">
        <v>37</v>
      </c>
    </row>
    <row r="1930" spans="8:9" x14ac:dyDescent="0.3">
      <c r="H1930">
        <v>3</v>
      </c>
      <c r="I1930" t="s">
        <v>37</v>
      </c>
    </row>
    <row r="1931" spans="8:9" x14ac:dyDescent="0.3">
      <c r="H1931">
        <v>1</v>
      </c>
      <c r="I1931" t="s">
        <v>37</v>
      </c>
    </row>
    <row r="1932" spans="8:9" x14ac:dyDescent="0.3">
      <c r="H1932">
        <v>3</v>
      </c>
      <c r="I1932" t="s">
        <v>37</v>
      </c>
    </row>
    <row r="1933" spans="8:9" x14ac:dyDescent="0.3">
      <c r="H1933">
        <v>3</v>
      </c>
      <c r="I1933" t="s">
        <v>37</v>
      </c>
    </row>
    <row r="1934" spans="8:9" x14ac:dyDescent="0.3">
      <c r="H1934">
        <v>4</v>
      </c>
      <c r="I1934" t="s">
        <v>37</v>
      </c>
    </row>
    <row r="1935" spans="8:9" x14ac:dyDescent="0.3">
      <c r="H1935">
        <v>2</v>
      </c>
      <c r="I1935" t="s">
        <v>37</v>
      </c>
    </row>
    <row r="1936" spans="8:9" x14ac:dyDescent="0.3">
      <c r="H1936">
        <v>3</v>
      </c>
      <c r="I1936" t="s">
        <v>37</v>
      </c>
    </row>
    <row r="1937" spans="8:9" x14ac:dyDescent="0.3">
      <c r="H1937">
        <v>3</v>
      </c>
      <c r="I1937" t="s">
        <v>37</v>
      </c>
    </row>
    <row r="1938" spans="8:9" x14ac:dyDescent="0.3">
      <c r="H1938">
        <v>1</v>
      </c>
      <c r="I1938" t="s">
        <v>37</v>
      </c>
    </row>
    <row r="1939" spans="8:9" x14ac:dyDescent="0.3">
      <c r="H1939">
        <v>5</v>
      </c>
      <c r="I1939" t="s">
        <v>37</v>
      </c>
    </row>
    <row r="1940" spans="8:9" x14ac:dyDescent="0.3">
      <c r="H1940">
        <v>3</v>
      </c>
      <c r="I1940" t="s">
        <v>37</v>
      </c>
    </row>
    <row r="1941" spans="8:9" x14ac:dyDescent="0.3">
      <c r="H1941">
        <v>4</v>
      </c>
      <c r="I1941" t="s">
        <v>37</v>
      </c>
    </row>
    <row r="1942" spans="8:9" x14ac:dyDescent="0.3">
      <c r="H1942">
        <v>3</v>
      </c>
      <c r="I1942" t="s">
        <v>37</v>
      </c>
    </row>
    <row r="1943" spans="8:9" x14ac:dyDescent="0.3">
      <c r="H1943">
        <v>1</v>
      </c>
      <c r="I1943" t="s">
        <v>37</v>
      </c>
    </row>
    <row r="1944" spans="8:9" x14ac:dyDescent="0.3">
      <c r="H1944">
        <v>4</v>
      </c>
      <c r="I1944" t="s">
        <v>37</v>
      </c>
    </row>
    <row r="1945" spans="8:9" x14ac:dyDescent="0.3">
      <c r="H1945">
        <v>3</v>
      </c>
      <c r="I1945" t="s">
        <v>37</v>
      </c>
    </row>
    <row r="1946" spans="8:9" x14ac:dyDescent="0.3">
      <c r="H1946">
        <v>5</v>
      </c>
      <c r="I1946" t="s">
        <v>37</v>
      </c>
    </row>
    <row r="1947" spans="8:9" x14ac:dyDescent="0.3">
      <c r="H1947">
        <v>2</v>
      </c>
      <c r="I1947" t="s">
        <v>37</v>
      </c>
    </row>
    <row r="1948" spans="8:9" x14ac:dyDescent="0.3">
      <c r="H1948">
        <v>3</v>
      </c>
      <c r="I1948" t="s">
        <v>37</v>
      </c>
    </row>
    <row r="1949" spans="8:9" x14ac:dyDescent="0.3">
      <c r="H1949">
        <v>3</v>
      </c>
      <c r="I1949" t="s">
        <v>37</v>
      </c>
    </row>
    <row r="1950" spans="8:9" x14ac:dyDescent="0.3">
      <c r="H1950">
        <v>3</v>
      </c>
      <c r="I1950" t="s">
        <v>37</v>
      </c>
    </row>
    <row r="1951" spans="8:9" x14ac:dyDescent="0.3">
      <c r="H1951">
        <v>3</v>
      </c>
      <c r="I1951" t="s">
        <v>37</v>
      </c>
    </row>
    <row r="1952" spans="8:9" x14ac:dyDescent="0.3">
      <c r="H1952">
        <v>3</v>
      </c>
      <c r="I1952" t="s">
        <v>37</v>
      </c>
    </row>
    <row r="1953" spans="8:9" x14ac:dyDescent="0.3">
      <c r="H1953">
        <v>2</v>
      </c>
      <c r="I1953" t="s">
        <v>37</v>
      </c>
    </row>
    <row r="1954" spans="8:9" x14ac:dyDescent="0.3">
      <c r="H1954">
        <v>4</v>
      </c>
      <c r="I1954" t="s">
        <v>37</v>
      </c>
    </row>
    <row r="1955" spans="8:9" x14ac:dyDescent="0.3">
      <c r="H1955">
        <v>2</v>
      </c>
      <c r="I1955" t="s">
        <v>37</v>
      </c>
    </row>
    <row r="1956" spans="8:9" x14ac:dyDescent="0.3">
      <c r="H1956">
        <v>2</v>
      </c>
      <c r="I1956" t="s">
        <v>37</v>
      </c>
    </row>
    <row r="1957" spans="8:9" x14ac:dyDescent="0.3">
      <c r="H1957">
        <v>2</v>
      </c>
      <c r="I1957" t="s">
        <v>37</v>
      </c>
    </row>
    <row r="1958" spans="8:9" x14ac:dyDescent="0.3">
      <c r="H1958">
        <v>4</v>
      </c>
      <c r="I1958" t="s">
        <v>37</v>
      </c>
    </row>
    <row r="1959" spans="8:9" x14ac:dyDescent="0.3">
      <c r="H1959">
        <v>4</v>
      </c>
      <c r="I1959" t="s">
        <v>37</v>
      </c>
    </row>
    <row r="1960" spans="8:9" x14ac:dyDescent="0.3">
      <c r="H1960">
        <v>3</v>
      </c>
      <c r="I1960" t="s">
        <v>37</v>
      </c>
    </row>
    <row r="1961" spans="8:9" x14ac:dyDescent="0.3">
      <c r="H1961">
        <v>4</v>
      </c>
      <c r="I1961" t="s">
        <v>37</v>
      </c>
    </row>
    <row r="1962" spans="8:9" x14ac:dyDescent="0.3">
      <c r="H1962">
        <v>3</v>
      </c>
      <c r="I1962" t="s">
        <v>37</v>
      </c>
    </row>
    <row r="1963" spans="8:9" x14ac:dyDescent="0.3">
      <c r="H1963">
        <v>4</v>
      </c>
      <c r="I1963" t="s">
        <v>37</v>
      </c>
    </row>
    <row r="1964" spans="8:9" x14ac:dyDescent="0.3">
      <c r="H1964">
        <v>3</v>
      </c>
      <c r="I1964" t="s">
        <v>37</v>
      </c>
    </row>
    <row r="1965" spans="8:9" x14ac:dyDescent="0.3">
      <c r="H1965">
        <v>4</v>
      </c>
      <c r="I1965" t="s">
        <v>37</v>
      </c>
    </row>
    <row r="1966" spans="8:9" x14ac:dyDescent="0.3">
      <c r="H1966">
        <v>3</v>
      </c>
      <c r="I1966" t="s">
        <v>37</v>
      </c>
    </row>
    <row r="1967" spans="8:9" x14ac:dyDescent="0.3">
      <c r="H1967">
        <v>4</v>
      </c>
      <c r="I1967" t="s">
        <v>37</v>
      </c>
    </row>
    <row r="1968" spans="8:9" x14ac:dyDescent="0.3">
      <c r="H1968">
        <v>4</v>
      </c>
      <c r="I1968" t="s">
        <v>37</v>
      </c>
    </row>
    <row r="1969" spans="8:9" x14ac:dyDescent="0.3">
      <c r="H1969">
        <v>5</v>
      </c>
      <c r="I1969" t="s">
        <v>37</v>
      </c>
    </row>
    <row r="1970" spans="8:9" x14ac:dyDescent="0.3">
      <c r="H1970">
        <v>4</v>
      </c>
      <c r="I1970" t="s">
        <v>37</v>
      </c>
    </row>
    <row r="1971" spans="8:9" x14ac:dyDescent="0.3">
      <c r="H1971">
        <v>3</v>
      </c>
      <c r="I1971" t="s">
        <v>37</v>
      </c>
    </row>
    <row r="1972" spans="8:9" x14ac:dyDescent="0.3">
      <c r="H1972">
        <v>1</v>
      </c>
      <c r="I1972" t="s">
        <v>37</v>
      </c>
    </row>
    <row r="1973" spans="8:9" x14ac:dyDescent="0.3">
      <c r="H1973">
        <v>3</v>
      </c>
      <c r="I1973" t="s">
        <v>37</v>
      </c>
    </row>
    <row r="1974" spans="8:9" x14ac:dyDescent="0.3">
      <c r="H1974">
        <v>1</v>
      </c>
      <c r="I1974" t="s">
        <v>37</v>
      </c>
    </row>
    <row r="1975" spans="8:9" x14ac:dyDescent="0.3">
      <c r="H1975">
        <v>3</v>
      </c>
      <c r="I1975" t="s">
        <v>37</v>
      </c>
    </row>
    <row r="1976" spans="8:9" x14ac:dyDescent="0.3">
      <c r="H1976">
        <v>3</v>
      </c>
      <c r="I1976" t="s">
        <v>37</v>
      </c>
    </row>
    <row r="1977" spans="8:9" x14ac:dyDescent="0.3">
      <c r="H1977">
        <v>4</v>
      </c>
      <c r="I1977" t="s">
        <v>37</v>
      </c>
    </row>
    <row r="1978" spans="8:9" x14ac:dyDescent="0.3">
      <c r="H1978">
        <v>2</v>
      </c>
      <c r="I1978" t="s">
        <v>37</v>
      </c>
    </row>
    <row r="1979" spans="8:9" x14ac:dyDescent="0.3">
      <c r="H1979">
        <v>3</v>
      </c>
      <c r="I1979" t="s">
        <v>37</v>
      </c>
    </row>
    <row r="1980" spans="8:9" x14ac:dyDescent="0.3">
      <c r="H1980">
        <v>4</v>
      </c>
      <c r="I1980" t="s">
        <v>37</v>
      </c>
    </row>
    <row r="1981" spans="8:9" x14ac:dyDescent="0.3">
      <c r="H1981">
        <v>3</v>
      </c>
      <c r="I1981" t="s">
        <v>37</v>
      </c>
    </row>
    <row r="1982" spans="8:9" x14ac:dyDescent="0.3">
      <c r="H1982">
        <v>2</v>
      </c>
      <c r="I1982" t="s">
        <v>37</v>
      </c>
    </row>
    <row r="1983" spans="8:9" x14ac:dyDescent="0.3">
      <c r="H1983">
        <v>4</v>
      </c>
      <c r="I1983" t="s">
        <v>37</v>
      </c>
    </row>
    <row r="1984" spans="8:9" x14ac:dyDescent="0.3">
      <c r="H1984">
        <v>3</v>
      </c>
      <c r="I1984" t="s">
        <v>37</v>
      </c>
    </row>
    <row r="1985" spans="8:9" x14ac:dyDescent="0.3">
      <c r="H1985">
        <v>5</v>
      </c>
      <c r="I1985" t="s">
        <v>37</v>
      </c>
    </row>
    <row r="1986" spans="8:9" x14ac:dyDescent="0.3">
      <c r="H1986">
        <v>3</v>
      </c>
      <c r="I1986" t="s">
        <v>37</v>
      </c>
    </row>
    <row r="1987" spans="8:9" x14ac:dyDescent="0.3">
      <c r="H1987">
        <v>3</v>
      </c>
      <c r="I1987" t="s">
        <v>37</v>
      </c>
    </row>
    <row r="1988" spans="8:9" x14ac:dyDescent="0.3">
      <c r="H1988">
        <v>4</v>
      </c>
      <c r="I1988" t="s">
        <v>37</v>
      </c>
    </row>
    <row r="1989" spans="8:9" x14ac:dyDescent="0.3">
      <c r="H1989">
        <v>4</v>
      </c>
      <c r="I1989" t="s">
        <v>37</v>
      </c>
    </row>
    <row r="1990" spans="8:9" x14ac:dyDescent="0.3">
      <c r="H1990">
        <v>5</v>
      </c>
      <c r="I1990" t="s">
        <v>37</v>
      </c>
    </row>
    <row r="1991" spans="8:9" x14ac:dyDescent="0.3">
      <c r="H1991">
        <v>3</v>
      </c>
      <c r="I1991" t="s">
        <v>37</v>
      </c>
    </row>
    <row r="1992" spans="8:9" x14ac:dyDescent="0.3">
      <c r="H1992">
        <v>5</v>
      </c>
      <c r="I1992" t="s">
        <v>37</v>
      </c>
    </row>
    <row r="1993" spans="8:9" x14ac:dyDescent="0.3">
      <c r="H1993">
        <v>1</v>
      </c>
      <c r="I1993" t="s">
        <v>37</v>
      </c>
    </row>
    <row r="1994" spans="8:9" x14ac:dyDescent="0.3">
      <c r="H1994">
        <v>2</v>
      </c>
      <c r="I1994" t="s">
        <v>37</v>
      </c>
    </row>
    <row r="1995" spans="8:9" x14ac:dyDescent="0.3">
      <c r="H1995">
        <v>3</v>
      </c>
      <c r="I1995" t="s">
        <v>37</v>
      </c>
    </row>
    <row r="1996" spans="8:9" x14ac:dyDescent="0.3">
      <c r="H1996">
        <v>3</v>
      </c>
      <c r="I1996" t="s">
        <v>37</v>
      </c>
    </row>
    <row r="1997" spans="8:9" x14ac:dyDescent="0.3">
      <c r="H1997">
        <v>5</v>
      </c>
      <c r="I1997" t="s">
        <v>37</v>
      </c>
    </row>
    <row r="1998" spans="8:9" x14ac:dyDescent="0.3">
      <c r="H1998">
        <v>5</v>
      </c>
      <c r="I1998" t="s">
        <v>37</v>
      </c>
    </row>
    <row r="1999" spans="8:9" x14ac:dyDescent="0.3">
      <c r="H1999">
        <v>2</v>
      </c>
      <c r="I1999" t="s">
        <v>37</v>
      </c>
    </row>
    <row r="2000" spans="8:9" x14ac:dyDescent="0.3">
      <c r="H2000">
        <v>3</v>
      </c>
      <c r="I2000" t="s">
        <v>37</v>
      </c>
    </row>
    <row r="2001" spans="8:9" x14ac:dyDescent="0.3">
      <c r="H2001">
        <v>3</v>
      </c>
      <c r="I2001" t="s">
        <v>37</v>
      </c>
    </row>
    <row r="2002" spans="8:9" x14ac:dyDescent="0.3">
      <c r="H2002">
        <v>3</v>
      </c>
      <c r="I2002" t="s">
        <v>37</v>
      </c>
    </row>
    <row r="2003" spans="8:9" x14ac:dyDescent="0.3">
      <c r="H2003">
        <v>1</v>
      </c>
      <c r="I2003" t="s">
        <v>37</v>
      </c>
    </row>
    <row r="2004" spans="8:9" x14ac:dyDescent="0.3">
      <c r="H2004">
        <v>3</v>
      </c>
      <c r="I2004" t="s">
        <v>37</v>
      </c>
    </row>
    <row r="2005" spans="8:9" x14ac:dyDescent="0.3">
      <c r="H2005">
        <v>3</v>
      </c>
      <c r="I2005" t="s">
        <v>37</v>
      </c>
    </row>
    <row r="2006" spans="8:9" x14ac:dyDescent="0.3">
      <c r="H2006">
        <v>2</v>
      </c>
      <c r="I2006" t="s">
        <v>37</v>
      </c>
    </row>
    <row r="2007" spans="8:9" x14ac:dyDescent="0.3">
      <c r="H2007">
        <v>2</v>
      </c>
      <c r="I2007" t="s">
        <v>37</v>
      </c>
    </row>
    <row r="2008" spans="8:9" x14ac:dyDescent="0.3">
      <c r="H2008">
        <v>4</v>
      </c>
      <c r="I2008" t="s">
        <v>37</v>
      </c>
    </row>
    <row r="2009" spans="8:9" x14ac:dyDescent="0.3">
      <c r="H2009">
        <v>3</v>
      </c>
      <c r="I2009" t="s">
        <v>37</v>
      </c>
    </row>
    <row r="2010" spans="8:9" x14ac:dyDescent="0.3">
      <c r="H2010">
        <v>3</v>
      </c>
      <c r="I2010" t="s">
        <v>37</v>
      </c>
    </row>
    <row r="2011" spans="8:9" x14ac:dyDescent="0.3">
      <c r="H2011">
        <v>4</v>
      </c>
      <c r="I2011" t="s">
        <v>37</v>
      </c>
    </row>
    <row r="2012" spans="8:9" x14ac:dyDescent="0.3">
      <c r="H2012">
        <v>3</v>
      </c>
      <c r="I2012" t="s">
        <v>37</v>
      </c>
    </row>
    <row r="2013" spans="8:9" x14ac:dyDescent="0.3">
      <c r="H2013">
        <v>3</v>
      </c>
      <c r="I2013" t="s">
        <v>37</v>
      </c>
    </row>
    <row r="2014" spans="8:9" x14ac:dyDescent="0.3">
      <c r="H2014">
        <v>2</v>
      </c>
      <c r="I2014" t="s">
        <v>37</v>
      </c>
    </row>
    <row r="2015" spans="8:9" x14ac:dyDescent="0.3">
      <c r="H2015">
        <v>1</v>
      </c>
      <c r="I2015" t="s">
        <v>37</v>
      </c>
    </row>
    <row r="2016" spans="8:9" x14ac:dyDescent="0.3">
      <c r="H2016">
        <v>4</v>
      </c>
      <c r="I2016" t="s">
        <v>37</v>
      </c>
    </row>
    <row r="2017" spans="8:9" x14ac:dyDescent="0.3">
      <c r="H2017">
        <v>1</v>
      </c>
      <c r="I2017" t="s">
        <v>37</v>
      </c>
    </row>
    <row r="2018" spans="8:9" x14ac:dyDescent="0.3">
      <c r="H2018">
        <v>4</v>
      </c>
      <c r="I2018" t="s">
        <v>37</v>
      </c>
    </row>
    <row r="2019" spans="8:9" x14ac:dyDescent="0.3">
      <c r="H2019">
        <v>4</v>
      </c>
      <c r="I2019" t="s">
        <v>37</v>
      </c>
    </row>
    <row r="2020" spans="8:9" x14ac:dyDescent="0.3">
      <c r="H2020">
        <v>3</v>
      </c>
      <c r="I2020" t="s">
        <v>37</v>
      </c>
    </row>
    <row r="2021" spans="8:9" x14ac:dyDescent="0.3">
      <c r="H2021">
        <v>3</v>
      </c>
      <c r="I2021" t="s">
        <v>37</v>
      </c>
    </row>
    <row r="2022" spans="8:9" x14ac:dyDescent="0.3">
      <c r="H2022">
        <v>2</v>
      </c>
      <c r="I2022" t="s">
        <v>37</v>
      </c>
    </row>
    <row r="2023" spans="8:9" x14ac:dyDescent="0.3">
      <c r="H2023">
        <v>4</v>
      </c>
      <c r="I2023" t="s">
        <v>37</v>
      </c>
    </row>
    <row r="2024" spans="8:9" x14ac:dyDescent="0.3">
      <c r="H2024">
        <v>3</v>
      </c>
      <c r="I2024" t="s">
        <v>37</v>
      </c>
    </row>
    <row r="2025" spans="8:9" x14ac:dyDescent="0.3">
      <c r="H2025">
        <v>4</v>
      </c>
      <c r="I2025" t="s">
        <v>37</v>
      </c>
    </row>
    <row r="2026" spans="8:9" x14ac:dyDescent="0.3">
      <c r="H2026">
        <v>3</v>
      </c>
      <c r="I2026" t="s">
        <v>37</v>
      </c>
    </row>
    <row r="2027" spans="8:9" x14ac:dyDescent="0.3">
      <c r="H2027">
        <v>4</v>
      </c>
      <c r="I2027" t="s">
        <v>37</v>
      </c>
    </row>
    <row r="2028" spans="8:9" x14ac:dyDescent="0.3">
      <c r="H2028">
        <v>3</v>
      </c>
      <c r="I2028" t="s">
        <v>37</v>
      </c>
    </row>
    <row r="2029" spans="8:9" x14ac:dyDescent="0.3">
      <c r="H2029">
        <v>3</v>
      </c>
      <c r="I2029" t="s">
        <v>37</v>
      </c>
    </row>
    <row r="2030" spans="8:9" x14ac:dyDescent="0.3">
      <c r="H2030">
        <v>3</v>
      </c>
      <c r="I2030" t="s">
        <v>37</v>
      </c>
    </row>
    <row r="2031" spans="8:9" x14ac:dyDescent="0.3">
      <c r="H2031">
        <v>1</v>
      </c>
      <c r="I2031" t="s">
        <v>37</v>
      </c>
    </row>
    <row r="2032" spans="8:9" x14ac:dyDescent="0.3">
      <c r="H2032">
        <v>1</v>
      </c>
      <c r="I2032" t="s">
        <v>37</v>
      </c>
    </row>
    <row r="2033" spans="8:9" x14ac:dyDescent="0.3">
      <c r="H2033">
        <v>3</v>
      </c>
      <c r="I2033" t="s">
        <v>37</v>
      </c>
    </row>
    <row r="2034" spans="8:9" x14ac:dyDescent="0.3">
      <c r="H2034">
        <v>4</v>
      </c>
      <c r="I2034" t="s">
        <v>37</v>
      </c>
    </row>
    <row r="2035" spans="8:9" x14ac:dyDescent="0.3">
      <c r="H2035">
        <v>3</v>
      </c>
      <c r="I2035" t="s">
        <v>37</v>
      </c>
    </row>
    <row r="2036" spans="8:9" x14ac:dyDescent="0.3">
      <c r="H2036">
        <v>4</v>
      </c>
      <c r="I2036" t="s">
        <v>37</v>
      </c>
    </row>
    <row r="2037" spans="8:9" x14ac:dyDescent="0.3">
      <c r="H2037">
        <v>3</v>
      </c>
      <c r="I2037" t="s">
        <v>37</v>
      </c>
    </row>
    <row r="2038" spans="8:9" x14ac:dyDescent="0.3">
      <c r="H2038">
        <v>1</v>
      </c>
      <c r="I2038" t="s">
        <v>37</v>
      </c>
    </row>
    <row r="2039" spans="8:9" x14ac:dyDescent="0.3">
      <c r="H2039">
        <v>4</v>
      </c>
      <c r="I2039" t="s">
        <v>37</v>
      </c>
    </row>
    <row r="2040" spans="8:9" x14ac:dyDescent="0.3">
      <c r="H2040">
        <v>4</v>
      </c>
      <c r="I2040" t="s">
        <v>37</v>
      </c>
    </row>
    <row r="2041" spans="8:9" x14ac:dyDescent="0.3">
      <c r="H2041">
        <v>1</v>
      </c>
      <c r="I2041" t="s">
        <v>37</v>
      </c>
    </row>
    <row r="2042" spans="8:9" x14ac:dyDescent="0.3">
      <c r="H2042">
        <v>4</v>
      </c>
      <c r="I2042" t="s">
        <v>37</v>
      </c>
    </row>
    <row r="2043" spans="8:9" x14ac:dyDescent="0.3">
      <c r="H2043">
        <v>3</v>
      </c>
      <c r="I2043" t="s">
        <v>37</v>
      </c>
    </row>
    <row r="2044" spans="8:9" x14ac:dyDescent="0.3">
      <c r="H2044">
        <v>5</v>
      </c>
      <c r="I2044" t="s">
        <v>37</v>
      </c>
    </row>
    <row r="2045" spans="8:9" x14ac:dyDescent="0.3">
      <c r="H2045">
        <v>2</v>
      </c>
      <c r="I2045" t="s">
        <v>37</v>
      </c>
    </row>
    <row r="2046" spans="8:9" x14ac:dyDescent="0.3">
      <c r="H2046">
        <v>3</v>
      </c>
      <c r="I2046" t="s">
        <v>37</v>
      </c>
    </row>
    <row r="2047" spans="8:9" x14ac:dyDescent="0.3">
      <c r="H2047">
        <v>3</v>
      </c>
      <c r="I2047" t="s">
        <v>37</v>
      </c>
    </row>
    <row r="2048" spans="8:9" x14ac:dyDescent="0.3">
      <c r="H2048">
        <v>4</v>
      </c>
      <c r="I2048" t="s">
        <v>37</v>
      </c>
    </row>
    <row r="2049" spans="8:9" x14ac:dyDescent="0.3">
      <c r="H2049">
        <v>3</v>
      </c>
      <c r="I2049" t="s">
        <v>37</v>
      </c>
    </row>
    <row r="2050" spans="8:9" x14ac:dyDescent="0.3">
      <c r="H2050">
        <v>3</v>
      </c>
      <c r="I2050" t="s">
        <v>37</v>
      </c>
    </row>
    <row r="2051" spans="8:9" x14ac:dyDescent="0.3">
      <c r="H2051">
        <v>3</v>
      </c>
      <c r="I2051" t="s">
        <v>37</v>
      </c>
    </row>
    <row r="2052" spans="8:9" x14ac:dyDescent="0.3">
      <c r="H2052">
        <v>2</v>
      </c>
      <c r="I2052" t="s">
        <v>37</v>
      </c>
    </row>
    <row r="2053" spans="8:9" x14ac:dyDescent="0.3">
      <c r="H2053">
        <v>4</v>
      </c>
      <c r="I2053" t="s">
        <v>37</v>
      </c>
    </row>
    <row r="2054" spans="8:9" x14ac:dyDescent="0.3">
      <c r="H2054">
        <v>4</v>
      </c>
      <c r="I2054" t="s">
        <v>37</v>
      </c>
    </row>
    <row r="2055" spans="8:9" x14ac:dyDescent="0.3">
      <c r="H2055">
        <v>3</v>
      </c>
      <c r="I2055" t="s">
        <v>37</v>
      </c>
    </row>
    <row r="2056" spans="8:9" x14ac:dyDescent="0.3">
      <c r="H2056">
        <v>4</v>
      </c>
      <c r="I2056" t="s">
        <v>37</v>
      </c>
    </row>
    <row r="2057" spans="8:9" x14ac:dyDescent="0.3">
      <c r="H2057">
        <v>3</v>
      </c>
      <c r="I2057" t="s">
        <v>37</v>
      </c>
    </row>
    <row r="2058" spans="8:9" x14ac:dyDescent="0.3">
      <c r="H2058">
        <v>3</v>
      </c>
      <c r="I2058" t="s">
        <v>37</v>
      </c>
    </row>
    <row r="2059" spans="8:9" x14ac:dyDescent="0.3">
      <c r="H2059">
        <v>3</v>
      </c>
      <c r="I2059" t="s">
        <v>37</v>
      </c>
    </row>
    <row r="2060" spans="8:9" x14ac:dyDescent="0.3">
      <c r="H2060">
        <v>3</v>
      </c>
      <c r="I2060" t="s">
        <v>37</v>
      </c>
    </row>
    <row r="2061" spans="8:9" x14ac:dyDescent="0.3">
      <c r="H2061">
        <v>3</v>
      </c>
      <c r="I2061" t="s">
        <v>37</v>
      </c>
    </row>
    <row r="2062" spans="8:9" x14ac:dyDescent="0.3">
      <c r="H2062">
        <v>4</v>
      </c>
      <c r="I2062" t="s">
        <v>37</v>
      </c>
    </row>
    <row r="2063" spans="8:9" x14ac:dyDescent="0.3">
      <c r="H2063">
        <v>3</v>
      </c>
      <c r="I2063" t="s">
        <v>37</v>
      </c>
    </row>
    <row r="2064" spans="8:9" x14ac:dyDescent="0.3">
      <c r="H2064">
        <v>3</v>
      </c>
      <c r="I2064" t="s">
        <v>37</v>
      </c>
    </row>
    <row r="2065" spans="8:9" x14ac:dyDescent="0.3">
      <c r="H2065">
        <v>1</v>
      </c>
      <c r="I2065" t="s">
        <v>37</v>
      </c>
    </row>
    <row r="2066" spans="8:9" x14ac:dyDescent="0.3">
      <c r="H2066">
        <v>2</v>
      </c>
      <c r="I2066" t="s">
        <v>37</v>
      </c>
    </row>
    <row r="2067" spans="8:9" x14ac:dyDescent="0.3">
      <c r="H2067">
        <v>4</v>
      </c>
      <c r="I2067" t="s">
        <v>37</v>
      </c>
    </row>
    <row r="2068" spans="8:9" x14ac:dyDescent="0.3">
      <c r="H2068">
        <v>3</v>
      </c>
      <c r="I2068" t="s">
        <v>37</v>
      </c>
    </row>
    <row r="2069" spans="8:9" x14ac:dyDescent="0.3">
      <c r="H2069">
        <v>2</v>
      </c>
      <c r="I2069" t="s">
        <v>37</v>
      </c>
    </row>
    <row r="2070" spans="8:9" x14ac:dyDescent="0.3">
      <c r="H2070">
        <v>2</v>
      </c>
      <c r="I2070" t="s">
        <v>37</v>
      </c>
    </row>
    <row r="2071" spans="8:9" x14ac:dyDescent="0.3">
      <c r="H2071">
        <v>3</v>
      </c>
      <c r="I2071" t="s">
        <v>37</v>
      </c>
    </row>
    <row r="2072" spans="8:9" x14ac:dyDescent="0.3">
      <c r="H2072">
        <v>4</v>
      </c>
      <c r="I2072" t="s">
        <v>37</v>
      </c>
    </row>
    <row r="2073" spans="8:9" x14ac:dyDescent="0.3">
      <c r="H2073">
        <v>3</v>
      </c>
      <c r="I2073" t="s">
        <v>37</v>
      </c>
    </row>
    <row r="2074" spans="8:9" x14ac:dyDescent="0.3">
      <c r="H2074">
        <v>1</v>
      </c>
      <c r="I2074" t="s">
        <v>37</v>
      </c>
    </row>
    <row r="2075" spans="8:9" x14ac:dyDescent="0.3">
      <c r="H2075">
        <v>2</v>
      </c>
      <c r="I2075" t="s">
        <v>37</v>
      </c>
    </row>
    <row r="2076" spans="8:9" x14ac:dyDescent="0.3">
      <c r="H2076">
        <v>3</v>
      </c>
      <c r="I2076" t="s">
        <v>37</v>
      </c>
    </row>
    <row r="2077" spans="8:9" x14ac:dyDescent="0.3">
      <c r="H2077">
        <v>2</v>
      </c>
      <c r="I2077" t="s">
        <v>37</v>
      </c>
    </row>
    <row r="2078" spans="8:9" x14ac:dyDescent="0.3">
      <c r="H2078">
        <v>3</v>
      </c>
      <c r="I2078" t="s">
        <v>37</v>
      </c>
    </row>
    <row r="2079" spans="8:9" x14ac:dyDescent="0.3">
      <c r="H2079">
        <v>4</v>
      </c>
      <c r="I2079" t="s">
        <v>37</v>
      </c>
    </row>
    <row r="2080" spans="8:9" x14ac:dyDescent="0.3">
      <c r="H2080">
        <v>4</v>
      </c>
      <c r="I2080" t="s">
        <v>37</v>
      </c>
    </row>
    <row r="2081" spans="8:9" x14ac:dyDescent="0.3">
      <c r="H2081">
        <v>3</v>
      </c>
      <c r="I2081" t="s">
        <v>37</v>
      </c>
    </row>
    <row r="2082" spans="8:9" x14ac:dyDescent="0.3">
      <c r="H2082">
        <v>3</v>
      </c>
      <c r="I2082" t="s">
        <v>37</v>
      </c>
    </row>
    <row r="2083" spans="8:9" x14ac:dyDescent="0.3">
      <c r="H2083">
        <v>3</v>
      </c>
      <c r="I2083" t="s">
        <v>37</v>
      </c>
    </row>
    <row r="2084" spans="8:9" x14ac:dyDescent="0.3">
      <c r="H2084">
        <v>2</v>
      </c>
      <c r="I2084" t="s">
        <v>37</v>
      </c>
    </row>
    <row r="2085" spans="8:9" x14ac:dyDescent="0.3">
      <c r="H2085">
        <v>3</v>
      </c>
      <c r="I2085" t="s">
        <v>37</v>
      </c>
    </row>
    <row r="2086" spans="8:9" x14ac:dyDescent="0.3">
      <c r="H2086">
        <v>4</v>
      </c>
      <c r="I2086" t="s">
        <v>37</v>
      </c>
    </row>
    <row r="2087" spans="8:9" x14ac:dyDescent="0.3">
      <c r="H2087">
        <v>3</v>
      </c>
      <c r="I2087" t="s">
        <v>37</v>
      </c>
    </row>
    <row r="2088" spans="8:9" x14ac:dyDescent="0.3">
      <c r="H2088">
        <v>4</v>
      </c>
      <c r="I2088" t="s">
        <v>37</v>
      </c>
    </row>
    <row r="2089" spans="8:9" x14ac:dyDescent="0.3">
      <c r="H2089">
        <v>5</v>
      </c>
      <c r="I2089" t="s">
        <v>37</v>
      </c>
    </row>
    <row r="2090" spans="8:9" x14ac:dyDescent="0.3">
      <c r="H2090">
        <v>3</v>
      </c>
      <c r="I2090" t="s">
        <v>37</v>
      </c>
    </row>
    <row r="2091" spans="8:9" x14ac:dyDescent="0.3">
      <c r="H2091">
        <v>4</v>
      </c>
      <c r="I2091" t="s">
        <v>37</v>
      </c>
    </row>
    <row r="2092" spans="8:9" x14ac:dyDescent="0.3">
      <c r="H2092">
        <v>1</v>
      </c>
      <c r="I2092" t="s">
        <v>37</v>
      </c>
    </row>
    <row r="2093" spans="8:9" x14ac:dyDescent="0.3">
      <c r="H2093">
        <v>4</v>
      </c>
      <c r="I2093" t="s">
        <v>37</v>
      </c>
    </row>
    <row r="2094" spans="8:9" x14ac:dyDescent="0.3">
      <c r="H2094">
        <v>4</v>
      </c>
      <c r="I2094" t="s">
        <v>37</v>
      </c>
    </row>
    <row r="2095" spans="8:9" x14ac:dyDescent="0.3">
      <c r="H2095">
        <v>2</v>
      </c>
      <c r="I2095" t="s">
        <v>37</v>
      </c>
    </row>
    <row r="2096" spans="8:9" x14ac:dyDescent="0.3">
      <c r="H2096">
        <v>2</v>
      </c>
      <c r="I2096" t="s">
        <v>37</v>
      </c>
    </row>
    <row r="2097" spans="8:9" x14ac:dyDescent="0.3">
      <c r="H2097">
        <v>1</v>
      </c>
      <c r="I2097" t="s">
        <v>37</v>
      </c>
    </row>
    <row r="2098" spans="8:9" x14ac:dyDescent="0.3">
      <c r="H2098">
        <v>3</v>
      </c>
      <c r="I2098" t="s">
        <v>37</v>
      </c>
    </row>
    <row r="2099" spans="8:9" x14ac:dyDescent="0.3">
      <c r="H2099">
        <v>4</v>
      </c>
      <c r="I2099" t="s">
        <v>37</v>
      </c>
    </row>
    <row r="2100" spans="8:9" x14ac:dyDescent="0.3">
      <c r="H2100">
        <v>1</v>
      </c>
      <c r="I2100" t="s">
        <v>37</v>
      </c>
    </row>
    <row r="2101" spans="8:9" x14ac:dyDescent="0.3">
      <c r="H2101">
        <v>3</v>
      </c>
      <c r="I2101" t="s">
        <v>37</v>
      </c>
    </row>
    <row r="2102" spans="8:9" x14ac:dyDescent="0.3">
      <c r="H2102">
        <v>2</v>
      </c>
      <c r="I2102" t="s">
        <v>37</v>
      </c>
    </row>
    <row r="2103" spans="8:9" x14ac:dyDescent="0.3">
      <c r="H2103">
        <v>4</v>
      </c>
      <c r="I2103" t="s">
        <v>37</v>
      </c>
    </row>
    <row r="2104" spans="8:9" x14ac:dyDescent="0.3">
      <c r="H2104">
        <v>4</v>
      </c>
      <c r="I2104" t="s">
        <v>37</v>
      </c>
    </row>
    <row r="2105" spans="8:9" x14ac:dyDescent="0.3">
      <c r="H2105">
        <v>3</v>
      </c>
      <c r="I2105" t="s">
        <v>37</v>
      </c>
    </row>
    <row r="2106" spans="8:9" x14ac:dyDescent="0.3">
      <c r="H2106">
        <v>1</v>
      </c>
      <c r="I2106" t="s">
        <v>37</v>
      </c>
    </row>
    <row r="2107" spans="8:9" x14ac:dyDescent="0.3">
      <c r="H2107">
        <v>3</v>
      </c>
      <c r="I2107" t="s">
        <v>37</v>
      </c>
    </row>
    <row r="2108" spans="8:9" x14ac:dyDescent="0.3">
      <c r="H2108">
        <v>3</v>
      </c>
      <c r="I2108" t="s">
        <v>37</v>
      </c>
    </row>
    <row r="2109" spans="8:9" x14ac:dyDescent="0.3">
      <c r="H2109">
        <v>3</v>
      </c>
      <c r="I2109" t="s">
        <v>37</v>
      </c>
    </row>
    <row r="2110" spans="8:9" x14ac:dyDescent="0.3">
      <c r="H2110">
        <v>4</v>
      </c>
      <c r="I2110" t="s">
        <v>37</v>
      </c>
    </row>
    <row r="2111" spans="8:9" x14ac:dyDescent="0.3">
      <c r="H2111">
        <v>1</v>
      </c>
      <c r="I2111" t="s">
        <v>37</v>
      </c>
    </row>
    <row r="2112" spans="8:9" x14ac:dyDescent="0.3">
      <c r="H2112">
        <v>4</v>
      </c>
      <c r="I2112" t="s">
        <v>37</v>
      </c>
    </row>
    <row r="2113" spans="8:9" x14ac:dyDescent="0.3">
      <c r="H2113">
        <v>4</v>
      </c>
      <c r="I2113" t="s">
        <v>37</v>
      </c>
    </row>
    <row r="2114" spans="8:9" x14ac:dyDescent="0.3">
      <c r="H2114">
        <v>4</v>
      </c>
      <c r="I2114" t="s">
        <v>37</v>
      </c>
    </row>
    <row r="2115" spans="8:9" x14ac:dyDescent="0.3">
      <c r="H2115">
        <v>2</v>
      </c>
      <c r="I2115" t="s">
        <v>37</v>
      </c>
    </row>
    <row r="2116" spans="8:9" x14ac:dyDescent="0.3">
      <c r="H2116">
        <v>2</v>
      </c>
      <c r="I2116" t="s">
        <v>37</v>
      </c>
    </row>
    <row r="2117" spans="8:9" x14ac:dyDescent="0.3">
      <c r="H2117">
        <v>3</v>
      </c>
      <c r="I2117" t="s">
        <v>37</v>
      </c>
    </row>
    <row r="2118" spans="8:9" x14ac:dyDescent="0.3">
      <c r="H2118">
        <v>3</v>
      </c>
      <c r="I2118" t="s">
        <v>37</v>
      </c>
    </row>
    <row r="2119" spans="8:9" x14ac:dyDescent="0.3">
      <c r="H2119">
        <v>4</v>
      </c>
      <c r="I2119" t="s">
        <v>37</v>
      </c>
    </row>
    <row r="2120" spans="8:9" x14ac:dyDescent="0.3">
      <c r="H2120">
        <v>4</v>
      </c>
      <c r="I2120" t="s">
        <v>37</v>
      </c>
    </row>
    <row r="2121" spans="8:9" x14ac:dyDescent="0.3">
      <c r="H2121">
        <v>2</v>
      </c>
      <c r="I2121" t="s">
        <v>37</v>
      </c>
    </row>
    <row r="2122" spans="8:9" x14ac:dyDescent="0.3">
      <c r="H2122">
        <v>3</v>
      </c>
      <c r="I2122" t="s">
        <v>37</v>
      </c>
    </row>
    <row r="2123" spans="8:9" x14ac:dyDescent="0.3">
      <c r="H2123">
        <v>4</v>
      </c>
      <c r="I2123" t="s">
        <v>37</v>
      </c>
    </row>
    <row r="2124" spans="8:9" x14ac:dyDescent="0.3">
      <c r="H2124">
        <v>4</v>
      </c>
      <c r="I2124" t="s">
        <v>37</v>
      </c>
    </row>
    <row r="2125" spans="8:9" x14ac:dyDescent="0.3">
      <c r="H2125">
        <v>4</v>
      </c>
      <c r="I2125" t="s">
        <v>37</v>
      </c>
    </row>
    <row r="2126" spans="8:9" x14ac:dyDescent="0.3">
      <c r="H2126">
        <v>2</v>
      </c>
      <c r="I2126" t="s">
        <v>37</v>
      </c>
    </row>
    <row r="2127" spans="8:9" x14ac:dyDescent="0.3">
      <c r="H2127">
        <v>2</v>
      </c>
      <c r="I2127" t="s">
        <v>37</v>
      </c>
    </row>
    <row r="2128" spans="8:9" x14ac:dyDescent="0.3">
      <c r="H2128">
        <v>1</v>
      </c>
      <c r="I2128" t="s">
        <v>37</v>
      </c>
    </row>
    <row r="2129" spans="8:9" x14ac:dyDescent="0.3">
      <c r="H2129">
        <v>4</v>
      </c>
      <c r="I2129" t="s">
        <v>37</v>
      </c>
    </row>
    <row r="2130" spans="8:9" x14ac:dyDescent="0.3">
      <c r="H2130">
        <v>4</v>
      </c>
      <c r="I2130" t="s">
        <v>37</v>
      </c>
    </row>
    <row r="2131" spans="8:9" x14ac:dyDescent="0.3">
      <c r="H2131">
        <v>3</v>
      </c>
      <c r="I2131" t="s">
        <v>37</v>
      </c>
    </row>
    <row r="2132" spans="8:9" x14ac:dyDescent="0.3">
      <c r="H2132">
        <v>2</v>
      </c>
      <c r="I2132" t="s">
        <v>37</v>
      </c>
    </row>
    <row r="2133" spans="8:9" x14ac:dyDescent="0.3">
      <c r="H2133">
        <v>4</v>
      </c>
      <c r="I2133" t="s">
        <v>37</v>
      </c>
    </row>
    <row r="2134" spans="8:9" x14ac:dyDescent="0.3">
      <c r="H2134">
        <v>3</v>
      </c>
      <c r="I2134" t="s">
        <v>37</v>
      </c>
    </row>
    <row r="2135" spans="8:9" x14ac:dyDescent="0.3">
      <c r="H2135">
        <v>4</v>
      </c>
      <c r="I2135" t="s">
        <v>37</v>
      </c>
    </row>
    <row r="2136" spans="8:9" x14ac:dyDescent="0.3">
      <c r="H2136">
        <v>3</v>
      </c>
      <c r="I2136" t="s">
        <v>37</v>
      </c>
    </row>
    <row r="2137" spans="8:9" x14ac:dyDescent="0.3">
      <c r="H2137">
        <v>3</v>
      </c>
      <c r="I2137" t="s">
        <v>37</v>
      </c>
    </row>
    <row r="2138" spans="8:9" x14ac:dyDescent="0.3">
      <c r="H2138">
        <v>3</v>
      </c>
      <c r="I2138" t="s">
        <v>37</v>
      </c>
    </row>
    <row r="2139" spans="8:9" x14ac:dyDescent="0.3">
      <c r="H2139">
        <v>3</v>
      </c>
      <c r="I2139" t="s">
        <v>37</v>
      </c>
    </row>
    <row r="2140" spans="8:9" x14ac:dyDescent="0.3">
      <c r="H2140">
        <v>3</v>
      </c>
      <c r="I2140" t="s">
        <v>37</v>
      </c>
    </row>
    <row r="2141" spans="8:9" x14ac:dyDescent="0.3">
      <c r="H2141">
        <v>3</v>
      </c>
      <c r="I2141" t="s">
        <v>37</v>
      </c>
    </row>
    <row r="2142" spans="8:9" x14ac:dyDescent="0.3">
      <c r="H2142">
        <v>4</v>
      </c>
      <c r="I2142" t="s">
        <v>37</v>
      </c>
    </row>
    <row r="2143" spans="8:9" x14ac:dyDescent="0.3">
      <c r="H2143">
        <v>4</v>
      </c>
      <c r="I2143" t="s">
        <v>37</v>
      </c>
    </row>
    <row r="2144" spans="8:9" x14ac:dyDescent="0.3">
      <c r="H2144">
        <v>4</v>
      </c>
      <c r="I2144" t="s">
        <v>37</v>
      </c>
    </row>
    <row r="2145" spans="8:9" x14ac:dyDescent="0.3">
      <c r="H2145">
        <v>2</v>
      </c>
      <c r="I2145" t="s">
        <v>37</v>
      </c>
    </row>
    <row r="2146" spans="8:9" x14ac:dyDescent="0.3">
      <c r="H2146">
        <v>3</v>
      </c>
      <c r="I2146" t="s">
        <v>37</v>
      </c>
    </row>
    <row r="2147" spans="8:9" x14ac:dyDescent="0.3">
      <c r="H2147">
        <v>4</v>
      </c>
      <c r="I2147" t="s">
        <v>37</v>
      </c>
    </row>
    <row r="2148" spans="8:9" x14ac:dyDescent="0.3">
      <c r="H2148">
        <v>4</v>
      </c>
      <c r="I2148" t="s">
        <v>37</v>
      </c>
    </row>
    <row r="2149" spans="8:9" x14ac:dyDescent="0.3">
      <c r="H2149">
        <v>4</v>
      </c>
      <c r="I2149" t="s">
        <v>37</v>
      </c>
    </row>
    <row r="2150" spans="8:9" x14ac:dyDescent="0.3">
      <c r="H2150">
        <v>2</v>
      </c>
      <c r="I2150" t="s">
        <v>37</v>
      </c>
    </row>
    <row r="2151" spans="8:9" x14ac:dyDescent="0.3">
      <c r="H2151">
        <v>2</v>
      </c>
      <c r="I2151" t="s">
        <v>37</v>
      </c>
    </row>
    <row r="2152" spans="8:9" x14ac:dyDescent="0.3">
      <c r="H2152">
        <v>2</v>
      </c>
      <c r="I2152" t="s">
        <v>37</v>
      </c>
    </row>
    <row r="2153" spans="8:9" x14ac:dyDescent="0.3">
      <c r="H2153">
        <v>2</v>
      </c>
      <c r="I2153" t="s">
        <v>37</v>
      </c>
    </row>
    <row r="2154" spans="8:9" x14ac:dyDescent="0.3">
      <c r="H2154">
        <v>1</v>
      </c>
      <c r="I2154" t="s">
        <v>37</v>
      </c>
    </row>
    <row r="2155" spans="8:9" x14ac:dyDescent="0.3">
      <c r="H2155">
        <v>3</v>
      </c>
      <c r="I2155" t="s">
        <v>37</v>
      </c>
    </row>
    <row r="2156" spans="8:9" x14ac:dyDescent="0.3">
      <c r="H2156">
        <v>2</v>
      </c>
      <c r="I2156" t="s">
        <v>37</v>
      </c>
    </row>
    <row r="2157" spans="8:9" x14ac:dyDescent="0.3">
      <c r="H2157">
        <v>4</v>
      </c>
      <c r="I2157" t="s">
        <v>37</v>
      </c>
    </row>
    <row r="2158" spans="8:9" x14ac:dyDescent="0.3">
      <c r="H2158">
        <v>2</v>
      </c>
      <c r="I2158" t="s">
        <v>37</v>
      </c>
    </row>
    <row r="2159" spans="8:9" x14ac:dyDescent="0.3">
      <c r="H2159">
        <v>4</v>
      </c>
      <c r="I2159" t="s">
        <v>37</v>
      </c>
    </row>
    <row r="2160" spans="8:9" x14ac:dyDescent="0.3">
      <c r="H2160">
        <v>4</v>
      </c>
      <c r="I2160" t="s">
        <v>37</v>
      </c>
    </row>
    <row r="2161" spans="8:9" x14ac:dyDescent="0.3">
      <c r="H2161">
        <v>3</v>
      </c>
      <c r="I2161" t="s">
        <v>37</v>
      </c>
    </row>
    <row r="2162" spans="8:9" x14ac:dyDescent="0.3">
      <c r="H2162">
        <v>4</v>
      </c>
      <c r="I2162" t="s">
        <v>37</v>
      </c>
    </row>
    <row r="2163" spans="8:9" x14ac:dyDescent="0.3">
      <c r="H2163">
        <v>2</v>
      </c>
      <c r="I2163" t="s">
        <v>37</v>
      </c>
    </row>
    <row r="2164" spans="8:9" x14ac:dyDescent="0.3">
      <c r="H2164">
        <v>4</v>
      </c>
      <c r="I2164" t="s">
        <v>37</v>
      </c>
    </row>
    <row r="2165" spans="8:9" x14ac:dyDescent="0.3">
      <c r="H2165">
        <v>4</v>
      </c>
      <c r="I2165" t="s">
        <v>37</v>
      </c>
    </row>
    <row r="2166" spans="8:9" x14ac:dyDescent="0.3">
      <c r="H2166">
        <v>4</v>
      </c>
      <c r="I2166" t="s">
        <v>37</v>
      </c>
    </row>
    <row r="2167" spans="8:9" x14ac:dyDescent="0.3">
      <c r="H2167">
        <v>1</v>
      </c>
      <c r="I2167" t="s">
        <v>37</v>
      </c>
    </row>
    <row r="2168" spans="8:9" x14ac:dyDescent="0.3">
      <c r="H2168">
        <v>4</v>
      </c>
      <c r="I2168" t="s">
        <v>37</v>
      </c>
    </row>
    <row r="2169" spans="8:9" x14ac:dyDescent="0.3">
      <c r="H2169">
        <v>3</v>
      </c>
      <c r="I2169" t="s">
        <v>37</v>
      </c>
    </row>
    <row r="2170" spans="8:9" x14ac:dyDescent="0.3">
      <c r="H2170">
        <v>1</v>
      </c>
      <c r="I2170" t="s">
        <v>37</v>
      </c>
    </row>
    <row r="2171" spans="8:9" x14ac:dyDescent="0.3">
      <c r="H2171">
        <v>3</v>
      </c>
      <c r="I2171" t="s">
        <v>37</v>
      </c>
    </row>
    <row r="2172" spans="8:9" x14ac:dyDescent="0.3">
      <c r="H2172">
        <v>3</v>
      </c>
      <c r="I2172" t="s">
        <v>37</v>
      </c>
    </row>
    <row r="2173" spans="8:9" x14ac:dyDescent="0.3">
      <c r="H2173">
        <v>4</v>
      </c>
      <c r="I2173" t="s">
        <v>37</v>
      </c>
    </row>
    <row r="2174" spans="8:9" x14ac:dyDescent="0.3">
      <c r="H2174">
        <v>4</v>
      </c>
      <c r="I2174" t="s">
        <v>37</v>
      </c>
    </row>
    <row r="2175" spans="8:9" x14ac:dyDescent="0.3">
      <c r="H2175">
        <v>3</v>
      </c>
      <c r="I2175" t="s">
        <v>37</v>
      </c>
    </row>
    <row r="2176" spans="8:9" x14ac:dyDescent="0.3">
      <c r="H2176">
        <v>2</v>
      </c>
      <c r="I2176" t="s">
        <v>37</v>
      </c>
    </row>
    <row r="2177" spans="8:9" x14ac:dyDescent="0.3">
      <c r="H2177">
        <v>4</v>
      </c>
      <c r="I2177" t="s">
        <v>37</v>
      </c>
    </row>
    <row r="2178" spans="8:9" x14ac:dyDescent="0.3">
      <c r="H2178">
        <v>3</v>
      </c>
      <c r="I2178" t="s">
        <v>37</v>
      </c>
    </row>
    <row r="2179" spans="8:9" x14ac:dyDescent="0.3">
      <c r="H2179">
        <v>3</v>
      </c>
      <c r="I2179" t="s">
        <v>37</v>
      </c>
    </row>
    <row r="2180" spans="8:9" x14ac:dyDescent="0.3">
      <c r="H2180">
        <v>4</v>
      </c>
      <c r="I2180" t="s">
        <v>37</v>
      </c>
    </row>
    <row r="2181" spans="8:9" x14ac:dyDescent="0.3">
      <c r="H2181">
        <v>4</v>
      </c>
      <c r="I2181" t="s">
        <v>37</v>
      </c>
    </row>
    <row r="2182" spans="8:9" x14ac:dyDescent="0.3">
      <c r="H2182">
        <v>4</v>
      </c>
      <c r="I2182" t="s">
        <v>37</v>
      </c>
    </row>
    <row r="2183" spans="8:9" x14ac:dyDescent="0.3">
      <c r="H2183">
        <v>2</v>
      </c>
      <c r="I2183" t="s">
        <v>37</v>
      </c>
    </row>
    <row r="2184" spans="8:9" x14ac:dyDescent="0.3">
      <c r="H2184">
        <v>3</v>
      </c>
      <c r="I2184" t="s">
        <v>37</v>
      </c>
    </row>
    <row r="2185" spans="8:9" x14ac:dyDescent="0.3">
      <c r="H2185">
        <v>3</v>
      </c>
      <c r="I2185" t="s">
        <v>37</v>
      </c>
    </row>
    <row r="2186" spans="8:9" x14ac:dyDescent="0.3">
      <c r="H2186">
        <v>2</v>
      </c>
      <c r="I2186" t="s">
        <v>37</v>
      </c>
    </row>
    <row r="2187" spans="8:9" x14ac:dyDescent="0.3">
      <c r="H2187">
        <v>1</v>
      </c>
      <c r="I2187" t="s">
        <v>37</v>
      </c>
    </row>
    <row r="2188" spans="8:9" x14ac:dyDescent="0.3">
      <c r="H2188">
        <v>3</v>
      </c>
      <c r="I2188" t="s">
        <v>37</v>
      </c>
    </row>
    <row r="2189" spans="8:9" x14ac:dyDescent="0.3">
      <c r="H2189">
        <v>3</v>
      </c>
      <c r="I2189" t="s">
        <v>37</v>
      </c>
    </row>
    <row r="2190" spans="8:9" x14ac:dyDescent="0.3">
      <c r="H2190">
        <v>3</v>
      </c>
      <c r="I2190" t="s">
        <v>37</v>
      </c>
    </row>
    <row r="2191" spans="8:9" x14ac:dyDescent="0.3">
      <c r="H2191">
        <v>1</v>
      </c>
      <c r="I2191" t="s">
        <v>37</v>
      </c>
    </row>
    <row r="2192" spans="8:9" x14ac:dyDescent="0.3">
      <c r="H2192">
        <v>2</v>
      </c>
      <c r="I2192" t="s">
        <v>37</v>
      </c>
    </row>
    <row r="2193" spans="8:9" x14ac:dyDescent="0.3">
      <c r="H2193">
        <v>1</v>
      </c>
      <c r="I2193" t="s">
        <v>37</v>
      </c>
    </row>
    <row r="2194" spans="8:9" x14ac:dyDescent="0.3">
      <c r="H2194">
        <v>2</v>
      </c>
      <c r="I2194" t="s">
        <v>37</v>
      </c>
    </row>
    <row r="2195" spans="8:9" x14ac:dyDescent="0.3">
      <c r="H2195">
        <v>1</v>
      </c>
      <c r="I2195" t="s">
        <v>37</v>
      </c>
    </row>
    <row r="2196" spans="8:9" x14ac:dyDescent="0.3">
      <c r="H2196">
        <v>3</v>
      </c>
      <c r="I2196" t="s">
        <v>37</v>
      </c>
    </row>
    <row r="2197" spans="8:9" x14ac:dyDescent="0.3">
      <c r="H2197">
        <v>3</v>
      </c>
      <c r="I2197" t="s">
        <v>37</v>
      </c>
    </row>
    <row r="2198" spans="8:9" x14ac:dyDescent="0.3">
      <c r="H2198">
        <v>3</v>
      </c>
      <c r="I2198" t="s">
        <v>37</v>
      </c>
    </row>
    <row r="2199" spans="8:9" x14ac:dyDescent="0.3">
      <c r="H2199">
        <v>1</v>
      </c>
      <c r="I2199" t="s">
        <v>37</v>
      </c>
    </row>
    <row r="2200" spans="8:9" x14ac:dyDescent="0.3">
      <c r="H2200">
        <v>2</v>
      </c>
      <c r="I2200" t="s">
        <v>37</v>
      </c>
    </row>
    <row r="2201" spans="8:9" x14ac:dyDescent="0.3">
      <c r="H2201">
        <v>3</v>
      </c>
      <c r="I2201" t="s">
        <v>37</v>
      </c>
    </row>
    <row r="2202" spans="8:9" x14ac:dyDescent="0.3">
      <c r="H2202">
        <v>2</v>
      </c>
      <c r="I2202" t="s">
        <v>37</v>
      </c>
    </row>
    <row r="2203" spans="8:9" x14ac:dyDescent="0.3">
      <c r="H2203">
        <v>2</v>
      </c>
      <c r="I2203" t="s">
        <v>37</v>
      </c>
    </row>
    <row r="2204" spans="8:9" x14ac:dyDescent="0.3">
      <c r="H2204">
        <v>3</v>
      </c>
      <c r="I2204" t="s">
        <v>37</v>
      </c>
    </row>
    <row r="2205" spans="8:9" x14ac:dyDescent="0.3">
      <c r="H2205">
        <v>4</v>
      </c>
      <c r="I2205" t="s">
        <v>37</v>
      </c>
    </row>
    <row r="2206" spans="8:9" x14ac:dyDescent="0.3">
      <c r="H2206">
        <v>2</v>
      </c>
      <c r="I2206" t="s">
        <v>37</v>
      </c>
    </row>
    <row r="2207" spans="8:9" x14ac:dyDescent="0.3">
      <c r="H2207">
        <v>1</v>
      </c>
      <c r="I2207" t="s">
        <v>37</v>
      </c>
    </row>
    <row r="2208" spans="8:9" x14ac:dyDescent="0.3">
      <c r="H2208">
        <v>4</v>
      </c>
      <c r="I2208" t="s">
        <v>37</v>
      </c>
    </row>
    <row r="2209" spans="8:9" x14ac:dyDescent="0.3">
      <c r="H2209">
        <v>3</v>
      </c>
      <c r="I2209" t="s">
        <v>37</v>
      </c>
    </row>
    <row r="2210" spans="8:9" x14ac:dyDescent="0.3">
      <c r="H2210">
        <v>4</v>
      </c>
      <c r="I2210" t="s">
        <v>37</v>
      </c>
    </row>
    <row r="2211" spans="8:9" x14ac:dyDescent="0.3">
      <c r="H2211">
        <v>2</v>
      </c>
      <c r="I2211" t="s">
        <v>37</v>
      </c>
    </row>
    <row r="2212" spans="8:9" x14ac:dyDescent="0.3">
      <c r="H2212">
        <v>3</v>
      </c>
      <c r="I2212" t="s">
        <v>37</v>
      </c>
    </row>
    <row r="2213" spans="8:9" x14ac:dyDescent="0.3">
      <c r="H2213">
        <v>3</v>
      </c>
      <c r="I2213" t="s">
        <v>37</v>
      </c>
    </row>
    <row r="2214" spans="8:9" x14ac:dyDescent="0.3">
      <c r="H2214">
        <v>2</v>
      </c>
      <c r="I2214" t="s">
        <v>37</v>
      </c>
    </row>
    <row r="2215" spans="8:9" x14ac:dyDescent="0.3">
      <c r="H2215">
        <v>2</v>
      </c>
      <c r="I2215" t="s">
        <v>37</v>
      </c>
    </row>
    <row r="2216" spans="8:9" x14ac:dyDescent="0.3">
      <c r="H2216">
        <v>3</v>
      </c>
      <c r="I2216" t="s">
        <v>37</v>
      </c>
    </row>
    <row r="2217" spans="8:9" x14ac:dyDescent="0.3">
      <c r="H2217">
        <v>3</v>
      </c>
      <c r="I2217" t="s">
        <v>37</v>
      </c>
    </row>
    <row r="2218" spans="8:9" x14ac:dyDescent="0.3">
      <c r="H2218">
        <v>4</v>
      </c>
      <c r="I2218" t="s">
        <v>37</v>
      </c>
    </row>
    <row r="2219" spans="8:9" x14ac:dyDescent="0.3">
      <c r="H2219">
        <v>2</v>
      </c>
      <c r="I2219" t="s">
        <v>37</v>
      </c>
    </row>
    <row r="2220" spans="8:9" x14ac:dyDescent="0.3">
      <c r="H2220">
        <v>4</v>
      </c>
      <c r="I2220" t="s">
        <v>37</v>
      </c>
    </row>
    <row r="2221" spans="8:9" x14ac:dyDescent="0.3">
      <c r="H2221">
        <v>1</v>
      </c>
      <c r="I2221" t="s">
        <v>37</v>
      </c>
    </row>
    <row r="2222" spans="8:9" x14ac:dyDescent="0.3">
      <c r="H2222">
        <v>2</v>
      </c>
      <c r="I2222" t="s">
        <v>37</v>
      </c>
    </row>
    <row r="2223" spans="8:9" x14ac:dyDescent="0.3">
      <c r="H2223">
        <v>4</v>
      </c>
      <c r="I2223" t="s">
        <v>37</v>
      </c>
    </row>
    <row r="2224" spans="8:9" x14ac:dyDescent="0.3">
      <c r="H2224">
        <v>2</v>
      </c>
      <c r="I2224" t="s">
        <v>37</v>
      </c>
    </row>
    <row r="2225" spans="8:9" x14ac:dyDescent="0.3">
      <c r="H2225">
        <v>5</v>
      </c>
      <c r="I2225" t="s">
        <v>37</v>
      </c>
    </row>
    <row r="2226" spans="8:9" x14ac:dyDescent="0.3">
      <c r="H2226">
        <v>4</v>
      </c>
      <c r="I2226" t="s">
        <v>37</v>
      </c>
    </row>
    <row r="2227" spans="8:9" x14ac:dyDescent="0.3">
      <c r="H2227">
        <v>4</v>
      </c>
      <c r="I2227" t="s">
        <v>37</v>
      </c>
    </row>
    <row r="2228" spans="8:9" x14ac:dyDescent="0.3">
      <c r="H2228">
        <v>3</v>
      </c>
      <c r="I2228" t="s">
        <v>37</v>
      </c>
    </row>
    <row r="2229" spans="8:9" x14ac:dyDescent="0.3">
      <c r="H2229">
        <v>3</v>
      </c>
      <c r="I2229" t="s">
        <v>37</v>
      </c>
    </row>
    <row r="2230" spans="8:9" x14ac:dyDescent="0.3">
      <c r="H2230">
        <v>3</v>
      </c>
      <c r="I2230" t="s">
        <v>37</v>
      </c>
    </row>
    <row r="2231" spans="8:9" x14ac:dyDescent="0.3">
      <c r="H2231">
        <v>3</v>
      </c>
      <c r="I2231" t="s">
        <v>37</v>
      </c>
    </row>
    <row r="2232" spans="8:9" x14ac:dyDescent="0.3">
      <c r="H2232">
        <v>3</v>
      </c>
      <c r="I2232" t="s">
        <v>37</v>
      </c>
    </row>
    <row r="2233" spans="8:9" x14ac:dyDescent="0.3">
      <c r="H2233">
        <v>3</v>
      </c>
      <c r="I2233" t="s">
        <v>37</v>
      </c>
    </row>
    <row r="2234" spans="8:9" x14ac:dyDescent="0.3">
      <c r="H2234">
        <v>4</v>
      </c>
      <c r="I2234" t="s">
        <v>37</v>
      </c>
    </row>
    <row r="2235" spans="8:9" x14ac:dyDescent="0.3">
      <c r="H2235">
        <v>3</v>
      </c>
      <c r="I2235" t="s">
        <v>37</v>
      </c>
    </row>
    <row r="2236" spans="8:9" x14ac:dyDescent="0.3">
      <c r="H2236">
        <v>4</v>
      </c>
      <c r="I2236" t="s">
        <v>37</v>
      </c>
    </row>
    <row r="2237" spans="8:9" x14ac:dyDescent="0.3">
      <c r="H2237">
        <v>4</v>
      </c>
      <c r="I2237" t="s">
        <v>37</v>
      </c>
    </row>
    <row r="2238" spans="8:9" x14ac:dyDescent="0.3">
      <c r="H2238">
        <v>4</v>
      </c>
      <c r="I2238" t="s">
        <v>37</v>
      </c>
    </row>
    <row r="2239" spans="8:9" x14ac:dyDescent="0.3">
      <c r="H2239">
        <v>2</v>
      </c>
      <c r="I2239" t="s">
        <v>37</v>
      </c>
    </row>
    <row r="2240" spans="8:9" x14ac:dyDescent="0.3">
      <c r="H2240">
        <v>1</v>
      </c>
      <c r="I2240" t="s">
        <v>37</v>
      </c>
    </row>
    <row r="2241" spans="8:9" x14ac:dyDescent="0.3">
      <c r="H2241">
        <v>3</v>
      </c>
      <c r="I2241" t="s">
        <v>37</v>
      </c>
    </row>
    <row r="2242" spans="8:9" x14ac:dyDescent="0.3">
      <c r="H2242">
        <v>2</v>
      </c>
      <c r="I2242" t="s">
        <v>37</v>
      </c>
    </row>
    <row r="2243" spans="8:9" x14ac:dyDescent="0.3">
      <c r="H2243">
        <v>2</v>
      </c>
      <c r="I2243" t="s">
        <v>37</v>
      </c>
    </row>
    <row r="2244" spans="8:9" x14ac:dyDescent="0.3">
      <c r="H2244">
        <v>3</v>
      </c>
      <c r="I2244" t="s">
        <v>37</v>
      </c>
    </row>
    <row r="2245" spans="8:9" x14ac:dyDescent="0.3">
      <c r="H2245">
        <v>1</v>
      </c>
      <c r="I2245" t="s">
        <v>37</v>
      </c>
    </row>
    <row r="2246" spans="8:9" x14ac:dyDescent="0.3">
      <c r="H2246">
        <v>4</v>
      </c>
      <c r="I2246" t="s">
        <v>37</v>
      </c>
    </row>
    <row r="2247" spans="8:9" x14ac:dyDescent="0.3">
      <c r="H2247">
        <v>3</v>
      </c>
      <c r="I2247" t="s">
        <v>37</v>
      </c>
    </row>
    <row r="2248" spans="8:9" x14ac:dyDescent="0.3">
      <c r="H2248">
        <v>2</v>
      </c>
      <c r="I2248" t="s">
        <v>37</v>
      </c>
    </row>
    <row r="2249" spans="8:9" x14ac:dyDescent="0.3">
      <c r="H2249">
        <v>4</v>
      </c>
      <c r="I2249" t="s">
        <v>37</v>
      </c>
    </row>
    <row r="2250" spans="8:9" x14ac:dyDescent="0.3">
      <c r="H2250">
        <v>4</v>
      </c>
      <c r="I2250" t="s">
        <v>37</v>
      </c>
    </row>
    <row r="2251" spans="8:9" x14ac:dyDescent="0.3">
      <c r="H2251">
        <v>3</v>
      </c>
      <c r="I2251" t="s">
        <v>37</v>
      </c>
    </row>
    <row r="2252" spans="8:9" x14ac:dyDescent="0.3">
      <c r="H2252">
        <v>4</v>
      </c>
      <c r="I2252" t="s">
        <v>37</v>
      </c>
    </row>
    <row r="2253" spans="8:9" x14ac:dyDescent="0.3">
      <c r="H2253">
        <v>3</v>
      </c>
      <c r="I2253" t="s">
        <v>37</v>
      </c>
    </row>
    <row r="2254" spans="8:9" x14ac:dyDescent="0.3">
      <c r="H2254">
        <v>4</v>
      </c>
      <c r="I2254" t="s">
        <v>37</v>
      </c>
    </row>
    <row r="2255" spans="8:9" x14ac:dyDescent="0.3">
      <c r="H2255">
        <v>3</v>
      </c>
      <c r="I2255" t="s">
        <v>37</v>
      </c>
    </row>
    <row r="2256" spans="8:9" x14ac:dyDescent="0.3">
      <c r="H2256">
        <v>4</v>
      </c>
      <c r="I2256" t="s">
        <v>37</v>
      </c>
    </row>
    <row r="2257" spans="8:9" x14ac:dyDescent="0.3">
      <c r="H2257">
        <v>1</v>
      </c>
      <c r="I2257" t="s">
        <v>37</v>
      </c>
    </row>
    <row r="2258" spans="8:9" x14ac:dyDescent="0.3">
      <c r="H2258">
        <v>2</v>
      </c>
      <c r="I2258" t="s">
        <v>37</v>
      </c>
    </row>
    <row r="2259" spans="8:9" x14ac:dyDescent="0.3">
      <c r="H2259">
        <v>3</v>
      </c>
      <c r="I2259" t="s">
        <v>37</v>
      </c>
    </row>
    <row r="2260" spans="8:9" x14ac:dyDescent="0.3">
      <c r="H2260">
        <v>1</v>
      </c>
      <c r="I2260" t="s">
        <v>37</v>
      </c>
    </row>
    <row r="2261" spans="8:9" x14ac:dyDescent="0.3">
      <c r="H2261">
        <v>3</v>
      </c>
      <c r="I2261" t="s">
        <v>37</v>
      </c>
    </row>
    <row r="2262" spans="8:9" x14ac:dyDescent="0.3">
      <c r="H2262">
        <v>1</v>
      </c>
      <c r="I2262" t="s">
        <v>37</v>
      </c>
    </row>
    <row r="2263" spans="8:9" x14ac:dyDescent="0.3">
      <c r="H2263">
        <v>3</v>
      </c>
      <c r="I2263" t="s">
        <v>37</v>
      </c>
    </row>
    <row r="2264" spans="8:9" x14ac:dyDescent="0.3">
      <c r="H2264">
        <v>2</v>
      </c>
      <c r="I2264" t="s">
        <v>37</v>
      </c>
    </row>
    <row r="2265" spans="8:9" x14ac:dyDescent="0.3">
      <c r="H2265">
        <v>3</v>
      </c>
      <c r="I2265" t="s">
        <v>37</v>
      </c>
    </row>
    <row r="2266" spans="8:9" x14ac:dyDescent="0.3">
      <c r="H2266">
        <v>2</v>
      </c>
      <c r="I2266" t="s">
        <v>37</v>
      </c>
    </row>
    <row r="2267" spans="8:9" x14ac:dyDescent="0.3">
      <c r="H2267">
        <v>3</v>
      </c>
      <c r="I2267" t="s">
        <v>37</v>
      </c>
    </row>
    <row r="2268" spans="8:9" x14ac:dyDescent="0.3">
      <c r="H2268">
        <v>4</v>
      </c>
      <c r="I2268" t="s">
        <v>37</v>
      </c>
    </row>
    <row r="2269" spans="8:9" x14ac:dyDescent="0.3">
      <c r="H2269">
        <v>1</v>
      </c>
      <c r="I2269" t="s">
        <v>37</v>
      </c>
    </row>
    <row r="2270" spans="8:9" x14ac:dyDescent="0.3">
      <c r="H2270">
        <v>1</v>
      </c>
      <c r="I2270" t="s">
        <v>37</v>
      </c>
    </row>
    <row r="2271" spans="8:9" x14ac:dyDescent="0.3">
      <c r="H2271">
        <v>1</v>
      </c>
      <c r="I2271" t="s">
        <v>37</v>
      </c>
    </row>
    <row r="2272" spans="8:9" x14ac:dyDescent="0.3">
      <c r="H2272">
        <v>2</v>
      </c>
      <c r="I2272" t="s">
        <v>37</v>
      </c>
    </row>
    <row r="2273" spans="8:9" x14ac:dyDescent="0.3">
      <c r="H2273">
        <v>4</v>
      </c>
      <c r="I2273" t="s">
        <v>37</v>
      </c>
    </row>
    <row r="2274" spans="8:9" x14ac:dyDescent="0.3">
      <c r="H2274">
        <v>3</v>
      </c>
      <c r="I2274" t="s">
        <v>37</v>
      </c>
    </row>
    <row r="2275" spans="8:9" x14ac:dyDescent="0.3">
      <c r="H2275">
        <v>3</v>
      </c>
      <c r="I2275" t="s">
        <v>37</v>
      </c>
    </row>
    <row r="2276" spans="8:9" x14ac:dyDescent="0.3">
      <c r="H2276">
        <v>3</v>
      </c>
      <c r="I2276" t="s">
        <v>37</v>
      </c>
    </row>
    <row r="2277" spans="8:9" x14ac:dyDescent="0.3">
      <c r="H2277">
        <v>2</v>
      </c>
      <c r="I2277" t="s">
        <v>37</v>
      </c>
    </row>
    <row r="2278" spans="8:9" x14ac:dyDescent="0.3">
      <c r="H2278">
        <v>1</v>
      </c>
      <c r="I2278" t="s">
        <v>37</v>
      </c>
    </row>
    <row r="2279" spans="8:9" x14ac:dyDescent="0.3">
      <c r="H2279">
        <v>3</v>
      </c>
      <c r="I2279" t="s">
        <v>37</v>
      </c>
    </row>
    <row r="2280" spans="8:9" x14ac:dyDescent="0.3">
      <c r="H2280">
        <v>4</v>
      </c>
      <c r="I2280" t="s">
        <v>37</v>
      </c>
    </row>
    <row r="2281" spans="8:9" x14ac:dyDescent="0.3">
      <c r="H2281">
        <v>5</v>
      </c>
      <c r="I2281" t="s">
        <v>37</v>
      </c>
    </row>
    <row r="2282" spans="8:9" x14ac:dyDescent="0.3">
      <c r="H2282">
        <v>2</v>
      </c>
      <c r="I2282" t="s">
        <v>37</v>
      </c>
    </row>
    <row r="2283" spans="8:9" x14ac:dyDescent="0.3">
      <c r="H2283">
        <v>3</v>
      </c>
      <c r="I2283" t="s">
        <v>37</v>
      </c>
    </row>
    <row r="2284" spans="8:9" x14ac:dyDescent="0.3">
      <c r="H2284">
        <v>1</v>
      </c>
      <c r="I2284" t="s">
        <v>37</v>
      </c>
    </row>
    <row r="2285" spans="8:9" x14ac:dyDescent="0.3">
      <c r="H2285">
        <v>4</v>
      </c>
      <c r="I2285" t="s">
        <v>37</v>
      </c>
    </row>
    <row r="2286" spans="8:9" x14ac:dyDescent="0.3">
      <c r="H2286">
        <v>4</v>
      </c>
      <c r="I2286" t="s">
        <v>37</v>
      </c>
    </row>
    <row r="2287" spans="8:9" x14ac:dyDescent="0.3">
      <c r="H2287">
        <v>1</v>
      </c>
      <c r="I2287" t="s">
        <v>37</v>
      </c>
    </row>
    <row r="2288" spans="8:9" x14ac:dyDescent="0.3">
      <c r="H2288">
        <v>3</v>
      </c>
      <c r="I2288" t="s">
        <v>37</v>
      </c>
    </row>
    <row r="2289" spans="8:9" x14ac:dyDescent="0.3">
      <c r="H2289">
        <v>3</v>
      </c>
      <c r="I2289" t="s">
        <v>37</v>
      </c>
    </row>
    <row r="2290" spans="8:9" x14ac:dyDescent="0.3">
      <c r="H2290">
        <v>2</v>
      </c>
      <c r="I2290" t="s">
        <v>37</v>
      </c>
    </row>
    <row r="2291" spans="8:9" x14ac:dyDescent="0.3">
      <c r="H2291">
        <v>3</v>
      </c>
      <c r="I2291" t="s">
        <v>37</v>
      </c>
    </row>
    <row r="2292" spans="8:9" x14ac:dyDescent="0.3">
      <c r="H2292">
        <v>3</v>
      </c>
      <c r="I2292" t="s">
        <v>37</v>
      </c>
    </row>
    <row r="2293" spans="8:9" x14ac:dyDescent="0.3">
      <c r="H2293">
        <v>5</v>
      </c>
      <c r="I2293" t="s">
        <v>37</v>
      </c>
    </row>
    <row r="2294" spans="8:9" x14ac:dyDescent="0.3">
      <c r="H2294">
        <v>3</v>
      </c>
      <c r="I2294" t="s">
        <v>37</v>
      </c>
    </row>
    <row r="2295" spans="8:9" x14ac:dyDescent="0.3">
      <c r="H2295">
        <v>2</v>
      </c>
      <c r="I2295" t="s">
        <v>37</v>
      </c>
    </row>
    <row r="2296" spans="8:9" x14ac:dyDescent="0.3">
      <c r="H2296">
        <v>3</v>
      </c>
      <c r="I2296" t="s">
        <v>37</v>
      </c>
    </row>
    <row r="2297" spans="8:9" x14ac:dyDescent="0.3">
      <c r="H2297">
        <v>3</v>
      </c>
      <c r="I2297" t="s">
        <v>37</v>
      </c>
    </row>
    <row r="2298" spans="8:9" x14ac:dyDescent="0.3">
      <c r="H2298">
        <v>3</v>
      </c>
      <c r="I2298" t="s">
        <v>37</v>
      </c>
    </row>
    <row r="2299" spans="8:9" x14ac:dyDescent="0.3">
      <c r="H2299">
        <v>3</v>
      </c>
      <c r="I2299" t="s">
        <v>37</v>
      </c>
    </row>
    <row r="2300" spans="8:9" x14ac:dyDescent="0.3">
      <c r="H2300">
        <v>4</v>
      </c>
      <c r="I2300" t="s">
        <v>37</v>
      </c>
    </row>
    <row r="2301" spans="8:9" x14ac:dyDescent="0.3">
      <c r="H2301">
        <v>1</v>
      </c>
      <c r="I2301" t="s">
        <v>37</v>
      </c>
    </row>
    <row r="2302" spans="8:9" x14ac:dyDescent="0.3">
      <c r="H2302">
        <v>4</v>
      </c>
      <c r="I2302" t="s">
        <v>37</v>
      </c>
    </row>
    <row r="2303" spans="8:9" x14ac:dyDescent="0.3">
      <c r="H2303">
        <v>2</v>
      </c>
      <c r="I2303" t="s">
        <v>37</v>
      </c>
    </row>
    <row r="2304" spans="8:9" x14ac:dyDescent="0.3">
      <c r="H2304">
        <v>3</v>
      </c>
      <c r="I2304" t="s">
        <v>37</v>
      </c>
    </row>
    <row r="2305" spans="8:9" x14ac:dyDescent="0.3">
      <c r="H2305">
        <v>2</v>
      </c>
      <c r="I2305" t="s">
        <v>37</v>
      </c>
    </row>
    <row r="2306" spans="8:9" x14ac:dyDescent="0.3">
      <c r="H2306">
        <v>3</v>
      </c>
      <c r="I2306" t="s">
        <v>37</v>
      </c>
    </row>
    <row r="2307" spans="8:9" x14ac:dyDescent="0.3">
      <c r="H2307">
        <v>4</v>
      </c>
      <c r="I2307" t="s">
        <v>37</v>
      </c>
    </row>
    <row r="2308" spans="8:9" x14ac:dyDescent="0.3">
      <c r="H2308">
        <v>3</v>
      </c>
      <c r="I2308" t="s">
        <v>37</v>
      </c>
    </row>
    <row r="2309" spans="8:9" x14ac:dyDescent="0.3">
      <c r="H2309">
        <v>1</v>
      </c>
      <c r="I2309" t="s">
        <v>37</v>
      </c>
    </row>
    <row r="2310" spans="8:9" x14ac:dyDescent="0.3">
      <c r="H2310">
        <v>4</v>
      </c>
      <c r="I2310" t="s">
        <v>37</v>
      </c>
    </row>
    <row r="2311" spans="8:9" x14ac:dyDescent="0.3">
      <c r="H2311">
        <v>4</v>
      </c>
      <c r="I2311" t="s">
        <v>37</v>
      </c>
    </row>
    <row r="2312" spans="8:9" x14ac:dyDescent="0.3">
      <c r="H2312">
        <v>2</v>
      </c>
      <c r="I2312" t="s">
        <v>37</v>
      </c>
    </row>
    <row r="2313" spans="8:9" x14ac:dyDescent="0.3">
      <c r="H2313">
        <v>1</v>
      </c>
      <c r="I2313" t="s">
        <v>37</v>
      </c>
    </row>
    <row r="2314" spans="8:9" x14ac:dyDescent="0.3">
      <c r="H2314">
        <v>3</v>
      </c>
      <c r="I2314" t="s">
        <v>37</v>
      </c>
    </row>
    <row r="2315" spans="8:9" x14ac:dyDescent="0.3">
      <c r="H2315">
        <v>5</v>
      </c>
      <c r="I2315" t="s">
        <v>37</v>
      </c>
    </row>
    <row r="2316" spans="8:9" x14ac:dyDescent="0.3">
      <c r="H2316">
        <v>4</v>
      </c>
      <c r="I2316" t="s">
        <v>37</v>
      </c>
    </row>
    <row r="2317" spans="8:9" x14ac:dyDescent="0.3">
      <c r="H2317">
        <v>4</v>
      </c>
      <c r="I2317" t="s">
        <v>37</v>
      </c>
    </row>
    <row r="2318" spans="8:9" x14ac:dyDescent="0.3">
      <c r="H2318">
        <v>1</v>
      </c>
      <c r="I2318" t="s">
        <v>37</v>
      </c>
    </row>
    <row r="2319" spans="8:9" x14ac:dyDescent="0.3">
      <c r="H2319">
        <v>4</v>
      </c>
      <c r="I2319" t="s">
        <v>37</v>
      </c>
    </row>
    <row r="2320" spans="8:9" x14ac:dyDescent="0.3">
      <c r="H2320">
        <v>3</v>
      </c>
      <c r="I2320" t="s">
        <v>37</v>
      </c>
    </row>
    <row r="2321" spans="8:9" x14ac:dyDescent="0.3">
      <c r="H2321">
        <v>2</v>
      </c>
      <c r="I2321" t="s">
        <v>37</v>
      </c>
    </row>
    <row r="2322" spans="8:9" x14ac:dyDescent="0.3">
      <c r="H2322">
        <v>3</v>
      </c>
      <c r="I2322" t="s">
        <v>37</v>
      </c>
    </row>
    <row r="2323" spans="8:9" x14ac:dyDescent="0.3">
      <c r="H2323">
        <v>3</v>
      </c>
      <c r="I2323" t="s">
        <v>37</v>
      </c>
    </row>
    <row r="2324" spans="8:9" x14ac:dyDescent="0.3">
      <c r="H2324">
        <v>4</v>
      </c>
      <c r="I2324" t="s">
        <v>37</v>
      </c>
    </row>
    <row r="2325" spans="8:9" x14ac:dyDescent="0.3">
      <c r="H2325">
        <v>3</v>
      </c>
      <c r="I2325" t="s">
        <v>37</v>
      </c>
    </row>
    <row r="2326" spans="8:9" x14ac:dyDescent="0.3">
      <c r="H2326">
        <v>4</v>
      </c>
      <c r="I2326" t="s">
        <v>37</v>
      </c>
    </row>
    <row r="2327" spans="8:9" x14ac:dyDescent="0.3">
      <c r="H2327">
        <v>1</v>
      </c>
      <c r="I2327" t="s">
        <v>37</v>
      </c>
    </row>
    <row r="2328" spans="8:9" x14ac:dyDescent="0.3">
      <c r="H2328">
        <v>2</v>
      </c>
      <c r="I2328" t="s">
        <v>37</v>
      </c>
    </row>
    <row r="2329" spans="8:9" x14ac:dyDescent="0.3">
      <c r="H2329">
        <v>2</v>
      </c>
      <c r="I2329" t="s">
        <v>37</v>
      </c>
    </row>
    <row r="2330" spans="8:9" x14ac:dyDescent="0.3">
      <c r="H2330">
        <v>3</v>
      </c>
      <c r="I2330" t="s">
        <v>37</v>
      </c>
    </row>
    <row r="2331" spans="8:9" x14ac:dyDescent="0.3">
      <c r="H2331">
        <v>4</v>
      </c>
      <c r="I2331" t="s">
        <v>37</v>
      </c>
    </row>
    <row r="2332" spans="8:9" x14ac:dyDescent="0.3">
      <c r="H2332">
        <v>3</v>
      </c>
      <c r="I2332" t="s">
        <v>37</v>
      </c>
    </row>
    <row r="2333" spans="8:9" x14ac:dyDescent="0.3">
      <c r="H2333">
        <v>4</v>
      </c>
      <c r="I2333" t="s">
        <v>37</v>
      </c>
    </row>
    <row r="2334" spans="8:9" x14ac:dyDescent="0.3">
      <c r="H2334">
        <v>2</v>
      </c>
      <c r="I2334" t="s">
        <v>37</v>
      </c>
    </row>
    <row r="2335" spans="8:9" x14ac:dyDescent="0.3">
      <c r="H2335">
        <v>2</v>
      </c>
      <c r="I2335" t="s">
        <v>37</v>
      </c>
    </row>
    <row r="2336" spans="8:9" x14ac:dyDescent="0.3">
      <c r="H2336">
        <v>3</v>
      </c>
      <c r="I2336" t="s">
        <v>37</v>
      </c>
    </row>
    <row r="2337" spans="8:9" x14ac:dyDescent="0.3">
      <c r="H2337">
        <v>4</v>
      </c>
      <c r="I2337" t="s">
        <v>37</v>
      </c>
    </row>
    <row r="2338" spans="8:9" x14ac:dyDescent="0.3">
      <c r="H2338">
        <v>4</v>
      </c>
      <c r="I2338" t="s">
        <v>37</v>
      </c>
    </row>
    <row r="2339" spans="8:9" x14ac:dyDescent="0.3">
      <c r="H2339">
        <v>4</v>
      </c>
      <c r="I2339" t="s">
        <v>37</v>
      </c>
    </row>
    <row r="2340" spans="8:9" x14ac:dyDescent="0.3">
      <c r="H2340">
        <v>3</v>
      </c>
      <c r="I2340" t="s">
        <v>37</v>
      </c>
    </row>
    <row r="2341" spans="8:9" x14ac:dyDescent="0.3">
      <c r="H2341">
        <v>3</v>
      </c>
      <c r="I2341" t="s">
        <v>37</v>
      </c>
    </row>
    <row r="2342" spans="8:9" x14ac:dyDescent="0.3">
      <c r="H2342">
        <v>2</v>
      </c>
      <c r="I2342" t="s">
        <v>37</v>
      </c>
    </row>
    <row r="2343" spans="8:9" x14ac:dyDescent="0.3">
      <c r="H2343">
        <v>2</v>
      </c>
      <c r="I2343" t="s">
        <v>37</v>
      </c>
    </row>
    <row r="2344" spans="8:9" x14ac:dyDescent="0.3">
      <c r="H2344">
        <v>3</v>
      </c>
      <c r="I2344" t="s">
        <v>37</v>
      </c>
    </row>
    <row r="2345" spans="8:9" x14ac:dyDescent="0.3">
      <c r="H2345">
        <v>2</v>
      </c>
      <c r="I2345" t="s">
        <v>37</v>
      </c>
    </row>
    <row r="2346" spans="8:9" x14ac:dyDescent="0.3">
      <c r="H2346">
        <v>3</v>
      </c>
      <c r="I2346" t="s">
        <v>37</v>
      </c>
    </row>
    <row r="2347" spans="8:9" x14ac:dyDescent="0.3">
      <c r="H2347">
        <v>2</v>
      </c>
      <c r="I2347" t="s">
        <v>37</v>
      </c>
    </row>
    <row r="2348" spans="8:9" x14ac:dyDescent="0.3">
      <c r="H2348">
        <v>1</v>
      </c>
      <c r="I2348" t="s">
        <v>37</v>
      </c>
    </row>
    <row r="2349" spans="8:9" x14ac:dyDescent="0.3">
      <c r="H2349">
        <v>4</v>
      </c>
      <c r="I2349" t="s">
        <v>37</v>
      </c>
    </row>
    <row r="2350" spans="8:9" x14ac:dyDescent="0.3">
      <c r="H2350">
        <v>3</v>
      </c>
      <c r="I2350" t="s">
        <v>37</v>
      </c>
    </row>
    <row r="2351" spans="8:9" x14ac:dyDescent="0.3">
      <c r="H2351">
        <v>3</v>
      </c>
      <c r="I2351" t="s">
        <v>37</v>
      </c>
    </row>
    <row r="2352" spans="8:9" x14ac:dyDescent="0.3">
      <c r="H2352">
        <v>2</v>
      </c>
      <c r="I2352" t="s">
        <v>37</v>
      </c>
    </row>
    <row r="2353" spans="8:9" x14ac:dyDescent="0.3">
      <c r="H2353">
        <v>2</v>
      </c>
      <c r="I2353" t="s">
        <v>37</v>
      </c>
    </row>
    <row r="2354" spans="8:9" x14ac:dyDescent="0.3">
      <c r="H2354">
        <v>3</v>
      </c>
      <c r="I2354" t="s">
        <v>37</v>
      </c>
    </row>
    <row r="2355" spans="8:9" x14ac:dyDescent="0.3">
      <c r="H2355">
        <v>3</v>
      </c>
      <c r="I2355" t="s">
        <v>37</v>
      </c>
    </row>
    <row r="2356" spans="8:9" x14ac:dyDescent="0.3">
      <c r="H2356">
        <v>4</v>
      </c>
      <c r="I2356" t="s">
        <v>37</v>
      </c>
    </row>
    <row r="2357" spans="8:9" x14ac:dyDescent="0.3">
      <c r="H2357">
        <v>3</v>
      </c>
      <c r="I2357" t="s">
        <v>37</v>
      </c>
    </row>
    <row r="2358" spans="8:9" x14ac:dyDescent="0.3">
      <c r="H2358">
        <v>4</v>
      </c>
      <c r="I2358" t="s">
        <v>37</v>
      </c>
    </row>
    <row r="2359" spans="8:9" x14ac:dyDescent="0.3">
      <c r="H2359">
        <v>2</v>
      </c>
      <c r="I2359" t="s">
        <v>37</v>
      </c>
    </row>
    <row r="2360" spans="8:9" x14ac:dyDescent="0.3">
      <c r="H2360">
        <v>1</v>
      </c>
      <c r="I2360" t="s">
        <v>37</v>
      </c>
    </row>
    <row r="2361" spans="8:9" x14ac:dyDescent="0.3">
      <c r="H2361">
        <v>4</v>
      </c>
      <c r="I2361" t="s">
        <v>37</v>
      </c>
    </row>
    <row r="2362" spans="8:9" x14ac:dyDescent="0.3">
      <c r="H2362">
        <v>1</v>
      </c>
      <c r="I2362" t="s">
        <v>37</v>
      </c>
    </row>
    <row r="2363" spans="8:9" x14ac:dyDescent="0.3">
      <c r="H2363">
        <v>2</v>
      </c>
      <c r="I2363" t="s">
        <v>37</v>
      </c>
    </row>
    <row r="2364" spans="8:9" x14ac:dyDescent="0.3">
      <c r="H2364">
        <v>2</v>
      </c>
      <c r="I2364" t="s">
        <v>37</v>
      </c>
    </row>
    <row r="2365" spans="8:9" x14ac:dyDescent="0.3">
      <c r="H2365">
        <v>2</v>
      </c>
      <c r="I2365" t="s">
        <v>37</v>
      </c>
    </row>
    <row r="2366" spans="8:9" x14ac:dyDescent="0.3">
      <c r="H2366">
        <v>3</v>
      </c>
      <c r="I2366" t="s">
        <v>37</v>
      </c>
    </row>
    <row r="2367" spans="8:9" x14ac:dyDescent="0.3">
      <c r="H2367">
        <v>4</v>
      </c>
      <c r="I2367" t="s">
        <v>37</v>
      </c>
    </row>
    <row r="2368" spans="8:9" x14ac:dyDescent="0.3">
      <c r="H2368">
        <v>4</v>
      </c>
      <c r="I2368" t="s">
        <v>37</v>
      </c>
    </row>
    <row r="2369" spans="8:9" x14ac:dyDescent="0.3">
      <c r="H2369">
        <v>3</v>
      </c>
      <c r="I2369" t="s">
        <v>37</v>
      </c>
    </row>
    <row r="2370" spans="8:9" x14ac:dyDescent="0.3">
      <c r="H2370">
        <v>4</v>
      </c>
      <c r="I2370" t="s">
        <v>37</v>
      </c>
    </row>
    <row r="2371" spans="8:9" x14ac:dyDescent="0.3">
      <c r="H2371">
        <v>3</v>
      </c>
      <c r="I2371" t="s">
        <v>37</v>
      </c>
    </row>
    <row r="2372" spans="8:9" x14ac:dyDescent="0.3">
      <c r="H2372">
        <v>3</v>
      </c>
      <c r="I2372" t="s">
        <v>37</v>
      </c>
    </row>
    <row r="2373" spans="8:9" x14ac:dyDescent="0.3">
      <c r="H2373">
        <v>3</v>
      </c>
      <c r="I2373" t="s">
        <v>37</v>
      </c>
    </row>
    <row r="2374" spans="8:9" x14ac:dyDescent="0.3">
      <c r="H2374">
        <v>4</v>
      </c>
      <c r="I2374" t="s">
        <v>37</v>
      </c>
    </row>
    <row r="2375" spans="8:9" x14ac:dyDescent="0.3">
      <c r="H2375">
        <v>3</v>
      </c>
      <c r="I2375" t="s">
        <v>37</v>
      </c>
    </row>
    <row r="2376" spans="8:9" x14ac:dyDescent="0.3">
      <c r="H2376">
        <v>4</v>
      </c>
      <c r="I2376" t="s">
        <v>37</v>
      </c>
    </row>
    <row r="2377" spans="8:9" x14ac:dyDescent="0.3">
      <c r="H2377">
        <v>2</v>
      </c>
      <c r="I2377" t="s">
        <v>37</v>
      </c>
    </row>
    <row r="2378" spans="8:9" x14ac:dyDescent="0.3">
      <c r="H2378">
        <v>3</v>
      </c>
      <c r="I2378" t="s">
        <v>37</v>
      </c>
    </row>
    <row r="2379" spans="8:9" x14ac:dyDescent="0.3">
      <c r="H2379">
        <v>3</v>
      </c>
      <c r="I2379" t="s">
        <v>37</v>
      </c>
    </row>
    <row r="2380" spans="8:9" x14ac:dyDescent="0.3">
      <c r="H2380">
        <v>3</v>
      </c>
      <c r="I2380" t="s">
        <v>37</v>
      </c>
    </row>
    <row r="2381" spans="8:9" x14ac:dyDescent="0.3">
      <c r="H2381">
        <v>4</v>
      </c>
      <c r="I2381" t="s">
        <v>37</v>
      </c>
    </row>
    <row r="2382" spans="8:9" x14ac:dyDescent="0.3">
      <c r="H2382">
        <v>4</v>
      </c>
      <c r="I2382" t="s">
        <v>37</v>
      </c>
    </row>
    <row r="2383" spans="8:9" x14ac:dyDescent="0.3">
      <c r="H2383">
        <v>3</v>
      </c>
      <c r="I2383" t="s">
        <v>37</v>
      </c>
    </row>
    <row r="2384" spans="8:9" x14ac:dyDescent="0.3">
      <c r="H2384">
        <v>3</v>
      </c>
      <c r="I2384" t="s">
        <v>37</v>
      </c>
    </row>
    <row r="2385" spans="8:9" x14ac:dyDescent="0.3">
      <c r="H2385">
        <v>4</v>
      </c>
      <c r="I2385" t="s">
        <v>37</v>
      </c>
    </row>
    <row r="2386" spans="8:9" x14ac:dyDescent="0.3">
      <c r="H2386">
        <v>1</v>
      </c>
      <c r="I2386" t="s">
        <v>37</v>
      </c>
    </row>
    <row r="2387" spans="8:9" x14ac:dyDescent="0.3">
      <c r="H2387">
        <v>4</v>
      </c>
      <c r="I2387" t="s">
        <v>37</v>
      </c>
    </row>
    <row r="2388" spans="8:9" x14ac:dyDescent="0.3">
      <c r="H2388">
        <v>3</v>
      </c>
      <c r="I2388" t="s">
        <v>37</v>
      </c>
    </row>
    <row r="2389" spans="8:9" x14ac:dyDescent="0.3">
      <c r="H2389">
        <v>3</v>
      </c>
      <c r="I2389" t="s">
        <v>37</v>
      </c>
    </row>
    <row r="2390" spans="8:9" x14ac:dyDescent="0.3">
      <c r="H2390">
        <v>4</v>
      </c>
      <c r="I2390" t="s">
        <v>37</v>
      </c>
    </row>
    <row r="2391" spans="8:9" x14ac:dyDescent="0.3">
      <c r="H2391">
        <v>2</v>
      </c>
      <c r="I2391" t="s">
        <v>37</v>
      </c>
    </row>
    <row r="2392" spans="8:9" x14ac:dyDescent="0.3">
      <c r="H2392">
        <v>3</v>
      </c>
      <c r="I2392" t="s">
        <v>37</v>
      </c>
    </row>
    <row r="2393" spans="8:9" x14ac:dyDescent="0.3">
      <c r="H2393">
        <v>5</v>
      </c>
      <c r="I2393" t="s">
        <v>37</v>
      </c>
    </row>
    <row r="2394" spans="8:9" x14ac:dyDescent="0.3">
      <c r="H2394">
        <v>1</v>
      </c>
      <c r="I2394" t="s">
        <v>37</v>
      </c>
    </row>
    <row r="2395" spans="8:9" x14ac:dyDescent="0.3">
      <c r="H2395">
        <v>4</v>
      </c>
      <c r="I2395" t="s">
        <v>37</v>
      </c>
    </row>
    <row r="2396" spans="8:9" x14ac:dyDescent="0.3">
      <c r="H2396">
        <v>2</v>
      </c>
      <c r="I2396" t="s">
        <v>37</v>
      </c>
    </row>
    <row r="2397" spans="8:9" x14ac:dyDescent="0.3">
      <c r="H2397">
        <v>4</v>
      </c>
      <c r="I2397" t="s">
        <v>37</v>
      </c>
    </row>
    <row r="2398" spans="8:9" x14ac:dyDescent="0.3">
      <c r="H2398">
        <v>5</v>
      </c>
      <c r="I2398" t="s">
        <v>37</v>
      </c>
    </row>
    <row r="2399" spans="8:9" x14ac:dyDescent="0.3">
      <c r="H2399">
        <v>2</v>
      </c>
      <c r="I2399" t="s">
        <v>37</v>
      </c>
    </row>
    <row r="2400" spans="8:9" x14ac:dyDescent="0.3">
      <c r="H2400">
        <v>2</v>
      </c>
      <c r="I2400" t="s">
        <v>37</v>
      </c>
    </row>
    <row r="2401" spans="8:9" x14ac:dyDescent="0.3">
      <c r="H2401">
        <v>4</v>
      </c>
      <c r="I2401" t="s">
        <v>37</v>
      </c>
    </row>
    <row r="2402" spans="8:9" x14ac:dyDescent="0.3">
      <c r="H2402">
        <v>1</v>
      </c>
      <c r="I2402" t="s">
        <v>37</v>
      </c>
    </row>
    <row r="2403" spans="8:9" x14ac:dyDescent="0.3">
      <c r="H2403">
        <v>3</v>
      </c>
      <c r="I2403" t="s">
        <v>37</v>
      </c>
    </row>
    <row r="2404" spans="8:9" x14ac:dyDescent="0.3">
      <c r="H2404">
        <v>1</v>
      </c>
      <c r="I2404" t="s">
        <v>37</v>
      </c>
    </row>
    <row r="2405" spans="8:9" x14ac:dyDescent="0.3">
      <c r="H2405">
        <v>3</v>
      </c>
      <c r="I2405" t="s">
        <v>37</v>
      </c>
    </row>
    <row r="2406" spans="8:9" x14ac:dyDescent="0.3">
      <c r="H2406">
        <v>1</v>
      </c>
      <c r="I2406" t="s">
        <v>37</v>
      </c>
    </row>
    <row r="2407" spans="8:9" x14ac:dyDescent="0.3">
      <c r="H2407">
        <v>3</v>
      </c>
      <c r="I2407" t="s">
        <v>37</v>
      </c>
    </row>
    <row r="2408" spans="8:9" x14ac:dyDescent="0.3">
      <c r="H2408">
        <v>3</v>
      </c>
      <c r="I2408" t="s">
        <v>37</v>
      </c>
    </row>
    <row r="2409" spans="8:9" x14ac:dyDescent="0.3">
      <c r="H2409">
        <v>4</v>
      </c>
      <c r="I2409" t="s">
        <v>37</v>
      </c>
    </row>
    <row r="2410" spans="8:9" x14ac:dyDescent="0.3">
      <c r="H2410">
        <v>4</v>
      </c>
      <c r="I2410" t="s">
        <v>37</v>
      </c>
    </row>
    <row r="2411" spans="8:9" x14ac:dyDescent="0.3">
      <c r="H2411">
        <v>4</v>
      </c>
      <c r="I2411" t="s">
        <v>37</v>
      </c>
    </row>
    <row r="2412" spans="8:9" x14ac:dyDescent="0.3">
      <c r="H2412">
        <v>2</v>
      </c>
      <c r="I2412" t="s">
        <v>37</v>
      </c>
    </row>
    <row r="2413" spans="8:9" x14ac:dyDescent="0.3">
      <c r="H2413">
        <v>3</v>
      </c>
      <c r="I2413" t="s">
        <v>37</v>
      </c>
    </row>
    <row r="2414" spans="8:9" x14ac:dyDescent="0.3">
      <c r="H2414">
        <v>3</v>
      </c>
      <c r="I2414" t="s">
        <v>37</v>
      </c>
    </row>
    <row r="2415" spans="8:9" x14ac:dyDescent="0.3">
      <c r="H2415">
        <v>2</v>
      </c>
      <c r="I2415" t="s">
        <v>37</v>
      </c>
    </row>
    <row r="2416" spans="8:9" x14ac:dyDescent="0.3">
      <c r="H2416">
        <v>4</v>
      </c>
      <c r="I2416" t="s">
        <v>37</v>
      </c>
    </row>
    <row r="2417" spans="8:9" x14ac:dyDescent="0.3">
      <c r="H2417">
        <v>3</v>
      </c>
      <c r="I2417" t="s">
        <v>37</v>
      </c>
    </row>
    <row r="2418" spans="8:9" x14ac:dyDescent="0.3">
      <c r="H2418">
        <v>4</v>
      </c>
      <c r="I2418" t="s">
        <v>37</v>
      </c>
    </row>
    <row r="2419" spans="8:9" x14ac:dyDescent="0.3">
      <c r="H2419">
        <v>2</v>
      </c>
      <c r="I2419" t="s">
        <v>37</v>
      </c>
    </row>
    <row r="2420" spans="8:9" x14ac:dyDescent="0.3">
      <c r="H2420">
        <v>4</v>
      </c>
      <c r="I2420" t="s">
        <v>37</v>
      </c>
    </row>
    <row r="2421" spans="8:9" x14ac:dyDescent="0.3">
      <c r="H2421">
        <v>3</v>
      </c>
      <c r="I2421" t="s">
        <v>37</v>
      </c>
    </row>
    <row r="2422" spans="8:9" x14ac:dyDescent="0.3">
      <c r="H2422">
        <v>3</v>
      </c>
      <c r="I2422" t="s">
        <v>37</v>
      </c>
    </row>
    <row r="2423" spans="8:9" x14ac:dyDescent="0.3">
      <c r="H2423">
        <v>1</v>
      </c>
      <c r="I2423" t="s">
        <v>37</v>
      </c>
    </row>
    <row r="2424" spans="8:9" x14ac:dyDescent="0.3">
      <c r="H2424">
        <v>1</v>
      </c>
      <c r="I2424" t="s">
        <v>37</v>
      </c>
    </row>
    <row r="2425" spans="8:9" x14ac:dyDescent="0.3">
      <c r="H2425">
        <v>2</v>
      </c>
      <c r="I2425" t="s">
        <v>37</v>
      </c>
    </row>
    <row r="2426" spans="8:9" x14ac:dyDescent="0.3">
      <c r="H2426">
        <v>3</v>
      </c>
      <c r="I2426" t="s">
        <v>37</v>
      </c>
    </row>
    <row r="2427" spans="8:9" x14ac:dyDescent="0.3">
      <c r="H2427">
        <v>4</v>
      </c>
      <c r="I2427" t="s">
        <v>37</v>
      </c>
    </row>
    <row r="2428" spans="8:9" x14ac:dyDescent="0.3">
      <c r="H2428">
        <v>3</v>
      </c>
      <c r="I2428" t="s">
        <v>37</v>
      </c>
    </row>
    <row r="2429" spans="8:9" x14ac:dyDescent="0.3">
      <c r="H2429">
        <v>2</v>
      </c>
      <c r="I2429" t="s">
        <v>37</v>
      </c>
    </row>
    <row r="2430" spans="8:9" x14ac:dyDescent="0.3">
      <c r="H2430">
        <v>3</v>
      </c>
      <c r="I2430" t="s">
        <v>37</v>
      </c>
    </row>
    <row r="2431" spans="8:9" x14ac:dyDescent="0.3">
      <c r="H2431">
        <v>2</v>
      </c>
      <c r="I2431" t="s">
        <v>37</v>
      </c>
    </row>
    <row r="2432" spans="8:9" x14ac:dyDescent="0.3">
      <c r="H2432">
        <v>1</v>
      </c>
      <c r="I2432" t="s">
        <v>37</v>
      </c>
    </row>
    <row r="2433" spans="8:9" x14ac:dyDescent="0.3">
      <c r="H2433">
        <v>3</v>
      </c>
      <c r="I2433" t="s">
        <v>37</v>
      </c>
    </row>
    <row r="2434" spans="8:9" x14ac:dyDescent="0.3">
      <c r="H2434">
        <v>2</v>
      </c>
      <c r="I2434" t="s">
        <v>37</v>
      </c>
    </row>
    <row r="2435" spans="8:9" x14ac:dyDescent="0.3">
      <c r="H2435">
        <v>3</v>
      </c>
      <c r="I2435" t="s">
        <v>37</v>
      </c>
    </row>
    <row r="2436" spans="8:9" x14ac:dyDescent="0.3">
      <c r="H2436">
        <v>3</v>
      </c>
      <c r="I2436" t="s">
        <v>37</v>
      </c>
    </row>
    <row r="2437" spans="8:9" x14ac:dyDescent="0.3">
      <c r="H2437">
        <v>2</v>
      </c>
      <c r="I2437" t="s">
        <v>37</v>
      </c>
    </row>
    <row r="2438" spans="8:9" x14ac:dyDescent="0.3">
      <c r="H2438">
        <v>2</v>
      </c>
      <c r="I2438" t="s">
        <v>37</v>
      </c>
    </row>
    <row r="2439" spans="8:9" x14ac:dyDescent="0.3">
      <c r="H2439">
        <v>3</v>
      </c>
      <c r="I2439" t="s">
        <v>37</v>
      </c>
    </row>
    <row r="2440" spans="8:9" x14ac:dyDescent="0.3">
      <c r="H2440">
        <v>4</v>
      </c>
      <c r="I2440" t="s">
        <v>37</v>
      </c>
    </row>
    <row r="2441" spans="8:9" x14ac:dyDescent="0.3">
      <c r="H2441">
        <v>2</v>
      </c>
      <c r="I2441" t="s">
        <v>37</v>
      </c>
    </row>
    <row r="2442" spans="8:9" x14ac:dyDescent="0.3">
      <c r="H2442">
        <v>3</v>
      </c>
      <c r="I2442" t="s">
        <v>37</v>
      </c>
    </row>
    <row r="2443" spans="8:9" x14ac:dyDescent="0.3">
      <c r="H2443">
        <v>4</v>
      </c>
      <c r="I2443" t="s">
        <v>37</v>
      </c>
    </row>
    <row r="2444" spans="8:9" x14ac:dyDescent="0.3">
      <c r="H2444">
        <v>3</v>
      </c>
      <c r="I2444" t="s">
        <v>37</v>
      </c>
    </row>
    <row r="2445" spans="8:9" x14ac:dyDescent="0.3">
      <c r="H2445">
        <v>3</v>
      </c>
      <c r="I2445" t="s">
        <v>37</v>
      </c>
    </row>
    <row r="2446" spans="8:9" x14ac:dyDescent="0.3">
      <c r="H2446">
        <v>4</v>
      </c>
      <c r="I2446" t="s">
        <v>37</v>
      </c>
    </row>
    <row r="2447" spans="8:9" x14ac:dyDescent="0.3">
      <c r="H2447">
        <v>1</v>
      </c>
      <c r="I2447" t="s">
        <v>37</v>
      </c>
    </row>
    <row r="2448" spans="8:9" x14ac:dyDescent="0.3">
      <c r="H2448">
        <v>1</v>
      </c>
      <c r="I2448" t="s">
        <v>37</v>
      </c>
    </row>
    <row r="2449" spans="8:9" x14ac:dyDescent="0.3">
      <c r="H2449">
        <v>1</v>
      </c>
      <c r="I2449" t="s">
        <v>37</v>
      </c>
    </row>
    <row r="2450" spans="8:9" x14ac:dyDescent="0.3">
      <c r="H2450">
        <v>1</v>
      </c>
      <c r="I2450" t="s">
        <v>37</v>
      </c>
    </row>
    <row r="2451" spans="8:9" x14ac:dyDescent="0.3">
      <c r="H2451">
        <v>3</v>
      </c>
      <c r="I2451" t="s">
        <v>37</v>
      </c>
    </row>
    <row r="2452" spans="8:9" x14ac:dyDescent="0.3">
      <c r="H2452">
        <v>3</v>
      </c>
      <c r="I2452" t="s">
        <v>37</v>
      </c>
    </row>
    <row r="2453" spans="8:9" x14ac:dyDescent="0.3">
      <c r="H2453">
        <v>2</v>
      </c>
      <c r="I2453" t="s">
        <v>37</v>
      </c>
    </row>
    <row r="2454" spans="8:9" x14ac:dyDescent="0.3">
      <c r="H2454">
        <v>4</v>
      </c>
      <c r="I2454" t="s">
        <v>37</v>
      </c>
    </row>
    <row r="2455" spans="8:9" x14ac:dyDescent="0.3">
      <c r="H2455">
        <v>1</v>
      </c>
      <c r="I2455" t="s">
        <v>37</v>
      </c>
    </row>
    <row r="2456" spans="8:9" x14ac:dyDescent="0.3">
      <c r="H2456">
        <v>2</v>
      </c>
      <c r="I2456" t="s">
        <v>37</v>
      </c>
    </row>
    <row r="2457" spans="8:9" x14ac:dyDescent="0.3">
      <c r="H2457">
        <v>3</v>
      </c>
      <c r="I2457" t="s">
        <v>37</v>
      </c>
    </row>
    <row r="2458" spans="8:9" x14ac:dyDescent="0.3">
      <c r="H2458">
        <v>1</v>
      </c>
      <c r="I2458" t="s">
        <v>37</v>
      </c>
    </row>
    <row r="2459" spans="8:9" x14ac:dyDescent="0.3">
      <c r="H2459">
        <v>3</v>
      </c>
      <c r="I2459" t="s">
        <v>37</v>
      </c>
    </row>
    <row r="2460" spans="8:9" x14ac:dyDescent="0.3">
      <c r="H2460">
        <v>3</v>
      </c>
      <c r="I2460" t="s">
        <v>37</v>
      </c>
    </row>
    <row r="2461" spans="8:9" x14ac:dyDescent="0.3">
      <c r="H2461">
        <v>3</v>
      </c>
      <c r="I2461" t="s">
        <v>37</v>
      </c>
    </row>
    <row r="2462" spans="8:9" x14ac:dyDescent="0.3">
      <c r="H2462">
        <v>3</v>
      </c>
      <c r="I2462" t="s">
        <v>37</v>
      </c>
    </row>
    <row r="2463" spans="8:9" x14ac:dyDescent="0.3">
      <c r="H2463">
        <v>3</v>
      </c>
      <c r="I2463" t="s">
        <v>37</v>
      </c>
    </row>
    <row r="2464" spans="8:9" x14ac:dyDescent="0.3">
      <c r="H2464">
        <v>3</v>
      </c>
      <c r="I2464" t="s">
        <v>37</v>
      </c>
    </row>
    <row r="2465" spans="8:9" x14ac:dyDescent="0.3">
      <c r="H2465">
        <v>2</v>
      </c>
      <c r="I2465" t="s">
        <v>37</v>
      </c>
    </row>
    <row r="2466" spans="8:9" x14ac:dyDescent="0.3">
      <c r="H2466">
        <v>4</v>
      </c>
      <c r="I2466" t="s">
        <v>37</v>
      </c>
    </row>
    <row r="2467" spans="8:9" x14ac:dyDescent="0.3">
      <c r="H2467">
        <v>3</v>
      </c>
      <c r="I2467" t="s">
        <v>37</v>
      </c>
    </row>
    <row r="2468" spans="8:9" x14ac:dyDescent="0.3">
      <c r="H2468">
        <v>4</v>
      </c>
      <c r="I2468" t="s">
        <v>37</v>
      </c>
    </row>
    <row r="2469" spans="8:9" x14ac:dyDescent="0.3">
      <c r="H2469">
        <v>2</v>
      </c>
      <c r="I2469" t="s">
        <v>37</v>
      </c>
    </row>
    <row r="2470" spans="8:9" x14ac:dyDescent="0.3">
      <c r="H2470">
        <v>4</v>
      </c>
      <c r="I2470" t="s">
        <v>37</v>
      </c>
    </row>
    <row r="2471" spans="8:9" x14ac:dyDescent="0.3">
      <c r="H2471">
        <v>3</v>
      </c>
      <c r="I2471" t="s">
        <v>37</v>
      </c>
    </row>
    <row r="2472" spans="8:9" x14ac:dyDescent="0.3">
      <c r="H2472">
        <v>4</v>
      </c>
      <c r="I2472" t="s">
        <v>37</v>
      </c>
    </row>
    <row r="2473" spans="8:9" x14ac:dyDescent="0.3">
      <c r="H2473">
        <v>3</v>
      </c>
      <c r="I2473" t="s">
        <v>37</v>
      </c>
    </row>
    <row r="2474" spans="8:9" x14ac:dyDescent="0.3">
      <c r="H2474">
        <v>2</v>
      </c>
      <c r="I2474" t="s">
        <v>37</v>
      </c>
    </row>
    <row r="2475" spans="8:9" x14ac:dyDescent="0.3">
      <c r="H2475">
        <v>2</v>
      </c>
      <c r="I2475" t="s">
        <v>37</v>
      </c>
    </row>
    <row r="2476" spans="8:9" x14ac:dyDescent="0.3">
      <c r="H2476">
        <v>3</v>
      </c>
      <c r="I2476" t="s">
        <v>37</v>
      </c>
    </row>
    <row r="2477" spans="8:9" x14ac:dyDescent="0.3">
      <c r="H2477">
        <v>1</v>
      </c>
      <c r="I2477" t="s">
        <v>37</v>
      </c>
    </row>
    <row r="2478" spans="8:9" x14ac:dyDescent="0.3">
      <c r="H2478">
        <v>4</v>
      </c>
      <c r="I2478" t="s">
        <v>37</v>
      </c>
    </row>
    <row r="2479" spans="8:9" x14ac:dyDescent="0.3">
      <c r="H2479">
        <v>2</v>
      </c>
      <c r="I2479" t="s">
        <v>37</v>
      </c>
    </row>
    <row r="2480" spans="8:9" x14ac:dyDescent="0.3">
      <c r="H2480">
        <v>4</v>
      </c>
      <c r="I2480" t="s">
        <v>37</v>
      </c>
    </row>
    <row r="2481" spans="8:9" x14ac:dyDescent="0.3">
      <c r="H2481">
        <v>2</v>
      </c>
      <c r="I2481" t="s">
        <v>37</v>
      </c>
    </row>
    <row r="2482" spans="8:9" x14ac:dyDescent="0.3">
      <c r="H2482">
        <v>4</v>
      </c>
      <c r="I2482" t="s">
        <v>37</v>
      </c>
    </row>
    <row r="2483" spans="8:9" x14ac:dyDescent="0.3">
      <c r="H2483">
        <v>3</v>
      </c>
      <c r="I2483" t="s">
        <v>37</v>
      </c>
    </row>
    <row r="2484" spans="8:9" x14ac:dyDescent="0.3">
      <c r="H2484">
        <v>4</v>
      </c>
      <c r="I2484" t="s">
        <v>37</v>
      </c>
    </row>
    <row r="2485" spans="8:9" x14ac:dyDescent="0.3">
      <c r="H2485">
        <v>5</v>
      </c>
      <c r="I2485" t="s">
        <v>37</v>
      </c>
    </row>
    <row r="2486" spans="8:9" x14ac:dyDescent="0.3">
      <c r="H2486">
        <v>1</v>
      </c>
      <c r="I2486" t="s">
        <v>37</v>
      </c>
    </row>
    <row r="2487" spans="8:9" x14ac:dyDescent="0.3">
      <c r="H2487">
        <v>1</v>
      </c>
      <c r="I2487" t="s">
        <v>37</v>
      </c>
    </row>
    <row r="2488" spans="8:9" x14ac:dyDescent="0.3">
      <c r="H2488">
        <v>4</v>
      </c>
      <c r="I2488" t="s">
        <v>37</v>
      </c>
    </row>
    <row r="2489" spans="8:9" x14ac:dyDescent="0.3">
      <c r="H2489">
        <v>1</v>
      </c>
      <c r="I2489" t="s">
        <v>37</v>
      </c>
    </row>
    <row r="2490" spans="8:9" x14ac:dyDescent="0.3">
      <c r="H2490">
        <v>4</v>
      </c>
      <c r="I2490" t="s">
        <v>37</v>
      </c>
    </row>
    <row r="2491" spans="8:9" x14ac:dyDescent="0.3">
      <c r="H2491">
        <v>5</v>
      </c>
      <c r="I2491" t="s">
        <v>37</v>
      </c>
    </row>
    <row r="2492" spans="8:9" x14ac:dyDescent="0.3">
      <c r="H2492">
        <v>3</v>
      </c>
      <c r="I2492" t="s">
        <v>37</v>
      </c>
    </row>
    <row r="2493" spans="8:9" x14ac:dyDescent="0.3">
      <c r="H2493">
        <v>4</v>
      </c>
      <c r="I2493" t="s">
        <v>37</v>
      </c>
    </row>
    <row r="2494" spans="8:9" x14ac:dyDescent="0.3">
      <c r="H2494">
        <v>3</v>
      </c>
      <c r="I2494" t="s">
        <v>37</v>
      </c>
    </row>
    <row r="2495" spans="8:9" x14ac:dyDescent="0.3">
      <c r="H2495">
        <v>4</v>
      </c>
      <c r="I2495" t="s">
        <v>37</v>
      </c>
    </row>
    <row r="2496" spans="8:9" x14ac:dyDescent="0.3">
      <c r="H2496">
        <v>2</v>
      </c>
      <c r="I2496" t="s">
        <v>37</v>
      </c>
    </row>
    <row r="2497" spans="8:9" x14ac:dyDescent="0.3">
      <c r="H2497">
        <v>4</v>
      </c>
      <c r="I2497" t="s">
        <v>37</v>
      </c>
    </row>
    <row r="2498" spans="8:9" x14ac:dyDescent="0.3">
      <c r="H2498">
        <v>1</v>
      </c>
      <c r="I2498" t="s">
        <v>37</v>
      </c>
    </row>
    <row r="2499" spans="8:9" x14ac:dyDescent="0.3">
      <c r="H2499">
        <v>3</v>
      </c>
      <c r="I2499" t="s">
        <v>37</v>
      </c>
    </row>
    <row r="2500" spans="8:9" x14ac:dyDescent="0.3">
      <c r="H2500">
        <v>3</v>
      </c>
      <c r="I2500" t="s">
        <v>37</v>
      </c>
    </row>
    <row r="2501" spans="8:9" x14ac:dyDescent="0.3">
      <c r="H2501">
        <v>3</v>
      </c>
      <c r="I2501" t="s">
        <v>37</v>
      </c>
    </row>
    <row r="2502" spans="8:9" x14ac:dyDescent="0.3">
      <c r="H2502">
        <v>3</v>
      </c>
      <c r="I2502" t="s">
        <v>37</v>
      </c>
    </row>
    <row r="2503" spans="8:9" x14ac:dyDescent="0.3">
      <c r="H2503">
        <v>4</v>
      </c>
      <c r="I2503" t="s">
        <v>37</v>
      </c>
    </row>
    <row r="2504" spans="8:9" x14ac:dyDescent="0.3">
      <c r="H2504">
        <v>1</v>
      </c>
      <c r="I2504" t="s">
        <v>37</v>
      </c>
    </row>
    <row r="2505" spans="8:9" x14ac:dyDescent="0.3">
      <c r="H2505">
        <v>2</v>
      </c>
      <c r="I2505" t="s">
        <v>37</v>
      </c>
    </row>
    <row r="2506" spans="8:9" x14ac:dyDescent="0.3">
      <c r="H2506">
        <v>1</v>
      </c>
      <c r="I2506" t="s">
        <v>37</v>
      </c>
    </row>
    <row r="2507" spans="8:9" x14ac:dyDescent="0.3">
      <c r="H2507">
        <v>3</v>
      </c>
      <c r="I2507" t="s">
        <v>37</v>
      </c>
    </row>
    <row r="2508" spans="8:9" x14ac:dyDescent="0.3">
      <c r="H2508">
        <v>2</v>
      </c>
      <c r="I2508" t="s">
        <v>37</v>
      </c>
    </row>
    <row r="2509" spans="8:9" x14ac:dyDescent="0.3">
      <c r="H2509">
        <v>4</v>
      </c>
      <c r="I2509" t="s">
        <v>37</v>
      </c>
    </row>
    <row r="2510" spans="8:9" x14ac:dyDescent="0.3">
      <c r="H2510">
        <v>4</v>
      </c>
      <c r="I2510" t="s">
        <v>37</v>
      </c>
    </row>
    <row r="2511" spans="8:9" x14ac:dyDescent="0.3">
      <c r="H2511">
        <v>3</v>
      </c>
      <c r="I2511" t="s">
        <v>37</v>
      </c>
    </row>
    <row r="2512" spans="8:9" x14ac:dyDescent="0.3">
      <c r="H2512">
        <v>4</v>
      </c>
      <c r="I2512" t="s">
        <v>37</v>
      </c>
    </row>
    <row r="2513" spans="8:9" x14ac:dyDescent="0.3">
      <c r="H2513">
        <v>4</v>
      </c>
      <c r="I2513" t="s">
        <v>37</v>
      </c>
    </row>
    <row r="2514" spans="8:9" x14ac:dyDescent="0.3">
      <c r="H2514">
        <v>2</v>
      </c>
      <c r="I2514" t="s">
        <v>37</v>
      </c>
    </row>
    <row r="2515" spans="8:9" x14ac:dyDescent="0.3">
      <c r="H2515">
        <v>3</v>
      </c>
      <c r="I2515" t="s">
        <v>37</v>
      </c>
    </row>
    <row r="2516" spans="8:9" x14ac:dyDescent="0.3">
      <c r="H2516">
        <v>4</v>
      </c>
      <c r="I2516" t="s">
        <v>37</v>
      </c>
    </row>
    <row r="2517" spans="8:9" x14ac:dyDescent="0.3">
      <c r="H2517">
        <v>3</v>
      </c>
      <c r="I2517" t="s">
        <v>37</v>
      </c>
    </row>
    <row r="2518" spans="8:9" x14ac:dyDescent="0.3">
      <c r="H2518">
        <v>5</v>
      </c>
      <c r="I2518" t="s">
        <v>37</v>
      </c>
    </row>
    <row r="2519" spans="8:9" x14ac:dyDescent="0.3">
      <c r="H2519">
        <v>3</v>
      </c>
      <c r="I2519" t="s">
        <v>37</v>
      </c>
    </row>
    <row r="2520" spans="8:9" x14ac:dyDescent="0.3">
      <c r="H2520">
        <v>3</v>
      </c>
      <c r="I2520" t="s">
        <v>37</v>
      </c>
    </row>
    <row r="2521" spans="8:9" x14ac:dyDescent="0.3">
      <c r="H2521">
        <v>3</v>
      </c>
      <c r="I2521" t="s">
        <v>37</v>
      </c>
    </row>
    <row r="2522" spans="8:9" x14ac:dyDescent="0.3">
      <c r="H2522">
        <v>1</v>
      </c>
      <c r="I2522" t="s">
        <v>37</v>
      </c>
    </row>
    <row r="2523" spans="8:9" x14ac:dyDescent="0.3">
      <c r="H2523">
        <v>3</v>
      </c>
      <c r="I2523" t="s">
        <v>37</v>
      </c>
    </row>
    <row r="2524" spans="8:9" x14ac:dyDescent="0.3">
      <c r="H2524">
        <v>3</v>
      </c>
      <c r="I2524" t="s">
        <v>37</v>
      </c>
    </row>
    <row r="2525" spans="8:9" x14ac:dyDescent="0.3">
      <c r="H2525">
        <v>3</v>
      </c>
      <c r="I2525" t="s">
        <v>37</v>
      </c>
    </row>
    <row r="2526" spans="8:9" x14ac:dyDescent="0.3">
      <c r="H2526">
        <v>4</v>
      </c>
      <c r="I2526" t="s">
        <v>37</v>
      </c>
    </row>
    <row r="2527" spans="8:9" x14ac:dyDescent="0.3">
      <c r="H2527">
        <v>5</v>
      </c>
      <c r="I2527" t="s">
        <v>37</v>
      </c>
    </row>
    <row r="2528" spans="8:9" x14ac:dyDescent="0.3">
      <c r="H2528">
        <v>4</v>
      </c>
      <c r="I2528" t="s">
        <v>37</v>
      </c>
    </row>
    <row r="2529" spans="8:9" x14ac:dyDescent="0.3">
      <c r="H2529">
        <v>4</v>
      </c>
      <c r="I2529" t="s">
        <v>37</v>
      </c>
    </row>
    <row r="2530" spans="8:9" x14ac:dyDescent="0.3">
      <c r="H2530">
        <v>2</v>
      </c>
      <c r="I2530" t="s">
        <v>37</v>
      </c>
    </row>
    <row r="2531" spans="8:9" x14ac:dyDescent="0.3">
      <c r="H2531">
        <v>1</v>
      </c>
      <c r="I2531" t="s">
        <v>37</v>
      </c>
    </row>
    <row r="2532" spans="8:9" x14ac:dyDescent="0.3">
      <c r="H2532">
        <v>3</v>
      </c>
      <c r="I2532" t="s">
        <v>37</v>
      </c>
    </row>
    <row r="2533" spans="8:9" x14ac:dyDescent="0.3">
      <c r="H2533">
        <v>3</v>
      </c>
      <c r="I2533" t="s">
        <v>37</v>
      </c>
    </row>
    <row r="2534" spans="8:9" x14ac:dyDescent="0.3">
      <c r="H2534">
        <v>4</v>
      </c>
      <c r="I2534" t="s">
        <v>37</v>
      </c>
    </row>
    <row r="2535" spans="8:9" x14ac:dyDescent="0.3">
      <c r="H2535">
        <v>4</v>
      </c>
      <c r="I2535" t="s">
        <v>37</v>
      </c>
    </row>
    <row r="2536" spans="8:9" x14ac:dyDescent="0.3">
      <c r="H2536">
        <v>3</v>
      </c>
      <c r="I2536" t="s">
        <v>37</v>
      </c>
    </row>
    <row r="2537" spans="8:9" x14ac:dyDescent="0.3">
      <c r="H2537">
        <v>1</v>
      </c>
      <c r="I2537" t="s">
        <v>37</v>
      </c>
    </row>
    <row r="2538" spans="8:9" x14ac:dyDescent="0.3">
      <c r="H2538">
        <v>3</v>
      </c>
      <c r="I2538" t="s">
        <v>37</v>
      </c>
    </row>
    <row r="2539" spans="8:9" x14ac:dyDescent="0.3">
      <c r="H2539">
        <v>3</v>
      </c>
      <c r="I2539" t="s">
        <v>37</v>
      </c>
    </row>
    <row r="2540" spans="8:9" x14ac:dyDescent="0.3">
      <c r="H2540">
        <v>3</v>
      </c>
      <c r="I2540" t="s">
        <v>37</v>
      </c>
    </row>
    <row r="2541" spans="8:9" x14ac:dyDescent="0.3">
      <c r="H2541">
        <v>3</v>
      </c>
      <c r="I2541" t="s">
        <v>37</v>
      </c>
    </row>
    <row r="2542" spans="8:9" x14ac:dyDescent="0.3">
      <c r="H2542">
        <v>3</v>
      </c>
      <c r="I2542" t="s">
        <v>37</v>
      </c>
    </row>
    <row r="2543" spans="8:9" x14ac:dyDescent="0.3">
      <c r="H2543">
        <v>3</v>
      </c>
      <c r="I2543" t="s">
        <v>37</v>
      </c>
    </row>
    <row r="2544" spans="8:9" x14ac:dyDescent="0.3">
      <c r="H2544">
        <v>2</v>
      </c>
      <c r="I2544" t="s">
        <v>37</v>
      </c>
    </row>
    <row r="2545" spans="8:9" x14ac:dyDescent="0.3">
      <c r="H2545">
        <v>4</v>
      </c>
      <c r="I2545" t="s">
        <v>37</v>
      </c>
    </row>
    <row r="2546" spans="8:9" x14ac:dyDescent="0.3">
      <c r="H2546">
        <v>4</v>
      </c>
      <c r="I2546" t="s">
        <v>37</v>
      </c>
    </row>
    <row r="2547" spans="8:9" x14ac:dyDescent="0.3">
      <c r="H2547">
        <v>3</v>
      </c>
      <c r="I2547" t="s">
        <v>37</v>
      </c>
    </row>
    <row r="2548" spans="8:9" x14ac:dyDescent="0.3">
      <c r="H2548">
        <v>4</v>
      </c>
      <c r="I2548" t="s">
        <v>37</v>
      </c>
    </row>
    <row r="2549" spans="8:9" x14ac:dyDescent="0.3">
      <c r="H2549">
        <v>3</v>
      </c>
      <c r="I2549" t="s">
        <v>37</v>
      </c>
    </row>
    <row r="2550" spans="8:9" x14ac:dyDescent="0.3">
      <c r="H2550">
        <v>3</v>
      </c>
      <c r="I2550" t="s">
        <v>37</v>
      </c>
    </row>
    <row r="2551" spans="8:9" x14ac:dyDescent="0.3">
      <c r="H2551">
        <v>1</v>
      </c>
      <c r="I2551" t="s">
        <v>37</v>
      </c>
    </row>
    <row r="2552" spans="8:9" x14ac:dyDescent="0.3">
      <c r="H2552">
        <v>2</v>
      </c>
      <c r="I2552" t="s">
        <v>37</v>
      </c>
    </row>
    <row r="2553" spans="8:9" x14ac:dyDescent="0.3">
      <c r="H2553">
        <v>1</v>
      </c>
      <c r="I2553" t="s">
        <v>37</v>
      </c>
    </row>
    <row r="2554" spans="8:9" x14ac:dyDescent="0.3">
      <c r="H2554">
        <v>3</v>
      </c>
      <c r="I2554" t="s">
        <v>37</v>
      </c>
    </row>
    <row r="2555" spans="8:9" x14ac:dyDescent="0.3">
      <c r="H2555">
        <v>2</v>
      </c>
      <c r="I2555" t="s">
        <v>37</v>
      </c>
    </row>
    <row r="2556" spans="8:9" x14ac:dyDescent="0.3">
      <c r="H2556">
        <v>3</v>
      </c>
      <c r="I2556" t="s">
        <v>37</v>
      </c>
    </row>
    <row r="2557" spans="8:9" x14ac:dyDescent="0.3">
      <c r="H2557">
        <v>3</v>
      </c>
      <c r="I2557" t="s">
        <v>37</v>
      </c>
    </row>
    <row r="2558" spans="8:9" x14ac:dyDescent="0.3">
      <c r="H2558">
        <v>1</v>
      </c>
      <c r="I2558" t="s">
        <v>37</v>
      </c>
    </row>
    <row r="2559" spans="8:9" x14ac:dyDescent="0.3">
      <c r="H2559">
        <v>3</v>
      </c>
      <c r="I2559" t="s">
        <v>37</v>
      </c>
    </row>
    <row r="2560" spans="8:9" x14ac:dyDescent="0.3">
      <c r="H2560">
        <v>2</v>
      </c>
      <c r="I2560" t="s">
        <v>37</v>
      </c>
    </row>
    <row r="2561" spans="8:9" x14ac:dyDescent="0.3">
      <c r="H2561">
        <v>4</v>
      </c>
      <c r="I2561" t="s">
        <v>37</v>
      </c>
    </row>
    <row r="2562" spans="8:9" x14ac:dyDescent="0.3">
      <c r="H2562">
        <v>4</v>
      </c>
      <c r="I2562" t="s">
        <v>37</v>
      </c>
    </row>
    <row r="2563" spans="8:9" x14ac:dyDescent="0.3">
      <c r="H2563">
        <v>3</v>
      </c>
      <c r="I2563" t="s">
        <v>37</v>
      </c>
    </row>
    <row r="2564" spans="8:9" x14ac:dyDescent="0.3">
      <c r="H2564">
        <v>4</v>
      </c>
      <c r="I2564" t="s">
        <v>37</v>
      </c>
    </row>
    <row r="2565" spans="8:9" x14ac:dyDescent="0.3">
      <c r="H2565">
        <v>2</v>
      </c>
      <c r="I2565" t="s">
        <v>37</v>
      </c>
    </row>
    <row r="2566" spans="8:9" x14ac:dyDescent="0.3">
      <c r="H2566">
        <v>2</v>
      </c>
      <c r="I2566" t="s">
        <v>37</v>
      </c>
    </row>
    <row r="2567" spans="8:9" x14ac:dyDescent="0.3">
      <c r="H2567">
        <v>4</v>
      </c>
      <c r="I2567" t="s">
        <v>37</v>
      </c>
    </row>
    <row r="2568" spans="8:9" x14ac:dyDescent="0.3">
      <c r="H2568">
        <v>1</v>
      </c>
      <c r="I2568" t="s">
        <v>37</v>
      </c>
    </row>
    <row r="2569" spans="8:9" x14ac:dyDescent="0.3">
      <c r="H2569">
        <v>3</v>
      </c>
      <c r="I2569" t="s">
        <v>37</v>
      </c>
    </row>
    <row r="2570" spans="8:9" x14ac:dyDescent="0.3">
      <c r="H2570">
        <v>1</v>
      </c>
      <c r="I2570" t="s">
        <v>37</v>
      </c>
    </row>
    <row r="2571" spans="8:9" x14ac:dyDescent="0.3">
      <c r="H2571">
        <v>3</v>
      </c>
      <c r="I2571" t="s">
        <v>37</v>
      </c>
    </row>
    <row r="2572" spans="8:9" x14ac:dyDescent="0.3">
      <c r="H2572">
        <v>1</v>
      </c>
      <c r="I2572" t="s">
        <v>37</v>
      </c>
    </row>
    <row r="2573" spans="8:9" x14ac:dyDescent="0.3">
      <c r="H2573">
        <v>1</v>
      </c>
      <c r="I2573" t="s">
        <v>37</v>
      </c>
    </row>
    <row r="2574" spans="8:9" x14ac:dyDescent="0.3">
      <c r="H2574">
        <v>2</v>
      </c>
      <c r="I2574" t="s">
        <v>37</v>
      </c>
    </row>
    <row r="2575" spans="8:9" x14ac:dyDescent="0.3">
      <c r="H2575">
        <v>3</v>
      </c>
      <c r="I2575" t="s">
        <v>37</v>
      </c>
    </row>
    <row r="2576" spans="8:9" x14ac:dyDescent="0.3">
      <c r="H2576">
        <v>4</v>
      </c>
      <c r="I2576" t="s">
        <v>37</v>
      </c>
    </row>
    <row r="2577" spans="8:9" x14ac:dyDescent="0.3">
      <c r="H2577">
        <v>3</v>
      </c>
      <c r="I2577" t="s">
        <v>37</v>
      </c>
    </row>
    <row r="2578" spans="8:9" x14ac:dyDescent="0.3">
      <c r="H2578">
        <v>3</v>
      </c>
      <c r="I2578" t="s">
        <v>37</v>
      </c>
    </row>
    <row r="2579" spans="8:9" x14ac:dyDescent="0.3">
      <c r="H2579">
        <v>2</v>
      </c>
      <c r="I2579" t="s">
        <v>37</v>
      </c>
    </row>
    <row r="2580" spans="8:9" x14ac:dyDescent="0.3">
      <c r="H2580">
        <v>4</v>
      </c>
      <c r="I2580" t="s">
        <v>37</v>
      </c>
    </row>
    <row r="2581" spans="8:9" x14ac:dyDescent="0.3">
      <c r="H2581">
        <v>2</v>
      </c>
      <c r="I2581" t="s">
        <v>37</v>
      </c>
    </row>
    <row r="2582" spans="8:9" x14ac:dyDescent="0.3">
      <c r="H2582">
        <v>4</v>
      </c>
      <c r="I2582" t="s">
        <v>37</v>
      </c>
    </row>
    <row r="2583" spans="8:9" x14ac:dyDescent="0.3">
      <c r="H2583">
        <v>2</v>
      </c>
      <c r="I2583" t="s">
        <v>37</v>
      </c>
    </row>
    <row r="2584" spans="8:9" x14ac:dyDescent="0.3">
      <c r="H2584">
        <v>4</v>
      </c>
      <c r="I2584" t="s">
        <v>37</v>
      </c>
    </row>
    <row r="2585" spans="8:9" x14ac:dyDescent="0.3">
      <c r="H2585">
        <v>1</v>
      </c>
      <c r="I2585" t="s">
        <v>37</v>
      </c>
    </row>
    <row r="2586" spans="8:9" x14ac:dyDescent="0.3">
      <c r="H2586">
        <v>1</v>
      </c>
      <c r="I2586" t="s">
        <v>37</v>
      </c>
    </row>
    <row r="2587" spans="8:9" x14ac:dyDescent="0.3">
      <c r="H2587">
        <v>3</v>
      </c>
      <c r="I2587" t="s">
        <v>37</v>
      </c>
    </row>
    <row r="2588" spans="8:9" x14ac:dyDescent="0.3">
      <c r="H2588">
        <v>3</v>
      </c>
      <c r="I2588" t="s">
        <v>37</v>
      </c>
    </row>
    <row r="2589" spans="8:9" x14ac:dyDescent="0.3">
      <c r="H2589">
        <v>4</v>
      </c>
      <c r="I2589" t="s">
        <v>37</v>
      </c>
    </row>
    <row r="2590" spans="8:9" x14ac:dyDescent="0.3">
      <c r="H2590">
        <v>4</v>
      </c>
      <c r="I2590" t="s">
        <v>37</v>
      </c>
    </row>
    <row r="2591" spans="8:9" x14ac:dyDescent="0.3">
      <c r="H2591">
        <v>4</v>
      </c>
      <c r="I2591" t="s">
        <v>37</v>
      </c>
    </row>
    <row r="2592" spans="8:9" x14ac:dyDescent="0.3">
      <c r="H2592">
        <v>4</v>
      </c>
      <c r="I2592" t="s">
        <v>37</v>
      </c>
    </row>
    <row r="2593" spans="8:9" x14ac:dyDescent="0.3">
      <c r="H2593">
        <v>2</v>
      </c>
      <c r="I2593" t="s">
        <v>37</v>
      </c>
    </row>
    <row r="2594" spans="8:9" x14ac:dyDescent="0.3">
      <c r="H2594">
        <v>4</v>
      </c>
      <c r="I2594" t="s">
        <v>37</v>
      </c>
    </row>
    <row r="2595" spans="8:9" x14ac:dyDescent="0.3">
      <c r="H2595">
        <v>3</v>
      </c>
      <c r="I2595" t="s">
        <v>37</v>
      </c>
    </row>
    <row r="2596" spans="8:9" x14ac:dyDescent="0.3">
      <c r="H2596">
        <v>3</v>
      </c>
      <c r="I2596" t="s">
        <v>37</v>
      </c>
    </row>
    <row r="2597" spans="8:9" x14ac:dyDescent="0.3">
      <c r="H2597">
        <v>4</v>
      </c>
      <c r="I2597" t="s">
        <v>37</v>
      </c>
    </row>
    <row r="2598" spans="8:9" x14ac:dyDescent="0.3">
      <c r="H2598">
        <v>3</v>
      </c>
      <c r="I2598" t="s">
        <v>37</v>
      </c>
    </row>
    <row r="2599" spans="8:9" x14ac:dyDescent="0.3">
      <c r="H2599">
        <v>3</v>
      </c>
      <c r="I2599" t="s">
        <v>37</v>
      </c>
    </row>
    <row r="2600" spans="8:9" x14ac:dyDescent="0.3">
      <c r="H2600">
        <v>4</v>
      </c>
      <c r="I2600" t="s">
        <v>37</v>
      </c>
    </row>
    <row r="2601" spans="8:9" x14ac:dyDescent="0.3">
      <c r="H2601">
        <v>1</v>
      </c>
      <c r="I2601" t="s">
        <v>37</v>
      </c>
    </row>
    <row r="2602" spans="8:9" x14ac:dyDescent="0.3">
      <c r="H2602">
        <v>4</v>
      </c>
      <c r="I2602" t="s">
        <v>37</v>
      </c>
    </row>
    <row r="2603" spans="8:9" x14ac:dyDescent="0.3">
      <c r="H2603">
        <v>2</v>
      </c>
      <c r="I2603" t="s">
        <v>37</v>
      </c>
    </row>
    <row r="2604" spans="8:9" x14ac:dyDescent="0.3">
      <c r="H2604">
        <v>2</v>
      </c>
      <c r="I2604" t="s">
        <v>37</v>
      </c>
    </row>
    <row r="2605" spans="8:9" x14ac:dyDescent="0.3">
      <c r="H2605">
        <v>3</v>
      </c>
      <c r="I2605" t="s">
        <v>37</v>
      </c>
    </row>
    <row r="2606" spans="8:9" x14ac:dyDescent="0.3">
      <c r="H2606">
        <v>2</v>
      </c>
      <c r="I2606" t="s">
        <v>37</v>
      </c>
    </row>
    <row r="2607" spans="8:9" x14ac:dyDescent="0.3">
      <c r="H2607">
        <v>2</v>
      </c>
      <c r="I2607" t="s">
        <v>37</v>
      </c>
    </row>
    <row r="2608" spans="8:9" x14ac:dyDescent="0.3">
      <c r="H2608">
        <v>4</v>
      </c>
      <c r="I2608" t="s">
        <v>37</v>
      </c>
    </row>
    <row r="2609" spans="8:9" x14ac:dyDescent="0.3">
      <c r="H2609">
        <v>5</v>
      </c>
      <c r="I2609" t="s">
        <v>37</v>
      </c>
    </row>
    <row r="2610" spans="8:9" x14ac:dyDescent="0.3">
      <c r="H2610">
        <v>4</v>
      </c>
      <c r="I2610" t="s">
        <v>37</v>
      </c>
    </row>
    <row r="2611" spans="8:9" x14ac:dyDescent="0.3">
      <c r="H2611">
        <v>4</v>
      </c>
      <c r="I2611" t="s">
        <v>37</v>
      </c>
    </row>
    <row r="2612" spans="8:9" x14ac:dyDescent="0.3">
      <c r="H2612">
        <v>2</v>
      </c>
      <c r="I2612" t="s">
        <v>37</v>
      </c>
    </row>
    <row r="2613" spans="8:9" x14ac:dyDescent="0.3">
      <c r="H2613">
        <v>3</v>
      </c>
      <c r="I2613" t="s">
        <v>37</v>
      </c>
    </row>
    <row r="2614" spans="8:9" x14ac:dyDescent="0.3">
      <c r="H2614">
        <v>2</v>
      </c>
      <c r="I2614" t="s">
        <v>37</v>
      </c>
    </row>
    <row r="2615" spans="8:9" x14ac:dyDescent="0.3">
      <c r="H2615">
        <v>3</v>
      </c>
      <c r="I2615" t="s">
        <v>37</v>
      </c>
    </row>
    <row r="2616" spans="8:9" x14ac:dyDescent="0.3">
      <c r="H2616">
        <v>2</v>
      </c>
      <c r="I2616" t="s">
        <v>37</v>
      </c>
    </row>
    <row r="2617" spans="8:9" x14ac:dyDescent="0.3">
      <c r="H2617">
        <v>3</v>
      </c>
      <c r="I2617" t="s">
        <v>37</v>
      </c>
    </row>
    <row r="2618" spans="8:9" x14ac:dyDescent="0.3">
      <c r="H2618">
        <v>1</v>
      </c>
      <c r="I2618" t="s">
        <v>37</v>
      </c>
    </row>
    <row r="2619" spans="8:9" x14ac:dyDescent="0.3">
      <c r="H2619">
        <v>2</v>
      </c>
      <c r="I2619" t="s">
        <v>37</v>
      </c>
    </row>
    <row r="2620" spans="8:9" x14ac:dyDescent="0.3">
      <c r="H2620">
        <v>4</v>
      </c>
      <c r="I2620" t="s">
        <v>37</v>
      </c>
    </row>
    <row r="2621" spans="8:9" x14ac:dyDescent="0.3">
      <c r="H2621">
        <v>2</v>
      </c>
      <c r="I2621" t="s">
        <v>37</v>
      </c>
    </row>
    <row r="2622" spans="8:9" x14ac:dyDescent="0.3">
      <c r="H2622">
        <v>2</v>
      </c>
      <c r="I2622" t="s">
        <v>37</v>
      </c>
    </row>
    <row r="2623" spans="8:9" x14ac:dyDescent="0.3">
      <c r="H2623">
        <v>1</v>
      </c>
      <c r="I2623" t="s">
        <v>37</v>
      </c>
    </row>
    <row r="2624" spans="8:9" x14ac:dyDescent="0.3">
      <c r="H2624">
        <v>3</v>
      </c>
      <c r="I2624" t="s">
        <v>37</v>
      </c>
    </row>
    <row r="2625" spans="8:9" x14ac:dyDescent="0.3">
      <c r="H2625">
        <v>4</v>
      </c>
      <c r="I2625" t="s">
        <v>37</v>
      </c>
    </row>
    <row r="2626" spans="8:9" x14ac:dyDescent="0.3">
      <c r="H2626">
        <v>3</v>
      </c>
      <c r="I2626" t="s">
        <v>37</v>
      </c>
    </row>
    <row r="2627" spans="8:9" x14ac:dyDescent="0.3">
      <c r="H2627">
        <v>2</v>
      </c>
      <c r="I2627" t="s">
        <v>37</v>
      </c>
    </row>
    <row r="2628" spans="8:9" x14ac:dyDescent="0.3">
      <c r="H2628">
        <v>3</v>
      </c>
      <c r="I2628" t="s">
        <v>37</v>
      </c>
    </row>
    <row r="2629" spans="8:9" x14ac:dyDescent="0.3">
      <c r="H2629">
        <v>4</v>
      </c>
      <c r="I2629" t="s">
        <v>37</v>
      </c>
    </row>
    <row r="2630" spans="8:9" x14ac:dyDescent="0.3">
      <c r="H2630">
        <v>4</v>
      </c>
      <c r="I2630" t="s">
        <v>37</v>
      </c>
    </row>
    <row r="2631" spans="8:9" x14ac:dyDescent="0.3">
      <c r="H2631">
        <v>2</v>
      </c>
      <c r="I2631" t="s">
        <v>37</v>
      </c>
    </row>
    <row r="2632" spans="8:9" x14ac:dyDescent="0.3">
      <c r="H2632">
        <v>4</v>
      </c>
      <c r="I2632" t="s">
        <v>37</v>
      </c>
    </row>
    <row r="2633" spans="8:9" x14ac:dyDescent="0.3">
      <c r="H2633">
        <v>2</v>
      </c>
      <c r="I2633" t="s">
        <v>37</v>
      </c>
    </row>
    <row r="2634" spans="8:9" x14ac:dyDescent="0.3">
      <c r="H2634">
        <v>4</v>
      </c>
      <c r="I2634" t="s">
        <v>37</v>
      </c>
    </row>
    <row r="2635" spans="8:9" x14ac:dyDescent="0.3">
      <c r="H2635">
        <v>3</v>
      </c>
      <c r="I2635" t="s">
        <v>37</v>
      </c>
    </row>
    <row r="2636" spans="8:9" x14ac:dyDescent="0.3">
      <c r="H2636">
        <v>3</v>
      </c>
      <c r="I2636" t="s">
        <v>37</v>
      </c>
    </row>
    <row r="2637" spans="8:9" x14ac:dyDescent="0.3">
      <c r="H2637">
        <v>1</v>
      </c>
      <c r="I2637" t="s">
        <v>37</v>
      </c>
    </row>
    <row r="2638" spans="8:9" x14ac:dyDescent="0.3">
      <c r="H2638">
        <v>4</v>
      </c>
      <c r="I2638" t="s">
        <v>37</v>
      </c>
    </row>
    <row r="2639" spans="8:9" x14ac:dyDescent="0.3">
      <c r="H2639">
        <v>4</v>
      </c>
      <c r="I2639" t="s">
        <v>37</v>
      </c>
    </row>
    <row r="2640" spans="8:9" x14ac:dyDescent="0.3">
      <c r="H2640">
        <v>3</v>
      </c>
      <c r="I2640" t="s">
        <v>37</v>
      </c>
    </row>
    <row r="2641" spans="8:9" x14ac:dyDescent="0.3">
      <c r="H2641">
        <v>4</v>
      </c>
      <c r="I2641" t="s">
        <v>37</v>
      </c>
    </row>
    <row r="2642" spans="8:9" x14ac:dyDescent="0.3">
      <c r="H2642">
        <v>1</v>
      </c>
      <c r="I2642" t="s">
        <v>37</v>
      </c>
    </row>
    <row r="2643" spans="8:9" x14ac:dyDescent="0.3">
      <c r="H2643">
        <v>3</v>
      </c>
      <c r="I2643" t="s">
        <v>37</v>
      </c>
    </row>
    <row r="2644" spans="8:9" x14ac:dyDescent="0.3">
      <c r="H2644">
        <v>4</v>
      </c>
      <c r="I2644" t="s">
        <v>37</v>
      </c>
    </row>
    <row r="2645" spans="8:9" x14ac:dyDescent="0.3">
      <c r="H2645">
        <v>2</v>
      </c>
      <c r="I2645" t="s">
        <v>37</v>
      </c>
    </row>
    <row r="2646" spans="8:9" x14ac:dyDescent="0.3">
      <c r="H2646">
        <v>2</v>
      </c>
      <c r="I2646" t="s">
        <v>37</v>
      </c>
    </row>
    <row r="2647" spans="8:9" x14ac:dyDescent="0.3">
      <c r="H2647">
        <v>3</v>
      </c>
      <c r="I2647" t="s">
        <v>37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BA45A-4C85-400E-9218-A67F3081565D}">
  <dimension ref="D1:T2647"/>
  <sheetViews>
    <sheetView workbookViewId="0">
      <selection activeCell="K3" sqref="K3"/>
    </sheetView>
  </sheetViews>
  <sheetFormatPr defaultRowHeight="14.4" x14ac:dyDescent="0.3"/>
  <sheetData>
    <row r="1" spans="4:20" x14ac:dyDescent="0.3">
      <c r="D1" t="s">
        <v>98</v>
      </c>
      <c r="E1" t="s">
        <v>9</v>
      </c>
      <c r="G1" t="s">
        <v>99</v>
      </c>
      <c r="H1" t="s">
        <v>9</v>
      </c>
    </row>
    <row r="2" spans="4:20" x14ac:dyDescent="0.3">
      <c r="D2">
        <v>4</v>
      </c>
      <c r="E2" t="s">
        <v>37</v>
      </c>
      <c r="G2">
        <v>1</v>
      </c>
      <c r="H2" t="s">
        <v>27</v>
      </c>
    </row>
    <row r="3" spans="4:20" x14ac:dyDescent="0.3">
      <c r="D3">
        <v>3</v>
      </c>
      <c r="E3" t="s">
        <v>37</v>
      </c>
      <c r="G3">
        <v>1</v>
      </c>
      <c r="H3" t="s">
        <v>27</v>
      </c>
    </row>
    <row r="4" spans="4:20" x14ac:dyDescent="0.3">
      <c r="D4">
        <v>1</v>
      </c>
      <c r="E4" t="s">
        <v>37</v>
      </c>
      <c r="G4">
        <v>4</v>
      </c>
      <c r="H4" t="s">
        <v>27</v>
      </c>
      <c r="J4" t="s">
        <v>103</v>
      </c>
      <c r="L4" t="s">
        <v>107</v>
      </c>
      <c r="R4" s="21"/>
      <c r="S4" s="21"/>
      <c r="T4" s="21"/>
    </row>
    <row r="5" spans="4:20" x14ac:dyDescent="0.3">
      <c r="D5">
        <v>2</v>
      </c>
      <c r="E5" t="s">
        <v>37</v>
      </c>
      <c r="G5">
        <v>4</v>
      </c>
      <c r="H5" t="s">
        <v>27</v>
      </c>
      <c r="J5" t="s">
        <v>104</v>
      </c>
      <c r="L5" t="s">
        <v>108</v>
      </c>
      <c r="R5" s="21"/>
      <c r="S5" s="21"/>
      <c r="T5" s="21"/>
    </row>
    <row r="6" spans="4:20" x14ac:dyDescent="0.3">
      <c r="D6">
        <v>2</v>
      </c>
      <c r="E6" t="s">
        <v>37</v>
      </c>
      <c r="G6">
        <v>1</v>
      </c>
      <c r="H6" t="s">
        <v>27</v>
      </c>
      <c r="R6" s="22"/>
      <c r="S6" s="22"/>
      <c r="T6" s="22"/>
    </row>
    <row r="7" spans="4:20" x14ac:dyDescent="0.3">
      <c r="D7">
        <v>3</v>
      </c>
      <c r="E7" t="s">
        <v>37</v>
      </c>
      <c r="G7">
        <v>1</v>
      </c>
      <c r="H7" t="s">
        <v>27</v>
      </c>
      <c r="J7" t="s">
        <v>69</v>
      </c>
      <c r="K7">
        <f>_xlfn.VAR.S(D2:D2647)</f>
        <v>1.1950220541902963</v>
      </c>
      <c r="L7">
        <f>_xlfn.VAR.S(D$2:D$1048576)</f>
        <v>1.1950220541902963</v>
      </c>
      <c r="R7" s="17"/>
      <c r="S7" s="17"/>
      <c r="T7" s="17"/>
    </row>
    <row r="8" spans="4:20" x14ac:dyDescent="0.3">
      <c r="D8">
        <v>2</v>
      </c>
      <c r="E8" t="s">
        <v>37</v>
      </c>
      <c r="G8">
        <v>2</v>
      </c>
      <c r="H8" t="s">
        <v>27</v>
      </c>
      <c r="J8" t="s">
        <v>70</v>
      </c>
      <c r="K8">
        <f>_xlfn.VAR.S(G2:G1765)</f>
        <v>1.26786148378807</v>
      </c>
      <c r="L8">
        <f>_xlfn.VAR.S(G$2:G$1048576)</f>
        <v>1.26786148378807</v>
      </c>
      <c r="R8" s="17"/>
      <c r="S8" s="17"/>
      <c r="T8" s="17"/>
    </row>
    <row r="9" spans="4:20" x14ac:dyDescent="0.3">
      <c r="D9">
        <v>1</v>
      </c>
      <c r="E9" t="s">
        <v>37</v>
      </c>
      <c r="G9">
        <v>1</v>
      </c>
      <c r="H9" t="s">
        <v>27</v>
      </c>
      <c r="R9" s="17"/>
      <c r="S9" s="17"/>
      <c r="T9" s="17"/>
    </row>
    <row r="10" spans="4:20" x14ac:dyDescent="0.3">
      <c r="D10">
        <v>1</v>
      </c>
      <c r="E10" t="s">
        <v>37</v>
      </c>
      <c r="G10">
        <v>1</v>
      </c>
      <c r="H10" t="s">
        <v>27</v>
      </c>
      <c r="R10" s="17"/>
      <c r="S10" s="17"/>
      <c r="T10" s="17"/>
    </row>
    <row r="11" spans="4:20" x14ac:dyDescent="0.3">
      <c r="D11">
        <v>1</v>
      </c>
      <c r="E11" t="s">
        <v>37</v>
      </c>
      <c r="G11">
        <v>1</v>
      </c>
      <c r="H11" t="s">
        <v>27</v>
      </c>
      <c r="J11" t="s">
        <v>71</v>
      </c>
      <c r="R11" s="17"/>
      <c r="S11" s="17"/>
      <c r="T11" s="17"/>
    </row>
    <row r="12" spans="4:20" ht="15" thickBot="1" x14ac:dyDescent="0.35">
      <c r="D12">
        <v>2</v>
      </c>
      <c r="E12" t="s">
        <v>37</v>
      </c>
      <c r="G12">
        <v>2</v>
      </c>
      <c r="H12" t="s">
        <v>27</v>
      </c>
      <c r="R12" s="17"/>
      <c r="S12" s="17"/>
      <c r="T12" s="17"/>
    </row>
    <row r="13" spans="4:20" x14ac:dyDescent="0.3">
      <c r="D13">
        <v>1</v>
      </c>
      <c r="E13" t="s">
        <v>37</v>
      </c>
      <c r="G13">
        <v>3</v>
      </c>
      <c r="H13" t="s">
        <v>27</v>
      </c>
      <c r="J13" s="19"/>
      <c r="K13" s="19" t="s">
        <v>72</v>
      </c>
      <c r="L13" s="19" t="s">
        <v>73</v>
      </c>
      <c r="R13" s="17"/>
      <c r="S13" s="17"/>
      <c r="T13" s="17"/>
    </row>
    <row r="14" spans="4:20" x14ac:dyDescent="0.3">
      <c r="D14">
        <v>2</v>
      </c>
      <c r="E14" t="s">
        <v>37</v>
      </c>
      <c r="G14">
        <v>2</v>
      </c>
      <c r="H14" t="s">
        <v>27</v>
      </c>
      <c r="J14" s="17" t="s">
        <v>50</v>
      </c>
      <c r="K14" s="17">
        <v>2.0396825396825395</v>
      </c>
      <c r="L14" s="17">
        <v>2.1003401360544216</v>
      </c>
      <c r="R14" s="17"/>
      <c r="S14" s="17"/>
      <c r="T14" s="17"/>
    </row>
    <row r="15" spans="4:20" x14ac:dyDescent="0.3">
      <c r="D15">
        <v>1</v>
      </c>
      <c r="E15" t="s">
        <v>37</v>
      </c>
      <c r="G15">
        <v>3</v>
      </c>
      <c r="H15" t="s">
        <v>27</v>
      </c>
      <c r="J15" s="17" t="s">
        <v>74</v>
      </c>
      <c r="K15" s="17">
        <v>1.195022</v>
      </c>
      <c r="L15" s="17">
        <v>1.2678609999999999</v>
      </c>
      <c r="R15" s="17"/>
      <c r="S15" s="17"/>
      <c r="T15" s="17"/>
    </row>
    <row r="16" spans="4:20" x14ac:dyDescent="0.3">
      <c r="D16">
        <v>2</v>
      </c>
      <c r="E16" t="s">
        <v>37</v>
      </c>
      <c r="G16">
        <v>3</v>
      </c>
      <c r="H16" t="s">
        <v>27</v>
      </c>
      <c r="J16" s="17" t="s">
        <v>75</v>
      </c>
      <c r="K16" s="17">
        <v>2646</v>
      </c>
      <c r="L16" s="17">
        <v>1764</v>
      </c>
      <c r="R16" s="21"/>
      <c r="S16" s="21"/>
      <c r="T16" s="21"/>
    </row>
    <row r="17" spans="4:20" x14ac:dyDescent="0.3">
      <c r="D17">
        <v>1</v>
      </c>
      <c r="E17" t="s">
        <v>37</v>
      </c>
      <c r="G17">
        <v>1</v>
      </c>
      <c r="H17" t="s">
        <v>27</v>
      </c>
      <c r="J17" s="17" t="s">
        <v>76</v>
      </c>
      <c r="K17" s="17">
        <v>0</v>
      </c>
      <c r="L17" s="17"/>
      <c r="R17" s="21"/>
      <c r="S17" s="21"/>
      <c r="T17" s="21"/>
    </row>
    <row r="18" spans="4:20" x14ac:dyDescent="0.3">
      <c r="D18">
        <v>1</v>
      </c>
      <c r="E18" t="s">
        <v>37</v>
      </c>
      <c r="G18">
        <v>2</v>
      </c>
      <c r="H18" t="s">
        <v>27</v>
      </c>
      <c r="J18" s="17" t="s">
        <v>77</v>
      </c>
      <c r="K18" s="17">
        <v>-1.7730565655158197</v>
      </c>
      <c r="L18" s="17"/>
      <c r="R18" s="21"/>
      <c r="S18" s="21"/>
      <c r="T18" s="21"/>
    </row>
    <row r="19" spans="4:20" x14ac:dyDescent="0.3">
      <c r="D19">
        <v>1</v>
      </c>
      <c r="E19" t="s">
        <v>37</v>
      </c>
      <c r="G19">
        <v>2</v>
      </c>
      <c r="H19" t="s">
        <v>27</v>
      </c>
      <c r="J19" s="17" t="s">
        <v>78</v>
      </c>
      <c r="K19" s="17">
        <v>3.8109667121480895E-2</v>
      </c>
      <c r="L19" s="17"/>
      <c r="R19" s="21"/>
      <c r="S19" s="21"/>
      <c r="T19" s="21"/>
    </row>
    <row r="20" spans="4:20" x14ac:dyDescent="0.3">
      <c r="D20">
        <v>1</v>
      </c>
      <c r="E20" t="s">
        <v>37</v>
      </c>
      <c r="G20">
        <v>4</v>
      </c>
      <c r="H20" t="s">
        <v>27</v>
      </c>
      <c r="J20" s="17" t="s">
        <v>79</v>
      </c>
      <c r="K20" s="17">
        <v>1.6448536269514715</v>
      </c>
      <c r="L20" s="17"/>
    </row>
    <row r="21" spans="4:20" x14ac:dyDescent="0.3">
      <c r="D21">
        <v>2</v>
      </c>
      <c r="E21" t="s">
        <v>37</v>
      </c>
      <c r="G21">
        <v>4</v>
      </c>
      <c r="H21" t="s">
        <v>27</v>
      </c>
      <c r="J21" s="17" t="s">
        <v>80</v>
      </c>
      <c r="K21" s="20">
        <v>7.6219334242961789E-2</v>
      </c>
      <c r="L21" s="17"/>
    </row>
    <row r="22" spans="4:20" ht="15" thickBot="1" x14ac:dyDescent="0.35">
      <c r="D22">
        <v>3</v>
      </c>
      <c r="E22" t="s">
        <v>37</v>
      </c>
      <c r="G22">
        <v>1</v>
      </c>
      <c r="H22" t="s">
        <v>27</v>
      </c>
      <c r="J22" s="18" t="s">
        <v>81</v>
      </c>
      <c r="K22" s="18">
        <v>1.9599639845400536</v>
      </c>
      <c r="L22" s="18"/>
    </row>
    <row r="23" spans="4:20" x14ac:dyDescent="0.3">
      <c r="D23">
        <v>1</v>
      </c>
      <c r="E23" t="s">
        <v>37</v>
      </c>
      <c r="G23">
        <v>1</v>
      </c>
      <c r="H23" t="s">
        <v>27</v>
      </c>
    </row>
    <row r="24" spans="4:20" x14ac:dyDescent="0.3">
      <c r="D24">
        <v>3</v>
      </c>
      <c r="E24" t="s">
        <v>37</v>
      </c>
      <c r="G24">
        <v>1</v>
      </c>
      <c r="H24" t="s">
        <v>27</v>
      </c>
      <c r="J24" t="s">
        <v>82</v>
      </c>
      <c r="K24">
        <v>2.5000000000000001E-2</v>
      </c>
      <c r="L24">
        <v>0.97499999999999998</v>
      </c>
    </row>
    <row r="25" spans="4:20" x14ac:dyDescent="0.3">
      <c r="D25">
        <v>1</v>
      </c>
      <c r="E25" t="s">
        <v>37</v>
      </c>
      <c r="G25">
        <v>2</v>
      </c>
      <c r="H25" t="s">
        <v>27</v>
      </c>
    </row>
    <row r="26" spans="4:20" x14ac:dyDescent="0.3">
      <c r="D26">
        <v>2</v>
      </c>
      <c r="E26" t="s">
        <v>37</v>
      </c>
      <c r="G26">
        <v>5</v>
      </c>
      <c r="H26" t="s">
        <v>27</v>
      </c>
      <c r="J26" t="s">
        <v>116</v>
      </c>
    </row>
    <row r="27" spans="4:20" x14ac:dyDescent="0.3">
      <c r="D27">
        <v>1</v>
      </c>
      <c r="E27" t="s">
        <v>37</v>
      </c>
      <c r="G27">
        <v>2</v>
      </c>
      <c r="H27" t="s">
        <v>27</v>
      </c>
    </row>
    <row r="28" spans="4:20" x14ac:dyDescent="0.3">
      <c r="D28">
        <v>3</v>
      </c>
      <c r="E28" t="s">
        <v>37</v>
      </c>
      <c r="G28">
        <v>1</v>
      </c>
      <c r="H28" t="s">
        <v>27</v>
      </c>
      <c r="J28" s="11" t="s">
        <v>106</v>
      </c>
      <c r="K28" s="11"/>
      <c r="L28" s="11"/>
      <c r="M28" s="16"/>
      <c r="N28" s="16"/>
    </row>
    <row r="29" spans="4:20" x14ac:dyDescent="0.3">
      <c r="D29">
        <v>1</v>
      </c>
      <c r="E29" t="s">
        <v>37</v>
      </c>
      <c r="G29">
        <v>1</v>
      </c>
      <c r="H29" t="s">
        <v>27</v>
      </c>
    </row>
    <row r="30" spans="4:20" x14ac:dyDescent="0.3">
      <c r="D30">
        <v>1</v>
      </c>
      <c r="E30" t="s">
        <v>37</v>
      </c>
      <c r="G30">
        <v>3</v>
      </c>
      <c r="H30" t="s">
        <v>27</v>
      </c>
      <c r="J30" t="s">
        <v>97</v>
      </c>
    </row>
    <row r="31" spans="4:20" x14ac:dyDescent="0.3">
      <c r="D31">
        <v>2</v>
      </c>
      <c r="E31" t="s">
        <v>37</v>
      </c>
      <c r="G31">
        <v>1</v>
      </c>
      <c r="H31" t="s">
        <v>27</v>
      </c>
    </row>
    <row r="32" spans="4:20" x14ac:dyDescent="0.3">
      <c r="D32">
        <v>1</v>
      </c>
      <c r="E32" t="s">
        <v>37</v>
      </c>
      <c r="G32">
        <v>2</v>
      </c>
      <c r="H32" t="s">
        <v>27</v>
      </c>
    </row>
    <row r="33" spans="4:8" x14ac:dyDescent="0.3">
      <c r="D33">
        <v>1</v>
      </c>
      <c r="E33" t="s">
        <v>37</v>
      </c>
      <c r="G33">
        <v>5</v>
      </c>
      <c r="H33" t="s">
        <v>27</v>
      </c>
    </row>
    <row r="34" spans="4:8" x14ac:dyDescent="0.3">
      <c r="D34">
        <v>1</v>
      </c>
      <c r="E34" t="s">
        <v>37</v>
      </c>
      <c r="G34">
        <v>1</v>
      </c>
      <c r="H34" t="s">
        <v>27</v>
      </c>
    </row>
    <row r="35" spans="4:8" x14ac:dyDescent="0.3">
      <c r="D35">
        <v>1</v>
      </c>
      <c r="E35" t="s">
        <v>37</v>
      </c>
      <c r="G35">
        <v>4</v>
      </c>
      <c r="H35" t="s">
        <v>27</v>
      </c>
    </row>
    <row r="36" spans="4:8" x14ac:dyDescent="0.3">
      <c r="D36">
        <v>1</v>
      </c>
      <c r="E36" t="s">
        <v>37</v>
      </c>
      <c r="G36">
        <v>2</v>
      </c>
      <c r="H36" t="s">
        <v>27</v>
      </c>
    </row>
    <row r="37" spans="4:8" x14ac:dyDescent="0.3">
      <c r="D37">
        <v>2</v>
      </c>
      <c r="E37" t="s">
        <v>37</v>
      </c>
      <c r="G37">
        <v>2</v>
      </c>
      <c r="H37" t="s">
        <v>27</v>
      </c>
    </row>
    <row r="38" spans="4:8" x14ac:dyDescent="0.3">
      <c r="D38">
        <v>2</v>
      </c>
      <c r="E38" t="s">
        <v>37</v>
      </c>
      <c r="G38">
        <v>5</v>
      </c>
      <c r="H38" t="s">
        <v>27</v>
      </c>
    </row>
    <row r="39" spans="4:8" x14ac:dyDescent="0.3">
      <c r="D39">
        <v>2</v>
      </c>
      <c r="E39" t="s">
        <v>37</v>
      </c>
      <c r="G39">
        <v>2</v>
      </c>
      <c r="H39" t="s">
        <v>27</v>
      </c>
    </row>
    <row r="40" spans="4:8" x14ac:dyDescent="0.3">
      <c r="D40">
        <v>4</v>
      </c>
      <c r="E40" t="s">
        <v>37</v>
      </c>
      <c r="G40">
        <v>1</v>
      </c>
      <c r="H40" t="s">
        <v>27</v>
      </c>
    </row>
    <row r="41" spans="4:8" x14ac:dyDescent="0.3">
      <c r="D41">
        <v>1</v>
      </c>
      <c r="E41" t="s">
        <v>37</v>
      </c>
      <c r="G41">
        <v>3</v>
      </c>
      <c r="H41" t="s">
        <v>27</v>
      </c>
    </row>
    <row r="42" spans="4:8" x14ac:dyDescent="0.3">
      <c r="D42">
        <v>4</v>
      </c>
      <c r="E42" t="s">
        <v>37</v>
      </c>
      <c r="G42">
        <v>1</v>
      </c>
      <c r="H42" t="s">
        <v>27</v>
      </c>
    </row>
    <row r="43" spans="4:8" x14ac:dyDescent="0.3">
      <c r="D43">
        <v>3</v>
      </c>
      <c r="E43" t="s">
        <v>37</v>
      </c>
      <c r="G43">
        <v>2</v>
      </c>
      <c r="H43" t="s">
        <v>27</v>
      </c>
    </row>
    <row r="44" spans="4:8" x14ac:dyDescent="0.3">
      <c r="D44">
        <v>3</v>
      </c>
      <c r="E44" t="s">
        <v>37</v>
      </c>
      <c r="G44">
        <v>3</v>
      </c>
      <c r="H44" t="s">
        <v>27</v>
      </c>
    </row>
    <row r="45" spans="4:8" x14ac:dyDescent="0.3">
      <c r="D45">
        <v>3</v>
      </c>
      <c r="E45" t="s">
        <v>37</v>
      </c>
      <c r="G45">
        <v>5</v>
      </c>
      <c r="H45" t="s">
        <v>27</v>
      </c>
    </row>
    <row r="46" spans="4:8" x14ac:dyDescent="0.3">
      <c r="D46">
        <v>2</v>
      </c>
      <c r="E46" t="s">
        <v>37</v>
      </c>
      <c r="G46">
        <v>2</v>
      </c>
      <c r="H46" t="s">
        <v>27</v>
      </c>
    </row>
    <row r="47" spans="4:8" x14ac:dyDescent="0.3">
      <c r="D47">
        <v>2</v>
      </c>
      <c r="E47" t="s">
        <v>37</v>
      </c>
      <c r="G47">
        <v>5</v>
      </c>
      <c r="H47" t="s">
        <v>27</v>
      </c>
    </row>
    <row r="48" spans="4:8" x14ac:dyDescent="0.3">
      <c r="D48">
        <v>1</v>
      </c>
      <c r="E48" t="s">
        <v>37</v>
      </c>
      <c r="G48">
        <v>4</v>
      </c>
      <c r="H48" t="s">
        <v>27</v>
      </c>
    </row>
    <row r="49" spans="4:8" x14ac:dyDescent="0.3">
      <c r="D49">
        <v>4</v>
      </c>
      <c r="E49" t="s">
        <v>37</v>
      </c>
      <c r="G49">
        <v>1</v>
      </c>
      <c r="H49" t="s">
        <v>27</v>
      </c>
    </row>
    <row r="50" spans="4:8" x14ac:dyDescent="0.3">
      <c r="D50">
        <v>1</v>
      </c>
      <c r="E50" t="s">
        <v>37</v>
      </c>
      <c r="G50">
        <v>1</v>
      </c>
      <c r="H50" t="s">
        <v>27</v>
      </c>
    </row>
    <row r="51" spans="4:8" x14ac:dyDescent="0.3">
      <c r="D51">
        <v>2</v>
      </c>
      <c r="E51" t="s">
        <v>37</v>
      </c>
      <c r="G51">
        <v>2</v>
      </c>
      <c r="H51" t="s">
        <v>27</v>
      </c>
    </row>
    <row r="52" spans="4:8" x14ac:dyDescent="0.3">
      <c r="D52">
        <v>4</v>
      </c>
      <c r="E52" t="s">
        <v>37</v>
      </c>
      <c r="G52">
        <v>1</v>
      </c>
      <c r="H52" t="s">
        <v>27</v>
      </c>
    </row>
    <row r="53" spans="4:8" x14ac:dyDescent="0.3">
      <c r="D53">
        <v>3</v>
      </c>
      <c r="E53" t="s">
        <v>37</v>
      </c>
      <c r="G53">
        <v>1</v>
      </c>
      <c r="H53" t="s">
        <v>27</v>
      </c>
    </row>
    <row r="54" spans="4:8" x14ac:dyDescent="0.3">
      <c r="D54">
        <v>2</v>
      </c>
      <c r="E54" t="s">
        <v>37</v>
      </c>
      <c r="G54">
        <v>3</v>
      </c>
      <c r="H54" t="s">
        <v>27</v>
      </c>
    </row>
    <row r="55" spans="4:8" x14ac:dyDescent="0.3">
      <c r="D55">
        <v>1</v>
      </c>
      <c r="E55" t="s">
        <v>37</v>
      </c>
      <c r="G55">
        <v>2</v>
      </c>
      <c r="H55" t="s">
        <v>27</v>
      </c>
    </row>
    <row r="56" spans="4:8" x14ac:dyDescent="0.3">
      <c r="D56">
        <v>2</v>
      </c>
      <c r="E56" t="s">
        <v>37</v>
      </c>
      <c r="G56">
        <v>3</v>
      </c>
      <c r="H56" t="s">
        <v>27</v>
      </c>
    </row>
    <row r="57" spans="4:8" x14ac:dyDescent="0.3">
      <c r="D57">
        <v>1</v>
      </c>
      <c r="E57" t="s">
        <v>37</v>
      </c>
      <c r="G57">
        <v>3</v>
      </c>
      <c r="H57" t="s">
        <v>27</v>
      </c>
    </row>
    <row r="58" spans="4:8" x14ac:dyDescent="0.3">
      <c r="D58">
        <v>3</v>
      </c>
      <c r="E58" t="s">
        <v>37</v>
      </c>
      <c r="G58">
        <v>2</v>
      </c>
      <c r="H58" t="s">
        <v>27</v>
      </c>
    </row>
    <row r="59" spans="4:8" x14ac:dyDescent="0.3">
      <c r="D59">
        <v>3</v>
      </c>
      <c r="E59" t="s">
        <v>37</v>
      </c>
      <c r="G59">
        <v>1</v>
      </c>
      <c r="H59" t="s">
        <v>27</v>
      </c>
    </row>
    <row r="60" spans="4:8" x14ac:dyDescent="0.3">
      <c r="D60">
        <v>1</v>
      </c>
      <c r="E60" t="s">
        <v>37</v>
      </c>
      <c r="G60">
        <v>2</v>
      </c>
      <c r="H60" t="s">
        <v>27</v>
      </c>
    </row>
    <row r="61" spans="4:8" x14ac:dyDescent="0.3">
      <c r="D61">
        <v>1</v>
      </c>
      <c r="E61" t="s">
        <v>37</v>
      </c>
      <c r="G61">
        <v>1</v>
      </c>
      <c r="H61" t="s">
        <v>27</v>
      </c>
    </row>
    <row r="62" spans="4:8" x14ac:dyDescent="0.3">
      <c r="D62">
        <v>2</v>
      </c>
      <c r="E62" t="s">
        <v>37</v>
      </c>
      <c r="G62">
        <v>1</v>
      </c>
      <c r="H62" t="s">
        <v>27</v>
      </c>
    </row>
    <row r="63" spans="4:8" x14ac:dyDescent="0.3">
      <c r="D63">
        <v>3</v>
      </c>
      <c r="E63" t="s">
        <v>37</v>
      </c>
      <c r="G63">
        <v>2</v>
      </c>
      <c r="H63" t="s">
        <v>27</v>
      </c>
    </row>
    <row r="64" spans="4:8" x14ac:dyDescent="0.3">
      <c r="D64">
        <v>2</v>
      </c>
      <c r="E64" t="s">
        <v>37</v>
      </c>
      <c r="G64">
        <v>1</v>
      </c>
      <c r="H64" t="s">
        <v>27</v>
      </c>
    </row>
    <row r="65" spans="4:8" x14ac:dyDescent="0.3">
      <c r="D65">
        <v>4</v>
      </c>
      <c r="E65" t="s">
        <v>37</v>
      </c>
      <c r="G65">
        <v>4</v>
      </c>
      <c r="H65" t="s">
        <v>27</v>
      </c>
    </row>
    <row r="66" spans="4:8" x14ac:dyDescent="0.3">
      <c r="D66">
        <v>2</v>
      </c>
      <c r="E66" t="s">
        <v>37</v>
      </c>
      <c r="G66">
        <v>2</v>
      </c>
      <c r="H66" t="s">
        <v>27</v>
      </c>
    </row>
    <row r="67" spans="4:8" x14ac:dyDescent="0.3">
      <c r="D67">
        <v>1</v>
      </c>
      <c r="E67" t="s">
        <v>37</v>
      </c>
      <c r="G67">
        <v>3</v>
      </c>
      <c r="H67" t="s">
        <v>27</v>
      </c>
    </row>
    <row r="68" spans="4:8" x14ac:dyDescent="0.3">
      <c r="D68">
        <v>2</v>
      </c>
      <c r="E68" t="s">
        <v>37</v>
      </c>
      <c r="G68">
        <v>3</v>
      </c>
      <c r="H68" t="s">
        <v>27</v>
      </c>
    </row>
    <row r="69" spans="4:8" x14ac:dyDescent="0.3">
      <c r="D69">
        <v>5</v>
      </c>
      <c r="E69" t="s">
        <v>37</v>
      </c>
      <c r="G69">
        <v>3</v>
      </c>
      <c r="H69" t="s">
        <v>27</v>
      </c>
    </row>
    <row r="70" spans="4:8" x14ac:dyDescent="0.3">
      <c r="D70">
        <v>2</v>
      </c>
      <c r="E70" t="s">
        <v>37</v>
      </c>
      <c r="G70">
        <v>4</v>
      </c>
      <c r="H70" t="s">
        <v>27</v>
      </c>
    </row>
    <row r="71" spans="4:8" x14ac:dyDescent="0.3">
      <c r="D71">
        <v>4</v>
      </c>
      <c r="E71" t="s">
        <v>37</v>
      </c>
      <c r="G71">
        <v>2</v>
      </c>
      <c r="H71" t="s">
        <v>27</v>
      </c>
    </row>
    <row r="72" spans="4:8" x14ac:dyDescent="0.3">
      <c r="D72">
        <v>4</v>
      </c>
      <c r="E72" t="s">
        <v>37</v>
      </c>
      <c r="G72">
        <v>4</v>
      </c>
      <c r="H72" t="s">
        <v>27</v>
      </c>
    </row>
    <row r="73" spans="4:8" x14ac:dyDescent="0.3">
      <c r="D73">
        <v>1</v>
      </c>
      <c r="E73" t="s">
        <v>37</v>
      </c>
      <c r="G73">
        <v>2</v>
      </c>
      <c r="H73" t="s">
        <v>27</v>
      </c>
    </row>
    <row r="74" spans="4:8" x14ac:dyDescent="0.3">
      <c r="D74">
        <v>1</v>
      </c>
      <c r="E74" t="s">
        <v>37</v>
      </c>
      <c r="G74">
        <v>2</v>
      </c>
      <c r="H74" t="s">
        <v>27</v>
      </c>
    </row>
    <row r="75" spans="4:8" x14ac:dyDescent="0.3">
      <c r="D75">
        <v>3</v>
      </c>
      <c r="E75" t="s">
        <v>37</v>
      </c>
      <c r="G75">
        <v>1</v>
      </c>
      <c r="H75" t="s">
        <v>27</v>
      </c>
    </row>
    <row r="76" spans="4:8" x14ac:dyDescent="0.3">
      <c r="D76">
        <v>2</v>
      </c>
      <c r="E76" t="s">
        <v>37</v>
      </c>
      <c r="G76">
        <v>2</v>
      </c>
      <c r="H76" t="s">
        <v>27</v>
      </c>
    </row>
    <row r="77" spans="4:8" x14ac:dyDescent="0.3">
      <c r="D77">
        <v>1</v>
      </c>
      <c r="E77" t="s">
        <v>37</v>
      </c>
      <c r="G77">
        <v>1</v>
      </c>
      <c r="H77" t="s">
        <v>27</v>
      </c>
    </row>
    <row r="78" spans="4:8" x14ac:dyDescent="0.3">
      <c r="D78">
        <v>1</v>
      </c>
      <c r="E78" t="s">
        <v>37</v>
      </c>
      <c r="G78">
        <v>2</v>
      </c>
      <c r="H78" t="s">
        <v>27</v>
      </c>
    </row>
    <row r="79" spans="4:8" x14ac:dyDescent="0.3">
      <c r="D79">
        <v>1</v>
      </c>
      <c r="E79" t="s">
        <v>37</v>
      </c>
      <c r="G79">
        <v>1</v>
      </c>
      <c r="H79" t="s">
        <v>27</v>
      </c>
    </row>
    <row r="80" spans="4:8" x14ac:dyDescent="0.3">
      <c r="D80">
        <v>1</v>
      </c>
      <c r="E80" t="s">
        <v>37</v>
      </c>
      <c r="G80">
        <v>2</v>
      </c>
      <c r="H80" t="s">
        <v>27</v>
      </c>
    </row>
    <row r="81" spans="4:8" x14ac:dyDescent="0.3">
      <c r="D81">
        <v>2</v>
      </c>
      <c r="E81" t="s">
        <v>37</v>
      </c>
      <c r="G81">
        <v>4</v>
      </c>
      <c r="H81" t="s">
        <v>27</v>
      </c>
    </row>
    <row r="82" spans="4:8" x14ac:dyDescent="0.3">
      <c r="D82">
        <v>1</v>
      </c>
      <c r="E82" t="s">
        <v>37</v>
      </c>
      <c r="G82">
        <v>2</v>
      </c>
      <c r="H82" t="s">
        <v>27</v>
      </c>
    </row>
    <row r="83" spans="4:8" x14ac:dyDescent="0.3">
      <c r="D83">
        <v>3</v>
      </c>
      <c r="E83" t="s">
        <v>37</v>
      </c>
      <c r="G83">
        <v>1</v>
      </c>
      <c r="H83" t="s">
        <v>27</v>
      </c>
    </row>
    <row r="84" spans="4:8" x14ac:dyDescent="0.3">
      <c r="D84">
        <v>1</v>
      </c>
      <c r="E84" t="s">
        <v>37</v>
      </c>
      <c r="G84">
        <v>1</v>
      </c>
      <c r="H84" t="s">
        <v>27</v>
      </c>
    </row>
    <row r="85" spans="4:8" x14ac:dyDescent="0.3">
      <c r="D85">
        <v>3</v>
      </c>
      <c r="E85" t="s">
        <v>37</v>
      </c>
      <c r="G85">
        <v>2</v>
      </c>
      <c r="H85" t="s">
        <v>27</v>
      </c>
    </row>
    <row r="86" spans="4:8" x14ac:dyDescent="0.3">
      <c r="D86">
        <v>3</v>
      </c>
      <c r="E86" t="s">
        <v>37</v>
      </c>
      <c r="G86">
        <v>2</v>
      </c>
      <c r="H86" t="s">
        <v>27</v>
      </c>
    </row>
    <row r="87" spans="4:8" x14ac:dyDescent="0.3">
      <c r="D87">
        <v>1</v>
      </c>
      <c r="E87" t="s">
        <v>37</v>
      </c>
      <c r="G87">
        <v>2</v>
      </c>
      <c r="H87" t="s">
        <v>27</v>
      </c>
    </row>
    <row r="88" spans="4:8" x14ac:dyDescent="0.3">
      <c r="D88">
        <v>3</v>
      </c>
      <c r="E88" t="s">
        <v>37</v>
      </c>
      <c r="G88">
        <v>1</v>
      </c>
      <c r="H88" t="s">
        <v>27</v>
      </c>
    </row>
    <row r="89" spans="4:8" x14ac:dyDescent="0.3">
      <c r="D89">
        <v>2</v>
      </c>
      <c r="E89" t="s">
        <v>37</v>
      </c>
      <c r="G89">
        <v>1</v>
      </c>
      <c r="H89" t="s">
        <v>27</v>
      </c>
    </row>
    <row r="90" spans="4:8" x14ac:dyDescent="0.3">
      <c r="D90">
        <v>1</v>
      </c>
      <c r="E90" t="s">
        <v>37</v>
      </c>
      <c r="G90">
        <v>5</v>
      </c>
      <c r="H90" t="s">
        <v>27</v>
      </c>
    </row>
    <row r="91" spans="4:8" x14ac:dyDescent="0.3">
      <c r="D91">
        <v>3</v>
      </c>
      <c r="E91" t="s">
        <v>37</v>
      </c>
      <c r="G91">
        <v>1</v>
      </c>
      <c r="H91" t="s">
        <v>27</v>
      </c>
    </row>
    <row r="92" spans="4:8" x14ac:dyDescent="0.3">
      <c r="D92">
        <v>3</v>
      </c>
      <c r="E92" t="s">
        <v>37</v>
      </c>
      <c r="G92">
        <v>4</v>
      </c>
      <c r="H92" t="s">
        <v>27</v>
      </c>
    </row>
    <row r="93" spans="4:8" x14ac:dyDescent="0.3">
      <c r="D93">
        <v>3</v>
      </c>
      <c r="E93" t="s">
        <v>37</v>
      </c>
      <c r="G93">
        <v>1</v>
      </c>
      <c r="H93" t="s">
        <v>27</v>
      </c>
    </row>
    <row r="94" spans="4:8" x14ac:dyDescent="0.3">
      <c r="D94">
        <v>2</v>
      </c>
      <c r="E94" t="s">
        <v>37</v>
      </c>
      <c r="G94">
        <v>1</v>
      </c>
      <c r="H94" t="s">
        <v>27</v>
      </c>
    </row>
    <row r="95" spans="4:8" x14ac:dyDescent="0.3">
      <c r="D95">
        <v>1</v>
      </c>
      <c r="E95" t="s">
        <v>37</v>
      </c>
      <c r="G95">
        <v>5</v>
      </c>
      <c r="H95" t="s">
        <v>27</v>
      </c>
    </row>
    <row r="96" spans="4:8" x14ac:dyDescent="0.3">
      <c r="D96">
        <v>4</v>
      </c>
      <c r="E96" t="s">
        <v>37</v>
      </c>
      <c r="G96">
        <v>2</v>
      </c>
      <c r="H96" t="s">
        <v>27</v>
      </c>
    </row>
    <row r="97" spans="4:8" x14ac:dyDescent="0.3">
      <c r="D97">
        <v>1</v>
      </c>
      <c r="E97" t="s">
        <v>37</v>
      </c>
      <c r="G97">
        <v>2</v>
      </c>
      <c r="H97" t="s">
        <v>27</v>
      </c>
    </row>
    <row r="98" spans="4:8" x14ac:dyDescent="0.3">
      <c r="D98">
        <v>2</v>
      </c>
      <c r="E98" t="s">
        <v>37</v>
      </c>
      <c r="G98">
        <v>1</v>
      </c>
      <c r="H98" t="s">
        <v>27</v>
      </c>
    </row>
    <row r="99" spans="4:8" x14ac:dyDescent="0.3">
      <c r="D99">
        <v>3</v>
      </c>
      <c r="E99" t="s">
        <v>37</v>
      </c>
      <c r="G99">
        <v>2</v>
      </c>
      <c r="H99" t="s">
        <v>27</v>
      </c>
    </row>
    <row r="100" spans="4:8" x14ac:dyDescent="0.3">
      <c r="D100">
        <v>1</v>
      </c>
      <c r="E100" t="s">
        <v>37</v>
      </c>
      <c r="G100">
        <v>2</v>
      </c>
      <c r="H100" t="s">
        <v>27</v>
      </c>
    </row>
    <row r="101" spans="4:8" x14ac:dyDescent="0.3">
      <c r="D101">
        <v>4</v>
      </c>
      <c r="E101" t="s">
        <v>37</v>
      </c>
      <c r="G101">
        <v>2</v>
      </c>
      <c r="H101" t="s">
        <v>27</v>
      </c>
    </row>
    <row r="102" spans="4:8" x14ac:dyDescent="0.3">
      <c r="D102">
        <v>3</v>
      </c>
      <c r="E102" t="s">
        <v>37</v>
      </c>
      <c r="G102">
        <v>1</v>
      </c>
      <c r="H102" t="s">
        <v>27</v>
      </c>
    </row>
    <row r="103" spans="4:8" x14ac:dyDescent="0.3">
      <c r="D103">
        <v>5</v>
      </c>
      <c r="E103" t="s">
        <v>37</v>
      </c>
      <c r="G103">
        <v>2</v>
      </c>
      <c r="H103" t="s">
        <v>27</v>
      </c>
    </row>
    <row r="104" spans="4:8" x14ac:dyDescent="0.3">
      <c r="D104">
        <v>1</v>
      </c>
      <c r="E104" t="s">
        <v>37</v>
      </c>
      <c r="G104">
        <v>2</v>
      </c>
      <c r="H104" t="s">
        <v>27</v>
      </c>
    </row>
    <row r="105" spans="4:8" x14ac:dyDescent="0.3">
      <c r="D105">
        <v>2</v>
      </c>
      <c r="E105" t="s">
        <v>37</v>
      </c>
      <c r="G105">
        <v>1</v>
      </c>
      <c r="H105" t="s">
        <v>27</v>
      </c>
    </row>
    <row r="106" spans="4:8" x14ac:dyDescent="0.3">
      <c r="D106">
        <v>1</v>
      </c>
      <c r="E106" t="s">
        <v>37</v>
      </c>
      <c r="G106">
        <v>3</v>
      </c>
      <c r="H106" t="s">
        <v>27</v>
      </c>
    </row>
    <row r="107" spans="4:8" x14ac:dyDescent="0.3">
      <c r="D107">
        <v>1</v>
      </c>
      <c r="E107" t="s">
        <v>37</v>
      </c>
      <c r="G107">
        <v>1</v>
      </c>
      <c r="H107" t="s">
        <v>27</v>
      </c>
    </row>
    <row r="108" spans="4:8" x14ac:dyDescent="0.3">
      <c r="D108">
        <v>2</v>
      </c>
      <c r="E108" t="s">
        <v>37</v>
      </c>
      <c r="G108">
        <v>4</v>
      </c>
      <c r="H108" t="s">
        <v>27</v>
      </c>
    </row>
    <row r="109" spans="4:8" x14ac:dyDescent="0.3">
      <c r="D109">
        <v>2</v>
      </c>
      <c r="E109" t="s">
        <v>37</v>
      </c>
      <c r="G109">
        <v>2</v>
      </c>
      <c r="H109" t="s">
        <v>27</v>
      </c>
    </row>
    <row r="110" spans="4:8" x14ac:dyDescent="0.3">
      <c r="D110">
        <v>1</v>
      </c>
      <c r="E110" t="s">
        <v>37</v>
      </c>
      <c r="G110">
        <v>1</v>
      </c>
      <c r="H110" t="s">
        <v>27</v>
      </c>
    </row>
    <row r="111" spans="4:8" x14ac:dyDescent="0.3">
      <c r="D111">
        <v>1</v>
      </c>
      <c r="E111" t="s">
        <v>37</v>
      </c>
      <c r="G111">
        <v>1</v>
      </c>
      <c r="H111" t="s">
        <v>27</v>
      </c>
    </row>
    <row r="112" spans="4:8" x14ac:dyDescent="0.3">
      <c r="D112">
        <v>1</v>
      </c>
      <c r="E112" t="s">
        <v>37</v>
      </c>
      <c r="G112">
        <v>1</v>
      </c>
      <c r="H112" t="s">
        <v>27</v>
      </c>
    </row>
    <row r="113" spans="4:8" x14ac:dyDescent="0.3">
      <c r="D113">
        <v>1</v>
      </c>
      <c r="E113" t="s">
        <v>37</v>
      </c>
      <c r="G113">
        <v>5</v>
      </c>
      <c r="H113" t="s">
        <v>27</v>
      </c>
    </row>
    <row r="114" spans="4:8" x14ac:dyDescent="0.3">
      <c r="D114">
        <v>1</v>
      </c>
      <c r="E114" t="s">
        <v>37</v>
      </c>
      <c r="G114">
        <v>3</v>
      </c>
      <c r="H114" t="s">
        <v>27</v>
      </c>
    </row>
    <row r="115" spans="4:8" x14ac:dyDescent="0.3">
      <c r="D115">
        <v>3</v>
      </c>
      <c r="E115" t="s">
        <v>37</v>
      </c>
      <c r="G115">
        <v>5</v>
      </c>
      <c r="H115" t="s">
        <v>27</v>
      </c>
    </row>
    <row r="116" spans="4:8" x14ac:dyDescent="0.3">
      <c r="D116">
        <v>3</v>
      </c>
      <c r="E116" t="s">
        <v>37</v>
      </c>
      <c r="G116">
        <v>2</v>
      </c>
      <c r="H116" t="s">
        <v>27</v>
      </c>
    </row>
    <row r="117" spans="4:8" x14ac:dyDescent="0.3">
      <c r="D117">
        <v>1</v>
      </c>
      <c r="E117" t="s">
        <v>37</v>
      </c>
      <c r="G117">
        <v>3</v>
      </c>
      <c r="H117" t="s">
        <v>27</v>
      </c>
    </row>
    <row r="118" spans="4:8" x14ac:dyDescent="0.3">
      <c r="D118">
        <v>1</v>
      </c>
      <c r="E118" t="s">
        <v>37</v>
      </c>
      <c r="G118">
        <v>1</v>
      </c>
      <c r="H118" t="s">
        <v>27</v>
      </c>
    </row>
    <row r="119" spans="4:8" x14ac:dyDescent="0.3">
      <c r="D119">
        <v>2</v>
      </c>
      <c r="E119" t="s">
        <v>37</v>
      </c>
      <c r="G119">
        <v>1</v>
      </c>
      <c r="H119" t="s">
        <v>27</v>
      </c>
    </row>
    <row r="120" spans="4:8" x14ac:dyDescent="0.3">
      <c r="D120">
        <v>3</v>
      </c>
      <c r="E120" t="s">
        <v>37</v>
      </c>
      <c r="G120">
        <v>4</v>
      </c>
      <c r="H120" t="s">
        <v>27</v>
      </c>
    </row>
    <row r="121" spans="4:8" x14ac:dyDescent="0.3">
      <c r="D121">
        <v>2</v>
      </c>
      <c r="E121" t="s">
        <v>37</v>
      </c>
      <c r="G121">
        <v>1</v>
      </c>
      <c r="H121" t="s">
        <v>27</v>
      </c>
    </row>
    <row r="122" spans="4:8" x14ac:dyDescent="0.3">
      <c r="D122">
        <v>1</v>
      </c>
      <c r="E122" t="s">
        <v>37</v>
      </c>
      <c r="G122">
        <v>2</v>
      </c>
      <c r="H122" t="s">
        <v>27</v>
      </c>
    </row>
    <row r="123" spans="4:8" x14ac:dyDescent="0.3">
      <c r="D123">
        <v>1</v>
      </c>
      <c r="E123" t="s">
        <v>37</v>
      </c>
      <c r="G123">
        <v>3</v>
      </c>
      <c r="H123" t="s">
        <v>27</v>
      </c>
    </row>
    <row r="124" spans="4:8" x14ac:dyDescent="0.3">
      <c r="D124">
        <v>5</v>
      </c>
      <c r="E124" t="s">
        <v>37</v>
      </c>
      <c r="G124">
        <v>3</v>
      </c>
      <c r="H124" t="s">
        <v>27</v>
      </c>
    </row>
    <row r="125" spans="4:8" x14ac:dyDescent="0.3">
      <c r="D125">
        <v>1</v>
      </c>
      <c r="E125" t="s">
        <v>37</v>
      </c>
      <c r="G125">
        <v>2</v>
      </c>
      <c r="H125" t="s">
        <v>27</v>
      </c>
    </row>
    <row r="126" spans="4:8" x14ac:dyDescent="0.3">
      <c r="D126">
        <v>1</v>
      </c>
      <c r="E126" t="s">
        <v>37</v>
      </c>
      <c r="G126">
        <v>2</v>
      </c>
      <c r="H126" t="s">
        <v>27</v>
      </c>
    </row>
    <row r="127" spans="4:8" x14ac:dyDescent="0.3">
      <c r="D127">
        <v>1</v>
      </c>
      <c r="E127" t="s">
        <v>37</v>
      </c>
      <c r="G127">
        <v>4</v>
      </c>
      <c r="H127" t="s">
        <v>27</v>
      </c>
    </row>
    <row r="128" spans="4:8" x14ac:dyDescent="0.3">
      <c r="D128">
        <v>1</v>
      </c>
      <c r="E128" t="s">
        <v>37</v>
      </c>
      <c r="G128">
        <v>2</v>
      </c>
      <c r="H128" t="s">
        <v>27</v>
      </c>
    </row>
    <row r="129" spans="4:8" x14ac:dyDescent="0.3">
      <c r="D129">
        <v>1</v>
      </c>
      <c r="E129" t="s">
        <v>37</v>
      </c>
      <c r="G129">
        <v>4</v>
      </c>
      <c r="H129" t="s">
        <v>27</v>
      </c>
    </row>
    <row r="130" spans="4:8" x14ac:dyDescent="0.3">
      <c r="D130">
        <v>1</v>
      </c>
      <c r="E130" t="s">
        <v>37</v>
      </c>
      <c r="G130">
        <v>1</v>
      </c>
      <c r="H130" t="s">
        <v>27</v>
      </c>
    </row>
    <row r="131" spans="4:8" x14ac:dyDescent="0.3">
      <c r="D131">
        <v>2</v>
      </c>
      <c r="E131" t="s">
        <v>37</v>
      </c>
      <c r="G131">
        <v>4</v>
      </c>
      <c r="H131" t="s">
        <v>27</v>
      </c>
    </row>
    <row r="132" spans="4:8" x14ac:dyDescent="0.3">
      <c r="D132">
        <v>2</v>
      </c>
      <c r="E132" t="s">
        <v>37</v>
      </c>
      <c r="G132">
        <v>2</v>
      </c>
      <c r="H132" t="s">
        <v>27</v>
      </c>
    </row>
    <row r="133" spans="4:8" x14ac:dyDescent="0.3">
      <c r="D133">
        <v>4</v>
      </c>
      <c r="E133" t="s">
        <v>37</v>
      </c>
      <c r="G133">
        <v>2</v>
      </c>
      <c r="H133" t="s">
        <v>27</v>
      </c>
    </row>
    <row r="134" spans="4:8" x14ac:dyDescent="0.3">
      <c r="D134">
        <v>1</v>
      </c>
      <c r="E134" t="s">
        <v>37</v>
      </c>
      <c r="G134">
        <v>1</v>
      </c>
      <c r="H134" t="s">
        <v>27</v>
      </c>
    </row>
    <row r="135" spans="4:8" x14ac:dyDescent="0.3">
      <c r="D135">
        <v>1</v>
      </c>
      <c r="E135" t="s">
        <v>37</v>
      </c>
      <c r="G135">
        <v>2</v>
      </c>
      <c r="H135" t="s">
        <v>27</v>
      </c>
    </row>
    <row r="136" spans="4:8" x14ac:dyDescent="0.3">
      <c r="D136">
        <v>2</v>
      </c>
      <c r="E136" t="s">
        <v>37</v>
      </c>
      <c r="G136">
        <v>2</v>
      </c>
      <c r="H136" t="s">
        <v>27</v>
      </c>
    </row>
    <row r="137" spans="4:8" x14ac:dyDescent="0.3">
      <c r="D137">
        <v>2</v>
      </c>
      <c r="E137" t="s">
        <v>37</v>
      </c>
      <c r="G137">
        <v>1</v>
      </c>
      <c r="H137" t="s">
        <v>27</v>
      </c>
    </row>
    <row r="138" spans="4:8" x14ac:dyDescent="0.3">
      <c r="D138">
        <v>2</v>
      </c>
      <c r="E138" t="s">
        <v>37</v>
      </c>
      <c r="G138">
        <v>1</v>
      </c>
      <c r="H138" t="s">
        <v>27</v>
      </c>
    </row>
    <row r="139" spans="4:8" x14ac:dyDescent="0.3">
      <c r="D139">
        <v>3</v>
      </c>
      <c r="E139" t="s">
        <v>37</v>
      </c>
      <c r="G139">
        <v>1</v>
      </c>
      <c r="H139" t="s">
        <v>27</v>
      </c>
    </row>
    <row r="140" spans="4:8" x14ac:dyDescent="0.3">
      <c r="D140">
        <v>1</v>
      </c>
      <c r="E140" t="s">
        <v>37</v>
      </c>
      <c r="G140">
        <v>1</v>
      </c>
      <c r="H140" t="s">
        <v>27</v>
      </c>
    </row>
    <row r="141" spans="4:8" x14ac:dyDescent="0.3">
      <c r="D141">
        <v>3</v>
      </c>
      <c r="E141" t="s">
        <v>37</v>
      </c>
      <c r="G141">
        <v>2</v>
      </c>
      <c r="H141" t="s">
        <v>27</v>
      </c>
    </row>
    <row r="142" spans="4:8" x14ac:dyDescent="0.3">
      <c r="D142">
        <v>1</v>
      </c>
      <c r="E142" t="s">
        <v>37</v>
      </c>
      <c r="G142">
        <v>4</v>
      </c>
      <c r="H142" t="s">
        <v>27</v>
      </c>
    </row>
    <row r="143" spans="4:8" x14ac:dyDescent="0.3">
      <c r="D143">
        <v>3</v>
      </c>
      <c r="E143" t="s">
        <v>37</v>
      </c>
      <c r="G143">
        <v>1</v>
      </c>
      <c r="H143" t="s">
        <v>27</v>
      </c>
    </row>
    <row r="144" spans="4:8" x14ac:dyDescent="0.3">
      <c r="D144">
        <v>1</v>
      </c>
      <c r="E144" t="s">
        <v>37</v>
      </c>
      <c r="G144">
        <v>4</v>
      </c>
      <c r="H144" t="s">
        <v>27</v>
      </c>
    </row>
    <row r="145" spans="4:8" x14ac:dyDescent="0.3">
      <c r="D145">
        <v>1</v>
      </c>
      <c r="E145" t="s">
        <v>37</v>
      </c>
      <c r="G145">
        <v>1</v>
      </c>
      <c r="H145" t="s">
        <v>27</v>
      </c>
    </row>
    <row r="146" spans="4:8" x14ac:dyDescent="0.3">
      <c r="D146">
        <v>2</v>
      </c>
      <c r="E146" t="s">
        <v>37</v>
      </c>
      <c r="G146">
        <v>1</v>
      </c>
      <c r="H146" t="s">
        <v>27</v>
      </c>
    </row>
    <row r="147" spans="4:8" x14ac:dyDescent="0.3">
      <c r="D147">
        <v>2</v>
      </c>
      <c r="E147" t="s">
        <v>37</v>
      </c>
      <c r="G147">
        <v>2</v>
      </c>
      <c r="H147" t="s">
        <v>27</v>
      </c>
    </row>
    <row r="148" spans="4:8" x14ac:dyDescent="0.3">
      <c r="D148">
        <v>5</v>
      </c>
      <c r="E148" t="s">
        <v>37</v>
      </c>
      <c r="G148">
        <v>1</v>
      </c>
      <c r="H148" t="s">
        <v>27</v>
      </c>
    </row>
    <row r="149" spans="4:8" x14ac:dyDescent="0.3">
      <c r="D149">
        <v>5</v>
      </c>
      <c r="E149" t="s">
        <v>37</v>
      </c>
      <c r="G149">
        <v>1</v>
      </c>
      <c r="H149" t="s">
        <v>27</v>
      </c>
    </row>
    <row r="150" spans="4:8" x14ac:dyDescent="0.3">
      <c r="D150">
        <v>1</v>
      </c>
      <c r="E150" t="s">
        <v>37</v>
      </c>
      <c r="G150">
        <v>1</v>
      </c>
      <c r="H150" t="s">
        <v>27</v>
      </c>
    </row>
    <row r="151" spans="4:8" x14ac:dyDescent="0.3">
      <c r="D151">
        <v>1</v>
      </c>
      <c r="E151" t="s">
        <v>37</v>
      </c>
      <c r="G151">
        <v>4</v>
      </c>
      <c r="H151" t="s">
        <v>27</v>
      </c>
    </row>
    <row r="152" spans="4:8" x14ac:dyDescent="0.3">
      <c r="D152">
        <v>2</v>
      </c>
      <c r="E152" t="s">
        <v>37</v>
      </c>
      <c r="G152">
        <v>2</v>
      </c>
      <c r="H152" t="s">
        <v>27</v>
      </c>
    </row>
    <row r="153" spans="4:8" x14ac:dyDescent="0.3">
      <c r="D153">
        <v>5</v>
      </c>
      <c r="E153" t="s">
        <v>37</v>
      </c>
      <c r="G153">
        <v>2</v>
      </c>
      <c r="H153" t="s">
        <v>27</v>
      </c>
    </row>
    <row r="154" spans="4:8" x14ac:dyDescent="0.3">
      <c r="D154">
        <v>4</v>
      </c>
      <c r="E154" t="s">
        <v>37</v>
      </c>
      <c r="G154">
        <v>3</v>
      </c>
      <c r="H154" t="s">
        <v>27</v>
      </c>
    </row>
    <row r="155" spans="4:8" x14ac:dyDescent="0.3">
      <c r="D155">
        <v>1</v>
      </c>
      <c r="E155" t="s">
        <v>37</v>
      </c>
      <c r="G155">
        <v>3</v>
      </c>
      <c r="H155" t="s">
        <v>27</v>
      </c>
    </row>
    <row r="156" spans="4:8" x14ac:dyDescent="0.3">
      <c r="D156">
        <v>5</v>
      </c>
      <c r="E156" t="s">
        <v>37</v>
      </c>
      <c r="G156">
        <v>3</v>
      </c>
      <c r="H156" t="s">
        <v>27</v>
      </c>
    </row>
    <row r="157" spans="4:8" x14ac:dyDescent="0.3">
      <c r="D157">
        <v>3</v>
      </c>
      <c r="E157" t="s">
        <v>37</v>
      </c>
      <c r="G157">
        <v>2</v>
      </c>
      <c r="H157" t="s">
        <v>27</v>
      </c>
    </row>
    <row r="158" spans="4:8" x14ac:dyDescent="0.3">
      <c r="D158">
        <v>1</v>
      </c>
      <c r="E158" t="s">
        <v>37</v>
      </c>
      <c r="G158">
        <v>1</v>
      </c>
      <c r="H158" t="s">
        <v>27</v>
      </c>
    </row>
    <row r="159" spans="4:8" x14ac:dyDescent="0.3">
      <c r="D159">
        <v>1</v>
      </c>
      <c r="E159" t="s">
        <v>37</v>
      </c>
      <c r="G159">
        <v>3</v>
      </c>
      <c r="H159" t="s">
        <v>27</v>
      </c>
    </row>
    <row r="160" spans="4:8" x14ac:dyDescent="0.3">
      <c r="D160">
        <v>5</v>
      </c>
      <c r="E160" t="s">
        <v>37</v>
      </c>
      <c r="G160">
        <v>1</v>
      </c>
      <c r="H160" t="s">
        <v>27</v>
      </c>
    </row>
    <row r="161" spans="4:8" x14ac:dyDescent="0.3">
      <c r="D161">
        <v>4</v>
      </c>
      <c r="E161" t="s">
        <v>37</v>
      </c>
      <c r="G161">
        <v>4</v>
      </c>
      <c r="H161" t="s">
        <v>27</v>
      </c>
    </row>
    <row r="162" spans="4:8" x14ac:dyDescent="0.3">
      <c r="D162">
        <v>1</v>
      </c>
      <c r="E162" t="s">
        <v>37</v>
      </c>
      <c r="G162">
        <v>1</v>
      </c>
      <c r="H162" t="s">
        <v>27</v>
      </c>
    </row>
    <row r="163" spans="4:8" x14ac:dyDescent="0.3">
      <c r="D163">
        <v>5</v>
      </c>
      <c r="E163" t="s">
        <v>37</v>
      </c>
      <c r="G163">
        <v>1</v>
      </c>
      <c r="H163" t="s">
        <v>27</v>
      </c>
    </row>
    <row r="164" spans="4:8" x14ac:dyDescent="0.3">
      <c r="D164">
        <v>2</v>
      </c>
      <c r="E164" t="s">
        <v>37</v>
      </c>
      <c r="G164">
        <v>2</v>
      </c>
      <c r="H164" t="s">
        <v>27</v>
      </c>
    </row>
    <row r="165" spans="4:8" x14ac:dyDescent="0.3">
      <c r="D165">
        <v>2</v>
      </c>
      <c r="E165" t="s">
        <v>37</v>
      </c>
      <c r="G165">
        <v>3</v>
      </c>
      <c r="H165" t="s">
        <v>27</v>
      </c>
    </row>
    <row r="166" spans="4:8" x14ac:dyDescent="0.3">
      <c r="D166">
        <v>1</v>
      </c>
      <c r="E166" t="s">
        <v>37</v>
      </c>
      <c r="G166">
        <v>4</v>
      </c>
      <c r="H166" t="s">
        <v>27</v>
      </c>
    </row>
    <row r="167" spans="4:8" x14ac:dyDescent="0.3">
      <c r="D167">
        <v>2</v>
      </c>
      <c r="E167" t="s">
        <v>37</v>
      </c>
      <c r="G167">
        <v>1</v>
      </c>
      <c r="H167" t="s">
        <v>27</v>
      </c>
    </row>
    <row r="168" spans="4:8" x14ac:dyDescent="0.3">
      <c r="D168">
        <v>1</v>
      </c>
      <c r="E168" t="s">
        <v>37</v>
      </c>
      <c r="G168">
        <v>1</v>
      </c>
      <c r="H168" t="s">
        <v>27</v>
      </c>
    </row>
    <row r="169" spans="4:8" x14ac:dyDescent="0.3">
      <c r="D169">
        <v>2</v>
      </c>
      <c r="E169" t="s">
        <v>37</v>
      </c>
      <c r="G169">
        <v>2</v>
      </c>
      <c r="H169" t="s">
        <v>27</v>
      </c>
    </row>
    <row r="170" spans="4:8" x14ac:dyDescent="0.3">
      <c r="D170">
        <v>3</v>
      </c>
      <c r="E170" t="s">
        <v>37</v>
      </c>
      <c r="G170">
        <v>2</v>
      </c>
      <c r="H170" t="s">
        <v>27</v>
      </c>
    </row>
    <row r="171" spans="4:8" x14ac:dyDescent="0.3">
      <c r="D171">
        <v>1</v>
      </c>
      <c r="E171" t="s">
        <v>37</v>
      </c>
      <c r="G171">
        <v>2</v>
      </c>
      <c r="H171" t="s">
        <v>27</v>
      </c>
    </row>
    <row r="172" spans="4:8" x14ac:dyDescent="0.3">
      <c r="D172">
        <v>1</v>
      </c>
      <c r="E172" t="s">
        <v>37</v>
      </c>
      <c r="G172">
        <v>3</v>
      </c>
      <c r="H172" t="s">
        <v>27</v>
      </c>
    </row>
    <row r="173" spans="4:8" x14ac:dyDescent="0.3">
      <c r="D173">
        <v>2</v>
      </c>
      <c r="E173" t="s">
        <v>37</v>
      </c>
      <c r="G173">
        <v>4</v>
      </c>
      <c r="H173" t="s">
        <v>27</v>
      </c>
    </row>
    <row r="174" spans="4:8" x14ac:dyDescent="0.3">
      <c r="D174">
        <v>1</v>
      </c>
      <c r="E174" t="s">
        <v>37</v>
      </c>
      <c r="G174">
        <v>3</v>
      </c>
      <c r="H174" t="s">
        <v>27</v>
      </c>
    </row>
    <row r="175" spans="4:8" x14ac:dyDescent="0.3">
      <c r="D175">
        <v>2</v>
      </c>
      <c r="E175" t="s">
        <v>37</v>
      </c>
      <c r="G175">
        <v>4</v>
      </c>
      <c r="H175" t="s">
        <v>27</v>
      </c>
    </row>
    <row r="176" spans="4:8" x14ac:dyDescent="0.3">
      <c r="D176">
        <v>5</v>
      </c>
      <c r="E176" t="s">
        <v>37</v>
      </c>
      <c r="G176">
        <v>2</v>
      </c>
      <c r="H176" t="s">
        <v>27</v>
      </c>
    </row>
    <row r="177" spans="4:8" x14ac:dyDescent="0.3">
      <c r="D177">
        <v>1</v>
      </c>
      <c r="E177" t="s">
        <v>37</v>
      </c>
      <c r="G177">
        <v>3</v>
      </c>
      <c r="H177" t="s">
        <v>27</v>
      </c>
    </row>
    <row r="178" spans="4:8" x14ac:dyDescent="0.3">
      <c r="D178">
        <v>2</v>
      </c>
      <c r="E178" t="s">
        <v>37</v>
      </c>
      <c r="G178">
        <v>1</v>
      </c>
      <c r="H178" t="s">
        <v>27</v>
      </c>
    </row>
    <row r="179" spans="4:8" x14ac:dyDescent="0.3">
      <c r="D179">
        <v>1</v>
      </c>
      <c r="E179" t="s">
        <v>37</v>
      </c>
      <c r="G179">
        <v>1</v>
      </c>
      <c r="H179" t="s">
        <v>27</v>
      </c>
    </row>
    <row r="180" spans="4:8" x14ac:dyDescent="0.3">
      <c r="D180">
        <v>2</v>
      </c>
      <c r="E180" t="s">
        <v>37</v>
      </c>
      <c r="G180">
        <v>2</v>
      </c>
      <c r="H180" t="s">
        <v>27</v>
      </c>
    </row>
    <row r="181" spans="4:8" x14ac:dyDescent="0.3">
      <c r="D181">
        <v>4</v>
      </c>
      <c r="E181" t="s">
        <v>37</v>
      </c>
      <c r="G181">
        <v>2</v>
      </c>
      <c r="H181" t="s">
        <v>27</v>
      </c>
    </row>
    <row r="182" spans="4:8" x14ac:dyDescent="0.3">
      <c r="D182">
        <v>3</v>
      </c>
      <c r="E182" t="s">
        <v>37</v>
      </c>
      <c r="G182">
        <v>3</v>
      </c>
      <c r="H182" t="s">
        <v>27</v>
      </c>
    </row>
    <row r="183" spans="4:8" x14ac:dyDescent="0.3">
      <c r="D183">
        <v>3</v>
      </c>
      <c r="E183" t="s">
        <v>37</v>
      </c>
      <c r="G183">
        <v>1</v>
      </c>
      <c r="H183" t="s">
        <v>27</v>
      </c>
    </row>
    <row r="184" spans="4:8" x14ac:dyDescent="0.3">
      <c r="D184">
        <v>2</v>
      </c>
      <c r="E184" t="s">
        <v>37</v>
      </c>
      <c r="G184">
        <v>1</v>
      </c>
      <c r="H184" t="s">
        <v>27</v>
      </c>
    </row>
    <row r="185" spans="4:8" x14ac:dyDescent="0.3">
      <c r="D185">
        <v>3</v>
      </c>
      <c r="E185" t="s">
        <v>37</v>
      </c>
      <c r="G185">
        <v>1</v>
      </c>
      <c r="H185" t="s">
        <v>27</v>
      </c>
    </row>
    <row r="186" spans="4:8" x14ac:dyDescent="0.3">
      <c r="D186">
        <v>1</v>
      </c>
      <c r="E186" t="s">
        <v>37</v>
      </c>
      <c r="G186">
        <v>5</v>
      </c>
      <c r="H186" t="s">
        <v>27</v>
      </c>
    </row>
    <row r="187" spans="4:8" x14ac:dyDescent="0.3">
      <c r="D187">
        <v>1</v>
      </c>
      <c r="E187" t="s">
        <v>37</v>
      </c>
      <c r="G187">
        <v>2</v>
      </c>
      <c r="H187" t="s">
        <v>27</v>
      </c>
    </row>
    <row r="188" spans="4:8" x14ac:dyDescent="0.3">
      <c r="D188">
        <v>4</v>
      </c>
      <c r="E188" t="s">
        <v>37</v>
      </c>
      <c r="G188">
        <v>2</v>
      </c>
      <c r="H188" t="s">
        <v>27</v>
      </c>
    </row>
    <row r="189" spans="4:8" x14ac:dyDescent="0.3">
      <c r="D189">
        <v>5</v>
      </c>
      <c r="E189" t="s">
        <v>37</v>
      </c>
      <c r="G189">
        <v>5</v>
      </c>
      <c r="H189" t="s">
        <v>27</v>
      </c>
    </row>
    <row r="190" spans="4:8" x14ac:dyDescent="0.3">
      <c r="D190">
        <v>5</v>
      </c>
      <c r="E190" t="s">
        <v>37</v>
      </c>
      <c r="G190">
        <v>2</v>
      </c>
      <c r="H190" t="s">
        <v>27</v>
      </c>
    </row>
    <row r="191" spans="4:8" x14ac:dyDescent="0.3">
      <c r="D191">
        <v>1</v>
      </c>
      <c r="E191" t="s">
        <v>37</v>
      </c>
      <c r="G191">
        <v>1</v>
      </c>
      <c r="H191" t="s">
        <v>27</v>
      </c>
    </row>
    <row r="192" spans="4:8" x14ac:dyDescent="0.3">
      <c r="D192">
        <v>3</v>
      </c>
      <c r="E192" t="s">
        <v>37</v>
      </c>
      <c r="G192">
        <v>1</v>
      </c>
      <c r="H192" t="s">
        <v>27</v>
      </c>
    </row>
    <row r="193" spans="4:8" x14ac:dyDescent="0.3">
      <c r="D193">
        <v>2</v>
      </c>
      <c r="E193" t="s">
        <v>37</v>
      </c>
      <c r="G193">
        <v>4</v>
      </c>
      <c r="H193" t="s">
        <v>27</v>
      </c>
    </row>
    <row r="194" spans="4:8" x14ac:dyDescent="0.3">
      <c r="D194">
        <v>2</v>
      </c>
      <c r="E194" t="s">
        <v>37</v>
      </c>
      <c r="G194">
        <v>1</v>
      </c>
      <c r="H194" t="s">
        <v>27</v>
      </c>
    </row>
    <row r="195" spans="4:8" x14ac:dyDescent="0.3">
      <c r="D195">
        <v>2</v>
      </c>
      <c r="E195" t="s">
        <v>37</v>
      </c>
      <c r="G195">
        <v>1</v>
      </c>
      <c r="H195" t="s">
        <v>27</v>
      </c>
    </row>
    <row r="196" spans="4:8" x14ac:dyDescent="0.3">
      <c r="D196">
        <v>1</v>
      </c>
      <c r="E196" t="s">
        <v>37</v>
      </c>
      <c r="G196">
        <v>3</v>
      </c>
      <c r="H196" t="s">
        <v>27</v>
      </c>
    </row>
    <row r="197" spans="4:8" x14ac:dyDescent="0.3">
      <c r="D197">
        <v>3</v>
      </c>
      <c r="E197" t="s">
        <v>37</v>
      </c>
      <c r="G197">
        <v>2</v>
      </c>
      <c r="H197" t="s">
        <v>27</v>
      </c>
    </row>
    <row r="198" spans="4:8" x14ac:dyDescent="0.3">
      <c r="D198">
        <v>1</v>
      </c>
      <c r="E198" t="s">
        <v>37</v>
      </c>
      <c r="G198">
        <v>2</v>
      </c>
      <c r="H198" t="s">
        <v>27</v>
      </c>
    </row>
    <row r="199" spans="4:8" x14ac:dyDescent="0.3">
      <c r="D199">
        <v>2</v>
      </c>
      <c r="E199" t="s">
        <v>37</v>
      </c>
      <c r="G199">
        <v>2</v>
      </c>
      <c r="H199" t="s">
        <v>27</v>
      </c>
    </row>
    <row r="200" spans="4:8" x14ac:dyDescent="0.3">
      <c r="D200">
        <v>3</v>
      </c>
      <c r="E200" t="s">
        <v>37</v>
      </c>
      <c r="G200">
        <v>2</v>
      </c>
      <c r="H200" t="s">
        <v>27</v>
      </c>
    </row>
    <row r="201" spans="4:8" x14ac:dyDescent="0.3">
      <c r="D201">
        <v>1</v>
      </c>
      <c r="E201" t="s">
        <v>37</v>
      </c>
      <c r="G201">
        <v>3</v>
      </c>
      <c r="H201" t="s">
        <v>27</v>
      </c>
    </row>
    <row r="202" spans="4:8" x14ac:dyDescent="0.3">
      <c r="D202">
        <v>2</v>
      </c>
      <c r="E202" t="s">
        <v>37</v>
      </c>
      <c r="G202">
        <v>2</v>
      </c>
      <c r="H202" t="s">
        <v>27</v>
      </c>
    </row>
    <row r="203" spans="4:8" x14ac:dyDescent="0.3">
      <c r="D203">
        <v>2</v>
      </c>
      <c r="E203" t="s">
        <v>37</v>
      </c>
      <c r="G203">
        <v>4</v>
      </c>
      <c r="H203" t="s">
        <v>27</v>
      </c>
    </row>
    <row r="204" spans="4:8" x14ac:dyDescent="0.3">
      <c r="D204">
        <v>4</v>
      </c>
      <c r="E204" t="s">
        <v>37</v>
      </c>
      <c r="G204">
        <v>2</v>
      </c>
      <c r="H204" t="s">
        <v>27</v>
      </c>
    </row>
    <row r="205" spans="4:8" x14ac:dyDescent="0.3">
      <c r="D205">
        <v>1</v>
      </c>
      <c r="E205" t="s">
        <v>37</v>
      </c>
      <c r="G205">
        <v>1</v>
      </c>
      <c r="H205" t="s">
        <v>27</v>
      </c>
    </row>
    <row r="206" spans="4:8" x14ac:dyDescent="0.3">
      <c r="D206">
        <v>2</v>
      </c>
      <c r="E206" t="s">
        <v>37</v>
      </c>
      <c r="G206">
        <v>1</v>
      </c>
      <c r="H206" t="s">
        <v>27</v>
      </c>
    </row>
    <row r="207" spans="4:8" x14ac:dyDescent="0.3">
      <c r="D207">
        <v>1</v>
      </c>
      <c r="E207" t="s">
        <v>37</v>
      </c>
      <c r="G207">
        <v>2</v>
      </c>
      <c r="H207" t="s">
        <v>27</v>
      </c>
    </row>
    <row r="208" spans="4:8" x14ac:dyDescent="0.3">
      <c r="D208">
        <v>2</v>
      </c>
      <c r="E208" t="s">
        <v>37</v>
      </c>
      <c r="G208">
        <v>2</v>
      </c>
      <c r="H208" t="s">
        <v>27</v>
      </c>
    </row>
    <row r="209" spans="4:8" x14ac:dyDescent="0.3">
      <c r="D209">
        <v>2</v>
      </c>
      <c r="E209" t="s">
        <v>37</v>
      </c>
      <c r="G209">
        <v>4</v>
      </c>
      <c r="H209" t="s">
        <v>27</v>
      </c>
    </row>
    <row r="210" spans="4:8" x14ac:dyDescent="0.3">
      <c r="D210">
        <v>2</v>
      </c>
      <c r="E210" t="s">
        <v>37</v>
      </c>
      <c r="G210">
        <v>1</v>
      </c>
      <c r="H210" t="s">
        <v>27</v>
      </c>
    </row>
    <row r="211" spans="4:8" x14ac:dyDescent="0.3">
      <c r="D211">
        <v>3</v>
      </c>
      <c r="E211" t="s">
        <v>37</v>
      </c>
      <c r="G211">
        <v>2</v>
      </c>
      <c r="H211" t="s">
        <v>27</v>
      </c>
    </row>
    <row r="212" spans="4:8" x14ac:dyDescent="0.3">
      <c r="D212">
        <v>2</v>
      </c>
      <c r="E212" t="s">
        <v>37</v>
      </c>
      <c r="G212">
        <v>2</v>
      </c>
      <c r="H212" t="s">
        <v>27</v>
      </c>
    </row>
    <row r="213" spans="4:8" x14ac:dyDescent="0.3">
      <c r="D213">
        <v>1</v>
      </c>
      <c r="E213" t="s">
        <v>37</v>
      </c>
      <c r="G213">
        <v>2</v>
      </c>
      <c r="H213" t="s">
        <v>27</v>
      </c>
    </row>
    <row r="214" spans="4:8" x14ac:dyDescent="0.3">
      <c r="D214">
        <v>2</v>
      </c>
      <c r="E214" t="s">
        <v>37</v>
      </c>
      <c r="G214">
        <v>2</v>
      </c>
      <c r="H214" t="s">
        <v>27</v>
      </c>
    </row>
    <row r="215" spans="4:8" x14ac:dyDescent="0.3">
      <c r="D215">
        <v>2</v>
      </c>
      <c r="E215" t="s">
        <v>37</v>
      </c>
      <c r="G215">
        <v>4</v>
      </c>
      <c r="H215" t="s">
        <v>27</v>
      </c>
    </row>
    <row r="216" spans="4:8" x14ac:dyDescent="0.3">
      <c r="D216">
        <v>3</v>
      </c>
      <c r="E216" t="s">
        <v>37</v>
      </c>
      <c r="G216">
        <v>4</v>
      </c>
      <c r="H216" t="s">
        <v>27</v>
      </c>
    </row>
    <row r="217" spans="4:8" x14ac:dyDescent="0.3">
      <c r="D217">
        <v>4</v>
      </c>
      <c r="E217" t="s">
        <v>37</v>
      </c>
      <c r="G217">
        <v>2</v>
      </c>
      <c r="H217" t="s">
        <v>27</v>
      </c>
    </row>
    <row r="218" spans="4:8" x14ac:dyDescent="0.3">
      <c r="D218">
        <v>2</v>
      </c>
      <c r="E218" t="s">
        <v>37</v>
      </c>
      <c r="G218">
        <v>1</v>
      </c>
      <c r="H218" t="s">
        <v>27</v>
      </c>
    </row>
    <row r="219" spans="4:8" x14ac:dyDescent="0.3">
      <c r="D219">
        <v>2</v>
      </c>
      <c r="E219" t="s">
        <v>37</v>
      </c>
      <c r="G219">
        <v>1</v>
      </c>
      <c r="H219" t="s">
        <v>27</v>
      </c>
    </row>
    <row r="220" spans="4:8" x14ac:dyDescent="0.3">
      <c r="D220">
        <v>1</v>
      </c>
      <c r="E220" t="s">
        <v>37</v>
      </c>
      <c r="G220">
        <v>1</v>
      </c>
      <c r="H220" t="s">
        <v>27</v>
      </c>
    </row>
    <row r="221" spans="4:8" x14ac:dyDescent="0.3">
      <c r="D221">
        <v>4</v>
      </c>
      <c r="E221" t="s">
        <v>37</v>
      </c>
      <c r="G221">
        <v>1</v>
      </c>
      <c r="H221" t="s">
        <v>27</v>
      </c>
    </row>
    <row r="222" spans="4:8" x14ac:dyDescent="0.3">
      <c r="D222">
        <v>3</v>
      </c>
      <c r="E222" t="s">
        <v>37</v>
      </c>
      <c r="G222">
        <v>2</v>
      </c>
      <c r="H222" t="s">
        <v>27</v>
      </c>
    </row>
    <row r="223" spans="4:8" x14ac:dyDescent="0.3">
      <c r="D223">
        <v>1</v>
      </c>
      <c r="E223" t="s">
        <v>37</v>
      </c>
      <c r="G223">
        <v>1</v>
      </c>
      <c r="H223" t="s">
        <v>27</v>
      </c>
    </row>
    <row r="224" spans="4:8" x14ac:dyDescent="0.3">
      <c r="D224">
        <v>3</v>
      </c>
      <c r="E224" t="s">
        <v>37</v>
      </c>
      <c r="G224">
        <v>1</v>
      </c>
      <c r="H224" t="s">
        <v>27</v>
      </c>
    </row>
    <row r="225" spans="4:8" x14ac:dyDescent="0.3">
      <c r="D225">
        <v>3</v>
      </c>
      <c r="E225" t="s">
        <v>37</v>
      </c>
      <c r="G225">
        <v>1</v>
      </c>
      <c r="H225" t="s">
        <v>27</v>
      </c>
    </row>
    <row r="226" spans="4:8" x14ac:dyDescent="0.3">
      <c r="D226">
        <v>5</v>
      </c>
      <c r="E226" t="s">
        <v>37</v>
      </c>
      <c r="G226">
        <v>2</v>
      </c>
      <c r="H226" t="s">
        <v>27</v>
      </c>
    </row>
    <row r="227" spans="4:8" x14ac:dyDescent="0.3">
      <c r="D227">
        <v>4</v>
      </c>
      <c r="E227" t="s">
        <v>37</v>
      </c>
      <c r="G227">
        <v>3</v>
      </c>
      <c r="H227" t="s">
        <v>27</v>
      </c>
    </row>
    <row r="228" spans="4:8" x14ac:dyDescent="0.3">
      <c r="D228">
        <v>2</v>
      </c>
      <c r="E228" t="s">
        <v>37</v>
      </c>
      <c r="G228">
        <v>1</v>
      </c>
      <c r="H228" t="s">
        <v>27</v>
      </c>
    </row>
    <row r="229" spans="4:8" x14ac:dyDescent="0.3">
      <c r="D229">
        <v>2</v>
      </c>
      <c r="E229" t="s">
        <v>37</v>
      </c>
      <c r="G229">
        <v>1</v>
      </c>
      <c r="H229" t="s">
        <v>27</v>
      </c>
    </row>
    <row r="230" spans="4:8" x14ac:dyDescent="0.3">
      <c r="D230">
        <v>1</v>
      </c>
      <c r="E230" t="s">
        <v>37</v>
      </c>
      <c r="G230">
        <v>2</v>
      </c>
      <c r="H230" t="s">
        <v>27</v>
      </c>
    </row>
    <row r="231" spans="4:8" x14ac:dyDescent="0.3">
      <c r="D231">
        <v>2</v>
      </c>
      <c r="E231" t="s">
        <v>37</v>
      </c>
      <c r="G231">
        <v>2</v>
      </c>
      <c r="H231" t="s">
        <v>27</v>
      </c>
    </row>
    <row r="232" spans="4:8" x14ac:dyDescent="0.3">
      <c r="D232">
        <v>1</v>
      </c>
      <c r="E232" t="s">
        <v>37</v>
      </c>
      <c r="G232">
        <v>3</v>
      </c>
      <c r="H232" t="s">
        <v>27</v>
      </c>
    </row>
    <row r="233" spans="4:8" x14ac:dyDescent="0.3">
      <c r="D233">
        <v>2</v>
      </c>
      <c r="E233" t="s">
        <v>37</v>
      </c>
      <c r="G233">
        <v>2</v>
      </c>
      <c r="H233" t="s">
        <v>27</v>
      </c>
    </row>
    <row r="234" spans="4:8" x14ac:dyDescent="0.3">
      <c r="D234">
        <v>1</v>
      </c>
      <c r="E234" t="s">
        <v>37</v>
      </c>
      <c r="G234">
        <v>2</v>
      </c>
      <c r="H234" t="s">
        <v>27</v>
      </c>
    </row>
    <row r="235" spans="4:8" x14ac:dyDescent="0.3">
      <c r="D235">
        <v>1</v>
      </c>
      <c r="E235" t="s">
        <v>37</v>
      </c>
      <c r="G235">
        <v>1</v>
      </c>
      <c r="H235" t="s">
        <v>27</v>
      </c>
    </row>
    <row r="236" spans="4:8" x14ac:dyDescent="0.3">
      <c r="D236">
        <v>3</v>
      </c>
      <c r="E236" t="s">
        <v>37</v>
      </c>
      <c r="G236">
        <v>2</v>
      </c>
      <c r="H236" t="s">
        <v>27</v>
      </c>
    </row>
    <row r="237" spans="4:8" x14ac:dyDescent="0.3">
      <c r="D237">
        <v>1</v>
      </c>
      <c r="E237" t="s">
        <v>37</v>
      </c>
      <c r="G237">
        <v>1</v>
      </c>
      <c r="H237" t="s">
        <v>27</v>
      </c>
    </row>
    <row r="238" spans="4:8" x14ac:dyDescent="0.3">
      <c r="D238">
        <v>3</v>
      </c>
      <c r="E238" t="s">
        <v>37</v>
      </c>
      <c r="G238">
        <v>1</v>
      </c>
      <c r="H238" t="s">
        <v>27</v>
      </c>
    </row>
    <row r="239" spans="4:8" x14ac:dyDescent="0.3">
      <c r="D239">
        <v>1</v>
      </c>
      <c r="E239" t="s">
        <v>37</v>
      </c>
      <c r="G239">
        <v>1</v>
      </c>
      <c r="H239" t="s">
        <v>27</v>
      </c>
    </row>
    <row r="240" spans="4:8" x14ac:dyDescent="0.3">
      <c r="D240">
        <v>1</v>
      </c>
      <c r="E240" t="s">
        <v>37</v>
      </c>
      <c r="G240">
        <v>2</v>
      </c>
      <c r="H240" t="s">
        <v>27</v>
      </c>
    </row>
    <row r="241" spans="4:8" x14ac:dyDescent="0.3">
      <c r="D241">
        <v>2</v>
      </c>
      <c r="E241" t="s">
        <v>37</v>
      </c>
      <c r="G241">
        <v>2</v>
      </c>
      <c r="H241" t="s">
        <v>27</v>
      </c>
    </row>
    <row r="242" spans="4:8" x14ac:dyDescent="0.3">
      <c r="D242">
        <v>2</v>
      </c>
      <c r="E242" t="s">
        <v>37</v>
      </c>
      <c r="G242">
        <v>1</v>
      </c>
      <c r="H242" t="s">
        <v>27</v>
      </c>
    </row>
    <row r="243" spans="4:8" x14ac:dyDescent="0.3">
      <c r="D243">
        <v>1</v>
      </c>
      <c r="E243" t="s">
        <v>37</v>
      </c>
      <c r="G243">
        <v>1</v>
      </c>
      <c r="H243" t="s">
        <v>27</v>
      </c>
    </row>
    <row r="244" spans="4:8" x14ac:dyDescent="0.3">
      <c r="D244">
        <v>2</v>
      </c>
      <c r="E244" t="s">
        <v>37</v>
      </c>
      <c r="G244">
        <v>1</v>
      </c>
      <c r="H244" t="s">
        <v>27</v>
      </c>
    </row>
    <row r="245" spans="4:8" x14ac:dyDescent="0.3">
      <c r="D245">
        <v>2</v>
      </c>
      <c r="E245" t="s">
        <v>37</v>
      </c>
      <c r="G245">
        <v>1</v>
      </c>
      <c r="H245" t="s">
        <v>27</v>
      </c>
    </row>
    <row r="246" spans="4:8" x14ac:dyDescent="0.3">
      <c r="D246">
        <v>2</v>
      </c>
      <c r="E246" t="s">
        <v>37</v>
      </c>
      <c r="G246">
        <v>2</v>
      </c>
      <c r="H246" t="s">
        <v>27</v>
      </c>
    </row>
    <row r="247" spans="4:8" x14ac:dyDescent="0.3">
      <c r="D247">
        <v>1</v>
      </c>
      <c r="E247" t="s">
        <v>37</v>
      </c>
      <c r="G247">
        <v>2</v>
      </c>
      <c r="H247" t="s">
        <v>27</v>
      </c>
    </row>
    <row r="248" spans="4:8" x14ac:dyDescent="0.3">
      <c r="D248">
        <v>2</v>
      </c>
      <c r="E248" t="s">
        <v>37</v>
      </c>
      <c r="G248">
        <v>2</v>
      </c>
      <c r="H248" t="s">
        <v>27</v>
      </c>
    </row>
    <row r="249" spans="4:8" x14ac:dyDescent="0.3">
      <c r="D249">
        <v>1</v>
      </c>
      <c r="E249" t="s">
        <v>37</v>
      </c>
      <c r="G249">
        <v>1</v>
      </c>
      <c r="H249" t="s">
        <v>27</v>
      </c>
    </row>
    <row r="250" spans="4:8" x14ac:dyDescent="0.3">
      <c r="D250">
        <v>2</v>
      </c>
      <c r="E250" t="s">
        <v>37</v>
      </c>
      <c r="G250">
        <v>2</v>
      </c>
      <c r="H250" t="s">
        <v>27</v>
      </c>
    </row>
    <row r="251" spans="4:8" x14ac:dyDescent="0.3">
      <c r="D251">
        <v>2</v>
      </c>
      <c r="E251" t="s">
        <v>37</v>
      </c>
      <c r="G251">
        <v>2</v>
      </c>
      <c r="H251" t="s">
        <v>27</v>
      </c>
    </row>
    <row r="252" spans="4:8" x14ac:dyDescent="0.3">
      <c r="D252">
        <v>1</v>
      </c>
      <c r="E252" t="s">
        <v>37</v>
      </c>
      <c r="G252">
        <v>4</v>
      </c>
      <c r="H252" t="s">
        <v>27</v>
      </c>
    </row>
    <row r="253" spans="4:8" x14ac:dyDescent="0.3">
      <c r="D253">
        <v>3</v>
      </c>
      <c r="E253" t="s">
        <v>37</v>
      </c>
      <c r="G253">
        <v>3</v>
      </c>
      <c r="H253" t="s">
        <v>27</v>
      </c>
    </row>
    <row r="254" spans="4:8" x14ac:dyDescent="0.3">
      <c r="D254">
        <v>1</v>
      </c>
      <c r="E254" t="s">
        <v>37</v>
      </c>
      <c r="G254">
        <v>1</v>
      </c>
      <c r="H254" t="s">
        <v>27</v>
      </c>
    </row>
    <row r="255" spans="4:8" x14ac:dyDescent="0.3">
      <c r="D255">
        <v>1</v>
      </c>
      <c r="E255" t="s">
        <v>37</v>
      </c>
      <c r="G255">
        <v>1</v>
      </c>
      <c r="H255" t="s">
        <v>27</v>
      </c>
    </row>
    <row r="256" spans="4:8" x14ac:dyDescent="0.3">
      <c r="D256">
        <v>2</v>
      </c>
      <c r="E256" t="s">
        <v>37</v>
      </c>
      <c r="G256">
        <v>1</v>
      </c>
      <c r="H256" t="s">
        <v>27</v>
      </c>
    </row>
    <row r="257" spans="4:8" x14ac:dyDescent="0.3">
      <c r="D257">
        <v>1</v>
      </c>
      <c r="E257" t="s">
        <v>37</v>
      </c>
      <c r="G257">
        <v>2</v>
      </c>
      <c r="H257" t="s">
        <v>27</v>
      </c>
    </row>
    <row r="258" spans="4:8" x14ac:dyDescent="0.3">
      <c r="D258">
        <v>1</v>
      </c>
      <c r="E258" t="s">
        <v>37</v>
      </c>
      <c r="G258">
        <v>2</v>
      </c>
      <c r="H258" t="s">
        <v>27</v>
      </c>
    </row>
    <row r="259" spans="4:8" x14ac:dyDescent="0.3">
      <c r="D259">
        <v>2</v>
      </c>
      <c r="E259" t="s">
        <v>37</v>
      </c>
      <c r="G259">
        <v>1</v>
      </c>
      <c r="H259" t="s">
        <v>27</v>
      </c>
    </row>
    <row r="260" spans="4:8" x14ac:dyDescent="0.3">
      <c r="D260">
        <v>2</v>
      </c>
      <c r="E260" t="s">
        <v>37</v>
      </c>
      <c r="G260">
        <v>2</v>
      </c>
      <c r="H260" t="s">
        <v>27</v>
      </c>
    </row>
    <row r="261" spans="4:8" x14ac:dyDescent="0.3">
      <c r="D261">
        <v>1</v>
      </c>
      <c r="E261" t="s">
        <v>37</v>
      </c>
      <c r="G261">
        <v>1</v>
      </c>
      <c r="H261" t="s">
        <v>27</v>
      </c>
    </row>
    <row r="262" spans="4:8" x14ac:dyDescent="0.3">
      <c r="D262">
        <v>2</v>
      </c>
      <c r="E262" t="s">
        <v>37</v>
      </c>
      <c r="G262">
        <v>1</v>
      </c>
      <c r="H262" t="s">
        <v>27</v>
      </c>
    </row>
    <row r="263" spans="4:8" x14ac:dyDescent="0.3">
      <c r="D263">
        <v>4</v>
      </c>
      <c r="E263" t="s">
        <v>37</v>
      </c>
      <c r="G263">
        <v>1</v>
      </c>
      <c r="H263" t="s">
        <v>27</v>
      </c>
    </row>
    <row r="264" spans="4:8" x14ac:dyDescent="0.3">
      <c r="D264">
        <v>1</v>
      </c>
      <c r="E264" t="s">
        <v>37</v>
      </c>
      <c r="G264">
        <v>5</v>
      </c>
      <c r="H264" t="s">
        <v>27</v>
      </c>
    </row>
    <row r="265" spans="4:8" x14ac:dyDescent="0.3">
      <c r="D265">
        <v>4</v>
      </c>
      <c r="E265" t="s">
        <v>37</v>
      </c>
      <c r="G265">
        <v>1</v>
      </c>
      <c r="H265" t="s">
        <v>27</v>
      </c>
    </row>
    <row r="266" spans="4:8" x14ac:dyDescent="0.3">
      <c r="D266">
        <v>3</v>
      </c>
      <c r="E266" t="s">
        <v>37</v>
      </c>
      <c r="G266">
        <v>1</v>
      </c>
      <c r="H266" t="s">
        <v>27</v>
      </c>
    </row>
    <row r="267" spans="4:8" x14ac:dyDescent="0.3">
      <c r="D267">
        <v>2</v>
      </c>
      <c r="E267" t="s">
        <v>37</v>
      </c>
      <c r="G267">
        <v>3</v>
      </c>
      <c r="H267" t="s">
        <v>27</v>
      </c>
    </row>
    <row r="268" spans="4:8" x14ac:dyDescent="0.3">
      <c r="D268">
        <v>1</v>
      </c>
      <c r="E268" t="s">
        <v>37</v>
      </c>
      <c r="G268">
        <v>2</v>
      </c>
      <c r="H268" t="s">
        <v>27</v>
      </c>
    </row>
    <row r="269" spans="4:8" x14ac:dyDescent="0.3">
      <c r="D269">
        <v>3</v>
      </c>
      <c r="E269" t="s">
        <v>37</v>
      </c>
      <c r="G269">
        <v>1</v>
      </c>
      <c r="H269" t="s">
        <v>27</v>
      </c>
    </row>
    <row r="270" spans="4:8" x14ac:dyDescent="0.3">
      <c r="D270">
        <v>1</v>
      </c>
      <c r="E270" t="s">
        <v>37</v>
      </c>
      <c r="G270">
        <v>4</v>
      </c>
      <c r="H270" t="s">
        <v>27</v>
      </c>
    </row>
    <row r="271" spans="4:8" x14ac:dyDescent="0.3">
      <c r="D271">
        <v>1</v>
      </c>
      <c r="E271" t="s">
        <v>37</v>
      </c>
      <c r="G271">
        <v>1</v>
      </c>
      <c r="H271" t="s">
        <v>27</v>
      </c>
    </row>
    <row r="272" spans="4:8" x14ac:dyDescent="0.3">
      <c r="D272">
        <v>1</v>
      </c>
      <c r="E272" t="s">
        <v>37</v>
      </c>
      <c r="G272">
        <v>2</v>
      </c>
      <c r="H272" t="s">
        <v>27</v>
      </c>
    </row>
    <row r="273" spans="4:8" x14ac:dyDescent="0.3">
      <c r="D273">
        <v>2</v>
      </c>
      <c r="E273" t="s">
        <v>37</v>
      </c>
      <c r="G273">
        <v>3</v>
      </c>
      <c r="H273" t="s">
        <v>27</v>
      </c>
    </row>
    <row r="274" spans="4:8" x14ac:dyDescent="0.3">
      <c r="D274">
        <v>2</v>
      </c>
      <c r="E274" t="s">
        <v>37</v>
      </c>
      <c r="G274">
        <v>2</v>
      </c>
      <c r="H274" t="s">
        <v>27</v>
      </c>
    </row>
    <row r="275" spans="4:8" x14ac:dyDescent="0.3">
      <c r="D275">
        <v>1</v>
      </c>
      <c r="E275" t="s">
        <v>37</v>
      </c>
      <c r="G275">
        <v>1</v>
      </c>
      <c r="H275" t="s">
        <v>27</v>
      </c>
    </row>
    <row r="276" spans="4:8" x14ac:dyDescent="0.3">
      <c r="D276">
        <v>3</v>
      </c>
      <c r="E276" t="s">
        <v>37</v>
      </c>
      <c r="G276">
        <v>2</v>
      </c>
      <c r="H276" t="s">
        <v>27</v>
      </c>
    </row>
    <row r="277" spans="4:8" x14ac:dyDescent="0.3">
      <c r="D277">
        <v>2</v>
      </c>
      <c r="E277" t="s">
        <v>37</v>
      </c>
      <c r="G277">
        <v>2</v>
      </c>
      <c r="H277" t="s">
        <v>27</v>
      </c>
    </row>
    <row r="278" spans="4:8" x14ac:dyDescent="0.3">
      <c r="D278">
        <v>2</v>
      </c>
      <c r="E278" t="s">
        <v>37</v>
      </c>
      <c r="G278">
        <v>2</v>
      </c>
      <c r="H278" t="s">
        <v>27</v>
      </c>
    </row>
    <row r="279" spans="4:8" x14ac:dyDescent="0.3">
      <c r="D279">
        <v>4</v>
      </c>
      <c r="E279" t="s">
        <v>37</v>
      </c>
      <c r="G279">
        <v>2</v>
      </c>
      <c r="H279" t="s">
        <v>27</v>
      </c>
    </row>
    <row r="280" spans="4:8" x14ac:dyDescent="0.3">
      <c r="D280">
        <v>1</v>
      </c>
      <c r="E280" t="s">
        <v>37</v>
      </c>
      <c r="G280">
        <v>2</v>
      </c>
      <c r="H280" t="s">
        <v>27</v>
      </c>
    </row>
    <row r="281" spans="4:8" x14ac:dyDescent="0.3">
      <c r="D281">
        <v>2</v>
      </c>
      <c r="E281" t="s">
        <v>37</v>
      </c>
      <c r="G281">
        <v>1</v>
      </c>
      <c r="H281" t="s">
        <v>27</v>
      </c>
    </row>
    <row r="282" spans="4:8" x14ac:dyDescent="0.3">
      <c r="D282">
        <v>2</v>
      </c>
      <c r="E282" t="s">
        <v>37</v>
      </c>
      <c r="G282">
        <v>1</v>
      </c>
      <c r="H282" t="s">
        <v>27</v>
      </c>
    </row>
    <row r="283" spans="4:8" x14ac:dyDescent="0.3">
      <c r="D283">
        <v>1</v>
      </c>
      <c r="E283" t="s">
        <v>37</v>
      </c>
      <c r="G283">
        <v>1</v>
      </c>
      <c r="H283" t="s">
        <v>27</v>
      </c>
    </row>
    <row r="284" spans="4:8" x14ac:dyDescent="0.3">
      <c r="D284">
        <v>2</v>
      </c>
      <c r="E284" t="s">
        <v>37</v>
      </c>
      <c r="G284">
        <v>3</v>
      </c>
      <c r="H284" t="s">
        <v>27</v>
      </c>
    </row>
    <row r="285" spans="4:8" x14ac:dyDescent="0.3">
      <c r="D285">
        <v>2</v>
      </c>
      <c r="E285" t="s">
        <v>37</v>
      </c>
      <c r="G285">
        <v>1</v>
      </c>
      <c r="H285" t="s">
        <v>27</v>
      </c>
    </row>
    <row r="286" spans="4:8" x14ac:dyDescent="0.3">
      <c r="D286">
        <v>1</v>
      </c>
      <c r="E286" t="s">
        <v>37</v>
      </c>
      <c r="G286">
        <v>2</v>
      </c>
      <c r="H286" t="s">
        <v>27</v>
      </c>
    </row>
    <row r="287" spans="4:8" x14ac:dyDescent="0.3">
      <c r="D287">
        <v>3</v>
      </c>
      <c r="E287" t="s">
        <v>37</v>
      </c>
      <c r="G287">
        <v>2</v>
      </c>
      <c r="H287" t="s">
        <v>27</v>
      </c>
    </row>
    <row r="288" spans="4:8" x14ac:dyDescent="0.3">
      <c r="D288">
        <v>2</v>
      </c>
      <c r="E288" t="s">
        <v>37</v>
      </c>
      <c r="G288">
        <v>2</v>
      </c>
      <c r="H288" t="s">
        <v>27</v>
      </c>
    </row>
    <row r="289" spans="4:8" x14ac:dyDescent="0.3">
      <c r="D289">
        <v>2</v>
      </c>
      <c r="E289" t="s">
        <v>37</v>
      </c>
      <c r="G289">
        <v>2</v>
      </c>
      <c r="H289" t="s">
        <v>27</v>
      </c>
    </row>
    <row r="290" spans="4:8" x14ac:dyDescent="0.3">
      <c r="D290">
        <v>1</v>
      </c>
      <c r="E290" t="s">
        <v>37</v>
      </c>
      <c r="G290">
        <v>2</v>
      </c>
      <c r="H290" t="s">
        <v>27</v>
      </c>
    </row>
    <row r="291" spans="4:8" x14ac:dyDescent="0.3">
      <c r="D291">
        <v>2</v>
      </c>
      <c r="E291" t="s">
        <v>37</v>
      </c>
      <c r="G291">
        <v>3</v>
      </c>
      <c r="H291" t="s">
        <v>27</v>
      </c>
    </row>
    <row r="292" spans="4:8" x14ac:dyDescent="0.3">
      <c r="D292">
        <v>2</v>
      </c>
      <c r="E292" t="s">
        <v>37</v>
      </c>
      <c r="G292">
        <v>5</v>
      </c>
      <c r="H292" t="s">
        <v>27</v>
      </c>
    </row>
    <row r="293" spans="4:8" x14ac:dyDescent="0.3">
      <c r="D293">
        <v>1</v>
      </c>
      <c r="E293" t="s">
        <v>37</v>
      </c>
      <c r="G293">
        <v>3</v>
      </c>
      <c r="H293" t="s">
        <v>27</v>
      </c>
    </row>
    <row r="294" spans="4:8" x14ac:dyDescent="0.3">
      <c r="D294">
        <v>2</v>
      </c>
      <c r="E294" t="s">
        <v>37</v>
      </c>
      <c r="G294">
        <v>2</v>
      </c>
      <c r="H294" t="s">
        <v>27</v>
      </c>
    </row>
    <row r="295" spans="4:8" x14ac:dyDescent="0.3">
      <c r="D295">
        <v>3</v>
      </c>
      <c r="E295" t="s">
        <v>37</v>
      </c>
      <c r="G295">
        <v>3</v>
      </c>
      <c r="H295" t="s">
        <v>27</v>
      </c>
    </row>
    <row r="296" spans="4:8" x14ac:dyDescent="0.3">
      <c r="D296">
        <v>2</v>
      </c>
      <c r="E296" t="s">
        <v>37</v>
      </c>
      <c r="G296">
        <v>1</v>
      </c>
      <c r="H296" t="s">
        <v>27</v>
      </c>
    </row>
    <row r="297" spans="4:8" x14ac:dyDescent="0.3">
      <c r="D297">
        <v>5</v>
      </c>
      <c r="E297" t="s">
        <v>37</v>
      </c>
      <c r="G297">
        <v>1</v>
      </c>
      <c r="H297" t="s">
        <v>27</v>
      </c>
    </row>
    <row r="298" spans="4:8" x14ac:dyDescent="0.3">
      <c r="D298">
        <v>1</v>
      </c>
      <c r="E298" t="s">
        <v>37</v>
      </c>
      <c r="G298">
        <v>1</v>
      </c>
      <c r="H298" t="s">
        <v>27</v>
      </c>
    </row>
    <row r="299" spans="4:8" x14ac:dyDescent="0.3">
      <c r="D299">
        <v>2</v>
      </c>
      <c r="E299" t="s">
        <v>37</v>
      </c>
      <c r="G299">
        <v>2</v>
      </c>
      <c r="H299" t="s">
        <v>27</v>
      </c>
    </row>
    <row r="300" spans="4:8" x14ac:dyDescent="0.3">
      <c r="D300">
        <v>2</v>
      </c>
      <c r="E300" t="s">
        <v>37</v>
      </c>
      <c r="G300">
        <v>1</v>
      </c>
      <c r="H300" t="s">
        <v>27</v>
      </c>
    </row>
    <row r="301" spans="4:8" x14ac:dyDescent="0.3">
      <c r="D301">
        <v>2</v>
      </c>
      <c r="E301" t="s">
        <v>37</v>
      </c>
      <c r="G301">
        <v>1</v>
      </c>
      <c r="H301" t="s">
        <v>27</v>
      </c>
    </row>
    <row r="302" spans="4:8" x14ac:dyDescent="0.3">
      <c r="D302">
        <v>1</v>
      </c>
      <c r="E302" t="s">
        <v>37</v>
      </c>
      <c r="G302">
        <v>5</v>
      </c>
      <c r="H302" t="s">
        <v>27</v>
      </c>
    </row>
    <row r="303" spans="4:8" x14ac:dyDescent="0.3">
      <c r="D303">
        <v>4</v>
      </c>
      <c r="E303" t="s">
        <v>37</v>
      </c>
      <c r="G303">
        <v>2</v>
      </c>
      <c r="H303" t="s">
        <v>27</v>
      </c>
    </row>
    <row r="304" spans="4:8" x14ac:dyDescent="0.3">
      <c r="D304">
        <v>1</v>
      </c>
      <c r="E304" t="s">
        <v>37</v>
      </c>
      <c r="G304">
        <v>2</v>
      </c>
      <c r="H304" t="s">
        <v>27</v>
      </c>
    </row>
    <row r="305" spans="4:8" x14ac:dyDescent="0.3">
      <c r="D305">
        <v>5</v>
      </c>
      <c r="E305" t="s">
        <v>37</v>
      </c>
      <c r="G305">
        <v>5</v>
      </c>
      <c r="H305" t="s">
        <v>27</v>
      </c>
    </row>
    <row r="306" spans="4:8" x14ac:dyDescent="0.3">
      <c r="D306">
        <v>1</v>
      </c>
      <c r="E306" t="s">
        <v>37</v>
      </c>
      <c r="G306">
        <v>4</v>
      </c>
      <c r="H306" t="s">
        <v>27</v>
      </c>
    </row>
    <row r="307" spans="4:8" x14ac:dyDescent="0.3">
      <c r="D307">
        <v>2</v>
      </c>
      <c r="E307" t="s">
        <v>37</v>
      </c>
      <c r="G307">
        <v>2</v>
      </c>
      <c r="H307" t="s">
        <v>27</v>
      </c>
    </row>
    <row r="308" spans="4:8" x14ac:dyDescent="0.3">
      <c r="D308">
        <v>2</v>
      </c>
      <c r="E308" t="s">
        <v>37</v>
      </c>
      <c r="G308">
        <v>2</v>
      </c>
      <c r="H308" t="s">
        <v>27</v>
      </c>
    </row>
    <row r="309" spans="4:8" x14ac:dyDescent="0.3">
      <c r="D309">
        <v>2</v>
      </c>
      <c r="E309" t="s">
        <v>37</v>
      </c>
      <c r="G309">
        <v>1</v>
      </c>
      <c r="H309" t="s">
        <v>27</v>
      </c>
    </row>
    <row r="310" spans="4:8" x14ac:dyDescent="0.3">
      <c r="D310">
        <v>2</v>
      </c>
      <c r="E310" t="s">
        <v>37</v>
      </c>
      <c r="G310">
        <v>2</v>
      </c>
      <c r="H310" t="s">
        <v>27</v>
      </c>
    </row>
    <row r="311" spans="4:8" x14ac:dyDescent="0.3">
      <c r="D311">
        <v>2</v>
      </c>
      <c r="E311" t="s">
        <v>37</v>
      </c>
      <c r="G311">
        <v>2</v>
      </c>
      <c r="H311" t="s">
        <v>27</v>
      </c>
    </row>
    <row r="312" spans="4:8" x14ac:dyDescent="0.3">
      <c r="D312">
        <v>2</v>
      </c>
      <c r="E312" t="s">
        <v>37</v>
      </c>
      <c r="G312">
        <v>1</v>
      </c>
      <c r="H312" t="s">
        <v>27</v>
      </c>
    </row>
    <row r="313" spans="4:8" x14ac:dyDescent="0.3">
      <c r="D313">
        <v>1</v>
      </c>
      <c r="E313" t="s">
        <v>37</v>
      </c>
      <c r="G313">
        <v>1</v>
      </c>
      <c r="H313" t="s">
        <v>27</v>
      </c>
    </row>
    <row r="314" spans="4:8" x14ac:dyDescent="0.3">
      <c r="D314">
        <v>2</v>
      </c>
      <c r="E314" t="s">
        <v>37</v>
      </c>
      <c r="G314">
        <v>3</v>
      </c>
      <c r="H314" t="s">
        <v>27</v>
      </c>
    </row>
    <row r="315" spans="4:8" x14ac:dyDescent="0.3">
      <c r="D315">
        <v>2</v>
      </c>
      <c r="E315" t="s">
        <v>37</v>
      </c>
      <c r="G315">
        <v>4</v>
      </c>
      <c r="H315" t="s">
        <v>27</v>
      </c>
    </row>
    <row r="316" spans="4:8" x14ac:dyDescent="0.3">
      <c r="D316">
        <v>1</v>
      </c>
      <c r="E316" t="s">
        <v>37</v>
      </c>
      <c r="G316">
        <v>2</v>
      </c>
      <c r="H316" t="s">
        <v>27</v>
      </c>
    </row>
    <row r="317" spans="4:8" x14ac:dyDescent="0.3">
      <c r="D317">
        <v>1</v>
      </c>
      <c r="E317" t="s">
        <v>37</v>
      </c>
      <c r="G317">
        <v>2</v>
      </c>
      <c r="H317" t="s">
        <v>27</v>
      </c>
    </row>
    <row r="318" spans="4:8" x14ac:dyDescent="0.3">
      <c r="D318">
        <v>5</v>
      </c>
      <c r="E318" t="s">
        <v>37</v>
      </c>
      <c r="G318">
        <v>2</v>
      </c>
      <c r="H318" t="s">
        <v>27</v>
      </c>
    </row>
    <row r="319" spans="4:8" x14ac:dyDescent="0.3">
      <c r="D319">
        <v>2</v>
      </c>
      <c r="E319" t="s">
        <v>37</v>
      </c>
      <c r="G319">
        <v>2</v>
      </c>
      <c r="H319" t="s">
        <v>27</v>
      </c>
    </row>
    <row r="320" spans="4:8" x14ac:dyDescent="0.3">
      <c r="D320">
        <v>3</v>
      </c>
      <c r="E320" t="s">
        <v>37</v>
      </c>
      <c r="G320">
        <v>1</v>
      </c>
      <c r="H320" t="s">
        <v>27</v>
      </c>
    </row>
    <row r="321" spans="4:8" x14ac:dyDescent="0.3">
      <c r="D321">
        <v>3</v>
      </c>
      <c r="E321" t="s">
        <v>37</v>
      </c>
      <c r="G321">
        <v>1</v>
      </c>
      <c r="H321" t="s">
        <v>27</v>
      </c>
    </row>
    <row r="322" spans="4:8" x14ac:dyDescent="0.3">
      <c r="D322">
        <v>1</v>
      </c>
      <c r="E322" t="s">
        <v>37</v>
      </c>
      <c r="G322">
        <v>1</v>
      </c>
      <c r="H322" t="s">
        <v>27</v>
      </c>
    </row>
    <row r="323" spans="4:8" x14ac:dyDescent="0.3">
      <c r="D323">
        <v>1</v>
      </c>
      <c r="E323" t="s">
        <v>37</v>
      </c>
      <c r="G323">
        <v>1</v>
      </c>
      <c r="H323" t="s">
        <v>27</v>
      </c>
    </row>
    <row r="324" spans="4:8" x14ac:dyDescent="0.3">
      <c r="D324">
        <v>1</v>
      </c>
      <c r="E324" t="s">
        <v>37</v>
      </c>
      <c r="G324">
        <v>2</v>
      </c>
      <c r="H324" t="s">
        <v>27</v>
      </c>
    </row>
    <row r="325" spans="4:8" x14ac:dyDescent="0.3">
      <c r="D325">
        <v>3</v>
      </c>
      <c r="E325" t="s">
        <v>37</v>
      </c>
      <c r="G325">
        <v>3</v>
      </c>
      <c r="H325" t="s">
        <v>27</v>
      </c>
    </row>
    <row r="326" spans="4:8" x14ac:dyDescent="0.3">
      <c r="D326">
        <v>2</v>
      </c>
      <c r="E326" t="s">
        <v>37</v>
      </c>
      <c r="G326">
        <v>4</v>
      </c>
      <c r="H326" t="s">
        <v>27</v>
      </c>
    </row>
    <row r="327" spans="4:8" x14ac:dyDescent="0.3">
      <c r="D327">
        <v>3</v>
      </c>
      <c r="E327" t="s">
        <v>37</v>
      </c>
      <c r="G327">
        <v>2</v>
      </c>
      <c r="H327" t="s">
        <v>27</v>
      </c>
    </row>
    <row r="328" spans="4:8" x14ac:dyDescent="0.3">
      <c r="D328">
        <v>2</v>
      </c>
      <c r="E328" t="s">
        <v>37</v>
      </c>
      <c r="G328">
        <v>1</v>
      </c>
      <c r="H328" t="s">
        <v>27</v>
      </c>
    </row>
    <row r="329" spans="4:8" x14ac:dyDescent="0.3">
      <c r="D329">
        <v>1</v>
      </c>
      <c r="E329" t="s">
        <v>37</v>
      </c>
      <c r="G329">
        <v>3</v>
      </c>
      <c r="H329" t="s">
        <v>27</v>
      </c>
    </row>
    <row r="330" spans="4:8" x14ac:dyDescent="0.3">
      <c r="D330">
        <v>4</v>
      </c>
      <c r="E330" t="s">
        <v>37</v>
      </c>
      <c r="G330">
        <v>5</v>
      </c>
      <c r="H330" t="s">
        <v>27</v>
      </c>
    </row>
    <row r="331" spans="4:8" x14ac:dyDescent="0.3">
      <c r="D331">
        <v>2</v>
      </c>
      <c r="E331" t="s">
        <v>37</v>
      </c>
      <c r="G331">
        <v>1</v>
      </c>
      <c r="H331" t="s">
        <v>27</v>
      </c>
    </row>
    <row r="332" spans="4:8" x14ac:dyDescent="0.3">
      <c r="D332">
        <v>4</v>
      </c>
      <c r="E332" t="s">
        <v>37</v>
      </c>
      <c r="G332">
        <v>1</v>
      </c>
      <c r="H332" t="s">
        <v>27</v>
      </c>
    </row>
    <row r="333" spans="4:8" x14ac:dyDescent="0.3">
      <c r="D333">
        <v>4</v>
      </c>
      <c r="E333" t="s">
        <v>37</v>
      </c>
      <c r="G333">
        <v>1</v>
      </c>
      <c r="H333" t="s">
        <v>27</v>
      </c>
    </row>
    <row r="334" spans="4:8" x14ac:dyDescent="0.3">
      <c r="D334">
        <v>2</v>
      </c>
      <c r="E334" t="s">
        <v>37</v>
      </c>
      <c r="G334">
        <v>2</v>
      </c>
      <c r="H334" t="s">
        <v>27</v>
      </c>
    </row>
    <row r="335" spans="4:8" x14ac:dyDescent="0.3">
      <c r="D335">
        <v>2</v>
      </c>
      <c r="E335" t="s">
        <v>37</v>
      </c>
      <c r="G335">
        <v>1</v>
      </c>
      <c r="H335" t="s">
        <v>27</v>
      </c>
    </row>
    <row r="336" spans="4:8" x14ac:dyDescent="0.3">
      <c r="D336">
        <v>2</v>
      </c>
      <c r="E336" t="s">
        <v>37</v>
      </c>
      <c r="G336">
        <v>1</v>
      </c>
      <c r="H336" t="s">
        <v>27</v>
      </c>
    </row>
    <row r="337" spans="4:8" x14ac:dyDescent="0.3">
      <c r="D337">
        <v>1</v>
      </c>
      <c r="E337" t="s">
        <v>37</v>
      </c>
      <c r="G337">
        <v>1</v>
      </c>
      <c r="H337" t="s">
        <v>27</v>
      </c>
    </row>
    <row r="338" spans="4:8" x14ac:dyDescent="0.3">
      <c r="D338">
        <v>1</v>
      </c>
      <c r="E338" t="s">
        <v>37</v>
      </c>
      <c r="G338">
        <v>3</v>
      </c>
      <c r="H338" t="s">
        <v>27</v>
      </c>
    </row>
    <row r="339" spans="4:8" x14ac:dyDescent="0.3">
      <c r="D339">
        <v>3</v>
      </c>
      <c r="E339" t="s">
        <v>37</v>
      </c>
      <c r="G339">
        <v>5</v>
      </c>
      <c r="H339" t="s">
        <v>27</v>
      </c>
    </row>
    <row r="340" spans="4:8" x14ac:dyDescent="0.3">
      <c r="D340">
        <v>1</v>
      </c>
      <c r="E340" t="s">
        <v>37</v>
      </c>
      <c r="G340">
        <v>2</v>
      </c>
      <c r="H340" t="s">
        <v>27</v>
      </c>
    </row>
    <row r="341" spans="4:8" x14ac:dyDescent="0.3">
      <c r="D341">
        <v>2</v>
      </c>
      <c r="E341" t="s">
        <v>37</v>
      </c>
      <c r="G341">
        <v>1</v>
      </c>
      <c r="H341" t="s">
        <v>27</v>
      </c>
    </row>
    <row r="342" spans="4:8" x14ac:dyDescent="0.3">
      <c r="D342">
        <v>1</v>
      </c>
      <c r="E342" t="s">
        <v>37</v>
      </c>
      <c r="G342">
        <v>3</v>
      </c>
      <c r="H342" t="s">
        <v>27</v>
      </c>
    </row>
    <row r="343" spans="4:8" x14ac:dyDescent="0.3">
      <c r="D343">
        <v>1</v>
      </c>
      <c r="E343" t="s">
        <v>37</v>
      </c>
      <c r="G343">
        <v>2</v>
      </c>
      <c r="H343" t="s">
        <v>27</v>
      </c>
    </row>
    <row r="344" spans="4:8" x14ac:dyDescent="0.3">
      <c r="D344">
        <v>3</v>
      </c>
      <c r="E344" t="s">
        <v>37</v>
      </c>
      <c r="G344">
        <v>1</v>
      </c>
      <c r="H344" t="s">
        <v>27</v>
      </c>
    </row>
    <row r="345" spans="4:8" x14ac:dyDescent="0.3">
      <c r="D345">
        <v>1</v>
      </c>
      <c r="E345" t="s">
        <v>37</v>
      </c>
      <c r="G345">
        <v>2</v>
      </c>
      <c r="H345" t="s">
        <v>27</v>
      </c>
    </row>
    <row r="346" spans="4:8" x14ac:dyDescent="0.3">
      <c r="D346">
        <v>1</v>
      </c>
      <c r="E346" t="s">
        <v>37</v>
      </c>
      <c r="G346">
        <v>2</v>
      </c>
      <c r="H346" t="s">
        <v>27</v>
      </c>
    </row>
    <row r="347" spans="4:8" x14ac:dyDescent="0.3">
      <c r="D347">
        <v>2</v>
      </c>
      <c r="E347" t="s">
        <v>37</v>
      </c>
      <c r="G347">
        <v>1</v>
      </c>
      <c r="H347" t="s">
        <v>27</v>
      </c>
    </row>
    <row r="348" spans="4:8" x14ac:dyDescent="0.3">
      <c r="D348">
        <v>3</v>
      </c>
      <c r="E348" t="s">
        <v>37</v>
      </c>
      <c r="G348">
        <v>2</v>
      </c>
      <c r="H348" t="s">
        <v>27</v>
      </c>
    </row>
    <row r="349" spans="4:8" x14ac:dyDescent="0.3">
      <c r="D349">
        <v>1</v>
      </c>
      <c r="E349" t="s">
        <v>37</v>
      </c>
      <c r="G349">
        <v>2</v>
      </c>
      <c r="H349" t="s">
        <v>27</v>
      </c>
    </row>
    <row r="350" spans="4:8" x14ac:dyDescent="0.3">
      <c r="D350">
        <v>3</v>
      </c>
      <c r="E350" t="s">
        <v>37</v>
      </c>
      <c r="G350">
        <v>2</v>
      </c>
      <c r="H350" t="s">
        <v>27</v>
      </c>
    </row>
    <row r="351" spans="4:8" x14ac:dyDescent="0.3">
      <c r="D351">
        <v>1</v>
      </c>
      <c r="E351" t="s">
        <v>37</v>
      </c>
      <c r="G351">
        <v>3</v>
      </c>
      <c r="H351" t="s">
        <v>27</v>
      </c>
    </row>
    <row r="352" spans="4:8" x14ac:dyDescent="0.3">
      <c r="D352">
        <v>2</v>
      </c>
      <c r="E352" t="s">
        <v>37</v>
      </c>
      <c r="G352">
        <v>2</v>
      </c>
      <c r="H352" t="s">
        <v>27</v>
      </c>
    </row>
    <row r="353" spans="4:8" x14ac:dyDescent="0.3">
      <c r="D353">
        <v>3</v>
      </c>
      <c r="E353" t="s">
        <v>37</v>
      </c>
      <c r="G353">
        <v>2</v>
      </c>
      <c r="H353" t="s">
        <v>27</v>
      </c>
    </row>
    <row r="354" spans="4:8" x14ac:dyDescent="0.3">
      <c r="D354">
        <v>1</v>
      </c>
      <c r="E354" t="s">
        <v>37</v>
      </c>
      <c r="G354">
        <v>3</v>
      </c>
      <c r="H354" t="s">
        <v>27</v>
      </c>
    </row>
    <row r="355" spans="4:8" x14ac:dyDescent="0.3">
      <c r="D355">
        <v>4</v>
      </c>
      <c r="E355" t="s">
        <v>37</v>
      </c>
      <c r="G355">
        <v>2</v>
      </c>
      <c r="H355" t="s">
        <v>27</v>
      </c>
    </row>
    <row r="356" spans="4:8" x14ac:dyDescent="0.3">
      <c r="D356">
        <v>1</v>
      </c>
      <c r="E356" t="s">
        <v>37</v>
      </c>
      <c r="G356">
        <v>3</v>
      </c>
      <c r="H356" t="s">
        <v>27</v>
      </c>
    </row>
    <row r="357" spans="4:8" x14ac:dyDescent="0.3">
      <c r="D357">
        <v>4</v>
      </c>
      <c r="E357" t="s">
        <v>37</v>
      </c>
      <c r="G357">
        <v>2</v>
      </c>
      <c r="H357" t="s">
        <v>27</v>
      </c>
    </row>
    <row r="358" spans="4:8" x14ac:dyDescent="0.3">
      <c r="D358">
        <v>1</v>
      </c>
      <c r="E358" t="s">
        <v>37</v>
      </c>
      <c r="G358">
        <v>2</v>
      </c>
      <c r="H358" t="s">
        <v>27</v>
      </c>
    </row>
    <row r="359" spans="4:8" x14ac:dyDescent="0.3">
      <c r="D359">
        <v>2</v>
      </c>
      <c r="E359" t="s">
        <v>37</v>
      </c>
      <c r="G359">
        <v>2</v>
      </c>
      <c r="H359" t="s">
        <v>27</v>
      </c>
    </row>
    <row r="360" spans="4:8" x14ac:dyDescent="0.3">
      <c r="D360">
        <v>2</v>
      </c>
      <c r="E360" t="s">
        <v>37</v>
      </c>
      <c r="G360">
        <v>2</v>
      </c>
      <c r="H360" t="s">
        <v>27</v>
      </c>
    </row>
    <row r="361" spans="4:8" x14ac:dyDescent="0.3">
      <c r="D361">
        <v>2</v>
      </c>
      <c r="E361" t="s">
        <v>37</v>
      </c>
      <c r="G361">
        <v>2</v>
      </c>
      <c r="H361" t="s">
        <v>27</v>
      </c>
    </row>
    <row r="362" spans="4:8" x14ac:dyDescent="0.3">
      <c r="D362">
        <v>1</v>
      </c>
      <c r="E362" t="s">
        <v>37</v>
      </c>
      <c r="G362">
        <v>1</v>
      </c>
      <c r="H362" t="s">
        <v>27</v>
      </c>
    </row>
    <row r="363" spans="4:8" x14ac:dyDescent="0.3">
      <c r="D363">
        <v>2</v>
      </c>
      <c r="E363" t="s">
        <v>37</v>
      </c>
      <c r="G363">
        <v>2</v>
      </c>
      <c r="H363" t="s">
        <v>27</v>
      </c>
    </row>
    <row r="364" spans="4:8" x14ac:dyDescent="0.3">
      <c r="D364">
        <v>1</v>
      </c>
      <c r="E364" t="s">
        <v>37</v>
      </c>
      <c r="G364">
        <v>1</v>
      </c>
      <c r="H364" t="s">
        <v>27</v>
      </c>
    </row>
    <row r="365" spans="4:8" x14ac:dyDescent="0.3">
      <c r="D365">
        <v>2</v>
      </c>
      <c r="E365" t="s">
        <v>37</v>
      </c>
      <c r="G365">
        <v>4</v>
      </c>
      <c r="H365" t="s">
        <v>27</v>
      </c>
    </row>
    <row r="366" spans="4:8" x14ac:dyDescent="0.3">
      <c r="D366">
        <v>3</v>
      </c>
      <c r="E366" t="s">
        <v>37</v>
      </c>
      <c r="G366">
        <v>2</v>
      </c>
      <c r="H366" t="s">
        <v>27</v>
      </c>
    </row>
    <row r="367" spans="4:8" x14ac:dyDescent="0.3">
      <c r="D367">
        <v>5</v>
      </c>
      <c r="E367" t="s">
        <v>37</v>
      </c>
      <c r="G367">
        <v>3</v>
      </c>
      <c r="H367" t="s">
        <v>27</v>
      </c>
    </row>
    <row r="368" spans="4:8" x14ac:dyDescent="0.3">
      <c r="D368">
        <v>3</v>
      </c>
      <c r="E368" t="s">
        <v>37</v>
      </c>
      <c r="G368">
        <v>3</v>
      </c>
      <c r="H368" t="s">
        <v>27</v>
      </c>
    </row>
    <row r="369" spans="4:8" x14ac:dyDescent="0.3">
      <c r="D369">
        <v>1</v>
      </c>
      <c r="E369" t="s">
        <v>37</v>
      </c>
      <c r="G369">
        <v>2</v>
      </c>
      <c r="H369" t="s">
        <v>27</v>
      </c>
    </row>
    <row r="370" spans="4:8" x14ac:dyDescent="0.3">
      <c r="D370">
        <v>1</v>
      </c>
      <c r="E370" t="s">
        <v>37</v>
      </c>
      <c r="G370">
        <v>3</v>
      </c>
      <c r="H370" t="s">
        <v>27</v>
      </c>
    </row>
    <row r="371" spans="4:8" x14ac:dyDescent="0.3">
      <c r="D371">
        <v>1</v>
      </c>
      <c r="E371" t="s">
        <v>37</v>
      </c>
      <c r="G371">
        <v>2</v>
      </c>
      <c r="H371" t="s">
        <v>27</v>
      </c>
    </row>
    <row r="372" spans="4:8" x14ac:dyDescent="0.3">
      <c r="D372">
        <v>2</v>
      </c>
      <c r="E372" t="s">
        <v>37</v>
      </c>
      <c r="G372">
        <v>2</v>
      </c>
      <c r="H372" t="s">
        <v>27</v>
      </c>
    </row>
    <row r="373" spans="4:8" x14ac:dyDescent="0.3">
      <c r="D373">
        <v>1</v>
      </c>
      <c r="E373" t="s">
        <v>37</v>
      </c>
      <c r="G373">
        <v>2</v>
      </c>
      <c r="H373" t="s">
        <v>27</v>
      </c>
    </row>
    <row r="374" spans="4:8" x14ac:dyDescent="0.3">
      <c r="D374">
        <v>2</v>
      </c>
      <c r="E374" t="s">
        <v>37</v>
      </c>
      <c r="G374">
        <v>1</v>
      </c>
      <c r="H374" t="s">
        <v>27</v>
      </c>
    </row>
    <row r="375" spans="4:8" x14ac:dyDescent="0.3">
      <c r="D375">
        <v>3</v>
      </c>
      <c r="E375" t="s">
        <v>37</v>
      </c>
      <c r="G375">
        <v>2</v>
      </c>
      <c r="H375" t="s">
        <v>27</v>
      </c>
    </row>
    <row r="376" spans="4:8" x14ac:dyDescent="0.3">
      <c r="D376">
        <v>1</v>
      </c>
      <c r="E376" t="s">
        <v>37</v>
      </c>
      <c r="G376">
        <v>3</v>
      </c>
      <c r="H376" t="s">
        <v>27</v>
      </c>
    </row>
    <row r="377" spans="4:8" x14ac:dyDescent="0.3">
      <c r="D377">
        <v>2</v>
      </c>
      <c r="E377" t="s">
        <v>37</v>
      </c>
      <c r="G377">
        <v>2</v>
      </c>
      <c r="H377" t="s">
        <v>27</v>
      </c>
    </row>
    <row r="378" spans="4:8" x14ac:dyDescent="0.3">
      <c r="D378">
        <v>3</v>
      </c>
      <c r="E378" t="s">
        <v>37</v>
      </c>
      <c r="G378">
        <v>2</v>
      </c>
      <c r="H378" t="s">
        <v>27</v>
      </c>
    </row>
    <row r="379" spans="4:8" x14ac:dyDescent="0.3">
      <c r="D379">
        <v>1</v>
      </c>
      <c r="E379" t="s">
        <v>37</v>
      </c>
      <c r="G379">
        <v>1</v>
      </c>
      <c r="H379" t="s">
        <v>27</v>
      </c>
    </row>
    <row r="380" spans="4:8" x14ac:dyDescent="0.3">
      <c r="D380">
        <v>3</v>
      </c>
      <c r="E380" t="s">
        <v>37</v>
      </c>
      <c r="G380">
        <v>1</v>
      </c>
      <c r="H380" t="s">
        <v>27</v>
      </c>
    </row>
    <row r="381" spans="4:8" x14ac:dyDescent="0.3">
      <c r="D381">
        <v>2</v>
      </c>
      <c r="E381" t="s">
        <v>37</v>
      </c>
      <c r="G381">
        <v>2</v>
      </c>
      <c r="H381" t="s">
        <v>27</v>
      </c>
    </row>
    <row r="382" spans="4:8" x14ac:dyDescent="0.3">
      <c r="D382">
        <v>1</v>
      </c>
      <c r="E382" t="s">
        <v>37</v>
      </c>
      <c r="G382">
        <v>2</v>
      </c>
      <c r="H382" t="s">
        <v>27</v>
      </c>
    </row>
    <row r="383" spans="4:8" x14ac:dyDescent="0.3">
      <c r="D383">
        <v>2</v>
      </c>
      <c r="E383" t="s">
        <v>37</v>
      </c>
      <c r="G383">
        <v>1</v>
      </c>
      <c r="H383" t="s">
        <v>27</v>
      </c>
    </row>
    <row r="384" spans="4:8" x14ac:dyDescent="0.3">
      <c r="D384">
        <v>1</v>
      </c>
      <c r="E384" t="s">
        <v>37</v>
      </c>
      <c r="G384">
        <v>1</v>
      </c>
      <c r="H384" t="s">
        <v>27</v>
      </c>
    </row>
    <row r="385" spans="4:8" x14ac:dyDescent="0.3">
      <c r="D385">
        <v>5</v>
      </c>
      <c r="E385" t="s">
        <v>37</v>
      </c>
      <c r="G385">
        <v>1</v>
      </c>
      <c r="H385" t="s">
        <v>27</v>
      </c>
    </row>
    <row r="386" spans="4:8" x14ac:dyDescent="0.3">
      <c r="D386">
        <v>2</v>
      </c>
      <c r="E386" t="s">
        <v>37</v>
      </c>
      <c r="G386">
        <v>1</v>
      </c>
      <c r="H386" t="s">
        <v>27</v>
      </c>
    </row>
    <row r="387" spans="4:8" x14ac:dyDescent="0.3">
      <c r="D387">
        <v>4</v>
      </c>
      <c r="E387" t="s">
        <v>37</v>
      </c>
      <c r="G387">
        <v>1</v>
      </c>
      <c r="H387" t="s">
        <v>27</v>
      </c>
    </row>
    <row r="388" spans="4:8" x14ac:dyDescent="0.3">
      <c r="D388">
        <v>1</v>
      </c>
      <c r="E388" t="s">
        <v>37</v>
      </c>
      <c r="G388">
        <v>1</v>
      </c>
      <c r="H388" t="s">
        <v>27</v>
      </c>
    </row>
    <row r="389" spans="4:8" x14ac:dyDescent="0.3">
      <c r="D389">
        <v>1</v>
      </c>
      <c r="E389" t="s">
        <v>37</v>
      </c>
      <c r="G389">
        <v>5</v>
      </c>
      <c r="H389" t="s">
        <v>27</v>
      </c>
    </row>
    <row r="390" spans="4:8" x14ac:dyDescent="0.3">
      <c r="D390">
        <v>2</v>
      </c>
      <c r="E390" t="s">
        <v>37</v>
      </c>
      <c r="G390">
        <v>2</v>
      </c>
      <c r="H390" t="s">
        <v>27</v>
      </c>
    </row>
    <row r="391" spans="4:8" x14ac:dyDescent="0.3">
      <c r="D391">
        <v>3</v>
      </c>
      <c r="E391" t="s">
        <v>37</v>
      </c>
      <c r="G391">
        <v>1</v>
      </c>
      <c r="H391" t="s">
        <v>27</v>
      </c>
    </row>
    <row r="392" spans="4:8" x14ac:dyDescent="0.3">
      <c r="D392">
        <v>2</v>
      </c>
      <c r="E392" t="s">
        <v>37</v>
      </c>
      <c r="G392">
        <v>1</v>
      </c>
      <c r="H392" t="s">
        <v>27</v>
      </c>
    </row>
    <row r="393" spans="4:8" x14ac:dyDescent="0.3">
      <c r="D393">
        <v>5</v>
      </c>
      <c r="E393" t="s">
        <v>37</v>
      </c>
      <c r="G393">
        <v>4</v>
      </c>
      <c r="H393" t="s">
        <v>27</v>
      </c>
    </row>
    <row r="394" spans="4:8" x14ac:dyDescent="0.3">
      <c r="D394">
        <v>3</v>
      </c>
      <c r="E394" t="s">
        <v>37</v>
      </c>
      <c r="G394">
        <v>2</v>
      </c>
      <c r="H394" t="s">
        <v>27</v>
      </c>
    </row>
    <row r="395" spans="4:8" x14ac:dyDescent="0.3">
      <c r="D395">
        <v>1</v>
      </c>
      <c r="E395" t="s">
        <v>37</v>
      </c>
      <c r="G395">
        <v>2</v>
      </c>
      <c r="H395" t="s">
        <v>27</v>
      </c>
    </row>
    <row r="396" spans="4:8" x14ac:dyDescent="0.3">
      <c r="D396">
        <v>2</v>
      </c>
      <c r="E396" t="s">
        <v>37</v>
      </c>
      <c r="G396">
        <v>2</v>
      </c>
      <c r="H396" t="s">
        <v>27</v>
      </c>
    </row>
    <row r="397" spans="4:8" x14ac:dyDescent="0.3">
      <c r="D397">
        <v>2</v>
      </c>
      <c r="E397" t="s">
        <v>37</v>
      </c>
      <c r="G397">
        <v>2</v>
      </c>
      <c r="H397" t="s">
        <v>27</v>
      </c>
    </row>
    <row r="398" spans="4:8" x14ac:dyDescent="0.3">
      <c r="D398">
        <v>1</v>
      </c>
      <c r="E398" t="s">
        <v>37</v>
      </c>
      <c r="G398">
        <v>3</v>
      </c>
      <c r="H398" t="s">
        <v>27</v>
      </c>
    </row>
    <row r="399" spans="4:8" x14ac:dyDescent="0.3">
      <c r="D399">
        <v>3</v>
      </c>
      <c r="E399" t="s">
        <v>37</v>
      </c>
      <c r="G399">
        <v>2</v>
      </c>
      <c r="H399" t="s">
        <v>27</v>
      </c>
    </row>
    <row r="400" spans="4:8" x14ac:dyDescent="0.3">
      <c r="D400">
        <v>2</v>
      </c>
      <c r="E400" t="s">
        <v>37</v>
      </c>
      <c r="G400">
        <v>3</v>
      </c>
      <c r="H400" t="s">
        <v>27</v>
      </c>
    </row>
    <row r="401" spans="4:8" x14ac:dyDescent="0.3">
      <c r="D401">
        <v>2</v>
      </c>
      <c r="E401" t="s">
        <v>37</v>
      </c>
      <c r="G401">
        <v>3</v>
      </c>
      <c r="H401" t="s">
        <v>27</v>
      </c>
    </row>
    <row r="402" spans="4:8" x14ac:dyDescent="0.3">
      <c r="D402">
        <v>1</v>
      </c>
      <c r="E402" t="s">
        <v>37</v>
      </c>
      <c r="G402">
        <v>3</v>
      </c>
      <c r="H402" t="s">
        <v>27</v>
      </c>
    </row>
    <row r="403" spans="4:8" x14ac:dyDescent="0.3">
      <c r="D403">
        <v>2</v>
      </c>
      <c r="E403" t="s">
        <v>37</v>
      </c>
      <c r="G403">
        <v>2</v>
      </c>
      <c r="H403" t="s">
        <v>27</v>
      </c>
    </row>
    <row r="404" spans="4:8" x14ac:dyDescent="0.3">
      <c r="D404">
        <v>3</v>
      </c>
      <c r="E404" t="s">
        <v>37</v>
      </c>
      <c r="G404">
        <v>3</v>
      </c>
      <c r="H404" t="s">
        <v>27</v>
      </c>
    </row>
    <row r="405" spans="4:8" x14ac:dyDescent="0.3">
      <c r="D405">
        <v>3</v>
      </c>
      <c r="E405" t="s">
        <v>37</v>
      </c>
      <c r="G405">
        <v>2</v>
      </c>
      <c r="H405" t="s">
        <v>27</v>
      </c>
    </row>
    <row r="406" spans="4:8" x14ac:dyDescent="0.3">
      <c r="D406">
        <v>1</v>
      </c>
      <c r="E406" t="s">
        <v>37</v>
      </c>
      <c r="G406">
        <v>1</v>
      </c>
      <c r="H406" t="s">
        <v>27</v>
      </c>
    </row>
    <row r="407" spans="4:8" x14ac:dyDescent="0.3">
      <c r="D407">
        <v>2</v>
      </c>
      <c r="E407" t="s">
        <v>37</v>
      </c>
      <c r="G407">
        <v>1</v>
      </c>
      <c r="H407" t="s">
        <v>27</v>
      </c>
    </row>
    <row r="408" spans="4:8" x14ac:dyDescent="0.3">
      <c r="D408">
        <v>2</v>
      </c>
      <c r="E408" t="s">
        <v>37</v>
      </c>
      <c r="G408">
        <v>5</v>
      </c>
      <c r="H408" t="s">
        <v>27</v>
      </c>
    </row>
    <row r="409" spans="4:8" x14ac:dyDescent="0.3">
      <c r="D409">
        <v>1</v>
      </c>
      <c r="E409" t="s">
        <v>37</v>
      </c>
      <c r="G409">
        <v>5</v>
      </c>
      <c r="H409" t="s">
        <v>27</v>
      </c>
    </row>
    <row r="410" spans="4:8" x14ac:dyDescent="0.3">
      <c r="D410">
        <v>3</v>
      </c>
      <c r="E410" t="s">
        <v>37</v>
      </c>
      <c r="G410">
        <v>1</v>
      </c>
      <c r="H410" t="s">
        <v>27</v>
      </c>
    </row>
    <row r="411" spans="4:8" x14ac:dyDescent="0.3">
      <c r="D411">
        <v>2</v>
      </c>
      <c r="E411" t="s">
        <v>37</v>
      </c>
      <c r="G411">
        <v>1</v>
      </c>
      <c r="H411" t="s">
        <v>27</v>
      </c>
    </row>
    <row r="412" spans="4:8" x14ac:dyDescent="0.3">
      <c r="D412">
        <v>2</v>
      </c>
      <c r="E412" t="s">
        <v>37</v>
      </c>
      <c r="G412">
        <v>2</v>
      </c>
      <c r="H412" t="s">
        <v>27</v>
      </c>
    </row>
    <row r="413" spans="4:8" x14ac:dyDescent="0.3">
      <c r="D413">
        <v>2</v>
      </c>
      <c r="E413" t="s">
        <v>37</v>
      </c>
      <c r="G413">
        <v>5</v>
      </c>
      <c r="H413" t="s">
        <v>27</v>
      </c>
    </row>
    <row r="414" spans="4:8" x14ac:dyDescent="0.3">
      <c r="D414">
        <v>2</v>
      </c>
      <c r="E414" t="s">
        <v>37</v>
      </c>
      <c r="G414">
        <v>2</v>
      </c>
      <c r="H414" t="s">
        <v>27</v>
      </c>
    </row>
    <row r="415" spans="4:8" x14ac:dyDescent="0.3">
      <c r="D415">
        <v>4</v>
      </c>
      <c r="E415" t="s">
        <v>37</v>
      </c>
      <c r="G415">
        <v>1</v>
      </c>
      <c r="H415" t="s">
        <v>27</v>
      </c>
    </row>
    <row r="416" spans="4:8" x14ac:dyDescent="0.3">
      <c r="D416">
        <v>1</v>
      </c>
      <c r="E416" t="s">
        <v>37</v>
      </c>
      <c r="G416">
        <v>2</v>
      </c>
      <c r="H416" t="s">
        <v>27</v>
      </c>
    </row>
    <row r="417" spans="4:8" x14ac:dyDescent="0.3">
      <c r="D417">
        <v>2</v>
      </c>
      <c r="E417" t="s">
        <v>37</v>
      </c>
      <c r="G417">
        <v>1</v>
      </c>
      <c r="H417" t="s">
        <v>27</v>
      </c>
    </row>
    <row r="418" spans="4:8" x14ac:dyDescent="0.3">
      <c r="D418">
        <v>1</v>
      </c>
      <c r="E418" t="s">
        <v>37</v>
      </c>
      <c r="G418">
        <v>2</v>
      </c>
      <c r="H418" t="s">
        <v>27</v>
      </c>
    </row>
    <row r="419" spans="4:8" x14ac:dyDescent="0.3">
      <c r="D419">
        <v>1</v>
      </c>
      <c r="E419" t="s">
        <v>37</v>
      </c>
      <c r="G419">
        <v>2</v>
      </c>
      <c r="H419" t="s">
        <v>27</v>
      </c>
    </row>
    <row r="420" spans="4:8" x14ac:dyDescent="0.3">
      <c r="D420">
        <v>3</v>
      </c>
      <c r="E420" t="s">
        <v>37</v>
      </c>
      <c r="G420">
        <v>5</v>
      </c>
      <c r="H420" t="s">
        <v>27</v>
      </c>
    </row>
    <row r="421" spans="4:8" x14ac:dyDescent="0.3">
      <c r="D421">
        <v>2</v>
      </c>
      <c r="E421" t="s">
        <v>37</v>
      </c>
      <c r="G421">
        <v>1</v>
      </c>
      <c r="H421" t="s">
        <v>27</v>
      </c>
    </row>
    <row r="422" spans="4:8" x14ac:dyDescent="0.3">
      <c r="D422">
        <v>2</v>
      </c>
      <c r="E422" t="s">
        <v>37</v>
      </c>
      <c r="G422">
        <v>1</v>
      </c>
      <c r="H422" t="s">
        <v>27</v>
      </c>
    </row>
    <row r="423" spans="4:8" x14ac:dyDescent="0.3">
      <c r="D423">
        <v>4</v>
      </c>
      <c r="E423" t="s">
        <v>37</v>
      </c>
      <c r="G423">
        <v>2</v>
      </c>
      <c r="H423" t="s">
        <v>27</v>
      </c>
    </row>
    <row r="424" spans="4:8" x14ac:dyDescent="0.3">
      <c r="D424">
        <v>2</v>
      </c>
      <c r="E424" t="s">
        <v>37</v>
      </c>
      <c r="G424">
        <v>4</v>
      </c>
      <c r="H424" t="s">
        <v>27</v>
      </c>
    </row>
    <row r="425" spans="4:8" x14ac:dyDescent="0.3">
      <c r="D425">
        <v>1</v>
      </c>
      <c r="E425" t="s">
        <v>37</v>
      </c>
      <c r="G425">
        <v>1</v>
      </c>
      <c r="H425" t="s">
        <v>27</v>
      </c>
    </row>
    <row r="426" spans="4:8" x14ac:dyDescent="0.3">
      <c r="D426">
        <v>5</v>
      </c>
      <c r="E426" t="s">
        <v>37</v>
      </c>
      <c r="G426">
        <v>5</v>
      </c>
      <c r="H426" t="s">
        <v>27</v>
      </c>
    </row>
    <row r="427" spans="4:8" x14ac:dyDescent="0.3">
      <c r="D427">
        <v>1</v>
      </c>
      <c r="E427" t="s">
        <v>37</v>
      </c>
      <c r="G427">
        <v>3</v>
      </c>
      <c r="H427" t="s">
        <v>27</v>
      </c>
    </row>
    <row r="428" spans="4:8" x14ac:dyDescent="0.3">
      <c r="D428">
        <v>3</v>
      </c>
      <c r="E428" t="s">
        <v>37</v>
      </c>
      <c r="G428">
        <v>1</v>
      </c>
      <c r="H428" t="s">
        <v>27</v>
      </c>
    </row>
    <row r="429" spans="4:8" x14ac:dyDescent="0.3">
      <c r="D429">
        <v>2</v>
      </c>
      <c r="E429" t="s">
        <v>37</v>
      </c>
      <c r="G429">
        <v>2</v>
      </c>
      <c r="H429" t="s">
        <v>27</v>
      </c>
    </row>
    <row r="430" spans="4:8" x14ac:dyDescent="0.3">
      <c r="D430">
        <v>1</v>
      </c>
      <c r="E430" t="s">
        <v>37</v>
      </c>
      <c r="G430">
        <v>1</v>
      </c>
      <c r="H430" t="s">
        <v>27</v>
      </c>
    </row>
    <row r="431" spans="4:8" x14ac:dyDescent="0.3">
      <c r="D431">
        <v>1</v>
      </c>
      <c r="E431" t="s">
        <v>37</v>
      </c>
      <c r="G431">
        <v>3</v>
      </c>
      <c r="H431" t="s">
        <v>27</v>
      </c>
    </row>
    <row r="432" spans="4:8" x14ac:dyDescent="0.3">
      <c r="D432">
        <v>1</v>
      </c>
      <c r="E432" t="s">
        <v>37</v>
      </c>
      <c r="G432">
        <v>3</v>
      </c>
      <c r="H432" t="s">
        <v>27</v>
      </c>
    </row>
    <row r="433" spans="4:8" x14ac:dyDescent="0.3">
      <c r="D433">
        <v>2</v>
      </c>
      <c r="E433" t="s">
        <v>37</v>
      </c>
      <c r="G433">
        <v>2</v>
      </c>
      <c r="H433" t="s">
        <v>27</v>
      </c>
    </row>
    <row r="434" spans="4:8" x14ac:dyDescent="0.3">
      <c r="D434">
        <v>2</v>
      </c>
      <c r="E434" t="s">
        <v>37</v>
      </c>
      <c r="G434">
        <v>5</v>
      </c>
      <c r="H434" t="s">
        <v>27</v>
      </c>
    </row>
    <row r="435" spans="4:8" x14ac:dyDescent="0.3">
      <c r="D435">
        <v>1</v>
      </c>
      <c r="E435" t="s">
        <v>37</v>
      </c>
      <c r="G435">
        <v>2</v>
      </c>
      <c r="H435" t="s">
        <v>27</v>
      </c>
    </row>
    <row r="436" spans="4:8" x14ac:dyDescent="0.3">
      <c r="D436">
        <v>2</v>
      </c>
      <c r="E436" t="s">
        <v>37</v>
      </c>
      <c r="G436">
        <v>2</v>
      </c>
      <c r="H436" t="s">
        <v>27</v>
      </c>
    </row>
    <row r="437" spans="4:8" x14ac:dyDescent="0.3">
      <c r="D437">
        <v>2</v>
      </c>
      <c r="E437" t="s">
        <v>37</v>
      </c>
      <c r="G437">
        <v>2</v>
      </c>
      <c r="H437" t="s">
        <v>27</v>
      </c>
    </row>
    <row r="438" spans="4:8" x14ac:dyDescent="0.3">
      <c r="D438">
        <v>2</v>
      </c>
      <c r="E438" t="s">
        <v>37</v>
      </c>
      <c r="G438">
        <v>1</v>
      </c>
      <c r="H438" t="s">
        <v>27</v>
      </c>
    </row>
    <row r="439" spans="4:8" x14ac:dyDescent="0.3">
      <c r="D439">
        <v>4</v>
      </c>
      <c r="E439" t="s">
        <v>37</v>
      </c>
      <c r="G439">
        <v>1</v>
      </c>
      <c r="H439" t="s">
        <v>27</v>
      </c>
    </row>
    <row r="440" spans="4:8" x14ac:dyDescent="0.3">
      <c r="D440">
        <v>2</v>
      </c>
      <c r="E440" t="s">
        <v>37</v>
      </c>
      <c r="G440">
        <v>1</v>
      </c>
      <c r="H440" t="s">
        <v>27</v>
      </c>
    </row>
    <row r="441" spans="4:8" x14ac:dyDescent="0.3">
      <c r="D441">
        <v>2</v>
      </c>
      <c r="E441" t="s">
        <v>37</v>
      </c>
      <c r="G441">
        <v>1</v>
      </c>
      <c r="H441" t="s">
        <v>27</v>
      </c>
    </row>
    <row r="442" spans="4:8" x14ac:dyDescent="0.3">
      <c r="D442">
        <v>1</v>
      </c>
      <c r="E442" t="s">
        <v>37</v>
      </c>
      <c r="G442">
        <v>1</v>
      </c>
      <c r="H442" t="s">
        <v>27</v>
      </c>
    </row>
    <row r="443" spans="4:8" x14ac:dyDescent="0.3">
      <c r="D443">
        <v>2</v>
      </c>
      <c r="E443" t="s">
        <v>37</v>
      </c>
      <c r="G443">
        <v>2</v>
      </c>
      <c r="H443" t="s">
        <v>27</v>
      </c>
    </row>
    <row r="444" spans="4:8" x14ac:dyDescent="0.3">
      <c r="D444">
        <v>2</v>
      </c>
      <c r="E444" t="s">
        <v>37</v>
      </c>
      <c r="G444">
        <v>2</v>
      </c>
      <c r="H444" t="s">
        <v>27</v>
      </c>
    </row>
    <row r="445" spans="4:8" x14ac:dyDescent="0.3">
      <c r="D445">
        <v>1</v>
      </c>
      <c r="E445" t="s">
        <v>37</v>
      </c>
      <c r="G445">
        <v>1</v>
      </c>
      <c r="H445" t="s">
        <v>27</v>
      </c>
    </row>
    <row r="446" spans="4:8" x14ac:dyDescent="0.3">
      <c r="D446">
        <v>2</v>
      </c>
      <c r="E446" t="s">
        <v>37</v>
      </c>
      <c r="G446">
        <v>2</v>
      </c>
      <c r="H446" t="s">
        <v>27</v>
      </c>
    </row>
    <row r="447" spans="4:8" x14ac:dyDescent="0.3">
      <c r="D447">
        <v>2</v>
      </c>
      <c r="E447" t="s">
        <v>37</v>
      </c>
      <c r="G447">
        <v>4</v>
      </c>
      <c r="H447" t="s">
        <v>27</v>
      </c>
    </row>
    <row r="448" spans="4:8" x14ac:dyDescent="0.3">
      <c r="D448">
        <v>2</v>
      </c>
      <c r="E448" t="s">
        <v>37</v>
      </c>
      <c r="G448">
        <v>4</v>
      </c>
      <c r="H448" t="s">
        <v>27</v>
      </c>
    </row>
    <row r="449" spans="4:8" x14ac:dyDescent="0.3">
      <c r="D449">
        <v>1</v>
      </c>
      <c r="E449" t="s">
        <v>37</v>
      </c>
      <c r="G449">
        <v>2</v>
      </c>
      <c r="H449" t="s">
        <v>27</v>
      </c>
    </row>
    <row r="450" spans="4:8" x14ac:dyDescent="0.3">
      <c r="D450">
        <v>1</v>
      </c>
      <c r="E450" t="s">
        <v>37</v>
      </c>
      <c r="G450">
        <v>2</v>
      </c>
      <c r="H450" t="s">
        <v>27</v>
      </c>
    </row>
    <row r="451" spans="4:8" x14ac:dyDescent="0.3">
      <c r="D451">
        <v>2</v>
      </c>
      <c r="E451" t="s">
        <v>37</v>
      </c>
      <c r="G451">
        <v>3</v>
      </c>
      <c r="H451" t="s">
        <v>27</v>
      </c>
    </row>
    <row r="452" spans="4:8" x14ac:dyDescent="0.3">
      <c r="D452">
        <v>2</v>
      </c>
      <c r="E452" t="s">
        <v>37</v>
      </c>
      <c r="G452">
        <v>5</v>
      </c>
      <c r="H452" t="s">
        <v>27</v>
      </c>
    </row>
    <row r="453" spans="4:8" x14ac:dyDescent="0.3">
      <c r="D453">
        <v>4</v>
      </c>
      <c r="E453" t="s">
        <v>37</v>
      </c>
      <c r="G453">
        <v>2</v>
      </c>
      <c r="H453" t="s">
        <v>27</v>
      </c>
    </row>
    <row r="454" spans="4:8" x14ac:dyDescent="0.3">
      <c r="D454">
        <v>5</v>
      </c>
      <c r="E454" t="s">
        <v>37</v>
      </c>
      <c r="G454">
        <v>2</v>
      </c>
      <c r="H454" t="s">
        <v>27</v>
      </c>
    </row>
    <row r="455" spans="4:8" x14ac:dyDescent="0.3">
      <c r="D455">
        <v>2</v>
      </c>
      <c r="E455" t="s">
        <v>37</v>
      </c>
      <c r="G455">
        <v>3</v>
      </c>
      <c r="H455" t="s">
        <v>27</v>
      </c>
    </row>
    <row r="456" spans="4:8" x14ac:dyDescent="0.3">
      <c r="D456">
        <v>1</v>
      </c>
      <c r="E456" t="s">
        <v>37</v>
      </c>
      <c r="G456">
        <v>2</v>
      </c>
      <c r="H456" t="s">
        <v>27</v>
      </c>
    </row>
    <row r="457" spans="4:8" x14ac:dyDescent="0.3">
      <c r="D457">
        <v>2</v>
      </c>
      <c r="E457" t="s">
        <v>37</v>
      </c>
      <c r="G457">
        <v>2</v>
      </c>
      <c r="H457" t="s">
        <v>27</v>
      </c>
    </row>
    <row r="458" spans="4:8" x14ac:dyDescent="0.3">
      <c r="D458">
        <v>1</v>
      </c>
      <c r="E458" t="s">
        <v>37</v>
      </c>
      <c r="G458">
        <v>4</v>
      </c>
      <c r="H458" t="s">
        <v>27</v>
      </c>
    </row>
    <row r="459" spans="4:8" x14ac:dyDescent="0.3">
      <c r="D459">
        <v>1</v>
      </c>
      <c r="E459" t="s">
        <v>37</v>
      </c>
      <c r="G459">
        <v>2</v>
      </c>
      <c r="H459" t="s">
        <v>27</v>
      </c>
    </row>
    <row r="460" spans="4:8" x14ac:dyDescent="0.3">
      <c r="D460">
        <v>3</v>
      </c>
      <c r="E460" t="s">
        <v>37</v>
      </c>
      <c r="G460">
        <v>1</v>
      </c>
      <c r="H460" t="s">
        <v>27</v>
      </c>
    </row>
    <row r="461" spans="4:8" x14ac:dyDescent="0.3">
      <c r="D461">
        <v>2</v>
      </c>
      <c r="E461" t="s">
        <v>37</v>
      </c>
      <c r="G461">
        <v>2</v>
      </c>
      <c r="H461" t="s">
        <v>27</v>
      </c>
    </row>
    <row r="462" spans="4:8" x14ac:dyDescent="0.3">
      <c r="D462">
        <v>2</v>
      </c>
      <c r="E462" t="s">
        <v>37</v>
      </c>
      <c r="G462">
        <v>2</v>
      </c>
      <c r="H462" t="s">
        <v>27</v>
      </c>
    </row>
    <row r="463" spans="4:8" x14ac:dyDescent="0.3">
      <c r="D463">
        <v>1</v>
      </c>
      <c r="E463" t="s">
        <v>37</v>
      </c>
      <c r="G463">
        <v>2</v>
      </c>
      <c r="H463" t="s">
        <v>27</v>
      </c>
    </row>
    <row r="464" spans="4:8" x14ac:dyDescent="0.3">
      <c r="D464">
        <v>1</v>
      </c>
      <c r="E464" t="s">
        <v>37</v>
      </c>
      <c r="G464">
        <v>1</v>
      </c>
      <c r="H464" t="s">
        <v>27</v>
      </c>
    </row>
    <row r="465" spans="4:8" x14ac:dyDescent="0.3">
      <c r="D465">
        <v>2</v>
      </c>
      <c r="E465" t="s">
        <v>37</v>
      </c>
      <c r="G465">
        <v>1</v>
      </c>
      <c r="H465" t="s">
        <v>27</v>
      </c>
    </row>
    <row r="466" spans="4:8" x14ac:dyDescent="0.3">
      <c r="D466">
        <v>2</v>
      </c>
      <c r="E466" t="s">
        <v>37</v>
      </c>
      <c r="G466">
        <v>1</v>
      </c>
      <c r="H466" t="s">
        <v>27</v>
      </c>
    </row>
    <row r="467" spans="4:8" x14ac:dyDescent="0.3">
      <c r="D467">
        <v>3</v>
      </c>
      <c r="E467" t="s">
        <v>37</v>
      </c>
      <c r="G467">
        <v>2</v>
      </c>
      <c r="H467" t="s">
        <v>27</v>
      </c>
    </row>
    <row r="468" spans="4:8" x14ac:dyDescent="0.3">
      <c r="D468">
        <v>1</v>
      </c>
      <c r="E468" t="s">
        <v>37</v>
      </c>
      <c r="G468">
        <v>2</v>
      </c>
      <c r="H468" t="s">
        <v>27</v>
      </c>
    </row>
    <row r="469" spans="4:8" x14ac:dyDescent="0.3">
      <c r="D469">
        <v>1</v>
      </c>
      <c r="E469" t="s">
        <v>37</v>
      </c>
      <c r="G469">
        <v>2</v>
      </c>
      <c r="H469" t="s">
        <v>27</v>
      </c>
    </row>
    <row r="470" spans="4:8" x14ac:dyDescent="0.3">
      <c r="D470">
        <v>4</v>
      </c>
      <c r="E470" t="s">
        <v>37</v>
      </c>
      <c r="G470">
        <v>4</v>
      </c>
      <c r="H470" t="s">
        <v>27</v>
      </c>
    </row>
    <row r="471" spans="4:8" x14ac:dyDescent="0.3">
      <c r="D471">
        <v>2</v>
      </c>
      <c r="E471" t="s">
        <v>37</v>
      </c>
      <c r="G471">
        <v>1</v>
      </c>
      <c r="H471" t="s">
        <v>27</v>
      </c>
    </row>
    <row r="472" spans="4:8" x14ac:dyDescent="0.3">
      <c r="D472">
        <v>2</v>
      </c>
      <c r="E472" t="s">
        <v>37</v>
      </c>
      <c r="G472">
        <v>1</v>
      </c>
      <c r="H472" t="s">
        <v>27</v>
      </c>
    </row>
    <row r="473" spans="4:8" x14ac:dyDescent="0.3">
      <c r="D473">
        <v>1</v>
      </c>
      <c r="E473" t="s">
        <v>37</v>
      </c>
      <c r="G473">
        <v>1</v>
      </c>
      <c r="H473" t="s">
        <v>27</v>
      </c>
    </row>
    <row r="474" spans="4:8" x14ac:dyDescent="0.3">
      <c r="D474">
        <v>2</v>
      </c>
      <c r="E474" t="s">
        <v>37</v>
      </c>
      <c r="G474">
        <v>2</v>
      </c>
      <c r="H474" t="s">
        <v>27</v>
      </c>
    </row>
    <row r="475" spans="4:8" x14ac:dyDescent="0.3">
      <c r="D475">
        <v>2</v>
      </c>
      <c r="E475" t="s">
        <v>37</v>
      </c>
      <c r="G475">
        <v>4</v>
      </c>
      <c r="H475" t="s">
        <v>27</v>
      </c>
    </row>
    <row r="476" spans="4:8" x14ac:dyDescent="0.3">
      <c r="D476">
        <v>1</v>
      </c>
      <c r="E476" t="s">
        <v>37</v>
      </c>
      <c r="G476">
        <v>2</v>
      </c>
      <c r="H476" t="s">
        <v>27</v>
      </c>
    </row>
    <row r="477" spans="4:8" x14ac:dyDescent="0.3">
      <c r="D477">
        <v>1</v>
      </c>
      <c r="E477" t="s">
        <v>37</v>
      </c>
      <c r="G477">
        <v>5</v>
      </c>
      <c r="H477" t="s">
        <v>27</v>
      </c>
    </row>
    <row r="478" spans="4:8" x14ac:dyDescent="0.3">
      <c r="D478">
        <v>1</v>
      </c>
      <c r="E478" t="s">
        <v>37</v>
      </c>
      <c r="G478">
        <v>4</v>
      </c>
      <c r="H478" t="s">
        <v>27</v>
      </c>
    </row>
    <row r="479" spans="4:8" x14ac:dyDescent="0.3">
      <c r="D479">
        <v>1</v>
      </c>
      <c r="E479" t="s">
        <v>37</v>
      </c>
      <c r="G479">
        <v>2</v>
      </c>
      <c r="H479" t="s">
        <v>27</v>
      </c>
    </row>
    <row r="480" spans="4:8" x14ac:dyDescent="0.3">
      <c r="D480">
        <v>2</v>
      </c>
      <c r="E480" t="s">
        <v>37</v>
      </c>
      <c r="G480">
        <v>3</v>
      </c>
      <c r="H480" t="s">
        <v>27</v>
      </c>
    </row>
    <row r="481" spans="4:8" x14ac:dyDescent="0.3">
      <c r="D481">
        <v>1</v>
      </c>
      <c r="E481" t="s">
        <v>37</v>
      </c>
      <c r="G481">
        <v>1</v>
      </c>
      <c r="H481" t="s">
        <v>27</v>
      </c>
    </row>
    <row r="482" spans="4:8" x14ac:dyDescent="0.3">
      <c r="D482">
        <v>2</v>
      </c>
      <c r="E482" t="s">
        <v>37</v>
      </c>
      <c r="G482">
        <v>2</v>
      </c>
      <c r="H482" t="s">
        <v>27</v>
      </c>
    </row>
    <row r="483" spans="4:8" x14ac:dyDescent="0.3">
      <c r="D483">
        <v>2</v>
      </c>
      <c r="E483" t="s">
        <v>37</v>
      </c>
      <c r="G483">
        <v>2</v>
      </c>
      <c r="H483" t="s">
        <v>27</v>
      </c>
    </row>
    <row r="484" spans="4:8" x14ac:dyDescent="0.3">
      <c r="D484">
        <v>1</v>
      </c>
      <c r="E484" t="s">
        <v>37</v>
      </c>
      <c r="G484">
        <v>1</v>
      </c>
      <c r="H484" t="s">
        <v>27</v>
      </c>
    </row>
    <row r="485" spans="4:8" x14ac:dyDescent="0.3">
      <c r="D485">
        <v>3</v>
      </c>
      <c r="E485" t="s">
        <v>37</v>
      </c>
      <c r="G485">
        <v>1</v>
      </c>
      <c r="H485" t="s">
        <v>27</v>
      </c>
    </row>
    <row r="486" spans="4:8" x14ac:dyDescent="0.3">
      <c r="D486">
        <v>1</v>
      </c>
      <c r="E486" t="s">
        <v>37</v>
      </c>
      <c r="G486">
        <v>1</v>
      </c>
      <c r="H486" t="s">
        <v>27</v>
      </c>
    </row>
    <row r="487" spans="4:8" x14ac:dyDescent="0.3">
      <c r="D487">
        <v>2</v>
      </c>
      <c r="E487" t="s">
        <v>37</v>
      </c>
      <c r="G487">
        <v>1</v>
      </c>
      <c r="H487" t="s">
        <v>27</v>
      </c>
    </row>
    <row r="488" spans="4:8" x14ac:dyDescent="0.3">
      <c r="D488">
        <v>2</v>
      </c>
      <c r="E488" t="s">
        <v>37</v>
      </c>
      <c r="G488">
        <v>4</v>
      </c>
      <c r="H488" t="s">
        <v>27</v>
      </c>
    </row>
    <row r="489" spans="4:8" x14ac:dyDescent="0.3">
      <c r="D489">
        <v>1</v>
      </c>
      <c r="E489" t="s">
        <v>37</v>
      </c>
      <c r="G489">
        <v>3</v>
      </c>
      <c r="H489" t="s">
        <v>27</v>
      </c>
    </row>
    <row r="490" spans="4:8" x14ac:dyDescent="0.3">
      <c r="D490">
        <v>2</v>
      </c>
      <c r="E490" t="s">
        <v>37</v>
      </c>
      <c r="G490">
        <v>1</v>
      </c>
      <c r="H490" t="s">
        <v>27</v>
      </c>
    </row>
    <row r="491" spans="4:8" x14ac:dyDescent="0.3">
      <c r="D491">
        <v>3</v>
      </c>
      <c r="E491" t="s">
        <v>37</v>
      </c>
      <c r="G491">
        <v>3</v>
      </c>
      <c r="H491" t="s">
        <v>27</v>
      </c>
    </row>
    <row r="492" spans="4:8" x14ac:dyDescent="0.3">
      <c r="D492">
        <v>3</v>
      </c>
      <c r="E492" t="s">
        <v>37</v>
      </c>
      <c r="G492">
        <v>3</v>
      </c>
      <c r="H492" t="s">
        <v>27</v>
      </c>
    </row>
    <row r="493" spans="4:8" x14ac:dyDescent="0.3">
      <c r="D493">
        <v>3</v>
      </c>
      <c r="E493" t="s">
        <v>37</v>
      </c>
      <c r="G493">
        <v>1</v>
      </c>
      <c r="H493" t="s">
        <v>27</v>
      </c>
    </row>
    <row r="494" spans="4:8" x14ac:dyDescent="0.3">
      <c r="D494">
        <v>1</v>
      </c>
      <c r="E494" t="s">
        <v>37</v>
      </c>
      <c r="G494">
        <v>3</v>
      </c>
      <c r="H494" t="s">
        <v>27</v>
      </c>
    </row>
    <row r="495" spans="4:8" x14ac:dyDescent="0.3">
      <c r="D495">
        <v>1</v>
      </c>
      <c r="E495" t="s">
        <v>37</v>
      </c>
      <c r="G495">
        <v>3</v>
      </c>
      <c r="H495" t="s">
        <v>27</v>
      </c>
    </row>
    <row r="496" spans="4:8" x14ac:dyDescent="0.3">
      <c r="D496">
        <v>3</v>
      </c>
      <c r="E496" t="s">
        <v>37</v>
      </c>
      <c r="G496">
        <v>3</v>
      </c>
      <c r="H496" t="s">
        <v>27</v>
      </c>
    </row>
    <row r="497" spans="4:8" x14ac:dyDescent="0.3">
      <c r="D497">
        <v>1</v>
      </c>
      <c r="E497" t="s">
        <v>37</v>
      </c>
      <c r="G497">
        <v>1</v>
      </c>
      <c r="H497" t="s">
        <v>27</v>
      </c>
    </row>
    <row r="498" spans="4:8" x14ac:dyDescent="0.3">
      <c r="D498">
        <v>1</v>
      </c>
      <c r="E498" t="s">
        <v>37</v>
      </c>
      <c r="G498">
        <v>1</v>
      </c>
      <c r="H498" t="s">
        <v>27</v>
      </c>
    </row>
    <row r="499" spans="4:8" x14ac:dyDescent="0.3">
      <c r="D499">
        <v>2</v>
      </c>
      <c r="E499" t="s">
        <v>37</v>
      </c>
      <c r="G499">
        <v>2</v>
      </c>
      <c r="H499" t="s">
        <v>27</v>
      </c>
    </row>
    <row r="500" spans="4:8" x14ac:dyDescent="0.3">
      <c r="D500">
        <v>3</v>
      </c>
      <c r="E500" t="s">
        <v>37</v>
      </c>
      <c r="G500">
        <v>4</v>
      </c>
      <c r="H500" t="s">
        <v>27</v>
      </c>
    </row>
    <row r="501" spans="4:8" x14ac:dyDescent="0.3">
      <c r="D501">
        <v>2</v>
      </c>
      <c r="E501" t="s">
        <v>37</v>
      </c>
      <c r="G501">
        <v>2</v>
      </c>
      <c r="H501" t="s">
        <v>27</v>
      </c>
    </row>
    <row r="502" spans="4:8" x14ac:dyDescent="0.3">
      <c r="D502">
        <v>2</v>
      </c>
      <c r="E502" t="s">
        <v>37</v>
      </c>
      <c r="G502">
        <v>2</v>
      </c>
      <c r="H502" t="s">
        <v>27</v>
      </c>
    </row>
    <row r="503" spans="4:8" x14ac:dyDescent="0.3">
      <c r="D503">
        <v>2</v>
      </c>
      <c r="E503" t="s">
        <v>37</v>
      </c>
      <c r="G503">
        <v>1</v>
      </c>
      <c r="H503" t="s">
        <v>27</v>
      </c>
    </row>
    <row r="504" spans="4:8" x14ac:dyDescent="0.3">
      <c r="D504">
        <v>1</v>
      </c>
      <c r="E504" t="s">
        <v>37</v>
      </c>
      <c r="G504">
        <v>2</v>
      </c>
      <c r="H504" t="s">
        <v>27</v>
      </c>
    </row>
    <row r="505" spans="4:8" x14ac:dyDescent="0.3">
      <c r="D505">
        <v>1</v>
      </c>
      <c r="E505" t="s">
        <v>37</v>
      </c>
      <c r="G505">
        <v>1</v>
      </c>
      <c r="H505" t="s">
        <v>27</v>
      </c>
    </row>
    <row r="506" spans="4:8" x14ac:dyDescent="0.3">
      <c r="D506">
        <v>2</v>
      </c>
      <c r="E506" t="s">
        <v>37</v>
      </c>
      <c r="G506">
        <v>3</v>
      </c>
      <c r="H506" t="s">
        <v>27</v>
      </c>
    </row>
    <row r="507" spans="4:8" x14ac:dyDescent="0.3">
      <c r="D507">
        <v>1</v>
      </c>
      <c r="E507" t="s">
        <v>37</v>
      </c>
      <c r="G507">
        <v>2</v>
      </c>
      <c r="H507" t="s">
        <v>27</v>
      </c>
    </row>
    <row r="508" spans="4:8" x14ac:dyDescent="0.3">
      <c r="D508">
        <v>3</v>
      </c>
      <c r="E508" t="s">
        <v>37</v>
      </c>
      <c r="G508">
        <v>1</v>
      </c>
      <c r="H508" t="s">
        <v>27</v>
      </c>
    </row>
    <row r="509" spans="4:8" x14ac:dyDescent="0.3">
      <c r="D509">
        <v>2</v>
      </c>
      <c r="E509" t="s">
        <v>37</v>
      </c>
      <c r="G509">
        <v>3</v>
      </c>
      <c r="H509" t="s">
        <v>27</v>
      </c>
    </row>
    <row r="510" spans="4:8" x14ac:dyDescent="0.3">
      <c r="D510">
        <v>2</v>
      </c>
      <c r="E510" t="s">
        <v>37</v>
      </c>
      <c r="G510">
        <v>3</v>
      </c>
      <c r="H510" t="s">
        <v>27</v>
      </c>
    </row>
    <row r="511" spans="4:8" x14ac:dyDescent="0.3">
      <c r="D511">
        <v>2</v>
      </c>
      <c r="E511" t="s">
        <v>37</v>
      </c>
      <c r="G511">
        <v>2</v>
      </c>
      <c r="H511" t="s">
        <v>27</v>
      </c>
    </row>
    <row r="512" spans="4:8" x14ac:dyDescent="0.3">
      <c r="D512">
        <v>1</v>
      </c>
      <c r="E512" t="s">
        <v>37</v>
      </c>
      <c r="G512">
        <v>5</v>
      </c>
      <c r="H512" t="s">
        <v>27</v>
      </c>
    </row>
    <row r="513" spans="4:8" x14ac:dyDescent="0.3">
      <c r="D513">
        <v>1</v>
      </c>
      <c r="E513" t="s">
        <v>37</v>
      </c>
      <c r="G513">
        <v>2</v>
      </c>
      <c r="H513" t="s">
        <v>27</v>
      </c>
    </row>
    <row r="514" spans="4:8" x14ac:dyDescent="0.3">
      <c r="D514">
        <v>1</v>
      </c>
      <c r="E514" t="s">
        <v>37</v>
      </c>
      <c r="G514">
        <v>5</v>
      </c>
      <c r="H514" t="s">
        <v>27</v>
      </c>
    </row>
    <row r="515" spans="4:8" x14ac:dyDescent="0.3">
      <c r="D515">
        <v>3</v>
      </c>
      <c r="E515" t="s">
        <v>37</v>
      </c>
      <c r="G515">
        <v>1</v>
      </c>
      <c r="H515" t="s">
        <v>27</v>
      </c>
    </row>
    <row r="516" spans="4:8" x14ac:dyDescent="0.3">
      <c r="D516">
        <v>2</v>
      </c>
      <c r="E516" t="s">
        <v>37</v>
      </c>
      <c r="G516">
        <v>1</v>
      </c>
      <c r="H516" t="s">
        <v>27</v>
      </c>
    </row>
    <row r="517" spans="4:8" x14ac:dyDescent="0.3">
      <c r="D517">
        <v>1</v>
      </c>
      <c r="E517" t="s">
        <v>37</v>
      </c>
      <c r="G517">
        <v>1</v>
      </c>
      <c r="H517" t="s">
        <v>27</v>
      </c>
    </row>
    <row r="518" spans="4:8" x14ac:dyDescent="0.3">
      <c r="D518">
        <v>1</v>
      </c>
      <c r="E518" t="s">
        <v>37</v>
      </c>
      <c r="G518">
        <v>2</v>
      </c>
      <c r="H518" t="s">
        <v>27</v>
      </c>
    </row>
    <row r="519" spans="4:8" x14ac:dyDescent="0.3">
      <c r="D519">
        <v>1</v>
      </c>
      <c r="E519" t="s">
        <v>37</v>
      </c>
      <c r="G519">
        <v>1</v>
      </c>
      <c r="H519" t="s">
        <v>27</v>
      </c>
    </row>
    <row r="520" spans="4:8" x14ac:dyDescent="0.3">
      <c r="D520">
        <v>1</v>
      </c>
      <c r="E520" t="s">
        <v>37</v>
      </c>
      <c r="G520">
        <v>5</v>
      </c>
      <c r="H520" t="s">
        <v>27</v>
      </c>
    </row>
    <row r="521" spans="4:8" x14ac:dyDescent="0.3">
      <c r="D521">
        <v>1</v>
      </c>
      <c r="E521" t="s">
        <v>37</v>
      </c>
      <c r="G521">
        <v>2</v>
      </c>
      <c r="H521" t="s">
        <v>27</v>
      </c>
    </row>
    <row r="522" spans="4:8" x14ac:dyDescent="0.3">
      <c r="D522">
        <v>1</v>
      </c>
      <c r="E522" t="s">
        <v>37</v>
      </c>
      <c r="G522">
        <v>2</v>
      </c>
      <c r="H522" t="s">
        <v>27</v>
      </c>
    </row>
    <row r="523" spans="4:8" x14ac:dyDescent="0.3">
      <c r="D523">
        <v>1</v>
      </c>
      <c r="E523" t="s">
        <v>37</v>
      </c>
      <c r="G523">
        <v>3</v>
      </c>
      <c r="H523" t="s">
        <v>27</v>
      </c>
    </row>
    <row r="524" spans="4:8" x14ac:dyDescent="0.3">
      <c r="D524">
        <v>3</v>
      </c>
      <c r="E524" t="s">
        <v>37</v>
      </c>
      <c r="G524">
        <v>2</v>
      </c>
      <c r="H524" t="s">
        <v>27</v>
      </c>
    </row>
    <row r="525" spans="4:8" x14ac:dyDescent="0.3">
      <c r="D525">
        <v>1</v>
      </c>
      <c r="E525" t="s">
        <v>37</v>
      </c>
      <c r="G525">
        <v>3</v>
      </c>
      <c r="H525" t="s">
        <v>27</v>
      </c>
    </row>
    <row r="526" spans="4:8" x14ac:dyDescent="0.3">
      <c r="D526">
        <v>1</v>
      </c>
      <c r="E526" t="s">
        <v>37</v>
      </c>
      <c r="G526">
        <v>2</v>
      </c>
      <c r="H526" t="s">
        <v>27</v>
      </c>
    </row>
    <row r="527" spans="4:8" x14ac:dyDescent="0.3">
      <c r="D527">
        <v>5</v>
      </c>
      <c r="E527" t="s">
        <v>37</v>
      </c>
      <c r="G527">
        <v>1</v>
      </c>
      <c r="H527" t="s">
        <v>27</v>
      </c>
    </row>
    <row r="528" spans="4:8" x14ac:dyDescent="0.3">
      <c r="D528">
        <v>2</v>
      </c>
      <c r="E528" t="s">
        <v>37</v>
      </c>
      <c r="G528">
        <v>1</v>
      </c>
      <c r="H528" t="s">
        <v>27</v>
      </c>
    </row>
    <row r="529" spans="4:8" x14ac:dyDescent="0.3">
      <c r="D529">
        <v>1</v>
      </c>
      <c r="E529" t="s">
        <v>37</v>
      </c>
      <c r="G529">
        <v>2</v>
      </c>
      <c r="H529" t="s">
        <v>27</v>
      </c>
    </row>
    <row r="530" spans="4:8" x14ac:dyDescent="0.3">
      <c r="D530">
        <v>2</v>
      </c>
      <c r="E530" t="s">
        <v>37</v>
      </c>
      <c r="G530">
        <v>1</v>
      </c>
      <c r="H530" t="s">
        <v>27</v>
      </c>
    </row>
    <row r="531" spans="4:8" x14ac:dyDescent="0.3">
      <c r="D531">
        <v>2</v>
      </c>
      <c r="E531" t="s">
        <v>37</v>
      </c>
      <c r="G531">
        <v>1</v>
      </c>
      <c r="H531" t="s">
        <v>27</v>
      </c>
    </row>
    <row r="532" spans="4:8" x14ac:dyDescent="0.3">
      <c r="D532">
        <v>1</v>
      </c>
      <c r="E532" t="s">
        <v>37</v>
      </c>
      <c r="G532">
        <v>3</v>
      </c>
      <c r="H532" t="s">
        <v>27</v>
      </c>
    </row>
    <row r="533" spans="4:8" x14ac:dyDescent="0.3">
      <c r="D533">
        <v>1</v>
      </c>
      <c r="E533" t="s">
        <v>37</v>
      </c>
      <c r="G533">
        <v>2</v>
      </c>
      <c r="H533" t="s">
        <v>27</v>
      </c>
    </row>
    <row r="534" spans="4:8" x14ac:dyDescent="0.3">
      <c r="D534">
        <v>1</v>
      </c>
      <c r="E534" t="s">
        <v>37</v>
      </c>
      <c r="G534">
        <v>2</v>
      </c>
      <c r="H534" t="s">
        <v>27</v>
      </c>
    </row>
    <row r="535" spans="4:8" x14ac:dyDescent="0.3">
      <c r="D535">
        <v>2</v>
      </c>
      <c r="E535" t="s">
        <v>37</v>
      </c>
      <c r="G535">
        <v>2</v>
      </c>
      <c r="H535" t="s">
        <v>27</v>
      </c>
    </row>
    <row r="536" spans="4:8" x14ac:dyDescent="0.3">
      <c r="D536">
        <v>2</v>
      </c>
      <c r="E536" t="s">
        <v>37</v>
      </c>
      <c r="G536">
        <v>2</v>
      </c>
      <c r="H536" t="s">
        <v>27</v>
      </c>
    </row>
    <row r="537" spans="4:8" x14ac:dyDescent="0.3">
      <c r="D537">
        <v>1</v>
      </c>
      <c r="E537" t="s">
        <v>37</v>
      </c>
      <c r="G537">
        <v>3</v>
      </c>
      <c r="H537" t="s">
        <v>27</v>
      </c>
    </row>
    <row r="538" spans="4:8" x14ac:dyDescent="0.3">
      <c r="D538">
        <v>1</v>
      </c>
      <c r="E538" t="s">
        <v>37</v>
      </c>
      <c r="G538">
        <v>3</v>
      </c>
      <c r="H538" t="s">
        <v>27</v>
      </c>
    </row>
    <row r="539" spans="4:8" x14ac:dyDescent="0.3">
      <c r="D539">
        <v>3</v>
      </c>
      <c r="E539" t="s">
        <v>37</v>
      </c>
      <c r="G539">
        <v>5</v>
      </c>
      <c r="H539" t="s">
        <v>27</v>
      </c>
    </row>
    <row r="540" spans="4:8" x14ac:dyDescent="0.3">
      <c r="D540">
        <v>2</v>
      </c>
      <c r="E540" t="s">
        <v>37</v>
      </c>
      <c r="G540">
        <v>3</v>
      </c>
      <c r="H540" t="s">
        <v>27</v>
      </c>
    </row>
    <row r="541" spans="4:8" x14ac:dyDescent="0.3">
      <c r="D541">
        <v>3</v>
      </c>
      <c r="E541" t="s">
        <v>37</v>
      </c>
      <c r="G541">
        <v>5</v>
      </c>
      <c r="H541" t="s">
        <v>27</v>
      </c>
    </row>
    <row r="542" spans="4:8" x14ac:dyDescent="0.3">
      <c r="D542">
        <v>3</v>
      </c>
      <c r="E542" t="s">
        <v>37</v>
      </c>
      <c r="G542">
        <v>1</v>
      </c>
      <c r="H542" t="s">
        <v>27</v>
      </c>
    </row>
    <row r="543" spans="4:8" x14ac:dyDescent="0.3">
      <c r="D543">
        <v>2</v>
      </c>
      <c r="E543" t="s">
        <v>37</v>
      </c>
      <c r="G543">
        <v>3</v>
      </c>
      <c r="H543" t="s">
        <v>27</v>
      </c>
    </row>
    <row r="544" spans="4:8" x14ac:dyDescent="0.3">
      <c r="D544">
        <v>2</v>
      </c>
      <c r="E544" t="s">
        <v>37</v>
      </c>
      <c r="G544">
        <v>1</v>
      </c>
      <c r="H544" t="s">
        <v>27</v>
      </c>
    </row>
    <row r="545" spans="4:8" x14ac:dyDescent="0.3">
      <c r="D545">
        <v>2</v>
      </c>
      <c r="E545" t="s">
        <v>37</v>
      </c>
      <c r="G545">
        <v>2</v>
      </c>
      <c r="H545" t="s">
        <v>27</v>
      </c>
    </row>
    <row r="546" spans="4:8" x14ac:dyDescent="0.3">
      <c r="D546">
        <v>5</v>
      </c>
      <c r="E546" t="s">
        <v>37</v>
      </c>
      <c r="G546">
        <v>1</v>
      </c>
      <c r="H546" t="s">
        <v>27</v>
      </c>
    </row>
    <row r="547" spans="4:8" x14ac:dyDescent="0.3">
      <c r="D547">
        <v>3</v>
      </c>
      <c r="E547" t="s">
        <v>37</v>
      </c>
      <c r="G547">
        <v>1</v>
      </c>
      <c r="H547" t="s">
        <v>27</v>
      </c>
    </row>
    <row r="548" spans="4:8" x14ac:dyDescent="0.3">
      <c r="D548">
        <v>3</v>
      </c>
      <c r="E548" t="s">
        <v>37</v>
      </c>
      <c r="G548">
        <v>2</v>
      </c>
      <c r="H548" t="s">
        <v>27</v>
      </c>
    </row>
    <row r="549" spans="4:8" x14ac:dyDescent="0.3">
      <c r="D549">
        <v>4</v>
      </c>
      <c r="E549" t="s">
        <v>37</v>
      </c>
      <c r="G549">
        <v>1</v>
      </c>
      <c r="H549" t="s">
        <v>27</v>
      </c>
    </row>
    <row r="550" spans="4:8" x14ac:dyDescent="0.3">
      <c r="D550">
        <v>3</v>
      </c>
      <c r="E550" t="s">
        <v>37</v>
      </c>
      <c r="G550">
        <v>2</v>
      </c>
      <c r="H550" t="s">
        <v>27</v>
      </c>
    </row>
    <row r="551" spans="4:8" x14ac:dyDescent="0.3">
      <c r="D551">
        <v>1</v>
      </c>
      <c r="E551" t="s">
        <v>37</v>
      </c>
      <c r="G551">
        <v>2</v>
      </c>
      <c r="H551" t="s">
        <v>27</v>
      </c>
    </row>
    <row r="552" spans="4:8" x14ac:dyDescent="0.3">
      <c r="D552">
        <v>2</v>
      </c>
      <c r="E552" t="s">
        <v>37</v>
      </c>
      <c r="G552">
        <v>2</v>
      </c>
      <c r="H552" t="s">
        <v>27</v>
      </c>
    </row>
    <row r="553" spans="4:8" x14ac:dyDescent="0.3">
      <c r="D553">
        <v>1</v>
      </c>
      <c r="E553" t="s">
        <v>37</v>
      </c>
      <c r="G553">
        <v>2</v>
      </c>
      <c r="H553" t="s">
        <v>27</v>
      </c>
    </row>
    <row r="554" spans="4:8" x14ac:dyDescent="0.3">
      <c r="D554">
        <v>1</v>
      </c>
      <c r="E554" t="s">
        <v>37</v>
      </c>
      <c r="G554">
        <v>1</v>
      </c>
      <c r="H554" t="s">
        <v>27</v>
      </c>
    </row>
    <row r="555" spans="4:8" x14ac:dyDescent="0.3">
      <c r="D555">
        <v>1</v>
      </c>
      <c r="E555" t="s">
        <v>37</v>
      </c>
      <c r="G555">
        <v>2</v>
      </c>
      <c r="H555" t="s">
        <v>27</v>
      </c>
    </row>
    <row r="556" spans="4:8" x14ac:dyDescent="0.3">
      <c r="D556">
        <v>3</v>
      </c>
      <c r="E556" t="s">
        <v>37</v>
      </c>
      <c r="G556">
        <v>2</v>
      </c>
      <c r="H556" t="s">
        <v>27</v>
      </c>
    </row>
    <row r="557" spans="4:8" x14ac:dyDescent="0.3">
      <c r="D557">
        <v>1</v>
      </c>
      <c r="E557" t="s">
        <v>37</v>
      </c>
      <c r="G557">
        <v>1</v>
      </c>
      <c r="H557" t="s">
        <v>27</v>
      </c>
    </row>
    <row r="558" spans="4:8" x14ac:dyDescent="0.3">
      <c r="D558">
        <v>2</v>
      </c>
      <c r="E558" t="s">
        <v>37</v>
      </c>
      <c r="G558">
        <v>1</v>
      </c>
      <c r="H558" t="s">
        <v>27</v>
      </c>
    </row>
    <row r="559" spans="4:8" x14ac:dyDescent="0.3">
      <c r="D559">
        <v>2</v>
      </c>
      <c r="E559" t="s">
        <v>37</v>
      </c>
      <c r="G559">
        <v>1</v>
      </c>
      <c r="H559" t="s">
        <v>27</v>
      </c>
    </row>
    <row r="560" spans="4:8" x14ac:dyDescent="0.3">
      <c r="D560">
        <v>3</v>
      </c>
      <c r="E560" t="s">
        <v>37</v>
      </c>
      <c r="G560">
        <v>2</v>
      </c>
      <c r="H560" t="s">
        <v>27</v>
      </c>
    </row>
    <row r="561" spans="4:8" x14ac:dyDescent="0.3">
      <c r="D561">
        <v>1</v>
      </c>
      <c r="E561" t="s">
        <v>37</v>
      </c>
      <c r="G561">
        <v>1</v>
      </c>
      <c r="H561" t="s">
        <v>27</v>
      </c>
    </row>
    <row r="562" spans="4:8" x14ac:dyDescent="0.3">
      <c r="D562">
        <v>1</v>
      </c>
      <c r="E562" t="s">
        <v>37</v>
      </c>
      <c r="G562">
        <v>3</v>
      </c>
      <c r="H562" t="s">
        <v>27</v>
      </c>
    </row>
    <row r="563" spans="4:8" x14ac:dyDescent="0.3">
      <c r="D563">
        <v>4</v>
      </c>
      <c r="E563" t="s">
        <v>37</v>
      </c>
      <c r="G563">
        <v>2</v>
      </c>
      <c r="H563" t="s">
        <v>27</v>
      </c>
    </row>
    <row r="564" spans="4:8" x14ac:dyDescent="0.3">
      <c r="D564">
        <v>2</v>
      </c>
      <c r="E564" t="s">
        <v>37</v>
      </c>
      <c r="G564">
        <v>4</v>
      </c>
      <c r="H564" t="s">
        <v>27</v>
      </c>
    </row>
    <row r="565" spans="4:8" x14ac:dyDescent="0.3">
      <c r="D565">
        <v>3</v>
      </c>
      <c r="E565" t="s">
        <v>37</v>
      </c>
      <c r="G565">
        <v>2</v>
      </c>
      <c r="H565" t="s">
        <v>27</v>
      </c>
    </row>
    <row r="566" spans="4:8" x14ac:dyDescent="0.3">
      <c r="D566">
        <v>3</v>
      </c>
      <c r="E566" t="s">
        <v>37</v>
      </c>
      <c r="G566">
        <v>1</v>
      </c>
      <c r="H566" t="s">
        <v>27</v>
      </c>
    </row>
    <row r="567" spans="4:8" x14ac:dyDescent="0.3">
      <c r="D567">
        <v>4</v>
      </c>
      <c r="E567" t="s">
        <v>37</v>
      </c>
      <c r="G567">
        <v>1</v>
      </c>
      <c r="H567" t="s">
        <v>27</v>
      </c>
    </row>
    <row r="568" spans="4:8" x14ac:dyDescent="0.3">
      <c r="D568">
        <v>1</v>
      </c>
      <c r="E568" t="s">
        <v>37</v>
      </c>
      <c r="G568">
        <v>2</v>
      </c>
      <c r="H568" t="s">
        <v>27</v>
      </c>
    </row>
    <row r="569" spans="4:8" x14ac:dyDescent="0.3">
      <c r="D569">
        <v>1</v>
      </c>
      <c r="E569" t="s">
        <v>37</v>
      </c>
      <c r="G569">
        <v>2</v>
      </c>
      <c r="H569" t="s">
        <v>27</v>
      </c>
    </row>
    <row r="570" spans="4:8" x14ac:dyDescent="0.3">
      <c r="D570">
        <v>2</v>
      </c>
      <c r="E570" t="s">
        <v>37</v>
      </c>
      <c r="G570">
        <v>2</v>
      </c>
      <c r="H570" t="s">
        <v>27</v>
      </c>
    </row>
    <row r="571" spans="4:8" x14ac:dyDescent="0.3">
      <c r="D571">
        <v>2</v>
      </c>
      <c r="E571" t="s">
        <v>37</v>
      </c>
      <c r="G571">
        <v>3</v>
      </c>
      <c r="H571" t="s">
        <v>27</v>
      </c>
    </row>
    <row r="572" spans="4:8" x14ac:dyDescent="0.3">
      <c r="D572">
        <v>5</v>
      </c>
      <c r="E572" t="s">
        <v>37</v>
      </c>
      <c r="G572">
        <v>3</v>
      </c>
      <c r="H572" t="s">
        <v>27</v>
      </c>
    </row>
    <row r="573" spans="4:8" x14ac:dyDescent="0.3">
      <c r="D573">
        <v>5</v>
      </c>
      <c r="E573" t="s">
        <v>37</v>
      </c>
      <c r="G573">
        <v>3</v>
      </c>
      <c r="H573" t="s">
        <v>27</v>
      </c>
    </row>
    <row r="574" spans="4:8" x14ac:dyDescent="0.3">
      <c r="D574">
        <v>1</v>
      </c>
      <c r="E574" t="s">
        <v>37</v>
      </c>
      <c r="G574">
        <v>2</v>
      </c>
      <c r="H574" t="s">
        <v>27</v>
      </c>
    </row>
    <row r="575" spans="4:8" x14ac:dyDescent="0.3">
      <c r="D575">
        <v>3</v>
      </c>
      <c r="E575" t="s">
        <v>37</v>
      </c>
      <c r="G575">
        <v>1</v>
      </c>
      <c r="H575" t="s">
        <v>27</v>
      </c>
    </row>
    <row r="576" spans="4:8" x14ac:dyDescent="0.3">
      <c r="D576">
        <v>2</v>
      </c>
      <c r="E576" t="s">
        <v>37</v>
      </c>
      <c r="G576">
        <v>1</v>
      </c>
      <c r="H576" t="s">
        <v>27</v>
      </c>
    </row>
    <row r="577" spans="4:8" x14ac:dyDescent="0.3">
      <c r="D577">
        <v>1</v>
      </c>
      <c r="E577" t="s">
        <v>37</v>
      </c>
      <c r="G577">
        <v>1</v>
      </c>
      <c r="H577" t="s">
        <v>27</v>
      </c>
    </row>
    <row r="578" spans="4:8" x14ac:dyDescent="0.3">
      <c r="D578">
        <v>3</v>
      </c>
      <c r="E578" t="s">
        <v>37</v>
      </c>
      <c r="G578">
        <v>4</v>
      </c>
      <c r="H578" t="s">
        <v>27</v>
      </c>
    </row>
    <row r="579" spans="4:8" x14ac:dyDescent="0.3">
      <c r="D579">
        <v>1</v>
      </c>
      <c r="E579" t="s">
        <v>37</v>
      </c>
      <c r="G579">
        <v>2</v>
      </c>
      <c r="H579" t="s">
        <v>27</v>
      </c>
    </row>
    <row r="580" spans="4:8" x14ac:dyDescent="0.3">
      <c r="D580">
        <v>4</v>
      </c>
      <c r="E580" t="s">
        <v>37</v>
      </c>
      <c r="G580">
        <v>2</v>
      </c>
      <c r="H580" t="s">
        <v>27</v>
      </c>
    </row>
    <row r="581" spans="4:8" x14ac:dyDescent="0.3">
      <c r="D581">
        <v>1</v>
      </c>
      <c r="E581" t="s">
        <v>37</v>
      </c>
      <c r="G581">
        <v>3</v>
      </c>
      <c r="H581" t="s">
        <v>27</v>
      </c>
    </row>
    <row r="582" spans="4:8" x14ac:dyDescent="0.3">
      <c r="D582">
        <v>2</v>
      </c>
      <c r="E582" t="s">
        <v>37</v>
      </c>
      <c r="G582">
        <v>2</v>
      </c>
      <c r="H582" t="s">
        <v>27</v>
      </c>
    </row>
    <row r="583" spans="4:8" x14ac:dyDescent="0.3">
      <c r="D583">
        <v>1</v>
      </c>
      <c r="E583" t="s">
        <v>37</v>
      </c>
      <c r="G583">
        <v>2</v>
      </c>
      <c r="H583" t="s">
        <v>27</v>
      </c>
    </row>
    <row r="584" spans="4:8" x14ac:dyDescent="0.3">
      <c r="D584">
        <v>5</v>
      </c>
      <c r="E584" t="s">
        <v>37</v>
      </c>
      <c r="G584">
        <v>1</v>
      </c>
      <c r="H584" t="s">
        <v>27</v>
      </c>
    </row>
    <row r="585" spans="4:8" x14ac:dyDescent="0.3">
      <c r="D585">
        <v>1</v>
      </c>
      <c r="E585" t="s">
        <v>37</v>
      </c>
      <c r="G585">
        <v>1</v>
      </c>
      <c r="H585" t="s">
        <v>27</v>
      </c>
    </row>
    <row r="586" spans="4:8" x14ac:dyDescent="0.3">
      <c r="D586">
        <v>3</v>
      </c>
      <c r="E586" t="s">
        <v>37</v>
      </c>
      <c r="G586">
        <v>2</v>
      </c>
      <c r="H586" t="s">
        <v>27</v>
      </c>
    </row>
    <row r="587" spans="4:8" x14ac:dyDescent="0.3">
      <c r="D587">
        <v>1</v>
      </c>
      <c r="E587" t="s">
        <v>37</v>
      </c>
      <c r="G587">
        <v>1</v>
      </c>
      <c r="H587" t="s">
        <v>27</v>
      </c>
    </row>
    <row r="588" spans="4:8" x14ac:dyDescent="0.3">
      <c r="D588">
        <v>1</v>
      </c>
      <c r="E588" t="s">
        <v>37</v>
      </c>
      <c r="G588">
        <v>2</v>
      </c>
      <c r="H588" t="s">
        <v>27</v>
      </c>
    </row>
    <row r="589" spans="4:8" x14ac:dyDescent="0.3">
      <c r="D589">
        <v>2</v>
      </c>
      <c r="E589" t="s">
        <v>37</v>
      </c>
      <c r="G589">
        <v>1</v>
      </c>
      <c r="H589" t="s">
        <v>27</v>
      </c>
    </row>
    <row r="590" spans="4:8" x14ac:dyDescent="0.3">
      <c r="D590">
        <v>1</v>
      </c>
      <c r="E590" t="s">
        <v>37</v>
      </c>
      <c r="G590">
        <v>1</v>
      </c>
      <c r="H590" t="s">
        <v>27</v>
      </c>
    </row>
    <row r="591" spans="4:8" x14ac:dyDescent="0.3">
      <c r="D591">
        <v>3</v>
      </c>
      <c r="E591" t="s">
        <v>37</v>
      </c>
      <c r="G591">
        <v>1</v>
      </c>
      <c r="H591" t="s">
        <v>27</v>
      </c>
    </row>
    <row r="592" spans="4:8" x14ac:dyDescent="0.3">
      <c r="D592">
        <v>2</v>
      </c>
      <c r="E592" t="s">
        <v>37</v>
      </c>
      <c r="G592">
        <v>4</v>
      </c>
      <c r="H592" t="s">
        <v>27</v>
      </c>
    </row>
    <row r="593" spans="4:8" x14ac:dyDescent="0.3">
      <c r="D593">
        <v>3</v>
      </c>
      <c r="E593" t="s">
        <v>37</v>
      </c>
      <c r="G593">
        <v>4</v>
      </c>
      <c r="H593" t="s">
        <v>27</v>
      </c>
    </row>
    <row r="594" spans="4:8" x14ac:dyDescent="0.3">
      <c r="D594">
        <v>1</v>
      </c>
      <c r="E594" t="s">
        <v>37</v>
      </c>
      <c r="G594">
        <v>1</v>
      </c>
      <c r="H594" t="s">
        <v>27</v>
      </c>
    </row>
    <row r="595" spans="4:8" x14ac:dyDescent="0.3">
      <c r="D595">
        <v>2</v>
      </c>
      <c r="E595" t="s">
        <v>37</v>
      </c>
      <c r="G595">
        <v>1</v>
      </c>
      <c r="H595" t="s">
        <v>27</v>
      </c>
    </row>
    <row r="596" spans="4:8" x14ac:dyDescent="0.3">
      <c r="D596">
        <v>1</v>
      </c>
      <c r="E596" t="s">
        <v>37</v>
      </c>
      <c r="G596">
        <v>2</v>
      </c>
      <c r="H596" t="s">
        <v>27</v>
      </c>
    </row>
    <row r="597" spans="4:8" x14ac:dyDescent="0.3">
      <c r="D597">
        <v>1</v>
      </c>
      <c r="E597" t="s">
        <v>37</v>
      </c>
      <c r="G597">
        <v>1</v>
      </c>
      <c r="H597" t="s">
        <v>27</v>
      </c>
    </row>
    <row r="598" spans="4:8" x14ac:dyDescent="0.3">
      <c r="D598">
        <v>2</v>
      </c>
      <c r="E598" t="s">
        <v>37</v>
      </c>
      <c r="G598">
        <v>1</v>
      </c>
      <c r="H598" t="s">
        <v>27</v>
      </c>
    </row>
    <row r="599" spans="4:8" x14ac:dyDescent="0.3">
      <c r="D599">
        <v>1</v>
      </c>
      <c r="E599" t="s">
        <v>37</v>
      </c>
      <c r="G599">
        <v>1</v>
      </c>
      <c r="H599" t="s">
        <v>27</v>
      </c>
    </row>
    <row r="600" spans="4:8" x14ac:dyDescent="0.3">
      <c r="D600">
        <v>2</v>
      </c>
      <c r="E600" t="s">
        <v>37</v>
      </c>
      <c r="G600">
        <v>2</v>
      </c>
      <c r="H600" t="s">
        <v>27</v>
      </c>
    </row>
    <row r="601" spans="4:8" x14ac:dyDescent="0.3">
      <c r="D601">
        <v>1</v>
      </c>
      <c r="E601" t="s">
        <v>37</v>
      </c>
      <c r="G601">
        <v>3</v>
      </c>
      <c r="H601" t="s">
        <v>27</v>
      </c>
    </row>
    <row r="602" spans="4:8" x14ac:dyDescent="0.3">
      <c r="D602">
        <v>4</v>
      </c>
      <c r="E602" t="s">
        <v>37</v>
      </c>
      <c r="G602">
        <v>2</v>
      </c>
      <c r="H602" t="s">
        <v>27</v>
      </c>
    </row>
    <row r="603" spans="4:8" x14ac:dyDescent="0.3">
      <c r="D603">
        <v>1</v>
      </c>
      <c r="E603" t="s">
        <v>37</v>
      </c>
      <c r="G603">
        <v>3</v>
      </c>
      <c r="H603" t="s">
        <v>27</v>
      </c>
    </row>
    <row r="604" spans="4:8" x14ac:dyDescent="0.3">
      <c r="D604">
        <v>1</v>
      </c>
      <c r="E604" t="s">
        <v>37</v>
      </c>
      <c r="G604">
        <v>3</v>
      </c>
      <c r="H604" t="s">
        <v>27</v>
      </c>
    </row>
    <row r="605" spans="4:8" x14ac:dyDescent="0.3">
      <c r="D605">
        <v>2</v>
      </c>
      <c r="E605" t="s">
        <v>37</v>
      </c>
      <c r="G605">
        <v>1</v>
      </c>
      <c r="H605" t="s">
        <v>27</v>
      </c>
    </row>
    <row r="606" spans="4:8" x14ac:dyDescent="0.3">
      <c r="D606">
        <v>3</v>
      </c>
      <c r="E606" t="s">
        <v>37</v>
      </c>
      <c r="G606">
        <v>2</v>
      </c>
      <c r="H606" t="s">
        <v>27</v>
      </c>
    </row>
    <row r="607" spans="4:8" x14ac:dyDescent="0.3">
      <c r="D607">
        <v>2</v>
      </c>
      <c r="E607" t="s">
        <v>37</v>
      </c>
      <c r="G607">
        <v>2</v>
      </c>
      <c r="H607" t="s">
        <v>27</v>
      </c>
    </row>
    <row r="608" spans="4:8" x14ac:dyDescent="0.3">
      <c r="D608">
        <v>1</v>
      </c>
      <c r="E608" t="s">
        <v>37</v>
      </c>
      <c r="G608">
        <v>4</v>
      </c>
      <c r="H608" t="s">
        <v>27</v>
      </c>
    </row>
    <row r="609" spans="4:8" x14ac:dyDescent="0.3">
      <c r="D609">
        <v>3</v>
      </c>
      <c r="E609" t="s">
        <v>37</v>
      </c>
      <c r="G609">
        <v>4</v>
      </c>
      <c r="H609" t="s">
        <v>27</v>
      </c>
    </row>
    <row r="610" spans="4:8" x14ac:dyDescent="0.3">
      <c r="D610">
        <v>1</v>
      </c>
      <c r="E610" t="s">
        <v>37</v>
      </c>
      <c r="G610">
        <v>1</v>
      </c>
      <c r="H610" t="s">
        <v>27</v>
      </c>
    </row>
    <row r="611" spans="4:8" x14ac:dyDescent="0.3">
      <c r="D611">
        <v>1</v>
      </c>
      <c r="E611" t="s">
        <v>37</v>
      </c>
      <c r="G611">
        <v>1</v>
      </c>
      <c r="H611" t="s">
        <v>27</v>
      </c>
    </row>
    <row r="612" spans="4:8" x14ac:dyDescent="0.3">
      <c r="D612">
        <v>1</v>
      </c>
      <c r="E612" t="s">
        <v>37</v>
      </c>
      <c r="G612">
        <v>1</v>
      </c>
      <c r="H612" t="s">
        <v>27</v>
      </c>
    </row>
    <row r="613" spans="4:8" x14ac:dyDescent="0.3">
      <c r="D613">
        <v>3</v>
      </c>
      <c r="E613" t="s">
        <v>37</v>
      </c>
      <c r="G613">
        <v>2</v>
      </c>
      <c r="H613" t="s">
        <v>27</v>
      </c>
    </row>
    <row r="614" spans="4:8" x14ac:dyDescent="0.3">
      <c r="D614">
        <v>1</v>
      </c>
      <c r="E614" t="s">
        <v>37</v>
      </c>
      <c r="G614">
        <v>5</v>
      </c>
      <c r="H614" t="s">
        <v>27</v>
      </c>
    </row>
    <row r="615" spans="4:8" x14ac:dyDescent="0.3">
      <c r="D615">
        <v>5</v>
      </c>
      <c r="E615" t="s">
        <v>37</v>
      </c>
      <c r="G615">
        <v>2</v>
      </c>
      <c r="H615" t="s">
        <v>27</v>
      </c>
    </row>
    <row r="616" spans="4:8" x14ac:dyDescent="0.3">
      <c r="D616">
        <v>3</v>
      </c>
      <c r="E616" t="s">
        <v>37</v>
      </c>
      <c r="G616">
        <v>1</v>
      </c>
      <c r="H616" t="s">
        <v>27</v>
      </c>
    </row>
    <row r="617" spans="4:8" x14ac:dyDescent="0.3">
      <c r="D617">
        <v>1</v>
      </c>
      <c r="E617" t="s">
        <v>37</v>
      </c>
      <c r="G617">
        <v>1</v>
      </c>
      <c r="H617" t="s">
        <v>27</v>
      </c>
    </row>
    <row r="618" spans="4:8" x14ac:dyDescent="0.3">
      <c r="D618">
        <v>1</v>
      </c>
      <c r="E618" t="s">
        <v>37</v>
      </c>
      <c r="G618">
        <v>3</v>
      </c>
      <c r="H618" t="s">
        <v>27</v>
      </c>
    </row>
    <row r="619" spans="4:8" x14ac:dyDescent="0.3">
      <c r="D619">
        <v>1</v>
      </c>
      <c r="E619" t="s">
        <v>37</v>
      </c>
      <c r="G619">
        <v>1</v>
      </c>
      <c r="H619" t="s">
        <v>27</v>
      </c>
    </row>
    <row r="620" spans="4:8" x14ac:dyDescent="0.3">
      <c r="D620">
        <v>1</v>
      </c>
      <c r="E620" t="s">
        <v>37</v>
      </c>
      <c r="G620">
        <v>2</v>
      </c>
      <c r="H620" t="s">
        <v>27</v>
      </c>
    </row>
    <row r="621" spans="4:8" x14ac:dyDescent="0.3">
      <c r="D621">
        <v>2</v>
      </c>
      <c r="E621" t="s">
        <v>37</v>
      </c>
      <c r="G621">
        <v>5</v>
      </c>
      <c r="H621" t="s">
        <v>27</v>
      </c>
    </row>
    <row r="622" spans="4:8" x14ac:dyDescent="0.3">
      <c r="D622">
        <v>1</v>
      </c>
      <c r="E622" t="s">
        <v>37</v>
      </c>
      <c r="G622">
        <v>1</v>
      </c>
      <c r="H622" t="s">
        <v>27</v>
      </c>
    </row>
    <row r="623" spans="4:8" x14ac:dyDescent="0.3">
      <c r="D623">
        <v>3</v>
      </c>
      <c r="E623" t="s">
        <v>37</v>
      </c>
      <c r="G623">
        <v>4</v>
      </c>
      <c r="H623" t="s">
        <v>27</v>
      </c>
    </row>
    <row r="624" spans="4:8" x14ac:dyDescent="0.3">
      <c r="D624">
        <v>1</v>
      </c>
      <c r="E624" t="s">
        <v>37</v>
      </c>
      <c r="G624">
        <v>2</v>
      </c>
      <c r="H624" t="s">
        <v>27</v>
      </c>
    </row>
    <row r="625" spans="4:8" x14ac:dyDescent="0.3">
      <c r="D625">
        <v>1</v>
      </c>
      <c r="E625" t="s">
        <v>37</v>
      </c>
      <c r="G625">
        <v>2</v>
      </c>
      <c r="H625" t="s">
        <v>27</v>
      </c>
    </row>
    <row r="626" spans="4:8" x14ac:dyDescent="0.3">
      <c r="D626">
        <v>2</v>
      </c>
      <c r="E626" t="s">
        <v>37</v>
      </c>
      <c r="G626">
        <v>5</v>
      </c>
      <c r="H626" t="s">
        <v>27</v>
      </c>
    </row>
    <row r="627" spans="4:8" x14ac:dyDescent="0.3">
      <c r="D627">
        <v>5</v>
      </c>
      <c r="E627" t="s">
        <v>37</v>
      </c>
      <c r="G627">
        <v>2</v>
      </c>
      <c r="H627" t="s">
        <v>27</v>
      </c>
    </row>
    <row r="628" spans="4:8" x14ac:dyDescent="0.3">
      <c r="D628">
        <v>4</v>
      </c>
      <c r="E628" t="s">
        <v>37</v>
      </c>
      <c r="G628">
        <v>1</v>
      </c>
      <c r="H628" t="s">
        <v>27</v>
      </c>
    </row>
    <row r="629" spans="4:8" x14ac:dyDescent="0.3">
      <c r="D629">
        <v>5</v>
      </c>
      <c r="E629" t="s">
        <v>37</v>
      </c>
      <c r="G629">
        <v>3</v>
      </c>
      <c r="H629" t="s">
        <v>27</v>
      </c>
    </row>
    <row r="630" spans="4:8" x14ac:dyDescent="0.3">
      <c r="D630">
        <v>2</v>
      </c>
      <c r="E630" t="s">
        <v>37</v>
      </c>
      <c r="G630">
        <v>1</v>
      </c>
      <c r="H630" t="s">
        <v>27</v>
      </c>
    </row>
    <row r="631" spans="4:8" x14ac:dyDescent="0.3">
      <c r="D631">
        <v>1</v>
      </c>
      <c r="E631" t="s">
        <v>37</v>
      </c>
      <c r="G631">
        <v>2</v>
      </c>
      <c r="H631" t="s">
        <v>27</v>
      </c>
    </row>
    <row r="632" spans="4:8" x14ac:dyDescent="0.3">
      <c r="D632">
        <v>2</v>
      </c>
      <c r="E632" t="s">
        <v>37</v>
      </c>
      <c r="G632">
        <v>3</v>
      </c>
      <c r="H632" t="s">
        <v>27</v>
      </c>
    </row>
    <row r="633" spans="4:8" x14ac:dyDescent="0.3">
      <c r="D633">
        <v>2</v>
      </c>
      <c r="E633" t="s">
        <v>37</v>
      </c>
      <c r="G633">
        <v>5</v>
      </c>
      <c r="H633" t="s">
        <v>27</v>
      </c>
    </row>
    <row r="634" spans="4:8" x14ac:dyDescent="0.3">
      <c r="D634">
        <v>2</v>
      </c>
      <c r="E634" t="s">
        <v>37</v>
      </c>
      <c r="G634">
        <v>2</v>
      </c>
      <c r="H634" t="s">
        <v>27</v>
      </c>
    </row>
    <row r="635" spans="4:8" x14ac:dyDescent="0.3">
      <c r="D635">
        <v>2</v>
      </c>
      <c r="E635" t="s">
        <v>37</v>
      </c>
      <c r="G635">
        <v>5</v>
      </c>
      <c r="H635" t="s">
        <v>27</v>
      </c>
    </row>
    <row r="636" spans="4:8" x14ac:dyDescent="0.3">
      <c r="D636">
        <v>1</v>
      </c>
      <c r="E636" t="s">
        <v>37</v>
      </c>
      <c r="G636">
        <v>4</v>
      </c>
      <c r="H636" t="s">
        <v>27</v>
      </c>
    </row>
    <row r="637" spans="4:8" x14ac:dyDescent="0.3">
      <c r="D637">
        <v>3</v>
      </c>
      <c r="E637" t="s">
        <v>37</v>
      </c>
      <c r="G637">
        <v>1</v>
      </c>
      <c r="H637" t="s">
        <v>27</v>
      </c>
    </row>
    <row r="638" spans="4:8" x14ac:dyDescent="0.3">
      <c r="D638">
        <v>1</v>
      </c>
      <c r="E638" t="s">
        <v>37</v>
      </c>
      <c r="G638">
        <v>1</v>
      </c>
      <c r="H638" t="s">
        <v>27</v>
      </c>
    </row>
    <row r="639" spans="4:8" x14ac:dyDescent="0.3">
      <c r="D639">
        <v>1</v>
      </c>
      <c r="E639" t="s">
        <v>37</v>
      </c>
      <c r="G639">
        <v>2</v>
      </c>
      <c r="H639" t="s">
        <v>27</v>
      </c>
    </row>
    <row r="640" spans="4:8" x14ac:dyDescent="0.3">
      <c r="D640">
        <v>2</v>
      </c>
      <c r="E640" t="s">
        <v>37</v>
      </c>
      <c r="G640">
        <v>1</v>
      </c>
      <c r="H640" t="s">
        <v>27</v>
      </c>
    </row>
    <row r="641" spans="4:8" x14ac:dyDescent="0.3">
      <c r="D641">
        <v>3</v>
      </c>
      <c r="E641" t="s">
        <v>37</v>
      </c>
      <c r="G641">
        <v>1</v>
      </c>
      <c r="H641" t="s">
        <v>27</v>
      </c>
    </row>
    <row r="642" spans="4:8" x14ac:dyDescent="0.3">
      <c r="D642">
        <v>3</v>
      </c>
      <c r="E642" t="s">
        <v>37</v>
      </c>
      <c r="G642">
        <v>3</v>
      </c>
      <c r="H642" t="s">
        <v>27</v>
      </c>
    </row>
    <row r="643" spans="4:8" x14ac:dyDescent="0.3">
      <c r="D643">
        <v>1</v>
      </c>
      <c r="E643" t="s">
        <v>37</v>
      </c>
      <c r="G643">
        <v>2</v>
      </c>
      <c r="H643" t="s">
        <v>27</v>
      </c>
    </row>
    <row r="644" spans="4:8" x14ac:dyDescent="0.3">
      <c r="D644">
        <v>2</v>
      </c>
      <c r="E644" t="s">
        <v>37</v>
      </c>
      <c r="G644">
        <v>3</v>
      </c>
      <c r="H644" t="s">
        <v>27</v>
      </c>
    </row>
    <row r="645" spans="4:8" x14ac:dyDescent="0.3">
      <c r="D645">
        <v>1</v>
      </c>
      <c r="E645" t="s">
        <v>37</v>
      </c>
      <c r="G645">
        <v>3</v>
      </c>
      <c r="H645" t="s">
        <v>27</v>
      </c>
    </row>
    <row r="646" spans="4:8" x14ac:dyDescent="0.3">
      <c r="D646">
        <v>2</v>
      </c>
      <c r="E646" t="s">
        <v>37</v>
      </c>
      <c r="G646">
        <v>2</v>
      </c>
      <c r="H646" t="s">
        <v>27</v>
      </c>
    </row>
    <row r="647" spans="4:8" x14ac:dyDescent="0.3">
      <c r="D647">
        <v>1</v>
      </c>
      <c r="E647" t="s">
        <v>37</v>
      </c>
      <c r="G647">
        <v>1</v>
      </c>
      <c r="H647" t="s">
        <v>27</v>
      </c>
    </row>
    <row r="648" spans="4:8" x14ac:dyDescent="0.3">
      <c r="D648">
        <v>3</v>
      </c>
      <c r="E648" t="s">
        <v>37</v>
      </c>
      <c r="G648">
        <v>2</v>
      </c>
      <c r="H648" t="s">
        <v>27</v>
      </c>
    </row>
    <row r="649" spans="4:8" x14ac:dyDescent="0.3">
      <c r="D649">
        <v>3</v>
      </c>
      <c r="E649" t="s">
        <v>37</v>
      </c>
      <c r="G649">
        <v>1</v>
      </c>
      <c r="H649" t="s">
        <v>27</v>
      </c>
    </row>
    <row r="650" spans="4:8" x14ac:dyDescent="0.3">
      <c r="D650">
        <v>3</v>
      </c>
      <c r="E650" t="s">
        <v>37</v>
      </c>
      <c r="G650">
        <v>1</v>
      </c>
      <c r="H650" t="s">
        <v>27</v>
      </c>
    </row>
    <row r="651" spans="4:8" x14ac:dyDescent="0.3">
      <c r="D651">
        <v>1</v>
      </c>
      <c r="E651" t="s">
        <v>37</v>
      </c>
      <c r="G651">
        <v>2</v>
      </c>
      <c r="H651" t="s">
        <v>27</v>
      </c>
    </row>
    <row r="652" spans="4:8" x14ac:dyDescent="0.3">
      <c r="D652">
        <v>1</v>
      </c>
      <c r="E652" t="s">
        <v>37</v>
      </c>
      <c r="G652">
        <v>1</v>
      </c>
      <c r="H652" t="s">
        <v>27</v>
      </c>
    </row>
    <row r="653" spans="4:8" x14ac:dyDescent="0.3">
      <c r="D653">
        <v>1</v>
      </c>
      <c r="E653" t="s">
        <v>37</v>
      </c>
      <c r="G653">
        <v>4</v>
      </c>
      <c r="H653" t="s">
        <v>27</v>
      </c>
    </row>
    <row r="654" spans="4:8" x14ac:dyDescent="0.3">
      <c r="D654">
        <v>5</v>
      </c>
      <c r="E654" t="s">
        <v>37</v>
      </c>
      <c r="G654">
        <v>2</v>
      </c>
      <c r="H654" t="s">
        <v>27</v>
      </c>
    </row>
    <row r="655" spans="4:8" x14ac:dyDescent="0.3">
      <c r="D655">
        <v>1</v>
      </c>
      <c r="E655" t="s">
        <v>37</v>
      </c>
      <c r="G655">
        <v>3</v>
      </c>
      <c r="H655" t="s">
        <v>27</v>
      </c>
    </row>
    <row r="656" spans="4:8" x14ac:dyDescent="0.3">
      <c r="D656">
        <v>4</v>
      </c>
      <c r="E656" t="s">
        <v>37</v>
      </c>
      <c r="G656">
        <v>3</v>
      </c>
      <c r="H656" t="s">
        <v>27</v>
      </c>
    </row>
    <row r="657" spans="4:8" x14ac:dyDescent="0.3">
      <c r="D657">
        <v>1</v>
      </c>
      <c r="E657" t="s">
        <v>37</v>
      </c>
      <c r="G657">
        <v>3</v>
      </c>
      <c r="H657" t="s">
        <v>27</v>
      </c>
    </row>
    <row r="658" spans="4:8" x14ac:dyDescent="0.3">
      <c r="D658">
        <v>1</v>
      </c>
      <c r="E658" t="s">
        <v>37</v>
      </c>
      <c r="G658">
        <v>4</v>
      </c>
      <c r="H658" t="s">
        <v>27</v>
      </c>
    </row>
    <row r="659" spans="4:8" x14ac:dyDescent="0.3">
      <c r="D659">
        <v>2</v>
      </c>
      <c r="E659" t="s">
        <v>37</v>
      </c>
      <c r="G659">
        <v>2</v>
      </c>
      <c r="H659" t="s">
        <v>27</v>
      </c>
    </row>
    <row r="660" spans="4:8" x14ac:dyDescent="0.3">
      <c r="D660">
        <v>2</v>
      </c>
      <c r="E660" t="s">
        <v>37</v>
      </c>
      <c r="G660">
        <v>4</v>
      </c>
      <c r="H660" t="s">
        <v>27</v>
      </c>
    </row>
    <row r="661" spans="4:8" x14ac:dyDescent="0.3">
      <c r="D661">
        <v>3</v>
      </c>
      <c r="E661" t="s">
        <v>37</v>
      </c>
      <c r="G661">
        <v>2</v>
      </c>
      <c r="H661" t="s">
        <v>27</v>
      </c>
    </row>
    <row r="662" spans="4:8" x14ac:dyDescent="0.3">
      <c r="D662">
        <v>1</v>
      </c>
      <c r="E662" t="s">
        <v>37</v>
      </c>
      <c r="G662">
        <v>2</v>
      </c>
      <c r="H662" t="s">
        <v>27</v>
      </c>
    </row>
    <row r="663" spans="4:8" x14ac:dyDescent="0.3">
      <c r="D663">
        <v>3</v>
      </c>
      <c r="E663" t="s">
        <v>37</v>
      </c>
      <c r="G663">
        <v>1</v>
      </c>
      <c r="H663" t="s">
        <v>27</v>
      </c>
    </row>
    <row r="664" spans="4:8" x14ac:dyDescent="0.3">
      <c r="D664">
        <v>3</v>
      </c>
      <c r="E664" t="s">
        <v>37</v>
      </c>
      <c r="G664">
        <v>2</v>
      </c>
      <c r="H664" t="s">
        <v>27</v>
      </c>
    </row>
    <row r="665" spans="4:8" x14ac:dyDescent="0.3">
      <c r="D665">
        <v>2</v>
      </c>
      <c r="E665" t="s">
        <v>37</v>
      </c>
      <c r="G665">
        <v>1</v>
      </c>
      <c r="H665" t="s">
        <v>27</v>
      </c>
    </row>
    <row r="666" spans="4:8" x14ac:dyDescent="0.3">
      <c r="D666">
        <v>1</v>
      </c>
      <c r="E666" t="s">
        <v>37</v>
      </c>
      <c r="G666">
        <v>2</v>
      </c>
      <c r="H666" t="s">
        <v>27</v>
      </c>
    </row>
    <row r="667" spans="4:8" x14ac:dyDescent="0.3">
      <c r="D667">
        <v>1</v>
      </c>
      <c r="E667" t="s">
        <v>37</v>
      </c>
      <c r="G667">
        <v>1</v>
      </c>
      <c r="H667" t="s">
        <v>27</v>
      </c>
    </row>
    <row r="668" spans="4:8" x14ac:dyDescent="0.3">
      <c r="D668">
        <v>2</v>
      </c>
      <c r="E668" t="s">
        <v>37</v>
      </c>
      <c r="G668">
        <v>2</v>
      </c>
      <c r="H668" t="s">
        <v>27</v>
      </c>
    </row>
    <row r="669" spans="4:8" x14ac:dyDescent="0.3">
      <c r="D669">
        <v>1</v>
      </c>
      <c r="E669" t="s">
        <v>37</v>
      </c>
      <c r="G669">
        <v>4</v>
      </c>
      <c r="H669" t="s">
        <v>27</v>
      </c>
    </row>
    <row r="670" spans="4:8" x14ac:dyDescent="0.3">
      <c r="D670">
        <v>2</v>
      </c>
      <c r="E670" t="s">
        <v>37</v>
      </c>
      <c r="G670">
        <v>2</v>
      </c>
      <c r="H670" t="s">
        <v>27</v>
      </c>
    </row>
    <row r="671" spans="4:8" x14ac:dyDescent="0.3">
      <c r="D671">
        <v>2</v>
      </c>
      <c r="E671" t="s">
        <v>37</v>
      </c>
      <c r="G671">
        <v>1</v>
      </c>
      <c r="H671" t="s">
        <v>27</v>
      </c>
    </row>
    <row r="672" spans="4:8" x14ac:dyDescent="0.3">
      <c r="D672">
        <v>2</v>
      </c>
      <c r="E672" t="s">
        <v>37</v>
      </c>
      <c r="G672">
        <v>1</v>
      </c>
      <c r="H672" t="s">
        <v>27</v>
      </c>
    </row>
    <row r="673" spans="4:8" x14ac:dyDescent="0.3">
      <c r="D673">
        <v>4</v>
      </c>
      <c r="E673" t="s">
        <v>37</v>
      </c>
      <c r="G673">
        <v>2</v>
      </c>
      <c r="H673" t="s">
        <v>27</v>
      </c>
    </row>
    <row r="674" spans="4:8" x14ac:dyDescent="0.3">
      <c r="D674">
        <v>2</v>
      </c>
      <c r="E674" t="s">
        <v>37</v>
      </c>
      <c r="G674">
        <v>2</v>
      </c>
      <c r="H674" t="s">
        <v>27</v>
      </c>
    </row>
    <row r="675" spans="4:8" x14ac:dyDescent="0.3">
      <c r="D675">
        <v>4</v>
      </c>
      <c r="E675" t="s">
        <v>37</v>
      </c>
      <c r="G675">
        <v>2</v>
      </c>
      <c r="H675" t="s">
        <v>27</v>
      </c>
    </row>
    <row r="676" spans="4:8" x14ac:dyDescent="0.3">
      <c r="D676">
        <v>2</v>
      </c>
      <c r="E676" t="s">
        <v>37</v>
      </c>
      <c r="G676">
        <v>1</v>
      </c>
      <c r="H676" t="s">
        <v>27</v>
      </c>
    </row>
    <row r="677" spans="4:8" x14ac:dyDescent="0.3">
      <c r="D677">
        <v>2</v>
      </c>
      <c r="E677" t="s">
        <v>37</v>
      </c>
      <c r="G677">
        <v>1</v>
      </c>
      <c r="H677" t="s">
        <v>27</v>
      </c>
    </row>
    <row r="678" spans="4:8" x14ac:dyDescent="0.3">
      <c r="D678">
        <v>1</v>
      </c>
      <c r="E678" t="s">
        <v>37</v>
      </c>
      <c r="G678">
        <v>5</v>
      </c>
      <c r="H678" t="s">
        <v>27</v>
      </c>
    </row>
    <row r="679" spans="4:8" x14ac:dyDescent="0.3">
      <c r="D679">
        <v>1</v>
      </c>
      <c r="E679" t="s">
        <v>37</v>
      </c>
      <c r="G679">
        <v>1</v>
      </c>
      <c r="H679" t="s">
        <v>27</v>
      </c>
    </row>
    <row r="680" spans="4:8" x14ac:dyDescent="0.3">
      <c r="D680">
        <v>5</v>
      </c>
      <c r="E680" t="s">
        <v>37</v>
      </c>
      <c r="G680">
        <v>4</v>
      </c>
      <c r="H680" t="s">
        <v>27</v>
      </c>
    </row>
    <row r="681" spans="4:8" x14ac:dyDescent="0.3">
      <c r="D681">
        <v>2</v>
      </c>
      <c r="E681" t="s">
        <v>37</v>
      </c>
      <c r="G681">
        <v>1</v>
      </c>
      <c r="H681" t="s">
        <v>27</v>
      </c>
    </row>
    <row r="682" spans="4:8" x14ac:dyDescent="0.3">
      <c r="D682">
        <v>2</v>
      </c>
      <c r="E682" t="s">
        <v>37</v>
      </c>
      <c r="G682">
        <v>1</v>
      </c>
      <c r="H682" t="s">
        <v>27</v>
      </c>
    </row>
    <row r="683" spans="4:8" x14ac:dyDescent="0.3">
      <c r="D683">
        <v>4</v>
      </c>
      <c r="E683" t="s">
        <v>37</v>
      </c>
      <c r="G683">
        <v>5</v>
      </c>
      <c r="H683" t="s">
        <v>27</v>
      </c>
    </row>
    <row r="684" spans="4:8" x14ac:dyDescent="0.3">
      <c r="D684">
        <v>1</v>
      </c>
      <c r="E684" t="s">
        <v>37</v>
      </c>
      <c r="G684">
        <v>2</v>
      </c>
      <c r="H684" t="s">
        <v>27</v>
      </c>
    </row>
    <row r="685" spans="4:8" x14ac:dyDescent="0.3">
      <c r="D685">
        <v>3</v>
      </c>
      <c r="E685" t="s">
        <v>37</v>
      </c>
      <c r="G685">
        <v>2</v>
      </c>
      <c r="H685" t="s">
        <v>27</v>
      </c>
    </row>
    <row r="686" spans="4:8" x14ac:dyDescent="0.3">
      <c r="D686">
        <v>1</v>
      </c>
      <c r="E686" t="s">
        <v>37</v>
      </c>
      <c r="G686">
        <v>1</v>
      </c>
      <c r="H686" t="s">
        <v>27</v>
      </c>
    </row>
    <row r="687" spans="4:8" x14ac:dyDescent="0.3">
      <c r="D687">
        <v>2</v>
      </c>
      <c r="E687" t="s">
        <v>37</v>
      </c>
      <c r="G687">
        <v>2</v>
      </c>
      <c r="H687" t="s">
        <v>27</v>
      </c>
    </row>
    <row r="688" spans="4:8" x14ac:dyDescent="0.3">
      <c r="D688">
        <v>4</v>
      </c>
      <c r="E688" t="s">
        <v>37</v>
      </c>
      <c r="G688">
        <v>2</v>
      </c>
      <c r="H688" t="s">
        <v>27</v>
      </c>
    </row>
    <row r="689" spans="4:8" x14ac:dyDescent="0.3">
      <c r="D689">
        <v>2</v>
      </c>
      <c r="E689" t="s">
        <v>37</v>
      </c>
      <c r="G689">
        <v>2</v>
      </c>
      <c r="H689" t="s">
        <v>27</v>
      </c>
    </row>
    <row r="690" spans="4:8" x14ac:dyDescent="0.3">
      <c r="D690">
        <v>2</v>
      </c>
      <c r="E690" t="s">
        <v>37</v>
      </c>
      <c r="G690">
        <v>1</v>
      </c>
      <c r="H690" t="s">
        <v>27</v>
      </c>
    </row>
    <row r="691" spans="4:8" x14ac:dyDescent="0.3">
      <c r="D691">
        <v>3</v>
      </c>
      <c r="E691" t="s">
        <v>37</v>
      </c>
      <c r="G691">
        <v>2</v>
      </c>
      <c r="H691" t="s">
        <v>27</v>
      </c>
    </row>
    <row r="692" spans="4:8" x14ac:dyDescent="0.3">
      <c r="D692">
        <v>3</v>
      </c>
      <c r="E692" t="s">
        <v>37</v>
      </c>
      <c r="G692">
        <v>2</v>
      </c>
      <c r="H692" t="s">
        <v>27</v>
      </c>
    </row>
    <row r="693" spans="4:8" x14ac:dyDescent="0.3">
      <c r="D693">
        <v>2</v>
      </c>
      <c r="E693" t="s">
        <v>37</v>
      </c>
      <c r="G693">
        <v>1</v>
      </c>
      <c r="H693" t="s">
        <v>27</v>
      </c>
    </row>
    <row r="694" spans="4:8" x14ac:dyDescent="0.3">
      <c r="D694">
        <v>3</v>
      </c>
      <c r="E694" t="s">
        <v>37</v>
      </c>
      <c r="G694">
        <v>3</v>
      </c>
      <c r="H694" t="s">
        <v>27</v>
      </c>
    </row>
    <row r="695" spans="4:8" x14ac:dyDescent="0.3">
      <c r="D695">
        <v>1</v>
      </c>
      <c r="E695" t="s">
        <v>37</v>
      </c>
      <c r="G695">
        <v>1</v>
      </c>
      <c r="H695" t="s">
        <v>27</v>
      </c>
    </row>
    <row r="696" spans="4:8" x14ac:dyDescent="0.3">
      <c r="D696">
        <v>3</v>
      </c>
      <c r="E696" t="s">
        <v>37</v>
      </c>
      <c r="G696">
        <v>4</v>
      </c>
      <c r="H696" t="s">
        <v>27</v>
      </c>
    </row>
    <row r="697" spans="4:8" x14ac:dyDescent="0.3">
      <c r="D697">
        <v>1</v>
      </c>
      <c r="E697" t="s">
        <v>37</v>
      </c>
      <c r="G697">
        <v>2</v>
      </c>
      <c r="H697" t="s">
        <v>27</v>
      </c>
    </row>
    <row r="698" spans="4:8" x14ac:dyDescent="0.3">
      <c r="D698">
        <v>2</v>
      </c>
      <c r="E698" t="s">
        <v>37</v>
      </c>
      <c r="G698">
        <v>1</v>
      </c>
      <c r="H698" t="s">
        <v>27</v>
      </c>
    </row>
    <row r="699" spans="4:8" x14ac:dyDescent="0.3">
      <c r="D699">
        <v>1</v>
      </c>
      <c r="E699" t="s">
        <v>37</v>
      </c>
      <c r="G699">
        <v>1</v>
      </c>
      <c r="H699" t="s">
        <v>27</v>
      </c>
    </row>
    <row r="700" spans="4:8" x14ac:dyDescent="0.3">
      <c r="D700">
        <v>2</v>
      </c>
      <c r="E700" t="s">
        <v>37</v>
      </c>
      <c r="G700">
        <v>1</v>
      </c>
      <c r="H700" t="s">
        <v>27</v>
      </c>
    </row>
    <row r="701" spans="4:8" x14ac:dyDescent="0.3">
      <c r="D701">
        <v>2</v>
      </c>
      <c r="E701" t="s">
        <v>37</v>
      </c>
      <c r="G701">
        <v>5</v>
      </c>
      <c r="H701" t="s">
        <v>27</v>
      </c>
    </row>
    <row r="702" spans="4:8" x14ac:dyDescent="0.3">
      <c r="D702">
        <v>1</v>
      </c>
      <c r="E702" t="s">
        <v>37</v>
      </c>
      <c r="G702">
        <v>3</v>
      </c>
      <c r="H702" t="s">
        <v>27</v>
      </c>
    </row>
    <row r="703" spans="4:8" x14ac:dyDescent="0.3">
      <c r="D703">
        <v>2</v>
      </c>
      <c r="E703" t="s">
        <v>37</v>
      </c>
      <c r="G703">
        <v>5</v>
      </c>
      <c r="H703" t="s">
        <v>27</v>
      </c>
    </row>
    <row r="704" spans="4:8" x14ac:dyDescent="0.3">
      <c r="D704">
        <v>2</v>
      </c>
      <c r="E704" t="s">
        <v>37</v>
      </c>
      <c r="G704">
        <v>2</v>
      </c>
      <c r="H704" t="s">
        <v>27</v>
      </c>
    </row>
    <row r="705" spans="4:8" x14ac:dyDescent="0.3">
      <c r="D705">
        <v>5</v>
      </c>
      <c r="E705" t="s">
        <v>37</v>
      </c>
      <c r="G705">
        <v>3</v>
      </c>
      <c r="H705" t="s">
        <v>27</v>
      </c>
    </row>
    <row r="706" spans="4:8" x14ac:dyDescent="0.3">
      <c r="D706">
        <v>2</v>
      </c>
      <c r="E706" t="s">
        <v>37</v>
      </c>
      <c r="G706">
        <v>1</v>
      </c>
      <c r="H706" t="s">
        <v>27</v>
      </c>
    </row>
    <row r="707" spans="4:8" x14ac:dyDescent="0.3">
      <c r="D707">
        <v>2</v>
      </c>
      <c r="E707" t="s">
        <v>37</v>
      </c>
      <c r="G707">
        <v>1</v>
      </c>
      <c r="H707" t="s">
        <v>27</v>
      </c>
    </row>
    <row r="708" spans="4:8" x14ac:dyDescent="0.3">
      <c r="D708">
        <v>2</v>
      </c>
      <c r="E708" t="s">
        <v>37</v>
      </c>
      <c r="G708">
        <v>4</v>
      </c>
      <c r="H708" t="s">
        <v>27</v>
      </c>
    </row>
    <row r="709" spans="4:8" x14ac:dyDescent="0.3">
      <c r="D709">
        <v>2</v>
      </c>
      <c r="E709" t="s">
        <v>37</v>
      </c>
      <c r="G709">
        <v>1</v>
      </c>
      <c r="H709" t="s">
        <v>27</v>
      </c>
    </row>
    <row r="710" spans="4:8" x14ac:dyDescent="0.3">
      <c r="D710">
        <v>1</v>
      </c>
      <c r="E710" t="s">
        <v>37</v>
      </c>
      <c r="G710">
        <v>2</v>
      </c>
      <c r="H710" t="s">
        <v>27</v>
      </c>
    </row>
    <row r="711" spans="4:8" x14ac:dyDescent="0.3">
      <c r="D711">
        <v>1</v>
      </c>
      <c r="E711" t="s">
        <v>37</v>
      </c>
      <c r="G711">
        <v>3</v>
      </c>
      <c r="H711" t="s">
        <v>27</v>
      </c>
    </row>
    <row r="712" spans="4:8" x14ac:dyDescent="0.3">
      <c r="D712">
        <v>2</v>
      </c>
      <c r="E712" t="s">
        <v>37</v>
      </c>
      <c r="G712">
        <v>3</v>
      </c>
      <c r="H712" t="s">
        <v>27</v>
      </c>
    </row>
    <row r="713" spans="4:8" x14ac:dyDescent="0.3">
      <c r="D713">
        <v>2</v>
      </c>
      <c r="E713" t="s">
        <v>37</v>
      </c>
      <c r="G713">
        <v>2</v>
      </c>
      <c r="H713" t="s">
        <v>27</v>
      </c>
    </row>
    <row r="714" spans="4:8" x14ac:dyDescent="0.3">
      <c r="D714">
        <v>3</v>
      </c>
      <c r="E714" t="s">
        <v>37</v>
      </c>
      <c r="G714">
        <v>2</v>
      </c>
      <c r="H714" t="s">
        <v>27</v>
      </c>
    </row>
    <row r="715" spans="4:8" x14ac:dyDescent="0.3">
      <c r="D715">
        <v>3</v>
      </c>
      <c r="E715" t="s">
        <v>37</v>
      </c>
      <c r="G715">
        <v>4</v>
      </c>
      <c r="H715" t="s">
        <v>27</v>
      </c>
    </row>
    <row r="716" spans="4:8" x14ac:dyDescent="0.3">
      <c r="D716">
        <v>2</v>
      </c>
      <c r="E716" t="s">
        <v>37</v>
      </c>
      <c r="G716">
        <v>2</v>
      </c>
      <c r="H716" t="s">
        <v>27</v>
      </c>
    </row>
    <row r="717" spans="4:8" x14ac:dyDescent="0.3">
      <c r="D717">
        <v>3</v>
      </c>
      <c r="E717" t="s">
        <v>37</v>
      </c>
      <c r="G717">
        <v>4</v>
      </c>
      <c r="H717" t="s">
        <v>27</v>
      </c>
    </row>
    <row r="718" spans="4:8" x14ac:dyDescent="0.3">
      <c r="D718">
        <v>1</v>
      </c>
      <c r="E718" t="s">
        <v>37</v>
      </c>
      <c r="G718">
        <v>1</v>
      </c>
      <c r="H718" t="s">
        <v>27</v>
      </c>
    </row>
    <row r="719" spans="4:8" x14ac:dyDescent="0.3">
      <c r="D719">
        <v>2</v>
      </c>
      <c r="E719" t="s">
        <v>37</v>
      </c>
      <c r="G719">
        <v>4</v>
      </c>
      <c r="H719" t="s">
        <v>27</v>
      </c>
    </row>
    <row r="720" spans="4:8" x14ac:dyDescent="0.3">
      <c r="D720">
        <v>1</v>
      </c>
      <c r="E720" t="s">
        <v>37</v>
      </c>
      <c r="G720">
        <v>2</v>
      </c>
      <c r="H720" t="s">
        <v>27</v>
      </c>
    </row>
    <row r="721" spans="4:8" x14ac:dyDescent="0.3">
      <c r="D721">
        <v>3</v>
      </c>
      <c r="E721" t="s">
        <v>37</v>
      </c>
      <c r="G721">
        <v>2</v>
      </c>
      <c r="H721" t="s">
        <v>27</v>
      </c>
    </row>
    <row r="722" spans="4:8" x14ac:dyDescent="0.3">
      <c r="D722">
        <v>2</v>
      </c>
      <c r="E722" t="s">
        <v>37</v>
      </c>
      <c r="G722">
        <v>1</v>
      </c>
      <c r="H722" t="s">
        <v>27</v>
      </c>
    </row>
    <row r="723" spans="4:8" x14ac:dyDescent="0.3">
      <c r="D723">
        <v>1</v>
      </c>
      <c r="E723" t="s">
        <v>37</v>
      </c>
      <c r="G723">
        <v>2</v>
      </c>
      <c r="H723" t="s">
        <v>27</v>
      </c>
    </row>
    <row r="724" spans="4:8" x14ac:dyDescent="0.3">
      <c r="D724">
        <v>2</v>
      </c>
      <c r="E724" t="s">
        <v>37</v>
      </c>
      <c r="G724">
        <v>2</v>
      </c>
      <c r="H724" t="s">
        <v>27</v>
      </c>
    </row>
    <row r="725" spans="4:8" x14ac:dyDescent="0.3">
      <c r="D725">
        <v>3</v>
      </c>
      <c r="E725" t="s">
        <v>37</v>
      </c>
      <c r="G725">
        <v>1</v>
      </c>
      <c r="H725" t="s">
        <v>27</v>
      </c>
    </row>
    <row r="726" spans="4:8" x14ac:dyDescent="0.3">
      <c r="D726">
        <v>2</v>
      </c>
      <c r="E726" t="s">
        <v>37</v>
      </c>
      <c r="G726">
        <v>1</v>
      </c>
      <c r="H726" t="s">
        <v>27</v>
      </c>
    </row>
    <row r="727" spans="4:8" x14ac:dyDescent="0.3">
      <c r="D727">
        <v>1</v>
      </c>
      <c r="E727" t="s">
        <v>37</v>
      </c>
      <c r="G727">
        <v>1</v>
      </c>
      <c r="H727" t="s">
        <v>27</v>
      </c>
    </row>
    <row r="728" spans="4:8" x14ac:dyDescent="0.3">
      <c r="D728">
        <v>3</v>
      </c>
      <c r="E728" t="s">
        <v>37</v>
      </c>
      <c r="G728">
        <v>1</v>
      </c>
      <c r="H728" t="s">
        <v>27</v>
      </c>
    </row>
    <row r="729" spans="4:8" x14ac:dyDescent="0.3">
      <c r="D729">
        <v>1</v>
      </c>
      <c r="E729" t="s">
        <v>37</v>
      </c>
      <c r="G729">
        <v>2</v>
      </c>
      <c r="H729" t="s">
        <v>27</v>
      </c>
    </row>
    <row r="730" spans="4:8" x14ac:dyDescent="0.3">
      <c r="D730">
        <v>1</v>
      </c>
      <c r="E730" t="s">
        <v>37</v>
      </c>
      <c r="G730">
        <v>4</v>
      </c>
      <c r="H730" t="s">
        <v>27</v>
      </c>
    </row>
    <row r="731" spans="4:8" x14ac:dyDescent="0.3">
      <c r="D731">
        <v>1</v>
      </c>
      <c r="E731" t="s">
        <v>37</v>
      </c>
      <c r="G731">
        <v>1</v>
      </c>
      <c r="H731" t="s">
        <v>27</v>
      </c>
    </row>
    <row r="732" spans="4:8" x14ac:dyDescent="0.3">
      <c r="D732">
        <v>2</v>
      </c>
      <c r="E732" t="s">
        <v>37</v>
      </c>
      <c r="G732">
        <v>4</v>
      </c>
      <c r="H732" t="s">
        <v>27</v>
      </c>
    </row>
    <row r="733" spans="4:8" x14ac:dyDescent="0.3">
      <c r="D733">
        <v>1</v>
      </c>
      <c r="E733" t="s">
        <v>37</v>
      </c>
      <c r="G733">
        <v>1</v>
      </c>
      <c r="H733" t="s">
        <v>27</v>
      </c>
    </row>
    <row r="734" spans="4:8" x14ac:dyDescent="0.3">
      <c r="D734">
        <v>2</v>
      </c>
      <c r="E734" t="s">
        <v>37</v>
      </c>
      <c r="G734">
        <v>1</v>
      </c>
      <c r="H734" t="s">
        <v>27</v>
      </c>
    </row>
    <row r="735" spans="4:8" x14ac:dyDescent="0.3">
      <c r="D735">
        <v>3</v>
      </c>
      <c r="E735" t="s">
        <v>37</v>
      </c>
      <c r="G735">
        <v>2</v>
      </c>
      <c r="H735" t="s">
        <v>27</v>
      </c>
    </row>
    <row r="736" spans="4:8" x14ac:dyDescent="0.3">
      <c r="D736">
        <v>2</v>
      </c>
      <c r="E736" t="s">
        <v>37</v>
      </c>
      <c r="G736">
        <v>1</v>
      </c>
      <c r="H736" t="s">
        <v>27</v>
      </c>
    </row>
    <row r="737" spans="4:8" x14ac:dyDescent="0.3">
      <c r="D737">
        <v>1</v>
      </c>
      <c r="E737" t="s">
        <v>37</v>
      </c>
      <c r="G737">
        <v>1</v>
      </c>
      <c r="H737" t="s">
        <v>27</v>
      </c>
    </row>
    <row r="738" spans="4:8" x14ac:dyDescent="0.3">
      <c r="D738">
        <v>2</v>
      </c>
      <c r="E738" t="s">
        <v>37</v>
      </c>
      <c r="G738">
        <v>1</v>
      </c>
      <c r="H738" t="s">
        <v>27</v>
      </c>
    </row>
    <row r="739" spans="4:8" x14ac:dyDescent="0.3">
      <c r="D739">
        <v>2</v>
      </c>
      <c r="E739" t="s">
        <v>37</v>
      </c>
      <c r="G739">
        <v>4</v>
      </c>
      <c r="H739" t="s">
        <v>27</v>
      </c>
    </row>
    <row r="740" spans="4:8" x14ac:dyDescent="0.3">
      <c r="D740">
        <v>1</v>
      </c>
      <c r="E740" t="s">
        <v>37</v>
      </c>
      <c r="G740">
        <v>2</v>
      </c>
      <c r="H740" t="s">
        <v>27</v>
      </c>
    </row>
    <row r="741" spans="4:8" x14ac:dyDescent="0.3">
      <c r="D741">
        <v>1</v>
      </c>
      <c r="E741" t="s">
        <v>37</v>
      </c>
      <c r="G741">
        <v>2</v>
      </c>
      <c r="H741" t="s">
        <v>27</v>
      </c>
    </row>
    <row r="742" spans="4:8" x14ac:dyDescent="0.3">
      <c r="D742">
        <v>3</v>
      </c>
      <c r="E742" t="s">
        <v>37</v>
      </c>
      <c r="G742">
        <v>3</v>
      </c>
      <c r="H742" t="s">
        <v>27</v>
      </c>
    </row>
    <row r="743" spans="4:8" x14ac:dyDescent="0.3">
      <c r="D743">
        <v>1</v>
      </c>
      <c r="E743" t="s">
        <v>37</v>
      </c>
      <c r="G743">
        <v>3</v>
      </c>
      <c r="H743" t="s">
        <v>27</v>
      </c>
    </row>
    <row r="744" spans="4:8" x14ac:dyDescent="0.3">
      <c r="D744">
        <v>2</v>
      </c>
      <c r="E744" t="s">
        <v>37</v>
      </c>
      <c r="G744">
        <v>3</v>
      </c>
      <c r="H744" t="s">
        <v>27</v>
      </c>
    </row>
    <row r="745" spans="4:8" x14ac:dyDescent="0.3">
      <c r="D745">
        <v>2</v>
      </c>
      <c r="E745" t="s">
        <v>37</v>
      </c>
      <c r="G745">
        <v>2</v>
      </c>
      <c r="H745" t="s">
        <v>27</v>
      </c>
    </row>
    <row r="746" spans="4:8" x14ac:dyDescent="0.3">
      <c r="D746">
        <v>2</v>
      </c>
      <c r="E746" t="s">
        <v>37</v>
      </c>
      <c r="G746">
        <v>1</v>
      </c>
      <c r="H746" t="s">
        <v>27</v>
      </c>
    </row>
    <row r="747" spans="4:8" x14ac:dyDescent="0.3">
      <c r="D747">
        <v>1</v>
      </c>
      <c r="E747" t="s">
        <v>37</v>
      </c>
      <c r="G747">
        <v>3</v>
      </c>
      <c r="H747" t="s">
        <v>27</v>
      </c>
    </row>
    <row r="748" spans="4:8" x14ac:dyDescent="0.3">
      <c r="D748">
        <v>2</v>
      </c>
      <c r="E748" t="s">
        <v>37</v>
      </c>
      <c r="G748">
        <v>1</v>
      </c>
      <c r="H748" t="s">
        <v>27</v>
      </c>
    </row>
    <row r="749" spans="4:8" x14ac:dyDescent="0.3">
      <c r="D749">
        <v>2</v>
      </c>
      <c r="E749" t="s">
        <v>37</v>
      </c>
      <c r="G749">
        <v>4</v>
      </c>
      <c r="H749" t="s">
        <v>27</v>
      </c>
    </row>
    <row r="750" spans="4:8" x14ac:dyDescent="0.3">
      <c r="D750">
        <v>2</v>
      </c>
      <c r="E750" t="s">
        <v>37</v>
      </c>
      <c r="G750">
        <v>1</v>
      </c>
      <c r="H750" t="s">
        <v>27</v>
      </c>
    </row>
    <row r="751" spans="4:8" x14ac:dyDescent="0.3">
      <c r="D751">
        <v>1</v>
      </c>
      <c r="E751" t="s">
        <v>37</v>
      </c>
      <c r="G751">
        <v>1</v>
      </c>
      <c r="H751" t="s">
        <v>27</v>
      </c>
    </row>
    <row r="752" spans="4:8" x14ac:dyDescent="0.3">
      <c r="D752">
        <v>5</v>
      </c>
      <c r="E752" t="s">
        <v>37</v>
      </c>
      <c r="G752">
        <v>2</v>
      </c>
      <c r="H752" t="s">
        <v>27</v>
      </c>
    </row>
    <row r="753" spans="4:8" x14ac:dyDescent="0.3">
      <c r="D753">
        <v>2</v>
      </c>
      <c r="E753" t="s">
        <v>37</v>
      </c>
      <c r="G753">
        <v>3</v>
      </c>
      <c r="H753" t="s">
        <v>27</v>
      </c>
    </row>
    <row r="754" spans="4:8" x14ac:dyDescent="0.3">
      <c r="D754">
        <v>3</v>
      </c>
      <c r="E754" t="s">
        <v>37</v>
      </c>
      <c r="G754">
        <v>4</v>
      </c>
      <c r="H754" t="s">
        <v>27</v>
      </c>
    </row>
    <row r="755" spans="4:8" x14ac:dyDescent="0.3">
      <c r="D755">
        <v>1</v>
      </c>
      <c r="E755" t="s">
        <v>37</v>
      </c>
      <c r="G755">
        <v>1</v>
      </c>
      <c r="H755" t="s">
        <v>27</v>
      </c>
    </row>
    <row r="756" spans="4:8" x14ac:dyDescent="0.3">
      <c r="D756">
        <v>4</v>
      </c>
      <c r="E756" t="s">
        <v>37</v>
      </c>
      <c r="G756">
        <v>1</v>
      </c>
      <c r="H756" t="s">
        <v>27</v>
      </c>
    </row>
    <row r="757" spans="4:8" x14ac:dyDescent="0.3">
      <c r="D757">
        <v>2</v>
      </c>
      <c r="E757" t="s">
        <v>37</v>
      </c>
      <c r="G757">
        <v>2</v>
      </c>
      <c r="H757" t="s">
        <v>27</v>
      </c>
    </row>
    <row r="758" spans="4:8" x14ac:dyDescent="0.3">
      <c r="D758">
        <v>5</v>
      </c>
      <c r="E758" t="s">
        <v>37</v>
      </c>
      <c r="G758">
        <v>2</v>
      </c>
      <c r="H758" t="s">
        <v>27</v>
      </c>
    </row>
    <row r="759" spans="4:8" x14ac:dyDescent="0.3">
      <c r="D759">
        <v>2</v>
      </c>
      <c r="E759" t="s">
        <v>37</v>
      </c>
      <c r="G759">
        <v>2</v>
      </c>
      <c r="H759" t="s">
        <v>27</v>
      </c>
    </row>
    <row r="760" spans="4:8" x14ac:dyDescent="0.3">
      <c r="D760">
        <v>1</v>
      </c>
      <c r="E760" t="s">
        <v>37</v>
      </c>
      <c r="G760">
        <v>3</v>
      </c>
      <c r="H760" t="s">
        <v>27</v>
      </c>
    </row>
    <row r="761" spans="4:8" x14ac:dyDescent="0.3">
      <c r="D761">
        <v>5</v>
      </c>
      <c r="E761" t="s">
        <v>37</v>
      </c>
      <c r="G761">
        <v>4</v>
      </c>
      <c r="H761" t="s">
        <v>27</v>
      </c>
    </row>
    <row r="762" spans="4:8" x14ac:dyDescent="0.3">
      <c r="D762">
        <v>1</v>
      </c>
      <c r="E762" t="s">
        <v>37</v>
      </c>
      <c r="G762">
        <v>3</v>
      </c>
      <c r="H762" t="s">
        <v>27</v>
      </c>
    </row>
    <row r="763" spans="4:8" x14ac:dyDescent="0.3">
      <c r="D763">
        <v>3</v>
      </c>
      <c r="E763" t="s">
        <v>37</v>
      </c>
      <c r="G763">
        <v>4</v>
      </c>
      <c r="H763" t="s">
        <v>27</v>
      </c>
    </row>
    <row r="764" spans="4:8" x14ac:dyDescent="0.3">
      <c r="D764">
        <v>1</v>
      </c>
      <c r="E764" t="s">
        <v>37</v>
      </c>
      <c r="G764">
        <v>2</v>
      </c>
      <c r="H764" t="s">
        <v>27</v>
      </c>
    </row>
    <row r="765" spans="4:8" x14ac:dyDescent="0.3">
      <c r="D765">
        <v>3</v>
      </c>
      <c r="E765" t="s">
        <v>37</v>
      </c>
      <c r="G765">
        <v>3</v>
      </c>
      <c r="H765" t="s">
        <v>27</v>
      </c>
    </row>
    <row r="766" spans="4:8" x14ac:dyDescent="0.3">
      <c r="D766">
        <v>4</v>
      </c>
      <c r="E766" t="s">
        <v>37</v>
      </c>
      <c r="G766">
        <v>1</v>
      </c>
      <c r="H766" t="s">
        <v>27</v>
      </c>
    </row>
    <row r="767" spans="4:8" x14ac:dyDescent="0.3">
      <c r="D767">
        <v>1</v>
      </c>
      <c r="E767" t="s">
        <v>37</v>
      </c>
      <c r="G767">
        <v>1</v>
      </c>
      <c r="H767" t="s">
        <v>27</v>
      </c>
    </row>
    <row r="768" spans="4:8" x14ac:dyDescent="0.3">
      <c r="D768">
        <v>2</v>
      </c>
      <c r="E768" t="s">
        <v>37</v>
      </c>
      <c r="G768">
        <v>2</v>
      </c>
      <c r="H768" t="s">
        <v>27</v>
      </c>
    </row>
    <row r="769" spans="4:8" x14ac:dyDescent="0.3">
      <c r="D769">
        <v>4</v>
      </c>
      <c r="E769" t="s">
        <v>37</v>
      </c>
      <c r="G769">
        <v>2</v>
      </c>
      <c r="H769" t="s">
        <v>27</v>
      </c>
    </row>
    <row r="770" spans="4:8" x14ac:dyDescent="0.3">
      <c r="D770">
        <v>1</v>
      </c>
      <c r="E770" t="s">
        <v>37</v>
      </c>
      <c r="G770">
        <v>3</v>
      </c>
      <c r="H770" t="s">
        <v>27</v>
      </c>
    </row>
    <row r="771" spans="4:8" x14ac:dyDescent="0.3">
      <c r="D771">
        <v>2</v>
      </c>
      <c r="E771" t="s">
        <v>37</v>
      </c>
      <c r="G771">
        <v>1</v>
      </c>
      <c r="H771" t="s">
        <v>27</v>
      </c>
    </row>
    <row r="772" spans="4:8" x14ac:dyDescent="0.3">
      <c r="D772">
        <v>3</v>
      </c>
      <c r="E772" t="s">
        <v>37</v>
      </c>
      <c r="G772">
        <v>1</v>
      </c>
      <c r="H772" t="s">
        <v>27</v>
      </c>
    </row>
    <row r="773" spans="4:8" x14ac:dyDescent="0.3">
      <c r="D773">
        <v>1</v>
      </c>
      <c r="E773" t="s">
        <v>37</v>
      </c>
      <c r="G773">
        <v>1</v>
      </c>
      <c r="H773" t="s">
        <v>27</v>
      </c>
    </row>
    <row r="774" spans="4:8" x14ac:dyDescent="0.3">
      <c r="D774">
        <v>3</v>
      </c>
      <c r="E774" t="s">
        <v>37</v>
      </c>
      <c r="G774">
        <v>5</v>
      </c>
      <c r="H774" t="s">
        <v>27</v>
      </c>
    </row>
    <row r="775" spans="4:8" x14ac:dyDescent="0.3">
      <c r="D775">
        <v>4</v>
      </c>
      <c r="E775" t="s">
        <v>37</v>
      </c>
      <c r="G775">
        <v>2</v>
      </c>
      <c r="H775" t="s">
        <v>27</v>
      </c>
    </row>
    <row r="776" spans="4:8" x14ac:dyDescent="0.3">
      <c r="D776">
        <v>2</v>
      </c>
      <c r="E776" t="s">
        <v>37</v>
      </c>
      <c r="G776">
        <v>2</v>
      </c>
      <c r="H776" t="s">
        <v>27</v>
      </c>
    </row>
    <row r="777" spans="4:8" x14ac:dyDescent="0.3">
      <c r="D777">
        <v>2</v>
      </c>
      <c r="E777" t="s">
        <v>37</v>
      </c>
      <c r="G777">
        <v>5</v>
      </c>
      <c r="H777" t="s">
        <v>27</v>
      </c>
    </row>
    <row r="778" spans="4:8" x14ac:dyDescent="0.3">
      <c r="D778">
        <v>1</v>
      </c>
      <c r="E778" t="s">
        <v>37</v>
      </c>
      <c r="G778">
        <v>2</v>
      </c>
      <c r="H778" t="s">
        <v>27</v>
      </c>
    </row>
    <row r="779" spans="4:8" x14ac:dyDescent="0.3">
      <c r="D779">
        <v>3</v>
      </c>
      <c r="E779" t="s">
        <v>37</v>
      </c>
      <c r="G779">
        <v>1</v>
      </c>
      <c r="H779" t="s">
        <v>27</v>
      </c>
    </row>
    <row r="780" spans="4:8" x14ac:dyDescent="0.3">
      <c r="D780">
        <v>4</v>
      </c>
      <c r="E780" t="s">
        <v>37</v>
      </c>
      <c r="G780">
        <v>1</v>
      </c>
      <c r="H780" t="s">
        <v>27</v>
      </c>
    </row>
    <row r="781" spans="4:8" x14ac:dyDescent="0.3">
      <c r="D781">
        <v>3</v>
      </c>
      <c r="E781" t="s">
        <v>37</v>
      </c>
      <c r="G781">
        <v>4</v>
      </c>
      <c r="H781" t="s">
        <v>27</v>
      </c>
    </row>
    <row r="782" spans="4:8" x14ac:dyDescent="0.3">
      <c r="D782">
        <v>2</v>
      </c>
      <c r="E782" t="s">
        <v>37</v>
      </c>
      <c r="G782">
        <v>1</v>
      </c>
      <c r="H782" t="s">
        <v>27</v>
      </c>
    </row>
    <row r="783" spans="4:8" x14ac:dyDescent="0.3">
      <c r="D783">
        <v>2</v>
      </c>
      <c r="E783" t="s">
        <v>37</v>
      </c>
      <c r="G783">
        <v>1</v>
      </c>
      <c r="H783" t="s">
        <v>27</v>
      </c>
    </row>
    <row r="784" spans="4:8" x14ac:dyDescent="0.3">
      <c r="D784">
        <v>2</v>
      </c>
      <c r="E784" t="s">
        <v>37</v>
      </c>
      <c r="G784">
        <v>3</v>
      </c>
      <c r="H784" t="s">
        <v>27</v>
      </c>
    </row>
    <row r="785" spans="4:8" x14ac:dyDescent="0.3">
      <c r="D785">
        <v>3</v>
      </c>
      <c r="E785" t="s">
        <v>37</v>
      </c>
      <c r="G785">
        <v>2</v>
      </c>
      <c r="H785" t="s">
        <v>27</v>
      </c>
    </row>
    <row r="786" spans="4:8" x14ac:dyDescent="0.3">
      <c r="D786">
        <v>4</v>
      </c>
      <c r="E786" t="s">
        <v>37</v>
      </c>
      <c r="G786">
        <v>2</v>
      </c>
      <c r="H786" t="s">
        <v>27</v>
      </c>
    </row>
    <row r="787" spans="4:8" x14ac:dyDescent="0.3">
      <c r="D787">
        <v>2</v>
      </c>
      <c r="E787" t="s">
        <v>37</v>
      </c>
      <c r="G787">
        <v>2</v>
      </c>
      <c r="H787" t="s">
        <v>27</v>
      </c>
    </row>
    <row r="788" spans="4:8" x14ac:dyDescent="0.3">
      <c r="D788">
        <v>1</v>
      </c>
      <c r="E788" t="s">
        <v>37</v>
      </c>
      <c r="G788">
        <v>2</v>
      </c>
      <c r="H788" t="s">
        <v>27</v>
      </c>
    </row>
    <row r="789" spans="4:8" x14ac:dyDescent="0.3">
      <c r="D789">
        <v>2</v>
      </c>
      <c r="E789" t="s">
        <v>37</v>
      </c>
      <c r="G789">
        <v>3</v>
      </c>
      <c r="H789" t="s">
        <v>27</v>
      </c>
    </row>
    <row r="790" spans="4:8" x14ac:dyDescent="0.3">
      <c r="D790">
        <v>2</v>
      </c>
      <c r="E790" t="s">
        <v>37</v>
      </c>
      <c r="G790">
        <v>2</v>
      </c>
      <c r="H790" t="s">
        <v>27</v>
      </c>
    </row>
    <row r="791" spans="4:8" x14ac:dyDescent="0.3">
      <c r="D791">
        <v>1</v>
      </c>
      <c r="E791" t="s">
        <v>37</v>
      </c>
      <c r="G791">
        <v>4</v>
      </c>
      <c r="H791" t="s">
        <v>27</v>
      </c>
    </row>
    <row r="792" spans="4:8" x14ac:dyDescent="0.3">
      <c r="D792">
        <v>1</v>
      </c>
      <c r="E792" t="s">
        <v>37</v>
      </c>
      <c r="G792">
        <v>2</v>
      </c>
      <c r="H792" t="s">
        <v>27</v>
      </c>
    </row>
    <row r="793" spans="4:8" x14ac:dyDescent="0.3">
      <c r="D793">
        <v>1</v>
      </c>
      <c r="E793" t="s">
        <v>37</v>
      </c>
      <c r="G793">
        <v>1</v>
      </c>
      <c r="H793" t="s">
        <v>27</v>
      </c>
    </row>
    <row r="794" spans="4:8" x14ac:dyDescent="0.3">
      <c r="D794">
        <v>1</v>
      </c>
      <c r="E794" t="s">
        <v>37</v>
      </c>
      <c r="G794">
        <v>1</v>
      </c>
      <c r="H794" t="s">
        <v>27</v>
      </c>
    </row>
    <row r="795" spans="4:8" x14ac:dyDescent="0.3">
      <c r="D795">
        <v>1</v>
      </c>
      <c r="E795" t="s">
        <v>37</v>
      </c>
      <c r="G795">
        <v>2</v>
      </c>
      <c r="H795" t="s">
        <v>27</v>
      </c>
    </row>
    <row r="796" spans="4:8" x14ac:dyDescent="0.3">
      <c r="D796">
        <v>2</v>
      </c>
      <c r="E796" t="s">
        <v>37</v>
      </c>
      <c r="G796">
        <v>2</v>
      </c>
      <c r="H796" t="s">
        <v>27</v>
      </c>
    </row>
    <row r="797" spans="4:8" x14ac:dyDescent="0.3">
      <c r="D797">
        <v>2</v>
      </c>
      <c r="E797" t="s">
        <v>37</v>
      </c>
      <c r="G797">
        <v>4</v>
      </c>
      <c r="H797" t="s">
        <v>27</v>
      </c>
    </row>
    <row r="798" spans="4:8" x14ac:dyDescent="0.3">
      <c r="D798">
        <v>2</v>
      </c>
      <c r="E798" t="s">
        <v>37</v>
      </c>
      <c r="G798">
        <v>1</v>
      </c>
      <c r="H798" t="s">
        <v>27</v>
      </c>
    </row>
    <row r="799" spans="4:8" x14ac:dyDescent="0.3">
      <c r="D799">
        <v>2</v>
      </c>
      <c r="E799" t="s">
        <v>37</v>
      </c>
      <c r="G799">
        <v>2</v>
      </c>
      <c r="H799" t="s">
        <v>27</v>
      </c>
    </row>
    <row r="800" spans="4:8" x14ac:dyDescent="0.3">
      <c r="D800">
        <v>4</v>
      </c>
      <c r="E800" t="s">
        <v>37</v>
      </c>
      <c r="G800">
        <v>2</v>
      </c>
      <c r="H800" t="s">
        <v>27</v>
      </c>
    </row>
    <row r="801" spans="4:8" x14ac:dyDescent="0.3">
      <c r="D801">
        <v>1</v>
      </c>
      <c r="E801" t="s">
        <v>37</v>
      </c>
      <c r="G801">
        <v>2</v>
      </c>
      <c r="H801" t="s">
        <v>27</v>
      </c>
    </row>
    <row r="802" spans="4:8" x14ac:dyDescent="0.3">
      <c r="D802">
        <v>2</v>
      </c>
      <c r="E802" t="s">
        <v>37</v>
      </c>
      <c r="G802">
        <v>2</v>
      </c>
      <c r="H802" t="s">
        <v>27</v>
      </c>
    </row>
    <row r="803" spans="4:8" x14ac:dyDescent="0.3">
      <c r="D803">
        <v>4</v>
      </c>
      <c r="E803" t="s">
        <v>37</v>
      </c>
      <c r="G803">
        <v>4</v>
      </c>
      <c r="H803" t="s">
        <v>27</v>
      </c>
    </row>
    <row r="804" spans="4:8" x14ac:dyDescent="0.3">
      <c r="D804">
        <v>2</v>
      </c>
      <c r="E804" t="s">
        <v>37</v>
      </c>
      <c r="G804">
        <v>4</v>
      </c>
      <c r="H804" t="s">
        <v>27</v>
      </c>
    </row>
    <row r="805" spans="4:8" x14ac:dyDescent="0.3">
      <c r="D805">
        <v>1</v>
      </c>
      <c r="E805" t="s">
        <v>37</v>
      </c>
      <c r="G805">
        <v>2</v>
      </c>
      <c r="H805" t="s">
        <v>27</v>
      </c>
    </row>
    <row r="806" spans="4:8" x14ac:dyDescent="0.3">
      <c r="D806">
        <v>1</v>
      </c>
      <c r="E806" t="s">
        <v>37</v>
      </c>
      <c r="G806">
        <v>1</v>
      </c>
      <c r="H806" t="s">
        <v>27</v>
      </c>
    </row>
    <row r="807" spans="4:8" x14ac:dyDescent="0.3">
      <c r="D807">
        <v>1</v>
      </c>
      <c r="E807" t="s">
        <v>37</v>
      </c>
      <c r="G807">
        <v>1</v>
      </c>
      <c r="H807" t="s">
        <v>27</v>
      </c>
    </row>
    <row r="808" spans="4:8" x14ac:dyDescent="0.3">
      <c r="D808">
        <v>2</v>
      </c>
      <c r="E808" t="s">
        <v>37</v>
      </c>
      <c r="G808">
        <v>1</v>
      </c>
      <c r="H808" t="s">
        <v>27</v>
      </c>
    </row>
    <row r="809" spans="4:8" x14ac:dyDescent="0.3">
      <c r="D809">
        <v>1</v>
      </c>
      <c r="E809" t="s">
        <v>37</v>
      </c>
      <c r="G809">
        <v>1</v>
      </c>
      <c r="H809" t="s">
        <v>27</v>
      </c>
    </row>
    <row r="810" spans="4:8" x14ac:dyDescent="0.3">
      <c r="D810">
        <v>2</v>
      </c>
      <c r="E810" t="s">
        <v>37</v>
      </c>
      <c r="G810">
        <v>2</v>
      </c>
      <c r="H810" t="s">
        <v>27</v>
      </c>
    </row>
    <row r="811" spans="4:8" x14ac:dyDescent="0.3">
      <c r="D811">
        <v>1</v>
      </c>
      <c r="E811" t="s">
        <v>37</v>
      </c>
      <c r="G811">
        <v>1</v>
      </c>
      <c r="H811" t="s">
        <v>27</v>
      </c>
    </row>
    <row r="812" spans="4:8" x14ac:dyDescent="0.3">
      <c r="D812">
        <v>1</v>
      </c>
      <c r="E812" t="s">
        <v>37</v>
      </c>
      <c r="G812">
        <v>1</v>
      </c>
      <c r="H812" t="s">
        <v>27</v>
      </c>
    </row>
    <row r="813" spans="4:8" x14ac:dyDescent="0.3">
      <c r="D813">
        <v>2</v>
      </c>
      <c r="E813" t="s">
        <v>37</v>
      </c>
      <c r="G813">
        <v>1</v>
      </c>
      <c r="H813" t="s">
        <v>27</v>
      </c>
    </row>
    <row r="814" spans="4:8" x14ac:dyDescent="0.3">
      <c r="D814">
        <v>2</v>
      </c>
      <c r="E814" t="s">
        <v>37</v>
      </c>
      <c r="G814">
        <v>2</v>
      </c>
      <c r="H814" t="s">
        <v>27</v>
      </c>
    </row>
    <row r="815" spans="4:8" x14ac:dyDescent="0.3">
      <c r="D815">
        <v>1</v>
      </c>
      <c r="E815" t="s">
        <v>37</v>
      </c>
      <c r="G815">
        <v>3</v>
      </c>
      <c r="H815" t="s">
        <v>27</v>
      </c>
    </row>
    <row r="816" spans="4:8" x14ac:dyDescent="0.3">
      <c r="D816">
        <v>1</v>
      </c>
      <c r="E816" t="s">
        <v>37</v>
      </c>
      <c r="G816">
        <v>1</v>
      </c>
      <c r="H816" t="s">
        <v>27</v>
      </c>
    </row>
    <row r="817" spans="4:8" x14ac:dyDescent="0.3">
      <c r="D817">
        <v>1</v>
      </c>
      <c r="E817" t="s">
        <v>37</v>
      </c>
      <c r="G817">
        <v>1</v>
      </c>
      <c r="H817" t="s">
        <v>27</v>
      </c>
    </row>
    <row r="818" spans="4:8" x14ac:dyDescent="0.3">
      <c r="D818">
        <v>2</v>
      </c>
      <c r="E818" t="s">
        <v>37</v>
      </c>
      <c r="G818">
        <v>2</v>
      </c>
      <c r="H818" t="s">
        <v>27</v>
      </c>
    </row>
    <row r="819" spans="4:8" x14ac:dyDescent="0.3">
      <c r="D819">
        <v>1</v>
      </c>
      <c r="E819" t="s">
        <v>37</v>
      </c>
      <c r="G819">
        <v>2</v>
      </c>
      <c r="H819" t="s">
        <v>27</v>
      </c>
    </row>
    <row r="820" spans="4:8" x14ac:dyDescent="0.3">
      <c r="D820">
        <v>2</v>
      </c>
      <c r="E820" t="s">
        <v>37</v>
      </c>
      <c r="G820">
        <v>3</v>
      </c>
      <c r="H820" t="s">
        <v>27</v>
      </c>
    </row>
    <row r="821" spans="4:8" x14ac:dyDescent="0.3">
      <c r="D821">
        <v>2</v>
      </c>
      <c r="E821" t="s">
        <v>37</v>
      </c>
      <c r="G821">
        <v>2</v>
      </c>
      <c r="H821" t="s">
        <v>27</v>
      </c>
    </row>
    <row r="822" spans="4:8" x14ac:dyDescent="0.3">
      <c r="D822">
        <v>2</v>
      </c>
      <c r="E822" t="s">
        <v>37</v>
      </c>
      <c r="G822">
        <v>2</v>
      </c>
      <c r="H822" t="s">
        <v>27</v>
      </c>
    </row>
    <row r="823" spans="4:8" x14ac:dyDescent="0.3">
      <c r="D823">
        <v>3</v>
      </c>
      <c r="E823" t="s">
        <v>37</v>
      </c>
      <c r="G823">
        <v>1</v>
      </c>
      <c r="H823" t="s">
        <v>27</v>
      </c>
    </row>
    <row r="824" spans="4:8" x14ac:dyDescent="0.3">
      <c r="D824">
        <v>2</v>
      </c>
      <c r="E824" t="s">
        <v>37</v>
      </c>
      <c r="G824">
        <v>2</v>
      </c>
      <c r="H824" t="s">
        <v>27</v>
      </c>
    </row>
    <row r="825" spans="4:8" x14ac:dyDescent="0.3">
      <c r="D825">
        <v>4</v>
      </c>
      <c r="E825" t="s">
        <v>37</v>
      </c>
      <c r="G825">
        <v>1</v>
      </c>
      <c r="H825" t="s">
        <v>27</v>
      </c>
    </row>
    <row r="826" spans="4:8" x14ac:dyDescent="0.3">
      <c r="D826">
        <v>2</v>
      </c>
      <c r="E826" t="s">
        <v>37</v>
      </c>
      <c r="G826">
        <v>1</v>
      </c>
      <c r="H826" t="s">
        <v>27</v>
      </c>
    </row>
    <row r="827" spans="4:8" x14ac:dyDescent="0.3">
      <c r="D827">
        <v>1</v>
      </c>
      <c r="E827" t="s">
        <v>37</v>
      </c>
      <c r="G827">
        <v>1</v>
      </c>
      <c r="H827" t="s">
        <v>27</v>
      </c>
    </row>
    <row r="828" spans="4:8" x14ac:dyDescent="0.3">
      <c r="D828">
        <v>3</v>
      </c>
      <c r="E828" t="s">
        <v>37</v>
      </c>
      <c r="G828">
        <v>2</v>
      </c>
      <c r="H828" t="s">
        <v>27</v>
      </c>
    </row>
    <row r="829" spans="4:8" x14ac:dyDescent="0.3">
      <c r="D829">
        <v>4</v>
      </c>
      <c r="E829" t="s">
        <v>37</v>
      </c>
      <c r="G829">
        <v>2</v>
      </c>
      <c r="H829" t="s">
        <v>27</v>
      </c>
    </row>
    <row r="830" spans="4:8" x14ac:dyDescent="0.3">
      <c r="D830">
        <v>2</v>
      </c>
      <c r="E830" t="s">
        <v>37</v>
      </c>
      <c r="G830">
        <v>1</v>
      </c>
      <c r="H830" t="s">
        <v>27</v>
      </c>
    </row>
    <row r="831" spans="4:8" x14ac:dyDescent="0.3">
      <c r="D831">
        <v>1</v>
      </c>
      <c r="E831" t="s">
        <v>37</v>
      </c>
      <c r="G831">
        <v>1</v>
      </c>
      <c r="H831" t="s">
        <v>27</v>
      </c>
    </row>
    <row r="832" spans="4:8" x14ac:dyDescent="0.3">
      <c r="D832">
        <v>1</v>
      </c>
      <c r="E832" t="s">
        <v>37</v>
      </c>
      <c r="G832">
        <v>1</v>
      </c>
      <c r="H832" t="s">
        <v>27</v>
      </c>
    </row>
    <row r="833" spans="4:8" x14ac:dyDescent="0.3">
      <c r="D833">
        <v>2</v>
      </c>
      <c r="E833" t="s">
        <v>37</v>
      </c>
      <c r="G833">
        <v>1</v>
      </c>
      <c r="H833" t="s">
        <v>27</v>
      </c>
    </row>
    <row r="834" spans="4:8" x14ac:dyDescent="0.3">
      <c r="D834">
        <v>2</v>
      </c>
      <c r="E834" t="s">
        <v>37</v>
      </c>
      <c r="G834">
        <v>2</v>
      </c>
      <c r="H834" t="s">
        <v>27</v>
      </c>
    </row>
    <row r="835" spans="4:8" x14ac:dyDescent="0.3">
      <c r="D835">
        <v>1</v>
      </c>
      <c r="E835" t="s">
        <v>37</v>
      </c>
      <c r="G835">
        <v>2</v>
      </c>
      <c r="H835" t="s">
        <v>27</v>
      </c>
    </row>
    <row r="836" spans="4:8" x14ac:dyDescent="0.3">
      <c r="D836">
        <v>4</v>
      </c>
      <c r="E836" t="s">
        <v>37</v>
      </c>
      <c r="G836">
        <v>2</v>
      </c>
      <c r="H836" t="s">
        <v>27</v>
      </c>
    </row>
    <row r="837" spans="4:8" x14ac:dyDescent="0.3">
      <c r="D837">
        <v>2</v>
      </c>
      <c r="E837" t="s">
        <v>37</v>
      </c>
      <c r="G837">
        <v>1</v>
      </c>
      <c r="H837" t="s">
        <v>27</v>
      </c>
    </row>
    <row r="838" spans="4:8" x14ac:dyDescent="0.3">
      <c r="D838">
        <v>2</v>
      </c>
      <c r="E838" t="s">
        <v>37</v>
      </c>
      <c r="G838">
        <v>2</v>
      </c>
      <c r="H838" t="s">
        <v>27</v>
      </c>
    </row>
    <row r="839" spans="4:8" x14ac:dyDescent="0.3">
      <c r="D839">
        <v>2</v>
      </c>
      <c r="E839" t="s">
        <v>37</v>
      </c>
      <c r="G839">
        <v>2</v>
      </c>
      <c r="H839" t="s">
        <v>27</v>
      </c>
    </row>
    <row r="840" spans="4:8" x14ac:dyDescent="0.3">
      <c r="D840">
        <v>2</v>
      </c>
      <c r="E840" t="s">
        <v>37</v>
      </c>
      <c r="G840">
        <v>4</v>
      </c>
      <c r="H840" t="s">
        <v>27</v>
      </c>
    </row>
    <row r="841" spans="4:8" x14ac:dyDescent="0.3">
      <c r="D841">
        <v>4</v>
      </c>
      <c r="E841" t="s">
        <v>37</v>
      </c>
      <c r="G841">
        <v>3</v>
      </c>
      <c r="H841" t="s">
        <v>27</v>
      </c>
    </row>
    <row r="842" spans="4:8" x14ac:dyDescent="0.3">
      <c r="D842">
        <v>1</v>
      </c>
      <c r="E842" t="s">
        <v>37</v>
      </c>
      <c r="G842">
        <v>1</v>
      </c>
      <c r="H842" t="s">
        <v>27</v>
      </c>
    </row>
    <row r="843" spans="4:8" x14ac:dyDescent="0.3">
      <c r="D843">
        <v>2</v>
      </c>
      <c r="E843" t="s">
        <v>37</v>
      </c>
      <c r="G843">
        <v>1</v>
      </c>
      <c r="H843" t="s">
        <v>27</v>
      </c>
    </row>
    <row r="844" spans="4:8" x14ac:dyDescent="0.3">
      <c r="D844">
        <v>1</v>
      </c>
      <c r="E844" t="s">
        <v>37</v>
      </c>
      <c r="G844">
        <v>1</v>
      </c>
      <c r="H844" t="s">
        <v>27</v>
      </c>
    </row>
    <row r="845" spans="4:8" x14ac:dyDescent="0.3">
      <c r="D845">
        <v>2</v>
      </c>
      <c r="E845" t="s">
        <v>37</v>
      </c>
      <c r="G845">
        <v>2</v>
      </c>
      <c r="H845" t="s">
        <v>27</v>
      </c>
    </row>
    <row r="846" spans="4:8" x14ac:dyDescent="0.3">
      <c r="D846">
        <v>5</v>
      </c>
      <c r="E846" t="s">
        <v>37</v>
      </c>
      <c r="G846">
        <v>2</v>
      </c>
      <c r="H846" t="s">
        <v>27</v>
      </c>
    </row>
    <row r="847" spans="4:8" x14ac:dyDescent="0.3">
      <c r="D847">
        <v>3</v>
      </c>
      <c r="E847" t="s">
        <v>37</v>
      </c>
      <c r="G847">
        <v>1</v>
      </c>
      <c r="H847" t="s">
        <v>27</v>
      </c>
    </row>
    <row r="848" spans="4:8" x14ac:dyDescent="0.3">
      <c r="D848">
        <v>1</v>
      </c>
      <c r="E848" t="s">
        <v>37</v>
      </c>
      <c r="G848">
        <v>2</v>
      </c>
      <c r="H848" t="s">
        <v>27</v>
      </c>
    </row>
    <row r="849" spans="4:8" x14ac:dyDescent="0.3">
      <c r="D849">
        <v>1</v>
      </c>
      <c r="E849" t="s">
        <v>37</v>
      </c>
      <c r="G849">
        <v>1</v>
      </c>
      <c r="H849" t="s">
        <v>27</v>
      </c>
    </row>
    <row r="850" spans="4:8" x14ac:dyDescent="0.3">
      <c r="D850">
        <v>2</v>
      </c>
      <c r="E850" t="s">
        <v>37</v>
      </c>
      <c r="G850">
        <v>1</v>
      </c>
      <c r="H850" t="s">
        <v>27</v>
      </c>
    </row>
    <row r="851" spans="4:8" x14ac:dyDescent="0.3">
      <c r="D851">
        <v>1</v>
      </c>
      <c r="E851" t="s">
        <v>37</v>
      </c>
      <c r="G851">
        <v>1</v>
      </c>
      <c r="H851" t="s">
        <v>27</v>
      </c>
    </row>
    <row r="852" spans="4:8" x14ac:dyDescent="0.3">
      <c r="D852">
        <v>1</v>
      </c>
      <c r="E852" t="s">
        <v>37</v>
      </c>
      <c r="G852">
        <v>5</v>
      </c>
      <c r="H852" t="s">
        <v>27</v>
      </c>
    </row>
    <row r="853" spans="4:8" x14ac:dyDescent="0.3">
      <c r="D853">
        <v>2</v>
      </c>
      <c r="E853" t="s">
        <v>37</v>
      </c>
      <c r="G853">
        <v>1</v>
      </c>
      <c r="H853" t="s">
        <v>27</v>
      </c>
    </row>
    <row r="854" spans="4:8" x14ac:dyDescent="0.3">
      <c r="D854">
        <v>2</v>
      </c>
      <c r="E854" t="s">
        <v>37</v>
      </c>
      <c r="G854">
        <v>1</v>
      </c>
      <c r="H854" t="s">
        <v>27</v>
      </c>
    </row>
    <row r="855" spans="4:8" x14ac:dyDescent="0.3">
      <c r="D855">
        <v>5</v>
      </c>
      <c r="E855" t="s">
        <v>37</v>
      </c>
      <c r="G855">
        <v>3</v>
      </c>
      <c r="H855" t="s">
        <v>27</v>
      </c>
    </row>
    <row r="856" spans="4:8" x14ac:dyDescent="0.3">
      <c r="D856">
        <v>1</v>
      </c>
      <c r="E856" t="s">
        <v>37</v>
      </c>
      <c r="G856">
        <v>2</v>
      </c>
      <c r="H856" t="s">
        <v>27</v>
      </c>
    </row>
    <row r="857" spans="4:8" x14ac:dyDescent="0.3">
      <c r="D857">
        <v>4</v>
      </c>
      <c r="E857" t="s">
        <v>37</v>
      </c>
      <c r="G857">
        <v>1</v>
      </c>
      <c r="H857" t="s">
        <v>27</v>
      </c>
    </row>
    <row r="858" spans="4:8" x14ac:dyDescent="0.3">
      <c r="D858">
        <v>1</v>
      </c>
      <c r="E858" t="s">
        <v>37</v>
      </c>
      <c r="G858">
        <v>4</v>
      </c>
      <c r="H858" t="s">
        <v>27</v>
      </c>
    </row>
    <row r="859" spans="4:8" x14ac:dyDescent="0.3">
      <c r="D859">
        <v>5</v>
      </c>
      <c r="E859" t="s">
        <v>37</v>
      </c>
      <c r="G859">
        <v>1</v>
      </c>
      <c r="H859" t="s">
        <v>27</v>
      </c>
    </row>
    <row r="860" spans="4:8" x14ac:dyDescent="0.3">
      <c r="D860">
        <v>1</v>
      </c>
      <c r="E860" t="s">
        <v>37</v>
      </c>
      <c r="G860">
        <v>2</v>
      </c>
      <c r="H860" t="s">
        <v>27</v>
      </c>
    </row>
    <row r="861" spans="4:8" x14ac:dyDescent="0.3">
      <c r="D861">
        <v>2</v>
      </c>
      <c r="E861" t="s">
        <v>37</v>
      </c>
      <c r="G861">
        <v>3</v>
      </c>
      <c r="H861" t="s">
        <v>27</v>
      </c>
    </row>
    <row r="862" spans="4:8" x14ac:dyDescent="0.3">
      <c r="D862">
        <v>2</v>
      </c>
      <c r="E862" t="s">
        <v>37</v>
      </c>
      <c r="G862">
        <v>2</v>
      </c>
      <c r="H862" t="s">
        <v>27</v>
      </c>
    </row>
    <row r="863" spans="4:8" x14ac:dyDescent="0.3">
      <c r="D863">
        <v>2</v>
      </c>
      <c r="E863" t="s">
        <v>37</v>
      </c>
      <c r="G863">
        <v>1</v>
      </c>
      <c r="H863" t="s">
        <v>27</v>
      </c>
    </row>
    <row r="864" spans="4:8" x14ac:dyDescent="0.3">
      <c r="D864">
        <v>1</v>
      </c>
      <c r="E864" t="s">
        <v>37</v>
      </c>
      <c r="G864">
        <v>2</v>
      </c>
      <c r="H864" t="s">
        <v>27</v>
      </c>
    </row>
    <row r="865" spans="4:8" x14ac:dyDescent="0.3">
      <c r="D865">
        <v>1</v>
      </c>
      <c r="E865" t="s">
        <v>37</v>
      </c>
      <c r="G865">
        <v>2</v>
      </c>
      <c r="H865" t="s">
        <v>27</v>
      </c>
    </row>
    <row r="866" spans="4:8" x14ac:dyDescent="0.3">
      <c r="D866">
        <v>2</v>
      </c>
      <c r="E866" t="s">
        <v>37</v>
      </c>
      <c r="G866">
        <v>2</v>
      </c>
      <c r="H866" t="s">
        <v>27</v>
      </c>
    </row>
    <row r="867" spans="4:8" x14ac:dyDescent="0.3">
      <c r="D867">
        <v>4</v>
      </c>
      <c r="E867" t="s">
        <v>37</v>
      </c>
      <c r="G867">
        <v>2</v>
      </c>
      <c r="H867" t="s">
        <v>27</v>
      </c>
    </row>
    <row r="868" spans="4:8" x14ac:dyDescent="0.3">
      <c r="D868">
        <v>1</v>
      </c>
      <c r="E868" t="s">
        <v>37</v>
      </c>
      <c r="G868">
        <v>2</v>
      </c>
      <c r="H868" t="s">
        <v>27</v>
      </c>
    </row>
    <row r="869" spans="4:8" x14ac:dyDescent="0.3">
      <c r="D869">
        <v>2</v>
      </c>
      <c r="E869" t="s">
        <v>37</v>
      </c>
      <c r="G869">
        <v>1</v>
      </c>
      <c r="H869" t="s">
        <v>27</v>
      </c>
    </row>
    <row r="870" spans="4:8" x14ac:dyDescent="0.3">
      <c r="D870">
        <v>1</v>
      </c>
      <c r="E870" t="s">
        <v>37</v>
      </c>
      <c r="G870">
        <v>1</v>
      </c>
      <c r="H870" t="s">
        <v>27</v>
      </c>
    </row>
    <row r="871" spans="4:8" x14ac:dyDescent="0.3">
      <c r="D871">
        <v>2</v>
      </c>
      <c r="E871" t="s">
        <v>37</v>
      </c>
      <c r="G871">
        <v>1</v>
      </c>
      <c r="H871" t="s">
        <v>27</v>
      </c>
    </row>
    <row r="872" spans="4:8" x14ac:dyDescent="0.3">
      <c r="D872">
        <v>1</v>
      </c>
      <c r="E872" t="s">
        <v>37</v>
      </c>
      <c r="G872">
        <v>3</v>
      </c>
      <c r="H872" t="s">
        <v>27</v>
      </c>
    </row>
    <row r="873" spans="4:8" x14ac:dyDescent="0.3">
      <c r="D873">
        <v>3</v>
      </c>
      <c r="E873" t="s">
        <v>37</v>
      </c>
      <c r="G873">
        <v>1</v>
      </c>
      <c r="H873" t="s">
        <v>27</v>
      </c>
    </row>
    <row r="874" spans="4:8" x14ac:dyDescent="0.3">
      <c r="D874">
        <v>2</v>
      </c>
      <c r="E874" t="s">
        <v>37</v>
      </c>
      <c r="G874">
        <v>2</v>
      </c>
      <c r="H874" t="s">
        <v>27</v>
      </c>
    </row>
    <row r="875" spans="4:8" x14ac:dyDescent="0.3">
      <c r="D875">
        <v>4</v>
      </c>
      <c r="E875" t="s">
        <v>37</v>
      </c>
      <c r="G875">
        <v>2</v>
      </c>
      <c r="H875" t="s">
        <v>27</v>
      </c>
    </row>
    <row r="876" spans="4:8" x14ac:dyDescent="0.3">
      <c r="D876">
        <v>1</v>
      </c>
      <c r="E876" t="s">
        <v>37</v>
      </c>
      <c r="G876">
        <v>2</v>
      </c>
      <c r="H876" t="s">
        <v>27</v>
      </c>
    </row>
    <row r="877" spans="4:8" x14ac:dyDescent="0.3">
      <c r="D877">
        <v>1</v>
      </c>
      <c r="E877" t="s">
        <v>37</v>
      </c>
      <c r="G877">
        <v>2</v>
      </c>
      <c r="H877" t="s">
        <v>27</v>
      </c>
    </row>
    <row r="878" spans="4:8" x14ac:dyDescent="0.3">
      <c r="D878">
        <v>3</v>
      </c>
      <c r="E878" t="s">
        <v>37</v>
      </c>
      <c r="G878">
        <v>2</v>
      </c>
      <c r="H878" t="s">
        <v>27</v>
      </c>
    </row>
    <row r="879" spans="4:8" x14ac:dyDescent="0.3">
      <c r="D879">
        <v>1</v>
      </c>
      <c r="E879" t="s">
        <v>37</v>
      </c>
      <c r="G879">
        <v>3</v>
      </c>
      <c r="H879" t="s">
        <v>27</v>
      </c>
    </row>
    <row r="880" spans="4:8" x14ac:dyDescent="0.3">
      <c r="D880">
        <v>1</v>
      </c>
      <c r="E880" t="s">
        <v>37</v>
      </c>
      <c r="G880">
        <v>5</v>
      </c>
      <c r="H880" t="s">
        <v>27</v>
      </c>
    </row>
    <row r="881" spans="4:8" x14ac:dyDescent="0.3">
      <c r="D881">
        <v>2</v>
      </c>
      <c r="E881" t="s">
        <v>37</v>
      </c>
      <c r="G881">
        <v>3</v>
      </c>
      <c r="H881" t="s">
        <v>27</v>
      </c>
    </row>
    <row r="882" spans="4:8" x14ac:dyDescent="0.3">
      <c r="D882">
        <v>1</v>
      </c>
      <c r="E882" t="s">
        <v>37</v>
      </c>
      <c r="G882">
        <v>2</v>
      </c>
      <c r="H882" t="s">
        <v>27</v>
      </c>
    </row>
    <row r="883" spans="4:8" x14ac:dyDescent="0.3">
      <c r="D883">
        <v>2</v>
      </c>
      <c r="E883" t="s">
        <v>37</v>
      </c>
      <c r="G883">
        <v>3</v>
      </c>
      <c r="H883" t="s">
        <v>27</v>
      </c>
    </row>
    <row r="884" spans="4:8" x14ac:dyDescent="0.3">
      <c r="D884">
        <v>4</v>
      </c>
      <c r="E884" t="s">
        <v>37</v>
      </c>
      <c r="G884">
        <v>1</v>
      </c>
      <c r="H884" t="s">
        <v>27</v>
      </c>
    </row>
    <row r="885" spans="4:8" x14ac:dyDescent="0.3">
      <c r="D885">
        <v>3</v>
      </c>
      <c r="E885" t="s">
        <v>37</v>
      </c>
      <c r="G885">
        <v>1</v>
      </c>
      <c r="H885" t="s">
        <v>27</v>
      </c>
    </row>
    <row r="886" spans="4:8" x14ac:dyDescent="0.3">
      <c r="D886">
        <v>1</v>
      </c>
      <c r="E886" t="s">
        <v>37</v>
      </c>
      <c r="G886">
        <v>1</v>
      </c>
      <c r="H886" t="s">
        <v>27</v>
      </c>
    </row>
    <row r="887" spans="4:8" x14ac:dyDescent="0.3">
      <c r="D887">
        <v>2</v>
      </c>
      <c r="E887" t="s">
        <v>37</v>
      </c>
      <c r="G887">
        <v>2</v>
      </c>
      <c r="H887" t="s">
        <v>27</v>
      </c>
    </row>
    <row r="888" spans="4:8" x14ac:dyDescent="0.3">
      <c r="D888">
        <v>2</v>
      </c>
      <c r="E888" t="s">
        <v>37</v>
      </c>
      <c r="G888">
        <v>1</v>
      </c>
      <c r="H888" t="s">
        <v>27</v>
      </c>
    </row>
    <row r="889" spans="4:8" x14ac:dyDescent="0.3">
      <c r="D889">
        <v>3</v>
      </c>
      <c r="E889" t="s">
        <v>37</v>
      </c>
      <c r="G889">
        <v>1</v>
      </c>
      <c r="H889" t="s">
        <v>27</v>
      </c>
    </row>
    <row r="890" spans="4:8" x14ac:dyDescent="0.3">
      <c r="D890">
        <v>2</v>
      </c>
      <c r="E890" t="s">
        <v>37</v>
      </c>
      <c r="G890">
        <v>5</v>
      </c>
      <c r="H890" t="s">
        <v>27</v>
      </c>
    </row>
    <row r="891" spans="4:8" x14ac:dyDescent="0.3">
      <c r="D891">
        <v>1</v>
      </c>
      <c r="E891" t="s">
        <v>37</v>
      </c>
      <c r="G891">
        <v>2</v>
      </c>
      <c r="H891" t="s">
        <v>27</v>
      </c>
    </row>
    <row r="892" spans="4:8" x14ac:dyDescent="0.3">
      <c r="D892">
        <v>1</v>
      </c>
      <c r="E892" t="s">
        <v>37</v>
      </c>
      <c r="G892">
        <v>2</v>
      </c>
      <c r="H892" t="s">
        <v>27</v>
      </c>
    </row>
    <row r="893" spans="4:8" x14ac:dyDescent="0.3">
      <c r="D893">
        <v>1</v>
      </c>
      <c r="E893" t="s">
        <v>37</v>
      </c>
      <c r="G893">
        <v>5</v>
      </c>
      <c r="H893" t="s">
        <v>27</v>
      </c>
    </row>
    <row r="894" spans="4:8" x14ac:dyDescent="0.3">
      <c r="D894">
        <v>2</v>
      </c>
      <c r="E894" t="s">
        <v>37</v>
      </c>
      <c r="G894">
        <v>4</v>
      </c>
      <c r="H894" t="s">
        <v>27</v>
      </c>
    </row>
    <row r="895" spans="4:8" x14ac:dyDescent="0.3">
      <c r="D895">
        <v>1</v>
      </c>
      <c r="E895" t="s">
        <v>37</v>
      </c>
      <c r="G895">
        <v>2</v>
      </c>
      <c r="H895" t="s">
        <v>27</v>
      </c>
    </row>
    <row r="896" spans="4:8" x14ac:dyDescent="0.3">
      <c r="D896">
        <v>2</v>
      </c>
      <c r="E896" t="s">
        <v>37</v>
      </c>
      <c r="G896">
        <v>2</v>
      </c>
      <c r="H896" t="s">
        <v>27</v>
      </c>
    </row>
    <row r="897" spans="4:8" x14ac:dyDescent="0.3">
      <c r="D897">
        <v>1</v>
      </c>
      <c r="E897" t="s">
        <v>37</v>
      </c>
      <c r="G897">
        <v>1</v>
      </c>
      <c r="H897" t="s">
        <v>27</v>
      </c>
    </row>
    <row r="898" spans="4:8" x14ac:dyDescent="0.3">
      <c r="D898">
        <v>2</v>
      </c>
      <c r="E898" t="s">
        <v>37</v>
      </c>
      <c r="G898">
        <v>2</v>
      </c>
      <c r="H898" t="s">
        <v>27</v>
      </c>
    </row>
    <row r="899" spans="4:8" x14ac:dyDescent="0.3">
      <c r="D899">
        <v>1</v>
      </c>
      <c r="E899" t="s">
        <v>37</v>
      </c>
      <c r="G899">
        <v>2</v>
      </c>
      <c r="H899" t="s">
        <v>27</v>
      </c>
    </row>
    <row r="900" spans="4:8" x14ac:dyDescent="0.3">
      <c r="D900">
        <v>1</v>
      </c>
      <c r="E900" t="s">
        <v>37</v>
      </c>
      <c r="G900">
        <v>1</v>
      </c>
      <c r="H900" t="s">
        <v>27</v>
      </c>
    </row>
    <row r="901" spans="4:8" x14ac:dyDescent="0.3">
      <c r="D901">
        <v>1</v>
      </c>
      <c r="E901" t="s">
        <v>37</v>
      </c>
      <c r="G901">
        <v>1</v>
      </c>
      <c r="H901" t="s">
        <v>27</v>
      </c>
    </row>
    <row r="902" spans="4:8" x14ac:dyDescent="0.3">
      <c r="D902">
        <v>1</v>
      </c>
      <c r="E902" t="s">
        <v>37</v>
      </c>
      <c r="G902">
        <v>3</v>
      </c>
      <c r="H902" t="s">
        <v>27</v>
      </c>
    </row>
    <row r="903" spans="4:8" x14ac:dyDescent="0.3">
      <c r="D903">
        <v>2</v>
      </c>
      <c r="E903" t="s">
        <v>37</v>
      </c>
      <c r="G903">
        <v>4</v>
      </c>
      <c r="H903" t="s">
        <v>27</v>
      </c>
    </row>
    <row r="904" spans="4:8" x14ac:dyDescent="0.3">
      <c r="D904">
        <v>3</v>
      </c>
      <c r="E904" t="s">
        <v>37</v>
      </c>
      <c r="G904">
        <v>2</v>
      </c>
      <c r="H904" t="s">
        <v>27</v>
      </c>
    </row>
    <row r="905" spans="4:8" x14ac:dyDescent="0.3">
      <c r="D905">
        <v>1</v>
      </c>
      <c r="E905" t="s">
        <v>37</v>
      </c>
      <c r="G905">
        <v>2</v>
      </c>
      <c r="H905" t="s">
        <v>27</v>
      </c>
    </row>
    <row r="906" spans="4:8" x14ac:dyDescent="0.3">
      <c r="D906">
        <v>3</v>
      </c>
      <c r="E906" t="s">
        <v>37</v>
      </c>
      <c r="G906">
        <v>2</v>
      </c>
      <c r="H906" t="s">
        <v>27</v>
      </c>
    </row>
    <row r="907" spans="4:8" x14ac:dyDescent="0.3">
      <c r="D907">
        <v>1</v>
      </c>
      <c r="E907" t="s">
        <v>37</v>
      </c>
      <c r="G907">
        <v>2</v>
      </c>
      <c r="H907" t="s">
        <v>27</v>
      </c>
    </row>
    <row r="908" spans="4:8" x14ac:dyDescent="0.3">
      <c r="D908">
        <v>2</v>
      </c>
      <c r="E908" t="s">
        <v>37</v>
      </c>
      <c r="G908">
        <v>1</v>
      </c>
      <c r="H908" t="s">
        <v>27</v>
      </c>
    </row>
    <row r="909" spans="4:8" x14ac:dyDescent="0.3">
      <c r="D909">
        <v>1</v>
      </c>
      <c r="E909" t="s">
        <v>37</v>
      </c>
      <c r="G909">
        <v>1</v>
      </c>
      <c r="H909" t="s">
        <v>27</v>
      </c>
    </row>
    <row r="910" spans="4:8" x14ac:dyDescent="0.3">
      <c r="D910">
        <v>3</v>
      </c>
      <c r="E910" t="s">
        <v>37</v>
      </c>
      <c r="G910">
        <v>1</v>
      </c>
      <c r="H910" t="s">
        <v>27</v>
      </c>
    </row>
    <row r="911" spans="4:8" x14ac:dyDescent="0.3">
      <c r="D911">
        <v>1</v>
      </c>
      <c r="E911" t="s">
        <v>37</v>
      </c>
      <c r="G911">
        <v>1</v>
      </c>
      <c r="H911" t="s">
        <v>27</v>
      </c>
    </row>
    <row r="912" spans="4:8" x14ac:dyDescent="0.3">
      <c r="D912">
        <v>1</v>
      </c>
      <c r="E912" t="s">
        <v>37</v>
      </c>
      <c r="G912">
        <v>2</v>
      </c>
      <c r="H912" t="s">
        <v>27</v>
      </c>
    </row>
    <row r="913" spans="4:8" x14ac:dyDescent="0.3">
      <c r="D913">
        <v>2</v>
      </c>
      <c r="E913" t="s">
        <v>37</v>
      </c>
      <c r="G913">
        <v>3</v>
      </c>
      <c r="H913" t="s">
        <v>27</v>
      </c>
    </row>
    <row r="914" spans="4:8" x14ac:dyDescent="0.3">
      <c r="D914">
        <v>1</v>
      </c>
      <c r="E914" t="s">
        <v>37</v>
      </c>
      <c r="G914">
        <v>4</v>
      </c>
      <c r="H914" t="s">
        <v>27</v>
      </c>
    </row>
    <row r="915" spans="4:8" x14ac:dyDescent="0.3">
      <c r="D915">
        <v>1</v>
      </c>
      <c r="E915" t="s">
        <v>37</v>
      </c>
      <c r="G915">
        <v>2</v>
      </c>
      <c r="H915" t="s">
        <v>27</v>
      </c>
    </row>
    <row r="916" spans="4:8" x14ac:dyDescent="0.3">
      <c r="D916">
        <v>1</v>
      </c>
      <c r="E916" t="s">
        <v>37</v>
      </c>
      <c r="G916">
        <v>1</v>
      </c>
      <c r="H916" t="s">
        <v>27</v>
      </c>
    </row>
    <row r="917" spans="4:8" x14ac:dyDescent="0.3">
      <c r="D917">
        <v>1</v>
      </c>
      <c r="E917" t="s">
        <v>37</v>
      </c>
      <c r="G917">
        <v>3</v>
      </c>
      <c r="H917" t="s">
        <v>27</v>
      </c>
    </row>
    <row r="918" spans="4:8" x14ac:dyDescent="0.3">
      <c r="D918">
        <v>1</v>
      </c>
      <c r="E918" t="s">
        <v>37</v>
      </c>
      <c r="G918">
        <v>5</v>
      </c>
      <c r="H918" t="s">
        <v>27</v>
      </c>
    </row>
    <row r="919" spans="4:8" x14ac:dyDescent="0.3">
      <c r="D919">
        <v>2</v>
      </c>
      <c r="E919" t="s">
        <v>37</v>
      </c>
      <c r="G919">
        <v>1</v>
      </c>
      <c r="H919" t="s">
        <v>27</v>
      </c>
    </row>
    <row r="920" spans="4:8" x14ac:dyDescent="0.3">
      <c r="D920">
        <v>2</v>
      </c>
      <c r="E920" t="s">
        <v>37</v>
      </c>
      <c r="G920">
        <v>1</v>
      </c>
      <c r="H920" t="s">
        <v>27</v>
      </c>
    </row>
    <row r="921" spans="4:8" x14ac:dyDescent="0.3">
      <c r="D921">
        <v>2</v>
      </c>
      <c r="E921" t="s">
        <v>37</v>
      </c>
      <c r="G921">
        <v>1</v>
      </c>
      <c r="H921" t="s">
        <v>27</v>
      </c>
    </row>
    <row r="922" spans="4:8" x14ac:dyDescent="0.3">
      <c r="D922">
        <v>4</v>
      </c>
      <c r="E922" t="s">
        <v>37</v>
      </c>
      <c r="G922">
        <v>2</v>
      </c>
      <c r="H922" t="s">
        <v>27</v>
      </c>
    </row>
    <row r="923" spans="4:8" x14ac:dyDescent="0.3">
      <c r="D923">
        <v>1</v>
      </c>
      <c r="E923" t="s">
        <v>37</v>
      </c>
      <c r="G923">
        <v>1</v>
      </c>
      <c r="H923" t="s">
        <v>27</v>
      </c>
    </row>
    <row r="924" spans="4:8" x14ac:dyDescent="0.3">
      <c r="D924">
        <v>4</v>
      </c>
      <c r="E924" t="s">
        <v>37</v>
      </c>
      <c r="G924">
        <v>1</v>
      </c>
      <c r="H924" t="s">
        <v>27</v>
      </c>
    </row>
    <row r="925" spans="4:8" x14ac:dyDescent="0.3">
      <c r="D925">
        <v>3</v>
      </c>
      <c r="E925" t="s">
        <v>37</v>
      </c>
      <c r="G925">
        <v>1</v>
      </c>
      <c r="H925" t="s">
        <v>27</v>
      </c>
    </row>
    <row r="926" spans="4:8" x14ac:dyDescent="0.3">
      <c r="D926">
        <v>3</v>
      </c>
      <c r="E926" t="s">
        <v>37</v>
      </c>
      <c r="G926">
        <v>3</v>
      </c>
      <c r="H926" t="s">
        <v>27</v>
      </c>
    </row>
    <row r="927" spans="4:8" x14ac:dyDescent="0.3">
      <c r="D927">
        <v>3</v>
      </c>
      <c r="E927" t="s">
        <v>37</v>
      </c>
      <c r="G927">
        <v>5</v>
      </c>
      <c r="H927" t="s">
        <v>27</v>
      </c>
    </row>
    <row r="928" spans="4:8" x14ac:dyDescent="0.3">
      <c r="D928">
        <v>2</v>
      </c>
      <c r="E928" t="s">
        <v>37</v>
      </c>
      <c r="G928">
        <v>2</v>
      </c>
      <c r="H928" t="s">
        <v>27</v>
      </c>
    </row>
    <row r="929" spans="4:8" x14ac:dyDescent="0.3">
      <c r="D929">
        <v>2</v>
      </c>
      <c r="E929" t="s">
        <v>37</v>
      </c>
      <c r="G929">
        <v>1</v>
      </c>
      <c r="H929" t="s">
        <v>27</v>
      </c>
    </row>
    <row r="930" spans="4:8" x14ac:dyDescent="0.3">
      <c r="D930">
        <v>1</v>
      </c>
      <c r="E930" t="s">
        <v>37</v>
      </c>
      <c r="G930">
        <v>3</v>
      </c>
      <c r="H930" t="s">
        <v>27</v>
      </c>
    </row>
    <row r="931" spans="4:8" x14ac:dyDescent="0.3">
      <c r="D931">
        <v>4</v>
      </c>
      <c r="E931" t="s">
        <v>37</v>
      </c>
      <c r="G931">
        <v>2</v>
      </c>
      <c r="H931" t="s">
        <v>27</v>
      </c>
    </row>
    <row r="932" spans="4:8" x14ac:dyDescent="0.3">
      <c r="D932">
        <v>1</v>
      </c>
      <c r="E932" t="s">
        <v>37</v>
      </c>
      <c r="G932">
        <v>1</v>
      </c>
      <c r="H932" t="s">
        <v>27</v>
      </c>
    </row>
    <row r="933" spans="4:8" x14ac:dyDescent="0.3">
      <c r="D933">
        <v>2</v>
      </c>
      <c r="E933" t="s">
        <v>37</v>
      </c>
      <c r="G933">
        <v>2</v>
      </c>
      <c r="H933" t="s">
        <v>27</v>
      </c>
    </row>
    <row r="934" spans="4:8" x14ac:dyDescent="0.3">
      <c r="D934">
        <v>4</v>
      </c>
      <c r="E934" t="s">
        <v>37</v>
      </c>
      <c r="G934">
        <v>2</v>
      </c>
      <c r="H934" t="s">
        <v>27</v>
      </c>
    </row>
    <row r="935" spans="4:8" x14ac:dyDescent="0.3">
      <c r="D935">
        <v>3</v>
      </c>
      <c r="E935" t="s">
        <v>37</v>
      </c>
      <c r="G935">
        <v>1</v>
      </c>
      <c r="H935" t="s">
        <v>27</v>
      </c>
    </row>
    <row r="936" spans="4:8" x14ac:dyDescent="0.3">
      <c r="D936">
        <v>2</v>
      </c>
      <c r="E936" t="s">
        <v>37</v>
      </c>
      <c r="G936">
        <v>2</v>
      </c>
      <c r="H936" t="s">
        <v>27</v>
      </c>
    </row>
    <row r="937" spans="4:8" x14ac:dyDescent="0.3">
      <c r="D937">
        <v>1</v>
      </c>
      <c r="E937" t="s">
        <v>37</v>
      </c>
      <c r="G937">
        <v>2</v>
      </c>
      <c r="H937" t="s">
        <v>27</v>
      </c>
    </row>
    <row r="938" spans="4:8" x14ac:dyDescent="0.3">
      <c r="D938">
        <v>2</v>
      </c>
      <c r="E938" t="s">
        <v>37</v>
      </c>
      <c r="G938">
        <v>2</v>
      </c>
      <c r="H938" t="s">
        <v>27</v>
      </c>
    </row>
    <row r="939" spans="4:8" x14ac:dyDescent="0.3">
      <c r="D939">
        <v>1</v>
      </c>
      <c r="E939" t="s">
        <v>37</v>
      </c>
      <c r="G939">
        <v>3</v>
      </c>
      <c r="H939" t="s">
        <v>27</v>
      </c>
    </row>
    <row r="940" spans="4:8" x14ac:dyDescent="0.3">
      <c r="D940">
        <v>3</v>
      </c>
      <c r="E940" t="s">
        <v>37</v>
      </c>
      <c r="G940">
        <v>2</v>
      </c>
      <c r="H940" t="s">
        <v>27</v>
      </c>
    </row>
    <row r="941" spans="4:8" x14ac:dyDescent="0.3">
      <c r="D941">
        <v>3</v>
      </c>
      <c r="E941" t="s">
        <v>37</v>
      </c>
      <c r="G941">
        <v>2</v>
      </c>
      <c r="H941" t="s">
        <v>27</v>
      </c>
    </row>
    <row r="942" spans="4:8" x14ac:dyDescent="0.3">
      <c r="D942">
        <v>1</v>
      </c>
      <c r="E942" t="s">
        <v>37</v>
      </c>
      <c r="G942">
        <v>3</v>
      </c>
      <c r="H942" t="s">
        <v>27</v>
      </c>
    </row>
    <row r="943" spans="4:8" x14ac:dyDescent="0.3">
      <c r="D943">
        <v>1</v>
      </c>
      <c r="E943" t="s">
        <v>37</v>
      </c>
      <c r="G943">
        <v>2</v>
      </c>
      <c r="H943" t="s">
        <v>27</v>
      </c>
    </row>
    <row r="944" spans="4:8" x14ac:dyDescent="0.3">
      <c r="D944">
        <v>2</v>
      </c>
      <c r="E944" t="s">
        <v>37</v>
      </c>
      <c r="G944">
        <v>3</v>
      </c>
      <c r="H944" t="s">
        <v>27</v>
      </c>
    </row>
    <row r="945" spans="4:8" x14ac:dyDescent="0.3">
      <c r="D945">
        <v>3</v>
      </c>
      <c r="E945" t="s">
        <v>37</v>
      </c>
      <c r="G945">
        <v>2</v>
      </c>
      <c r="H945" t="s">
        <v>27</v>
      </c>
    </row>
    <row r="946" spans="4:8" x14ac:dyDescent="0.3">
      <c r="D946">
        <v>2</v>
      </c>
      <c r="E946" t="s">
        <v>37</v>
      </c>
      <c r="G946">
        <v>2</v>
      </c>
      <c r="H946" t="s">
        <v>27</v>
      </c>
    </row>
    <row r="947" spans="4:8" x14ac:dyDescent="0.3">
      <c r="D947">
        <v>4</v>
      </c>
      <c r="E947" t="s">
        <v>37</v>
      </c>
      <c r="G947">
        <v>2</v>
      </c>
      <c r="H947" t="s">
        <v>27</v>
      </c>
    </row>
    <row r="948" spans="4:8" x14ac:dyDescent="0.3">
      <c r="D948">
        <v>2</v>
      </c>
      <c r="E948" t="s">
        <v>37</v>
      </c>
      <c r="G948">
        <v>2</v>
      </c>
      <c r="H948" t="s">
        <v>27</v>
      </c>
    </row>
    <row r="949" spans="4:8" x14ac:dyDescent="0.3">
      <c r="D949">
        <v>1</v>
      </c>
      <c r="E949" t="s">
        <v>37</v>
      </c>
      <c r="G949">
        <v>2</v>
      </c>
      <c r="H949" t="s">
        <v>27</v>
      </c>
    </row>
    <row r="950" spans="4:8" x14ac:dyDescent="0.3">
      <c r="D950">
        <v>2</v>
      </c>
      <c r="E950" t="s">
        <v>37</v>
      </c>
      <c r="G950">
        <v>1</v>
      </c>
      <c r="H950" t="s">
        <v>27</v>
      </c>
    </row>
    <row r="951" spans="4:8" x14ac:dyDescent="0.3">
      <c r="D951">
        <v>5</v>
      </c>
      <c r="E951" t="s">
        <v>37</v>
      </c>
      <c r="G951">
        <v>2</v>
      </c>
      <c r="H951" t="s">
        <v>27</v>
      </c>
    </row>
    <row r="952" spans="4:8" x14ac:dyDescent="0.3">
      <c r="D952">
        <v>2</v>
      </c>
      <c r="E952" t="s">
        <v>37</v>
      </c>
      <c r="G952">
        <v>1</v>
      </c>
      <c r="H952" t="s">
        <v>27</v>
      </c>
    </row>
    <row r="953" spans="4:8" x14ac:dyDescent="0.3">
      <c r="D953">
        <v>4</v>
      </c>
      <c r="E953" t="s">
        <v>37</v>
      </c>
      <c r="G953">
        <v>4</v>
      </c>
      <c r="H953" t="s">
        <v>27</v>
      </c>
    </row>
    <row r="954" spans="4:8" x14ac:dyDescent="0.3">
      <c r="D954">
        <v>4</v>
      </c>
      <c r="E954" t="s">
        <v>37</v>
      </c>
      <c r="G954">
        <v>2</v>
      </c>
      <c r="H954" t="s">
        <v>27</v>
      </c>
    </row>
    <row r="955" spans="4:8" x14ac:dyDescent="0.3">
      <c r="D955">
        <v>1</v>
      </c>
      <c r="E955" t="s">
        <v>37</v>
      </c>
      <c r="G955">
        <v>3</v>
      </c>
      <c r="H955" t="s">
        <v>27</v>
      </c>
    </row>
    <row r="956" spans="4:8" x14ac:dyDescent="0.3">
      <c r="D956">
        <v>1</v>
      </c>
      <c r="E956" t="s">
        <v>37</v>
      </c>
      <c r="G956">
        <v>3</v>
      </c>
      <c r="H956" t="s">
        <v>27</v>
      </c>
    </row>
    <row r="957" spans="4:8" x14ac:dyDescent="0.3">
      <c r="D957">
        <v>3</v>
      </c>
      <c r="E957" t="s">
        <v>37</v>
      </c>
      <c r="G957">
        <v>2</v>
      </c>
      <c r="H957" t="s">
        <v>27</v>
      </c>
    </row>
    <row r="958" spans="4:8" x14ac:dyDescent="0.3">
      <c r="D958">
        <v>2</v>
      </c>
      <c r="E958" t="s">
        <v>37</v>
      </c>
      <c r="G958">
        <v>3</v>
      </c>
      <c r="H958" t="s">
        <v>27</v>
      </c>
    </row>
    <row r="959" spans="4:8" x14ac:dyDescent="0.3">
      <c r="D959">
        <v>1</v>
      </c>
      <c r="E959" t="s">
        <v>37</v>
      </c>
      <c r="G959">
        <v>2</v>
      </c>
      <c r="H959" t="s">
        <v>27</v>
      </c>
    </row>
    <row r="960" spans="4:8" x14ac:dyDescent="0.3">
      <c r="D960">
        <v>1</v>
      </c>
      <c r="E960" t="s">
        <v>37</v>
      </c>
      <c r="G960">
        <v>2</v>
      </c>
      <c r="H960" t="s">
        <v>27</v>
      </c>
    </row>
    <row r="961" spans="4:8" x14ac:dyDescent="0.3">
      <c r="D961">
        <v>1</v>
      </c>
      <c r="E961" t="s">
        <v>37</v>
      </c>
      <c r="G961">
        <v>2</v>
      </c>
      <c r="H961" t="s">
        <v>27</v>
      </c>
    </row>
    <row r="962" spans="4:8" x14ac:dyDescent="0.3">
      <c r="D962">
        <v>1</v>
      </c>
      <c r="E962" t="s">
        <v>37</v>
      </c>
      <c r="G962">
        <v>1</v>
      </c>
      <c r="H962" t="s">
        <v>27</v>
      </c>
    </row>
    <row r="963" spans="4:8" x14ac:dyDescent="0.3">
      <c r="D963">
        <v>2</v>
      </c>
      <c r="E963" t="s">
        <v>37</v>
      </c>
      <c r="G963">
        <v>2</v>
      </c>
      <c r="H963" t="s">
        <v>27</v>
      </c>
    </row>
    <row r="964" spans="4:8" x14ac:dyDescent="0.3">
      <c r="D964">
        <v>1</v>
      </c>
      <c r="E964" t="s">
        <v>37</v>
      </c>
      <c r="G964">
        <v>3</v>
      </c>
      <c r="H964" t="s">
        <v>27</v>
      </c>
    </row>
    <row r="965" spans="4:8" x14ac:dyDescent="0.3">
      <c r="D965">
        <v>3</v>
      </c>
      <c r="E965" t="s">
        <v>37</v>
      </c>
      <c r="G965">
        <v>2</v>
      </c>
      <c r="H965" t="s">
        <v>27</v>
      </c>
    </row>
    <row r="966" spans="4:8" x14ac:dyDescent="0.3">
      <c r="D966">
        <v>1</v>
      </c>
      <c r="E966" t="s">
        <v>37</v>
      </c>
      <c r="G966">
        <v>2</v>
      </c>
      <c r="H966" t="s">
        <v>27</v>
      </c>
    </row>
    <row r="967" spans="4:8" x14ac:dyDescent="0.3">
      <c r="D967">
        <v>3</v>
      </c>
      <c r="E967" t="s">
        <v>37</v>
      </c>
      <c r="G967">
        <v>1</v>
      </c>
      <c r="H967" t="s">
        <v>27</v>
      </c>
    </row>
    <row r="968" spans="4:8" x14ac:dyDescent="0.3">
      <c r="D968">
        <v>3</v>
      </c>
      <c r="E968" t="s">
        <v>37</v>
      </c>
      <c r="G968">
        <v>1</v>
      </c>
      <c r="H968" t="s">
        <v>27</v>
      </c>
    </row>
    <row r="969" spans="4:8" x14ac:dyDescent="0.3">
      <c r="D969">
        <v>1</v>
      </c>
      <c r="E969" t="s">
        <v>37</v>
      </c>
      <c r="G969">
        <v>2</v>
      </c>
      <c r="H969" t="s">
        <v>27</v>
      </c>
    </row>
    <row r="970" spans="4:8" x14ac:dyDescent="0.3">
      <c r="D970">
        <v>3</v>
      </c>
      <c r="E970" t="s">
        <v>37</v>
      </c>
      <c r="G970">
        <v>2</v>
      </c>
      <c r="H970" t="s">
        <v>27</v>
      </c>
    </row>
    <row r="971" spans="4:8" x14ac:dyDescent="0.3">
      <c r="D971">
        <v>2</v>
      </c>
      <c r="E971" t="s">
        <v>37</v>
      </c>
      <c r="G971">
        <v>1</v>
      </c>
      <c r="H971" t="s">
        <v>27</v>
      </c>
    </row>
    <row r="972" spans="4:8" x14ac:dyDescent="0.3">
      <c r="D972">
        <v>1</v>
      </c>
      <c r="E972" t="s">
        <v>37</v>
      </c>
      <c r="G972">
        <v>1</v>
      </c>
      <c r="H972" t="s">
        <v>27</v>
      </c>
    </row>
    <row r="973" spans="4:8" x14ac:dyDescent="0.3">
      <c r="D973">
        <v>3</v>
      </c>
      <c r="E973" t="s">
        <v>37</v>
      </c>
      <c r="G973">
        <v>1</v>
      </c>
      <c r="H973" t="s">
        <v>27</v>
      </c>
    </row>
    <row r="974" spans="4:8" x14ac:dyDescent="0.3">
      <c r="D974">
        <v>3</v>
      </c>
      <c r="E974" t="s">
        <v>37</v>
      </c>
      <c r="G974">
        <v>1</v>
      </c>
      <c r="H974" t="s">
        <v>27</v>
      </c>
    </row>
    <row r="975" spans="4:8" x14ac:dyDescent="0.3">
      <c r="D975">
        <v>3</v>
      </c>
      <c r="E975" t="s">
        <v>37</v>
      </c>
      <c r="G975">
        <v>1</v>
      </c>
      <c r="H975" t="s">
        <v>27</v>
      </c>
    </row>
    <row r="976" spans="4:8" x14ac:dyDescent="0.3">
      <c r="D976">
        <v>2</v>
      </c>
      <c r="E976" t="s">
        <v>37</v>
      </c>
      <c r="G976">
        <v>1</v>
      </c>
      <c r="H976" t="s">
        <v>27</v>
      </c>
    </row>
    <row r="977" spans="4:8" x14ac:dyDescent="0.3">
      <c r="D977">
        <v>1</v>
      </c>
      <c r="E977" t="s">
        <v>37</v>
      </c>
      <c r="G977">
        <v>5</v>
      </c>
      <c r="H977" t="s">
        <v>27</v>
      </c>
    </row>
    <row r="978" spans="4:8" x14ac:dyDescent="0.3">
      <c r="D978">
        <v>4</v>
      </c>
      <c r="E978" t="s">
        <v>37</v>
      </c>
      <c r="G978">
        <v>2</v>
      </c>
      <c r="H978" t="s">
        <v>27</v>
      </c>
    </row>
    <row r="979" spans="4:8" x14ac:dyDescent="0.3">
      <c r="D979">
        <v>1</v>
      </c>
      <c r="E979" t="s">
        <v>37</v>
      </c>
      <c r="G979">
        <v>1</v>
      </c>
      <c r="H979" t="s">
        <v>27</v>
      </c>
    </row>
    <row r="980" spans="4:8" x14ac:dyDescent="0.3">
      <c r="D980">
        <v>2</v>
      </c>
      <c r="E980" t="s">
        <v>37</v>
      </c>
      <c r="G980">
        <v>1</v>
      </c>
      <c r="H980" t="s">
        <v>27</v>
      </c>
    </row>
    <row r="981" spans="4:8" x14ac:dyDescent="0.3">
      <c r="D981">
        <v>3</v>
      </c>
      <c r="E981" t="s">
        <v>37</v>
      </c>
      <c r="G981">
        <v>4</v>
      </c>
      <c r="H981" t="s">
        <v>27</v>
      </c>
    </row>
    <row r="982" spans="4:8" x14ac:dyDescent="0.3">
      <c r="D982">
        <v>1</v>
      </c>
      <c r="E982" t="s">
        <v>37</v>
      </c>
      <c r="G982">
        <v>2</v>
      </c>
      <c r="H982" t="s">
        <v>27</v>
      </c>
    </row>
    <row r="983" spans="4:8" x14ac:dyDescent="0.3">
      <c r="D983">
        <v>4</v>
      </c>
      <c r="E983" t="s">
        <v>37</v>
      </c>
      <c r="G983">
        <v>2</v>
      </c>
      <c r="H983" t="s">
        <v>27</v>
      </c>
    </row>
    <row r="984" spans="4:8" x14ac:dyDescent="0.3">
      <c r="D984">
        <v>3</v>
      </c>
      <c r="E984" t="s">
        <v>37</v>
      </c>
      <c r="G984">
        <v>2</v>
      </c>
      <c r="H984" t="s">
        <v>27</v>
      </c>
    </row>
    <row r="985" spans="4:8" x14ac:dyDescent="0.3">
      <c r="D985">
        <v>5</v>
      </c>
      <c r="E985" t="s">
        <v>37</v>
      </c>
      <c r="G985">
        <v>2</v>
      </c>
      <c r="H985" t="s">
        <v>27</v>
      </c>
    </row>
    <row r="986" spans="4:8" x14ac:dyDescent="0.3">
      <c r="D986">
        <v>1</v>
      </c>
      <c r="E986" t="s">
        <v>37</v>
      </c>
      <c r="G986">
        <v>3</v>
      </c>
      <c r="H986" t="s">
        <v>27</v>
      </c>
    </row>
    <row r="987" spans="4:8" x14ac:dyDescent="0.3">
      <c r="D987">
        <v>2</v>
      </c>
      <c r="E987" t="s">
        <v>37</v>
      </c>
      <c r="G987">
        <v>2</v>
      </c>
      <c r="H987" t="s">
        <v>27</v>
      </c>
    </row>
    <row r="988" spans="4:8" x14ac:dyDescent="0.3">
      <c r="D988">
        <v>1</v>
      </c>
      <c r="E988" t="s">
        <v>37</v>
      </c>
      <c r="G988">
        <v>3</v>
      </c>
      <c r="H988" t="s">
        <v>27</v>
      </c>
    </row>
    <row r="989" spans="4:8" x14ac:dyDescent="0.3">
      <c r="D989">
        <v>1</v>
      </c>
      <c r="E989" t="s">
        <v>37</v>
      </c>
      <c r="G989">
        <v>3</v>
      </c>
      <c r="H989" t="s">
        <v>27</v>
      </c>
    </row>
    <row r="990" spans="4:8" x14ac:dyDescent="0.3">
      <c r="D990">
        <v>2</v>
      </c>
      <c r="E990" t="s">
        <v>37</v>
      </c>
      <c r="G990">
        <v>3</v>
      </c>
      <c r="H990" t="s">
        <v>27</v>
      </c>
    </row>
    <row r="991" spans="4:8" x14ac:dyDescent="0.3">
      <c r="D991">
        <v>2</v>
      </c>
      <c r="E991" t="s">
        <v>37</v>
      </c>
      <c r="G991">
        <v>2</v>
      </c>
      <c r="H991" t="s">
        <v>27</v>
      </c>
    </row>
    <row r="992" spans="4:8" x14ac:dyDescent="0.3">
      <c r="D992">
        <v>1</v>
      </c>
      <c r="E992" t="s">
        <v>37</v>
      </c>
      <c r="G992">
        <v>3</v>
      </c>
      <c r="H992" t="s">
        <v>27</v>
      </c>
    </row>
    <row r="993" spans="4:8" x14ac:dyDescent="0.3">
      <c r="D993">
        <v>1</v>
      </c>
      <c r="E993" t="s">
        <v>37</v>
      </c>
      <c r="G993">
        <v>2</v>
      </c>
      <c r="H993" t="s">
        <v>27</v>
      </c>
    </row>
    <row r="994" spans="4:8" x14ac:dyDescent="0.3">
      <c r="D994">
        <v>1</v>
      </c>
      <c r="E994" t="s">
        <v>37</v>
      </c>
      <c r="G994">
        <v>1</v>
      </c>
      <c r="H994" t="s">
        <v>27</v>
      </c>
    </row>
    <row r="995" spans="4:8" x14ac:dyDescent="0.3">
      <c r="D995">
        <v>1</v>
      </c>
      <c r="E995" t="s">
        <v>37</v>
      </c>
      <c r="G995">
        <v>1</v>
      </c>
      <c r="H995" t="s">
        <v>27</v>
      </c>
    </row>
    <row r="996" spans="4:8" x14ac:dyDescent="0.3">
      <c r="D996">
        <v>1</v>
      </c>
      <c r="E996" t="s">
        <v>37</v>
      </c>
      <c r="G996">
        <v>5</v>
      </c>
      <c r="H996" t="s">
        <v>27</v>
      </c>
    </row>
    <row r="997" spans="4:8" x14ac:dyDescent="0.3">
      <c r="D997">
        <v>3</v>
      </c>
      <c r="E997" t="s">
        <v>37</v>
      </c>
      <c r="G997">
        <v>5</v>
      </c>
      <c r="H997" t="s">
        <v>27</v>
      </c>
    </row>
    <row r="998" spans="4:8" x14ac:dyDescent="0.3">
      <c r="D998">
        <v>3</v>
      </c>
      <c r="E998" t="s">
        <v>37</v>
      </c>
      <c r="G998">
        <v>1</v>
      </c>
      <c r="H998" t="s">
        <v>27</v>
      </c>
    </row>
    <row r="999" spans="4:8" x14ac:dyDescent="0.3">
      <c r="D999">
        <v>1</v>
      </c>
      <c r="E999" t="s">
        <v>37</v>
      </c>
      <c r="G999">
        <v>1</v>
      </c>
      <c r="H999" t="s">
        <v>27</v>
      </c>
    </row>
    <row r="1000" spans="4:8" x14ac:dyDescent="0.3">
      <c r="D1000">
        <v>1</v>
      </c>
      <c r="E1000" t="s">
        <v>37</v>
      </c>
      <c r="G1000">
        <v>2</v>
      </c>
      <c r="H1000" t="s">
        <v>27</v>
      </c>
    </row>
    <row r="1001" spans="4:8" x14ac:dyDescent="0.3">
      <c r="D1001">
        <v>2</v>
      </c>
      <c r="E1001" t="s">
        <v>37</v>
      </c>
      <c r="G1001">
        <v>5</v>
      </c>
      <c r="H1001" t="s">
        <v>27</v>
      </c>
    </row>
    <row r="1002" spans="4:8" x14ac:dyDescent="0.3">
      <c r="D1002">
        <v>3</v>
      </c>
      <c r="E1002" t="s">
        <v>37</v>
      </c>
      <c r="G1002">
        <v>2</v>
      </c>
      <c r="H1002" t="s">
        <v>27</v>
      </c>
    </row>
    <row r="1003" spans="4:8" x14ac:dyDescent="0.3">
      <c r="D1003">
        <v>2</v>
      </c>
      <c r="E1003" t="s">
        <v>37</v>
      </c>
      <c r="G1003">
        <v>1</v>
      </c>
      <c r="H1003" t="s">
        <v>27</v>
      </c>
    </row>
    <row r="1004" spans="4:8" x14ac:dyDescent="0.3">
      <c r="D1004">
        <v>1</v>
      </c>
      <c r="E1004" t="s">
        <v>37</v>
      </c>
      <c r="G1004">
        <v>2</v>
      </c>
      <c r="H1004" t="s">
        <v>27</v>
      </c>
    </row>
    <row r="1005" spans="4:8" x14ac:dyDescent="0.3">
      <c r="D1005">
        <v>1</v>
      </c>
      <c r="E1005" t="s">
        <v>37</v>
      </c>
      <c r="G1005">
        <v>1</v>
      </c>
      <c r="H1005" t="s">
        <v>27</v>
      </c>
    </row>
    <row r="1006" spans="4:8" x14ac:dyDescent="0.3">
      <c r="D1006">
        <v>5</v>
      </c>
      <c r="E1006" t="s">
        <v>37</v>
      </c>
      <c r="G1006">
        <v>2</v>
      </c>
      <c r="H1006" t="s">
        <v>27</v>
      </c>
    </row>
    <row r="1007" spans="4:8" x14ac:dyDescent="0.3">
      <c r="D1007">
        <v>1</v>
      </c>
      <c r="E1007" t="s">
        <v>37</v>
      </c>
      <c r="G1007">
        <v>2</v>
      </c>
      <c r="H1007" t="s">
        <v>27</v>
      </c>
    </row>
    <row r="1008" spans="4:8" x14ac:dyDescent="0.3">
      <c r="D1008">
        <v>1</v>
      </c>
      <c r="E1008" t="s">
        <v>37</v>
      </c>
      <c r="G1008">
        <v>5</v>
      </c>
      <c r="H1008" t="s">
        <v>27</v>
      </c>
    </row>
    <row r="1009" spans="4:8" x14ac:dyDescent="0.3">
      <c r="D1009">
        <v>1</v>
      </c>
      <c r="E1009" t="s">
        <v>37</v>
      </c>
      <c r="G1009">
        <v>1</v>
      </c>
      <c r="H1009" t="s">
        <v>27</v>
      </c>
    </row>
    <row r="1010" spans="4:8" x14ac:dyDescent="0.3">
      <c r="D1010">
        <v>1</v>
      </c>
      <c r="E1010" t="s">
        <v>37</v>
      </c>
      <c r="G1010">
        <v>1</v>
      </c>
      <c r="H1010" t="s">
        <v>27</v>
      </c>
    </row>
    <row r="1011" spans="4:8" x14ac:dyDescent="0.3">
      <c r="D1011">
        <v>1</v>
      </c>
      <c r="E1011" t="s">
        <v>37</v>
      </c>
      <c r="G1011">
        <v>2</v>
      </c>
      <c r="H1011" t="s">
        <v>27</v>
      </c>
    </row>
    <row r="1012" spans="4:8" x14ac:dyDescent="0.3">
      <c r="D1012">
        <v>1</v>
      </c>
      <c r="E1012" t="s">
        <v>37</v>
      </c>
      <c r="G1012">
        <v>4</v>
      </c>
      <c r="H1012" t="s">
        <v>27</v>
      </c>
    </row>
    <row r="1013" spans="4:8" x14ac:dyDescent="0.3">
      <c r="D1013">
        <v>2</v>
      </c>
      <c r="E1013" t="s">
        <v>37</v>
      </c>
      <c r="G1013">
        <v>1</v>
      </c>
      <c r="H1013" t="s">
        <v>27</v>
      </c>
    </row>
    <row r="1014" spans="4:8" x14ac:dyDescent="0.3">
      <c r="D1014">
        <v>2</v>
      </c>
      <c r="E1014" t="s">
        <v>37</v>
      </c>
      <c r="G1014">
        <v>5</v>
      </c>
      <c r="H1014" t="s">
        <v>27</v>
      </c>
    </row>
    <row r="1015" spans="4:8" x14ac:dyDescent="0.3">
      <c r="D1015">
        <v>4</v>
      </c>
      <c r="E1015" t="s">
        <v>37</v>
      </c>
      <c r="G1015">
        <v>3</v>
      </c>
      <c r="H1015" t="s">
        <v>27</v>
      </c>
    </row>
    <row r="1016" spans="4:8" x14ac:dyDescent="0.3">
      <c r="D1016">
        <v>1</v>
      </c>
      <c r="E1016" t="s">
        <v>37</v>
      </c>
      <c r="G1016">
        <v>1</v>
      </c>
      <c r="H1016" t="s">
        <v>27</v>
      </c>
    </row>
    <row r="1017" spans="4:8" x14ac:dyDescent="0.3">
      <c r="D1017">
        <v>1</v>
      </c>
      <c r="E1017" t="s">
        <v>37</v>
      </c>
      <c r="G1017">
        <v>2</v>
      </c>
      <c r="H1017" t="s">
        <v>27</v>
      </c>
    </row>
    <row r="1018" spans="4:8" x14ac:dyDescent="0.3">
      <c r="D1018">
        <v>2</v>
      </c>
      <c r="E1018" t="s">
        <v>37</v>
      </c>
      <c r="G1018">
        <v>1</v>
      </c>
      <c r="H1018" t="s">
        <v>27</v>
      </c>
    </row>
    <row r="1019" spans="4:8" x14ac:dyDescent="0.3">
      <c r="D1019">
        <v>2</v>
      </c>
      <c r="E1019" t="s">
        <v>37</v>
      </c>
      <c r="G1019">
        <v>3</v>
      </c>
      <c r="H1019" t="s">
        <v>27</v>
      </c>
    </row>
    <row r="1020" spans="4:8" x14ac:dyDescent="0.3">
      <c r="D1020">
        <v>2</v>
      </c>
      <c r="E1020" t="s">
        <v>37</v>
      </c>
      <c r="G1020">
        <v>3</v>
      </c>
      <c r="H1020" t="s">
        <v>27</v>
      </c>
    </row>
    <row r="1021" spans="4:8" x14ac:dyDescent="0.3">
      <c r="D1021">
        <v>3</v>
      </c>
      <c r="E1021" t="s">
        <v>37</v>
      </c>
      <c r="G1021">
        <v>2</v>
      </c>
      <c r="H1021" t="s">
        <v>27</v>
      </c>
    </row>
    <row r="1022" spans="4:8" x14ac:dyDescent="0.3">
      <c r="D1022">
        <v>1</v>
      </c>
      <c r="E1022" t="s">
        <v>37</v>
      </c>
      <c r="G1022">
        <v>5</v>
      </c>
      <c r="H1022" t="s">
        <v>27</v>
      </c>
    </row>
    <row r="1023" spans="4:8" x14ac:dyDescent="0.3">
      <c r="D1023">
        <v>3</v>
      </c>
      <c r="E1023" t="s">
        <v>37</v>
      </c>
      <c r="G1023">
        <v>2</v>
      </c>
      <c r="H1023" t="s">
        <v>27</v>
      </c>
    </row>
    <row r="1024" spans="4:8" x14ac:dyDescent="0.3">
      <c r="D1024">
        <v>1</v>
      </c>
      <c r="E1024" t="s">
        <v>37</v>
      </c>
      <c r="G1024">
        <v>2</v>
      </c>
      <c r="H1024" t="s">
        <v>27</v>
      </c>
    </row>
    <row r="1025" spans="4:8" x14ac:dyDescent="0.3">
      <c r="D1025">
        <v>3</v>
      </c>
      <c r="E1025" t="s">
        <v>37</v>
      </c>
      <c r="G1025">
        <v>2</v>
      </c>
      <c r="H1025" t="s">
        <v>27</v>
      </c>
    </row>
    <row r="1026" spans="4:8" x14ac:dyDescent="0.3">
      <c r="D1026">
        <v>1</v>
      </c>
      <c r="E1026" t="s">
        <v>37</v>
      </c>
      <c r="G1026">
        <v>1</v>
      </c>
      <c r="H1026" t="s">
        <v>27</v>
      </c>
    </row>
    <row r="1027" spans="4:8" x14ac:dyDescent="0.3">
      <c r="D1027">
        <v>1</v>
      </c>
      <c r="E1027" t="s">
        <v>37</v>
      </c>
      <c r="G1027">
        <v>1</v>
      </c>
      <c r="H1027" t="s">
        <v>27</v>
      </c>
    </row>
    <row r="1028" spans="4:8" x14ac:dyDescent="0.3">
      <c r="D1028">
        <v>2</v>
      </c>
      <c r="E1028" t="s">
        <v>37</v>
      </c>
      <c r="G1028">
        <v>1</v>
      </c>
      <c r="H1028" t="s">
        <v>27</v>
      </c>
    </row>
    <row r="1029" spans="4:8" x14ac:dyDescent="0.3">
      <c r="D1029">
        <v>2</v>
      </c>
      <c r="E1029" t="s">
        <v>37</v>
      </c>
      <c r="G1029">
        <v>1</v>
      </c>
      <c r="H1029" t="s">
        <v>27</v>
      </c>
    </row>
    <row r="1030" spans="4:8" x14ac:dyDescent="0.3">
      <c r="D1030">
        <v>5</v>
      </c>
      <c r="E1030" t="s">
        <v>37</v>
      </c>
      <c r="G1030">
        <v>1</v>
      </c>
      <c r="H1030" t="s">
        <v>27</v>
      </c>
    </row>
    <row r="1031" spans="4:8" x14ac:dyDescent="0.3">
      <c r="D1031">
        <v>5</v>
      </c>
      <c r="E1031" t="s">
        <v>37</v>
      </c>
      <c r="G1031">
        <v>2</v>
      </c>
      <c r="H1031" t="s">
        <v>27</v>
      </c>
    </row>
    <row r="1032" spans="4:8" x14ac:dyDescent="0.3">
      <c r="D1032">
        <v>1</v>
      </c>
      <c r="E1032" t="s">
        <v>37</v>
      </c>
      <c r="G1032">
        <v>2</v>
      </c>
      <c r="H1032" t="s">
        <v>27</v>
      </c>
    </row>
    <row r="1033" spans="4:8" x14ac:dyDescent="0.3">
      <c r="D1033">
        <v>1</v>
      </c>
      <c r="E1033" t="s">
        <v>37</v>
      </c>
      <c r="G1033">
        <v>1</v>
      </c>
      <c r="H1033" t="s">
        <v>27</v>
      </c>
    </row>
    <row r="1034" spans="4:8" x14ac:dyDescent="0.3">
      <c r="D1034">
        <v>2</v>
      </c>
      <c r="E1034" t="s">
        <v>37</v>
      </c>
      <c r="G1034">
        <v>2</v>
      </c>
      <c r="H1034" t="s">
        <v>27</v>
      </c>
    </row>
    <row r="1035" spans="4:8" x14ac:dyDescent="0.3">
      <c r="D1035">
        <v>5</v>
      </c>
      <c r="E1035" t="s">
        <v>37</v>
      </c>
      <c r="G1035">
        <v>4</v>
      </c>
      <c r="H1035" t="s">
        <v>27</v>
      </c>
    </row>
    <row r="1036" spans="4:8" x14ac:dyDescent="0.3">
      <c r="D1036">
        <v>4</v>
      </c>
      <c r="E1036" t="s">
        <v>37</v>
      </c>
      <c r="G1036">
        <v>4</v>
      </c>
      <c r="H1036" t="s">
        <v>27</v>
      </c>
    </row>
    <row r="1037" spans="4:8" x14ac:dyDescent="0.3">
      <c r="D1037">
        <v>1</v>
      </c>
      <c r="E1037" t="s">
        <v>37</v>
      </c>
      <c r="G1037">
        <v>2</v>
      </c>
      <c r="H1037" t="s">
        <v>27</v>
      </c>
    </row>
    <row r="1038" spans="4:8" x14ac:dyDescent="0.3">
      <c r="D1038">
        <v>5</v>
      </c>
      <c r="E1038" t="s">
        <v>37</v>
      </c>
      <c r="G1038">
        <v>2</v>
      </c>
      <c r="H1038" t="s">
        <v>27</v>
      </c>
    </row>
    <row r="1039" spans="4:8" x14ac:dyDescent="0.3">
      <c r="D1039">
        <v>3</v>
      </c>
      <c r="E1039" t="s">
        <v>37</v>
      </c>
      <c r="G1039">
        <v>3</v>
      </c>
      <c r="H1039" t="s">
        <v>27</v>
      </c>
    </row>
    <row r="1040" spans="4:8" x14ac:dyDescent="0.3">
      <c r="D1040">
        <v>1</v>
      </c>
      <c r="E1040" t="s">
        <v>37</v>
      </c>
      <c r="G1040">
        <v>5</v>
      </c>
      <c r="H1040" t="s">
        <v>27</v>
      </c>
    </row>
    <row r="1041" spans="4:8" x14ac:dyDescent="0.3">
      <c r="D1041">
        <v>1</v>
      </c>
      <c r="E1041" t="s">
        <v>37</v>
      </c>
      <c r="G1041">
        <v>2</v>
      </c>
      <c r="H1041" t="s">
        <v>27</v>
      </c>
    </row>
    <row r="1042" spans="4:8" x14ac:dyDescent="0.3">
      <c r="D1042">
        <v>5</v>
      </c>
      <c r="E1042" t="s">
        <v>37</v>
      </c>
      <c r="G1042">
        <v>2</v>
      </c>
      <c r="H1042" t="s">
        <v>27</v>
      </c>
    </row>
    <row r="1043" spans="4:8" x14ac:dyDescent="0.3">
      <c r="D1043">
        <v>4</v>
      </c>
      <c r="E1043" t="s">
        <v>37</v>
      </c>
      <c r="G1043">
        <v>3</v>
      </c>
      <c r="H1043" t="s">
        <v>27</v>
      </c>
    </row>
    <row r="1044" spans="4:8" x14ac:dyDescent="0.3">
      <c r="D1044">
        <v>1</v>
      </c>
      <c r="E1044" t="s">
        <v>37</v>
      </c>
      <c r="G1044">
        <v>2</v>
      </c>
      <c r="H1044" t="s">
        <v>27</v>
      </c>
    </row>
    <row r="1045" spans="4:8" x14ac:dyDescent="0.3">
      <c r="D1045">
        <v>5</v>
      </c>
      <c r="E1045" t="s">
        <v>37</v>
      </c>
      <c r="G1045">
        <v>2</v>
      </c>
      <c r="H1045" t="s">
        <v>27</v>
      </c>
    </row>
    <row r="1046" spans="4:8" x14ac:dyDescent="0.3">
      <c r="D1046">
        <v>2</v>
      </c>
      <c r="E1046" t="s">
        <v>37</v>
      </c>
      <c r="G1046">
        <v>4</v>
      </c>
      <c r="H1046" t="s">
        <v>27</v>
      </c>
    </row>
    <row r="1047" spans="4:8" x14ac:dyDescent="0.3">
      <c r="D1047">
        <v>2</v>
      </c>
      <c r="E1047" t="s">
        <v>37</v>
      </c>
      <c r="G1047">
        <v>2</v>
      </c>
      <c r="H1047" t="s">
        <v>27</v>
      </c>
    </row>
    <row r="1048" spans="4:8" x14ac:dyDescent="0.3">
      <c r="D1048">
        <v>1</v>
      </c>
      <c r="E1048" t="s">
        <v>37</v>
      </c>
      <c r="G1048">
        <v>1</v>
      </c>
      <c r="H1048" t="s">
        <v>27</v>
      </c>
    </row>
    <row r="1049" spans="4:8" x14ac:dyDescent="0.3">
      <c r="D1049">
        <v>2</v>
      </c>
      <c r="E1049" t="s">
        <v>37</v>
      </c>
      <c r="G1049">
        <v>2</v>
      </c>
      <c r="H1049" t="s">
        <v>27</v>
      </c>
    </row>
    <row r="1050" spans="4:8" x14ac:dyDescent="0.3">
      <c r="D1050">
        <v>1</v>
      </c>
      <c r="E1050" t="s">
        <v>37</v>
      </c>
      <c r="G1050">
        <v>2</v>
      </c>
      <c r="H1050" t="s">
        <v>27</v>
      </c>
    </row>
    <row r="1051" spans="4:8" x14ac:dyDescent="0.3">
      <c r="D1051">
        <v>2</v>
      </c>
      <c r="E1051" t="s">
        <v>37</v>
      </c>
      <c r="G1051">
        <v>2</v>
      </c>
      <c r="H1051" t="s">
        <v>27</v>
      </c>
    </row>
    <row r="1052" spans="4:8" x14ac:dyDescent="0.3">
      <c r="D1052">
        <v>3</v>
      </c>
      <c r="E1052" t="s">
        <v>37</v>
      </c>
      <c r="G1052">
        <v>1</v>
      </c>
      <c r="H1052" t="s">
        <v>27</v>
      </c>
    </row>
    <row r="1053" spans="4:8" x14ac:dyDescent="0.3">
      <c r="D1053">
        <v>1</v>
      </c>
      <c r="E1053" t="s">
        <v>37</v>
      </c>
      <c r="G1053">
        <v>1</v>
      </c>
      <c r="H1053" t="s">
        <v>27</v>
      </c>
    </row>
    <row r="1054" spans="4:8" x14ac:dyDescent="0.3">
      <c r="D1054">
        <v>1</v>
      </c>
      <c r="E1054" t="s">
        <v>37</v>
      </c>
      <c r="G1054">
        <v>1</v>
      </c>
      <c r="H1054" t="s">
        <v>27</v>
      </c>
    </row>
    <row r="1055" spans="4:8" x14ac:dyDescent="0.3">
      <c r="D1055">
        <v>2</v>
      </c>
      <c r="E1055" t="s">
        <v>37</v>
      </c>
      <c r="G1055">
        <v>2</v>
      </c>
      <c r="H1055" t="s">
        <v>27</v>
      </c>
    </row>
    <row r="1056" spans="4:8" x14ac:dyDescent="0.3">
      <c r="D1056">
        <v>1</v>
      </c>
      <c r="E1056" t="s">
        <v>37</v>
      </c>
      <c r="G1056">
        <v>2</v>
      </c>
      <c r="H1056" t="s">
        <v>27</v>
      </c>
    </row>
    <row r="1057" spans="4:8" x14ac:dyDescent="0.3">
      <c r="D1057">
        <v>2</v>
      </c>
      <c r="E1057" t="s">
        <v>37</v>
      </c>
      <c r="G1057">
        <v>2</v>
      </c>
      <c r="H1057" t="s">
        <v>27</v>
      </c>
    </row>
    <row r="1058" spans="4:8" x14ac:dyDescent="0.3">
      <c r="D1058">
        <v>5</v>
      </c>
      <c r="E1058" t="s">
        <v>37</v>
      </c>
      <c r="G1058">
        <v>4</v>
      </c>
      <c r="H1058" t="s">
        <v>27</v>
      </c>
    </row>
    <row r="1059" spans="4:8" x14ac:dyDescent="0.3">
      <c r="D1059">
        <v>1</v>
      </c>
      <c r="E1059" t="s">
        <v>37</v>
      </c>
      <c r="G1059">
        <v>1</v>
      </c>
      <c r="H1059" t="s">
        <v>27</v>
      </c>
    </row>
    <row r="1060" spans="4:8" x14ac:dyDescent="0.3">
      <c r="D1060">
        <v>2</v>
      </c>
      <c r="E1060" t="s">
        <v>37</v>
      </c>
      <c r="G1060">
        <v>1</v>
      </c>
      <c r="H1060" t="s">
        <v>27</v>
      </c>
    </row>
    <row r="1061" spans="4:8" x14ac:dyDescent="0.3">
      <c r="D1061">
        <v>1</v>
      </c>
      <c r="E1061" t="s">
        <v>37</v>
      </c>
      <c r="G1061">
        <v>1</v>
      </c>
      <c r="H1061" t="s">
        <v>27</v>
      </c>
    </row>
    <row r="1062" spans="4:8" x14ac:dyDescent="0.3">
      <c r="D1062">
        <v>2</v>
      </c>
      <c r="E1062" t="s">
        <v>37</v>
      </c>
      <c r="G1062">
        <v>2</v>
      </c>
      <c r="H1062" t="s">
        <v>27</v>
      </c>
    </row>
    <row r="1063" spans="4:8" x14ac:dyDescent="0.3">
      <c r="D1063">
        <v>4</v>
      </c>
      <c r="E1063" t="s">
        <v>37</v>
      </c>
      <c r="G1063">
        <v>4</v>
      </c>
      <c r="H1063" t="s">
        <v>27</v>
      </c>
    </row>
    <row r="1064" spans="4:8" x14ac:dyDescent="0.3">
      <c r="D1064">
        <v>3</v>
      </c>
      <c r="E1064" t="s">
        <v>37</v>
      </c>
      <c r="G1064">
        <v>2</v>
      </c>
      <c r="H1064" t="s">
        <v>27</v>
      </c>
    </row>
    <row r="1065" spans="4:8" x14ac:dyDescent="0.3">
      <c r="D1065">
        <v>3</v>
      </c>
      <c r="E1065" t="s">
        <v>37</v>
      </c>
      <c r="G1065">
        <v>5</v>
      </c>
      <c r="H1065" t="s">
        <v>27</v>
      </c>
    </row>
    <row r="1066" spans="4:8" x14ac:dyDescent="0.3">
      <c r="D1066">
        <v>2</v>
      </c>
      <c r="E1066" t="s">
        <v>37</v>
      </c>
      <c r="G1066">
        <v>4</v>
      </c>
      <c r="H1066" t="s">
        <v>27</v>
      </c>
    </row>
    <row r="1067" spans="4:8" x14ac:dyDescent="0.3">
      <c r="D1067">
        <v>3</v>
      </c>
      <c r="E1067" t="s">
        <v>37</v>
      </c>
      <c r="G1067">
        <v>2</v>
      </c>
      <c r="H1067" t="s">
        <v>27</v>
      </c>
    </row>
    <row r="1068" spans="4:8" x14ac:dyDescent="0.3">
      <c r="D1068">
        <v>1</v>
      </c>
      <c r="E1068" t="s">
        <v>37</v>
      </c>
      <c r="G1068">
        <v>3</v>
      </c>
      <c r="H1068" t="s">
        <v>27</v>
      </c>
    </row>
    <row r="1069" spans="4:8" x14ac:dyDescent="0.3">
      <c r="D1069">
        <v>1</v>
      </c>
      <c r="E1069" t="s">
        <v>37</v>
      </c>
      <c r="G1069">
        <v>1</v>
      </c>
      <c r="H1069" t="s">
        <v>27</v>
      </c>
    </row>
    <row r="1070" spans="4:8" x14ac:dyDescent="0.3">
      <c r="D1070">
        <v>4</v>
      </c>
      <c r="E1070" t="s">
        <v>37</v>
      </c>
      <c r="G1070">
        <v>2</v>
      </c>
      <c r="H1070" t="s">
        <v>27</v>
      </c>
    </row>
    <row r="1071" spans="4:8" x14ac:dyDescent="0.3">
      <c r="D1071">
        <v>5</v>
      </c>
      <c r="E1071" t="s">
        <v>37</v>
      </c>
      <c r="G1071">
        <v>2</v>
      </c>
      <c r="H1071" t="s">
        <v>27</v>
      </c>
    </row>
    <row r="1072" spans="4:8" x14ac:dyDescent="0.3">
      <c r="D1072">
        <v>5</v>
      </c>
      <c r="E1072" t="s">
        <v>37</v>
      </c>
      <c r="G1072">
        <v>1</v>
      </c>
      <c r="H1072" t="s">
        <v>27</v>
      </c>
    </row>
    <row r="1073" spans="4:8" x14ac:dyDescent="0.3">
      <c r="D1073">
        <v>1</v>
      </c>
      <c r="E1073" t="s">
        <v>37</v>
      </c>
      <c r="G1073">
        <v>1</v>
      </c>
      <c r="H1073" t="s">
        <v>27</v>
      </c>
    </row>
    <row r="1074" spans="4:8" x14ac:dyDescent="0.3">
      <c r="D1074">
        <v>3</v>
      </c>
      <c r="E1074" t="s">
        <v>37</v>
      </c>
      <c r="G1074">
        <v>1</v>
      </c>
      <c r="H1074" t="s">
        <v>27</v>
      </c>
    </row>
    <row r="1075" spans="4:8" x14ac:dyDescent="0.3">
      <c r="D1075">
        <v>2</v>
      </c>
      <c r="E1075" t="s">
        <v>37</v>
      </c>
      <c r="G1075">
        <v>1</v>
      </c>
      <c r="H1075" t="s">
        <v>27</v>
      </c>
    </row>
    <row r="1076" spans="4:8" x14ac:dyDescent="0.3">
      <c r="D1076">
        <v>2</v>
      </c>
      <c r="E1076" t="s">
        <v>37</v>
      </c>
      <c r="G1076">
        <v>4</v>
      </c>
      <c r="H1076" t="s">
        <v>27</v>
      </c>
    </row>
    <row r="1077" spans="4:8" x14ac:dyDescent="0.3">
      <c r="D1077">
        <v>2</v>
      </c>
      <c r="E1077" t="s">
        <v>37</v>
      </c>
      <c r="G1077">
        <v>3</v>
      </c>
      <c r="H1077" t="s">
        <v>27</v>
      </c>
    </row>
    <row r="1078" spans="4:8" x14ac:dyDescent="0.3">
      <c r="D1078">
        <v>1</v>
      </c>
      <c r="E1078" t="s">
        <v>37</v>
      </c>
      <c r="G1078">
        <v>1</v>
      </c>
      <c r="H1078" t="s">
        <v>27</v>
      </c>
    </row>
    <row r="1079" spans="4:8" x14ac:dyDescent="0.3">
      <c r="D1079">
        <v>3</v>
      </c>
      <c r="E1079" t="s">
        <v>37</v>
      </c>
      <c r="G1079">
        <v>3</v>
      </c>
      <c r="H1079" t="s">
        <v>27</v>
      </c>
    </row>
    <row r="1080" spans="4:8" x14ac:dyDescent="0.3">
      <c r="D1080">
        <v>1</v>
      </c>
      <c r="E1080" t="s">
        <v>37</v>
      </c>
      <c r="G1080">
        <v>3</v>
      </c>
      <c r="H1080" t="s">
        <v>27</v>
      </c>
    </row>
    <row r="1081" spans="4:8" x14ac:dyDescent="0.3">
      <c r="D1081">
        <v>2</v>
      </c>
      <c r="E1081" t="s">
        <v>37</v>
      </c>
      <c r="G1081">
        <v>1</v>
      </c>
      <c r="H1081" t="s">
        <v>27</v>
      </c>
    </row>
    <row r="1082" spans="4:8" x14ac:dyDescent="0.3">
      <c r="D1082">
        <v>3</v>
      </c>
      <c r="E1082" t="s">
        <v>37</v>
      </c>
      <c r="G1082">
        <v>3</v>
      </c>
      <c r="H1082" t="s">
        <v>27</v>
      </c>
    </row>
    <row r="1083" spans="4:8" x14ac:dyDescent="0.3">
      <c r="D1083">
        <v>1</v>
      </c>
      <c r="E1083" t="s">
        <v>37</v>
      </c>
      <c r="G1083">
        <v>3</v>
      </c>
      <c r="H1083" t="s">
        <v>27</v>
      </c>
    </row>
    <row r="1084" spans="4:8" x14ac:dyDescent="0.3">
      <c r="D1084">
        <v>2</v>
      </c>
      <c r="E1084" t="s">
        <v>37</v>
      </c>
      <c r="G1084">
        <v>3</v>
      </c>
      <c r="H1084" t="s">
        <v>27</v>
      </c>
    </row>
    <row r="1085" spans="4:8" x14ac:dyDescent="0.3">
      <c r="D1085">
        <v>2</v>
      </c>
      <c r="E1085" t="s">
        <v>37</v>
      </c>
      <c r="G1085">
        <v>1</v>
      </c>
      <c r="H1085" t="s">
        <v>27</v>
      </c>
    </row>
    <row r="1086" spans="4:8" x14ac:dyDescent="0.3">
      <c r="D1086">
        <v>4</v>
      </c>
      <c r="E1086" t="s">
        <v>37</v>
      </c>
      <c r="G1086">
        <v>1</v>
      </c>
      <c r="H1086" t="s">
        <v>27</v>
      </c>
    </row>
    <row r="1087" spans="4:8" x14ac:dyDescent="0.3">
      <c r="D1087">
        <v>1</v>
      </c>
      <c r="E1087" t="s">
        <v>37</v>
      </c>
      <c r="G1087">
        <v>2</v>
      </c>
      <c r="H1087" t="s">
        <v>27</v>
      </c>
    </row>
    <row r="1088" spans="4:8" x14ac:dyDescent="0.3">
      <c r="D1088">
        <v>2</v>
      </c>
      <c r="E1088" t="s">
        <v>37</v>
      </c>
      <c r="G1088">
        <v>4</v>
      </c>
      <c r="H1088" t="s">
        <v>27</v>
      </c>
    </row>
    <row r="1089" spans="4:8" x14ac:dyDescent="0.3">
      <c r="D1089">
        <v>1</v>
      </c>
      <c r="E1089" t="s">
        <v>37</v>
      </c>
      <c r="G1089">
        <v>2</v>
      </c>
      <c r="H1089" t="s">
        <v>27</v>
      </c>
    </row>
    <row r="1090" spans="4:8" x14ac:dyDescent="0.3">
      <c r="D1090">
        <v>2</v>
      </c>
      <c r="E1090" t="s">
        <v>37</v>
      </c>
      <c r="G1090">
        <v>2</v>
      </c>
      <c r="H1090" t="s">
        <v>27</v>
      </c>
    </row>
    <row r="1091" spans="4:8" x14ac:dyDescent="0.3">
      <c r="D1091">
        <v>2</v>
      </c>
      <c r="E1091" t="s">
        <v>37</v>
      </c>
      <c r="G1091">
        <v>1</v>
      </c>
      <c r="H1091" t="s">
        <v>27</v>
      </c>
    </row>
    <row r="1092" spans="4:8" x14ac:dyDescent="0.3">
      <c r="D1092">
        <v>2</v>
      </c>
      <c r="E1092" t="s">
        <v>37</v>
      </c>
      <c r="G1092">
        <v>2</v>
      </c>
      <c r="H1092" t="s">
        <v>27</v>
      </c>
    </row>
    <row r="1093" spans="4:8" x14ac:dyDescent="0.3">
      <c r="D1093">
        <v>3</v>
      </c>
      <c r="E1093" t="s">
        <v>37</v>
      </c>
      <c r="G1093">
        <v>1</v>
      </c>
      <c r="H1093" t="s">
        <v>27</v>
      </c>
    </row>
    <row r="1094" spans="4:8" x14ac:dyDescent="0.3">
      <c r="D1094">
        <v>2</v>
      </c>
      <c r="E1094" t="s">
        <v>37</v>
      </c>
      <c r="G1094">
        <v>3</v>
      </c>
      <c r="H1094" t="s">
        <v>27</v>
      </c>
    </row>
    <row r="1095" spans="4:8" x14ac:dyDescent="0.3">
      <c r="D1095">
        <v>1</v>
      </c>
      <c r="E1095" t="s">
        <v>37</v>
      </c>
      <c r="G1095">
        <v>2</v>
      </c>
      <c r="H1095" t="s">
        <v>27</v>
      </c>
    </row>
    <row r="1096" spans="4:8" x14ac:dyDescent="0.3">
      <c r="D1096">
        <v>2</v>
      </c>
      <c r="E1096" t="s">
        <v>37</v>
      </c>
      <c r="G1096">
        <v>1</v>
      </c>
      <c r="H1096" t="s">
        <v>27</v>
      </c>
    </row>
    <row r="1097" spans="4:8" x14ac:dyDescent="0.3">
      <c r="D1097">
        <v>2</v>
      </c>
      <c r="E1097" t="s">
        <v>37</v>
      </c>
      <c r="G1097">
        <v>3</v>
      </c>
      <c r="H1097" t="s">
        <v>27</v>
      </c>
    </row>
    <row r="1098" spans="4:8" x14ac:dyDescent="0.3">
      <c r="D1098">
        <v>3</v>
      </c>
      <c r="E1098" t="s">
        <v>37</v>
      </c>
      <c r="G1098">
        <v>3</v>
      </c>
      <c r="H1098" t="s">
        <v>27</v>
      </c>
    </row>
    <row r="1099" spans="4:8" x14ac:dyDescent="0.3">
      <c r="D1099">
        <v>4</v>
      </c>
      <c r="E1099" t="s">
        <v>37</v>
      </c>
      <c r="G1099">
        <v>2</v>
      </c>
      <c r="H1099" t="s">
        <v>27</v>
      </c>
    </row>
    <row r="1100" spans="4:8" x14ac:dyDescent="0.3">
      <c r="D1100">
        <v>2</v>
      </c>
      <c r="E1100" t="s">
        <v>37</v>
      </c>
      <c r="G1100">
        <v>5</v>
      </c>
      <c r="H1100" t="s">
        <v>27</v>
      </c>
    </row>
    <row r="1101" spans="4:8" x14ac:dyDescent="0.3">
      <c r="D1101">
        <v>2</v>
      </c>
      <c r="E1101" t="s">
        <v>37</v>
      </c>
      <c r="G1101">
        <v>2</v>
      </c>
      <c r="H1101" t="s">
        <v>27</v>
      </c>
    </row>
    <row r="1102" spans="4:8" x14ac:dyDescent="0.3">
      <c r="D1102">
        <v>1</v>
      </c>
      <c r="E1102" t="s">
        <v>37</v>
      </c>
      <c r="G1102">
        <v>5</v>
      </c>
      <c r="H1102" t="s">
        <v>27</v>
      </c>
    </row>
    <row r="1103" spans="4:8" x14ac:dyDescent="0.3">
      <c r="D1103">
        <v>4</v>
      </c>
      <c r="E1103" t="s">
        <v>37</v>
      </c>
      <c r="G1103">
        <v>1</v>
      </c>
      <c r="H1103" t="s">
        <v>27</v>
      </c>
    </row>
    <row r="1104" spans="4:8" x14ac:dyDescent="0.3">
      <c r="D1104">
        <v>3</v>
      </c>
      <c r="E1104" t="s">
        <v>37</v>
      </c>
      <c r="G1104">
        <v>1</v>
      </c>
      <c r="H1104" t="s">
        <v>27</v>
      </c>
    </row>
    <row r="1105" spans="4:8" x14ac:dyDescent="0.3">
      <c r="D1105">
        <v>1</v>
      </c>
      <c r="E1105" t="s">
        <v>37</v>
      </c>
      <c r="G1105">
        <v>1</v>
      </c>
      <c r="H1105" t="s">
        <v>27</v>
      </c>
    </row>
    <row r="1106" spans="4:8" x14ac:dyDescent="0.3">
      <c r="D1106">
        <v>3</v>
      </c>
      <c r="E1106" t="s">
        <v>37</v>
      </c>
      <c r="G1106">
        <v>2</v>
      </c>
      <c r="H1106" t="s">
        <v>27</v>
      </c>
    </row>
    <row r="1107" spans="4:8" x14ac:dyDescent="0.3">
      <c r="D1107">
        <v>3</v>
      </c>
      <c r="E1107" t="s">
        <v>37</v>
      </c>
      <c r="G1107">
        <v>1</v>
      </c>
      <c r="H1107" t="s">
        <v>27</v>
      </c>
    </row>
    <row r="1108" spans="4:8" x14ac:dyDescent="0.3">
      <c r="D1108">
        <v>5</v>
      </c>
      <c r="E1108" t="s">
        <v>37</v>
      </c>
      <c r="G1108">
        <v>5</v>
      </c>
      <c r="H1108" t="s">
        <v>27</v>
      </c>
    </row>
    <row r="1109" spans="4:8" x14ac:dyDescent="0.3">
      <c r="D1109">
        <v>4</v>
      </c>
      <c r="E1109" t="s">
        <v>37</v>
      </c>
      <c r="G1109">
        <v>2</v>
      </c>
      <c r="H1109" t="s">
        <v>27</v>
      </c>
    </row>
    <row r="1110" spans="4:8" x14ac:dyDescent="0.3">
      <c r="D1110">
        <v>2</v>
      </c>
      <c r="E1110" t="s">
        <v>37</v>
      </c>
      <c r="G1110">
        <v>2</v>
      </c>
      <c r="H1110" t="s">
        <v>27</v>
      </c>
    </row>
    <row r="1111" spans="4:8" x14ac:dyDescent="0.3">
      <c r="D1111">
        <v>2</v>
      </c>
      <c r="E1111" t="s">
        <v>37</v>
      </c>
      <c r="G1111">
        <v>3</v>
      </c>
      <c r="H1111" t="s">
        <v>27</v>
      </c>
    </row>
    <row r="1112" spans="4:8" x14ac:dyDescent="0.3">
      <c r="D1112">
        <v>1</v>
      </c>
      <c r="E1112" t="s">
        <v>37</v>
      </c>
      <c r="G1112">
        <v>2</v>
      </c>
      <c r="H1112" t="s">
        <v>27</v>
      </c>
    </row>
    <row r="1113" spans="4:8" x14ac:dyDescent="0.3">
      <c r="D1113">
        <v>2</v>
      </c>
      <c r="E1113" t="s">
        <v>37</v>
      </c>
      <c r="G1113">
        <v>3</v>
      </c>
      <c r="H1113" t="s">
        <v>27</v>
      </c>
    </row>
    <row r="1114" spans="4:8" x14ac:dyDescent="0.3">
      <c r="D1114">
        <v>1</v>
      </c>
      <c r="E1114" t="s">
        <v>37</v>
      </c>
      <c r="G1114">
        <v>2</v>
      </c>
      <c r="H1114" t="s">
        <v>27</v>
      </c>
    </row>
    <row r="1115" spans="4:8" x14ac:dyDescent="0.3">
      <c r="D1115">
        <v>2</v>
      </c>
      <c r="E1115" t="s">
        <v>37</v>
      </c>
      <c r="G1115">
        <v>1</v>
      </c>
      <c r="H1115" t="s">
        <v>27</v>
      </c>
    </row>
    <row r="1116" spans="4:8" x14ac:dyDescent="0.3">
      <c r="D1116">
        <v>1</v>
      </c>
      <c r="E1116" t="s">
        <v>37</v>
      </c>
      <c r="G1116">
        <v>1</v>
      </c>
      <c r="H1116" t="s">
        <v>27</v>
      </c>
    </row>
    <row r="1117" spans="4:8" x14ac:dyDescent="0.3">
      <c r="D1117">
        <v>1</v>
      </c>
      <c r="E1117" t="s">
        <v>37</v>
      </c>
      <c r="G1117">
        <v>2</v>
      </c>
      <c r="H1117" t="s">
        <v>27</v>
      </c>
    </row>
    <row r="1118" spans="4:8" x14ac:dyDescent="0.3">
      <c r="D1118">
        <v>3</v>
      </c>
      <c r="E1118" t="s">
        <v>37</v>
      </c>
      <c r="G1118">
        <v>1</v>
      </c>
      <c r="H1118" t="s">
        <v>27</v>
      </c>
    </row>
    <row r="1119" spans="4:8" x14ac:dyDescent="0.3">
      <c r="D1119">
        <v>1</v>
      </c>
      <c r="E1119" t="s">
        <v>37</v>
      </c>
      <c r="G1119">
        <v>1</v>
      </c>
      <c r="H1119" t="s">
        <v>27</v>
      </c>
    </row>
    <row r="1120" spans="4:8" x14ac:dyDescent="0.3">
      <c r="D1120">
        <v>3</v>
      </c>
      <c r="E1120" t="s">
        <v>37</v>
      </c>
      <c r="G1120">
        <v>3</v>
      </c>
      <c r="H1120" t="s">
        <v>27</v>
      </c>
    </row>
    <row r="1121" spans="4:8" x14ac:dyDescent="0.3">
      <c r="D1121">
        <v>1</v>
      </c>
      <c r="E1121" t="s">
        <v>37</v>
      </c>
      <c r="G1121">
        <v>2</v>
      </c>
      <c r="H1121" t="s">
        <v>27</v>
      </c>
    </row>
    <row r="1122" spans="4:8" x14ac:dyDescent="0.3">
      <c r="D1122">
        <v>1</v>
      </c>
      <c r="E1122" t="s">
        <v>37</v>
      </c>
      <c r="G1122">
        <v>2</v>
      </c>
      <c r="H1122" t="s">
        <v>27</v>
      </c>
    </row>
    <row r="1123" spans="4:8" x14ac:dyDescent="0.3">
      <c r="D1123">
        <v>2</v>
      </c>
      <c r="E1123" t="s">
        <v>37</v>
      </c>
      <c r="G1123">
        <v>2</v>
      </c>
      <c r="H1123" t="s">
        <v>27</v>
      </c>
    </row>
    <row r="1124" spans="4:8" x14ac:dyDescent="0.3">
      <c r="D1124">
        <v>2</v>
      </c>
      <c r="E1124" t="s">
        <v>37</v>
      </c>
      <c r="G1124">
        <v>2</v>
      </c>
      <c r="H1124" t="s">
        <v>27</v>
      </c>
    </row>
    <row r="1125" spans="4:8" x14ac:dyDescent="0.3">
      <c r="D1125">
        <v>1</v>
      </c>
      <c r="E1125" t="s">
        <v>37</v>
      </c>
      <c r="G1125">
        <v>3</v>
      </c>
      <c r="H1125" t="s">
        <v>27</v>
      </c>
    </row>
    <row r="1126" spans="4:8" x14ac:dyDescent="0.3">
      <c r="D1126">
        <v>2</v>
      </c>
      <c r="E1126" t="s">
        <v>37</v>
      </c>
      <c r="G1126">
        <v>3</v>
      </c>
      <c r="H1126" t="s">
        <v>27</v>
      </c>
    </row>
    <row r="1127" spans="4:8" x14ac:dyDescent="0.3">
      <c r="D1127">
        <v>2</v>
      </c>
      <c r="E1127" t="s">
        <v>37</v>
      </c>
      <c r="G1127">
        <v>5</v>
      </c>
      <c r="H1127" t="s">
        <v>27</v>
      </c>
    </row>
    <row r="1128" spans="4:8" x14ac:dyDescent="0.3">
      <c r="D1128">
        <v>2</v>
      </c>
      <c r="E1128" t="s">
        <v>37</v>
      </c>
      <c r="G1128">
        <v>3</v>
      </c>
      <c r="H1128" t="s">
        <v>27</v>
      </c>
    </row>
    <row r="1129" spans="4:8" x14ac:dyDescent="0.3">
      <c r="D1129">
        <v>1</v>
      </c>
      <c r="E1129" t="s">
        <v>37</v>
      </c>
      <c r="G1129">
        <v>5</v>
      </c>
      <c r="H1129" t="s">
        <v>27</v>
      </c>
    </row>
    <row r="1130" spans="4:8" x14ac:dyDescent="0.3">
      <c r="D1130">
        <v>2</v>
      </c>
      <c r="E1130" t="s">
        <v>37</v>
      </c>
      <c r="G1130">
        <v>1</v>
      </c>
      <c r="H1130" t="s">
        <v>27</v>
      </c>
    </row>
    <row r="1131" spans="4:8" x14ac:dyDescent="0.3">
      <c r="D1131">
        <v>1</v>
      </c>
      <c r="E1131" t="s">
        <v>37</v>
      </c>
      <c r="G1131">
        <v>3</v>
      </c>
      <c r="H1131" t="s">
        <v>27</v>
      </c>
    </row>
    <row r="1132" spans="4:8" x14ac:dyDescent="0.3">
      <c r="D1132">
        <v>2</v>
      </c>
      <c r="E1132" t="s">
        <v>37</v>
      </c>
      <c r="G1132">
        <v>1</v>
      </c>
      <c r="H1132" t="s">
        <v>27</v>
      </c>
    </row>
    <row r="1133" spans="4:8" x14ac:dyDescent="0.3">
      <c r="D1133">
        <v>2</v>
      </c>
      <c r="E1133" t="s">
        <v>37</v>
      </c>
      <c r="G1133">
        <v>2</v>
      </c>
      <c r="H1133" t="s">
        <v>27</v>
      </c>
    </row>
    <row r="1134" spans="4:8" x14ac:dyDescent="0.3">
      <c r="D1134">
        <v>1</v>
      </c>
      <c r="E1134" t="s">
        <v>37</v>
      </c>
      <c r="G1134">
        <v>1</v>
      </c>
      <c r="H1134" t="s">
        <v>27</v>
      </c>
    </row>
    <row r="1135" spans="4:8" x14ac:dyDescent="0.3">
      <c r="D1135">
        <v>3</v>
      </c>
      <c r="E1135" t="s">
        <v>37</v>
      </c>
      <c r="G1135">
        <v>1</v>
      </c>
      <c r="H1135" t="s">
        <v>27</v>
      </c>
    </row>
    <row r="1136" spans="4:8" x14ac:dyDescent="0.3">
      <c r="D1136">
        <v>1</v>
      </c>
      <c r="E1136" t="s">
        <v>37</v>
      </c>
      <c r="G1136">
        <v>2</v>
      </c>
      <c r="H1136" t="s">
        <v>27</v>
      </c>
    </row>
    <row r="1137" spans="4:8" x14ac:dyDescent="0.3">
      <c r="D1137">
        <v>1</v>
      </c>
      <c r="E1137" t="s">
        <v>37</v>
      </c>
      <c r="G1137">
        <v>1</v>
      </c>
      <c r="H1137" t="s">
        <v>27</v>
      </c>
    </row>
    <row r="1138" spans="4:8" x14ac:dyDescent="0.3">
      <c r="D1138">
        <v>2</v>
      </c>
      <c r="E1138" t="s">
        <v>37</v>
      </c>
      <c r="G1138">
        <v>2</v>
      </c>
      <c r="H1138" t="s">
        <v>27</v>
      </c>
    </row>
    <row r="1139" spans="4:8" x14ac:dyDescent="0.3">
      <c r="D1139">
        <v>1</v>
      </c>
      <c r="E1139" t="s">
        <v>37</v>
      </c>
      <c r="G1139">
        <v>2</v>
      </c>
      <c r="H1139" t="s">
        <v>27</v>
      </c>
    </row>
    <row r="1140" spans="4:8" x14ac:dyDescent="0.3">
      <c r="D1140">
        <v>1</v>
      </c>
      <c r="E1140" t="s">
        <v>37</v>
      </c>
      <c r="G1140">
        <v>2</v>
      </c>
      <c r="H1140" t="s">
        <v>27</v>
      </c>
    </row>
    <row r="1141" spans="4:8" x14ac:dyDescent="0.3">
      <c r="D1141">
        <v>2</v>
      </c>
      <c r="E1141" t="s">
        <v>37</v>
      </c>
      <c r="G1141">
        <v>2</v>
      </c>
      <c r="H1141" t="s">
        <v>27</v>
      </c>
    </row>
    <row r="1142" spans="4:8" x14ac:dyDescent="0.3">
      <c r="D1142">
        <v>2</v>
      </c>
      <c r="E1142" t="s">
        <v>37</v>
      </c>
      <c r="G1142">
        <v>1</v>
      </c>
      <c r="H1142" t="s">
        <v>27</v>
      </c>
    </row>
    <row r="1143" spans="4:8" x14ac:dyDescent="0.3">
      <c r="D1143">
        <v>1</v>
      </c>
      <c r="E1143" t="s">
        <v>37</v>
      </c>
      <c r="G1143">
        <v>2</v>
      </c>
      <c r="H1143" t="s">
        <v>27</v>
      </c>
    </row>
    <row r="1144" spans="4:8" x14ac:dyDescent="0.3">
      <c r="D1144">
        <v>2</v>
      </c>
      <c r="E1144" t="s">
        <v>37</v>
      </c>
      <c r="G1144">
        <v>2</v>
      </c>
      <c r="H1144" t="s">
        <v>27</v>
      </c>
    </row>
    <row r="1145" spans="4:8" x14ac:dyDescent="0.3">
      <c r="D1145">
        <v>4</v>
      </c>
      <c r="E1145" t="s">
        <v>37</v>
      </c>
      <c r="G1145">
        <v>1</v>
      </c>
      <c r="H1145" t="s">
        <v>27</v>
      </c>
    </row>
    <row r="1146" spans="4:8" x14ac:dyDescent="0.3">
      <c r="D1146">
        <v>1</v>
      </c>
      <c r="E1146" t="s">
        <v>37</v>
      </c>
      <c r="G1146">
        <v>1</v>
      </c>
      <c r="H1146" t="s">
        <v>27</v>
      </c>
    </row>
    <row r="1147" spans="4:8" x14ac:dyDescent="0.3">
      <c r="D1147">
        <v>4</v>
      </c>
      <c r="E1147" t="s">
        <v>37</v>
      </c>
      <c r="G1147">
        <v>1</v>
      </c>
      <c r="H1147" t="s">
        <v>27</v>
      </c>
    </row>
    <row r="1148" spans="4:8" x14ac:dyDescent="0.3">
      <c r="D1148">
        <v>3</v>
      </c>
      <c r="E1148" t="s">
        <v>37</v>
      </c>
      <c r="G1148">
        <v>2</v>
      </c>
      <c r="H1148" t="s">
        <v>27</v>
      </c>
    </row>
    <row r="1149" spans="4:8" x14ac:dyDescent="0.3">
      <c r="D1149">
        <v>2</v>
      </c>
      <c r="E1149" t="s">
        <v>37</v>
      </c>
      <c r="G1149">
        <v>1</v>
      </c>
      <c r="H1149" t="s">
        <v>27</v>
      </c>
    </row>
    <row r="1150" spans="4:8" x14ac:dyDescent="0.3">
      <c r="D1150">
        <v>1</v>
      </c>
      <c r="E1150" t="s">
        <v>37</v>
      </c>
      <c r="G1150">
        <v>3</v>
      </c>
      <c r="H1150" t="s">
        <v>27</v>
      </c>
    </row>
    <row r="1151" spans="4:8" x14ac:dyDescent="0.3">
      <c r="D1151">
        <v>3</v>
      </c>
      <c r="E1151" t="s">
        <v>37</v>
      </c>
      <c r="G1151">
        <v>2</v>
      </c>
      <c r="H1151" t="s">
        <v>27</v>
      </c>
    </row>
    <row r="1152" spans="4:8" x14ac:dyDescent="0.3">
      <c r="D1152">
        <v>1</v>
      </c>
      <c r="E1152" t="s">
        <v>37</v>
      </c>
      <c r="G1152">
        <v>4</v>
      </c>
      <c r="H1152" t="s">
        <v>27</v>
      </c>
    </row>
    <row r="1153" spans="4:8" x14ac:dyDescent="0.3">
      <c r="D1153">
        <v>1</v>
      </c>
      <c r="E1153" t="s">
        <v>37</v>
      </c>
      <c r="G1153">
        <v>2</v>
      </c>
      <c r="H1153" t="s">
        <v>27</v>
      </c>
    </row>
    <row r="1154" spans="4:8" x14ac:dyDescent="0.3">
      <c r="D1154">
        <v>1</v>
      </c>
      <c r="E1154" t="s">
        <v>37</v>
      </c>
      <c r="G1154">
        <v>1</v>
      </c>
      <c r="H1154" t="s">
        <v>27</v>
      </c>
    </row>
    <row r="1155" spans="4:8" x14ac:dyDescent="0.3">
      <c r="D1155">
        <v>2</v>
      </c>
      <c r="E1155" t="s">
        <v>37</v>
      </c>
      <c r="G1155">
        <v>1</v>
      </c>
      <c r="H1155" t="s">
        <v>27</v>
      </c>
    </row>
    <row r="1156" spans="4:8" x14ac:dyDescent="0.3">
      <c r="D1156">
        <v>2</v>
      </c>
      <c r="E1156" t="s">
        <v>37</v>
      </c>
      <c r="G1156">
        <v>2</v>
      </c>
      <c r="H1156" t="s">
        <v>27</v>
      </c>
    </row>
    <row r="1157" spans="4:8" x14ac:dyDescent="0.3">
      <c r="D1157">
        <v>1</v>
      </c>
      <c r="E1157" t="s">
        <v>37</v>
      </c>
      <c r="G1157">
        <v>2</v>
      </c>
      <c r="H1157" t="s">
        <v>27</v>
      </c>
    </row>
    <row r="1158" spans="4:8" x14ac:dyDescent="0.3">
      <c r="D1158">
        <v>3</v>
      </c>
      <c r="E1158" t="s">
        <v>37</v>
      </c>
      <c r="G1158">
        <v>2</v>
      </c>
      <c r="H1158" t="s">
        <v>27</v>
      </c>
    </row>
    <row r="1159" spans="4:8" x14ac:dyDescent="0.3">
      <c r="D1159">
        <v>2</v>
      </c>
      <c r="E1159" t="s">
        <v>37</v>
      </c>
      <c r="G1159">
        <v>3</v>
      </c>
      <c r="H1159" t="s">
        <v>27</v>
      </c>
    </row>
    <row r="1160" spans="4:8" x14ac:dyDescent="0.3">
      <c r="D1160">
        <v>2</v>
      </c>
      <c r="E1160" t="s">
        <v>37</v>
      </c>
      <c r="G1160">
        <v>3</v>
      </c>
      <c r="H1160" t="s">
        <v>27</v>
      </c>
    </row>
    <row r="1161" spans="4:8" x14ac:dyDescent="0.3">
      <c r="D1161">
        <v>4</v>
      </c>
      <c r="E1161" t="s">
        <v>37</v>
      </c>
      <c r="G1161">
        <v>3</v>
      </c>
      <c r="H1161" t="s">
        <v>27</v>
      </c>
    </row>
    <row r="1162" spans="4:8" x14ac:dyDescent="0.3">
      <c r="D1162">
        <v>1</v>
      </c>
      <c r="E1162" t="s">
        <v>37</v>
      </c>
      <c r="G1162">
        <v>2</v>
      </c>
      <c r="H1162" t="s">
        <v>27</v>
      </c>
    </row>
    <row r="1163" spans="4:8" x14ac:dyDescent="0.3">
      <c r="D1163">
        <v>2</v>
      </c>
      <c r="E1163" t="s">
        <v>37</v>
      </c>
      <c r="G1163">
        <v>1</v>
      </c>
      <c r="H1163" t="s">
        <v>27</v>
      </c>
    </row>
    <row r="1164" spans="4:8" x14ac:dyDescent="0.3">
      <c r="D1164">
        <v>2</v>
      </c>
      <c r="E1164" t="s">
        <v>37</v>
      </c>
      <c r="G1164">
        <v>1</v>
      </c>
      <c r="H1164" t="s">
        <v>27</v>
      </c>
    </row>
    <row r="1165" spans="4:8" x14ac:dyDescent="0.3">
      <c r="D1165">
        <v>1</v>
      </c>
      <c r="E1165" t="s">
        <v>37</v>
      </c>
      <c r="G1165">
        <v>1</v>
      </c>
      <c r="H1165" t="s">
        <v>27</v>
      </c>
    </row>
    <row r="1166" spans="4:8" x14ac:dyDescent="0.3">
      <c r="D1166">
        <v>2</v>
      </c>
      <c r="E1166" t="s">
        <v>37</v>
      </c>
      <c r="G1166">
        <v>4</v>
      </c>
      <c r="H1166" t="s">
        <v>27</v>
      </c>
    </row>
    <row r="1167" spans="4:8" x14ac:dyDescent="0.3">
      <c r="D1167">
        <v>2</v>
      </c>
      <c r="E1167" t="s">
        <v>37</v>
      </c>
      <c r="G1167">
        <v>2</v>
      </c>
      <c r="H1167" t="s">
        <v>27</v>
      </c>
    </row>
    <row r="1168" spans="4:8" x14ac:dyDescent="0.3">
      <c r="D1168">
        <v>1</v>
      </c>
      <c r="E1168" t="s">
        <v>37</v>
      </c>
      <c r="G1168">
        <v>2</v>
      </c>
      <c r="H1168" t="s">
        <v>27</v>
      </c>
    </row>
    <row r="1169" spans="4:8" x14ac:dyDescent="0.3">
      <c r="D1169">
        <v>3</v>
      </c>
      <c r="E1169" t="s">
        <v>37</v>
      </c>
      <c r="G1169">
        <v>3</v>
      </c>
      <c r="H1169" t="s">
        <v>27</v>
      </c>
    </row>
    <row r="1170" spans="4:8" x14ac:dyDescent="0.3">
      <c r="D1170">
        <v>2</v>
      </c>
      <c r="E1170" t="s">
        <v>37</v>
      </c>
      <c r="G1170">
        <v>2</v>
      </c>
      <c r="H1170" t="s">
        <v>27</v>
      </c>
    </row>
    <row r="1171" spans="4:8" x14ac:dyDescent="0.3">
      <c r="D1171">
        <v>2</v>
      </c>
      <c r="E1171" t="s">
        <v>37</v>
      </c>
      <c r="G1171">
        <v>2</v>
      </c>
      <c r="H1171" t="s">
        <v>27</v>
      </c>
    </row>
    <row r="1172" spans="4:8" x14ac:dyDescent="0.3">
      <c r="D1172">
        <v>1</v>
      </c>
      <c r="E1172" t="s">
        <v>37</v>
      </c>
      <c r="G1172">
        <v>1</v>
      </c>
      <c r="H1172" t="s">
        <v>27</v>
      </c>
    </row>
    <row r="1173" spans="4:8" x14ac:dyDescent="0.3">
      <c r="D1173">
        <v>2</v>
      </c>
      <c r="E1173" t="s">
        <v>37</v>
      </c>
      <c r="G1173">
        <v>1</v>
      </c>
      <c r="H1173" t="s">
        <v>27</v>
      </c>
    </row>
    <row r="1174" spans="4:8" x14ac:dyDescent="0.3">
      <c r="D1174">
        <v>2</v>
      </c>
      <c r="E1174" t="s">
        <v>37</v>
      </c>
      <c r="G1174">
        <v>2</v>
      </c>
      <c r="H1174" t="s">
        <v>27</v>
      </c>
    </row>
    <row r="1175" spans="4:8" x14ac:dyDescent="0.3">
      <c r="D1175">
        <v>1</v>
      </c>
      <c r="E1175" t="s">
        <v>37</v>
      </c>
      <c r="G1175">
        <v>1</v>
      </c>
      <c r="H1175" t="s">
        <v>27</v>
      </c>
    </row>
    <row r="1176" spans="4:8" x14ac:dyDescent="0.3">
      <c r="D1176">
        <v>2</v>
      </c>
      <c r="E1176" t="s">
        <v>37</v>
      </c>
      <c r="G1176">
        <v>2</v>
      </c>
      <c r="H1176" t="s">
        <v>27</v>
      </c>
    </row>
    <row r="1177" spans="4:8" x14ac:dyDescent="0.3">
      <c r="D1177">
        <v>3</v>
      </c>
      <c r="E1177" t="s">
        <v>37</v>
      </c>
      <c r="G1177">
        <v>1</v>
      </c>
      <c r="H1177" t="s">
        <v>27</v>
      </c>
    </row>
    <row r="1178" spans="4:8" x14ac:dyDescent="0.3">
      <c r="D1178">
        <v>2</v>
      </c>
      <c r="E1178" t="s">
        <v>37</v>
      </c>
      <c r="G1178">
        <v>1</v>
      </c>
      <c r="H1178" t="s">
        <v>27</v>
      </c>
    </row>
    <row r="1179" spans="4:8" x14ac:dyDescent="0.3">
      <c r="D1179">
        <v>5</v>
      </c>
      <c r="E1179" t="s">
        <v>37</v>
      </c>
      <c r="G1179">
        <v>1</v>
      </c>
      <c r="H1179" t="s">
        <v>27</v>
      </c>
    </row>
    <row r="1180" spans="4:8" x14ac:dyDescent="0.3">
      <c r="D1180">
        <v>1</v>
      </c>
      <c r="E1180" t="s">
        <v>37</v>
      </c>
      <c r="G1180">
        <v>4</v>
      </c>
      <c r="H1180" t="s">
        <v>27</v>
      </c>
    </row>
    <row r="1181" spans="4:8" x14ac:dyDescent="0.3">
      <c r="D1181">
        <v>2</v>
      </c>
      <c r="E1181" t="s">
        <v>37</v>
      </c>
      <c r="G1181">
        <v>4</v>
      </c>
      <c r="H1181" t="s">
        <v>27</v>
      </c>
    </row>
    <row r="1182" spans="4:8" x14ac:dyDescent="0.3">
      <c r="D1182">
        <v>2</v>
      </c>
      <c r="E1182" t="s">
        <v>37</v>
      </c>
      <c r="G1182">
        <v>1</v>
      </c>
      <c r="H1182" t="s">
        <v>27</v>
      </c>
    </row>
    <row r="1183" spans="4:8" x14ac:dyDescent="0.3">
      <c r="D1183">
        <v>2</v>
      </c>
      <c r="E1183" t="s">
        <v>37</v>
      </c>
      <c r="G1183">
        <v>1</v>
      </c>
      <c r="H1183" t="s">
        <v>27</v>
      </c>
    </row>
    <row r="1184" spans="4:8" x14ac:dyDescent="0.3">
      <c r="D1184">
        <v>1</v>
      </c>
      <c r="E1184" t="s">
        <v>37</v>
      </c>
      <c r="G1184">
        <v>2</v>
      </c>
      <c r="H1184" t="s">
        <v>27</v>
      </c>
    </row>
    <row r="1185" spans="4:8" x14ac:dyDescent="0.3">
      <c r="D1185">
        <v>4</v>
      </c>
      <c r="E1185" t="s">
        <v>37</v>
      </c>
      <c r="G1185">
        <v>1</v>
      </c>
      <c r="H1185" t="s">
        <v>27</v>
      </c>
    </row>
    <row r="1186" spans="4:8" x14ac:dyDescent="0.3">
      <c r="D1186">
        <v>1</v>
      </c>
      <c r="E1186" t="s">
        <v>37</v>
      </c>
      <c r="G1186">
        <v>1</v>
      </c>
      <c r="H1186" t="s">
        <v>27</v>
      </c>
    </row>
    <row r="1187" spans="4:8" x14ac:dyDescent="0.3">
      <c r="D1187">
        <v>5</v>
      </c>
      <c r="E1187" t="s">
        <v>37</v>
      </c>
      <c r="G1187">
        <v>1</v>
      </c>
      <c r="H1187" t="s">
        <v>27</v>
      </c>
    </row>
    <row r="1188" spans="4:8" x14ac:dyDescent="0.3">
      <c r="D1188">
        <v>1</v>
      </c>
      <c r="E1188" t="s">
        <v>37</v>
      </c>
      <c r="G1188">
        <v>2</v>
      </c>
      <c r="H1188" t="s">
        <v>27</v>
      </c>
    </row>
    <row r="1189" spans="4:8" x14ac:dyDescent="0.3">
      <c r="D1189">
        <v>2</v>
      </c>
      <c r="E1189" t="s">
        <v>37</v>
      </c>
      <c r="G1189">
        <v>3</v>
      </c>
      <c r="H1189" t="s">
        <v>27</v>
      </c>
    </row>
    <row r="1190" spans="4:8" x14ac:dyDescent="0.3">
      <c r="D1190">
        <v>2</v>
      </c>
      <c r="E1190" t="s">
        <v>37</v>
      </c>
      <c r="G1190">
        <v>2</v>
      </c>
      <c r="H1190" t="s">
        <v>27</v>
      </c>
    </row>
    <row r="1191" spans="4:8" x14ac:dyDescent="0.3">
      <c r="D1191">
        <v>2</v>
      </c>
      <c r="E1191" t="s">
        <v>37</v>
      </c>
      <c r="G1191">
        <v>3</v>
      </c>
      <c r="H1191" t="s">
        <v>27</v>
      </c>
    </row>
    <row r="1192" spans="4:8" x14ac:dyDescent="0.3">
      <c r="D1192">
        <v>2</v>
      </c>
      <c r="E1192" t="s">
        <v>37</v>
      </c>
      <c r="G1192">
        <v>3</v>
      </c>
      <c r="H1192" t="s">
        <v>27</v>
      </c>
    </row>
    <row r="1193" spans="4:8" x14ac:dyDescent="0.3">
      <c r="D1193">
        <v>2</v>
      </c>
      <c r="E1193" t="s">
        <v>37</v>
      </c>
      <c r="G1193">
        <v>1</v>
      </c>
      <c r="H1193" t="s">
        <v>27</v>
      </c>
    </row>
    <row r="1194" spans="4:8" x14ac:dyDescent="0.3">
      <c r="D1194">
        <v>2</v>
      </c>
      <c r="E1194" t="s">
        <v>37</v>
      </c>
      <c r="G1194">
        <v>2</v>
      </c>
      <c r="H1194" t="s">
        <v>27</v>
      </c>
    </row>
    <row r="1195" spans="4:8" x14ac:dyDescent="0.3">
      <c r="D1195">
        <v>1</v>
      </c>
      <c r="E1195" t="s">
        <v>37</v>
      </c>
      <c r="G1195">
        <v>2</v>
      </c>
      <c r="H1195" t="s">
        <v>27</v>
      </c>
    </row>
    <row r="1196" spans="4:8" x14ac:dyDescent="0.3">
      <c r="D1196">
        <v>2</v>
      </c>
      <c r="E1196" t="s">
        <v>37</v>
      </c>
      <c r="G1196">
        <v>4</v>
      </c>
      <c r="H1196" t="s">
        <v>27</v>
      </c>
    </row>
    <row r="1197" spans="4:8" x14ac:dyDescent="0.3">
      <c r="D1197">
        <v>2</v>
      </c>
      <c r="E1197" t="s">
        <v>37</v>
      </c>
      <c r="G1197">
        <v>4</v>
      </c>
      <c r="H1197" t="s">
        <v>27</v>
      </c>
    </row>
    <row r="1198" spans="4:8" x14ac:dyDescent="0.3">
      <c r="D1198">
        <v>1</v>
      </c>
      <c r="E1198" t="s">
        <v>37</v>
      </c>
      <c r="G1198">
        <v>1</v>
      </c>
      <c r="H1198" t="s">
        <v>27</v>
      </c>
    </row>
    <row r="1199" spans="4:8" x14ac:dyDescent="0.3">
      <c r="D1199">
        <v>1</v>
      </c>
      <c r="E1199" t="s">
        <v>37</v>
      </c>
      <c r="G1199">
        <v>1</v>
      </c>
      <c r="H1199" t="s">
        <v>27</v>
      </c>
    </row>
    <row r="1200" spans="4:8" x14ac:dyDescent="0.3">
      <c r="D1200">
        <v>5</v>
      </c>
      <c r="E1200" t="s">
        <v>37</v>
      </c>
      <c r="G1200">
        <v>1</v>
      </c>
      <c r="H1200" t="s">
        <v>27</v>
      </c>
    </row>
    <row r="1201" spans="4:8" x14ac:dyDescent="0.3">
      <c r="D1201">
        <v>2</v>
      </c>
      <c r="E1201" t="s">
        <v>37</v>
      </c>
      <c r="G1201">
        <v>2</v>
      </c>
      <c r="H1201" t="s">
        <v>27</v>
      </c>
    </row>
    <row r="1202" spans="4:8" x14ac:dyDescent="0.3">
      <c r="D1202">
        <v>3</v>
      </c>
      <c r="E1202" t="s">
        <v>37</v>
      </c>
      <c r="G1202">
        <v>5</v>
      </c>
      <c r="H1202" t="s">
        <v>27</v>
      </c>
    </row>
    <row r="1203" spans="4:8" x14ac:dyDescent="0.3">
      <c r="D1203">
        <v>3</v>
      </c>
      <c r="E1203" t="s">
        <v>37</v>
      </c>
      <c r="G1203">
        <v>2</v>
      </c>
      <c r="H1203" t="s">
        <v>27</v>
      </c>
    </row>
    <row r="1204" spans="4:8" x14ac:dyDescent="0.3">
      <c r="D1204">
        <v>1</v>
      </c>
      <c r="E1204" t="s">
        <v>37</v>
      </c>
      <c r="G1204">
        <v>1</v>
      </c>
      <c r="H1204" t="s">
        <v>27</v>
      </c>
    </row>
    <row r="1205" spans="4:8" x14ac:dyDescent="0.3">
      <c r="D1205">
        <v>1</v>
      </c>
      <c r="E1205" t="s">
        <v>37</v>
      </c>
      <c r="G1205">
        <v>1</v>
      </c>
      <c r="H1205" t="s">
        <v>27</v>
      </c>
    </row>
    <row r="1206" spans="4:8" x14ac:dyDescent="0.3">
      <c r="D1206">
        <v>1</v>
      </c>
      <c r="E1206" t="s">
        <v>37</v>
      </c>
      <c r="G1206">
        <v>3</v>
      </c>
      <c r="H1206" t="s">
        <v>27</v>
      </c>
    </row>
    <row r="1207" spans="4:8" x14ac:dyDescent="0.3">
      <c r="D1207">
        <v>3</v>
      </c>
      <c r="E1207" t="s">
        <v>37</v>
      </c>
      <c r="G1207">
        <v>1</v>
      </c>
      <c r="H1207" t="s">
        <v>27</v>
      </c>
    </row>
    <row r="1208" spans="4:8" x14ac:dyDescent="0.3">
      <c r="D1208">
        <v>2</v>
      </c>
      <c r="E1208" t="s">
        <v>37</v>
      </c>
      <c r="G1208">
        <v>2</v>
      </c>
      <c r="H1208" t="s">
        <v>27</v>
      </c>
    </row>
    <row r="1209" spans="4:8" x14ac:dyDescent="0.3">
      <c r="D1209">
        <v>3</v>
      </c>
      <c r="E1209" t="s">
        <v>37</v>
      </c>
      <c r="G1209">
        <v>5</v>
      </c>
      <c r="H1209" t="s">
        <v>27</v>
      </c>
    </row>
    <row r="1210" spans="4:8" x14ac:dyDescent="0.3">
      <c r="D1210">
        <v>2</v>
      </c>
      <c r="E1210" t="s">
        <v>37</v>
      </c>
      <c r="G1210">
        <v>1</v>
      </c>
      <c r="H1210" t="s">
        <v>27</v>
      </c>
    </row>
    <row r="1211" spans="4:8" x14ac:dyDescent="0.3">
      <c r="D1211">
        <v>1</v>
      </c>
      <c r="E1211" t="s">
        <v>37</v>
      </c>
      <c r="G1211">
        <v>4</v>
      </c>
      <c r="H1211" t="s">
        <v>27</v>
      </c>
    </row>
    <row r="1212" spans="4:8" x14ac:dyDescent="0.3">
      <c r="D1212">
        <v>4</v>
      </c>
      <c r="E1212" t="s">
        <v>37</v>
      </c>
      <c r="G1212">
        <v>2</v>
      </c>
      <c r="H1212" t="s">
        <v>27</v>
      </c>
    </row>
    <row r="1213" spans="4:8" x14ac:dyDescent="0.3">
      <c r="D1213">
        <v>2</v>
      </c>
      <c r="E1213" t="s">
        <v>37</v>
      </c>
      <c r="G1213">
        <v>2</v>
      </c>
      <c r="H1213" t="s">
        <v>27</v>
      </c>
    </row>
    <row r="1214" spans="4:8" x14ac:dyDescent="0.3">
      <c r="D1214">
        <v>4</v>
      </c>
      <c r="E1214" t="s">
        <v>37</v>
      </c>
      <c r="G1214">
        <v>5</v>
      </c>
      <c r="H1214" t="s">
        <v>27</v>
      </c>
    </row>
    <row r="1215" spans="4:8" x14ac:dyDescent="0.3">
      <c r="D1215">
        <v>4</v>
      </c>
      <c r="E1215" t="s">
        <v>37</v>
      </c>
      <c r="G1215">
        <v>2</v>
      </c>
      <c r="H1215" t="s">
        <v>27</v>
      </c>
    </row>
    <row r="1216" spans="4:8" x14ac:dyDescent="0.3">
      <c r="D1216">
        <v>2</v>
      </c>
      <c r="E1216" t="s">
        <v>37</v>
      </c>
      <c r="G1216">
        <v>1</v>
      </c>
      <c r="H1216" t="s">
        <v>27</v>
      </c>
    </row>
    <row r="1217" spans="4:8" x14ac:dyDescent="0.3">
      <c r="D1217">
        <v>2</v>
      </c>
      <c r="E1217" t="s">
        <v>37</v>
      </c>
      <c r="G1217">
        <v>3</v>
      </c>
      <c r="H1217" t="s">
        <v>27</v>
      </c>
    </row>
    <row r="1218" spans="4:8" x14ac:dyDescent="0.3">
      <c r="D1218">
        <v>2</v>
      </c>
      <c r="E1218" t="s">
        <v>37</v>
      </c>
      <c r="G1218">
        <v>1</v>
      </c>
      <c r="H1218" t="s">
        <v>27</v>
      </c>
    </row>
    <row r="1219" spans="4:8" x14ac:dyDescent="0.3">
      <c r="D1219">
        <v>1</v>
      </c>
      <c r="E1219" t="s">
        <v>37</v>
      </c>
      <c r="G1219">
        <v>2</v>
      </c>
      <c r="H1219" t="s">
        <v>27</v>
      </c>
    </row>
    <row r="1220" spans="4:8" x14ac:dyDescent="0.3">
      <c r="D1220">
        <v>1</v>
      </c>
      <c r="E1220" t="s">
        <v>37</v>
      </c>
      <c r="G1220">
        <v>3</v>
      </c>
      <c r="H1220" t="s">
        <v>27</v>
      </c>
    </row>
    <row r="1221" spans="4:8" x14ac:dyDescent="0.3">
      <c r="D1221">
        <v>3</v>
      </c>
      <c r="E1221" t="s">
        <v>37</v>
      </c>
      <c r="G1221">
        <v>5</v>
      </c>
      <c r="H1221" t="s">
        <v>27</v>
      </c>
    </row>
    <row r="1222" spans="4:8" x14ac:dyDescent="0.3">
      <c r="D1222">
        <v>1</v>
      </c>
      <c r="E1222" t="s">
        <v>37</v>
      </c>
      <c r="G1222">
        <v>2</v>
      </c>
      <c r="H1222" t="s">
        <v>27</v>
      </c>
    </row>
    <row r="1223" spans="4:8" x14ac:dyDescent="0.3">
      <c r="D1223">
        <v>2</v>
      </c>
      <c r="E1223" t="s">
        <v>37</v>
      </c>
      <c r="G1223">
        <v>5</v>
      </c>
      <c r="H1223" t="s">
        <v>27</v>
      </c>
    </row>
    <row r="1224" spans="4:8" x14ac:dyDescent="0.3">
      <c r="D1224">
        <v>1</v>
      </c>
      <c r="E1224" t="s">
        <v>37</v>
      </c>
      <c r="G1224">
        <v>4</v>
      </c>
      <c r="H1224" t="s">
        <v>27</v>
      </c>
    </row>
    <row r="1225" spans="4:8" x14ac:dyDescent="0.3">
      <c r="D1225">
        <v>1</v>
      </c>
      <c r="E1225" t="s">
        <v>37</v>
      </c>
      <c r="G1225">
        <v>1</v>
      </c>
      <c r="H1225" t="s">
        <v>27</v>
      </c>
    </row>
    <row r="1226" spans="4:8" x14ac:dyDescent="0.3">
      <c r="D1226">
        <v>3</v>
      </c>
      <c r="E1226" t="s">
        <v>37</v>
      </c>
      <c r="G1226">
        <v>1</v>
      </c>
      <c r="H1226" t="s">
        <v>27</v>
      </c>
    </row>
    <row r="1227" spans="4:8" x14ac:dyDescent="0.3">
      <c r="D1227">
        <v>1</v>
      </c>
      <c r="E1227" t="s">
        <v>37</v>
      </c>
      <c r="G1227">
        <v>2</v>
      </c>
      <c r="H1227" t="s">
        <v>27</v>
      </c>
    </row>
    <row r="1228" spans="4:8" x14ac:dyDescent="0.3">
      <c r="D1228">
        <v>1</v>
      </c>
      <c r="E1228" t="s">
        <v>37</v>
      </c>
      <c r="G1228">
        <v>1</v>
      </c>
      <c r="H1228" t="s">
        <v>27</v>
      </c>
    </row>
    <row r="1229" spans="4:8" x14ac:dyDescent="0.3">
      <c r="D1229">
        <v>2</v>
      </c>
      <c r="E1229" t="s">
        <v>37</v>
      </c>
      <c r="G1229">
        <v>1</v>
      </c>
      <c r="H1229" t="s">
        <v>27</v>
      </c>
    </row>
    <row r="1230" spans="4:8" x14ac:dyDescent="0.3">
      <c r="D1230">
        <v>3</v>
      </c>
      <c r="E1230" t="s">
        <v>37</v>
      </c>
      <c r="G1230">
        <v>3</v>
      </c>
      <c r="H1230" t="s">
        <v>27</v>
      </c>
    </row>
    <row r="1231" spans="4:8" x14ac:dyDescent="0.3">
      <c r="D1231">
        <v>1</v>
      </c>
      <c r="E1231" t="s">
        <v>37</v>
      </c>
      <c r="G1231">
        <v>2</v>
      </c>
      <c r="H1231" t="s">
        <v>27</v>
      </c>
    </row>
    <row r="1232" spans="4:8" x14ac:dyDescent="0.3">
      <c r="D1232">
        <v>3</v>
      </c>
      <c r="E1232" t="s">
        <v>37</v>
      </c>
      <c r="G1232">
        <v>3</v>
      </c>
      <c r="H1232" t="s">
        <v>27</v>
      </c>
    </row>
    <row r="1233" spans="4:8" x14ac:dyDescent="0.3">
      <c r="D1233">
        <v>1</v>
      </c>
      <c r="E1233" t="s">
        <v>37</v>
      </c>
      <c r="G1233">
        <v>3</v>
      </c>
      <c r="H1233" t="s">
        <v>27</v>
      </c>
    </row>
    <row r="1234" spans="4:8" x14ac:dyDescent="0.3">
      <c r="D1234">
        <v>2</v>
      </c>
      <c r="E1234" t="s">
        <v>37</v>
      </c>
      <c r="G1234">
        <v>2</v>
      </c>
      <c r="H1234" t="s">
        <v>27</v>
      </c>
    </row>
    <row r="1235" spans="4:8" x14ac:dyDescent="0.3">
      <c r="D1235">
        <v>3</v>
      </c>
      <c r="E1235" t="s">
        <v>37</v>
      </c>
      <c r="G1235">
        <v>1</v>
      </c>
      <c r="H1235" t="s">
        <v>27</v>
      </c>
    </row>
    <row r="1236" spans="4:8" x14ac:dyDescent="0.3">
      <c r="D1236">
        <v>1</v>
      </c>
      <c r="E1236" t="s">
        <v>37</v>
      </c>
      <c r="G1236">
        <v>2</v>
      </c>
      <c r="H1236" t="s">
        <v>27</v>
      </c>
    </row>
    <row r="1237" spans="4:8" x14ac:dyDescent="0.3">
      <c r="D1237">
        <v>4</v>
      </c>
      <c r="E1237" t="s">
        <v>37</v>
      </c>
      <c r="G1237">
        <v>1</v>
      </c>
      <c r="H1237" t="s">
        <v>27</v>
      </c>
    </row>
    <row r="1238" spans="4:8" x14ac:dyDescent="0.3">
      <c r="D1238">
        <v>1</v>
      </c>
      <c r="E1238" t="s">
        <v>37</v>
      </c>
      <c r="G1238">
        <v>1</v>
      </c>
      <c r="H1238" t="s">
        <v>27</v>
      </c>
    </row>
    <row r="1239" spans="4:8" x14ac:dyDescent="0.3">
      <c r="D1239">
        <v>4</v>
      </c>
      <c r="E1239" t="s">
        <v>37</v>
      </c>
      <c r="G1239">
        <v>2</v>
      </c>
      <c r="H1239" t="s">
        <v>27</v>
      </c>
    </row>
    <row r="1240" spans="4:8" x14ac:dyDescent="0.3">
      <c r="D1240">
        <v>1</v>
      </c>
      <c r="E1240" t="s">
        <v>37</v>
      </c>
      <c r="G1240">
        <v>1</v>
      </c>
      <c r="H1240" t="s">
        <v>27</v>
      </c>
    </row>
    <row r="1241" spans="4:8" x14ac:dyDescent="0.3">
      <c r="D1241">
        <v>2</v>
      </c>
      <c r="E1241" t="s">
        <v>37</v>
      </c>
      <c r="G1241">
        <v>4</v>
      </c>
      <c r="H1241" t="s">
        <v>27</v>
      </c>
    </row>
    <row r="1242" spans="4:8" x14ac:dyDescent="0.3">
      <c r="D1242">
        <v>2</v>
      </c>
      <c r="E1242" t="s">
        <v>37</v>
      </c>
      <c r="G1242">
        <v>2</v>
      </c>
      <c r="H1242" t="s">
        <v>27</v>
      </c>
    </row>
    <row r="1243" spans="4:8" x14ac:dyDescent="0.3">
      <c r="D1243">
        <v>2</v>
      </c>
      <c r="E1243" t="s">
        <v>37</v>
      </c>
      <c r="G1243">
        <v>3</v>
      </c>
      <c r="H1243" t="s">
        <v>27</v>
      </c>
    </row>
    <row r="1244" spans="4:8" x14ac:dyDescent="0.3">
      <c r="D1244">
        <v>1</v>
      </c>
      <c r="E1244" t="s">
        <v>37</v>
      </c>
      <c r="G1244">
        <v>3</v>
      </c>
      <c r="H1244" t="s">
        <v>27</v>
      </c>
    </row>
    <row r="1245" spans="4:8" x14ac:dyDescent="0.3">
      <c r="D1245">
        <v>2</v>
      </c>
      <c r="E1245" t="s">
        <v>37</v>
      </c>
      <c r="G1245">
        <v>3</v>
      </c>
      <c r="H1245" t="s">
        <v>27</v>
      </c>
    </row>
    <row r="1246" spans="4:8" x14ac:dyDescent="0.3">
      <c r="D1246">
        <v>1</v>
      </c>
      <c r="E1246" t="s">
        <v>37</v>
      </c>
      <c r="G1246">
        <v>4</v>
      </c>
      <c r="H1246" t="s">
        <v>27</v>
      </c>
    </row>
    <row r="1247" spans="4:8" x14ac:dyDescent="0.3">
      <c r="D1247">
        <v>2</v>
      </c>
      <c r="E1247" t="s">
        <v>37</v>
      </c>
      <c r="G1247">
        <v>2</v>
      </c>
      <c r="H1247" t="s">
        <v>27</v>
      </c>
    </row>
    <row r="1248" spans="4:8" x14ac:dyDescent="0.3">
      <c r="D1248">
        <v>3</v>
      </c>
      <c r="E1248" t="s">
        <v>37</v>
      </c>
      <c r="G1248">
        <v>4</v>
      </c>
      <c r="H1248" t="s">
        <v>27</v>
      </c>
    </row>
    <row r="1249" spans="4:8" x14ac:dyDescent="0.3">
      <c r="D1249">
        <v>5</v>
      </c>
      <c r="E1249" t="s">
        <v>37</v>
      </c>
      <c r="G1249">
        <v>2</v>
      </c>
      <c r="H1249" t="s">
        <v>27</v>
      </c>
    </row>
    <row r="1250" spans="4:8" x14ac:dyDescent="0.3">
      <c r="D1250">
        <v>3</v>
      </c>
      <c r="E1250" t="s">
        <v>37</v>
      </c>
      <c r="G1250">
        <v>2</v>
      </c>
      <c r="H1250" t="s">
        <v>27</v>
      </c>
    </row>
    <row r="1251" spans="4:8" x14ac:dyDescent="0.3">
      <c r="D1251">
        <v>1</v>
      </c>
      <c r="E1251" t="s">
        <v>37</v>
      </c>
      <c r="G1251">
        <v>1</v>
      </c>
      <c r="H1251" t="s">
        <v>27</v>
      </c>
    </row>
    <row r="1252" spans="4:8" x14ac:dyDescent="0.3">
      <c r="D1252">
        <v>1</v>
      </c>
      <c r="E1252" t="s">
        <v>37</v>
      </c>
      <c r="G1252">
        <v>2</v>
      </c>
      <c r="H1252" t="s">
        <v>27</v>
      </c>
    </row>
    <row r="1253" spans="4:8" x14ac:dyDescent="0.3">
      <c r="D1253">
        <v>1</v>
      </c>
      <c r="E1253" t="s">
        <v>37</v>
      </c>
      <c r="G1253">
        <v>1</v>
      </c>
      <c r="H1253" t="s">
        <v>27</v>
      </c>
    </row>
    <row r="1254" spans="4:8" x14ac:dyDescent="0.3">
      <c r="D1254">
        <v>2</v>
      </c>
      <c r="E1254" t="s">
        <v>37</v>
      </c>
      <c r="G1254">
        <v>2</v>
      </c>
      <c r="H1254" t="s">
        <v>27</v>
      </c>
    </row>
    <row r="1255" spans="4:8" x14ac:dyDescent="0.3">
      <c r="D1255">
        <v>1</v>
      </c>
      <c r="E1255" t="s">
        <v>37</v>
      </c>
      <c r="G1255">
        <v>1</v>
      </c>
      <c r="H1255" t="s">
        <v>27</v>
      </c>
    </row>
    <row r="1256" spans="4:8" x14ac:dyDescent="0.3">
      <c r="D1256">
        <v>2</v>
      </c>
      <c r="E1256" t="s">
        <v>37</v>
      </c>
      <c r="G1256">
        <v>2</v>
      </c>
      <c r="H1256" t="s">
        <v>27</v>
      </c>
    </row>
    <row r="1257" spans="4:8" x14ac:dyDescent="0.3">
      <c r="D1257">
        <v>3</v>
      </c>
      <c r="E1257" t="s">
        <v>37</v>
      </c>
      <c r="G1257">
        <v>4</v>
      </c>
      <c r="H1257" t="s">
        <v>27</v>
      </c>
    </row>
    <row r="1258" spans="4:8" x14ac:dyDescent="0.3">
      <c r="D1258">
        <v>1</v>
      </c>
      <c r="E1258" t="s">
        <v>37</v>
      </c>
      <c r="G1258">
        <v>2</v>
      </c>
      <c r="H1258" t="s">
        <v>27</v>
      </c>
    </row>
    <row r="1259" spans="4:8" x14ac:dyDescent="0.3">
      <c r="D1259">
        <v>2</v>
      </c>
      <c r="E1259" t="s">
        <v>37</v>
      </c>
      <c r="G1259">
        <v>1</v>
      </c>
      <c r="H1259" t="s">
        <v>27</v>
      </c>
    </row>
    <row r="1260" spans="4:8" x14ac:dyDescent="0.3">
      <c r="D1260">
        <v>3</v>
      </c>
      <c r="E1260" t="s">
        <v>37</v>
      </c>
      <c r="G1260">
        <v>1</v>
      </c>
      <c r="H1260" t="s">
        <v>27</v>
      </c>
    </row>
    <row r="1261" spans="4:8" x14ac:dyDescent="0.3">
      <c r="D1261">
        <v>1</v>
      </c>
      <c r="E1261" t="s">
        <v>37</v>
      </c>
      <c r="G1261">
        <v>2</v>
      </c>
      <c r="H1261" t="s">
        <v>27</v>
      </c>
    </row>
    <row r="1262" spans="4:8" x14ac:dyDescent="0.3">
      <c r="D1262">
        <v>3</v>
      </c>
      <c r="E1262" t="s">
        <v>37</v>
      </c>
      <c r="G1262">
        <v>2</v>
      </c>
      <c r="H1262" t="s">
        <v>27</v>
      </c>
    </row>
    <row r="1263" spans="4:8" x14ac:dyDescent="0.3">
      <c r="D1263">
        <v>2</v>
      </c>
      <c r="E1263" t="s">
        <v>37</v>
      </c>
      <c r="G1263">
        <v>2</v>
      </c>
      <c r="H1263" t="s">
        <v>27</v>
      </c>
    </row>
    <row r="1264" spans="4:8" x14ac:dyDescent="0.3">
      <c r="D1264">
        <v>1</v>
      </c>
      <c r="E1264" t="s">
        <v>37</v>
      </c>
      <c r="G1264">
        <v>1</v>
      </c>
      <c r="H1264" t="s">
        <v>27</v>
      </c>
    </row>
    <row r="1265" spans="4:8" x14ac:dyDescent="0.3">
      <c r="D1265">
        <v>2</v>
      </c>
      <c r="E1265" t="s">
        <v>37</v>
      </c>
      <c r="G1265">
        <v>1</v>
      </c>
      <c r="H1265" t="s">
        <v>27</v>
      </c>
    </row>
    <row r="1266" spans="4:8" x14ac:dyDescent="0.3">
      <c r="D1266">
        <v>1</v>
      </c>
      <c r="E1266" t="s">
        <v>37</v>
      </c>
      <c r="G1266">
        <v>5</v>
      </c>
      <c r="H1266" t="s">
        <v>27</v>
      </c>
    </row>
    <row r="1267" spans="4:8" x14ac:dyDescent="0.3">
      <c r="D1267">
        <v>5</v>
      </c>
      <c r="E1267" t="s">
        <v>37</v>
      </c>
      <c r="G1267">
        <v>1</v>
      </c>
      <c r="H1267" t="s">
        <v>27</v>
      </c>
    </row>
    <row r="1268" spans="4:8" x14ac:dyDescent="0.3">
      <c r="D1268">
        <v>2</v>
      </c>
      <c r="E1268" t="s">
        <v>37</v>
      </c>
      <c r="G1268">
        <v>4</v>
      </c>
      <c r="H1268" t="s">
        <v>27</v>
      </c>
    </row>
    <row r="1269" spans="4:8" x14ac:dyDescent="0.3">
      <c r="D1269">
        <v>4</v>
      </c>
      <c r="E1269" t="s">
        <v>37</v>
      </c>
      <c r="G1269">
        <v>1</v>
      </c>
      <c r="H1269" t="s">
        <v>27</v>
      </c>
    </row>
    <row r="1270" spans="4:8" x14ac:dyDescent="0.3">
      <c r="D1270">
        <v>1</v>
      </c>
      <c r="E1270" t="s">
        <v>37</v>
      </c>
      <c r="G1270">
        <v>1</v>
      </c>
      <c r="H1270" t="s">
        <v>27</v>
      </c>
    </row>
    <row r="1271" spans="4:8" x14ac:dyDescent="0.3">
      <c r="D1271">
        <v>1</v>
      </c>
      <c r="E1271" t="s">
        <v>37</v>
      </c>
      <c r="G1271">
        <v>5</v>
      </c>
      <c r="H1271" t="s">
        <v>27</v>
      </c>
    </row>
    <row r="1272" spans="4:8" x14ac:dyDescent="0.3">
      <c r="D1272">
        <v>2</v>
      </c>
      <c r="E1272" t="s">
        <v>37</v>
      </c>
      <c r="G1272">
        <v>2</v>
      </c>
      <c r="H1272" t="s">
        <v>27</v>
      </c>
    </row>
    <row r="1273" spans="4:8" x14ac:dyDescent="0.3">
      <c r="D1273">
        <v>3</v>
      </c>
      <c r="E1273" t="s">
        <v>37</v>
      </c>
      <c r="G1273">
        <v>2</v>
      </c>
      <c r="H1273" t="s">
        <v>27</v>
      </c>
    </row>
    <row r="1274" spans="4:8" x14ac:dyDescent="0.3">
      <c r="D1274">
        <v>2</v>
      </c>
      <c r="E1274" t="s">
        <v>37</v>
      </c>
      <c r="G1274">
        <v>1</v>
      </c>
      <c r="H1274" t="s">
        <v>27</v>
      </c>
    </row>
    <row r="1275" spans="4:8" x14ac:dyDescent="0.3">
      <c r="D1275">
        <v>5</v>
      </c>
      <c r="E1275" t="s">
        <v>37</v>
      </c>
      <c r="G1275">
        <v>2</v>
      </c>
      <c r="H1275" t="s">
        <v>27</v>
      </c>
    </row>
    <row r="1276" spans="4:8" x14ac:dyDescent="0.3">
      <c r="D1276">
        <v>3</v>
      </c>
      <c r="E1276" t="s">
        <v>37</v>
      </c>
      <c r="G1276">
        <v>2</v>
      </c>
      <c r="H1276" t="s">
        <v>27</v>
      </c>
    </row>
    <row r="1277" spans="4:8" x14ac:dyDescent="0.3">
      <c r="D1277">
        <v>1</v>
      </c>
      <c r="E1277" t="s">
        <v>37</v>
      </c>
      <c r="G1277">
        <v>2</v>
      </c>
      <c r="H1277" t="s">
        <v>27</v>
      </c>
    </row>
    <row r="1278" spans="4:8" x14ac:dyDescent="0.3">
      <c r="D1278">
        <v>2</v>
      </c>
      <c r="E1278" t="s">
        <v>37</v>
      </c>
      <c r="G1278">
        <v>1</v>
      </c>
      <c r="H1278" t="s">
        <v>27</v>
      </c>
    </row>
    <row r="1279" spans="4:8" x14ac:dyDescent="0.3">
      <c r="D1279">
        <v>2</v>
      </c>
      <c r="E1279" t="s">
        <v>37</v>
      </c>
      <c r="G1279">
        <v>2</v>
      </c>
      <c r="H1279" t="s">
        <v>27</v>
      </c>
    </row>
    <row r="1280" spans="4:8" x14ac:dyDescent="0.3">
      <c r="D1280">
        <v>1</v>
      </c>
      <c r="E1280" t="s">
        <v>37</v>
      </c>
      <c r="G1280">
        <v>2</v>
      </c>
      <c r="H1280" t="s">
        <v>27</v>
      </c>
    </row>
    <row r="1281" spans="4:8" x14ac:dyDescent="0.3">
      <c r="D1281">
        <v>3</v>
      </c>
      <c r="E1281" t="s">
        <v>37</v>
      </c>
      <c r="G1281">
        <v>1</v>
      </c>
      <c r="H1281" t="s">
        <v>27</v>
      </c>
    </row>
    <row r="1282" spans="4:8" x14ac:dyDescent="0.3">
      <c r="D1282">
        <v>2</v>
      </c>
      <c r="E1282" t="s">
        <v>37</v>
      </c>
      <c r="G1282">
        <v>3</v>
      </c>
      <c r="H1282" t="s">
        <v>27</v>
      </c>
    </row>
    <row r="1283" spans="4:8" x14ac:dyDescent="0.3">
      <c r="D1283">
        <v>2</v>
      </c>
      <c r="E1283" t="s">
        <v>37</v>
      </c>
      <c r="G1283">
        <v>1</v>
      </c>
      <c r="H1283" t="s">
        <v>27</v>
      </c>
    </row>
    <row r="1284" spans="4:8" x14ac:dyDescent="0.3">
      <c r="D1284">
        <v>1</v>
      </c>
      <c r="E1284" t="s">
        <v>37</v>
      </c>
      <c r="G1284">
        <v>4</v>
      </c>
      <c r="H1284" t="s">
        <v>27</v>
      </c>
    </row>
    <row r="1285" spans="4:8" x14ac:dyDescent="0.3">
      <c r="D1285">
        <v>2</v>
      </c>
      <c r="E1285" t="s">
        <v>37</v>
      </c>
      <c r="G1285">
        <v>2</v>
      </c>
      <c r="H1285" t="s">
        <v>27</v>
      </c>
    </row>
    <row r="1286" spans="4:8" x14ac:dyDescent="0.3">
      <c r="D1286">
        <v>3</v>
      </c>
      <c r="E1286" t="s">
        <v>37</v>
      </c>
      <c r="G1286">
        <v>1</v>
      </c>
      <c r="H1286" t="s">
        <v>27</v>
      </c>
    </row>
    <row r="1287" spans="4:8" x14ac:dyDescent="0.3">
      <c r="D1287">
        <v>3</v>
      </c>
      <c r="E1287" t="s">
        <v>37</v>
      </c>
      <c r="G1287">
        <v>1</v>
      </c>
      <c r="H1287" t="s">
        <v>27</v>
      </c>
    </row>
    <row r="1288" spans="4:8" x14ac:dyDescent="0.3">
      <c r="D1288">
        <v>1</v>
      </c>
      <c r="E1288" t="s">
        <v>37</v>
      </c>
      <c r="G1288">
        <v>1</v>
      </c>
      <c r="H1288" t="s">
        <v>27</v>
      </c>
    </row>
    <row r="1289" spans="4:8" x14ac:dyDescent="0.3">
      <c r="D1289">
        <v>2</v>
      </c>
      <c r="E1289" t="s">
        <v>37</v>
      </c>
      <c r="G1289">
        <v>5</v>
      </c>
      <c r="H1289" t="s">
        <v>27</v>
      </c>
    </row>
    <row r="1290" spans="4:8" x14ac:dyDescent="0.3">
      <c r="D1290">
        <v>2</v>
      </c>
      <c r="E1290" t="s">
        <v>37</v>
      </c>
      <c r="G1290">
        <v>3</v>
      </c>
      <c r="H1290" t="s">
        <v>27</v>
      </c>
    </row>
    <row r="1291" spans="4:8" x14ac:dyDescent="0.3">
      <c r="D1291">
        <v>1</v>
      </c>
      <c r="E1291" t="s">
        <v>37</v>
      </c>
      <c r="G1291">
        <v>5</v>
      </c>
      <c r="H1291" t="s">
        <v>27</v>
      </c>
    </row>
    <row r="1292" spans="4:8" x14ac:dyDescent="0.3">
      <c r="D1292">
        <v>3</v>
      </c>
      <c r="E1292" t="s">
        <v>37</v>
      </c>
      <c r="G1292">
        <v>2</v>
      </c>
      <c r="H1292" t="s">
        <v>27</v>
      </c>
    </row>
    <row r="1293" spans="4:8" x14ac:dyDescent="0.3">
      <c r="D1293">
        <v>2</v>
      </c>
      <c r="E1293" t="s">
        <v>37</v>
      </c>
      <c r="G1293">
        <v>3</v>
      </c>
      <c r="H1293" t="s">
        <v>27</v>
      </c>
    </row>
    <row r="1294" spans="4:8" x14ac:dyDescent="0.3">
      <c r="D1294">
        <v>2</v>
      </c>
      <c r="E1294" t="s">
        <v>37</v>
      </c>
      <c r="G1294">
        <v>1</v>
      </c>
      <c r="H1294" t="s">
        <v>27</v>
      </c>
    </row>
    <row r="1295" spans="4:8" x14ac:dyDescent="0.3">
      <c r="D1295">
        <v>2</v>
      </c>
      <c r="E1295" t="s">
        <v>37</v>
      </c>
      <c r="G1295">
        <v>1</v>
      </c>
      <c r="H1295" t="s">
        <v>27</v>
      </c>
    </row>
    <row r="1296" spans="4:8" x14ac:dyDescent="0.3">
      <c r="D1296">
        <v>2</v>
      </c>
      <c r="E1296" t="s">
        <v>37</v>
      </c>
      <c r="G1296">
        <v>4</v>
      </c>
      <c r="H1296" t="s">
        <v>27</v>
      </c>
    </row>
    <row r="1297" spans="4:8" x14ac:dyDescent="0.3">
      <c r="D1297">
        <v>4</v>
      </c>
      <c r="E1297" t="s">
        <v>37</v>
      </c>
      <c r="G1297">
        <v>1</v>
      </c>
      <c r="H1297" t="s">
        <v>27</v>
      </c>
    </row>
    <row r="1298" spans="4:8" x14ac:dyDescent="0.3">
      <c r="D1298">
        <v>1</v>
      </c>
      <c r="E1298" t="s">
        <v>37</v>
      </c>
      <c r="G1298">
        <v>2</v>
      </c>
      <c r="H1298" t="s">
        <v>27</v>
      </c>
    </row>
    <row r="1299" spans="4:8" x14ac:dyDescent="0.3">
      <c r="D1299">
        <v>2</v>
      </c>
      <c r="E1299" t="s">
        <v>37</v>
      </c>
      <c r="G1299">
        <v>3</v>
      </c>
      <c r="H1299" t="s">
        <v>27</v>
      </c>
    </row>
    <row r="1300" spans="4:8" x14ac:dyDescent="0.3">
      <c r="D1300">
        <v>1</v>
      </c>
      <c r="E1300" t="s">
        <v>37</v>
      </c>
      <c r="G1300">
        <v>3</v>
      </c>
      <c r="H1300" t="s">
        <v>27</v>
      </c>
    </row>
    <row r="1301" spans="4:8" x14ac:dyDescent="0.3">
      <c r="D1301">
        <v>1</v>
      </c>
      <c r="E1301" t="s">
        <v>37</v>
      </c>
      <c r="G1301">
        <v>2</v>
      </c>
      <c r="H1301" t="s">
        <v>27</v>
      </c>
    </row>
    <row r="1302" spans="4:8" x14ac:dyDescent="0.3">
      <c r="D1302">
        <v>3</v>
      </c>
      <c r="E1302" t="s">
        <v>37</v>
      </c>
      <c r="G1302">
        <v>2</v>
      </c>
      <c r="H1302" t="s">
        <v>27</v>
      </c>
    </row>
    <row r="1303" spans="4:8" x14ac:dyDescent="0.3">
      <c r="D1303">
        <v>2</v>
      </c>
      <c r="E1303" t="s">
        <v>37</v>
      </c>
      <c r="G1303">
        <v>4</v>
      </c>
      <c r="H1303" t="s">
        <v>27</v>
      </c>
    </row>
    <row r="1304" spans="4:8" x14ac:dyDescent="0.3">
      <c r="D1304">
        <v>2</v>
      </c>
      <c r="E1304" t="s">
        <v>37</v>
      </c>
      <c r="G1304">
        <v>2</v>
      </c>
      <c r="H1304" t="s">
        <v>27</v>
      </c>
    </row>
    <row r="1305" spans="4:8" x14ac:dyDescent="0.3">
      <c r="D1305">
        <v>4</v>
      </c>
      <c r="E1305" t="s">
        <v>37</v>
      </c>
      <c r="G1305">
        <v>4</v>
      </c>
      <c r="H1305" t="s">
        <v>27</v>
      </c>
    </row>
    <row r="1306" spans="4:8" x14ac:dyDescent="0.3">
      <c r="D1306">
        <v>2</v>
      </c>
      <c r="E1306" t="s">
        <v>37</v>
      </c>
      <c r="G1306">
        <v>1</v>
      </c>
      <c r="H1306" t="s">
        <v>27</v>
      </c>
    </row>
    <row r="1307" spans="4:8" x14ac:dyDescent="0.3">
      <c r="D1307">
        <v>1</v>
      </c>
      <c r="E1307" t="s">
        <v>37</v>
      </c>
      <c r="G1307">
        <v>4</v>
      </c>
      <c r="H1307" t="s">
        <v>27</v>
      </c>
    </row>
    <row r="1308" spans="4:8" x14ac:dyDescent="0.3">
      <c r="D1308">
        <v>5</v>
      </c>
      <c r="E1308" t="s">
        <v>37</v>
      </c>
      <c r="G1308">
        <v>2</v>
      </c>
      <c r="H1308" t="s">
        <v>27</v>
      </c>
    </row>
    <row r="1309" spans="4:8" x14ac:dyDescent="0.3">
      <c r="D1309">
        <v>1</v>
      </c>
      <c r="E1309" t="s">
        <v>37</v>
      </c>
      <c r="G1309">
        <v>2</v>
      </c>
      <c r="H1309" t="s">
        <v>27</v>
      </c>
    </row>
    <row r="1310" spans="4:8" x14ac:dyDescent="0.3">
      <c r="D1310">
        <v>3</v>
      </c>
      <c r="E1310" t="s">
        <v>37</v>
      </c>
      <c r="G1310">
        <v>1</v>
      </c>
      <c r="H1310" t="s">
        <v>27</v>
      </c>
    </row>
    <row r="1311" spans="4:8" x14ac:dyDescent="0.3">
      <c r="D1311">
        <v>2</v>
      </c>
      <c r="E1311" t="s">
        <v>37</v>
      </c>
      <c r="G1311">
        <v>2</v>
      </c>
      <c r="H1311" t="s">
        <v>27</v>
      </c>
    </row>
    <row r="1312" spans="4:8" x14ac:dyDescent="0.3">
      <c r="D1312">
        <v>1</v>
      </c>
      <c r="E1312" t="s">
        <v>37</v>
      </c>
      <c r="G1312">
        <v>2</v>
      </c>
      <c r="H1312" t="s">
        <v>27</v>
      </c>
    </row>
    <row r="1313" spans="4:8" x14ac:dyDescent="0.3">
      <c r="D1313">
        <v>1</v>
      </c>
      <c r="E1313" t="s">
        <v>37</v>
      </c>
      <c r="G1313">
        <v>1</v>
      </c>
      <c r="H1313" t="s">
        <v>27</v>
      </c>
    </row>
    <row r="1314" spans="4:8" x14ac:dyDescent="0.3">
      <c r="D1314">
        <v>1</v>
      </c>
      <c r="E1314" t="s">
        <v>37</v>
      </c>
      <c r="G1314">
        <v>1</v>
      </c>
      <c r="H1314" t="s">
        <v>27</v>
      </c>
    </row>
    <row r="1315" spans="4:8" x14ac:dyDescent="0.3">
      <c r="D1315">
        <v>2</v>
      </c>
      <c r="E1315" t="s">
        <v>37</v>
      </c>
      <c r="G1315">
        <v>1</v>
      </c>
      <c r="H1315" t="s">
        <v>27</v>
      </c>
    </row>
    <row r="1316" spans="4:8" x14ac:dyDescent="0.3">
      <c r="D1316">
        <v>2</v>
      </c>
      <c r="E1316" t="s">
        <v>37</v>
      </c>
      <c r="G1316">
        <v>1</v>
      </c>
      <c r="H1316" t="s">
        <v>27</v>
      </c>
    </row>
    <row r="1317" spans="4:8" x14ac:dyDescent="0.3">
      <c r="D1317">
        <v>1</v>
      </c>
      <c r="E1317" t="s">
        <v>37</v>
      </c>
      <c r="G1317">
        <v>2</v>
      </c>
      <c r="H1317" t="s">
        <v>27</v>
      </c>
    </row>
    <row r="1318" spans="4:8" x14ac:dyDescent="0.3">
      <c r="D1318">
        <v>2</v>
      </c>
      <c r="E1318" t="s">
        <v>37</v>
      </c>
      <c r="G1318">
        <v>4</v>
      </c>
      <c r="H1318" t="s">
        <v>27</v>
      </c>
    </row>
    <row r="1319" spans="4:8" x14ac:dyDescent="0.3">
      <c r="D1319">
        <v>2</v>
      </c>
      <c r="E1319" t="s">
        <v>37</v>
      </c>
      <c r="G1319">
        <v>1</v>
      </c>
      <c r="H1319" t="s">
        <v>27</v>
      </c>
    </row>
    <row r="1320" spans="4:8" x14ac:dyDescent="0.3">
      <c r="D1320">
        <v>2</v>
      </c>
      <c r="E1320" t="s">
        <v>37</v>
      </c>
      <c r="G1320">
        <v>4</v>
      </c>
      <c r="H1320" t="s">
        <v>27</v>
      </c>
    </row>
    <row r="1321" spans="4:8" x14ac:dyDescent="0.3">
      <c r="D1321">
        <v>4</v>
      </c>
      <c r="E1321" t="s">
        <v>37</v>
      </c>
      <c r="G1321">
        <v>1</v>
      </c>
      <c r="H1321" t="s">
        <v>27</v>
      </c>
    </row>
    <row r="1322" spans="4:8" x14ac:dyDescent="0.3">
      <c r="D1322">
        <v>2</v>
      </c>
      <c r="E1322" t="s">
        <v>37</v>
      </c>
      <c r="G1322">
        <v>1</v>
      </c>
      <c r="H1322" t="s">
        <v>27</v>
      </c>
    </row>
    <row r="1323" spans="4:8" x14ac:dyDescent="0.3">
      <c r="D1323">
        <v>2</v>
      </c>
      <c r="E1323" t="s">
        <v>37</v>
      </c>
      <c r="G1323">
        <v>2</v>
      </c>
      <c r="H1323" t="s">
        <v>27</v>
      </c>
    </row>
    <row r="1324" spans="4:8" x14ac:dyDescent="0.3">
      <c r="D1324">
        <v>1</v>
      </c>
      <c r="E1324" t="s">
        <v>37</v>
      </c>
      <c r="G1324">
        <v>1</v>
      </c>
      <c r="H1324" t="s">
        <v>27</v>
      </c>
    </row>
    <row r="1325" spans="4:8" x14ac:dyDescent="0.3">
      <c r="D1325">
        <v>2</v>
      </c>
      <c r="E1325" t="s">
        <v>37</v>
      </c>
      <c r="G1325">
        <v>1</v>
      </c>
      <c r="H1325" t="s">
        <v>27</v>
      </c>
    </row>
    <row r="1326" spans="4:8" x14ac:dyDescent="0.3">
      <c r="D1326">
        <v>2</v>
      </c>
      <c r="E1326" t="s">
        <v>37</v>
      </c>
      <c r="G1326">
        <v>1</v>
      </c>
      <c r="H1326" t="s">
        <v>27</v>
      </c>
    </row>
    <row r="1327" spans="4:8" x14ac:dyDescent="0.3">
      <c r="D1327">
        <v>1</v>
      </c>
      <c r="E1327" t="s">
        <v>37</v>
      </c>
      <c r="G1327">
        <v>4</v>
      </c>
      <c r="H1327" t="s">
        <v>27</v>
      </c>
    </row>
    <row r="1328" spans="4:8" x14ac:dyDescent="0.3">
      <c r="D1328">
        <v>2</v>
      </c>
      <c r="E1328" t="s">
        <v>37</v>
      </c>
      <c r="G1328">
        <v>2</v>
      </c>
      <c r="H1328" t="s">
        <v>27</v>
      </c>
    </row>
    <row r="1329" spans="4:8" x14ac:dyDescent="0.3">
      <c r="D1329">
        <v>2</v>
      </c>
      <c r="E1329" t="s">
        <v>37</v>
      </c>
      <c r="G1329">
        <v>2</v>
      </c>
      <c r="H1329" t="s">
        <v>27</v>
      </c>
    </row>
    <row r="1330" spans="4:8" x14ac:dyDescent="0.3">
      <c r="D1330">
        <v>2</v>
      </c>
      <c r="E1330" t="s">
        <v>37</v>
      </c>
      <c r="G1330">
        <v>3</v>
      </c>
      <c r="H1330" t="s">
        <v>27</v>
      </c>
    </row>
    <row r="1331" spans="4:8" x14ac:dyDescent="0.3">
      <c r="D1331">
        <v>1</v>
      </c>
      <c r="E1331" t="s">
        <v>37</v>
      </c>
      <c r="G1331">
        <v>3</v>
      </c>
      <c r="H1331" t="s">
        <v>27</v>
      </c>
    </row>
    <row r="1332" spans="4:8" x14ac:dyDescent="0.3">
      <c r="D1332">
        <v>1</v>
      </c>
      <c r="E1332" t="s">
        <v>37</v>
      </c>
      <c r="G1332">
        <v>3</v>
      </c>
      <c r="H1332" t="s">
        <v>27</v>
      </c>
    </row>
    <row r="1333" spans="4:8" x14ac:dyDescent="0.3">
      <c r="D1333">
        <v>2</v>
      </c>
      <c r="E1333" t="s">
        <v>37</v>
      </c>
      <c r="G1333">
        <v>2</v>
      </c>
      <c r="H1333" t="s">
        <v>27</v>
      </c>
    </row>
    <row r="1334" spans="4:8" x14ac:dyDescent="0.3">
      <c r="D1334">
        <v>2</v>
      </c>
      <c r="E1334" t="s">
        <v>37</v>
      </c>
      <c r="G1334">
        <v>1</v>
      </c>
      <c r="H1334" t="s">
        <v>27</v>
      </c>
    </row>
    <row r="1335" spans="4:8" x14ac:dyDescent="0.3">
      <c r="D1335">
        <v>4</v>
      </c>
      <c r="E1335" t="s">
        <v>37</v>
      </c>
      <c r="G1335">
        <v>3</v>
      </c>
      <c r="H1335" t="s">
        <v>27</v>
      </c>
    </row>
    <row r="1336" spans="4:8" x14ac:dyDescent="0.3">
      <c r="D1336">
        <v>5</v>
      </c>
      <c r="E1336" t="s">
        <v>37</v>
      </c>
      <c r="G1336">
        <v>1</v>
      </c>
      <c r="H1336" t="s">
        <v>27</v>
      </c>
    </row>
    <row r="1337" spans="4:8" x14ac:dyDescent="0.3">
      <c r="D1337">
        <v>2</v>
      </c>
      <c r="E1337" t="s">
        <v>37</v>
      </c>
      <c r="G1337">
        <v>4</v>
      </c>
      <c r="H1337" t="s">
        <v>27</v>
      </c>
    </row>
    <row r="1338" spans="4:8" x14ac:dyDescent="0.3">
      <c r="D1338">
        <v>1</v>
      </c>
      <c r="E1338" t="s">
        <v>37</v>
      </c>
      <c r="G1338">
        <v>1</v>
      </c>
      <c r="H1338" t="s">
        <v>27</v>
      </c>
    </row>
    <row r="1339" spans="4:8" x14ac:dyDescent="0.3">
      <c r="D1339">
        <v>2</v>
      </c>
      <c r="E1339" t="s">
        <v>37</v>
      </c>
      <c r="G1339">
        <v>1</v>
      </c>
      <c r="H1339" t="s">
        <v>27</v>
      </c>
    </row>
    <row r="1340" spans="4:8" x14ac:dyDescent="0.3">
      <c r="D1340">
        <v>1</v>
      </c>
      <c r="E1340" t="s">
        <v>37</v>
      </c>
      <c r="G1340">
        <v>2</v>
      </c>
      <c r="H1340" t="s">
        <v>27</v>
      </c>
    </row>
    <row r="1341" spans="4:8" x14ac:dyDescent="0.3">
      <c r="D1341">
        <v>1</v>
      </c>
      <c r="E1341" t="s">
        <v>37</v>
      </c>
      <c r="G1341">
        <v>3</v>
      </c>
      <c r="H1341" t="s">
        <v>27</v>
      </c>
    </row>
    <row r="1342" spans="4:8" x14ac:dyDescent="0.3">
      <c r="D1342">
        <v>3</v>
      </c>
      <c r="E1342" t="s">
        <v>37</v>
      </c>
      <c r="G1342">
        <v>4</v>
      </c>
      <c r="H1342" t="s">
        <v>27</v>
      </c>
    </row>
    <row r="1343" spans="4:8" x14ac:dyDescent="0.3">
      <c r="D1343">
        <v>2</v>
      </c>
      <c r="E1343" t="s">
        <v>37</v>
      </c>
      <c r="G1343">
        <v>1</v>
      </c>
      <c r="H1343" t="s">
        <v>27</v>
      </c>
    </row>
    <row r="1344" spans="4:8" x14ac:dyDescent="0.3">
      <c r="D1344">
        <v>2</v>
      </c>
      <c r="E1344" t="s">
        <v>37</v>
      </c>
      <c r="G1344">
        <v>1</v>
      </c>
      <c r="H1344" t="s">
        <v>27</v>
      </c>
    </row>
    <row r="1345" spans="4:8" x14ac:dyDescent="0.3">
      <c r="D1345">
        <v>1</v>
      </c>
      <c r="E1345" t="s">
        <v>37</v>
      </c>
      <c r="G1345">
        <v>2</v>
      </c>
      <c r="H1345" t="s">
        <v>27</v>
      </c>
    </row>
    <row r="1346" spans="4:8" x14ac:dyDescent="0.3">
      <c r="D1346">
        <v>1</v>
      </c>
      <c r="E1346" t="s">
        <v>37</v>
      </c>
      <c r="G1346">
        <v>2</v>
      </c>
      <c r="H1346" t="s">
        <v>27</v>
      </c>
    </row>
    <row r="1347" spans="4:8" x14ac:dyDescent="0.3">
      <c r="D1347">
        <v>2</v>
      </c>
      <c r="E1347" t="s">
        <v>37</v>
      </c>
      <c r="G1347">
        <v>2</v>
      </c>
      <c r="H1347" t="s">
        <v>27</v>
      </c>
    </row>
    <row r="1348" spans="4:8" x14ac:dyDescent="0.3">
      <c r="D1348">
        <v>2</v>
      </c>
      <c r="E1348" t="s">
        <v>37</v>
      </c>
      <c r="G1348">
        <v>3</v>
      </c>
      <c r="H1348" t="s">
        <v>27</v>
      </c>
    </row>
    <row r="1349" spans="4:8" x14ac:dyDescent="0.3">
      <c r="D1349">
        <v>3</v>
      </c>
      <c r="E1349" t="s">
        <v>37</v>
      </c>
      <c r="G1349">
        <v>4</v>
      </c>
      <c r="H1349" t="s">
        <v>27</v>
      </c>
    </row>
    <row r="1350" spans="4:8" x14ac:dyDescent="0.3">
      <c r="D1350">
        <v>1</v>
      </c>
      <c r="E1350" t="s">
        <v>37</v>
      </c>
      <c r="G1350">
        <v>3</v>
      </c>
      <c r="H1350" t="s">
        <v>27</v>
      </c>
    </row>
    <row r="1351" spans="4:8" x14ac:dyDescent="0.3">
      <c r="D1351">
        <v>1</v>
      </c>
      <c r="E1351" t="s">
        <v>37</v>
      </c>
      <c r="G1351">
        <v>4</v>
      </c>
      <c r="H1351" t="s">
        <v>27</v>
      </c>
    </row>
    <row r="1352" spans="4:8" x14ac:dyDescent="0.3">
      <c r="D1352">
        <v>4</v>
      </c>
      <c r="E1352" t="s">
        <v>37</v>
      </c>
      <c r="G1352">
        <v>2</v>
      </c>
      <c r="H1352" t="s">
        <v>27</v>
      </c>
    </row>
    <row r="1353" spans="4:8" x14ac:dyDescent="0.3">
      <c r="D1353">
        <v>2</v>
      </c>
      <c r="E1353" t="s">
        <v>37</v>
      </c>
      <c r="G1353">
        <v>3</v>
      </c>
      <c r="H1353" t="s">
        <v>27</v>
      </c>
    </row>
    <row r="1354" spans="4:8" x14ac:dyDescent="0.3">
      <c r="D1354">
        <v>2</v>
      </c>
      <c r="E1354" t="s">
        <v>37</v>
      </c>
      <c r="G1354">
        <v>1</v>
      </c>
      <c r="H1354" t="s">
        <v>27</v>
      </c>
    </row>
    <row r="1355" spans="4:8" x14ac:dyDescent="0.3">
      <c r="D1355">
        <v>1</v>
      </c>
      <c r="E1355" t="s">
        <v>37</v>
      </c>
      <c r="G1355">
        <v>1</v>
      </c>
      <c r="H1355" t="s">
        <v>27</v>
      </c>
    </row>
    <row r="1356" spans="4:8" x14ac:dyDescent="0.3">
      <c r="D1356">
        <v>2</v>
      </c>
      <c r="E1356" t="s">
        <v>37</v>
      </c>
      <c r="G1356">
        <v>2</v>
      </c>
      <c r="H1356" t="s">
        <v>27</v>
      </c>
    </row>
    <row r="1357" spans="4:8" x14ac:dyDescent="0.3">
      <c r="D1357">
        <v>2</v>
      </c>
      <c r="E1357" t="s">
        <v>37</v>
      </c>
      <c r="G1357">
        <v>2</v>
      </c>
      <c r="H1357" t="s">
        <v>27</v>
      </c>
    </row>
    <row r="1358" spans="4:8" x14ac:dyDescent="0.3">
      <c r="D1358">
        <v>1</v>
      </c>
      <c r="E1358" t="s">
        <v>37</v>
      </c>
      <c r="G1358">
        <v>3</v>
      </c>
      <c r="H1358" t="s">
        <v>27</v>
      </c>
    </row>
    <row r="1359" spans="4:8" x14ac:dyDescent="0.3">
      <c r="D1359">
        <v>1</v>
      </c>
      <c r="E1359" t="s">
        <v>37</v>
      </c>
      <c r="G1359">
        <v>1</v>
      </c>
      <c r="H1359" t="s">
        <v>27</v>
      </c>
    </row>
    <row r="1360" spans="4:8" x14ac:dyDescent="0.3">
      <c r="D1360">
        <v>1</v>
      </c>
      <c r="E1360" t="s">
        <v>37</v>
      </c>
      <c r="G1360">
        <v>1</v>
      </c>
      <c r="H1360" t="s">
        <v>27</v>
      </c>
    </row>
    <row r="1361" spans="4:8" x14ac:dyDescent="0.3">
      <c r="D1361">
        <v>1</v>
      </c>
      <c r="E1361" t="s">
        <v>37</v>
      </c>
      <c r="G1361">
        <v>1</v>
      </c>
      <c r="H1361" t="s">
        <v>27</v>
      </c>
    </row>
    <row r="1362" spans="4:8" x14ac:dyDescent="0.3">
      <c r="D1362">
        <v>2</v>
      </c>
      <c r="E1362" t="s">
        <v>37</v>
      </c>
      <c r="G1362">
        <v>5</v>
      </c>
      <c r="H1362" t="s">
        <v>27</v>
      </c>
    </row>
    <row r="1363" spans="4:8" x14ac:dyDescent="0.3">
      <c r="D1363">
        <v>1</v>
      </c>
      <c r="E1363" t="s">
        <v>37</v>
      </c>
      <c r="G1363">
        <v>2</v>
      </c>
      <c r="H1363" t="s">
        <v>27</v>
      </c>
    </row>
    <row r="1364" spans="4:8" x14ac:dyDescent="0.3">
      <c r="D1364">
        <v>2</v>
      </c>
      <c r="E1364" t="s">
        <v>37</v>
      </c>
      <c r="G1364">
        <v>2</v>
      </c>
      <c r="H1364" t="s">
        <v>27</v>
      </c>
    </row>
    <row r="1365" spans="4:8" x14ac:dyDescent="0.3">
      <c r="D1365">
        <v>2</v>
      </c>
      <c r="E1365" t="s">
        <v>37</v>
      </c>
      <c r="G1365">
        <v>5</v>
      </c>
      <c r="H1365" t="s">
        <v>27</v>
      </c>
    </row>
    <row r="1366" spans="4:8" x14ac:dyDescent="0.3">
      <c r="D1366">
        <v>1</v>
      </c>
      <c r="E1366" t="s">
        <v>37</v>
      </c>
      <c r="G1366">
        <v>2</v>
      </c>
      <c r="H1366" t="s">
        <v>27</v>
      </c>
    </row>
    <row r="1367" spans="4:8" x14ac:dyDescent="0.3">
      <c r="D1367">
        <v>3</v>
      </c>
      <c r="E1367" t="s">
        <v>37</v>
      </c>
      <c r="G1367">
        <v>1</v>
      </c>
      <c r="H1367" t="s">
        <v>27</v>
      </c>
    </row>
    <row r="1368" spans="4:8" x14ac:dyDescent="0.3">
      <c r="D1368">
        <v>1</v>
      </c>
      <c r="E1368" t="s">
        <v>37</v>
      </c>
      <c r="G1368">
        <v>1</v>
      </c>
      <c r="H1368" t="s">
        <v>27</v>
      </c>
    </row>
    <row r="1369" spans="4:8" x14ac:dyDescent="0.3">
      <c r="D1369">
        <v>2</v>
      </c>
      <c r="E1369" t="s">
        <v>37</v>
      </c>
      <c r="G1369">
        <v>4</v>
      </c>
      <c r="H1369" t="s">
        <v>27</v>
      </c>
    </row>
    <row r="1370" spans="4:8" x14ac:dyDescent="0.3">
      <c r="D1370">
        <v>2</v>
      </c>
      <c r="E1370" t="s">
        <v>37</v>
      </c>
      <c r="G1370">
        <v>1</v>
      </c>
      <c r="H1370" t="s">
        <v>27</v>
      </c>
    </row>
    <row r="1371" spans="4:8" x14ac:dyDescent="0.3">
      <c r="D1371">
        <v>1</v>
      </c>
      <c r="E1371" t="s">
        <v>37</v>
      </c>
      <c r="G1371">
        <v>1</v>
      </c>
      <c r="H1371" t="s">
        <v>27</v>
      </c>
    </row>
    <row r="1372" spans="4:8" x14ac:dyDescent="0.3">
      <c r="D1372">
        <v>2</v>
      </c>
      <c r="E1372" t="s">
        <v>37</v>
      </c>
      <c r="G1372">
        <v>3</v>
      </c>
      <c r="H1372" t="s">
        <v>27</v>
      </c>
    </row>
    <row r="1373" spans="4:8" x14ac:dyDescent="0.3">
      <c r="D1373">
        <v>3</v>
      </c>
      <c r="E1373" t="s">
        <v>37</v>
      </c>
      <c r="G1373">
        <v>2</v>
      </c>
      <c r="H1373" t="s">
        <v>27</v>
      </c>
    </row>
    <row r="1374" spans="4:8" x14ac:dyDescent="0.3">
      <c r="D1374">
        <v>3</v>
      </c>
      <c r="E1374" t="s">
        <v>37</v>
      </c>
      <c r="G1374">
        <v>2</v>
      </c>
      <c r="H1374" t="s">
        <v>27</v>
      </c>
    </row>
    <row r="1375" spans="4:8" x14ac:dyDescent="0.3">
      <c r="D1375">
        <v>3</v>
      </c>
      <c r="E1375" t="s">
        <v>37</v>
      </c>
      <c r="G1375">
        <v>2</v>
      </c>
      <c r="H1375" t="s">
        <v>27</v>
      </c>
    </row>
    <row r="1376" spans="4:8" x14ac:dyDescent="0.3">
      <c r="D1376">
        <v>1</v>
      </c>
      <c r="E1376" t="s">
        <v>37</v>
      </c>
      <c r="G1376">
        <v>2</v>
      </c>
      <c r="H1376" t="s">
        <v>27</v>
      </c>
    </row>
    <row r="1377" spans="4:8" x14ac:dyDescent="0.3">
      <c r="D1377">
        <v>1</v>
      </c>
      <c r="E1377" t="s">
        <v>37</v>
      </c>
      <c r="G1377">
        <v>3</v>
      </c>
      <c r="H1377" t="s">
        <v>27</v>
      </c>
    </row>
    <row r="1378" spans="4:8" x14ac:dyDescent="0.3">
      <c r="D1378">
        <v>3</v>
      </c>
      <c r="E1378" t="s">
        <v>37</v>
      </c>
      <c r="G1378">
        <v>2</v>
      </c>
      <c r="H1378" t="s">
        <v>27</v>
      </c>
    </row>
    <row r="1379" spans="4:8" x14ac:dyDescent="0.3">
      <c r="D1379">
        <v>1</v>
      </c>
      <c r="E1379" t="s">
        <v>37</v>
      </c>
      <c r="G1379">
        <v>4</v>
      </c>
      <c r="H1379" t="s">
        <v>27</v>
      </c>
    </row>
    <row r="1380" spans="4:8" x14ac:dyDescent="0.3">
      <c r="D1380">
        <v>1</v>
      </c>
      <c r="E1380" t="s">
        <v>37</v>
      </c>
      <c r="G1380">
        <v>2</v>
      </c>
      <c r="H1380" t="s">
        <v>27</v>
      </c>
    </row>
    <row r="1381" spans="4:8" x14ac:dyDescent="0.3">
      <c r="D1381">
        <v>2</v>
      </c>
      <c r="E1381" t="s">
        <v>37</v>
      </c>
      <c r="G1381">
        <v>1</v>
      </c>
      <c r="H1381" t="s">
        <v>27</v>
      </c>
    </row>
    <row r="1382" spans="4:8" x14ac:dyDescent="0.3">
      <c r="D1382">
        <v>3</v>
      </c>
      <c r="E1382" t="s">
        <v>37</v>
      </c>
      <c r="G1382">
        <v>1</v>
      </c>
      <c r="H1382" t="s">
        <v>27</v>
      </c>
    </row>
    <row r="1383" spans="4:8" x14ac:dyDescent="0.3">
      <c r="D1383">
        <v>2</v>
      </c>
      <c r="E1383" t="s">
        <v>37</v>
      </c>
      <c r="G1383">
        <v>2</v>
      </c>
      <c r="H1383" t="s">
        <v>27</v>
      </c>
    </row>
    <row r="1384" spans="4:8" x14ac:dyDescent="0.3">
      <c r="D1384">
        <v>2</v>
      </c>
      <c r="E1384" t="s">
        <v>37</v>
      </c>
      <c r="G1384">
        <v>2</v>
      </c>
      <c r="H1384" t="s">
        <v>27</v>
      </c>
    </row>
    <row r="1385" spans="4:8" x14ac:dyDescent="0.3">
      <c r="D1385">
        <v>2</v>
      </c>
      <c r="E1385" t="s">
        <v>37</v>
      </c>
      <c r="G1385">
        <v>4</v>
      </c>
      <c r="H1385" t="s">
        <v>27</v>
      </c>
    </row>
    <row r="1386" spans="4:8" x14ac:dyDescent="0.3">
      <c r="D1386">
        <v>1</v>
      </c>
      <c r="E1386" t="s">
        <v>37</v>
      </c>
      <c r="G1386">
        <v>1</v>
      </c>
      <c r="H1386" t="s">
        <v>27</v>
      </c>
    </row>
    <row r="1387" spans="4:8" x14ac:dyDescent="0.3">
      <c r="D1387">
        <v>1</v>
      </c>
      <c r="E1387" t="s">
        <v>37</v>
      </c>
      <c r="G1387">
        <v>2</v>
      </c>
      <c r="H1387" t="s">
        <v>27</v>
      </c>
    </row>
    <row r="1388" spans="4:8" x14ac:dyDescent="0.3">
      <c r="D1388">
        <v>2</v>
      </c>
      <c r="E1388" t="s">
        <v>37</v>
      </c>
      <c r="G1388">
        <v>2</v>
      </c>
      <c r="H1388" t="s">
        <v>27</v>
      </c>
    </row>
    <row r="1389" spans="4:8" x14ac:dyDescent="0.3">
      <c r="D1389">
        <v>1</v>
      </c>
      <c r="E1389" t="s">
        <v>37</v>
      </c>
      <c r="G1389">
        <v>2</v>
      </c>
      <c r="H1389" t="s">
        <v>27</v>
      </c>
    </row>
    <row r="1390" spans="4:8" x14ac:dyDescent="0.3">
      <c r="D1390">
        <v>3</v>
      </c>
      <c r="E1390" t="s">
        <v>37</v>
      </c>
      <c r="G1390">
        <v>2</v>
      </c>
      <c r="H1390" t="s">
        <v>27</v>
      </c>
    </row>
    <row r="1391" spans="4:8" x14ac:dyDescent="0.3">
      <c r="D1391">
        <v>2</v>
      </c>
      <c r="E1391" t="s">
        <v>37</v>
      </c>
      <c r="G1391">
        <v>4</v>
      </c>
      <c r="H1391" t="s">
        <v>27</v>
      </c>
    </row>
    <row r="1392" spans="4:8" x14ac:dyDescent="0.3">
      <c r="D1392">
        <v>2</v>
      </c>
      <c r="E1392" t="s">
        <v>37</v>
      </c>
      <c r="G1392">
        <v>4</v>
      </c>
      <c r="H1392" t="s">
        <v>27</v>
      </c>
    </row>
    <row r="1393" spans="4:8" x14ac:dyDescent="0.3">
      <c r="D1393">
        <v>2</v>
      </c>
      <c r="E1393" t="s">
        <v>37</v>
      </c>
      <c r="G1393">
        <v>2</v>
      </c>
      <c r="H1393" t="s">
        <v>27</v>
      </c>
    </row>
    <row r="1394" spans="4:8" x14ac:dyDescent="0.3">
      <c r="D1394">
        <v>1</v>
      </c>
      <c r="E1394" t="s">
        <v>37</v>
      </c>
      <c r="G1394">
        <v>1</v>
      </c>
      <c r="H1394" t="s">
        <v>27</v>
      </c>
    </row>
    <row r="1395" spans="4:8" x14ac:dyDescent="0.3">
      <c r="D1395">
        <v>1</v>
      </c>
      <c r="E1395" t="s">
        <v>37</v>
      </c>
      <c r="G1395">
        <v>1</v>
      </c>
      <c r="H1395" t="s">
        <v>27</v>
      </c>
    </row>
    <row r="1396" spans="4:8" x14ac:dyDescent="0.3">
      <c r="D1396">
        <v>1</v>
      </c>
      <c r="E1396" t="s">
        <v>37</v>
      </c>
      <c r="G1396">
        <v>1</v>
      </c>
      <c r="H1396" t="s">
        <v>27</v>
      </c>
    </row>
    <row r="1397" spans="4:8" x14ac:dyDescent="0.3">
      <c r="D1397">
        <v>3</v>
      </c>
      <c r="E1397" t="s">
        <v>37</v>
      </c>
      <c r="G1397">
        <v>1</v>
      </c>
      <c r="H1397" t="s">
        <v>27</v>
      </c>
    </row>
    <row r="1398" spans="4:8" x14ac:dyDescent="0.3">
      <c r="D1398">
        <v>2</v>
      </c>
      <c r="E1398" t="s">
        <v>37</v>
      </c>
      <c r="G1398">
        <v>2</v>
      </c>
      <c r="H1398" t="s">
        <v>27</v>
      </c>
    </row>
    <row r="1399" spans="4:8" x14ac:dyDescent="0.3">
      <c r="D1399">
        <v>1</v>
      </c>
      <c r="E1399" t="s">
        <v>37</v>
      </c>
      <c r="G1399">
        <v>1</v>
      </c>
      <c r="H1399" t="s">
        <v>27</v>
      </c>
    </row>
    <row r="1400" spans="4:8" x14ac:dyDescent="0.3">
      <c r="D1400">
        <v>1</v>
      </c>
      <c r="E1400" t="s">
        <v>37</v>
      </c>
      <c r="G1400">
        <v>1</v>
      </c>
      <c r="H1400" t="s">
        <v>27</v>
      </c>
    </row>
    <row r="1401" spans="4:8" x14ac:dyDescent="0.3">
      <c r="D1401">
        <v>1</v>
      </c>
      <c r="E1401" t="s">
        <v>37</v>
      </c>
      <c r="G1401">
        <v>1</v>
      </c>
      <c r="H1401" t="s">
        <v>27</v>
      </c>
    </row>
    <row r="1402" spans="4:8" x14ac:dyDescent="0.3">
      <c r="D1402">
        <v>1</v>
      </c>
      <c r="E1402" t="s">
        <v>37</v>
      </c>
      <c r="G1402">
        <v>2</v>
      </c>
      <c r="H1402" t="s">
        <v>27</v>
      </c>
    </row>
    <row r="1403" spans="4:8" x14ac:dyDescent="0.3">
      <c r="D1403">
        <v>1</v>
      </c>
      <c r="E1403" t="s">
        <v>37</v>
      </c>
      <c r="G1403">
        <v>3</v>
      </c>
      <c r="H1403" t="s">
        <v>27</v>
      </c>
    </row>
    <row r="1404" spans="4:8" x14ac:dyDescent="0.3">
      <c r="D1404">
        <v>1</v>
      </c>
      <c r="E1404" t="s">
        <v>37</v>
      </c>
      <c r="G1404">
        <v>1</v>
      </c>
      <c r="H1404" t="s">
        <v>27</v>
      </c>
    </row>
    <row r="1405" spans="4:8" x14ac:dyDescent="0.3">
      <c r="D1405">
        <v>1</v>
      </c>
      <c r="E1405" t="s">
        <v>37</v>
      </c>
      <c r="G1405">
        <v>1</v>
      </c>
      <c r="H1405" t="s">
        <v>27</v>
      </c>
    </row>
    <row r="1406" spans="4:8" x14ac:dyDescent="0.3">
      <c r="D1406">
        <v>3</v>
      </c>
      <c r="E1406" t="s">
        <v>37</v>
      </c>
      <c r="G1406">
        <v>2</v>
      </c>
      <c r="H1406" t="s">
        <v>27</v>
      </c>
    </row>
    <row r="1407" spans="4:8" x14ac:dyDescent="0.3">
      <c r="D1407">
        <v>1</v>
      </c>
      <c r="E1407" t="s">
        <v>37</v>
      </c>
      <c r="G1407">
        <v>2</v>
      </c>
      <c r="H1407" t="s">
        <v>27</v>
      </c>
    </row>
    <row r="1408" spans="4:8" x14ac:dyDescent="0.3">
      <c r="D1408">
        <v>1</v>
      </c>
      <c r="E1408" t="s">
        <v>37</v>
      </c>
      <c r="G1408">
        <v>3</v>
      </c>
      <c r="H1408" t="s">
        <v>27</v>
      </c>
    </row>
    <row r="1409" spans="4:8" x14ac:dyDescent="0.3">
      <c r="D1409">
        <v>5</v>
      </c>
      <c r="E1409" t="s">
        <v>37</v>
      </c>
      <c r="G1409">
        <v>2</v>
      </c>
      <c r="H1409" t="s">
        <v>27</v>
      </c>
    </row>
    <row r="1410" spans="4:8" x14ac:dyDescent="0.3">
      <c r="D1410">
        <v>2</v>
      </c>
      <c r="E1410" t="s">
        <v>37</v>
      </c>
      <c r="G1410">
        <v>2</v>
      </c>
      <c r="H1410" t="s">
        <v>27</v>
      </c>
    </row>
    <row r="1411" spans="4:8" x14ac:dyDescent="0.3">
      <c r="D1411">
        <v>1</v>
      </c>
      <c r="E1411" t="s">
        <v>37</v>
      </c>
      <c r="G1411">
        <v>1</v>
      </c>
      <c r="H1411" t="s">
        <v>27</v>
      </c>
    </row>
    <row r="1412" spans="4:8" x14ac:dyDescent="0.3">
      <c r="D1412">
        <v>2</v>
      </c>
      <c r="E1412" t="s">
        <v>37</v>
      </c>
      <c r="G1412">
        <v>2</v>
      </c>
      <c r="H1412" t="s">
        <v>27</v>
      </c>
    </row>
    <row r="1413" spans="4:8" x14ac:dyDescent="0.3">
      <c r="D1413">
        <v>2</v>
      </c>
      <c r="E1413" t="s">
        <v>37</v>
      </c>
      <c r="G1413">
        <v>1</v>
      </c>
      <c r="H1413" t="s">
        <v>27</v>
      </c>
    </row>
    <row r="1414" spans="4:8" x14ac:dyDescent="0.3">
      <c r="D1414">
        <v>1</v>
      </c>
      <c r="E1414" t="s">
        <v>37</v>
      </c>
      <c r="G1414">
        <v>1</v>
      </c>
      <c r="H1414" t="s">
        <v>27</v>
      </c>
    </row>
    <row r="1415" spans="4:8" x14ac:dyDescent="0.3">
      <c r="D1415">
        <v>1</v>
      </c>
      <c r="E1415" t="s">
        <v>37</v>
      </c>
      <c r="G1415">
        <v>1</v>
      </c>
      <c r="H1415" t="s">
        <v>27</v>
      </c>
    </row>
    <row r="1416" spans="4:8" x14ac:dyDescent="0.3">
      <c r="D1416">
        <v>1</v>
      </c>
      <c r="E1416" t="s">
        <v>37</v>
      </c>
      <c r="G1416">
        <v>2</v>
      </c>
      <c r="H1416" t="s">
        <v>27</v>
      </c>
    </row>
    <row r="1417" spans="4:8" x14ac:dyDescent="0.3">
      <c r="D1417">
        <v>2</v>
      </c>
      <c r="E1417" t="s">
        <v>37</v>
      </c>
      <c r="G1417">
        <v>2</v>
      </c>
      <c r="H1417" t="s">
        <v>27</v>
      </c>
    </row>
    <row r="1418" spans="4:8" x14ac:dyDescent="0.3">
      <c r="D1418">
        <v>2</v>
      </c>
      <c r="E1418" t="s">
        <v>37</v>
      </c>
      <c r="G1418">
        <v>1</v>
      </c>
      <c r="H1418" t="s">
        <v>27</v>
      </c>
    </row>
    <row r="1419" spans="4:8" x14ac:dyDescent="0.3">
      <c r="D1419">
        <v>1</v>
      </c>
      <c r="E1419" t="s">
        <v>37</v>
      </c>
      <c r="G1419">
        <v>1</v>
      </c>
      <c r="H1419" t="s">
        <v>27</v>
      </c>
    </row>
    <row r="1420" spans="4:8" x14ac:dyDescent="0.3">
      <c r="D1420">
        <v>1</v>
      </c>
      <c r="E1420" t="s">
        <v>37</v>
      </c>
      <c r="G1420">
        <v>1</v>
      </c>
      <c r="H1420" t="s">
        <v>27</v>
      </c>
    </row>
    <row r="1421" spans="4:8" x14ac:dyDescent="0.3">
      <c r="D1421">
        <v>3</v>
      </c>
      <c r="E1421" t="s">
        <v>37</v>
      </c>
      <c r="G1421">
        <v>1</v>
      </c>
      <c r="H1421" t="s">
        <v>27</v>
      </c>
    </row>
    <row r="1422" spans="4:8" x14ac:dyDescent="0.3">
      <c r="D1422">
        <v>2</v>
      </c>
      <c r="E1422" t="s">
        <v>37</v>
      </c>
      <c r="G1422">
        <v>2</v>
      </c>
      <c r="H1422" t="s">
        <v>27</v>
      </c>
    </row>
    <row r="1423" spans="4:8" x14ac:dyDescent="0.3">
      <c r="D1423">
        <v>3</v>
      </c>
      <c r="E1423" t="s">
        <v>37</v>
      </c>
      <c r="G1423">
        <v>2</v>
      </c>
      <c r="H1423" t="s">
        <v>27</v>
      </c>
    </row>
    <row r="1424" spans="4:8" x14ac:dyDescent="0.3">
      <c r="D1424">
        <v>3</v>
      </c>
      <c r="E1424" t="s">
        <v>37</v>
      </c>
      <c r="G1424">
        <v>2</v>
      </c>
      <c r="H1424" t="s">
        <v>27</v>
      </c>
    </row>
    <row r="1425" spans="4:8" x14ac:dyDescent="0.3">
      <c r="D1425">
        <v>2</v>
      </c>
      <c r="E1425" t="s">
        <v>37</v>
      </c>
      <c r="G1425">
        <v>1</v>
      </c>
      <c r="H1425" t="s">
        <v>27</v>
      </c>
    </row>
    <row r="1426" spans="4:8" x14ac:dyDescent="0.3">
      <c r="D1426">
        <v>2</v>
      </c>
      <c r="E1426" t="s">
        <v>37</v>
      </c>
      <c r="G1426">
        <v>2</v>
      </c>
      <c r="H1426" t="s">
        <v>27</v>
      </c>
    </row>
    <row r="1427" spans="4:8" x14ac:dyDescent="0.3">
      <c r="D1427">
        <v>2</v>
      </c>
      <c r="E1427" t="s">
        <v>37</v>
      </c>
      <c r="G1427">
        <v>2</v>
      </c>
      <c r="H1427" t="s">
        <v>27</v>
      </c>
    </row>
    <row r="1428" spans="4:8" x14ac:dyDescent="0.3">
      <c r="D1428">
        <v>5</v>
      </c>
      <c r="E1428" t="s">
        <v>37</v>
      </c>
      <c r="G1428">
        <v>4</v>
      </c>
      <c r="H1428" t="s">
        <v>27</v>
      </c>
    </row>
    <row r="1429" spans="4:8" x14ac:dyDescent="0.3">
      <c r="D1429">
        <v>3</v>
      </c>
      <c r="E1429" t="s">
        <v>37</v>
      </c>
      <c r="G1429">
        <v>3</v>
      </c>
      <c r="H1429" t="s">
        <v>27</v>
      </c>
    </row>
    <row r="1430" spans="4:8" x14ac:dyDescent="0.3">
      <c r="D1430">
        <v>3</v>
      </c>
      <c r="E1430" t="s">
        <v>37</v>
      </c>
      <c r="G1430">
        <v>1</v>
      </c>
      <c r="H1430" t="s">
        <v>27</v>
      </c>
    </row>
    <row r="1431" spans="4:8" x14ac:dyDescent="0.3">
      <c r="D1431">
        <v>4</v>
      </c>
      <c r="E1431" t="s">
        <v>37</v>
      </c>
      <c r="G1431">
        <v>1</v>
      </c>
      <c r="H1431" t="s">
        <v>27</v>
      </c>
    </row>
    <row r="1432" spans="4:8" x14ac:dyDescent="0.3">
      <c r="D1432">
        <v>3</v>
      </c>
      <c r="E1432" t="s">
        <v>37</v>
      </c>
      <c r="G1432">
        <v>1</v>
      </c>
      <c r="H1432" t="s">
        <v>27</v>
      </c>
    </row>
    <row r="1433" spans="4:8" x14ac:dyDescent="0.3">
      <c r="D1433">
        <v>1</v>
      </c>
      <c r="E1433" t="s">
        <v>37</v>
      </c>
      <c r="G1433">
        <v>2</v>
      </c>
      <c r="H1433" t="s">
        <v>27</v>
      </c>
    </row>
    <row r="1434" spans="4:8" x14ac:dyDescent="0.3">
      <c r="D1434">
        <v>2</v>
      </c>
      <c r="E1434" t="s">
        <v>37</v>
      </c>
      <c r="G1434">
        <v>2</v>
      </c>
      <c r="H1434" t="s">
        <v>27</v>
      </c>
    </row>
    <row r="1435" spans="4:8" x14ac:dyDescent="0.3">
      <c r="D1435">
        <v>1</v>
      </c>
      <c r="E1435" t="s">
        <v>37</v>
      </c>
      <c r="G1435">
        <v>1</v>
      </c>
      <c r="H1435" t="s">
        <v>27</v>
      </c>
    </row>
    <row r="1436" spans="4:8" x14ac:dyDescent="0.3">
      <c r="D1436">
        <v>1</v>
      </c>
      <c r="E1436" t="s">
        <v>37</v>
      </c>
      <c r="G1436">
        <v>2</v>
      </c>
      <c r="H1436" t="s">
        <v>27</v>
      </c>
    </row>
    <row r="1437" spans="4:8" x14ac:dyDescent="0.3">
      <c r="D1437">
        <v>1</v>
      </c>
      <c r="E1437" t="s">
        <v>37</v>
      </c>
      <c r="G1437">
        <v>1</v>
      </c>
      <c r="H1437" t="s">
        <v>27</v>
      </c>
    </row>
    <row r="1438" spans="4:8" x14ac:dyDescent="0.3">
      <c r="D1438">
        <v>3</v>
      </c>
      <c r="E1438" t="s">
        <v>37</v>
      </c>
      <c r="G1438">
        <v>1</v>
      </c>
      <c r="H1438" t="s">
        <v>27</v>
      </c>
    </row>
    <row r="1439" spans="4:8" x14ac:dyDescent="0.3">
      <c r="D1439">
        <v>1</v>
      </c>
      <c r="E1439" t="s">
        <v>37</v>
      </c>
      <c r="G1439">
        <v>1</v>
      </c>
      <c r="H1439" t="s">
        <v>27</v>
      </c>
    </row>
    <row r="1440" spans="4:8" x14ac:dyDescent="0.3">
      <c r="D1440">
        <v>2</v>
      </c>
      <c r="E1440" t="s">
        <v>37</v>
      </c>
      <c r="G1440">
        <v>5</v>
      </c>
      <c r="H1440" t="s">
        <v>27</v>
      </c>
    </row>
    <row r="1441" spans="4:8" x14ac:dyDescent="0.3">
      <c r="D1441">
        <v>2</v>
      </c>
      <c r="E1441" t="s">
        <v>37</v>
      </c>
      <c r="G1441">
        <v>1</v>
      </c>
      <c r="H1441" t="s">
        <v>27</v>
      </c>
    </row>
    <row r="1442" spans="4:8" x14ac:dyDescent="0.3">
      <c r="D1442">
        <v>3</v>
      </c>
      <c r="E1442" t="s">
        <v>37</v>
      </c>
      <c r="G1442">
        <v>1</v>
      </c>
      <c r="H1442" t="s">
        <v>27</v>
      </c>
    </row>
    <row r="1443" spans="4:8" x14ac:dyDescent="0.3">
      <c r="D1443">
        <v>1</v>
      </c>
      <c r="E1443" t="s">
        <v>37</v>
      </c>
      <c r="G1443">
        <v>3</v>
      </c>
      <c r="H1443" t="s">
        <v>27</v>
      </c>
    </row>
    <row r="1444" spans="4:8" x14ac:dyDescent="0.3">
      <c r="D1444">
        <v>1</v>
      </c>
      <c r="E1444" t="s">
        <v>37</v>
      </c>
      <c r="G1444">
        <v>2</v>
      </c>
      <c r="H1444" t="s">
        <v>27</v>
      </c>
    </row>
    <row r="1445" spans="4:8" x14ac:dyDescent="0.3">
      <c r="D1445">
        <v>4</v>
      </c>
      <c r="E1445" t="s">
        <v>37</v>
      </c>
      <c r="G1445">
        <v>1</v>
      </c>
      <c r="H1445" t="s">
        <v>27</v>
      </c>
    </row>
    <row r="1446" spans="4:8" x14ac:dyDescent="0.3">
      <c r="D1446">
        <v>2</v>
      </c>
      <c r="E1446" t="s">
        <v>37</v>
      </c>
      <c r="G1446">
        <v>4</v>
      </c>
      <c r="H1446" t="s">
        <v>27</v>
      </c>
    </row>
    <row r="1447" spans="4:8" x14ac:dyDescent="0.3">
      <c r="D1447">
        <v>3</v>
      </c>
      <c r="E1447" t="s">
        <v>37</v>
      </c>
      <c r="G1447">
        <v>1</v>
      </c>
      <c r="H1447" t="s">
        <v>27</v>
      </c>
    </row>
    <row r="1448" spans="4:8" x14ac:dyDescent="0.3">
      <c r="D1448">
        <v>3</v>
      </c>
      <c r="E1448" t="s">
        <v>37</v>
      </c>
      <c r="G1448">
        <v>2</v>
      </c>
      <c r="H1448" t="s">
        <v>27</v>
      </c>
    </row>
    <row r="1449" spans="4:8" x14ac:dyDescent="0.3">
      <c r="D1449">
        <v>4</v>
      </c>
      <c r="E1449" t="s">
        <v>37</v>
      </c>
      <c r="G1449">
        <v>3</v>
      </c>
      <c r="H1449" t="s">
        <v>27</v>
      </c>
    </row>
    <row r="1450" spans="4:8" x14ac:dyDescent="0.3">
      <c r="D1450">
        <v>1</v>
      </c>
      <c r="E1450" t="s">
        <v>37</v>
      </c>
      <c r="G1450">
        <v>2</v>
      </c>
      <c r="H1450" t="s">
        <v>27</v>
      </c>
    </row>
    <row r="1451" spans="4:8" x14ac:dyDescent="0.3">
      <c r="D1451">
        <v>1</v>
      </c>
      <c r="E1451" t="s">
        <v>37</v>
      </c>
      <c r="G1451">
        <v>1</v>
      </c>
      <c r="H1451" t="s">
        <v>27</v>
      </c>
    </row>
    <row r="1452" spans="4:8" x14ac:dyDescent="0.3">
      <c r="D1452">
        <v>2</v>
      </c>
      <c r="E1452" t="s">
        <v>37</v>
      </c>
      <c r="G1452">
        <v>2</v>
      </c>
      <c r="H1452" t="s">
        <v>27</v>
      </c>
    </row>
    <row r="1453" spans="4:8" x14ac:dyDescent="0.3">
      <c r="D1453">
        <v>2</v>
      </c>
      <c r="E1453" t="s">
        <v>37</v>
      </c>
      <c r="G1453">
        <v>2</v>
      </c>
      <c r="H1453" t="s">
        <v>27</v>
      </c>
    </row>
    <row r="1454" spans="4:8" x14ac:dyDescent="0.3">
      <c r="D1454">
        <v>5</v>
      </c>
      <c r="E1454" t="s">
        <v>37</v>
      </c>
      <c r="G1454">
        <v>2</v>
      </c>
      <c r="H1454" t="s">
        <v>27</v>
      </c>
    </row>
    <row r="1455" spans="4:8" x14ac:dyDescent="0.3">
      <c r="D1455">
        <v>5</v>
      </c>
      <c r="E1455" t="s">
        <v>37</v>
      </c>
      <c r="G1455">
        <v>2</v>
      </c>
      <c r="H1455" t="s">
        <v>27</v>
      </c>
    </row>
    <row r="1456" spans="4:8" x14ac:dyDescent="0.3">
      <c r="D1456">
        <v>1</v>
      </c>
      <c r="E1456" t="s">
        <v>37</v>
      </c>
      <c r="G1456">
        <v>2</v>
      </c>
      <c r="H1456" t="s">
        <v>27</v>
      </c>
    </row>
    <row r="1457" spans="4:8" x14ac:dyDescent="0.3">
      <c r="D1457">
        <v>3</v>
      </c>
      <c r="E1457" t="s">
        <v>37</v>
      </c>
      <c r="G1457">
        <v>1</v>
      </c>
      <c r="H1457" t="s">
        <v>27</v>
      </c>
    </row>
    <row r="1458" spans="4:8" x14ac:dyDescent="0.3">
      <c r="D1458">
        <v>2</v>
      </c>
      <c r="E1458" t="s">
        <v>37</v>
      </c>
      <c r="G1458">
        <v>1</v>
      </c>
      <c r="H1458" t="s">
        <v>27</v>
      </c>
    </row>
    <row r="1459" spans="4:8" x14ac:dyDescent="0.3">
      <c r="D1459">
        <v>1</v>
      </c>
      <c r="E1459" t="s">
        <v>37</v>
      </c>
      <c r="G1459">
        <v>1</v>
      </c>
      <c r="H1459" t="s">
        <v>27</v>
      </c>
    </row>
    <row r="1460" spans="4:8" x14ac:dyDescent="0.3">
      <c r="D1460">
        <v>3</v>
      </c>
      <c r="E1460" t="s">
        <v>37</v>
      </c>
      <c r="G1460">
        <v>3</v>
      </c>
      <c r="H1460" t="s">
        <v>27</v>
      </c>
    </row>
    <row r="1461" spans="4:8" x14ac:dyDescent="0.3">
      <c r="D1461">
        <v>1</v>
      </c>
      <c r="E1461" t="s">
        <v>37</v>
      </c>
      <c r="G1461">
        <v>1</v>
      </c>
      <c r="H1461" t="s">
        <v>27</v>
      </c>
    </row>
    <row r="1462" spans="4:8" x14ac:dyDescent="0.3">
      <c r="D1462">
        <v>4</v>
      </c>
      <c r="E1462" t="s">
        <v>37</v>
      </c>
      <c r="G1462">
        <v>2</v>
      </c>
      <c r="H1462" t="s">
        <v>27</v>
      </c>
    </row>
    <row r="1463" spans="4:8" x14ac:dyDescent="0.3">
      <c r="D1463">
        <v>1</v>
      </c>
      <c r="E1463" t="s">
        <v>37</v>
      </c>
      <c r="G1463">
        <v>2</v>
      </c>
      <c r="H1463" t="s">
        <v>27</v>
      </c>
    </row>
    <row r="1464" spans="4:8" x14ac:dyDescent="0.3">
      <c r="D1464">
        <v>2</v>
      </c>
      <c r="E1464" t="s">
        <v>37</v>
      </c>
      <c r="G1464">
        <v>2</v>
      </c>
      <c r="H1464" t="s">
        <v>27</v>
      </c>
    </row>
    <row r="1465" spans="4:8" x14ac:dyDescent="0.3">
      <c r="D1465">
        <v>1</v>
      </c>
      <c r="E1465" t="s">
        <v>37</v>
      </c>
      <c r="G1465">
        <v>2</v>
      </c>
      <c r="H1465" t="s">
        <v>27</v>
      </c>
    </row>
    <row r="1466" spans="4:8" x14ac:dyDescent="0.3">
      <c r="D1466">
        <v>5</v>
      </c>
      <c r="E1466" t="s">
        <v>37</v>
      </c>
      <c r="G1466">
        <v>2</v>
      </c>
      <c r="H1466" t="s">
        <v>27</v>
      </c>
    </row>
    <row r="1467" spans="4:8" x14ac:dyDescent="0.3">
      <c r="D1467">
        <v>1</v>
      </c>
      <c r="E1467" t="s">
        <v>37</v>
      </c>
      <c r="G1467">
        <v>3</v>
      </c>
      <c r="H1467" t="s">
        <v>27</v>
      </c>
    </row>
    <row r="1468" spans="4:8" x14ac:dyDescent="0.3">
      <c r="D1468">
        <v>3</v>
      </c>
      <c r="E1468" t="s">
        <v>37</v>
      </c>
      <c r="G1468">
        <v>5</v>
      </c>
      <c r="H1468" t="s">
        <v>27</v>
      </c>
    </row>
    <row r="1469" spans="4:8" x14ac:dyDescent="0.3">
      <c r="D1469">
        <v>1</v>
      </c>
      <c r="E1469" t="s">
        <v>37</v>
      </c>
      <c r="G1469">
        <v>3</v>
      </c>
      <c r="H1469" t="s">
        <v>27</v>
      </c>
    </row>
    <row r="1470" spans="4:8" x14ac:dyDescent="0.3">
      <c r="D1470">
        <v>1</v>
      </c>
      <c r="E1470" t="s">
        <v>37</v>
      </c>
      <c r="G1470">
        <v>2</v>
      </c>
      <c r="H1470" t="s">
        <v>27</v>
      </c>
    </row>
    <row r="1471" spans="4:8" x14ac:dyDescent="0.3">
      <c r="D1471">
        <v>2</v>
      </c>
      <c r="E1471" t="s">
        <v>37</v>
      </c>
      <c r="G1471">
        <v>3</v>
      </c>
      <c r="H1471" t="s">
        <v>27</v>
      </c>
    </row>
    <row r="1472" spans="4:8" x14ac:dyDescent="0.3">
      <c r="D1472">
        <v>1</v>
      </c>
      <c r="E1472" t="s">
        <v>37</v>
      </c>
      <c r="G1472">
        <v>1</v>
      </c>
      <c r="H1472" t="s">
        <v>27</v>
      </c>
    </row>
    <row r="1473" spans="4:8" x14ac:dyDescent="0.3">
      <c r="D1473">
        <v>3</v>
      </c>
      <c r="E1473" t="s">
        <v>37</v>
      </c>
      <c r="G1473">
        <v>1</v>
      </c>
      <c r="H1473" t="s">
        <v>27</v>
      </c>
    </row>
    <row r="1474" spans="4:8" x14ac:dyDescent="0.3">
      <c r="D1474">
        <v>2</v>
      </c>
      <c r="E1474" t="s">
        <v>37</v>
      </c>
      <c r="G1474">
        <v>1</v>
      </c>
      <c r="H1474" t="s">
        <v>27</v>
      </c>
    </row>
    <row r="1475" spans="4:8" x14ac:dyDescent="0.3">
      <c r="D1475">
        <v>3</v>
      </c>
      <c r="E1475" t="s">
        <v>37</v>
      </c>
      <c r="G1475">
        <v>2</v>
      </c>
      <c r="H1475" t="s">
        <v>27</v>
      </c>
    </row>
    <row r="1476" spans="4:8" x14ac:dyDescent="0.3">
      <c r="D1476">
        <v>1</v>
      </c>
      <c r="E1476" t="s">
        <v>37</v>
      </c>
      <c r="G1476">
        <v>1</v>
      </c>
      <c r="H1476" t="s">
        <v>27</v>
      </c>
    </row>
    <row r="1477" spans="4:8" x14ac:dyDescent="0.3">
      <c r="D1477">
        <v>2</v>
      </c>
      <c r="E1477" t="s">
        <v>37</v>
      </c>
      <c r="G1477">
        <v>1</v>
      </c>
      <c r="H1477" t="s">
        <v>27</v>
      </c>
    </row>
    <row r="1478" spans="4:8" x14ac:dyDescent="0.3">
      <c r="D1478">
        <v>1</v>
      </c>
      <c r="E1478" t="s">
        <v>37</v>
      </c>
      <c r="G1478">
        <v>5</v>
      </c>
      <c r="H1478" t="s">
        <v>27</v>
      </c>
    </row>
    <row r="1479" spans="4:8" x14ac:dyDescent="0.3">
      <c r="D1479">
        <v>1</v>
      </c>
      <c r="E1479" t="s">
        <v>37</v>
      </c>
      <c r="G1479">
        <v>2</v>
      </c>
      <c r="H1479" t="s">
        <v>27</v>
      </c>
    </row>
    <row r="1480" spans="4:8" x14ac:dyDescent="0.3">
      <c r="D1480">
        <v>2</v>
      </c>
      <c r="E1480" t="s">
        <v>37</v>
      </c>
      <c r="G1480">
        <v>2</v>
      </c>
      <c r="H1480" t="s">
        <v>27</v>
      </c>
    </row>
    <row r="1481" spans="4:8" x14ac:dyDescent="0.3">
      <c r="D1481">
        <v>1</v>
      </c>
      <c r="E1481" t="s">
        <v>37</v>
      </c>
      <c r="G1481">
        <v>5</v>
      </c>
      <c r="H1481" t="s">
        <v>27</v>
      </c>
    </row>
    <row r="1482" spans="4:8" x14ac:dyDescent="0.3">
      <c r="D1482">
        <v>2</v>
      </c>
      <c r="E1482" t="s">
        <v>37</v>
      </c>
      <c r="G1482">
        <v>4</v>
      </c>
      <c r="H1482" t="s">
        <v>27</v>
      </c>
    </row>
    <row r="1483" spans="4:8" x14ac:dyDescent="0.3">
      <c r="D1483">
        <v>1</v>
      </c>
      <c r="E1483" t="s">
        <v>37</v>
      </c>
      <c r="G1483">
        <v>2</v>
      </c>
      <c r="H1483" t="s">
        <v>27</v>
      </c>
    </row>
    <row r="1484" spans="4:8" x14ac:dyDescent="0.3">
      <c r="D1484">
        <v>4</v>
      </c>
      <c r="E1484" t="s">
        <v>37</v>
      </c>
      <c r="G1484">
        <v>2</v>
      </c>
      <c r="H1484" t="s">
        <v>27</v>
      </c>
    </row>
    <row r="1485" spans="4:8" x14ac:dyDescent="0.3">
      <c r="D1485">
        <v>1</v>
      </c>
      <c r="E1485" t="s">
        <v>37</v>
      </c>
      <c r="G1485">
        <v>1</v>
      </c>
      <c r="H1485" t="s">
        <v>27</v>
      </c>
    </row>
    <row r="1486" spans="4:8" x14ac:dyDescent="0.3">
      <c r="D1486">
        <v>1</v>
      </c>
      <c r="E1486" t="s">
        <v>37</v>
      </c>
      <c r="G1486">
        <v>2</v>
      </c>
      <c r="H1486" t="s">
        <v>27</v>
      </c>
    </row>
    <row r="1487" spans="4:8" x14ac:dyDescent="0.3">
      <c r="D1487">
        <v>2</v>
      </c>
      <c r="E1487" t="s">
        <v>37</v>
      </c>
      <c r="G1487">
        <v>2</v>
      </c>
      <c r="H1487" t="s">
        <v>27</v>
      </c>
    </row>
    <row r="1488" spans="4:8" x14ac:dyDescent="0.3">
      <c r="D1488">
        <v>3</v>
      </c>
      <c r="E1488" t="s">
        <v>37</v>
      </c>
      <c r="G1488">
        <v>1</v>
      </c>
      <c r="H1488" t="s">
        <v>27</v>
      </c>
    </row>
    <row r="1489" spans="4:8" x14ac:dyDescent="0.3">
      <c r="D1489">
        <v>2</v>
      </c>
      <c r="E1489" t="s">
        <v>37</v>
      </c>
      <c r="G1489">
        <v>1</v>
      </c>
      <c r="H1489" t="s">
        <v>27</v>
      </c>
    </row>
    <row r="1490" spans="4:8" x14ac:dyDescent="0.3">
      <c r="D1490">
        <v>1</v>
      </c>
      <c r="E1490" t="s">
        <v>37</v>
      </c>
      <c r="G1490">
        <v>3</v>
      </c>
      <c r="H1490" t="s">
        <v>27</v>
      </c>
    </row>
    <row r="1491" spans="4:8" x14ac:dyDescent="0.3">
      <c r="D1491">
        <v>3</v>
      </c>
      <c r="E1491" t="s">
        <v>37</v>
      </c>
      <c r="G1491">
        <v>4</v>
      </c>
      <c r="H1491" t="s">
        <v>27</v>
      </c>
    </row>
    <row r="1492" spans="4:8" x14ac:dyDescent="0.3">
      <c r="D1492">
        <v>1</v>
      </c>
      <c r="E1492" t="s">
        <v>37</v>
      </c>
      <c r="G1492">
        <v>2</v>
      </c>
      <c r="H1492" t="s">
        <v>27</v>
      </c>
    </row>
    <row r="1493" spans="4:8" x14ac:dyDescent="0.3">
      <c r="D1493">
        <v>1</v>
      </c>
      <c r="E1493" t="s">
        <v>37</v>
      </c>
      <c r="G1493">
        <v>2</v>
      </c>
      <c r="H1493" t="s">
        <v>27</v>
      </c>
    </row>
    <row r="1494" spans="4:8" x14ac:dyDescent="0.3">
      <c r="D1494">
        <v>1</v>
      </c>
      <c r="E1494" t="s">
        <v>37</v>
      </c>
      <c r="G1494">
        <v>2</v>
      </c>
      <c r="H1494" t="s">
        <v>27</v>
      </c>
    </row>
    <row r="1495" spans="4:8" x14ac:dyDescent="0.3">
      <c r="D1495">
        <v>3</v>
      </c>
      <c r="E1495" t="s">
        <v>37</v>
      </c>
      <c r="G1495">
        <v>2</v>
      </c>
      <c r="H1495" t="s">
        <v>27</v>
      </c>
    </row>
    <row r="1496" spans="4:8" x14ac:dyDescent="0.3">
      <c r="D1496">
        <v>1</v>
      </c>
      <c r="E1496" t="s">
        <v>37</v>
      </c>
      <c r="G1496">
        <v>1</v>
      </c>
      <c r="H1496" t="s">
        <v>27</v>
      </c>
    </row>
    <row r="1497" spans="4:8" x14ac:dyDescent="0.3">
      <c r="D1497">
        <v>5</v>
      </c>
      <c r="E1497" t="s">
        <v>37</v>
      </c>
      <c r="G1497">
        <v>1</v>
      </c>
      <c r="H1497" t="s">
        <v>27</v>
      </c>
    </row>
    <row r="1498" spans="4:8" x14ac:dyDescent="0.3">
      <c r="D1498">
        <v>3</v>
      </c>
      <c r="E1498" t="s">
        <v>37</v>
      </c>
      <c r="G1498">
        <v>1</v>
      </c>
      <c r="H1498" t="s">
        <v>27</v>
      </c>
    </row>
    <row r="1499" spans="4:8" x14ac:dyDescent="0.3">
      <c r="D1499">
        <v>1</v>
      </c>
      <c r="E1499" t="s">
        <v>37</v>
      </c>
      <c r="G1499">
        <v>1</v>
      </c>
      <c r="H1499" t="s">
        <v>27</v>
      </c>
    </row>
    <row r="1500" spans="4:8" x14ac:dyDescent="0.3">
      <c r="D1500">
        <v>1</v>
      </c>
      <c r="E1500" t="s">
        <v>37</v>
      </c>
      <c r="G1500">
        <v>2</v>
      </c>
      <c r="H1500" t="s">
        <v>27</v>
      </c>
    </row>
    <row r="1501" spans="4:8" x14ac:dyDescent="0.3">
      <c r="D1501">
        <v>1</v>
      </c>
      <c r="E1501" t="s">
        <v>37</v>
      </c>
      <c r="G1501">
        <v>3</v>
      </c>
      <c r="H1501" t="s">
        <v>27</v>
      </c>
    </row>
    <row r="1502" spans="4:8" x14ac:dyDescent="0.3">
      <c r="D1502">
        <v>1</v>
      </c>
      <c r="E1502" t="s">
        <v>37</v>
      </c>
      <c r="G1502">
        <v>4</v>
      </c>
      <c r="H1502" t="s">
        <v>27</v>
      </c>
    </row>
    <row r="1503" spans="4:8" x14ac:dyDescent="0.3">
      <c r="D1503">
        <v>2</v>
      </c>
      <c r="E1503" t="s">
        <v>37</v>
      </c>
      <c r="G1503">
        <v>2</v>
      </c>
      <c r="H1503" t="s">
        <v>27</v>
      </c>
    </row>
    <row r="1504" spans="4:8" x14ac:dyDescent="0.3">
      <c r="D1504">
        <v>1</v>
      </c>
      <c r="E1504" t="s">
        <v>37</v>
      </c>
      <c r="G1504">
        <v>1</v>
      </c>
      <c r="H1504" t="s">
        <v>27</v>
      </c>
    </row>
    <row r="1505" spans="4:8" x14ac:dyDescent="0.3">
      <c r="D1505">
        <v>3</v>
      </c>
      <c r="E1505" t="s">
        <v>37</v>
      </c>
      <c r="G1505">
        <v>3</v>
      </c>
      <c r="H1505" t="s">
        <v>27</v>
      </c>
    </row>
    <row r="1506" spans="4:8" x14ac:dyDescent="0.3">
      <c r="D1506">
        <v>1</v>
      </c>
      <c r="E1506" t="s">
        <v>37</v>
      </c>
      <c r="G1506">
        <v>5</v>
      </c>
      <c r="H1506" t="s">
        <v>27</v>
      </c>
    </row>
    <row r="1507" spans="4:8" x14ac:dyDescent="0.3">
      <c r="D1507">
        <v>1</v>
      </c>
      <c r="E1507" t="s">
        <v>37</v>
      </c>
      <c r="G1507">
        <v>1</v>
      </c>
      <c r="H1507" t="s">
        <v>27</v>
      </c>
    </row>
    <row r="1508" spans="4:8" x14ac:dyDescent="0.3">
      <c r="D1508">
        <v>2</v>
      </c>
      <c r="E1508" t="s">
        <v>37</v>
      </c>
      <c r="G1508">
        <v>1</v>
      </c>
      <c r="H1508" t="s">
        <v>27</v>
      </c>
    </row>
    <row r="1509" spans="4:8" x14ac:dyDescent="0.3">
      <c r="D1509">
        <v>5</v>
      </c>
      <c r="E1509" t="s">
        <v>37</v>
      </c>
      <c r="G1509">
        <v>1</v>
      </c>
      <c r="H1509" t="s">
        <v>27</v>
      </c>
    </row>
    <row r="1510" spans="4:8" x14ac:dyDescent="0.3">
      <c r="D1510">
        <v>4</v>
      </c>
      <c r="E1510" t="s">
        <v>37</v>
      </c>
      <c r="G1510">
        <v>2</v>
      </c>
      <c r="H1510" t="s">
        <v>27</v>
      </c>
    </row>
    <row r="1511" spans="4:8" x14ac:dyDescent="0.3">
      <c r="D1511">
        <v>5</v>
      </c>
      <c r="E1511" t="s">
        <v>37</v>
      </c>
      <c r="G1511">
        <v>1</v>
      </c>
      <c r="H1511" t="s">
        <v>27</v>
      </c>
    </row>
    <row r="1512" spans="4:8" x14ac:dyDescent="0.3">
      <c r="D1512">
        <v>2</v>
      </c>
      <c r="E1512" t="s">
        <v>37</v>
      </c>
      <c r="G1512">
        <v>1</v>
      </c>
      <c r="H1512" t="s">
        <v>27</v>
      </c>
    </row>
    <row r="1513" spans="4:8" x14ac:dyDescent="0.3">
      <c r="D1513">
        <v>1</v>
      </c>
      <c r="E1513" t="s">
        <v>37</v>
      </c>
      <c r="G1513">
        <v>1</v>
      </c>
      <c r="H1513" t="s">
        <v>27</v>
      </c>
    </row>
    <row r="1514" spans="4:8" x14ac:dyDescent="0.3">
      <c r="D1514">
        <v>2</v>
      </c>
      <c r="E1514" t="s">
        <v>37</v>
      </c>
      <c r="G1514">
        <v>3</v>
      </c>
      <c r="H1514" t="s">
        <v>27</v>
      </c>
    </row>
    <row r="1515" spans="4:8" x14ac:dyDescent="0.3">
      <c r="D1515">
        <v>2</v>
      </c>
      <c r="E1515" t="s">
        <v>37</v>
      </c>
      <c r="G1515">
        <v>5</v>
      </c>
      <c r="H1515" t="s">
        <v>27</v>
      </c>
    </row>
    <row r="1516" spans="4:8" x14ac:dyDescent="0.3">
      <c r="D1516">
        <v>2</v>
      </c>
      <c r="E1516" t="s">
        <v>37</v>
      </c>
      <c r="G1516">
        <v>2</v>
      </c>
      <c r="H1516" t="s">
        <v>27</v>
      </c>
    </row>
    <row r="1517" spans="4:8" x14ac:dyDescent="0.3">
      <c r="D1517">
        <v>2</v>
      </c>
      <c r="E1517" t="s">
        <v>37</v>
      </c>
      <c r="G1517">
        <v>1</v>
      </c>
      <c r="H1517" t="s">
        <v>27</v>
      </c>
    </row>
    <row r="1518" spans="4:8" x14ac:dyDescent="0.3">
      <c r="D1518">
        <v>1</v>
      </c>
      <c r="E1518" t="s">
        <v>37</v>
      </c>
      <c r="G1518">
        <v>3</v>
      </c>
      <c r="H1518" t="s">
        <v>27</v>
      </c>
    </row>
    <row r="1519" spans="4:8" x14ac:dyDescent="0.3">
      <c r="D1519">
        <v>3</v>
      </c>
      <c r="E1519" t="s">
        <v>37</v>
      </c>
      <c r="G1519">
        <v>2</v>
      </c>
      <c r="H1519" t="s">
        <v>27</v>
      </c>
    </row>
    <row r="1520" spans="4:8" x14ac:dyDescent="0.3">
      <c r="D1520">
        <v>1</v>
      </c>
      <c r="E1520" t="s">
        <v>37</v>
      </c>
      <c r="G1520">
        <v>1</v>
      </c>
      <c r="H1520" t="s">
        <v>27</v>
      </c>
    </row>
    <row r="1521" spans="4:8" x14ac:dyDescent="0.3">
      <c r="D1521">
        <v>1</v>
      </c>
      <c r="E1521" t="s">
        <v>37</v>
      </c>
      <c r="G1521">
        <v>2</v>
      </c>
      <c r="H1521" t="s">
        <v>27</v>
      </c>
    </row>
    <row r="1522" spans="4:8" x14ac:dyDescent="0.3">
      <c r="D1522">
        <v>2</v>
      </c>
      <c r="E1522" t="s">
        <v>37</v>
      </c>
      <c r="G1522">
        <v>2</v>
      </c>
      <c r="H1522" t="s">
        <v>27</v>
      </c>
    </row>
    <row r="1523" spans="4:8" x14ac:dyDescent="0.3">
      <c r="D1523">
        <v>3</v>
      </c>
      <c r="E1523" t="s">
        <v>37</v>
      </c>
      <c r="G1523">
        <v>1</v>
      </c>
      <c r="H1523" t="s">
        <v>27</v>
      </c>
    </row>
    <row r="1524" spans="4:8" x14ac:dyDescent="0.3">
      <c r="D1524">
        <v>3</v>
      </c>
      <c r="E1524" t="s">
        <v>37</v>
      </c>
      <c r="G1524">
        <v>2</v>
      </c>
      <c r="H1524" t="s">
        <v>27</v>
      </c>
    </row>
    <row r="1525" spans="4:8" x14ac:dyDescent="0.3">
      <c r="D1525">
        <v>1</v>
      </c>
      <c r="E1525" t="s">
        <v>37</v>
      </c>
      <c r="G1525">
        <v>2</v>
      </c>
      <c r="H1525" t="s">
        <v>27</v>
      </c>
    </row>
    <row r="1526" spans="4:8" x14ac:dyDescent="0.3">
      <c r="D1526">
        <v>2</v>
      </c>
      <c r="E1526" t="s">
        <v>37</v>
      </c>
      <c r="G1526">
        <v>2</v>
      </c>
      <c r="H1526" t="s">
        <v>27</v>
      </c>
    </row>
    <row r="1527" spans="4:8" x14ac:dyDescent="0.3">
      <c r="D1527">
        <v>1</v>
      </c>
      <c r="E1527" t="s">
        <v>37</v>
      </c>
      <c r="G1527">
        <v>3</v>
      </c>
      <c r="H1527" t="s">
        <v>27</v>
      </c>
    </row>
    <row r="1528" spans="4:8" x14ac:dyDescent="0.3">
      <c r="D1528">
        <v>2</v>
      </c>
      <c r="E1528" t="s">
        <v>37</v>
      </c>
      <c r="G1528">
        <v>2</v>
      </c>
      <c r="H1528" t="s">
        <v>27</v>
      </c>
    </row>
    <row r="1529" spans="4:8" x14ac:dyDescent="0.3">
      <c r="D1529">
        <v>1</v>
      </c>
      <c r="E1529" t="s">
        <v>37</v>
      </c>
      <c r="G1529">
        <v>2</v>
      </c>
      <c r="H1529" t="s">
        <v>27</v>
      </c>
    </row>
    <row r="1530" spans="4:8" x14ac:dyDescent="0.3">
      <c r="D1530">
        <v>3</v>
      </c>
      <c r="E1530" t="s">
        <v>37</v>
      </c>
      <c r="G1530">
        <v>3</v>
      </c>
      <c r="H1530" t="s">
        <v>27</v>
      </c>
    </row>
    <row r="1531" spans="4:8" x14ac:dyDescent="0.3">
      <c r="D1531">
        <v>3</v>
      </c>
      <c r="E1531" t="s">
        <v>37</v>
      </c>
      <c r="G1531">
        <v>2</v>
      </c>
      <c r="H1531" t="s">
        <v>27</v>
      </c>
    </row>
    <row r="1532" spans="4:8" x14ac:dyDescent="0.3">
      <c r="D1532">
        <v>3</v>
      </c>
      <c r="E1532" t="s">
        <v>37</v>
      </c>
      <c r="G1532">
        <v>3</v>
      </c>
      <c r="H1532" t="s">
        <v>27</v>
      </c>
    </row>
    <row r="1533" spans="4:8" x14ac:dyDescent="0.3">
      <c r="D1533">
        <v>1</v>
      </c>
      <c r="E1533" t="s">
        <v>37</v>
      </c>
      <c r="G1533">
        <v>2</v>
      </c>
      <c r="H1533" t="s">
        <v>27</v>
      </c>
    </row>
    <row r="1534" spans="4:8" x14ac:dyDescent="0.3">
      <c r="D1534">
        <v>1</v>
      </c>
      <c r="E1534" t="s">
        <v>37</v>
      </c>
      <c r="G1534">
        <v>2</v>
      </c>
      <c r="H1534" t="s">
        <v>27</v>
      </c>
    </row>
    <row r="1535" spans="4:8" x14ac:dyDescent="0.3">
      <c r="D1535">
        <v>1</v>
      </c>
      <c r="E1535" t="s">
        <v>37</v>
      </c>
      <c r="G1535">
        <v>2</v>
      </c>
      <c r="H1535" t="s">
        <v>27</v>
      </c>
    </row>
    <row r="1536" spans="4:8" x14ac:dyDescent="0.3">
      <c r="D1536">
        <v>5</v>
      </c>
      <c r="E1536" t="s">
        <v>37</v>
      </c>
      <c r="G1536">
        <v>2</v>
      </c>
      <c r="H1536" t="s">
        <v>27</v>
      </c>
    </row>
    <row r="1537" spans="4:8" x14ac:dyDescent="0.3">
      <c r="D1537">
        <v>1</v>
      </c>
      <c r="E1537" t="s">
        <v>37</v>
      </c>
      <c r="G1537">
        <v>2</v>
      </c>
      <c r="H1537" t="s">
        <v>27</v>
      </c>
    </row>
    <row r="1538" spans="4:8" x14ac:dyDescent="0.3">
      <c r="D1538">
        <v>4</v>
      </c>
      <c r="E1538" t="s">
        <v>37</v>
      </c>
      <c r="G1538">
        <v>1</v>
      </c>
      <c r="H1538" t="s">
        <v>27</v>
      </c>
    </row>
    <row r="1539" spans="4:8" x14ac:dyDescent="0.3">
      <c r="D1539">
        <v>1</v>
      </c>
      <c r="E1539" t="s">
        <v>37</v>
      </c>
      <c r="G1539">
        <v>2</v>
      </c>
      <c r="H1539" t="s">
        <v>27</v>
      </c>
    </row>
    <row r="1540" spans="4:8" x14ac:dyDescent="0.3">
      <c r="D1540">
        <v>1</v>
      </c>
      <c r="E1540" t="s">
        <v>37</v>
      </c>
      <c r="G1540">
        <v>1</v>
      </c>
      <c r="H1540" t="s">
        <v>27</v>
      </c>
    </row>
    <row r="1541" spans="4:8" x14ac:dyDescent="0.3">
      <c r="D1541">
        <v>2</v>
      </c>
      <c r="E1541" t="s">
        <v>37</v>
      </c>
      <c r="G1541">
        <v>4</v>
      </c>
      <c r="H1541" t="s">
        <v>27</v>
      </c>
    </row>
    <row r="1542" spans="4:8" x14ac:dyDescent="0.3">
      <c r="D1542">
        <v>2</v>
      </c>
      <c r="E1542" t="s">
        <v>37</v>
      </c>
      <c r="G1542">
        <v>2</v>
      </c>
      <c r="H1542" t="s">
        <v>27</v>
      </c>
    </row>
    <row r="1543" spans="4:8" x14ac:dyDescent="0.3">
      <c r="D1543">
        <v>3</v>
      </c>
      <c r="E1543" t="s">
        <v>37</v>
      </c>
      <c r="G1543">
        <v>3</v>
      </c>
      <c r="H1543" t="s">
        <v>27</v>
      </c>
    </row>
    <row r="1544" spans="4:8" x14ac:dyDescent="0.3">
      <c r="D1544">
        <v>1</v>
      </c>
      <c r="E1544" t="s">
        <v>37</v>
      </c>
      <c r="G1544">
        <v>3</v>
      </c>
      <c r="H1544" t="s">
        <v>27</v>
      </c>
    </row>
    <row r="1545" spans="4:8" x14ac:dyDescent="0.3">
      <c r="D1545">
        <v>3</v>
      </c>
      <c r="E1545" t="s">
        <v>37</v>
      </c>
      <c r="G1545">
        <v>2</v>
      </c>
      <c r="H1545" t="s">
        <v>27</v>
      </c>
    </row>
    <row r="1546" spans="4:8" x14ac:dyDescent="0.3">
      <c r="D1546">
        <v>3</v>
      </c>
      <c r="E1546" t="s">
        <v>37</v>
      </c>
      <c r="G1546">
        <v>3</v>
      </c>
      <c r="H1546" t="s">
        <v>27</v>
      </c>
    </row>
    <row r="1547" spans="4:8" x14ac:dyDescent="0.3">
      <c r="D1547">
        <v>2</v>
      </c>
      <c r="E1547" t="s">
        <v>37</v>
      </c>
      <c r="G1547">
        <v>2</v>
      </c>
      <c r="H1547" t="s">
        <v>27</v>
      </c>
    </row>
    <row r="1548" spans="4:8" x14ac:dyDescent="0.3">
      <c r="D1548">
        <v>1</v>
      </c>
      <c r="E1548" t="s">
        <v>37</v>
      </c>
      <c r="G1548">
        <v>2</v>
      </c>
      <c r="H1548" t="s">
        <v>27</v>
      </c>
    </row>
    <row r="1549" spans="4:8" x14ac:dyDescent="0.3">
      <c r="D1549">
        <v>1</v>
      </c>
      <c r="E1549" t="s">
        <v>37</v>
      </c>
      <c r="G1549">
        <v>2</v>
      </c>
      <c r="H1549" t="s">
        <v>27</v>
      </c>
    </row>
    <row r="1550" spans="4:8" x14ac:dyDescent="0.3">
      <c r="D1550">
        <v>2</v>
      </c>
      <c r="E1550" t="s">
        <v>37</v>
      </c>
      <c r="G1550">
        <v>1</v>
      </c>
      <c r="H1550" t="s">
        <v>27</v>
      </c>
    </row>
    <row r="1551" spans="4:8" x14ac:dyDescent="0.3">
      <c r="D1551">
        <v>1</v>
      </c>
      <c r="E1551" t="s">
        <v>37</v>
      </c>
      <c r="G1551">
        <v>2</v>
      </c>
      <c r="H1551" t="s">
        <v>27</v>
      </c>
    </row>
    <row r="1552" spans="4:8" x14ac:dyDescent="0.3">
      <c r="D1552">
        <v>2</v>
      </c>
      <c r="E1552" t="s">
        <v>37</v>
      </c>
      <c r="G1552">
        <v>3</v>
      </c>
      <c r="H1552" t="s">
        <v>27</v>
      </c>
    </row>
    <row r="1553" spans="4:8" x14ac:dyDescent="0.3">
      <c r="D1553">
        <v>2</v>
      </c>
      <c r="E1553" t="s">
        <v>37</v>
      </c>
      <c r="G1553">
        <v>2</v>
      </c>
      <c r="H1553" t="s">
        <v>27</v>
      </c>
    </row>
    <row r="1554" spans="4:8" x14ac:dyDescent="0.3">
      <c r="D1554">
        <v>2</v>
      </c>
      <c r="E1554" t="s">
        <v>37</v>
      </c>
      <c r="G1554">
        <v>2</v>
      </c>
      <c r="H1554" t="s">
        <v>27</v>
      </c>
    </row>
    <row r="1555" spans="4:8" x14ac:dyDescent="0.3">
      <c r="D1555">
        <v>4</v>
      </c>
      <c r="E1555" t="s">
        <v>37</v>
      </c>
      <c r="G1555">
        <v>1</v>
      </c>
      <c r="H1555" t="s">
        <v>27</v>
      </c>
    </row>
    <row r="1556" spans="4:8" x14ac:dyDescent="0.3">
      <c r="D1556">
        <v>2</v>
      </c>
      <c r="E1556" t="s">
        <v>37</v>
      </c>
      <c r="G1556">
        <v>1</v>
      </c>
      <c r="H1556" t="s">
        <v>27</v>
      </c>
    </row>
    <row r="1557" spans="4:8" x14ac:dyDescent="0.3">
      <c r="D1557">
        <v>4</v>
      </c>
      <c r="E1557" t="s">
        <v>37</v>
      </c>
      <c r="G1557">
        <v>2</v>
      </c>
      <c r="H1557" t="s">
        <v>27</v>
      </c>
    </row>
    <row r="1558" spans="4:8" x14ac:dyDescent="0.3">
      <c r="D1558">
        <v>2</v>
      </c>
      <c r="E1558" t="s">
        <v>37</v>
      </c>
      <c r="G1558">
        <v>2</v>
      </c>
      <c r="H1558" t="s">
        <v>27</v>
      </c>
    </row>
    <row r="1559" spans="4:8" x14ac:dyDescent="0.3">
      <c r="D1559">
        <v>2</v>
      </c>
      <c r="E1559" t="s">
        <v>37</v>
      </c>
      <c r="G1559">
        <v>1</v>
      </c>
      <c r="H1559" t="s">
        <v>27</v>
      </c>
    </row>
    <row r="1560" spans="4:8" x14ac:dyDescent="0.3">
      <c r="D1560">
        <v>1</v>
      </c>
      <c r="E1560" t="s">
        <v>37</v>
      </c>
      <c r="G1560">
        <v>1</v>
      </c>
      <c r="H1560" t="s">
        <v>27</v>
      </c>
    </row>
    <row r="1561" spans="4:8" x14ac:dyDescent="0.3">
      <c r="D1561">
        <v>1</v>
      </c>
      <c r="E1561" t="s">
        <v>37</v>
      </c>
      <c r="G1561">
        <v>1</v>
      </c>
      <c r="H1561" t="s">
        <v>27</v>
      </c>
    </row>
    <row r="1562" spans="4:8" x14ac:dyDescent="0.3">
      <c r="D1562">
        <v>5</v>
      </c>
      <c r="E1562" t="s">
        <v>37</v>
      </c>
      <c r="G1562">
        <v>1</v>
      </c>
      <c r="H1562" t="s">
        <v>27</v>
      </c>
    </row>
    <row r="1563" spans="4:8" x14ac:dyDescent="0.3">
      <c r="D1563">
        <v>2</v>
      </c>
      <c r="E1563" t="s">
        <v>37</v>
      </c>
      <c r="G1563">
        <v>1</v>
      </c>
      <c r="H1563" t="s">
        <v>27</v>
      </c>
    </row>
    <row r="1564" spans="4:8" x14ac:dyDescent="0.3">
      <c r="D1564">
        <v>2</v>
      </c>
      <c r="E1564" t="s">
        <v>37</v>
      </c>
      <c r="G1564">
        <v>1</v>
      </c>
      <c r="H1564" t="s">
        <v>27</v>
      </c>
    </row>
    <row r="1565" spans="4:8" x14ac:dyDescent="0.3">
      <c r="D1565">
        <v>4</v>
      </c>
      <c r="E1565" t="s">
        <v>37</v>
      </c>
      <c r="G1565">
        <v>5</v>
      </c>
      <c r="H1565" t="s">
        <v>27</v>
      </c>
    </row>
    <row r="1566" spans="4:8" x14ac:dyDescent="0.3">
      <c r="D1566">
        <v>1</v>
      </c>
      <c r="E1566" t="s">
        <v>37</v>
      </c>
      <c r="G1566">
        <v>2</v>
      </c>
      <c r="H1566" t="s">
        <v>27</v>
      </c>
    </row>
    <row r="1567" spans="4:8" x14ac:dyDescent="0.3">
      <c r="D1567">
        <v>3</v>
      </c>
      <c r="E1567" t="s">
        <v>37</v>
      </c>
      <c r="G1567">
        <v>1</v>
      </c>
      <c r="H1567" t="s">
        <v>27</v>
      </c>
    </row>
    <row r="1568" spans="4:8" x14ac:dyDescent="0.3">
      <c r="D1568">
        <v>1</v>
      </c>
      <c r="E1568" t="s">
        <v>37</v>
      </c>
      <c r="G1568">
        <v>1</v>
      </c>
      <c r="H1568" t="s">
        <v>27</v>
      </c>
    </row>
    <row r="1569" spans="4:8" x14ac:dyDescent="0.3">
      <c r="D1569">
        <v>2</v>
      </c>
      <c r="E1569" t="s">
        <v>37</v>
      </c>
      <c r="G1569">
        <v>4</v>
      </c>
      <c r="H1569" t="s">
        <v>27</v>
      </c>
    </row>
    <row r="1570" spans="4:8" x14ac:dyDescent="0.3">
      <c r="D1570">
        <v>4</v>
      </c>
      <c r="E1570" t="s">
        <v>37</v>
      </c>
      <c r="G1570">
        <v>2</v>
      </c>
      <c r="H1570" t="s">
        <v>27</v>
      </c>
    </row>
    <row r="1571" spans="4:8" x14ac:dyDescent="0.3">
      <c r="D1571">
        <v>2</v>
      </c>
      <c r="E1571" t="s">
        <v>37</v>
      </c>
      <c r="G1571">
        <v>2</v>
      </c>
      <c r="H1571" t="s">
        <v>27</v>
      </c>
    </row>
    <row r="1572" spans="4:8" x14ac:dyDescent="0.3">
      <c r="D1572">
        <v>2</v>
      </c>
      <c r="E1572" t="s">
        <v>37</v>
      </c>
      <c r="G1572">
        <v>2</v>
      </c>
      <c r="H1572" t="s">
        <v>27</v>
      </c>
    </row>
    <row r="1573" spans="4:8" x14ac:dyDescent="0.3">
      <c r="D1573">
        <v>3</v>
      </c>
      <c r="E1573" t="s">
        <v>37</v>
      </c>
      <c r="G1573">
        <v>2</v>
      </c>
      <c r="H1573" t="s">
        <v>27</v>
      </c>
    </row>
    <row r="1574" spans="4:8" x14ac:dyDescent="0.3">
      <c r="D1574">
        <v>3</v>
      </c>
      <c r="E1574" t="s">
        <v>37</v>
      </c>
      <c r="G1574">
        <v>3</v>
      </c>
      <c r="H1574" t="s">
        <v>27</v>
      </c>
    </row>
    <row r="1575" spans="4:8" x14ac:dyDescent="0.3">
      <c r="D1575">
        <v>2</v>
      </c>
      <c r="E1575" t="s">
        <v>37</v>
      </c>
      <c r="G1575">
        <v>2</v>
      </c>
      <c r="H1575" t="s">
        <v>27</v>
      </c>
    </row>
    <row r="1576" spans="4:8" x14ac:dyDescent="0.3">
      <c r="D1576">
        <v>3</v>
      </c>
      <c r="E1576" t="s">
        <v>37</v>
      </c>
      <c r="G1576">
        <v>3</v>
      </c>
      <c r="H1576" t="s">
        <v>27</v>
      </c>
    </row>
    <row r="1577" spans="4:8" x14ac:dyDescent="0.3">
      <c r="D1577">
        <v>1</v>
      </c>
      <c r="E1577" t="s">
        <v>37</v>
      </c>
      <c r="G1577">
        <v>3</v>
      </c>
      <c r="H1577" t="s">
        <v>27</v>
      </c>
    </row>
    <row r="1578" spans="4:8" x14ac:dyDescent="0.3">
      <c r="D1578">
        <v>3</v>
      </c>
      <c r="E1578" t="s">
        <v>37</v>
      </c>
      <c r="G1578">
        <v>3</v>
      </c>
      <c r="H1578" t="s">
        <v>27</v>
      </c>
    </row>
    <row r="1579" spans="4:8" x14ac:dyDescent="0.3">
      <c r="D1579">
        <v>1</v>
      </c>
      <c r="E1579" t="s">
        <v>37</v>
      </c>
      <c r="G1579">
        <v>2</v>
      </c>
      <c r="H1579" t="s">
        <v>27</v>
      </c>
    </row>
    <row r="1580" spans="4:8" x14ac:dyDescent="0.3">
      <c r="D1580">
        <v>2</v>
      </c>
      <c r="E1580" t="s">
        <v>37</v>
      </c>
      <c r="G1580">
        <v>3</v>
      </c>
      <c r="H1580" t="s">
        <v>27</v>
      </c>
    </row>
    <row r="1581" spans="4:8" x14ac:dyDescent="0.3">
      <c r="D1581">
        <v>1</v>
      </c>
      <c r="E1581" t="s">
        <v>37</v>
      </c>
      <c r="G1581">
        <v>2</v>
      </c>
      <c r="H1581" t="s">
        <v>27</v>
      </c>
    </row>
    <row r="1582" spans="4:8" x14ac:dyDescent="0.3">
      <c r="D1582">
        <v>2</v>
      </c>
      <c r="E1582" t="s">
        <v>37</v>
      </c>
      <c r="G1582">
        <v>1</v>
      </c>
      <c r="H1582" t="s">
        <v>27</v>
      </c>
    </row>
    <row r="1583" spans="4:8" x14ac:dyDescent="0.3">
      <c r="D1583">
        <v>2</v>
      </c>
      <c r="E1583" t="s">
        <v>37</v>
      </c>
      <c r="G1583">
        <v>1</v>
      </c>
      <c r="H1583" t="s">
        <v>27</v>
      </c>
    </row>
    <row r="1584" spans="4:8" x14ac:dyDescent="0.3">
      <c r="D1584">
        <v>1</v>
      </c>
      <c r="E1584" t="s">
        <v>37</v>
      </c>
      <c r="G1584">
        <v>5</v>
      </c>
      <c r="H1584" t="s">
        <v>27</v>
      </c>
    </row>
    <row r="1585" spans="4:8" x14ac:dyDescent="0.3">
      <c r="D1585">
        <v>2</v>
      </c>
      <c r="E1585" t="s">
        <v>37</v>
      </c>
      <c r="G1585">
        <v>5</v>
      </c>
      <c r="H1585" t="s">
        <v>27</v>
      </c>
    </row>
    <row r="1586" spans="4:8" x14ac:dyDescent="0.3">
      <c r="D1586">
        <v>2</v>
      </c>
      <c r="E1586" t="s">
        <v>37</v>
      </c>
      <c r="G1586">
        <v>1</v>
      </c>
      <c r="H1586" t="s">
        <v>27</v>
      </c>
    </row>
    <row r="1587" spans="4:8" x14ac:dyDescent="0.3">
      <c r="D1587">
        <v>5</v>
      </c>
      <c r="E1587" t="s">
        <v>37</v>
      </c>
      <c r="G1587">
        <v>1</v>
      </c>
      <c r="H1587" t="s">
        <v>27</v>
      </c>
    </row>
    <row r="1588" spans="4:8" x14ac:dyDescent="0.3">
      <c r="D1588">
        <v>2</v>
      </c>
      <c r="E1588" t="s">
        <v>37</v>
      </c>
      <c r="G1588">
        <v>2</v>
      </c>
      <c r="H1588" t="s">
        <v>27</v>
      </c>
    </row>
    <row r="1589" spans="4:8" x14ac:dyDescent="0.3">
      <c r="D1589">
        <v>2</v>
      </c>
      <c r="E1589" t="s">
        <v>37</v>
      </c>
      <c r="G1589">
        <v>5</v>
      </c>
      <c r="H1589" t="s">
        <v>27</v>
      </c>
    </row>
    <row r="1590" spans="4:8" x14ac:dyDescent="0.3">
      <c r="D1590">
        <v>2</v>
      </c>
      <c r="E1590" t="s">
        <v>37</v>
      </c>
      <c r="G1590">
        <v>2</v>
      </c>
      <c r="H1590" t="s">
        <v>27</v>
      </c>
    </row>
    <row r="1591" spans="4:8" x14ac:dyDescent="0.3">
      <c r="D1591">
        <v>2</v>
      </c>
      <c r="E1591" t="s">
        <v>37</v>
      </c>
      <c r="G1591">
        <v>1</v>
      </c>
      <c r="H1591" t="s">
        <v>27</v>
      </c>
    </row>
    <row r="1592" spans="4:8" x14ac:dyDescent="0.3">
      <c r="D1592">
        <v>1</v>
      </c>
      <c r="E1592" t="s">
        <v>37</v>
      </c>
      <c r="G1592">
        <v>2</v>
      </c>
      <c r="H1592" t="s">
        <v>27</v>
      </c>
    </row>
    <row r="1593" spans="4:8" x14ac:dyDescent="0.3">
      <c r="D1593">
        <v>1</v>
      </c>
      <c r="E1593" t="s">
        <v>37</v>
      </c>
      <c r="G1593">
        <v>1</v>
      </c>
      <c r="H1593" t="s">
        <v>27</v>
      </c>
    </row>
    <row r="1594" spans="4:8" x14ac:dyDescent="0.3">
      <c r="D1594">
        <v>2</v>
      </c>
      <c r="E1594" t="s">
        <v>37</v>
      </c>
      <c r="G1594">
        <v>2</v>
      </c>
      <c r="H1594" t="s">
        <v>27</v>
      </c>
    </row>
    <row r="1595" spans="4:8" x14ac:dyDescent="0.3">
      <c r="D1595">
        <v>2</v>
      </c>
      <c r="E1595" t="s">
        <v>37</v>
      </c>
      <c r="G1595">
        <v>2</v>
      </c>
      <c r="H1595" t="s">
        <v>27</v>
      </c>
    </row>
    <row r="1596" spans="4:8" x14ac:dyDescent="0.3">
      <c r="D1596">
        <v>3</v>
      </c>
      <c r="E1596" t="s">
        <v>37</v>
      </c>
      <c r="G1596">
        <v>5</v>
      </c>
      <c r="H1596" t="s">
        <v>27</v>
      </c>
    </row>
    <row r="1597" spans="4:8" x14ac:dyDescent="0.3">
      <c r="D1597">
        <v>3</v>
      </c>
      <c r="E1597" t="s">
        <v>37</v>
      </c>
      <c r="G1597">
        <v>1</v>
      </c>
      <c r="H1597" t="s">
        <v>27</v>
      </c>
    </row>
    <row r="1598" spans="4:8" x14ac:dyDescent="0.3">
      <c r="D1598">
        <v>2</v>
      </c>
      <c r="E1598" t="s">
        <v>37</v>
      </c>
      <c r="G1598">
        <v>1</v>
      </c>
      <c r="H1598" t="s">
        <v>27</v>
      </c>
    </row>
    <row r="1599" spans="4:8" x14ac:dyDescent="0.3">
      <c r="D1599">
        <v>3</v>
      </c>
      <c r="E1599" t="s">
        <v>37</v>
      </c>
      <c r="G1599">
        <v>2</v>
      </c>
      <c r="H1599" t="s">
        <v>27</v>
      </c>
    </row>
    <row r="1600" spans="4:8" x14ac:dyDescent="0.3">
      <c r="D1600">
        <v>1</v>
      </c>
      <c r="E1600" t="s">
        <v>37</v>
      </c>
      <c r="G1600">
        <v>4</v>
      </c>
      <c r="H1600" t="s">
        <v>27</v>
      </c>
    </row>
    <row r="1601" spans="4:8" x14ac:dyDescent="0.3">
      <c r="D1601">
        <v>2</v>
      </c>
      <c r="E1601" t="s">
        <v>37</v>
      </c>
      <c r="G1601">
        <v>1</v>
      </c>
      <c r="H1601" t="s">
        <v>27</v>
      </c>
    </row>
    <row r="1602" spans="4:8" x14ac:dyDescent="0.3">
      <c r="D1602">
        <v>1</v>
      </c>
      <c r="E1602" t="s">
        <v>37</v>
      </c>
      <c r="G1602">
        <v>5</v>
      </c>
      <c r="H1602" t="s">
        <v>27</v>
      </c>
    </row>
    <row r="1603" spans="4:8" x14ac:dyDescent="0.3">
      <c r="D1603">
        <v>3</v>
      </c>
      <c r="E1603" t="s">
        <v>37</v>
      </c>
      <c r="G1603">
        <v>3</v>
      </c>
      <c r="H1603" t="s">
        <v>27</v>
      </c>
    </row>
    <row r="1604" spans="4:8" x14ac:dyDescent="0.3">
      <c r="D1604">
        <v>2</v>
      </c>
      <c r="E1604" t="s">
        <v>37</v>
      </c>
      <c r="G1604">
        <v>1</v>
      </c>
      <c r="H1604" t="s">
        <v>27</v>
      </c>
    </row>
    <row r="1605" spans="4:8" x14ac:dyDescent="0.3">
      <c r="D1605">
        <v>1</v>
      </c>
      <c r="E1605" t="s">
        <v>37</v>
      </c>
      <c r="G1605">
        <v>2</v>
      </c>
      <c r="H1605" t="s">
        <v>27</v>
      </c>
    </row>
    <row r="1606" spans="4:8" x14ac:dyDescent="0.3">
      <c r="D1606">
        <v>2</v>
      </c>
      <c r="E1606" t="s">
        <v>37</v>
      </c>
      <c r="G1606">
        <v>1</v>
      </c>
      <c r="H1606" t="s">
        <v>27</v>
      </c>
    </row>
    <row r="1607" spans="4:8" x14ac:dyDescent="0.3">
      <c r="D1607">
        <v>3</v>
      </c>
      <c r="E1607" t="s">
        <v>37</v>
      </c>
      <c r="G1607">
        <v>3</v>
      </c>
      <c r="H1607" t="s">
        <v>27</v>
      </c>
    </row>
    <row r="1608" spans="4:8" x14ac:dyDescent="0.3">
      <c r="D1608">
        <v>2</v>
      </c>
      <c r="E1608" t="s">
        <v>37</v>
      </c>
      <c r="G1608">
        <v>3</v>
      </c>
      <c r="H1608" t="s">
        <v>27</v>
      </c>
    </row>
    <row r="1609" spans="4:8" x14ac:dyDescent="0.3">
      <c r="D1609">
        <v>1</v>
      </c>
      <c r="E1609" t="s">
        <v>37</v>
      </c>
      <c r="G1609">
        <v>2</v>
      </c>
      <c r="H1609" t="s">
        <v>27</v>
      </c>
    </row>
    <row r="1610" spans="4:8" x14ac:dyDescent="0.3">
      <c r="D1610">
        <v>3</v>
      </c>
      <c r="E1610" t="s">
        <v>37</v>
      </c>
      <c r="G1610">
        <v>5</v>
      </c>
      <c r="H1610" t="s">
        <v>27</v>
      </c>
    </row>
    <row r="1611" spans="4:8" x14ac:dyDescent="0.3">
      <c r="D1611">
        <v>1</v>
      </c>
      <c r="E1611" t="s">
        <v>37</v>
      </c>
      <c r="G1611">
        <v>2</v>
      </c>
      <c r="H1611" t="s">
        <v>27</v>
      </c>
    </row>
    <row r="1612" spans="4:8" x14ac:dyDescent="0.3">
      <c r="D1612">
        <v>1</v>
      </c>
      <c r="E1612" t="s">
        <v>37</v>
      </c>
      <c r="G1612">
        <v>2</v>
      </c>
      <c r="H1612" t="s">
        <v>27</v>
      </c>
    </row>
    <row r="1613" spans="4:8" x14ac:dyDescent="0.3">
      <c r="D1613">
        <v>1</v>
      </c>
      <c r="E1613" t="s">
        <v>37</v>
      </c>
      <c r="G1613">
        <v>2</v>
      </c>
      <c r="H1613" t="s">
        <v>27</v>
      </c>
    </row>
    <row r="1614" spans="4:8" x14ac:dyDescent="0.3">
      <c r="D1614">
        <v>2</v>
      </c>
      <c r="E1614" t="s">
        <v>37</v>
      </c>
      <c r="G1614">
        <v>1</v>
      </c>
      <c r="H1614" t="s">
        <v>27</v>
      </c>
    </row>
    <row r="1615" spans="4:8" x14ac:dyDescent="0.3">
      <c r="D1615">
        <v>1</v>
      </c>
      <c r="E1615" t="s">
        <v>37</v>
      </c>
      <c r="G1615">
        <v>1</v>
      </c>
      <c r="H1615" t="s">
        <v>27</v>
      </c>
    </row>
    <row r="1616" spans="4:8" x14ac:dyDescent="0.3">
      <c r="D1616">
        <v>2</v>
      </c>
      <c r="E1616" t="s">
        <v>37</v>
      </c>
      <c r="G1616">
        <v>1</v>
      </c>
      <c r="H1616" t="s">
        <v>27</v>
      </c>
    </row>
    <row r="1617" spans="4:8" x14ac:dyDescent="0.3">
      <c r="D1617">
        <v>3</v>
      </c>
      <c r="E1617" t="s">
        <v>37</v>
      </c>
      <c r="G1617">
        <v>1</v>
      </c>
      <c r="H1617" t="s">
        <v>27</v>
      </c>
    </row>
    <row r="1618" spans="4:8" x14ac:dyDescent="0.3">
      <c r="D1618">
        <v>2</v>
      </c>
      <c r="E1618" t="s">
        <v>37</v>
      </c>
      <c r="G1618">
        <v>1</v>
      </c>
      <c r="H1618" t="s">
        <v>27</v>
      </c>
    </row>
    <row r="1619" spans="4:8" x14ac:dyDescent="0.3">
      <c r="D1619">
        <v>1</v>
      </c>
      <c r="E1619" t="s">
        <v>37</v>
      </c>
      <c r="G1619">
        <v>2</v>
      </c>
      <c r="H1619" t="s">
        <v>27</v>
      </c>
    </row>
    <row r="1620" spans="4:8" x14ac:dyDescent="0.3">
      <c r="D1620">
        <v>2</v>
      </c>
      <c r="E1620" t="s">
        <v>37</v>
      </c>
      <c r="G1620">
        <v>2</v>
      </c>
      <c r="H1620" t="s">
        <v>27</v>
      </c>
    </row>
    <row r="1621" spans="4:8" x14ac:dyDescent="0.3">
      <c r="D1621">
        <v>2</v>
      </c>
      <c r="E1621" t="s">
        <v>37</v>
      </c>
      <c r="G1621">
        <v>1</v>
      </c>
      <c r="H1621" t="s">
        <v>27</v>
      </c>
    </row>
    <row r="1622" spans="4:8" x14ac:dyDescent="0.3">
      <c r="D1622">
        <v>1</v>
      </c>
      <c r="E1622" t="s">
        <v>37</v>
      </c>
      <c r="G1622">
        <v>2</v>
      </c>
      <c r="H1622" t="s">
        <v>27</v>
      </c>
    </row>
    <row r="1623" spans="4:8" x14ac:dyDescent="0.3">
      <c r="D1623">
        <v>1</v>
      </c>
      <c r="E1623" t="s">
        <v>37</v>
      </c>
      <c r="G1623">
        <v>4</v>
      </c>
      <c r="H1623" t="s">
        <v>27</v>
      </c>
    </row>
    <row r="1624" spans="4:8" x14ac:dyDescent="0.3">
      <c r="D1624">
        <v>3</v>
      </c>
      <c r="E1624" t="s">
        <v>37</v>
      </c>
      <c r="G1624">
        <v>4</v>
      </c>
      <c r="H1624" t="s">
        <v>27</v>
      </c>
    </row>
    <row r="1625" spans="4:8" x14ac:dyDescent="0.3">
      <c r="D1625">
        <v>1</v>
      </c>
      <c r="E1625" t="s">
        <v>37</v>
      </c>
      <c r="G1625">
        <v>2</v>
      </c>
      <c r="H1625" t="s">
        <v>27</v>
      </c>
    </row>
    <row r="1626" spans="4:8" x14ac:dyDescent="0.3">
      <c r="D1626">
        <v>2</v>
      </c>
      <c r="E1626" t="s">
        <v>37</v>
      </c>
      <c r="G1626">
        <v>2</v>
      </c>
      <c r="H1626" t="s">
        <v>27</v>
      </c>
    </row>
    <row r="1627" spans="4:8" x14ac:dyDescent="0.3">
      <c r="D1627">
        <v>2</v>
      </c>
      <c r="E1627" t="s">
        <v>37</v>
      </c>
      <c r="G1627">
        <v>3</v>
      </c>
      <c r="H1627" t="s">
        <v>27</v>
      </c>
    </row>
    <row r="1628" spans="4:8" x14ac:dyDescent="0.3">
      <c r="D1628">
        <v>2</v>
      </c>
      <c r="E1628" t="s">
        <v>37</v>
      </c>
      <c r="G1628">
        <v>5</v>
      </c>
      <c r="H1628" t="s">
        <v>27</v>
      </c>
    </row>
    <row r="1629" spans="4:8" x14ac:dyDescent="0.3">
      <c r="D1629">
        <v>1</v>
      </c>
      <c r="E1629" t="s">
        <v>37</v>
      </c>
      <c r="G1629">
        <v>2</v>
      </c>
      <c r="H1629" t="s">
        <v>27</v>
      </c>
    </row>
    <row r="1630" spans="4:8" x14ac:dyDescent="0.3">
      <c r="D1630">
        <v>2</v>
      </c>
      <c r="E1630" t="s">
        <v>37</v>
      </c>
      <c r="G1630">
        <v>2</v>
      </c>
      <c r="H1630" t="s">
        <v>27</v>
      </c>
    </row>
    <row r="1631" spans="4:8" x14ac:dyDescent="0.3">
      <c r="D1631">
        <v>2</v>
      </c>
      <c r="E1631" t="s">
        <v>37</v>
      </c>
      <c r="G1631">
        <v>3</v>
      </c>
      <c r="H1631" t="s">
        <v>27</v>
      </c>
    </row>
    <row r="1632" spans="4:8" x14ac:dyDescent="0.3">
      <c r="D1632">
        <v>2</v>
      </c>
      <c r="E1632" t="s">
        <v>37</v>
      </c>
      <c r="G1632">
        <v>2</v>
      </c>
      <c r="H1632" t="s">
        <v>27</v>
      </c>
    </row>
    <row r="1633" spans="4:8" x14ac:dyDescent="0.3">
      <c r="D1633">
        <v>1</v>
      </c>
      <c r="E1633" t="s">
        <v>37</v>
      </c>
      <c r="G1633">
        <v>2</v>
      </c>
      <c r="H1633" t="s">
        <v>27</v>
      </c>
    </row>
    <row r="1634" spans="4:8" x14ac:dyDescent="0.3">
      <c r="D1634">
        <v>5</v>
      </c>
      <c r="E1634" t="s">
        <v>37</v>
      </c>
      <c r="G1634">
        <v>4</v>
      </c>
      <c r="H1634" t="s">
        <v>27</v>
      </c>
    </row>
    <row r="1635" spans="4:8" x14ac:dyDescent="0.3">
      <c r="D1635">
        <v>2</v>
      </c>
      <c r="E1635" t="s">
        <v>37</v>
      </c>
      <c r="G1635">
        <v>2</v>
      </c>
      <c r="H1635" t="s">
        <v>27</v>
      </c>
    </row>
    <row r="1636" spans="4:8" x14ac:dyDescent="0.3">
      <c r="D1636">
        <v>3</v>
      </c>
      <c r="E1636" t="s">
        <v>37</v>
      </c>
      <c r="G1636">
        <v>1</v>
      </c>
      <c r="H1636" t="s">
        <v>27</v>
      </c>
    </row>
    <row r="1637" spans="4:8" x14ac:dyDescent="0.3">
      <c r="D1637">
        <v>1</v>
      </c>
      <c r="E1637" t="s">
        <v>37</v>
      </c>
      <c r="G1637">
        <v>2</v>
      </c>
      <c r="H1637" t="s">
        <v>27</v>
      </c>
    </row>
    <row r="1638" spans="4:8" x14ac:dyDescent="0.3">
      <c r="D1638">
        <v>4</v>
      </c>
      <c r="E1638" t="s">
        <v>37</v>
      </c>
      <c r="G1638">
        <v>2</v>
      </c>
      <c r="H1638" t="s">
        <v>27</v>
      </c>
    </row>
    <row r="1639" spans="4:8" x14ac:dyDescent="0.3">
      <c r="D1639">
        <v>2</v>
      </c>
      <c r="E1639" t="s">
        <v>37</v>
      </c>
      <c r="G1639">
        <v>2</v>
      </c>
      <c r="H1639" t="s">
        <v>27</v>
      </c>
    </row>
    <row r="1640" spans="4:8" x14ac:dyDescent="0.3">
      <c r="D1640">
        <v>5</v>
      </c>
      <c r="E1640" t="s">
        <v>37</v>
      </c>
      <c r="G1640">
        <v>1</v>
      </c>
      <c r="H1640" t="s">
        <v>27</v>
      </c>
    </row>
    <row r="1641" spans="4:8" x14ac:dyDescent="0.3">
      <c r="D1641">
        <v>2</v>
      </c>
      <c r="E1641" t="s">
        <v>37</v>
      </c>
      <c r="G1641">
        <v>1</v>
      </c>
      <c r="H1641" t="s">
        <v>27</v>
      </c>
    </row>
    <row r="1642" spans="4:8" x14ac:dyDescent="0.3">
      <c r="D1642">
        <v>1</v>
      </c>
      <c r="E1642" t="s">
        <v>37</v>
      </c>
      <c r="G1642">
        <v>1</v>
      </c>
      <c r="H1642" t="s">
        <v>27</v>
      </c>
    </row>
    <row r="1643" spans="4:8" x14ac:dyDescent="0.3">
      <c r="D1643">
        <v>5</v>
      </c>
      <c r="E1643" t="s">
        <v>37</v>
      </c>
      <c r="G1643">
        <v>2</v>
      </c>
      <c r="H1643" t="s">
        <v>27</v>
      </c>
    </row>
    <row r="1644" spans="4:8" x14ac:dyDescent="0.3">
      <c r="D1644">
        <v>1</v>
      </c>
      <c r="E1644" t="s">
        <v>37</v>
      </c>
      <c r="G1644">
        <v>2</v>
      </c>
      <c r="H1644" t="s">
        <v>27</v>
      </c>
    </row>
    <row r="1645" spans="4:8" x14ac:dyDescent="0.3">
      <c r="D1645">
        <v>3</v>
      </c>
      <c r="E1645" t="s">
        <v>37</v>
      </c>
      <c r="G1645">
        <v>2</v>
      </c>
      <c r="H1645" t="s">
        <v>27</v>
      </c>
    </row>
    <row r="1646" spans="4:8" x14ac:dyDescent="0.3">
      <c r="D1646">
        <v>1</v>
      </c>
      <c r="E1646" t="s">
        <v>37</v>
      </c>
      <c r="G1646">
        <v>4</v>
      </c>
      <c r="H1646" t="s">
        <v>27</v>
      </c>
    </row>
    <row r="1647" spans="4:8" x14ac:dyDescent="0.3">
      <c r="D1647">
        <v>3</v>
      </c>
      <c r="E1647" t="s">
        <v>37</v>
      </c>
      <c r="G1647">
        <v>1</v>
      </c>
      <c r="H1647" t="s">
        <v>27</v>
      </c>
    </row>
    <row r="1648" spans="4:8" x14ac:dyDescent="0.3">
      <c r="D1648">
        <v>4</v>
      </c>
      <c r="E1648" t="s">
        <v>37</v>
      </c>
      <c r="G1648">
        <v>1</v>
      </c>
      <c r="H1648" t="s">
        <v>27</v>
      </c>
    </row>
    <row r="1649" spans="4:8" x14ac:dyDescent="0.3">
      <c r="D1649">
        <v>1</v>
      </c>
      <c r="E1649" t="s">
        <v>37</v>
      </c>
      <c r="G1649">
        <v>1</v>
      </c>
      <c r="H1649" t="s">
        <v>27</v>
      </c>
    </row>
    <row r="1650" spans="4:8" x14ac:dyDescent="0.3">
      <c r="D1650">
        <v>2</v>
      </c>
      <c r="E1650" t="s">
        <v>37</v>
      </c>
      <c r="G1650">
        <v>2</v>
      </c>
      <c r="H1650" t="s">
        <v>27</v>
      </c>
    </row>
    <row r="1651" spans="4:8" x14ac:dyDescent="0.3">
      <c r="D1651">
        <v>4</v>
      </c>
      <c r="E1651" t="s">
        <v>37</v>
      </c>
      <c r="G1651">
        <v>4</v>
      </c>
      <c r="H1651" t="s">
        <v>27</v>
      </c>
    </row>
    <row r="1652" spans="4:8" x14ac:dyDescent="0.3">
      <c r="D1652">
        <v>1</v>
      </c>
      <c r="E1652" t="s">
        <v>37</v>
      </c>
      <c r="G1652">
        <v>2</v>
      </c>
      <c r="H1652" t="s">
        <v>27</v>
      </c>
    </row>
    <row r="1653" spans="4:8" x14ac:dyDescent="0.3">
      <c r="D1653">
        <v>2</v>
      </c>
      <c r="E1653" t="s">
        <v>37</v>
      </c>
      <c r="G1653">
        <v>5</v>
      </c>
      <c r="H1653" t="s">
        <v>27</v>
      </c>
    </row>
    <row r="1654" spans="4:8" x14ac:dyDescent="0.3">
      <c r="D1654">
        <v>3</v>
      </c>
      <c r="E1654" t="s">
        <v>37</v>
      </c>
      <c r="G1654">
        <v>4</v>
      </c>
      <c r="H1654" t="s">
        <v>27</v>
      </c>
    </row>
    <row r="1655" spans="4:8" x14ac:dyDescent="0.3">
      <c r="D1655">
        <v>1</v>
      </c>
      <c r="E1655" t="s">
        <v>37</v>
      </c>
      <c r="G1655">
        <v>2</v>
      </c>
      <c r="H1655" t="s">
        <v>27</v>
      </c>
    </row>
    <row r="1656" spans="4:8" x14ac:dyDescent="0.3">
      <c r="D1656">
        <v>3</v>
      </c>
      <c r="E1656" t="s">
        <v>37</v>
      </c>
      <c r="G1656">
        <v>3</v>
      </c>
      <c r="H1656" t="s">
        <v>27</v>
      </c>
    </row>
    <row r="1657" spans="4:8" x14ac:dyDescent="0.3">
      <c r="D1657">
        <v>4</v>
      </c>
      <c r="E1657" t="s">
        <v>37</v>
      </c>
      <c r="G1657">
        <v>1</v>
      </c>
      <c r="H1657" t="s">
        <v>27</v>
      </c>
    </row>
    <row r="1658" spans="4:8" x14ac:dyDescent="0.3">
      <c r="D1658">
        <v>2</v>
      </c>
      <c r="E1658" t="s">
        <v>37</v>
      </c>
      <c r="G1658">
        <v>2</v>
      </c>
      <c r="H1658" t="s">
        <v>27</v>
      </c>
    </row>
    <row r="1659" spans="4:8" x14ac:dyDescent="0.3">
      <c r="D1659">
        <v>2</v>
      </c>
      <c r="E1659" t="s">
        <v>37</v>
      </c>
      <c r="G1659">
        <v>2</v>
      </c>
      <c r="H1659" t="s">
        <v>27</v>
      </c>
    </row>
    <row r="1660" spans="4:8" x14ac:dyDescent="0.3">
      <c r="D1660">
        <v>1</v>
      </c>
      <c r="E1660" t="s">
        <v>37</v>
      </c>
      <c r="G1660">
        <v>1</v>
      </c>
      <c r="H1660" t="s">
        <v>27</v>
      </c>
    </row>
    <row r="1661" spans="4:8" x14ac:dyDescent="0.3">
      <c r="D1661">
        <v>3</v>
      </c>
      <c r="E1661" t="s">
        <v>37</v>
      </c>
      <c r="G1661">
        <v>1</v>
      </c>
      <c r="H1661" t="s">
        <v>27</v>
      </c>
    </row>
    <row r="1662" spans="4:8" x14ac:dyDescent="0.3">
      <c r="D1662">
        <v>4</v>
      </c>
      <c r="E1662" t="s">
        <v>37</v>
      </c>
      <c r="G1662">
        <v>1</v>
      </c>
      <c r="H1662" t="s">
        <v>27</v>
      </c>
    </row>
    <row r="1663" spans="4:8" x14ac:dyDescent="0.3">
      <c r="D1663">
        <v>3</v>
      </c>
      <c r="E1663" t="s">
        <v>37</v>
      </c>
      <c r="G1663">
        <v>1</v>
      </c>
      <c r="H1663" t="s">
        <v>27</v>
      </c>
    </row>
    <row r="1664" spans="4:8" x14ac:dyDescent="0.3">
      <c r="D1664">
        <v>2</v>
      </c>
      <c r="E1664" t="s">
        <v>37</v>
      </c>
      <c r="G1664">
        <v>4</v>
      </c>
      <c r="H1664" t="s">
        <v>27</v>
      </c>
    </row>
    <row r="1665" spans="4:8" x14ac:dyDescent="0.3">
      <c r="D1665">
        <v>2</v>
      </c>
      <c r="E1665" t="s">
        <v>37</v>
      </c>
      <c r="G1665">
        <v>3</v>
      </c>
      <c r="H1665" t="s">
        <v>27</v>
      </c>
    </row>
    <row r="1666" spans="4:8" x14ac:dyDescent="0.3">
      <c r="D1666">
        <v>2</v>
      </c>
      <c r="E1666" t="s">
        <v>37</v>
      </c>
      <c r="G1666">
        <v>1</v>
      </c>
      <c r="H1666" t="s">
        <v>27</v>
      </c>
    </row>
    <row r="1667" spans="4:8" x14ac:dyDescent="0.3">
      <c r="D1667">
        <v>3</v>
      </c>
      <c r="E1667" t="s">
        <v>37</v>
      </c>
      <c r="G1667">
        <v>3</v>
      </c>
      <c r="H1667" t="s">
        <v>27</v>
      </c>
    </row>
    <row r="1668" spans="4:8" x14ac:dyDescent="0.3">
      <c r="D1668">
        <v>4</v>
      </c>
      <c r="E1668" t="s">
        <v>37</v>
      </c>
      <c r="G1668">
        <v>3</v>
      </c>
      <c r="H1668" t="s">
        <v>27</v>
      </c>
    </row>
    <row r="1669" spans="4:8" x14ac:dyDescent="0.3">
      <c r="D1669">
        <v>2</v>
      </c>
      <c r="E1669" t="s">
        <v>37</v>
      </c>
      <c r="G1669">
        <v>1</v>
      </c>
      <c r="H1669" t="s">
        <v>27</v>
      </c>
    </row>
    <row r="1670" spans="4:8" x14ac:dyDescent="0.3">
      <c r="D1670">
        <v>1</v>
      </c>
      <c r="E1670" t="s">
        <v>37</v>
      </c>
      <c r="G1670">
        <v>3</v>
      </c>
      <c r="H1670" t="s">
        <v>27</v>
      </c>
    </row>
    <row r="1671" spans="4:8" x14ac:dyDescent="0.3">
      <c r="D1671">
        <v>2</v>
      </c>
      <c r="E1671" t="s">
        <v>37</v>
      </c>
      <c r="G1671">
        <v>3</v>
      </c>
      <c r="H1671" t="s">
        <v>27</v>
      </c>
    </row>
    <row r="1672" spans="4:8" x14ac:dyDescent="0.3">
      <c r="D1672">
        <v>2</v>
      </c>
      <c r="E1672" t="s">
        <v>37</v>
      </c>
      <c r="G1672">
        <v>3</v>
      </c>
      <c r="H1672" t="s">
        <v>27</v>
      </c>
    </row>
    <row r="1673" spans="4:8" x14ac:dyDescent="0.3">
      <c r="D1673">
        <v>1</v>
      </c>
      <c r="E1673" t="s">
        <v>37</v>
      </c>
      <c r="G1673">
        <v>1</v>
      </c>
      <c r="H1673" t="s">
        <v>27</v>
      </c>
    </row>
    <row r="1674" spans="4:8" x14ac:dyDescent="0.3">
      <c r="D1674">
        <v>1</v>
      </c>
      <c r="E1674" t="s">
        <v>37</v>
      </c>
      <c r="G1674">
        <v>1</v>
      </c>
      <c r="H1674" t="s">
        <v>27</v>
      </c>
    </row>
    <row r="1675" spans="4:8" x14ac:dyDescent="0.3">
      <c r="D1675">
        <v>1</v>
      </c>
      <c r="E1675" t="s">
        <v>37</v>
      </c>
      <c r="G1675">
        <v>2</v>
      </c>
      <c r="H1675" t="s">
        <v>27</v>
      </c>
    </row>
    <row r="1676" spans="4:8" x14ac:dyDescent="0.3">
      <c r="D1676">
        <v>1</v>
      </c>
      <c r="E1676" t="s">
        <v>37</v>
      </c>
      <c r="G1676">
        <v>4</v>
      </c>
      <c r="H1676" t="s">
        <v>27</v>
      </c>
    </row>
    <row r="1677" spans="4:8" x14ac:dyDescent="0.3">
      <c r="D1677">
        <v>1</v>
      </c>
      <c r="E1677" t="s">
        <v>37</v>
      </c>
      <c r="G1677">
        <v>2</v>
      </c>
      <c r="H1677" t="s">
        <v>27</v>
      </c>
    </row>
    <row r="1678" spans="4:8" x14ac:dyDescent="0.3">
      <c r="D1678">
        <v>2</v>
      </c>
      <c r="E1678" t="s">
        <v>37</v>
      </c>
      <c r="G1678">
        <v>2</v>
      </c>
      <c r="H1678" t="s">
        <v>27</v>
      </c>
    </row>
    <row r="1679" spans="4:8" x14ac:dyDescent="0.3">
      <c r="D1679">
        <v>2</v>
      </c>
      <c r="E1679" t="s">
        <v>37</v>
      </c>
      <c r="G1679">
        <v>1</v>
      </c>
      <c r="H1679" t="s">
        <v>27</v>
      </c>
    </row>
    <row r="1680" spans="4:8" x14ac:dyDescent="0.3">
      <c r="D1680">
        <v>2</v>
      </c>
      <c r="E1680" t="s">
        <v>37</v>
      </c>
      <c r="G1680">
        <v>2</v>
      </c>
      <c r="H1680" t="s">
        <v>27</v>
      </c>
    </row>
    <row r="1681" spans="4:8" x14ac:dyDescent="0.3">
      <c r="D1681">
        <v>2</v>
      </c>
      <c r="E1681" t="s">
        <v>37</v>
      </c>
      <c r="G1681">
        <v>1</v>
      </c>
      <c r="H1681" t="s">
        <v>27</v>
      </c>
    </row>
    <row r="1682" spans="4:8" x14ac:dyDescent="0.3">
      <c r="D1682">
        <v>4</v>
      </c>
      <c r="E1682" t="s">
        <v>37</v>
      </c>
      <c r="G1682">
        <v>3</v>
      </c>
      <c r="H1682" t="s">
        <v>27</v>
      </c>
    </row>
    <row r="1683" spans="4:8" x14ac:dyDescent="0.3">
      <c r="D1683">
        <v>1</v>
      </c>
      <c r="E1683" t="s">
        <v>37</v>
      </c>
      <c r="G1683">
        <v>2</v>
      </c>
      <c r="H1683" t="s">
        <v>27</v>
      </c>
    </row>
    <row r="1684" spans="4:8" x14ac:dyDescent="0.3">
      <c r="D1684">
        <v>2</v>
      </c>
      <c r="E1684" t="s">
        <v>37</v>
      </c>
      <c r="G1684">
        <v>1</v>
      </c>
      <c r="H1684" t="s">
        <v>27</v>
      </c>
    </row>
    <row r="1685" spans="4:8" x14ac:dyDescent="0.3">
      <c r="D1685">
        <v>4</v>
      </c>
      <c r="E1685" t="s">
        <v>37</v>
      </c>
      <c r="G1685">
        <v>3</v>
      </c>
      <c r="H1685" t="s">
        <v>27</v>
      </c>
    </row>
    <row r="1686" spans="4:8" x14ac:dyDescent="0.3">
      <c r="D1686">
        <v>2</v>
      </c>
      <c r="E1686" t="s">
        <v>37</v>
      </c>
      <c r="G1686">
        <v>3</v>
      </c>
      <c r="H1686" t="s">
        <v>27</v>
      </c>
    </row>
    <row r="1687" spans="4:8" x14ac:dyDescent="0.3">
      <c r="D1687">
        <v>1</v>
      </c>
      <c r="E1687" t="s">
        <v>37</v>
      </c>
      <c r="G1687">
        <v>2</v>
      </c>
      <c r="H1687" t="s">
        <v>27</v>
      </c>
    </row>
    <row r="1688" spans="4:8" x14ac:dyDescent="0.3">
      <c r="D1688">
        <v>1</v>
      </c>
      <c r="E1688" t="s">
        <v>37</v>
      </c>
      <c r="G1688">
        <v>5</v>
      </c>
      <c r="H1688" t="s">
        <v>27</v>
      </c>
    </row>
    <row r="1689" spans="4:8" x14ac:dyDescent="0.3">
      <c r="D1689">
        <v>1</v>
      </c>
      <c r="E1689" t="s">
        <v>37</v>
      </c>
      <c r="G1689">
        <v>2</v>
      </c>
      <c r="H1689" t="s">
        <v>27</v>
      </c>
    </row>
    <row r="1690" spans="4:8" x14ac:dyDescent="0.3">
      <c r="D1690">
        <v>2</v>
      </c>
      <c r="E1690" t="s">
        <v>37</v>
      </c>
      <c r="G1690">
        <v>5</v>
      </c>
      <c r="H1690" t="s">
        <v>27</v>
      </c>
    </row>
    <row r="1691" spans="4:8" x14ac:dyDescent="0.3">
      <c r="D1691">
        <v>1</v>
      </c>
      <c r="E1691" t="s">
        <v>37</v>
      </c>
      <c r="G1691">
        <v>1</v>
      </c>
      <c r="H1691" t="s">
        <v>27</v>
      </c>
    </row>
    <row r="1692" spans="4:8" x14ac:dyDescent="0.3">
      <c r="D1692">
        <v>2</v>
      </c>
      <c r="E1692" t="s">
        <v>37</v>
      </c>
      <c r="G1692">
        <v>1</v>
      </c>
      <c r="H1692" t="s">
        <v>27</v>
      </c>
    </row>
    <row r="1693" spans="4:8" x14ac:dyDescent="0.3">
      <c r="D1693">
        <v>1</v>
      </c>
      <c r="E1693" t="s">
        <v>37</v>
      </c>
      <c r="G1693">
        <v>1</v>
      </c>
      <c r="H1693" t="s">
        <v>27</v>
      </c>
    </row>
    <row r="1694" spans="4:8" x14ac:dyDescent="0.3">
      <c r="D1694">
        <v>1</v>
      </c>
      <c r="E1694" t="s">
        <v>37</v>
      </c>
      <c r="G1694">
        <v>2</v>
      </c>
      <c r="H1694" t="s">
        <v>27</v>
      </c>
    </row>
    <row r="1695" spans="4:8" x14ac:dyDescent="0.3">
      <c r="D1695">
        <v>2</v>
      </c>
      <c r="E1695" t="s">
        <v>37</v>
      </c>
      <c r="G1695">
        <v>1</v>
      </c>
      <c r="H1695" t="s">
        <v>27</v>
      </c>
    </row>
    <row r="1696" spans="4:8" x14ac:dyDescent="0.3">
      <c r="D1696">
        <v>2</v>
      </c>
      <c r="E1696" t="s">
        <v>37</v>
      </c>
      <c r="G1696">
        <v>5</v>
      </c>
      <c r="H1696" t="s">
        <v>27</v>
      </c>
    </row>
    <row r="1697" spans="4:8" x14ac:dyDescent="0.3">
      <c r="D1697">
        <v>1</v>
      </c>
      <c r="E1697" t="s">
        <v>37</v>
      </c>
      <c r="G1697">
        <v>2</v>
      </c>
      <c r="H1697" t="s">
        <v>27</v>
      </c>
    </row>
    <row r="1698" spans="4:8" x14ac:dyDescent="0.3">
      <c r="D1698">
        <v>1</v>
      </c>
      <c r="E1698" t="s">
        <v>37</v>
      </c>
      <c r="G1698">
        <v>2</v>
      </c>
      <c r="H1698" t="s">
        <v>27</v>
      </c>
    </row>
    <row r="1699" spans="4:8" x14ac:dyDescent="0.3">
      <c r="D1699">
        <v>1</v>
      </c>
      <c r="E1699" t="s">
        <v>37</v>
      </c>
      <c r="G1699">
        <v>3</v>
      </c>
      <c r="H1699" t="s">
        <v>27</v>
      </c>
    </row>
    <row r="1700" spans="4:8" x14ac:dyDescent="0.3">
      <c r="D1700">
        <v>2</v>
      </c>
      <c r="E1700" t="s">
        <v>37</v>
      </c>
      <c r="G1700">
        <v>2</v>
      </c>
      <c r="H1700" t="s">
        <v>27</v>
      </c>
    </row>
    <row r="1701" spans="4:8" x14ac:dyDescent="0.3">
      <c r="D1701">
        <v>1</v>
      </c>
      <c r="E1701" t="s">
        <v>37</v>
      </c>
      <c r="G1701">
        <v>3</v>
      </c>
      <c r="H1701" t="s">
        <v>27</v>
      </c>
    </row>
    <row r="1702" spans="4:8" x14ac:dyDescent="0.3">
      <c r="D1702">
        <v>2</v>
      </c>
      <c r="E1702" t="s">
        <v>37</v>
      </c>
      <c r="G1702">
        <v>2</v>
      </c>
      <c r="H1702" t="s">
        <v>27</v>
      </c>
    </row>
    <row r="1703" spans="4:8" x14ac:dyDescent="0.3">
      <c r="D1703">
        <v>2</v>
      </c>
      <c r="E1703" t="s">
        <v>37</v>
      </c>
      <c r="G1703">
        <v>1</v>
      </c>
      <c r="H1703" t="s">
        <v>27</v>
      </c>
    </row>
    <row r="1704" spans="4:8" x14ac:dyDescent="0.3">
      <c r="D1704">
        <v>2</v>
      </c>
      <c r="E1704" t="s">
        <v>37</v>
      </c>
      <c r="G1704">
        <v>1</v>
      </c>
      <c r="H1704" t="s">
        <v>27</v>
      </c>
    </row>
    <row r="1705" spans="4:8" x14ac:dyDescent="0.3">
      <c r="D1705">
        <v>3</v>
      </c>
      <c r="E1705" t="s">
        <v>37</v>
      </c>
      <c r="G1705">
        <v>2</v>
      </c>
      <c r="H1705" t="s">
        <v>27</v>
      </c>
    </row>
    <row r="1706" spans="4:8" x14ac:dyDescent="0.3">
      <c r="D1706">
        <v>2</v>
      </c>
      <c r="E1706" t="s">
        <v>37</v>
      </c>
      <c r="G1706">
        <v>1</v>
      </c>
      <c r="H1706" t="s">
        <v>27</v>
      </c>
    </row>
    <row r="1707" spans="4:8" x14ac:dyDescent="0.3">
      <c r="D1707">
        <v>4</v>
      </c>
      <c r="E1707" t="s">
        <v>37</v>
      </c>
      <c r="G1707">
        <v>1</v>
      </c>
      <c r="H1707" t="s">
        <v>27</v>
      </c>
    </row>
    <row r="1708" spans="4:8" x14ac:dyDescent="0.3">
      <c r="D1708">
        <v>2</v>
      </c>
      <c r="E1708" t="s">
        <v>37</v>
      </c>
      <c r="G1708">
        <v>3</v>
      </c>
      <c r="H1708" t="s">
        <v>27</v>
      </c>
    </row>
    <row r="1709" spans="4:8" x14ac:dyDescent="0.3">
      <c r="D1709">
        <v>1</v>
      </c>
      <c r="E1709" t="s">
        <v>37</v>
      </c>
      <c r="G1709">
        <v>2</v>
      </c>
      <c r="H1709" t="s">
        <v>27</v>
      </c>
    </row>
    <row r="1710" spans="4:8" x14ac:dyDescent="0.3">
      <c r="D1710">
        <v>3</v>
      </c>
      <c r="E1710" t="s">
        <v>37</v>
      </c>
      <c r="G1710">
        <v>2</v>
      </c>
      <c r="H1710" t="s">
        <v>27</v>
      </c>
    </row>
    <row r="1711" spans="4:8" x14ac:dyDescent="0.3">
      <c r="D1711">
        <v>4</v>
      </c>
      <c r="E1711" t="s">
        <v>37</v>
      </c>
      <c r="G1711">
        <v>2</v>
      </c>
      <c r="H1711" t="s">
        <v>27</v>
      </c>
    </row>
    <row r="1712" spans="4:8" x14ac:dyDescent="0.3">
      <c r="D1712">
        <v>2</v>
      </c>
      <c r="E1712" t="s">
        <v>37</v>
      </c>
      <c r="G1712">
        <v>2</v>
      </c>
      <c r="H1712" t="s">
        <v>27</v>
      </c>
    </row>
    <row r="1713" spans="4:8" x14ac:dyDescent="0.3">
      <c r="D1713">
        <v>1</v>
      </c>
      <c r="E1713" t="s">
        <v>37</v>
      </c>
      <c r="G1713">
        <v>3</v>
      </c>
      <c r="H1713" t="s">
        <v>27</v>
      </c>
    </row>
    <row r="1714" spans="4:8" x14ac:dyDescent="0.3">
      <c r="D1714">
        <v>1</v>
      </c>
      <c r="E1714" t="s">
        <v>37</v>
      </c>
      <c r="G1714">
        <v>3</v>
      </c>
      <c r="H1714" t="s">
        <v>27</v>
      </c>
    </row>
    <row r="1715" spans="4:8" x14ac:dyDescent="0.3">
      <c r="D1715">
        <v>2</v>
      </c>
      <c r="E1715" t="s">
        <v>37</v>
      </c>
      <c r="G1715">
        <v>5</v>
      </c>
      <c r="H1715" t="s">
        <v>27</v>
      </c>
    </row>
    <row r="1716" spans="4:8" x14ac:dyDescent="0.3">
      <c r="D1716">
        <v>2</v>
      </c>
      <c r="E1716" t="s">
        <v>37</v>
      </c>
      <c r="G1716">
        <v>3</v>
      </c>
      <c r="H1716" t="s">
        <v>27</v>
      </c>
    </row>
    <row r="1717" spans="4:8" x14ac:dyDescent="0.3">
      <c r="D1717">
        <v>1</v>
      </c>
      <c r="E1717" t="s">
        <v>37</v>
      </c>
      <c r="G1717">
        <v>5</v>
      </c>
      <c r="H1717" t="s">
        <v>27</v>
      </c>
    </row>
    <row r="1718" spans="4:8" x14ac:dyDescent="0.3">
      <c r="D1718">
        <v>4</v>
      </c>
      <c r="E1718" t="s">
        <v>37</v>
      </c>
      <c r="G1718">
        <v>1</v>
      </c>
      <c r="H1718" t="s">
        <v>27</v>
      </c>
    </row>
    <row r="1719" spans="4:8" x14ac:dyDescent="0.3">
      <c r="D1719">
        <v>2</v>
      </c>
      <c r="E1719" t="s">
        <v>37</v>
      </c>
      <c r="G1719">
        <v>3</v>
      </c>
      <c r="H1719" t="s">
        <v>27</v>
      </c>
    </row>
    <row r="1720" spans="4:8" x14ac:dyDescent="0.3">
      <c r="D1720">
        <v>2</v>
      </c>
      <c r="E1720" t="s">
        <v>37</v>
      </c>
      <c r="G1720">
        <v>1</v>
      </c>
      <c r="H1720" t="s">
        <v>27</v>
      </c>
    </row>
    <row r="1721" spans="4:8" x14ac:dyDescent="0.3">
      <c r="D1721">
        <v>2</v>
      </c>
      <c r="E1721" t="s">
        <v>37</v>
      </c>
      <c r="G1721">
        <v>2</v>
      </c>
      <c r="H1721" t="s">
        <v>27</v>
      </c>
    </row>
    <row r="1722" spans="4:8" x14ac:dyDescent="0.3">
      <c r="D1722">
        <v>2</v>
      </c>
      <c r="E1722" t="s">
        <v>37</v>
      </c>
      <c r="G1722">
        <v>1</v>
      </c>
      <c r="H1722" t="s">
        <v>27</v>
      </c>
    </row>
    <row r="1723" spans="4:8" x14ac:dyDescent="0.3">
      <c r="D1723">
        <v>4</v>
      </c>
      <c r="E1723" t="s">
        <v>37</v>
      </c>
      <c r="G1723">
        <v>1</v>
      </c>
      <c r="H1723" t="s">
        <v>27</v>
      </c>
    </row>
    <row r="1724" spans="4:8" x14ac:dyDescent="0.3">
      <c r="D1724">
        <v>1</v>
      </c>
      <c r="E1724" t="s">
        <v>37</v>
      </c>
      <c r="G1724">
        <v>2</v>
      </c>
      <c r="H1724" t="s">
        <v>27</v>
      </c>
    </row>
    <row r="1725" spans="4:8" x14ac:dyDescent="0.3">
      <c r="D1725">
        <v>2</v>
      </c>
      <c r="E1725" t="s">
        <v>37</v>
      </c>
      <c r="G1725">
        <v>1</v>
      </c>
      <c r="H1725" t="s">
        <v>27</v>
      </c>
    </row>
    <row r="1726" spans="4:8" x14ac:dyDescent="0.3">
      <c r="D1726">
        <v>1</v>
      </c>
      <c r="E1726" t="s">
        <v>37</v>
      </c>
      <c r="G1726">
        <v>2</v>
      </c>
      <c r="H1726" t="s">
        <v>27</v>
      </c>
    </row>
    <row r="1727" spans="4:8" x14ac:dyDescent="0.3">
      <c r="D1727">
        <v>2</v>
      </c>
      <c r="E1727" t="s">
        <v>37</v>
      </c>
      <c r="G1727">
        <v>2</v>
      </c>
      <c r="H1727" t="s">
        <v>27</v>
      </c>
    </row>
    <row r="1728" spans="4:8" x14ac:dyDescent="0.3">
      <c r="D1728">
        <v>5</v>
      </c>
      <c r="E1728" t="s">
        <v>37</v>
      </c>
      <c r="G1728">
        <v>2</v>
      </c>
      <c r="H1728" t="s">
        <v>27</v>
      </c>
    </row>
    <row r="1729" spans="4:8" x14ac:dyDescent="0.3">
      <c r="D1729">
        <v>3</v>
      </c>
      <c r="E1729" t="s">
        <v>37</v>
      </c>
      <c r="G1729">
        <v>2</v>
      </c>
      <c r="H1729" t="s">
        <v>27</v>
      </c>
    </row>
    <row r="1730" spans="4:8" x14ac:dyDescent="0.3">
      <c r="D1730">
        <v>1</v>
      </c>
      <c r="E1730" t="s">
        <v>37</v>
      </c>
      <c r="G1730">
        <v>1</v>
      </c>
      <c r="H1730" t="s">
        <v>27</v>
      </c>
    </row>
    <row r="1731" spans="4:8" x14ac:dyDescent="0.3">
      <c r="D1731">
        <v>1</v>
      </c>
      <c r="E1731" t="s">
        <v>37</v>
      </c>
      <c r="G1731">
        <v>2</v>
      </c>
      <c r="H1731" t="s">
        <v>27</v>
      </c>
    </row>
    <row r="1732" spans="4:8" x14ac:dyDescent="0.3">
      <c r="D1732">
        <v>2</v>
      </c>
      <c r="E1732" t="s">
        <v>37</v>
      </c>
      <c r="G1732">
        <v>2</v>
      </c>
      <c r="H1732" t="s">
        <v>27</v>
      </c>
    </row>
    <row r="1733" spans="4:8" x14ac:dyDescent="0.3">
      <c r="D1733">
        <v>1</v>
      </c>
      <c r="E1733" t="s">
        <v>37</v>
      </c>
      <c r="G1733">
        <v>1</v>
      </c>
      <c r="H1733" t="s">
        <v>27</v>
      </c>
    </row>
    <row r="1734" spans="4:8" x14ac:dyDescent="0.3">
      <c r="D1734">
        <v>1</v>
      </c>
      <c r="E1734" t="s">
        <v>37</v>
      </c>
      <c r="G1734">
        <v>1</v>
      </c>
      <c r="H1734" t="s">
        <v>27</v>
      </c>
    </row>
    <row r="1735" spans="4:8" x14ac:dyDescent="0.3">
      <c r="D1735">
        <v>2</v>
      </c>
      <c r="E1735" t="s">
        <v>37</v>
      </c>
      <c r="G1735">
        <v>1</v>
      </c>
      <c r="H1735" t="s">
        <v>27</v>
      </c>
    </row>
    <row r="1736" spans="4:8" x14ac:dyDescent="0.3">
      <c r="D1736">
        <v>2</v>
      </c>
      <c r="E1736" t="s">
        <v>37</v>
      </c>
      <c r="G1736">
        <v>2</v>
      </c>
      <c r="H1736" t="s">
        <v>27</v>
      </c>
    </row>
    <row r="1737" spans="4:8" x14ac:dyDescent="0.3">
      <c r="D1737">
        <v>5</v>
      </c>
      <c r="E1737" t="s">
        <v>37</v>
      </c>
      <c r="G1737">
        <v>1</v>
      </c>
      <c r="H1737" t="s">
        <v>27</v>
      </c>
    </row>
    <row r="1738" spans="4:8" x14ac:dyDescent="0.3">
      <c r="D1738">
        <v>1</v>
      </c>
      <c r="E1738" t="s">
        <v>37</v>
      </c>
      <c r="G1738">
        <v>3</v>
      </c>
      <c r="H1738" t="s">
        <v>27</v>
      </c>
    </row>
    <row r="1739" spans="4:8" x14ac:dyDescent="0.3">
      <c r="D1739">
        <v>4</v>
      </c>
      <c r="E1739" t="s">
        <v>37</v>
      </c>
      <c r="G1739">
        <v>2</v>
      </c>
      <c r="H1739" t="s">
        <v>27</v>
      </c>
    </row>
    <row r="1740" spans="4:8" x14ac:dyDescent="0.3">
      <c r="D1740">
        <v>1</v>
      </c>
      <c r="E1740" t="s">
        <v>37</v>
      </c>
      <c r="G1740">
        <v>4</v>
      </c>
      <c r="H1740" t="s">
        <v>27</v>
      </c>
    </row>
    <row r="1741" spans="4:8" x14ac:dyDescent="0.3">
      <c r="D1741">
        <v>5</v>
      </c>
      <c r="E1741" t="s">
        <v>37</v>
      </c>
      <c r="G1741">
        <v>2</v>
      </c>
      <c r="H1741" t="s">
        <v>27</v>
      </c>
    </row>
    <row r="1742" spans="4:8" x14ac:dyDescent="0.3">
      <c r="D1742">
        <v>1</v>
      </c>
      <c r="E1742" t="s">
        <v>37</v>
      </c>
      <c r="G1742">
        <v>1</v>
      </c>
      <c r="H1742" t="s">
        <v>27</v>
      </c>
    </row>
    <row r="1743" spans="4:8" x14ac:dyDescent="0.3">
      <c r="D1743">
        <v>2</v>
      </c>
      <c r="E1743" t="s">
        <v>37</v>
      </c>
      <c r="G1743">
        <v>1</v>
      </c>
      <c r="H1743" t="s">
        <v>27</v>
      </c>
    </row>
    <row r="1744" spans="4:8" x14ac:dyDescent="0.3">
      <c r="D1744">
        <v>2</v>
      </c>
      <c r="E1744" t="s">
        <v>37</v>
      </c>
      <c r="G1744">
        <v>2</v>
      </c>
      <c r="H1744" t="s">
        <v>27</v>
      </c>
    </row>
    <row r="1745" spans="4:8" x14ac:dyDescent="0.3">
      <c r="D1745">
        <v>2</v>
      </c>
      <c r="E1745" t="s">
        <v>37</v>
      </c>
      <c r="G1745">
        <v>2</v>
      </c>
      <c r="H1745" t="s">
        <v>27</v>
      </c>
    </row>
    <row r="1746" spans="4:8" x14ac:dyDescent="0.3">
      <c r="D1746">
        <v>1</v>
      </c>
      <c r="E1746" t="s">
        <v>37</v>
      </c>
      <c r="G1746">
        <v>2</v>
      </c>
      <c r="H1746" t="s">
        <v>27</v>
      </c>
    </row>
    <row r="1747" spans="4:8" x14ac:dyDescent="0.3">
      <c r="D1747">
        <v>1</v>
      </c>
      <c r="E1747" t="s">
        <v>37</v>
      </c>
      <c r="G1747">
        <v>3</v>
      </c>
      <c r="H1747" t="s">
        <v>27</v>
      </c>
    </row>
    <row r="1748" spans="4:8" x14ac:dyDescent="0.3">
      <c r="D1748">
        <v>2</v>
      </c>
      <c r="E1748" t="s">
        <v>37</v>
      </c>
      <c r="G1748">
        <v>3</v>
      </c>
      <c r="H1748" t="s">
        <v>27</v>
      </c>
    </row>
    <row r="1749" spans="4:8" x14ac:dyDescent="0.3">
      <c r="D1749">
        <v>4</v>
      </c>
      <c r="E1749" t="s">
        <v>37</v>
      </c>
      <c r="G1749">
        <v>3</v>
      </c>
      <c r="H1749" t="s">
        <v>27</v>
      </c>
    </row>
    <row r="1750" spans="4:8" x14ac:dyDescent="0.3">
      <c r="D1750">
        <v>1</v>
      </c>
      <c r="E1750" t="s">
        <v>37</v>
      </c>
      <c r="G1750">
        <v>2</v>
      </c>
      <c r="H1750" t="s">
        <v>27</v>
      </c>
    </row>
    <row r="1751" spans="4:8" x14ac:dyDescent="0.3">
      <c r="D1751">
        <v>2</v>
      </c>
      <c r="E1751" t="s">
        <v>37</v>
      </c>
      <c r="G1751">
        <v>1</v>
      </c>
      <c r="H1751" t="s">
        <v>27</v>
      </c>
    </row>
    <row r="1752" spans="4:8" x14ac:dyDescent="0.3">
      <c r="D1752">
        <v>1</v>
      </c>
      <c r="E1752" t="s">
        <v>37</v>
      </c>
      <c r="G1752">
        <v>1</v>
      </c>
      <c r="H1752" t="s">
        <v>27</v>
      </c>
    </row>
    <row r="1753" spans="4:8" x14ac:dyDescent="0.3">
      <c r="D1753">
        <v>2</v>
      </c>
      <c r="E1753" t="s">
        <v>37</v>
      </c>
      <c r="G1753">
        <v>1</v>
      </c>
      <c r="H1753" t="s">
        <v>27</v>
      </c>
    </row>
    <row r="1754" spans="4:8" x14ac:dyDescent="0.3">
      <c r="D1754">
        <v>1</v>
      </c>
      <c r="E1754" t="s">
        <v>37</v>
      </c>
      <c r="G1754">
        <v>4</v>
      </c>
      <c r="H1754" t="s">
        <v>27</v>
      </c>
    </row>
    <row r="1755" spans="4:8" x14ac:dyDescent="0.3">
      <c r="D1755">
        <v>3</v>
      </c>
      <c r="E1755" t="s">
        <v>37</v>
      </c>
      <c r="G1755">
        <v>2</v>
      </c>
      <c r="H1755" t="s">
        <v>27</v>
      </c>
    </row>
    <row r="1756" spans="4:8" x14ac:dyDescent="0.3">
      <c r="D1756">
        <v>2</v>
      </c>
      <c r="E1756" t="s">
        <v>37</v>
      </c>
      <c r="G1756">
        <v>2</v>
      </c>
      <c r="H1756" t="s">
        <v>27</v>
      </c>
    </row>
    <row r="1757" spans="4:8" x14ac:dyDescent="0.3">
      <c r="D1757">
        <v>4</v>
      </c>
      <c r="E1757" t="s">
        <v>37</v>
      </c>
      <c r="G1757">
        <v>3</v>
      </c>
      <c r="H1757" t="s">
        <v>27</v>
      </c>
    </row>
    <row r="1758" spans="4:8" x14ac:dyDescent="0.3">
      <c r="D1758">
        <v>1</v>
      </c>
      <c r="E1758" t="s">
        <v>37</v>
      </c>
      <c r="G1758">
        <v>2</v>
      </c>
      <c r="H1758" t="s">
        <v>27</v>
      </c>
    </row>
    <row r="1759" spans="4:8" x14ac:dyDescent="0.3">
      <c r="D1759">
        <v>1</v>
      </c>
      <c r="E1759" t="s">
        <v>37</v>
      </c>
      <c r="G1759">
        <v>2</v>
      </c>
      <c r="H1759" t="s">
        <v>27</v>
      </c>
    </row>
    <row r="1760" spans="4:8" x14ac:dyDescent="0.3">
      <c r="D1760">
        <v>3</v>
      </c>
      <c r="E1760" t="s">
        <v>37</v>
      </c>
      <c r="G1760">
        <v>1</v>
      </c>
      <c r="H1760" t="s">
        <v>27</v>
      </c>
    </row>
    <row r="1761" spans="4:8" x14ac:dyDescent="0.3">
      <c r="D1761">
        <v>1</v>
      </c>
      <c r="E1761" t="s">
        <v>37</v>
      </c>
      <c r="G1761">
        <v>1</v>
      </c>
      <c r="H1761" t="s">
        <v>27</v>
      </c>
    </row>
    <row r="1762" spans="4:8" x14ac:dyDescent="0.3">
      <c r="D1762">
        <v>1</v>
      </c>
      <c r="E1762" t="s">
        <v>37</v>
      </c>
      <c r="G1762">
        <v>2</v>
      </c>
      <c r="H1762" t="s">
        <v>27</v>
      </c>
    </row>
    <row r="1763" spans="4:8" x14ac:dyDescent="0.3">
      <c r="D1763">
        <v>2</v>
      </c>
      <c r="E1763" t="s">
        <v>37</v>
      </c>
      <c r="G1763">
        <v>1</v>
      </c>
      <c r="H1763" t="s">
        <v>27</v>
      </c>
    </row>
    <row r="1764" spans="4:8" x14ac:dyDescent="0.3">
      <c r="D1764">
        <v>1</v>
      </c>
      <c r="E1764" t="s">
        <v>37</v>
      </c>
      <c r="G1764">
        <v>2</v>
      </c>
      <c r="H1764" t="s">
        <v>27</v>
      </c>
    </row>
    <row r="1765" spans="4:8" x14ac:dyDescent="0.3">
      <c r="D1765">
        <v>2</v>
      </c>
      <c r="E1765" t="s">
        <v>37</v>
      </c>
      <c r="G1765">
        <v>1</v>
      </c>
      <c r="H1765" t="s">
        <v>27</v>
      </c>
    </row>
    <row r="1766" spans="4:8" x14ac:dyDescent="0.3">
      <c r="D1766">
        <v>4</v>
      </c>
      <c r="E1766" t="s">
        <v>37</v>
      </c>
    </row>
    <row r="1767" spans="4:8" x14ac:dyDescent="0.3">
      <c r="D1767">
        <v>3</v>
      </c>
      <c r="E1767" t="s">
        <v>37</v>
      </c>
    </row>
    <row r="1768" spans="4:8" x14ac:dyDescent="0.3">
      <c r="D1768">
        <v>1</v>
      </c>
      <c r="E1768" t="s">
        <v>37</v>
      </c>
    </row>
    <row r="1769" spans="4:8" x14ac:dyDescent="0.3">
      <c r="D1769">
        <v>2</v>
      </c>
      <c r="E1769" t="s">
        <v>37</v>
      </c>
    </row>
    <row r="1770" spans="4:8" x14ac:dyDescent="0.3">
      <c r="D1770">
        <v>2</v>
      </c>
      <c r="E1770" t="s">
        <v>37</v>
      </c>
    </row>
    <row r="1771" spans="4:8" x14ac:dyDescent="0.3">
      <c r="D1771">
        <v>3</v>
      </c>
      <c r="E1771" t="s">
        <v>37</v>
      </c>
    </row>
    <row r="1772" spans="4:8" x14ac:dyDescent="0.3">
      <c r="D1772">
        <v>2</v>
      </c>
      <c r="E1772" t="s">
        <v>37</v>
      </c>
    </row>
    <row r="1773" spans="4:8" x14ac:dyDescent="0.3">
      <c r="D1773">
        <v>1</v>
      </c>
      <c r="E1773" t="s">
        <v>37</v>
      </c>
    </row>
    <row r="1774" spans="4:8" x14ac:dyDescent="0.3">
      <c r="D1774">
        <v>1</v>
      </c>
      <c r="E1774" t="s">
        <v>37</v>
      </c>
    </row>
    <row r="1775" spans="4:8" x14ac:dyDescent="0.3">
      <c r="D1775">
        <v>1</v>
      </c>
      <c r="E1775" t="s">
        <v>37</v>
      </c>
    </row>
    <row r="1776" spans="4:8" x14ac:dyDescent="0.3">
      <c r="D1776">
        <v>2</v>
      </c>
      <c r="E1776" t="s">
        <v>37</v>
      </c>
    </row>
    <row r="1777" spans="4:5" x14ac:dyDescent="0.3">
      <c r="D1777">
        <v>1</v>
      </c>
      <c r="E1777" t="s">
        <v>37</v>
      </c>
    </row>
    <row r="1778" spans="4:5" x14ac:dyDescent="0.3">
      <c r="D1778">
        <v>2</v>
      </c>
      <c r="E1778" t="s">
        <v>37</v>
      </c>
    </row>
    <row r="1779" spans="4:5" x14ac:dyDescent="0.3">
      <c r="D1779">
        <v>1</v>
      </c>
      <c r="E1779" t="s">
        <v>37</v>
      </c>
    </row>
    <row r="1780" spans="4:5" x14ac:dyDescent="0.3">
      <c r="D1780">
        <v>2</v>
      </c>
      <c r="E1780" t="s">
        <v>37</v>
      </c>
    </row>
    <row r="1781" spans="4:5" x14ac:dyDescent="0.3">
      <c r="D1781">
        <v>1</v>
      </c>
      <c r="E1781" t="s">
        <v>37</v>
      </c>
    </row>
    <row r="1782" spans="4:5" x14ac:dyDescent="0.3">
      <c r="D1782">
        <v>1</v>
      </c>
      <c r="E1782" t="s">
        <v>37</v>
      </c>
    </row>
    <row r="1783" spans="4:5" x14ac:dyDescent="0.3">
      <c r="D1783">
        <v>1</v>
      </c>
      <c r="E1783" t="s">
        <v>37</v>
      </c>
    </row>
    <row r="1784" spans="4:5" x14ac:dyDescent="0.3">
      <c r="D1784">
        <v>1</v>
      </c>
      <c r="E1784" t="s">
        <v>37</v>
      </c>
    </row>
    <row r="1785" spans="4:5" x14ac:dyDescent="0.3">
      <c r="D1785">
        <v>2</v>
      </c>
      <c r="E1785" t="s">
        <v>37</v>
      </c>
    </row>
    <row r="1786" spans="4:5" x14ac:dyDescent="0.3">
      <c r="D1786">
        <v>3</v>
      </c>
      <c r="E1786" t="s">
        <v>37</v>
      </c>
    </row>
    <row r="1787" spans="4:5" x14ac:dyDescent="0.3">
      <c r="D1787">
        <v>1</v>
      </c>
      <c r="E1787" t="s">
        <v>37</v>
      </c>
    </row>
    <row r="1788" spans="4:5" x14ac:dyDescent="0.3">
      <c r="D1788">
        <v>3</v>
      </c>
      <c r="E1788" t="s">
        <v>37</v>
      </c>
    </row>
    <row r="1789" spans="4:5" x14ac:dyDescent="0.3">
      <c r="D1789">
        <v>1</v>
      </c>
      <c r="E1789" t="s">
        <v>37</v>
      </c>
    </row>
    <row r="1790" spans="4:5" x14ac:dyDescent="0.3">
      <c r="D1790">
        <v>2</v>
      </c>
      <c r="E1790" t="s">
        <v>37</v>
      </c>
    </row>
    <row r="1791" spans="4:5" x14ac:dyDescent="0.3">
      <c r="D1791">
        <v>1</v>
      </c>
      <c r="E1791" t="s">
        <v>37</v>
      </c>
    </row>
    <row r="1792" spans="4:5" x14ac:dyDescent="0.3">
      <c r="D1792">
        <v>3</v>
      </c>
      <c r="E1792" t="s">
        <v>37</v>
      </c>
    </row>
    <row r="1793" spans="4:5" x14ac:dyDescent="0.3">
      <c r="D1793">
        <v>1</v>
      </c>
      <c r="E1793" t="s">
        <v>37</v>
      </c>
    </row>
    <row r="1794" spans="4:5" x14ac:dyDescent="0.3">
      <c r="D1794">
        <v>1</v>
      </c>
      <c r="E1794" t="s">
        <v>37</v>
      </c>
    </row>
    <row r="1795" spans="4:5" x14ac:dyDescent="0.3">
      <c r="D1795">
        <v>2</v>
      </c>
      <c r="E1795" t="s">
        <v>37</v>
      </c>
    </row>
    <row r="1796" spans="4:5" x14ac:dyDescent="0.3">
      <c r="D1796">
        <v>1</v>
      </c>
      <c r="E1796" t="s">
        <v>37</v>
      </c>
    </row>
    <row r="1797" spans="4:5" x14ac:dyDescent="0.3">
      <c r="D1797">
        <v>1</v>
      </c>
      <c r="E1797" t="s">
        <v>37</v>
      </c>
    </row>
    <row r="1798" spans="4:5" x14ac:dyDescent="0.3">
      <c r="D1798">
        <v>1</v>
      </c>
      <c r="E1798" t="s">
        <v>37</v>
      </c>
    </row>
    <row r="1799" spans="4:5" x14ac:dyDescent="0.3">
      <c r="D1799">
        <v>1</v>
      </c>
      <c r="E1799" t="s">
        <v>37</v>
      </c>
    </row>
    <row r="1800" spans="4:5" x14ac:dyDescent="0.3">
      <c r="D1800">
        <v>1</v>
      </c>
      <c r="E1800" t="s">
        <v>37</v>
      </c>
    </row>
    <row r="1801" spans="4:5" x14ac:dyDescent="0.3">
      <c r="D1801">
        <v>2</v>
      </c>
      <c r="E1801" t="s">
        <v>37</v>
      </c>
    </row>
    <row r="1802" spans="4:5" x14ac:dyDescent="0.3">
      <c r="D1802">
        <v>2</v>
      </c>
      <c r="E1802" t="s">
        <v>37</v>
      </c>
    </row>
    <row r="1803" spans="4:5" x14ac:dyDescent="0.3">
      <c r="D1803">
        <v>2</v>
      </c>
      <c r="E1803" t="s">
        <v>37</v>
      </c>
    </row>
    <row r="1804" spans="4:5" x14ac:dyDescent="0.3">
      <c r="D1804">
        <v>4</v>
      </c>
      <c r="E1804" t="s">
        <v>37</v>
      </c>
    </row>
    <row r="1805" spans="4:5" x14ac:dyDescent="0.3">
      <c r="D1805">
        <v>1</v>
      </c>
      <c r="E1805" t="s">
        <v>37</v>
      </c>
    </row>
    <row r="1806" spans="4:5" x14ac:dyDescent="0.3">
      <c r="D1806">
        <v>4</v>
      </c>
      <c r="E1806" t="s">
        <v>37</v>
      </c>
    </row>
    <row r="1807" spans="4:5" x14ac:dyDescent="0.3">
      <c r="D1807">
        <v>3</v>
      </c>
      <c r="E1807" t="s">
        <v>37</v>
      </c>
    </row>
    <row r="1808" spans="4:5" x14ac:dyDescent="0.3">
      <c r="D1808">
        <v>3</v>
      </c>
      <c r="E1808" t="s">
        <v>37</v>
      </c>
    </row>
    <row r="1809" spans="4:5" x14ac:dyDescent="0.3">
      <c r="D1809">
        <v>3</v>
      </c>
      <c r="E1809" t="s">
        <v>37</v>
      </c>
    </row>
    <row r="1810" spans="4:5" x14ac:dyDescent="0.3">
      <c r="D1810">
        <v>2</v>
      </c>
      <c r="E1810" t="s">
        <v>37</v>
      </c>
    </row>
    <row r="1811" spans="4:5" x14ac:dyDescent="0.3">
      <c r="D1811">
        <v>2</v>
      </c>
      <c r="E1811" t="s">
        <v>37</v>
      </c>
    </row>
    <row r="1812" spans="4:5" x14ac:dyDescent="0.3">
      <c r="D1812">
        <v>1</v>
      </c>
      <c r="E1812" t="s">
        <v>37</v>
      </c>
    </row>
    <row r="1813" spans="4:5" x14ac:dyDescent="0.3">
      <c r="D1813">
        <v>4</v>
      </c>
      <c r="E1813" t="s">
        <v>37</v>
      </c>
    </row>
    <row r="1814" spans="4:5" x14ac:dyDescent="0.3">
      <c r="D1814">
        <v>1</v>
      </c>
      <c r="E1814" t="s">
        <v>37</v>
      </c>
    </row>
    <row r="1815" spans="4:5" x14ac:dyDescent="0.3">
      <c r="D1815">
        <v>2</v>
      </c>
      <c r="E1815" t="s">
        <v>37</v>
      </c>
    </row>
    <row r="1816" spans="4:5" x14ac:dyDescent="0.3">
      <c r="D1816">
        <v>4</v>
      </c>
      <c r="E1816" t="s">
        <v>37</v>
      </c>
    </row>
    <row r="1817" spans="4:5" x14ac:dyDescent="0.3">
      <c r="D1817">
        <v>3</v>
      </c>
      <c r="E1817" t="s">
        <v>37</v>
      </c>
    </row>
    <row r="1818" spans="4:5" x14ac:dyDescent="0.3">
      <c r="D1818">
        <v>2</v>
      </c>
      <c r="E1818" t="s">
        <v>37</v>
      </c>
    </row>
    <row r="1819" spans="4:5" x14ac:dyDescent="0.3">
      <c r="D1819">
        <v>1</v>
      </c>
      <c r="E1819" t="s">
        <v>37</v>
      </c>
    </row>
    <row r="1820" spans="4:5" x14ac:dyDescent="0.3">
      <c r="D1820">
        <v>2</v>
      </c>
      <c r="E1820" t="s">
        <v>37</v>
      </c>
    </row>
    <row r="1821" spans="4:5" x14ac:dyDescent="0.3">
      <c r="D1821">
        <v>1</v>
      </c>
      <c r="E1821" t="s">
        <v>37</v>
      </c>
    </row>
    <row r="1822" spans="4:5" x14ac:dyDescent="0.3">
      <c r="D1822">
        <v>3</v>
      </c>
      <c r="E1822" t="s">
        <v>37</v>
      </c>
    </row>
    <row r="1823" spans="4:5" x14ac:dyDescent="0.3">
      <c r="D1823">
        <v>3</v>
      </c>
      <c r="E1823" t="s">
        <v>37</v>
      </c>
    </row>
    <row r="1824" spans="4:5" x14ac:dyDescent="0.3">
      <c r="D1824">
        <v>1</v>
      </c>
      <c r="E1824" t="s">
        <v>37</v>
      </c>
    </row>
    <row r="1825" spans="4:5" x14ac:dyDescent="0.3">
      <c r="D1825">
        <v>1</v>
      </c>
      <c r="E1825" t="s">
        <v>37</v>
      </c>
    </row>
    <row r="1826" spans="4:5" x14ac:dyDescent="0.3">
      <c r="D1826">
        <v>2</v>
      </c>
      <c r="E1826" t="s">
        <v>37</v>
      </c>
    </row>
    <row r="1827" spans="4:5" x14ac:dyDescent="0.3">
      <c r="D1827">
        <v>3</v>
      </c>
      <c r="E1827" t="s">
        <v>37</v>
      </c>
    </row>
    <row r="1828" spans="4:5" x14ac:dyDescent="0.3">
      <c r="D1828">
        <v>2</v>
      </c>
      <c r="E1828" t="s">
        <v>37</v>
      </c>
    </row>
    <row r="1829" spans="4:5" x14ac:dyDescent="0.3">
      <c r="D1829">
        <v>4</v>
      </c>
      <c r="E1829" t="s">
        <v>37</v>
      </c>
    </row>
    <row r="1830" spans="4:5" x14ac:dyDescent="0.3">
      <c r="D1830">
        <v>2</v>
      </c>
      <c r="E1830" t="s">
        <v>37</v>
      </c>
    </row>
    <row r="1831" spans="4:5" x14ac:dyDescent="0.3">
      <c r="D1831">
        <v>1</v>
      </c>
      <c r="E1831" t="s">
        <v>37</v>
      </c>
    </row>
    <row r="1832" spans="4:5" x14ac:dyDescent="0.3">
      <c r="D1832">
        <v>2</v>
      </c>
      <c r="E1832" t="s">
        <v>37</v>
      </c>
    </row>
    <row r="1833" spans="4:5" x14ac:dyDescent="0.3">
      <c r="D1833">
        <v>5</v>
      </c>
      <c r="E1833" t="s">
        <v>37</v>
      </c>
    </row>
    <row r="1834" spans="4:5" x14ac:dyDescent="0.3">
      <c r="D1834">
        <v>2</v>
      </c>
      <c r="E1834" t="s">
        <v>37</v>
      </c>
    </row>
    <row r="1835" spans="4:5" x14ac:dyDescent="0.3">
      <c r="D1835">
        <v>4</v>
      </c>
      <c r="E1835" t="s">
        <v>37</v>
      </c>
    </row>
    <row r="1836" spans="4:5" x14ac:dyDescent="0.3">
      <c r="D1836">
        <v>4</v>
      </c>
      <c r="E1836" t="s">
        <v>37</v>
      </c>
    </row>
    <row r="1837" spans="4:5" x14ac:dyDescent="0.3">
      <c r="D1837">
        <v>1</v>
      </c>
      <c r="E1837" t="s">
        <v>37</v>
      </c>
    </row>
    <row r="1838" spans="4:5" x14ac:dyDescent="0.3">
      <c r="D1838">
        <v>1</v>
      </c>
      <c r="E1838" t="s">
        <v>37</v>
      </c>
    </row>
    <row r="1839" spans="4:5" x14ac:dyDescent="0.3">
      <c r="D1839">
        <v>3</v>
      </c>
      <c r="E1839" t="s">
        <v>37</v>
      </c>
    </row>
    <row r="1840" spans="4:5" x14ac:dyDescent="0.3">
      <c r="D1840">
        <v>2</v>
      </c>
      <c r="E1840" t="s">
        <v>37</v>
      </c>
    </row>
    <row r="1841" spans="4:5" x14ac:dyDescent="0.3">
      <c r="D1841">
        <v>1</v>
      </c>
      <c r="E1841" t="s">
        <v>37</v>
      </c>
    </row>
    <row r="1842" spans="4:5" x14ac:dyDescent="0.3">
      <c r="D1842">
        <v>1</v>
      </c>
      <c r="E1842" t="s">
        <v>37</v>
      </c>
    </row>
    <row r="1843" spans="4:5" x14ac:dyDescent="0.3">
      <c r="D1843">
        <v>1</v>
      </c>
      <c r="E1843" t="s">
        <v>37</v>
      </c>
    </row>
    <row r="1844" spans="4:5" x14ac:dyDescent="0.3">
      <c r="D1844">
        <v>1</v>
      </c>
      <c r="E1844" t="s">
        <v>37</v>
      </c>
    </row>
    <row r="1845" spans="4:5" x14ac:dyDescent="0.3">
      <c r="D1845">
        <v>2</v>
      </c>
      <c r="E1845" t="s">
        <v>37</v>
      </c>
    </row>
    <row r="1846" spans="4:5" x14ac:dyDescent="0.3">
      <c r="D1846">
        <v>1</v>
      </c>
      <c r="E1846" t="s">
        <v>37</v>
      </c>
    </row>
    <row r="1847" spans="4:5" x14ac:dyDescent="0.3">
      <c r="D1847">
        <v>3</v>
      </c>
      <c r="E1847" t="s">
        <v>37</v>
      </c>
    </row>
    <row r="1848" spans="4:5" x14ac:dyDescent="0.3">
      <c r="D1848">
        <v>1</v>
      </c>
      <c r="E1848" t="s">
        <v>37</v>
      </c>
    </row>
    <row r="1849" spans="4:5" x14ac:dyDescent="0.3">
      <c r="D1849">
        <v>3</v>
      </c>
      <c r="E1849" t="s">
        <v>37</v>
      </c>
    </row>
    <row r="1850" spans="4:5" x14ac:dyDescent="0.3">
      <c r="D1850">
        <v>3</v>
      </c>
      <c r="E1850" t="s">
        <v>37</v>
      </c>
    </row>
    <row r="1851" spans="4:5" x14ac:dyDescent="0.3">
      <c r="D1851">
        <v>1</v>
      </c>
      <c r="E1851" t="s">
        <v>37</v>
      </c>
    </row>
    <row r="1852" spans="4:5" x14ac:dyDescent="0.3">
      <c r="D1852">
        <v>3</v>
      </c>
      <c r="E1852" t="s">
        <v>37</v>
      </c>
    </row>
    <row r="1853" spans="4:5" x14ac:dyDescent="0.3">
      <c r="D1853">
        <v>2</v>
      </c>
      <c r="E1853" t="s">
        <v>37</v>
      </c>
    </row>
    <row r="1854" spans="4:5" x14ac:dyDescent="0.3">
      <c r="D1854">
        <v>1</v>
      </c>
      <c r="E1854" t="s">
        <v>37</v>
      </c>
    </row>
    <row r="1855" spans="4:5" x14ac:dyDescent="0.3">
      <c r="D1855">
        <v>3</v>
      </c>
      <c r="E1855" t="s">
        <v>37</v>
      </c>
    </row>
    <row r="1856" spans="4:5" x14ac:dyDescent="0.3">
      <c r="D1856">
        <v>3</v>
      </c>
      <c r="E1856" t="s">
        <v>37</v>
      </c>
    </row>
    <row r="1857" spans="4:5" x14ac:dyDescent="0.3">
      <c r="D1857">
        <v>3</v>
      </c>
      <c r="E1857" t="s">
        <v>37</v>
      </c>
    </row>
    <row r="1858" spans="4:5" x14ac:dyDescent="0.3">
      <c r="D1858">
        <v>2</v>
      </c>
      <c r="E1858" t="s">
        <v>37</v>
      </c>
    </row>
    <row r="1859" spans="4:5" x14ac:dyDescent="0.3">
      <c r="D1859">
        <v>1</v>
      </c>
      <c r="E1859" t="s">
        <v>37</v>
      </c>
    </row>
    <row r="1860" spans="4:5" x14ac:dyDescent="0.3">
      <c r="D1860">
        <v>4</v>
      </c>
      <c r="E1860" t="s">
        <v>37</v>
      </c>
    </row>
    <row r="1861" spans="4:5" x14ac:dyDescent="0.3">
      <c r="D1861">
        <v>1</v>
      </c>
      <c r="E1861" t="s">
        <v>37</v>
      </c>
    </row>
    <row r="1862" spans="4:5" x14ac:dyDescent="0.3">
      <c r="D1862">
        <v>2</v>
      </c>
      <c r="E1862" t="s">
        <v>37</v>
      </c>
    </row>
    <row r="1863" spans="4:5" x14ac:dyDescent="0.3">
      <c r="D1863">
        <v>3</v>
      </c>
      <c r="E1863" t="s">
        <v>37</v>
      </c>
    </row>
    <row r="1864" spans="4:5" x14ac:dyDescent="0.3">
      <c r="D1864">
        <v>1</v>
      </c>
      <c r="E1864" t="s">
        <v>37</v>
      </c>
    </row>
    <row r="1865" spans="4:5" x14ac:dyDescent="0.3">
      <c r="D1865">
        <v>4</v>
      </c>
      <c r="E1865" t="s">
        <v>37</v>
      </c>
    </row>
    <row r="1866" spans="4:5" x14ac:dyDescent="0.3">
      <c r="D1866">
        <v>3</v>
      </c>
      <c r="E1866" t="s">
        <v>37</v>
      </c>
    </row>
    <row r="1867" spans="4:5" x14ac:dyDescent="0.3">
      <c r="D1867">
        <v>5</v>
      </c>
      <c r="E1867" t="s">
        <v>37</v>
      </c>
    </row>
    <row r="1868" spans="4:5" x14ac:dyDescent="0.3">
      <c r="D1868">
        <v>1</v>
      </c>
      <c r="E1868" t="s">
        <v>37</v>
      </c>
    </row>
    <row r="1869" spans="4:5" x14ac:dyDescent="0.3">
      <c r="D1869">
        <v>2</v>
      </c>
      <c r="E1869" t="s">
        <v>37</v>
      </c>
    </row>
    <row r="1870" spans="4:5" x14ac:dyDescent="0.3">
      <c r="D1870">
        <v>1</v>
      </c>
      <c r="E1870" t="s">
        <v>37</v>
      </c>
    </row>
    <row r="1871" spans="4:5" x14ac:dyDescent="0.3">
      <c r="D1871">
        <v>1</v>
      </c>
      <c r="E1871" t="s">
        <v>37</v>
      </c>
    </row>
    <row r="1872" spans="4:5" x14ac:dyDescent="0.3">
      <c r="D1872">
        <v>2</v>
      </c>
      <c r="E1872" t="s">
        <v>37</v>
      </c>
    </row>
    <row r="1873" spans="4:5" x14ac:dyDescent="0.3">
      <c r="D1873">
        <v>2</v>
      </c>
      <c r="E1873" t="s">
        <v>37</v>
      </c>
    </row>
    <row r="1874" spans="4:5" x14ac:dyDescent="0.3">
      <c r="D1874">
        <v>1</v>
      </c>
      <c r="E1874" t="s">
        <v>37</v>
      </c>
    </row>
    <row r="1875" spans="4:5" x14ac:dyDescent="0.3">
      <c r="D1875">
        <v>1</v>
      </c>
      <c r="E1875" t="s">
        <v>37</v>
      </c>
    </row>
    <row r="1876" spans="4:5" x14ac:dyDescent="0.3">
      <c r="D1876">
        <v>1</v>
      </c>
      <c r="E1876" t="s">
        <v>37</v>
      </c>
    </row>
    <row r="1877" spans="4:5" x14ac:dyDescent="0.3">
      <c r="D1877">
        <v>1</v>
      </c>
      <c r="E1877" t="s">
        <v>37</v>
      </c>
    </row>
    <row r="1878" spans="4:5" x14ac:dyDescent="0.3">
      <c r="D1878">
        <v>1</v>
      </c>
      <c r="E1878" t="s">
        <v>37</v>
      </c>
    </row>
    <row r="1879" spans="4:5" x14ac:dyDescent="0.3">
      <c r="D1879">
        <v>3</v>
      </c>
      <c r="E1879" t="s">
        <v>37</v>
      </c>
    </row>
    <row r="1880" spans="4:5" x14ac:dyDescent="0.3">
      <c r="D1880">
        <v>3</v>
      </c>
      <c r="E1880" t="s">
        <v>37</v>
      </c>
    </row>
    <row r="1881" spans="4:5" x14ac:dyDescent="0.3">
      <c r="D1881">
        <v>1</v>
      </c>
      <c r="E1881" t="s">
        <v>37</v>
      </c>
    </row>
    <row r="1882" spans="4:5" x14ac:dyDescent="0.3">
      <c r="D1882">
        <v>1</v>
      </c>
      <c r="E1882" t="s">
        <v>37</v>
      </c>
    </row>
    <row r="1883" spans="4:5" x14ac:dyDescent="0.3">
      <c r="D1883">
        <v>2</v>
      </c>
      <c r="E1883" t="s">
        <v>37</v>
      </c>
    </row>
    <row r="1884" spans="4:5" x14ac:dyDescent="0.3">
      <c r="D1884">
        <v>3</v>
      </c>
      <c r="E1884" t="s">
        <v>37</v>
      </c>
    </row>
    <row r="1885" spans="4:5" x14ac:dyDescent="0.3">
      <c r="D1885">
        <v>2</v>
      </c>
      <c r="E1885" t="s">
        <v>37</v>
      </c>
    </row>
    <row r="1886" spans="4:5" x14ac:dyDescent="0.3">
      <c r="D1886">
        <v>1</v>
      </c>
      <c r="E1886" t="s">
        <v>37</v>
      </c>
    </row>
    <row r="1887" spans="4:5" x14ac:dyDescent="0.3">
      <c r="D1887">
        <v>1</v>
      </c>
      <c r="E1887" t="s">
        <v>37</v>
      </c>
    </row>
    <row r="1888" spans="4:5" x14ac:dyDescent="0.3">
      <c r="D1888">
        <v>5</v>
      </c>
      <c r="E1888" t="s">
        <v>37</v>
      </c>
    </row>
    <row r="1889" spans="4:5" x14ac:dyDescent="0.3">
      <c r="D1889">
        <v>1</v>
      </c>
      <c r="E1889" t="s">
        <v>37</v>
      </c>
    </row>
    <row r="1890" spans="4:5" x14ac:dyDescent="0.3">
      <c r="D1890">
        <v>1</v>
      </c>
      <c r="E1890" t="s">
        <v>37</v>
      </c>
    </row>
    <row r="1891" spans="4:5" x14ac:dyDescent="0.3">
      <c r="D1891">
        <v>1</v>
      </c>
      <c r="E1891" t="s">
        <v>37</v>
      </c>
    </row>
    <row r="1892" spans="4:5" x14ac:dyDescent="0.3">
      <c r="D1892">
        <v>1</v>
      </c>
      <c r="E1892" t="s">
        <v>37</v>
      </c>
    </row>
    <row r="1893" spans="4:5" x14ac:dyDescent="0.3">
      <c r="D1893">
        <v>1</v>
      </c>
      <c r="E1893" t="s">
        <v>37</v>
      </c>
    </row>
    <row r="1894" spans="4:5" x14ac:dyDescent="0.3">
      <c r="D1894">
        <v>1</v>
      </c>
      <c r="E1894" t="s">
        <v>37</v>
      </c>
    </row>
    <row r="1895" spans="4:5" x14ac:dyDescent="0.3">
      <c r="D1895">
        <v>2</v>
      </c>
      <c r="E1895" t="s">
        <v>37</v>
      </c>
    </row>
    <row r="1896" spans="4:5" x14ac:dyDescent="0.3">
      <c r="D1896">
        <v>2</v>
      </c>
      <c r="E1896" t="s">
        <v>37</v>
      </c>
    </row>
    <row r="1897" spans="4:5" x14ac:dyDescent="0.3">
      <c r="D1897">
        <v>4</v>
      </c>
      <c r="E1897" t="s">
        <v>37</v>
      </c>
    </row>
    <row r="1898" spans="4:5" x14ac:dyDescent="0.3">
      <c r="D1898">
        <v>1</v>
      </c>
      <c r="E1898" t="s">
        <v>37</v>
      </c>
    </row>
    <row r="1899" spans="4:5" x14ac:dyDescent="0.3">
      <c r="D1899">
        <v>1</v>
      </c>
      <c r="E1899" t="s">
        <v>37</v>
      </c>
    </row>
    <row r="1900" spans="4:5" x14ac:dyDescent="0.3">
      <c r="D1900">
        <v>2</v>
      </c>
      <c r="E1900" t="s">
        <v>37</v>
      </c>
    </row>
    <row r="1901" spans="4:5" x14ac:dyDescent="0.3">
      <c r="D1901">
        <v>2</v>
      </c>
      <c r="E1901" t="s">
        <v>37</v>
      </c>
    </row>
    <row r="1902" spans="4:5" x14ac:dyDescent="0.3">
      <c r="D1902">
        <v>2</v>
      </c>
      <c r="E1902" t="s">
        <v>37</v>
      </c>
    </row>
    <row r="1903" spans="4:5" x14ac:dyDescent="0.3">
      <c r="D1903">
        <v>3</v>
      </c>
      <c r="E1903" t="s">
        <v>37</v>
      </c>
    </row>
    <row r="1904" spans="4:5" x14ac:dyDescent="0.3">
      <c r="D1904">
        <v>1</v>
      </c>
      <c r="E1904" t="s">
        <v>37</v>
      </c>
    </row>
    <row r="1905" spans="4:5" x14ac:dyDescent="0.3">
      <c r="D1905">
        <v>3</v>
      </c>
      <c r="E1905" t="s">
        <v>37</v>
      </c>
    </row>
    <row r="1906" spans="4:5" x14ac:dyDescent="0.3">
      <c r="D1906">
        <v>1</v>
      </c>
      <c r="E1906" t="s">
        <v>37</v>
      </c>
    </row>
    <row r="1907" spans="4:5" x14ac:dyDescent="0.3">
      <c r="D1907">
        <v>3</v>
      </c>
      <c r="E1907" t="s">
        <v>37</v>
      </c>
    </row>
    <row r="1908" spans="4:5" x14ac:dyDescent="0.3">
      <c r="D1908">
        <v>1</v>
      </c>
      <c r="E1908" t="s">
        <v>37</v>
      </c>
    </row>
    <row r="1909" spans="4:5" x14ac:dyDescent="0.3">
      <c r="D1909">
        <v>1</v>
      </c>
      <c r="E1909" t="s">
        <v>37</v>
      </c>
    </row>
    <row r="1910" spans="4:5" x14ac:dyDescent="0.3">
      <c r="D1910">
        <v>2</v>
      </c>
      <c r="E1910" t="s">
        <v>37</v>
      </c>
    </row>
    <row r="1911" spans="4:5" x14ac:dyDescent="0.3">
      <c r="D1911">
        <v>2</v>
      </c>
      <c r="E1911" t="s">
        <v>37</v>
      </c>
    </row>
    <row r="1912" spans="4:5" x14ac:dyDescent="0.3">
      <c r="D1912">
        <v>5</v>
      </c>
      <c r="E1912" t="s">
        <v>37</v>
      </c>
    </row>
    <row r="1913" spans="4:5" x14ac:dyDescent="0.3">
      <c r="D1913">
        <v>5</v>
      </c>
      <c r="E1913" t="s">
        <v>37</v>
      </c>
    </row>
    <row r="1914" spans="4:5" x14ac:dyDescent="0.3">
      <c r="D1914">
        <v>1</v>
      </c>
      <c r="E1914" t="s">
        <v>37</v>
      </c>
    </row>
    <row r="1915" spans="4:5" x14ac:dyDescent="0.3">
      <c r="D1915">
        <v>1</v>
      </c>
      <c r="E1915" t="s">
        <v>37</v>
      </c>
    </row>
    <row r="1916" spans="4:5" x14ac:dyDescent="0.3">
      <c r="D1916">
        <v>2</v>
      </c>
      <c r="E1916" t="s">
        <v>37</v>
      </c>
    </row>
    <row r="1917" spans="4:5" x14ac:dyDescent="0.3">
      <c r="D1917">
        <v>5</v>
      </c>
      <c r="E1917" t="s">
        <v>37</v>
      </c>
    </row>
    <row r="1918" spans="4:5" x14ac:dyDescent="0.3">
      <c r="D1918">
        <v>4</v>
      </c>
      <c r="E1918" t="s">
        <v>37</v>
      </c>
    </row>
    <row r="1919" spans="4:5" x14ac:dyDescent="0.3">
      <c r="D1919">
        <v>1</v>
      </c>
      <c r="E1919" t="s">
        <v>37</v>
      </c>
    </row>
    <row r="1920" spans="4:5" x14ac:dyDescent="0.3">
      <c r="D1920">
        <v>5</v>
      </c>
      <c r="E1920" t="s">
        <v>37</v>
      </c>
    </row>
    <row r="1921" spans="4:5" x14ac:dyDescent="0.3">
      <c r="D1921">
        <v>3</v>
      </c>
      <c r="E1921" t="s">
        <v>37</v>
      </c>
    </row>
    <row r="1922" spans="4:5" x14ac:dyDescent="0.3">
      <c r="D1922">
        <v>1</v>
      </c>
      <c r="E1922" t="s">
        <v>37</v>
      </c>
    </row>
    <row r="1923" spans="4:5" x14ac:dyDescent="0.3">
      <c r="D1923">
        <v>1</v>
      </c>
      <c r="E1923" t="s">
        <v>37</v>
      </c>
    </row>
    <row r="1924" spans="4:5" x14ac:dyDescent="0.3">
      <c r="D1924">
        <v>5</v>
      </c>
      <c r="E1924" t="s">
        <v>37</v>
      </c>
    </row>
    <row r="1925" spans="4:5" x14ac:dyDescent="0.3">
      <c r="D1925">
        <v>4</v>
      </c>
      <c r="E1925" t="s">
        <v>37</v>
      </c>
    </row>
    <row r="1926" spans="4:5" x14ac:dyDescent="0.3">
      <c r="D1926">
        <v>1</v>
      </c>
      <c r="E1926" t="s">
        <v>37</v>
      </c>
    </row>
    <row r="1927" spans="4:5" x14ac:dyDescent="0.3">
      <c r="D1927">
        <v>5</v>
      </c>
      <c r="E1927" t="s">
        <v>37</v>
      </c>
    </row>
    <row r="1928" spans="4:5" x14ac:dyDescent="0.3">
      <c r="D1928">
        <v>2</v>
      </c>
      <c r="E1928" t="s">
        <v>37</v>
      </c>
    </row>
    <row r="1929" spans="4:5" x14ac:dyDescent="0.3">
      <c r="D1929">
        <v>2</v>
      </c>
      <c r="E1929" t="s">
        <v>37</v>
      </c>
    </row>
    <row r="1930" spans="4:5" x14ac:dyDescent="0.3">
      <c r="D1930">
        <v>1</v>
      </c>
      <c r="E1930" t="s">
        <v>37</v>
      </c>
    </row>
    <row r="1931" spans="4:5" x14ac:dyDescent="0.3">
      <c r="D1931">
        <v>2</v>
      </c>
      <c r="E1931" t="s">
        <v>37</v>
      </c>
    </row>
    <row r="1932" spans="4:5" x14ac:dyDescent="0.3">
      <c r="D1932">
        <v>1</v>
      </c>
      <c r="E1932" t="s">
        <v>37</v>
      </c>
    </row>
    <row r="1933" spans="4:5" x14ac:dyDescent="0.3">
      <c r="D1933">
        <v>2</v>
      </c>
      <c r="E1933" t="s">
        <v>37</v>
      </c>
    </row>
    <row r="1934" spans="4:5" x14ac:dyDescent="0.3">
      <c r="D1934">
        <v>3</v>
      </c>
      <c r="E1934" t="s">
        <v>37</v>
      </c>
    </row>
    <row r="1935" spans="4:5" x14ac:dyDescent="0.3">
      <c r="D1935">
        <v>1</v>
      </c>
      <c r="E1935" t="s">
        <v>37</v>
      </c>
    </row>
    <row r="1936" spans="4:5" x14ac:dyDescent="0.3">
      <c r="D1936">
        <v>1</v>
      </c>
      <c r="E1936" t="s">
        <v>37</v>
      </c>
    </row>
    <row r="1937" spans="4:5" x14ac:dyDescent="0.3">
      <c r="D1937">
        <v>2</v>
      </c>
      <c r="E1937" t="s">
        <v>37</v>
      </c>
    </row>
    <row r="1938" spans="4:5" x14ac:dyDescent="0.3">
      <c r="D1938">
        <v>1</v>
      </c>
      <c r="E1938" t="s">
        <v>37</v>
      </c>
    </row>
    <row r="1939" spans="4:5" x14ac:dyDescent="0.3">
      <c r="D1939">
        <v>2</v>
      </c>
      <c r="E1939" t="s">
        <v>37</v>
      </c>
    </row>
    <row r="1940" spans="4:5" x14ac:dyDescent="0.3">
      <c r="D1940">
        <v>5</v>
      </c>
      <c r="E1940" t="s">
        <v>37</v>
      </c>
    </row>
    <row r="1941" spans="4:5" x14ac:dyDescent="0.3">
      <c r="D1941">
        <v>1</v>
      </c>
      <c r="E1941" t="s">
        <v>37</v>
      </c>
    </row>
    <row r="1942" spans="4:5" x14ac:dyDescent="0.3">
      <c r="D1942">
        <v>2</v>
      </c>
      <c r="E1942" t="s">
        <v>37</v>
      </c>
    </row>
    <row r="1943" spans="4:5" x14ac:dyDescent="0.3">
      <c r="D1943">
        <v>1</v>
      </c>
      <c r="E1943" t="s">
        <v>37</v>
      </c>
    </row>
    <row r="1944" spans="4:5" x14ac:dyDescent="0.3">
      <c r="D1944">
        <v>2</v>
      </c>
      <c r="E1944" t="s">
        <v>37</v>
      </c>
    </row>
    <row r="1945" spans="4:5" x14ac:dyDescent="0.3">
      <c r="D1945">
        <v>4</v>
      </c>
      <c r="E1945" t="s">
        <v>37</v>
      </c>
    </row>
    <row r="1946" spans="4:5" x14ac:dyDescent="0.3">
      <c r="D1946">
        <v>3</v>
      </c>
      <c r="E1946" t="s">
        <v>37</v>
      </c>
    </row>
    <row r="1947" spans="4:5" x14ac:dyDescent="0.3">
      <c r="D1947">
        <v>3</v>
      </c>
      <c r="E1947" t="s">
        <v>37</v>
      </c>
    </row>
    <row r="1948" spans="4:5" x14ac:dyDescent="0.3">
      <c r="D1948">
        <v>2</v>
      </c>
      <c r="E1948" t="s">
        <v>37</v>
      </c>
    </row>
    <row r="1949" spans="4:5" x14ac:dyDescent="0.3">
      <c r="D1949">
        <v>3</v>
      </c>
      <c r="E1949" t="s">
        <v>37</v>
      </c>
    </row>
    <row r="1950" spans="4:5" x14ac:dyDescent="0.3">
      <c r="D1950">
        <v>1</v>
      </c>
      <c r="E1950" t="s">
        <v>37</v>
      </c>
    </row>
    <row r="1951" spans="4:5" x14ac:dyDescent="0.3">
      <c r="D1951">
        <v>1</v>
      </c>
      <c r="E1951" t="s">
        <v>37</v>
      </c>
    </row>
    <row r="1952" spans="4:5" x14ac:dyDescent="0.3">
      <c r="D1952">
        <v>4</v>
      </c>
      <c r="E1952" t="s">
        <v>37</v>
      </c>
    </row>
    <row r="1953" spans="4:5" x14ac:dyDescent="0.3">
      <c r="D1953">
        <v>5</v>
      </c>
      <c r="E1953" t="s">
        <v>37</v>
      </c>
    </row>
    <row r="1954" spans="4:5" x14ac:dyDescent="0.3">
      <c r="D1954">
        <v>5</v>
      </c>
      <c r="E1954" t="s">
        <v>37</v>
      </c>
    </row>
    <row r="1955" spans="4:5" x14ac:dyDescent="0.3">
      <c r="D1955">
        <v>1</v>
      </c>
      <c r="E1955" t="s">
        <v>37</v>
      </c>
    </row>
    <row r="1956" spans="4:5" x14ac:dyDescent="0.3">
      <c r="D1956">
        <v>3</v>
      </c>
      <c r="E1956" t="s">
        <v>37</v>
      </c>
    </row>
    <row r="1957" spans="4:5" x14ac:dyDescent="0.3">
      <c r="D1957">
        <v>2</v>
      </c>
      <c r="E1957" t="s">
        <v>37</v>
      </c>
    </row>
    <row r="1958" spans="4:5" x14ac:dyDescent="0.3">
      <c r="D1958">
        <v>2</v>
      </c>
      <c r="E1958" t="s">
        <v>37</v>
      </c>
    </row>
    <row r="1959" spans="4:5" x14ac:dyDescent="0.3">
      <c r="D1959">
        <v>2</v>
      </c>
      <c r="E1959" t="s">
        <v>37</v>
      </c>
    </row>
    <row r="1960" spans="4:5" x14ac:dyDescent="0.3">
      <c r="D1960">
        <v>1</v>
      </c>
      <c r="E1960" t="s">
        <v>37</v>
      </c>
    </row>
    <row r="1961" spans="4:5" x14ac:dyDescent="0.3">
      <c r="D1961">
        <v>3</v>
      </c>
      <c r="E1961" t="s">
        <v>37</v>
      </c>
    </row>
    <row r="1962" spans="4:5" x14ac:dyDescent="0.3">
      <c r="D1962">
        <v>1</v>
      </c>
      <c r="E1962" t="s">
        <v>37</v>
      </c>
    </row>
    <row r="1963" spans="4:5" x14ac:dyDescent="0.3">
      <c r="D1963">
        <v>2</v>
      </c>
      <c r="E1963" t="s">
        <v>37</v>
      </c>
    </row>
    <row r="1964" spans="4:5" x14ac:dyDescent="0.3">
      <c r="D1964">
        <v>3</v>
      </c>
      <c r="E1964" t="s">
        <v>37</v>
      </c>
    </row>
    <row r="1965" spans="4:5" x14ac:dyDescent="0.3">
      <c r="D1965">
        <v>1</v>
      </c>
      <c r="E1965" t="s">
        <v>37</v>
      </c>
    </row>
    <row r="1966" spans="4:5" x14ac:dyDescent="0.3">
      <c r="D1966">
        <v>2</v>
      </c>
      <c r="E1966" t="s">
        <v>37</v>
      </c>
    </row>
    <row r="1967" spans="4:5" x14ac:dyDescent="0.3">
      <c r="D1967">
        <v>2</v>
      </c>
      <c r="E1967" t="s">
        <v>37</v>
      </c>
    </row>
    <row r="1968" spans="4:5" x14ac:dyDescent="0.3">
      <c r="D1968">
        <v>4</v>
      </c>
      <c r="E1968" t="s">
        <v>37</v>
      </c>
    </row>
    <row r="1969" spans="4:5" x14ac:dyDescent="0.3">
      <c r="D1969">
        <v>1</v>
      </c>
      <c r="E1969" t="s">
        <v>37</v>
      </c>
    </row>
    <row r="1970" spans="4:5" x14ac:dyDescent="0.3">
      <c r="D1970">
        <v>2</v>
      </c>
      <c r="E1970" t="s">
        <v>37</v>
      </c>
    </row>
    <row r="1971" spans="4:5" x14ac:dyDescent="0.3">
      <c r="D1971">
        <v>1</v>
      </c>
      <c r="E1971" t="s">
        <v>37</v>
      </c>
    </row>
    <row r="1972" spans="4:5" x14ac:dyDescent="0.3">
      <c r="D1972">
        <v>2</v>
      </c>
      <c r="E1972" t="s">
        <v>37</v>
      </c>
    </row>
    <row r="1973" spans="4:5" x14ac:dyDescent="0.3">
      <c r="D1973">
        <v>2</v>
      </c>
      <c r="E1973" t="s">
        <v>37</v>
      </c>
    </row>
    <row r="1974" spans="4:5" x14ac:dyDescent="0.3">
      <c r="D1974">
        <v>2</v>
      </c>
      <c r="E1974" t="s">
        <v>37</v>
      </c>
    </row>
    <row r="1975" spans="4:5" x14ac:dyDescent="0.3">
      <c r="D1975">
        <v>3</v>
      </c>
      <c r="E1975" t="s">
        <v>37</v>
      </c>
    </row>
    <row r="1976" spans="4:5" x14ac:dyDescent="0.3">
      <c r="D1976">
        <v>2</v>
      </c>
      <c r="E1976" t="s">
        <v>37</v>
      </c>
    </row>
    <row r="1977" spans="4:5" x14ac:dyDescent="0.3">
      <c r="D1977">
        <v>1</v>
      </c>
      <c r="E1977" t="s">
        <v>37</v>
      </c>
    </row>
    <row r="1978" spans="4:5" x14ac:dyDescent="0.3">
      <c r="D1978">
        <v>2</v>
      </c>
      <c r="E1978" t="s">
        <v>37</v>
      </c>
    </row>
    <row r="1979" spans="4:5" x14ac:dyDescent="0.3">
      <c r="D1979">
        <v>2</v>
      </c>
      <c r="E1979" t="s">
        <v>37</v>
      </c>
    </row>
    <row r="1980" spans="4:5" x14ac:dyDescent="0.3">
      <c r="D1980">
        <v>3</v>
      </c>
      <c r="E1980" t="s">
        <v>37</v>
      </c>
    </row>
    <row r="1981" spans="4:5" x14ac:dyDescent="0.3">
      <c r="D1981">
        <v>4</v>
      </c>
      <c r="E1981" t="s">
        <v>37</v>
      </c>
    </row>
    <row r="1982" spans="4:5" x14ac:dyDescent="0.3">
      <c r="D1982">
        <v>2</v>
      </c>
      <c r="E1982" t="s">
        <v>37</v>
      </c>
    </row>
    <row r="1983" spans="4:5" x14ac:dyDescent="0.3">
      <c r="D1983">
        <v>2</v>
      </c>
      <c r="E1983" t="s">
        <v>37</v>
      </c>
    </row>
    <row r="1984" spans="4:5" x14ac:dyDescent="0.3">
      <c r="D1984">
        <v>1</v>
      </c>
      <c r="E1984" t="s">
        <v>37</v>
      </c>
    </row>
    <row r="1985" spans="4:5" x14ac:dyDescent="0.3">
      <c r="D1985">
        <v>4</v>
      </c>
      <c r="E1985" t="s">
        <v>37</v>
      </c>
    </row>
    <row r="1986" spans="4:5" x14ac:dyDescent="0.3">
      <c r="D1986">
        <v>3</v>
      </c>
      <c r="E1986" t="s">
        <v>37</v>
      </c>
    </row>
    <row r="1987" spans="4:5" x14ac:dyDescent="0.3">
      <c r="D1987">
        <v>1</v>
      </c>
      <c r="E1987" t="s">
        <v>37</v>
      </c>
    </row>
    <row r="1988" spans="4:5" x14ac:dyDescent="0.3">
      <c r="D1988">
        <v>3</v>
      </c>
      <c r="E1988" t="s">
        <v>37</v>
      </c>
    </row>
    <row r="1989" spans="4:5" x14ac:dyDescent="0.3">
      <c r="D1989">
        <v>3</v>
      </c>
      <c r="E1989" t="s">
        <v>37</v>
      </c>
    </row>
    <row r="1990" spans="4:5" x14ac:dyDescent="0.3">
      <c r="D1990">
        <v>5</v>
      </c>
      <c r="E1990" t="s">
        <v>37</v>
      </c>
    </row>
    <row r="1991" spans="4:5" x14ac:dyDescent="0.3">
      <c r="D1991">
        <v>4</v>
      </c>
      <c r="E1991" t="s">
        <v>37</v>
      </c>
    </row>
    <row r="1992" spans="4:5" x14ac:dyDescent="0.3">
      <c r="D1992">
        <v>2</v>
      </c>
      <c r="E1992" t="s">
        <v>37</v>
      </c>
    </row>
    <row r="1993" spans="4:5" x14ac:dyDescent="0.3">
      <c r="D1993">
        <v>2</v>
      </c>
      <c r="E1993" t="s">
        <v>37</v>
      </c>
    </row>
    <row r="1994" spans="4:5" x14ac:dyDescent="0.3">
      <c r="D1994">
        <v>1</v>
      </c>
      <c r="E1994" t="s">
        <v>37</v>
      </c>
    </row>
    <row r="1995" spans="4:5" x14ac:dyDescent="0.3">
      <c r="D1995">
        <v>2</v>
      </c>
      <c r="E1995" t="s">
        <v>37</v>
      </c>
    </row>
    <row r="1996" spans="4:5" x14ac:dyDescent="0.3">
      <c r="D1996">
        <v>1</v>
      </c>
      <c r="E1996" t="s">
        <v>37</v>
      </c>
    </row>
    <row r="1997" spans="4:5" x14ac:dyDescent="0.3">
      <c r="D1997">
        <v>2</v>
      </c>
      <c r="E1997" t="s">
        <v>37</v>
      </c>
    </row>
    <row r="1998" spans="4:5" x14ac:dyDescent="0.3">
      <c r="D1998">
        <v>1</v>
      </c>
      <c r="E1998" t="s">
        <v>37</v>
      </c>
    </row>
    <row r="1999" spans="4:5" x14ac:dyDescent="0.3">
      <c r="D1999">
        <v>1</v>
      </c>
      <c r="E1999" t="s">
        <v>37</v>
      </c>
    </row>
    <row r="2000" spans="4:5" x14ac:dyDescent="0.3">
      <c r="D2000">
        <v>3</v>
      </c>
      <c r="E2000" t="s">
        <v>37</v>
      </c>
    </row>
    <row r="2001" spans="4:5" x14ac:dyDescent="0.3">
      <c r="D2001">
        <v>1</v>
      </c>
      <c r="E2001" t="s">
        <v>37</v>
      </c>
    </row>
    <row r="2002" spans="4:5" x14ac:dyDescent="0.3">
      <c r="D2002">
        <v>3</v>
      </c>
      <c r="E2002" t="s">
        <v>37</v>
      </c>
    </row>
    <row r="2003" spans="4:5" x14ac:dyDescent="0.3">
      <c r="D2003">
        <v>1</v>
      </c>
      <c r="E2003" t="s">
        <v>37</v>
      </c>
    </row>
    <row r="2004" spans="4:5" x14ac:dyDescent="0.3">
      <c r="D2004">
        <v>1</v>
      </c>
      <c r="E2004" t="s">
        <v>37</v>
      </c>
    </row>
    <row r="2005" spans="4:5" x14ac:dyDescent="0.3">
      <c r="D2005">
        <v>2</v>
      </c>
      <c r="E2005" t="s">
        <v>37</v>
      </c>
    </row>
    <row r="2006" spans="4:5" x14ac:dyDescent="0.3">
      <c r="D2006">
        <v>2</v>
      </c>
      <c r="E2006" t="s">
        <v>37</v>
      </c>
    </row>
    <row r="2007" spans="4:5" x14ac:dyDescent="0.3">
      <c r="D2007">
        <v>1</v>
      </c>
      <c r="E2007" t="s">
        <v>37</v>
      </c>
    </row>
    <row r="2008" spans="4:5" x14ac:dyDescent="0.3">
      <c r="D2008">
        <v>2</v>
      </c>
      <c r="E2008" t="s">
        <v>37</v>
      </c>
    </row>
    <row r="2009" spans="4:5" x14ac:dyDescent="0.3">
      <c r="D2009">
        <v>2</v>
      </c>
      <c r="E2009" t="s">
        <v>37</v>
      </c>
    </row>
    <row r="2010" spans="4:5" x14ac:dyDescent="0.3">
      <c r="D2010">
        <v>2</v>
      </c>
      <c r="E2010" t="s">
        <v>37</v>
      </c>
    </row>
    <row r="2011" spans="4:5" x14ac:dyDescent="0.3">
      <c r="D2011">
        <v>1</v>
      </c>
      <c r="E2011" t="s">
        <v>37</v>
      </c>
    </row>
    <row r="2012" spans="4:5" x14ac:dyDescent="0.3">
      <c r="D2012">
        <v>2</v>
      </c>
      <c r="E2012" t="s">
        <v>37</v>
      </c>
    </row>
    <row r="2013" spans="4:5" x14ac:dyDescent="0.3">
      <c r="D2013">
        <v>1</v>
      </c>
      <c r="E2013" t="s">
        <v>37</v>
      </c>
    </row>
    <row r="2014" spans="4:5" x14ac:dyDescent="0.3">
      <c r="D2014">
        <v>2</v>
      </c>
      <c r="E2014" t="s">
        <v>37</v>
      </c>
    </row>
    <row r="2015" spans="4:5" x14ac:dyDescent="0.3">
      <c r="D2015">
        <v>2</v>
      </c>
      <c r="E2015" t="s">
        <v>37</v>
      </c>
    </row>
    <row r="2016" spans="4:5" x14ac:dyDescent="0.3">
      <c r="D2016">
        <v>1</v>
      </c>
      <c r="E2016" t="s">
        <v>37</v>
      </c>
    </row>
    <row r="2017" spans="4:5" x14ac:dyDescent="0.3">
      <c r="D2017">
        <v>3</v>
      </c>
      <c r="E2017" t="s">
        <v>37</v>
      </c>
    </row>
    <row r="2018" spans="4:5" x14ac:dyDescent="0.3">
      <c r="D2018">
        <v>1</v>
      </c>
      <c r="E2018" t="s">
        <v>37</v>
      </c>
    </row>
    <row r="2019" spans="4:5" x14ac:dyDescent="0.3">
      <c r="D2019">
        <v>1</v>
      </c>
      <c r="E2019" t="s">
        <v>37</v>
      </c>
    </row>
    <row r="2020" spans="4:5" x14ac:dyDescent="0.3">
      <c r="D2020">
        <v>2</v>
      </c>
      <c r="E2020" t="s">
        <v>37</v>
      </c>
    </row>
    <row r="2021" spans="4:5" x14ac:dyDescent="0.3">
      <c r="D2021">
        <v>1</v>
      </c>
      <c r="E2021" t="s">
        <v>37</v>
      </c>
    </row>
    <row r="2022" spans="4:5" x14ac:dyDescent="0.3">
      <c r="D2022">
        <v>1</v>
      </c>
      <c r="E2022" t="s">
        <v>37</v>
      </c>
    </row>
    <row r="2023" spans="4:5" x14ac:dyDescent="0.3">
      <c r="D2023">
        <v>2</v>
      </c>
      <c r="E2023" t="s">
        <v>37</v>
      </c>
    </row>
    <row r="2024" spans="4:5" x14ac:dyDescent="0.3">
      <c r="D2024">
        <v>2</v>
      </c>
      <c r="E2024" t="s">
        <v>37</v>
      </c>
    </row>
    <row r="2025" spans="4:5" x14ac:dyDescent="0.3">
      <c r="D2025">
        <v>1</v>
      </c>
      <c r="E2025" t="s">
        <v>37</v>
      </c>
    </row>
    <row r="2026" spans="4:5" x14ac:dyDescent="0.3">
      <c r="D2026">
        <v>2</v>
      </c>
      <c r="E2026" t="s">
        <v>37</v>
      </c>
    </row>
    <row r="2027" spans="4:5" x14ac:dyDescent="0.3">
      <c r="D2027">
        <v>4</v>
      </c>
      <c r="E2027" t="s">
        <v>37</v>
      </c>
    </row>
    <row r="2028" spans="4:5" x14ac:dyDescent="0.3">
      <c r="D2028">
        <v>1</v>
      </c>
      <c r="E2028" t="s">
        <v>37</v>
      </c>
    </row>
    <row r="2029" spans="4:5" x14ac:dyDescent="0.3">
      <c r="D2029">
        <v>4</v>
      </c>
      <c r="E2029" t="s">
        <v>37</v>
      </c>
    </row>
    <row r="2030" spans="4:5" x14ac:dyDescent="0.3">
      <c r="D2030">
        <v>3</v>
      </c>
      <c r="E2030" t="s">
        <v>37</v>
      </c>
    </row>
    <row r="2031" spans="4:5" x14ac:dyDescent="0.3">
      <c r="D2031">
        <v>2</v>
      </c>
      <c r="E2031" t="s">
        <v>37</v>
      </c>
    </row>
    <row r="2032" spans="4:5" x14ac:dyDescent="0.3">
      <c r="D2032">
        <v>1</v>
      </c>
      <c r="E2032" t="s">
        <v>37</v>
      </c>
    </row>
    <row r="2033" spans="4:5" x14ac:dyDescent="0.3">
      <c r="D2033">
        <v>3</v>
      </c>
      <c r="E2033" t="s">
        <v>37</v>
      </c>
    </row>
    <row r="2034" spans="4:5" x14ac:dyDescent="0.3">
      <c r="D2034">
        <v>1</v>
      </c>
      <c r="E2034" t="s">
        <v>37</v>
      </c>
    </row>
    <row r="2035" spans="4:5" x14ac:dyDescent="0.3">
      <c r="D2035">
        <v>1</v>
      </c>
      <c r="E2035" t="s">
        <v>37</v>
      </c>
    </row>
    <row r="2036" spans="4:5" x14ac:dyDescent="0.3">
      <c r="D2036">
        <v>1</v>
      </c>
      <c r="E2036" t="s">
        <v>37</v>
      </c>
    </row>
    <row r="2037" spans="4:5" x14ac:dyDescent="0.3">
      <c r="D2037">
        <v>2</v>
      </c>
      <c r="E2037" t="s">
        <v>37</v>
      </c>
    </row>
    <row r="2038" spans="4:5" x14ac:dyDescent="0.3">
      <c r="D2038">
        <v>2</v>
      </c>
      <c r="E2038" t="s">
        <v>37</v>
      </c>
    </row>
    <row r="2039" spans="4:5" x14ac:dyDescent="0.3">
      <c r="D2039">
        <v>1</v>
      </c>
      <c r="E2039" t="s">
        <v>37</v>
      </c>
    </row>
    <row r="2040" spans="4:5" x14ac:dyDescent="0.3">
      <c r="D2040">
        <v>3</v>
      </c>
      <c r="E2040" t="s">
        <v>37</v>
      </c>
    </row>
    <row r="2041" spans="4:5" x14ac:dyDescent="0.3">
      <c r="D2041">
        <v>2</v>
      </c>
      <c r="E2041" t="s">
        <v>37</v>
      </c>
    </row>
    <row r="2042" spans="4:5" x14ac:dyDescent="0.3">
      <c r="D2042">
        <v>2</v>
      </c>
      <c r="E2042" t="s">
        <v>37</v>
      </c>
    </row>
    <row r="2043" spans="4:5" x14ac:dyDescent="0.3">
      <c r="D2043">
        <v>4</v>
      </c>
      <c r="E2043" t="s">
        <v>37</v>
      </c>
    </row>
    <row r="2044" spans="4:5" x14ac:dyDescent="0.3">
      <c r="D2044">
        <v>1</v>
      </c>
      <c r="E2044" t="s">
        <v>37</v>
      </c>
    </row>
    <row r="2045" spans="4:5" x14ac:dyDescent="0.3">
      <c r="D2045">
        <v>2</v>
      </c>
      <c r="E2045" t="s">
        <v>37</v>
      </c>
    </row>
    <row r="2046" spans="4:5" x14ac:dyDescent="0.3">
      <c r="D2046">
        <v>2</v>
      </c>
      <c r="E2046" t="s">
        <v>37</v>
      </c>
    </row>
    <row r="2047" spans="4:5" x14ac:dyDescent="0.3">
      <c r="D2047">
        <v>1</v>
      </c>
      <c r="E2047" t="s">
        <v>37</v>
      </c>
    </row>
    <row r="2048" spans="4:5" x14ac:dyDescent="0.3">
      <c r="D2048">
        <v>2</v>
      </c>
      <c r="E2048" t="s">
        <v>37</v>
      </c>
    </row>
    <row r="2049" spans="4:5" x14ac:dyDescent="0.3">
      <c r="D2049">
        <v>2</v>
      </c>
      <c r="E2049" t="s">
        <v>37</v>
      </c>
    </row>
    <row r="2050" spans="4:5" x14ac:dyDescent="0.3">
      <c r="D2050">
        <v>1</v>
      </c>
      <c r="E2050" t="s">
        <v>37</v>
      </c>
    </row>
    <row r="2051" spans="4:5" x14ac:dyDescent="0.3">
      <c r="D2051">
        <v>3</v>
      </c>
      <c r="E2051" t="s">
        <v>37</v>
      </c>
    </row>
    <row r="2052" spans="4:5" x14ac:dyDescent="0.3">
      <c r="D2052">
        <v>2</v>
      </c>
      <c r="E2052" t="s">
        <v>37</v>
      </c>
    </row>
    <row r="2053" spans="4:5" x14ac:dyDescent="0.3">
      <c r="D2053">
        <v>2</v>
      </c>
      <c r="E2053" t="s">
        <v>37</v>
      </c>
    </row>
    <row r="2054" spans="4:5" x14ac:dyDescent="0.3">
      <c r="D2054">
        <v>1</v>
      </c>
      <c r="E2054" t="s">
        <v>37</v>
      </c>
    </row>
    <row r="2055" spans="4:5" x14ac:dyDescent="0.3">
      <c r="D2055">
        <v>2</v>
      </c>
      <c r="E2055" t="s">
        <v>37</v>
      </c>
    </row>
    <row r="2056" spans="4:5" x14ac:dyDescent="0.3">
      <c r="D2056">
        <v>2</v>
      </c>
      <c r="E2056" t="s">
        <v>37</v>
      </c>
    </row>
    <row r="2057" spans="4:5" x14ac:dyDescent="0.3">
      <c r="D2057">
        <v>1</v>
      </c>
      <c r="E2057" t="s">
        <v>37</v>
      </c>
    </row>
    <row r="2058" spans="4:5" x14ac:dyDescent="0.3">
      <c r="D2058">
        <v>2</v>
      </c>
      <c r="E2058" t="s">
        <v>37</v>
      </c>
    </row>
    <row r="2059" spans="4:5" x14ac:dyDescent="0.3">
      <c r="D2059">
        <v>3</v>
      </c>
      <c r="E2059" t="s">
        <v>37</v>
      </c>
    </row>
    <row r="2060" spans="4:5" x14ac:dyDescent="0.3">
      <c r="D2060">
        <v>2</v>
      </c>
      <c r="E2060" t="s">
        <v>37</v>
      </c>
    </row>
    <row r="2061" spans="4:5" x14ac:dyDescent="0.3">
      <c r="D2061">
        <v>5</v>
      </c>
      <c r="E2061" t="s">
        <v>37</v>
      </c>
    </row>
    <row r="2062" spans="4:5" x14ac:dyDescent="0.3">
      <c r="D2062">
        <v>1</v>
      </c>
      <c r="E2062" t="s">
        <v>37</v>
      </c>
    </row>
    <row r="2063" spans="4:5" x14ac:dyDescent="0.3">
      <c r="D2063">
        <v>2</v>
      </c>
      <c r="E2063" t="s">
        <v>37</v>
      </c>
    </row>
    <row r="2064" spans="4:5" x14ac:dyDescent="0.3">
      <c r="D2064">
        <v>2</v>
      </c>
      <c r="E2064" t="s">
        <v>37</v>
      </c>
    </row>
    <row r="2065" spans="4:5" x14ac:dyDescent="0.3">
      <c r="D2065">
        <v>2</v>
      </c>
      <c r="E2065" t="s">
        <v>37</v>
      </c>
    </row>
    <row r="2066" spans="4:5" x14ac:dyDescent="0.3">
      <c r="D2066">
        <v>1</v>
      </c>
      <c r="E2066" t="s">
        <v>37</v>
      </c>
    </row>
    <row r="2067" spans="4:5" x14ac:dyDescent="0.3">
      <c r="D2067">
        <v>4</v>
      </c>
      <c r="E2067" t="s">
        <v>37</v>
      </c>
    </row>
    <row r="2068" spans="4:5" x14ac:dyDescent="0.3">
      <c r="D2068">
        <v>1</v>
      </c>
      <c r="E2068" t="s">
        <v>37</v>
      </c>
    </row>
    <row r="2069" spans="4:5" x14ac:dyDescent="0.3">
      <c r="D2069">
        <v>5</v>
      </c>
      <c r="E2069" t="s">
        <v>37</v>
      </c>
    </row>
    <row r="2070" spans="4:5" x14ac:dyDescent="0.3">
      <c r="D2070">
        <v>1</v>
      </c>
      <c r="E2070" t="s">
        <v>37</v>
      </c>
    </row>
    <row r="2071" spans="4:5" x14ac:dyDescent="0.3">
      <c r="D2071">
        <v>2</v>
      </c>
      <c r="E2071" t="s">
        <v>37</v>
      </c>
    </row>
    <row r="2072" spans="4:5" x14ac:dyDescent="0.3">
      <c r="D2072">
        <v>2</v>
      </c>
      <c r="E2072" t="s">
        <v>37</v>
      </c>
    </row>
    <row r="2073" spans="4:5" x14ac:dyDescent="0.3">
      <c r="D2073">
        <v>2</v>
      </c>
      <c r="E2073" t="s">
        <v>37</v>
      </c>
    </row>
    <row r="2074" spans="4:5" x14ac:dyDescent="0.3">
      <c r="D2074">
        <v>2</v>
      </c>
      <c r="E2074" t="s">
        <v>37</v>
      </c>
    </row>
    <row r="2075" spans="4:5" x14ac:dyDescent="0.3">
      <c r="D2075">
        <v>2</v>
      </c>
      <c r="E2075" t="s">
        <v>37</v>
      </c>
    </row>
    <row r="2076" spans="4:5" x14ac:dyDescent="0.3">
      <c r="D2076">
        <v>2</v>
      </c>
      <c r="E2076" t="s">
        <v>37</v>
      </c>
    </row>
    <row r="2077" spans="4:5" x14ac:dyDescent="0.3">
      <c r="D2077">
        <v>1</v>
      </c>
      <c r="E2077" t="s">
        <v>37</v>
      </c>
    </row>
    <row r="2078" spans="4:5" x14ac:dyDescent="0.3">
      <c r="D2078">
        <v>2</v>
      </c>
      <c r="E2078" t="s">
        <v>37</v>
      </c>
    </row>
    <row r="2079" spans="4:5" x14ac:dyDescent="0.3">
      <c r="D2079">
        <v>2</v>
      </c>
      <c r="E2079" t="s">
        <v>37</v>
      </c>
    </row>
    <row r="2080" spans="4:5" x14ac:dyDescent="0.3">
      <c r="D2080">
        <v>1</v>
      </c>
      <c r="E2080" t="s">
        <v>37</v>
      </c>
    </row>
    <row r="2081" spans="4:5" x14ac:dyDescent="0.3">
      <c r="D2081">
        <v>1</v>
      </c>
      <c r="E2081" t="s">
        <v>37</v>
      </c>
    </row>
    <row r="2082" spans="4:5" x14ac:dyDescent="0.3">
      <c r="D2082">
        <v>5</v>
      </c>
      <c r="E2082" t="s">
        <v>37</v>
      </c>
    </row>
    <row r="2083" spans="4:5" x14ac:dyDescent="0.3">
      <c r="D2083">
        <v>2</v>
      </c>
      <c r="E2083" t="s">
        <v>37</v>
      </c>
    </row>
    <row r="2084" spans="4:5" x14ac:dyDescent="0.3">
      <c r="D2084">
        <v>3</v>
      </c>
      <c r="E2084" t="s">
        <v>37</v>
      </c>
    </row>
    <row r="2085" spans="4:5" x14ac:dyDescent="0.3">
      <c r="D2085">
        <v>3</v>
      </c>
      <c r="E2085" t="s">
        <v>37</v>
      </c>
    </row>
    <row r="2086" spans="4:5" x14ac:dyDescent="0.3">
      <c r="D2086">
        <v>1</v>
      </c>
      <c r="E2086" t="s">
        <v>37</v>
      </c>
    </row>
    <row r="2087" spans="4:5" x14ac:dyDescent="0.3">
      <c r="D2087">
        <v>1</v>
      </c>
      <c r="E2087" t="s">
        <v>37</v>
      </c>
    </row>
    <row r="2088" spans="4:5" x14ac:dyDescent="0.3">
      <c r="D2088">
        <v>1</v>
      </c>
      <c r="E2088" t="s">
        <v>37</v>
      </c>
    </row>
    <row r="2089" spans="4:5" x14ac:dyDescent="0.3">
      <c r="D2089">
        <v>3</v>
      </c>
      <c r="E2089" t="s">
        <v>37</v>
      </c>
    </row>
    <row r="2090" spans="4:5" x14ac:dyDescent="0.3">
      <c r="D2090">
        <v>2</v>
      </c>
      <c r="E2090" t="s">
        <v>37</v>
      </c>
    </row>
    <row r="2091" spans="4:5" x14ac:dyDescent="0.3">
      <c r="D2091">
        <v>3</v>
      </c>
      <c r="E2091" t="s">
        <v>37</v>
      </c>
    </row>
    <row r="2092" spans="4:5" x14ac:dyDescent="0.3">
      <c r="D2092">
        <v>2</v>
      </c>
      <c r="E2092" t="s">
        <v>37</v>
      </c>
    </row>
    <row r="2093" spans="4:5" x14ac:dyDescent="0.3">
      <c r="D2093">
        <v>1</v>
      </c>
      <c r="E2093" t="s">
        <v>37</v>
      </c>
    </row>
    <row r="2094" spans="4:5" x14ac:dyDescent="0.3">
      <c r="D2094">
        <v>4</v>
      </c>
      <c r="E2094" t="s">
        <v>37</v>
      </c>
    </row>
    <row r="2095" spans="4:5" x14ac:dyDescent="0.3">
      <c r="D2095">
        <v>2</v>
      </c>
      <c r="E2095" t="s">
        <v>37</v>
      </c>
    </row>
    <row r="2096" spans="4:5" x14ac:dyDescent="0.3">
      <c r="D2096">
        <v>4</v>
      </c>
      <c r="E2096" t="s">
        <v>37</v>
      </c>
    </row>
    <row r="2097" spans="4:5" x14ac:dyDescent="0.3">
      <c r="D2097">
        <v>4</v>
      </c>
      <c r="E2097" t="s">
        <v>37</v>
      </c>
    </row>
    <row r="2098" spans="4:5" x14ac:dyDescent="0.3">
      <c r="D2098">
        <v>2</v>
      </c>
      <c r="E2098" t="s">
        <v>37</v>
      </c>
    </row>
    <row r="2099" spans="4:5" x14ac:dyDescent="0.3">
      <c r="D2099">
        <v>2</v>
      </c>
      <c r="E2099" t="s">
        <v>37</v>
      </c>
    </row>
    <row r="2100" spans="4:5" x14ac:dyDescent="0.3">
      <c r="D2100">
        <v>2</v>
      </c>
      <c r="E2100" t="s">
        <v>37</v>
      </c>
    </row>
    <row r="2101" spans="4:5" x14ac:dyDescent="0.3">
      <c r="D2101">
        <v>1</v>
      </c>
      <c r="E2101" t="s">
        <v>37</v>
      </c>
    </row>
    <row r="2102" spans="4:5" x14ac:dyDescent="0.3">
      <c r="D2102">
        <v>1</v>
      </c>
      <c r="E2102" t="s">
        <v>37</v>
      </c>
    </row>
    <row r="2103" spans="4:5" x14ac:dyDescent="0.3">
      <c r="D2103">
        <v>3</v>
      </c>
      <c r="E2103" t="s">
        <v>37</v>
      </c>
    </row>
    <row r="2104" spans="4:5" x14ac:dyDescent="0.3">
      <c r="D2104">
        <v>1</v>
      </c>
      <c r="E2104" t="s">
        <v>37</v>
      </c>
    </row>
    <row r="2105" spans="4:5" x14ac:dyDescent="0.3">
      <c r="D2105">
        <v>2</v>
      </c>
      <c r="E2105" t="s">
        <v>37</v>
      </c>
    </row>
    <row r="2106" spans="4:5" x14ac:dyDescent="0.3">
      <c r="D2106">
        <v>1</v>
      </c>
      <c r="E2106" t="s">
        <v>37</v>
      </c>
    </row>
    <row r="2107" spans="4:5" x14ac:dyDescent="0.3">
      <c r="D2107">
        <v>1</v>
      </c>
      <c r="E2107" t="s">
        <v>37</v>
      </c>
    </row>
    <row r="2108" spans="4:5" x14ac:dyDescent="0.3">
      <c r="D2108">
        <v>3</v>
      </c>
      <c r="E2108" t="s">
        <v>37</v>
      </c>
    </row>
    <row r="2109" spans="4:5" x14ac:dyDescent="0.3">
      <c r="D2109">
        <v>1</v>
      </c>
      <c r="E2109" t="s">
        <v>37</v>
      </c>
    </row>
    <row r="2110" spans="4:5" x14ac:dyDescent="0.3">
      <c r="D2110">
        <v>1</v>
      </c>
      <c r="E2110" t="s">
        <v>37</v>
      </c>
    </row>
    <row r="2111" spans="4:5" x14ac:dyDescent="0.3">
      <c r="D2111">
        <v>2</v>
      </c>
      <c r="E2111" t="s">
        <v>37</v>
      </c>
    </row>
    <row r="2112" spans="4:5" x14ac:dyDescent="0.3">
      <c r="D2112">
        <v>3</v>
      </c>
      <c r="E2112" t="s">
        <v>37</v>
      </c>
    </row>
    <row r="2113" spans="4:5" x14ac:dyDescent="0.3">
      <c r="D2113">
        <v>1</v>
      </c>
      <c r="E2113" t="s">
        <v>37</v>
      </c>
    </row>
    <row r="2114" spans="4:5" x14ac:dyDescent="0.3">
      <c r="D2114">
        <v>3</v>
      </c>
      <c r="E2114" t="s">
        <v>37</v>
      </c>
    </row>
    <row r="2115" spans="4:5" x14ac:dyDescent="0.3">
      <c r="D2115">
        <v>1</v>
      </c>
      <c r="E2115" t="s">
        <v>37</v>
      </c>
    </row>
    <row r="2116" spans="4:5" x14ac:dyDescent="0.3">
      <c r="D2116">
        <v>2</v>
      </c>
      <c r="E2116" t="s">
        <v>37</v>
      </c>
    </row>
    <row r="2117" spans="4:5" x14ac:dyDescent="0.3">
      <c r="D2117">
        <v>3</v>
      </c>
      <c r="E2117" t="s">
        <v>37</v>
      </c>
    </row>
    <row r="2118" spans="4:5" x14ac:dyDescent="0.3">
      <c r="D2118">
        <v>1</v>
      </c>
      <c r="E2118" t="s">
        <v>37</v>
      </c>
    </row>
    <row r="2119" spans="4:5" x14ac:dyDescent="0.3">
      <c r="D2119">
        <v>4</v>
      </c>
      <c r="E2119" t="s">
        <v>37</v>
      </c>
    </row>
    <row r="2120" spans="4:5" x14ac:dyDescent="0.3">
      <c r="D2120">
        <v>1</v>
      </c>
      <c r="E2120" t="s">
        <v>37</v>
      </c>
    </row>
    <row r="2121" spans="4:5" x14ac:dyDescent="0.3">
      <c r="D2121">
        <v>4</v>
      </c>
      <c r="E2121" t="s">
        <v>37</v>
      </c>
    </row>
    <row r="2122" spans="4:5" x14ac:dyDescent="0.3">
      <c r="D2122">
        <v>1</v>
      </c>
      <c r="E2122" t="s">
        <v>37</v>
      </c>
    </row>
    <row r="2123" spans="4:5" x14ac:dyDescent="0.3">
      <c r="D2123">
        <v>2</v>
      </c>
      <c r="E2123" t="s">
        <v>37</v>
      </c>
    </row>
    <row r="2124" spans="4:5" x14ac:dyDescent="0.3">
      <c r="D2124">
        <v>2</v>
      </c>
      <c r="E2124" t="s">
        <v>37</v>
      </c>
    </row>
    <row r="2125" spans="4:5" x14ac:dyDescent="0.3">
      <c r="D2125">
        <v>2</v>
      </c>
      <c r="E2125" t="s">
        <v>37</v>
      </c>
    </row>
    <row r="2126" spans="4:5" x14ac:dyDescent="0.3">
      <c r="D2126">
        <v>1</v>
      </c>
      <c r="E2126" t="s">
        <v>37</v>
      </c>
    </row>
    <row r="2127" spans="4:5" x14ac:dyDescent="0.3">
      <c r="D2127">
        <v>2</v>
      </c>
      <c r="E2127" t="s">
        <v>37</v>
      </c>
    </row>
    <row r="2128" spans="4:5" x14ac:dyDescent="0.3">
      <c r="D2128">
        <v>1</v>
      </c>
      <c r="E2128" t="s">
        <v>37</v>
      </c>
    </row>
    <row r="2129" spans="4:5" x14ac:dyDescent="0.3">
      <c r="D2129">
        <v>2</v>
      </c>
      <c r="E2129" t="s">
        <v>37</v>
      </c>
    </row>
    <row r="2130" spans="4:5" x14ac:dyDescent="0.3">
      <c r="D2130">
        <v>3</v>
      </c>
      <c r="E2130" t="s">
        <v>37</v>
      </c>
    </row>
    <row r="2131" spans="4:5" x14ac:dyDescent="0.3">
      <c r="D2131">
        <v>5</v>
      </c>
      <c r="E2131" t="s">
        <v>37</v>
      </c>
    </row>
    <row r="2132" spans="4:5" x14ac:dyDescent="0.3">
      <c r="D2132">
        <v>3</v>
      </c>
      <c r="E2132" t="s">
        <v>37</v>
      </c>
    </row>
    <row r="2133" spans="4:5" x14ac:dyDescent="0.3">
      <c r="D2133">
        <v>1</v>
      </c>
      <c r="E2133" t="s">
        <v>37</v>
      </c>
    </row>
    <row r="2134" spans="4:5" x14ac:dyDescent="0.3">
      <c r="D2134">
        <v>1</v>
      </c>
      <c r="E2134" t="s">
        <v>37</v>
      </c>
    </row>
    <row r="2135" spans="4:5" x14ac:dyDescent="0.3">
      <c r="D2135">
        <v>1</v>
      </c>
      <c r="E2135" t="s">
        <v>37</v>
      </c>
    </row>
    <row r="2136" spans="4:5" x14ac:dyDescent="0.3">
      <c r="D2136">
        <v>2</v>
      </c>
      <c r="E2136" t="s">
        <v>37</v>
      </c>
    </row>
    <row r="2137" spans="4:5" x14ac:dyDescent="0.3">
      <c r="D2137">
        <v>1</v>
      </c>
      <c r="E2137" t="s">
        <v>37</v>
      </c>
    </row>
    <row r="2138" spans="4:5" x14ac:dyDescent="0.3">
      <c r="D2138">
        <v>2</v>
      </c>
      <c r="E2138" t="s">
        <v>37</v>
      </c>
    </row>
    <row r="2139" spans="4:5" x14ac:dyDescent="0.3">
      <c r="D2139">
        <v>3</v>
      </c>
      <c r="E2139" t="s">
        <v>37</v>
      </c>
    </row>
    <row r="2140" spans="4:5" x14ac:dyDescent="0.3">
      <c r="D2140">
        <v>1</v>
      </c>
      <c r="E2140" t="s">
        <v>37</v>
      </c>
    </row>
    <row r="2141" spans="4:5" x14ac:dyDescent="0.3">
      <c r="D2141">
        <v>2</v>
      </c>
      <c r="E2141" t="s">
        <v>37</v>
      </c>
    </row>
    <row r="2142" spans="4:5" x14ac:dyDescent="0.3">
      <c r="D2142">
        <v>3</v>
      </c>
      <c r="E2142" t="s">
        <v>37</v>
      </c>
    </row>
    <row r="2143" spans="4:5" x14ac:dyDescent="0.3">
      <c r="D2143">
        <v>1</v>
      </c>
      <c r="E2143" t="s">
        <v>37</v>
      </c>
    </row>
    <row r="2144" spans="4:5" x14ac:dyDescent="0.3">
      <c r="D2144">
        <v>3</v>
      </c>
      <c r="E2144" t="s">
        <v>37</v>
      </c>
    </row>
    <row r="2145" spans="4:5" x14ac:dyDescent="0.3">
      <c r="D2145">
        <v>2</v>
      </c>
      <c r="E2145" t="s">
        <v>37</v>
      </c>
    </row>
    <row r="2146" spans="4:5" x14ac:dyDescent="0.3">
      <c r="D2146">
        <v>1</v>
      </c>
      <c r="E2146" t="s">
        <v>37</v>
      </c>
    </row>
    <row r="2147" spans="4:5" x14ac:dyDescent="0.3">
      <c r="D2147">
        <v>2</v>
      </c>
      <c r="E2147" t="s">
        <v>37</v>
      </c>
    </row>
    <row r="2148" spans="4:5" x14ac:dyDescent="0.3">
      <c r="D2148">
        <v>1</v>
      </c>
      <c r="E2148" t="s">
        <v>37</v>
      </c>
    </row>
    <row r="2149" spans="4:5" x14ac:dyDescent="0.3">
      <c r="D2149">
        <v>5</v>
      </c>
      <c r="E2149" t="s">
        <v>37</v>
      </c>
    </row>
    <row r="2150" spans="4:5" x14ac:dyDescent="0.3">
      <c r="D2150">
        <v>2</v>
      </c>
      <c r="E2150" t="s">
        <v>37</v>
      </c>
    </row>
    <row r="2151" spans="4:5" x14ac:dyDescent="0.3">
      <c r="D2151">
        <v>4</v>
      </c>
      <c r="E2151" t="s">
        <v>37</v>
      </c>
    </row>
    <row r="2152" spans="4:5" x14ac:dyDescent="0.3">
      <c r="D2152">
        <v>1</v>
      </c>
      <c r="E2152" t="s">
        <v>37</v>
      </c>
    </row>
    <row r="2153" spans="4:5" x14ac:dyDescent="0.3">
      <c r="D2153">
        <v>1</v>
      </c>
      <c r="E2153" t="s">
        <v>37</v>
      </c>
    </row>
    <row r="2154" spans="4:5" x14ac:dyDescent="0.3">
      <c r="D2154">
        <v>2</v>
      </c>
      <c r="E2154" t="s">
        <v>37</v>
      </c>
    </row>
    <row r="2155" spans="4:5" x14ac:dyDescent="0.3">
      <c r="D2155">
        <v>3</v>
      </c>
      <c r="E2155" t="s">
        <v>37</v>
      </c>
    </row>
    <row r="2156" spans="4:5" x14ac:dyDescent="0.3">
      <c r="D2156">
        <v>2</v>
      </c>
      <c r="E2156" t="s">
        <v>37</v>
      </c>
    </row>
    <row r="2157" spans="4:5" x14ac:dyDescent="0.3">
      <c r="D2157">
        <v>5</v>
      </c>
      <c r="E2157" t="s">
        <v>37</v>
      </c>
    </row>
    <row r="2158" spans="4:5" x14ac:dyDescent="0.3">
      <c r="D2158">
        <v>3</v>
      </c>
      <c r="E2158" t="s">
        <v>37</v>
      </c>
    </row>
    <row r="2159" spans="4:5" x14ac:dyDescent="0.3">
      <c r="D2159">
        <v>1</v>
      </c>
      <c r="E2159" t="s">
        <v>37</v>
      </c>
    </row>
    <row r="2160" spans="4:5" x14ac:dyDescent="0.3">
      <c r="D2160">
        <v>2</v>
      </c>
      <c r="E2160" t="s">
        <v>37</v>
      </c>
    </row>
    <row r="2161" spans="4:5" x14ac:dyDescent="0.3">
      <c r="D2161">
        <v>2</v>
      </c>
      <c r="E2161" t="s">
        <v>37</v>
      </c>
    </row>
    <row r="2162" spans="4:5" x14ac:dyDescent="0.3">
      <c r="D2162">
        <v>1</v>
      </c>
      <c r="E2162" t="s">
        <v>37</v>
      </c>
    </row>
    <row r="2163" spans="4:5" x14ac:dyDescent="0.3">
      <c r="D2163">
        <v>3</v>
      </c>
      <c r="E2163" t="s">
        <v>37</v>
      </c>
    </row>
    <row r="2164" spans="4:5" x14ac:dyDescent="0.3">
      <c r="D2164">
        <v>2</v>
      </c>
      <c r="E2164" t="s">
        <v>37</v>
      </c>
    </row>
    <row r="2165" spans="4:5" x14ac:dyDescent="0.3">
      <c r="D2165">
        <v>2</v>
      </c>
      <c r="E2165" t="s">
        <v>37</v>
      </c>
    </row>
    <row r="2166" spans="4:5" x14ac:dyDescent="0.3">
      <c r="D2166">
        <v>1</v>
      </c>
      <c r="E2166" t="s">
        <v>37</v>
      </c>
    </row>
    <row r="2167" spans="4:5" x14ac:dyDescent="0.3">
      <c r="D2167">
        <v>2</v>
      </c>
      <c r="E2167" t="s">
        <v>37</v>
      </c>
    </row>
    <row r="2168" spans="4:5" x14ac:dyDescent="0.3">
      <c r="D2168">
        <v>3</v>
      </c>
      <c r="E2168" t="s">
        <v>37</v>
      </c>
    </row>
    <row r="2169" spans="4:5" x14ac:dyDescent="0.3">
      <c r="D2169">
        <v>3</v>
      </c>
      <c r="E2169" t="s">
        <v>37</v>
      </c>
    </row>
    <row r="2170" spans="4:5" x14ac:dyDescent="0.3">
      <c r="D2170">
        <v>1</v>
      </c>
      <c r="E2170" t="s">
        <v>37</v>
      </c>
    </row>
    <row r="2171" spans="4:5" x14ac:dyDescent="0.3">
      <c r="D2171">
        <v>2</v>
      </c>
      <c r="E2171" t="s">
        <v>37</v>
      </c>
    </row>
    <row r="2172" spans="4:5" x14ac:dyDescent="0.3">
      <c r="D2172">
        <v>2</v>
      </c>
      <c r="E2172" t="s">
        <v>37</v>
      </c>
    </row>
    <row r="2173" spans="4:5" x14ac:dyDescent="0.3">
      <c r="D2173">
        <v>1</v>
      </c>
      <c r="E2173" t="s">
        <v>37</v>
      </c>
    </row>
    <row r="2174" spans="4:5" x14ac:dyDescent="0.3">
      <c r="D2174">
        <v>3</v>
      </c>
      <c r="E2174" t="s">
        <v>37</v>
      </c>
    </row>
    <row r="2175" spans="4:5" x14ac:dyDescent="0.3">
      <c r="D2175">
        <v>2</v>
      </c>
      <c r="E2175" t="s">
        <v>37</v>
      </c>
    </row>
    <row r="2176" spans="4:5" x14ac:dyDescent="0.3">
      <c r="D2176">
        <v>2</v>
      </c>
      <c r="E2176" t="s">
        <v>37</v>
      </c>
    </row>
    <row r="2177" spans="4:5" x14ac:dyDescent="0.3">
      <c r="D2177">
        <v>2</v>
      </c>
      <c r="E2177" t="s">
        <v>37</v>
      </c>
    </row>
    <row r="2178" spans="4:5" x14ac:dyDescent="0.3">
      <c r="D2178">
        <v>2</v>
      </c>
      <c r="E2178" t="s">
        <v>37</v>
      </c>
    </row>
    <row r="2179" spans="4:5" x14ac:dyDescent="0.3">
      <c r="D2179">
        <v>4</v>
      </c>
      <c r="E2179" t="s">
        <v>37</v>
      </c>
    </row>
    <row r="2180" spans="4:5" x14ac:dyDescent="0.3">
      <c r="D2180">
        <v>1</v>
      </c>
      <c r="E2180" t="s">
        <v>37</v>
      </c>
    </row>
    <row r="2181" spans="4:5" x14ac:dyDescent="0.3">
      <c r="D2181">
        <v>2</v>
      </c>
      <c r="E2181" t="s">
        <v>37</v>
      </c>
    </row>
    <row r="2182" spans="4:5" x14ac:dyDescent="0.3">
      <c r="D2182">
        <v>1</v>
      </c>
      <c r="E2182" t="s">
        <v>37</v>
      </c>
    </row>
    <row r="2183" spans="4:5" x14ac:dyDescent="0.3">
      <c r="D2183">
        <v>1</v>
      </c>
      <c r="E2183" t="s">
        <v>37</v>
      </c>
    </row>
    <row r="2184" spans="4:5" x14ac:dyDescent="0.3">
      <c r="D2184">
        <v>3</v>
      </c>
      <c r="E2184" t="s">
        <v>37</v>
      </c>
    </row>
    <row r="2185" spans="4:5" x14ac:dyDescent="0.3">
      <c r="D2185">
        <v>2</v>
      </c>
      <c r="E2185" t="s">
        <v>37</v>
      </c>
    </row>
    <row r="2186" spans="4:5" x14ac:dyDescent="0.3">
      <c r="D2186">
        <v>2</v>
      </c>
      <c r="E2186" t="s">
        <v>37</v>
      </c>
    </row>
    <row r="2187" spans="4:5" x14ac:dyDescent="0.3">
      <c r="D2187">
        <v>4</v>
      </c>
      <c r="E2187" t="s">
        <v>37</v>
      </c>
    </row>
    <row r="2188" spans="4:5" x14ac:dyDescent="0.3">
      <c r="D2188">
        <v>2</v>
      </c>
      <c r="E2188" t="s">
        <v>37</v>
      </c>
    </row>
    <row r="2189" spans="4:5" x14ac:dyDescent="0.3">
      <c r="D2189">
        <v>1</v>
      </c>
      <c r="E2189" t="s">
        <v>37</v>
      </c>
    </row>
    <row r="2190" spans="4:5" x14ac:dyDescent="0.3">
      <c r="D2190">
        <v>5</v>
      </c>
      <c r="E2190" t="s">
        <v>37</v>
      </c>
    </row>
    <row r="2191" spans="4:5" x14ac:dyDescent="0.3">
      <c r="D2191">
        <v>1</v>
      </c>
      <c r="E2191" t="s">
        <v>37</v>
      </c>
    </row>
    <row r="2192" spans="4:5" x14ac:dyDescent="0.3">
      <c r="D2192">
        <v>3</v>
      </c>
      <c r="E2192" t="s">
        <v>37</v>
      </c>
    </row>
    <row r="2193" spans="4:5" x14ac:dyDescent="0.3">
      <c r="D2193">
        <v>2</v>
      </c>
      <c r="E2193" t="s">
        <v>37</v>
      </c>
    </row>
    <row r="2194" spans="4:5" x14ac:dyDescent="0.3">
      <c r="D2194">
        <v>1</v>
      </c>
      <c r="E2194" t="s">
        <v>37</v>
      </c>
    </row>
    <row r="2195" spans="4:5" x14ac:dyDescent="0.3">
      <c r="D2195">
        <v>1</v>
      </c>
      <c r="E2195" t="s">
        <v>37</v>
      </c>
    </row>
    <row r="2196" spans="4:5" x14ac:dyDescent="0.3">
      <c r="D2196">
        <v>1</v>
      </c>
      <c r="E2196" t="s">
        <v>37</v>
      </c>
    </row>
    <row r="2197" spans="4:5" x14ac:dyDescent="0.3">
      <c r="D2197">
        <v>2</v>
      </c>
      <c r="E2197" t="s">
        <v>37</v>
      </c>
    </row>
    <row r="2198" spans="4:5" x14ac:dyDescent="0.3">
      <c r="D2198">
        <v>2</v>
      </c>
      <c r="E2198" t="s">
        <v>37</v>
      </c>
    </row>
    <row r="2199" spans="4:5" x14ac:dyDescent="0.3">
      <c r="D2199">
        <v>1</v>
      </c>
      <c r="E2199" t="s">
        <v>37</v>
      </c>
    </row>
    <row r="2200" spans="4:5" x14ac:dyDescent="0.3">
      <c r="D2200">
        <v>2</v>
      </c>
      <c r="E2200" t="s">
        <v>37</v>
      </c>
    </row>
    <row r="2201" spans="4:5" x14ac:dyDescent="0.3">
      <c r="D2201">
        <v>2</v>
      </c>
      <c r="E2201" t="s">
        <v>37</v>
      </c>
    </row>
    <row r="2202" spans="4:5" x14ac:dyDescent="0.3">
      <c r="D2202">
        <v>2</v>
      </c>
      <c r="E2202" t="s">
        <v>37</v>
      </c>
    </row>
    <row r="2203" spans="4:5" x14ac:dyDescent="0.3">
      <c r="D2203">
        <v>4</v>
      </c>
      <c r="E2203" t="s">
        <v>37</v>
      </c>
    </row>
    <row r="2204" spans="4:5" x14ac:dyDescent="0.3">
      <c r="D2204">
        <v>2</v>
      </c>
      <c r="E2204" t="s">
        <v>37</v>
      </c>
    </row>
    <row r="2205" spans="4:5" x14ac:dyDescent="0.3">
      <c r="D2205">
        <v>2</v>
      </c>
      <c r="E2205" t="s">
        <v>37</v>
      </c>
    </row>
    <row r="2206" spans="4:5" x14ac:dyDescent="0.3">
      <c r="D2206">
        <v>1</v>
      </c>
      <c r="E2206" t="s">
        <v>37</v>
      </c>
    </row>
    <row r="2207" spans="4:5" x14ac:dyDescent="0.3">
      <c r="D2207">
        <v>2</v>
      </c>
      <c r="E2207" t="s">
        <v>37</v>
      </c>
    </row>
    <row r="2208" spans="4:5" x14ac:dyDescent="0.3">
      <c r="D2208">
        <v>2</v>
      </c>
      <c r="E2208" t="s">
        <v>37</v>
      </c>
    </row>
    <row r="2209" spans="4:5" x14ac:dyDescent="0.3">
      <c r="D2209">
        <v>1</v>
      </c>
      <c r="E2209" t="s">
        <v>37</v>
      </c>
    </row>
    <row r="2210" spans="4:5" x14ac:dyDescent="0.3">
      <c r="D2210">
        <v>2</v>
      </c>
      <c r="E2210" t="s">
        <v>37</v>
      </c>
    </row>
    <row r="2211" spans="4:5" x14ac:dyDescent="0.3">
      <c r="D2211">
        <v>2</v>
      </c>
      <c r="E2211" t="s">
        <v>37</v>
      </c>
    </row>
    <row r="2212" spans="4:5" x14ac:dyDescent="0.3">
      <c r="D2212">
        <v>2</v>
      </c>
      <c r="E2212" t="s">
        <v>37</v>
      </c>
    </row>
    <row r="2213" spans="4:5" x14ac:dyDescent="0.3">
      <c r="D2213">
        <v>1</v>
      </c>
      <c r="E2213" t="s">
        <v>37</v>
      </c>
    </row>
    <row r="2214" spans="4:5" x14ac:dyDescent="0.3">
      <c r="D2214">
        <v>1</v>
      </c>
      <c r="E2214" t="s">
        <v>37</v>
      </c>
    </row>
    <row r="2215" spans="4:5" x14ac:dyDescent="0.3">
      <c r="D2215">
        <v>2</v>
      </c>
      <c r="E2215" t="s">
        <v>37</v>
      </c>
    </row>
    <row r="2216" spans="4:5" x14ac:dyDescent="0.3">
      <c r="D2216">
        <v>2</v>
      </c>
      <c r="E2216" t="s">
        <v>37</v>
      </c>
    </row>
    <row r="2217" spans="4:5" x14ac:dyDescent="0.3">
      <c r="D2217">
        <v>4</v>
      </c>
      <c r="E2217" t="s">
        <v>37</v>
      </c>
    </row>
    <row r="2218" spans="4:5" x14ac:dyDescent="0.3">
      <c r="D2218">
        <v>5</v>
      </c>
      <c r="E2218" t="s">
        <v>37</v>
      </c>
    </row>
    <row r="2219" spans="4:5" x14ac:dyDescent="0.3">
      <c r="D2219">
        <v>2</v>
      </c>
      <c r="E2219" t="s">
        <v>37</v>
      </c>
    </row>
    <row r="2220" spans="4:5" x14ac:dyDescent="0.3">
      <c r="D2220">
        <v>1</v>
      </c>
      <c r="E2220" t="s">
        <v>37</v>
      </c>
    </row>
    <row r="2221" spans="4:5" x14ac:dyDescent="0.3">
      <c r="D2221">
        <v>2</v>
      </c>
      <c r="E2221" t="s">
        <v>37</v>
      </c>
    </row>
    <row r="2222" spans="4:5" x14ac:dyDescent="0.3">
      <c r="D2222">
        <v>1</v>
      </c>
      <c r="E2222" t="s">
        <v>37</v>
      </c>
    </row>
    <row r="2223" spans="4:5" x14ac:dyDescent="0.3">
      <c r="D2223">
        <v>1</v>
      </c>
      <c r="E2223" t="s">
        <v>37</v>
      </c>
    </row>
    <row r="2224" spans="4:5" x14ac:dyDescent="0.3">
      <c r="D2224">
        <v>3</v>
      </c>
      <c r="E2224" t="s">
        <v>37</v>
      </c>
    </row>
    <row r="2225" spans="4:5" x14ac:dyDescent="0.3">
      <c r="D2225">
        <v>2</v>
      </c>
      <c r="E2225" t="s">
        <v>37</v>
      </c>
    </row>
    <row r="2226" spans="4:5" x14ac:dyDescent="0.3">
      <c r="D2226">
        <v>2</v>
      </c>
      <c r="E2226" t="s">
        <v>37</v>
      </c>
    </row>
    <row r="2227" spans="4:5" x14ac:dyDescent="0.3">
      <c r="D2227">
        <v>1</v>
      </c>
      <c r="E2227" t="s">
        <v>37</v>
      </c>
    </row>
    <row r="2228" spans="4:5" x14ac:dyDescent="0.3">
      <c r="D2228">
        <v>1</v>
      </c>
      <c r="E2228" t="s">
        <v>37</v>
      </c>
    </row>
    <row r="2229" spans="4:5" x14ac:dyDescent="0.3">
      <c r="D2229">
        <v>2</v>
      </c>
      <c r="E2229" t="s">
        <v>37</v>
      </c>
    </row>
    <row r="2230" spans="4:5" x14ac:dyDescent="0.3">
      <c r="D2230">
        <v>2</v>
      </c>
      <c r="E2230" t="s">
        <v>37</v>
      </c>
    </row>
    <row r="2231" spans="4:5" x14ac:dyDescent="0.3">
      <c r="D2231">
        <v>3</v>
      </c>
      <c r="E2231" t="s">
        <v>37</v>
      </c>
    </row>
    <row r="2232" spans="4:5" x14ac:dyDescent="0.3">
      <c r="D2232">
        <v>1</v>
      </c>
      <c r="E2232" t="s">
        <v>37</v>
      </c>
    </row>
    <row r="2233" spans="4:5" x14ac:dyDescent="0.3">
      <c r="D2233">
        <v>1</v>
      </c>
      <c r="E2233" t="s">
        <v>37</v>
      </c>
    </row>
    <row r="2234" spans="4:5" x14ac:dyDescent="0.3">
      <c r="D2234">
        <v>4</v>
      </c>
      <c r="E2234" t="s">
        <v>37</v>
      </c>
    </row>
    <row r="2235" spans="4:5" x14ac:dyDescent="0.3">
      <c r="D2235">
        <v>2</v>
      </c>
      <c r="E2235" t="s">
        <v>37</v>
      </c>
    </row>
    <row r="2236" spans="4:5" x14ac:dyDescent="0.3">
      <c r="D2236">
        <v>2</v>
      </c>
      <c r="E2236" t="s">
        <v>37</v>
      </c>
    </row>
    <row r="2237" spans="4:5" x14ac:dyDescent="0.3">
      <c r="D2237">
        <v>1</v>
      </c>
      <c r="E2237" t="s">
        <v>37</v>
      </c>
    </row>
    <row r="2238" spans="4:5" x14ac:dyDescent="0.3">
      <c r="D2238">
        <v>2</v>
      </c>
      <c r="E2238" t="s">
        <v>37</v>
      </c>
    </row>
    <row r="2239" spans="4:5" x14ac:dyDescent="0.3">
      <c r="D2239">
        <v>2</v>
      </c>
      <c r="E2239" t="s">
        <v>37</v>
      </c>
    </row>
    <row r="2240" spans="4:5" x14ac:dyDescent="0.3">
      <c r="D2240">
        <v>1</v>
      </c>
      <c r="E2240" t="s">
        <v>37</v>
      </c>
    </row>
    <row r="2241" spans="4:5" x14ac:dyDescent="0.3">
      <c r="D2241">
        <v>1</v>
      </c>
      <c r="E2241" t="s">
        <v>37</v>
      </c>
    </row>
    <row r="2242" spans="4:5" x14ac:dyDescent="0.3">
      <c r="D2242">
        <v>1</v>
      </c>
      <c r="E2242" t="s">
        <v>37</v>
      </c>
    </row>
    <row r="2243" spans="4:5" x14ac:dyDescent="0.3">
      <c r="D2243">
        <v>1</v>
      </c>
      <c r="E2243" t="s">
        <v>37</v>
      </c>
    </row>
    <row r="2244" spans="4:5" x14ac:dyDescent="0.3">
      <c r="D2244">
        <v>2</v>
      </c>
      <c r="E2244" t="s">
        <v>37</v>
      </c>
    </row>
    <row r="2245" spans="4:5" x14ac:dyDescent="0.3">
      <c r="D2245">
        <v>1</v>
      </c>
      <c r="E2245" t="s">
        <v>37</v>
      </c>
    </row>
    <row r="2246" spans="4:5" x14ac:dyDescent="0.3">
      <c r="D2246">
        <v>2</v>
      </c>
      <c r="E2246" t="s">
        <v>37</v>
      </c>
    </row>
    <row r="2247" spans="4:5" x14ac:dyDescent="0.3">
      <c r="D2247">
        <v>2</v>
      </c>
      <c r="E2247" t="s">
        <v>37</v>
      </c>
    </row>
    <row r="2248" spans="4:5" x14ac:dyDescent="0.3">
      <c r="D2248">
        <v>1</v>
      </c>
      <c r="E2248" t="s">
        <v>37</v>
      </c>
    </row>
    <row r="2249" spans="4:5" x14ac:dyDescent="0.3">
      <c r="D2249">
        <v>3</v>
      </c>
      <c r="E2249" t="s">
        <v>37</v>
      </c>
    </row>
    <row r="2250" spans="4:5" x14ac:dyDescent="0.3">
      <c r="D2250">
        <v>1</v>
      </c>
      <c r="E2250" t="s">
        <v>37</v>
      </c>
    </row>
    <row r="2251" spans="4:5" x14ac:dyDescent="0.3">
      <c r="D2251">
        <v>2</v>
      </c>
      <c r="E2251" t="s">
        <v>37</v>
      </c>
    </row>
    <row r="2252" spans="4:5" x14ac:dyDescent="0.3">
      <c r="D2252">
        <v>2</v>
      </c>
      <c r="E2252" t="s">
        <v>37</v>
      </c>
    </row>
    <row r="2253" spans="4:5" x14ac:dyDescent="0.3">
      <c r="D2253">
        <v>1</v>
      </c>
      <c r="E2253" t="s">
        <v>37</v>
      </c>
    </row>
    <row r="2254" spans="4:5" x14ac:dyDescent="0.3">
      <c r="D2254">
        <v>2</v>
      </c>
      <c r="E2254" t="s">
        <v>37</v>
      </c>
    </row>
    <row r="2255" spans="4:5" x14ac:dyDescent="0.3">
      <c r="D2255">
        <v>3</v>
      </c>
      <c r="E2255" t="s">
        <v>37</v>
      </c>
    </row>
    <row r="2256" spans="4:5" x14ac:dyDescent="0.3">
      <c r="D2256">
        <v>3</v>
      </c>
      <c r="E2256" t="s">
        <v>37</v>
      </c>
    </row>
    <row r="2257" spans="4:5" x14ac:dyDescent="0.3">
      <c r="D2257">
        <v>3</v>
      </c>
      <c r="E2257" t="s">
        <v>37</v>
      </c>
    </row>
    <row r="2258" spans="4:5" x14ac:dyDescent="0.3">
      <c r="D2258">
        <v>1</v>
      </c>
      <c r="E2258" t="s">
        <v>37</v>
      </c>
    </row>
    <row r="2259" spans="4:5" x14ac:dyDescent="0.3">
      <c r="D2259">
        <v>1</v>
      </c>
      <c r="E2259" t="s">
        <v>37</v>
      </c>
    </row>
    <row r="2260" spans="4:5" x14ac:dyDescent="0.3">
      <c r="D2260">
        <v>3</v>
      </c>
      <c r="E2260" t="s">
        <v>37</v>
      </c>
    </row>
    <row r="2261" spans="4:5" x14ac:dyDescent="0.3">
      <c r="D2261">
        <v>1</v>
      </c>
      <c r="E2261" t="s">
        <v>37</v>
      </c>
    </row>
    <row r="2262" spans="4:5" x14ac:dyDescent="0.3">
      <c r="D2262">
        <v>1</v>
      </c>
      <c r="E2262" t="s">
        <v>37</v>
      </c>
    </row>
    <row r="2263" spans="4:5" x14ac:dyDescent="0.3">
      <c r="D2263">
        <v>2</v>
      </c>
      <c r="E2263" t="s">
        <v>37</v>
      </c>
    </row>
    <row r="2264" spans="4:5" x14ac:dyDescent="0.3">
      <c r="D2264">
        <v>3</v>
      </c>
      <c r="E2264" t="s">
        <v>37</v>
      </c>
    </row>
    <row r="2265" spans="4:5" x14ac:dyDescent="0.3">
      <c r="D2265">
        <v>2</v>
      </c>
      <c r="E2265" t="s">
        <v>37</v>
      </c>
    </row>
    <row r="2266" spans="4:5" x14ac:dyDescent="0.3">
      <c r="D2266">
        <v>2</v>
      </c>
      <c r="E2266" t="s">
        <v>37</v>
      </c>
    </row>
    <row r="2267" spans="4:5" x14ac:dyDescent="0.3">
      <c r="D2267">
        <v>2</v>
      </c>
      <c r="E2267" t="s">
        <v>37</v>
      </c>
    </row>
    <row r="2268" spans="4:5" x14ac:dyDescent="0.3">
      <c r="D2268">
        <v>1</v>
      </c>
      <c r="E2268" t="s">
        <v>37</v>
      </c>
    </row>
    <row r="2269" spans="4:5" x14ac:dyDescent="0.3">
      <c r="D2269">
        <v>1</v>
      </c>
      <c r="E2269" t="s">
        <v>37</v>
      </c>
    </row>
    <row r="2270" spans="4:5" x14ac:dyDescent="0.3">
      <c r="D2270">
        <v>2</v>
      </c>
      <c r="E2270" t="s">
        <v>37</v>
      </c>
    </row>
    <row r="2271" spans="4:5" x14ac:dyDescent="0.3">
      <c r="D2271">
        <v>1</v>
      </c>
      <c r="E2271" t="s">
        <v>37</v>
      </c>
    </row>
    <row r="2272" spans="4:5" x14ac:dyDescent="0.3">
      <c r="D2272">
        <v>3</v>
      </c>
      <c r="E2272" t="s">
        <v>37</v>
      </c>
    </row>
    <row r="2273" spans="4:5" x14ac:dyDescent="0.3">
      <c r="D2273">
        <v>2</v>
      </c>
      <c r="E2273" t="s">
        <v>37</v>
      </c>
    </row>
    <row r="2274" spans="4:5" x14ac:dyDescent="0.3">
      <c r="D2274">
        <v>2</v>
      </c>
      <c r="E2274" t="s">
        <v>37</v>
      </c>
    </row>
    <row r="2275" spans="4:5" x14ac:dyDescent="0.3">
      <c r="D2275">
        <v>2</v>
      </c>
      <c r="E2275" t="s">
        <v>37</v>
      </c>
    </row>
    <row r="2276" spans="4:5" x14ac:dyDescent="0.3">
      <c r="D2276">
        <v>1</v>
      </c>
      <c r="E2276" t="s">
        <v>37</v>
      </c>
    </row>
    <row r="2277" spans="4:5" x14ac:dyDescent="0.3">
      <c r="D2277">
        <v>1</v>
      </c>
      <c r="E2277" t="s">
        <v>37</v>
      </c>
    </row>
    <row r="2278" spans="4:5" x14ac:dyDescent="0.3">
      <c r="D2278">
        <v>1</v>
      </c>
      <c r="E2278" t="s">
        <v>37</v>
      </c>
    </row>
    <row r="2279" spans="4:5" x14ac:dyDescent="0.3">
      <c r="D2279">
        <v>3</v>
      </c>
      <c r="E2279" t="s">
        <v>37</v>
      </c>
    </row>
    <row r="2280" spans="4:5" x14ac:dyDescent="0.3">
      <c r="D2280">
        <v>2</v>
      </c>
      <c r="E2280" t="s">
        <v>37</v>
      </c>
    </row>
    <row r="2281" spans="4:5" x14ac:dyDescent="0.3">
      <c r="D2281">
        <v>1</v>
      </c>
      <c r="E2281" t="s">
        <v>37</v>
      </c>
    </row>
    <row r="2282" spans="4:5" x14ac:dyDescent="0.3">
      <c r="D2282">
        <v>1</v>
      </c>
      <c r="E2282" t="s">
        <v>37</v>
      </c>
    </row>
    <row r="2283" spans="4:5" x14ac:dyDescent="0.3">
      <c r="D2283">
        <v>1</v>
      </c>
      <c r="E2283" t="s">
        <v>37</v>
      </c>
    </row>
    <row r="2284" spans="4:5" x14ac:dyDescent="0.3">
      <c r="D2284">
        <v>1</v>
      </c>
      <c r="E2284" t="s">
        <v>37</v>
      </c>
    </row>
    <row r="2285" spans="4:5" x14ac:dyDescent="0.3">
      <c r="D2285">
        <v>1</v>
      </c>
      <c r="E2285" t="s">
        <v>37</v>
      </c>
    </row>
    <row r="2286" spans="4:5" x14ac:dyDescent="0.3">
      <c r="D2286">
        <v>1</v>
      </c>
      <c r="E2286" t="s">
        <v>37</v>
      </c>
    </row>
    <row r="2287" spans="4:5" x14ac:dyDescent="0.3">
      <c r="D2287">
        <v>1</v>
      </c>
      <c r="E2287" t="s">
        <v>37</v>
      </c>
    </row>
    <row r="2288" spans="4:5" x14ac:dyDescent="0.3">
      <c r="D2288">
        <v>3</v>
      </c>
      <c r="E2288" t="s">
        <v>37</v>
      </c>
    </row>
    <row r="2289" spans="4:5" x14ac:dyDescent="0.3">
      <c r="D2289">
        <v>1</v>
      </c>
      <c r="E2289" t="s">
        <v>37</v>
      </c>
    </row>
    <row r="2290" spans="4:5" x14ac:dyDescent="0.3">
      <c r="D2290">
        <v>1</v>
      </c>
      <c r="E2290" t="s">
        <v>37</v>
      </c>
    </row>
    <row r="2291" spans="4:5" x14ac:dyDescent="0.3">
      <c r="D2291">
        <v>5</v>
      </c>
      <c r="E2291" t="s">
        <v>37</v>
      </c>
    </row>
    <row r="2292" spans="4:5" x14ac:dyDescent="0.3">
      <c r="D2292">
        <v>2</v>
      </c>
      <c r="E2292" t="s">
        <v>37</v>
      </c>
    </row>
    <row r="2293" spans="4:5" x14ac:dyDescent="0.3">
      <c r="D2293">
        <v>1</v>
      </c>
      <c r="E2293" t="s">
        <v>37</v>
      </c>
    </row>
    <row r="2294" spans="4:5" x14ac:dyDescent="0.3">
      <c r="D2294">
        <v>2</v>
      </c>
      <c r="E2294" t="s">
        <v>37</v>
      </c>
    </row>
    <row r="2295" spans="4:5" x14ac:dyDescent="0.3">
      <c r="D2295">
        <v>2</v>
      </c>
      <c r="E2295" t="s">
        <v>37</v>
      </c>
    </row>
    <row r="2296" spans="4:5" x14ac:dyDescent="0.3">
      <c r="D2296">
        <v>1</v>
      </c>
      <c r="E2296" t="s">
        <v>37</v>
      </c>
    </row>
    <row r="2297" spans="4:5" x14ac:dyDescent="0.3">
      <c r="D2297">
        <v>1</v>
      </c>
      <c r="E2297" t="s">
        <v>37</v>
      </c>
    </row>
    <row r="2298" spans="4:5" x14ac:dyDescent="0.3">
      <c r="D2298">
        <v>1</v>
      </c>
      <c r="E2298" t="s">
        <v>37</v>
      </c>
    </row>
    <row r="2299" spans="4:5" x14ac:dyDescent="0.3">
      <c r="D2299">
        <v>2</v>
      </c>
      <c r="E2299" t="s">
        <v>37</v>
      </c>
    </row>
    <row r="2300" spans="4:5" x14ac:dyDescent="0.3">
      <c r="D2300">
        <v>2</v>
      </c>
      <c r="E2300" t="s">
        <v>37</v>
      </c>
    </row>
    <row r="2301" spans="4:5" x14ac:dyDescent="0.3">
      <c r="D2301">
        <v>1</v>
      </c>
      <c r="E2301" t="s">
        <v>37</v>
      </c>
    </row>
    <row r="2302" spans="4:5" x14ac:dyDescent="0.3">
      <c r="D2302">
        <v>1</v>
      </c>
      <c r="E2302" t="s">
        <v>37</v>
      </c>
    </row>
    <row r="2303" spans="4:5" x14ac:dyDescent="0.3">
      <c r="D2303">
        <v>3</v>
      </c>
      <c r="E2303" t="s">
        <v>37</v>
      </c>
    </row>
    <row r="2304" spans="4:5" x14ac:dyDescent="0.3">
      <c r="D2304">
        <v>2</v>
      </c>
      <c r="E2304" t="s">
        <v>37</v>
      </c>
    </row>
    <row r="2305" spans="4:5" x14ac:dyDescent="0.3">
      <c r="D2305">
        <v>3</v>
      </c>
      <c r="E2305" t="s">
        <v>37</v>
      </c>
    </row>
    <row r="2306" spans="4:5" x14ac:dyDescent="0.3">
      <c r="D2306">
        <v>3</v>
      </c>
      <c r="E2306" t="s">
        <v>37</v>
      </c>
    </row>
    <row r="2307" spans="4:5" x14ac:dyDescent="0.3">
      <c r="D2307">
        <v>2</v>
      </c>
      <c r="E2307" t="s">
        <v>37</v>
      </c>
    </row>
    <row r="2308" spans="4:5" x14ac:dyDescent="0.3">
      <c r="D2308">
        <v>2</v>
      </c>
      <c r="E2308" t="s">
        <v>37</v>
      </c>
    </row>
    <row r="2309" spans="4:5" x14ac:dyDescent="0.3">
      <c r="D2309">
        <v>2</v>
      </c>
      <c r="E2309" t="s">
        <v>37</v>
      </c>
    </row>
    <row r="2310" spans="4:5" x14ac:dyDescent="0.3">
      <c r="D2310">
        <v>5</v>
      </c>
      <c r="E2310" t="s">
        <v>37</v>
      </c>
    </row>
    <row r="2311" spans="4:5" x14ac:dyDescent="0.3">
      <c r="D2311">
        <v>3</v>
      </c>
      <c r="E2311" t="s">
        <v>37</v>
      </c>
    </row>
    <row r="2312" spans="4:5" x14ac:dyDescent="0.3">
      <c r="D2312">
        <v>3</v>
      </c>
      <c r="E2312" t="s">
        <v>37</v>
      </c>
    </row>
    <row r="2313" spans="4:5" x14ac:dyDescent="0.3">
      <c r="D2313">
        <v>4</v>
      </c>
      <c r="E2313" t="s">
        <v>37</v>
      </c>
    </row>
    <row r="2314" spans="4:5" x14ac:dyDescent="0.3">
      <c r="D2314">
        <v>3</v>
      </c>
      <c r="E2314" t="s">
        <v>37</v>
      </c>
    </row>
    <row r="2315" spans="4:5" x14ac:dyDescent="0.3">
      <c r="D2315">
        <v>1</v>
      </c>
      <c r="E2315" t="s">
        <v>37</v>
      </c>
    </row>
    <row r="2316" spans="4:5" x14ac:dyDescent="0.3">
      <c r="D2316">
        <v>2</v>
      </c>
      <c r="E2316" t="s">
        <v>37</v>
      </c>
    </row>
    <row r="2317" spans="4:5" x14ac:dyDescent="0.3">
      <c r="D2317">
        <v>1</v>
      </c>
      <c r="E2317" t="s">
        <v>37</v>
      </c>
    </row>
    <row r="2318" spans="4:5" x14ac:dyDescent="0.3">
      <c r="D2318">
        <v>1</v>
      </c>
      <c r="E2318" t="s">
        <v>37</v>
      </c>
    </row>
    <row r="2319" spans="4:5" x14ac:dyDescent="0.3">
      <c r="D2319">
        <v>1</v>
      </c>
      <c r="E2319" t="s">
        <v>37</v>
      </c>
    </row>
    <row r="2320" spans="4:5" x14ac:dyDescent="0.3">
      <c r="D2320">
        <v>3</v>
      </c>
      <c r="E2320" t="s">
        <v>37</v>
      </c>
    </row>
    <row r="2321" spans="4:5" x14ac:dyDescent="0.3">
      <c r="D2321">
        <v>1</v>
      </c>
      <c r="E2321" t="s">
        <v>37</v>
      </c>
    </row>
    <row r="2322" spans="4:5" x14ac:dyDescent="0.3">
      <c r="D2322">
        <v>2</v>
      </c>
      <c r="E2322" t="s">
        <v>37</v>
      </c>
    </row>
    <row r="2323" spans="4:5" x14ac:dyDescent="0.3">
      <c r="D2323">
        <v>2</v>
      </c>
      <c r="E2323" t="s">
        <v>37</v>
      </c>
    </row>
    <row r="2324" spans="4:5" x14ac:dyDescent="0.3">
      <c r="D2324">
        <v>3</v>
      </c>
      <c r="E2324" t="s">
        <v>37</v>
      </c>
    </row>
    <row r="2325" spans="4:5" x14ac:dyDescent="0.3">
      <c r="D2325">
        <v>1</v>
      </c>
      <c r="E2325" t="s">
        <v>37</v>
      </c>
    </row>
    <row r="2326" spans="4:5" x14ac:dyDescent="0.3">
      <c r="D2326">
        <v>1</v>
      </c>
      <c r="E2326" t="s">
        <v>37</v>
      </c>
    </row>
    <row r="2327" spans="4:5" x14ac:dyDescent="0.3">
      <c r="D2327">
        <v>4</v>
      </c>
      <c r="E2327" t="s">
        <v>37</v>
      </c>
    </row>
    <row r="2328" spans="4:5" x14ac:dyDescent="0.3">
      <c r="D2328">
        <v>2</v>
      </c>
      <c r="E2328" t="s">
        <v>37</v>
      </c>
    </row>
    <row r="2329" spans="4:5" x14ac:dyDescent="0.3">
      <c r="D2329">
        <v>3</v>
      </c>
      <c r="E2329" t="s">
        <v>37</v>
      </c>
    </row>
    <row r="2330" spans="4:5" x14ac:dyDescent="0.3">
      <c r="D2330">
        <v>3</v>
      </c>
      <c r="E2330" t="s">
        <v>37</v>
      </c>
    </row>
    <row r="2331" spans="4:5" x14ac:dyDescent="0.3">
      <c r="D2331">
        <v>4</v>
      </c>
      <c r="E2331" t="s">
        <v>37</v>
      </c>
    </row>
    <row r="2332" spans="4:5" x14ac:dyDescent="0.3">
      <c r="D2332">
        <v>1</v>
      </c>
      <c r="E2332" t="s">
        <v>37</v>
      </c>
    </row>
    <row r="2333" spans="4:5" x14ac:dyDescent="0.3">
      <c r="D2333">
        <v>1</v>
      </c>
      <c r="E2333" t="s">
        <v>37</v>
      </c>
    </row>
    <row r="2334" spans="4:5" x14ac:dyDescent="0.3">
      <c r="D2334">
        <v>2</v>
      </c>
      <c r="E2334" t="s">
        <v>37</v>
      </c>
    </row>
    <row r="2335" spans="4:5" x14ac:dyDescent="0.3">
      <c r="D2335">
        <v>2</v>
      </c>
      <c r="E2335" t="s">
        <v>37</v>
      </c>
    </row>
    <row r="2336" spans="4:5" x14ac:dyDescent="0.3">
      <c r="D2336">
        <v>5</v>
      </c>
      <c r="E2336" t="s">
        <v>37</v>
      </c>
    </row>
    <row r="2337" spans="4:5" x14ac:dyDescent="0.3">
      <c r="D2337">
        <v>5</v>
      </c>
      <c r="E2337" t="s">
        <v>37</v>
      </c>
    </row>
    <row r="2338" spans="4:5" x14ac:dyDescent="0.3">
      <c r="D2338">
        <v>1</v>
      </c>
      <c r="E2338" t="s">
        <v>37</v>
      </c>
    </row>
    <row r="2339" spans="4:5" x14ac:dyDescent="0.3">
      <c r="D2339">
        <v>3</v>
      </c>
      <c r="E2339" t="s">
        <v>37</v>
      </c>
    </row>
    <row r="2340" spans="4:5" x14ac:dyDescent="0.3">
      <c r="D2340">
        <v>2</v>
      </c>
      <c r="E2340" t="s">
        <v>37</v>
      </c>
    </row>
    <row r="2341" spans="4:5" x14ac:dyDescent="0.3">
      <c r="D2341">
        <v>1</v>
      </c>
      <c r="E2341" t="s">
        <v>37</v>
      </c>
    </row>
    <row r="2342" spans="4:5" x14ac:dyDescent="0.3">
      <c r="D2342">
        <v>3</v>
      </c>
      <c r="E2342" t="s">
        <v>37</v>
      </c>
    </row>
    <row r="2343" spans="4:5" x14ac:dyDescent="0.3">
      <c r="D2343">
        <v>1</v>
      </c>
      <c r="E2343" t="s">
        <v>37</v>
      </c>
    </row>
    <row r="2344" spans="4:5" x14ac:dyDescent="0.3">
      <c r="D2344">
        <v>4</v>
      </c>
      <c r="E2344" t="s">
        <v>37</v>
      </c>
    </row>
    <row r="2345" spans="4:5" x14ac:dyDescent="0.3">
      <c r="D2345">
        <v>1</v>
      </c>
      <c r="E2345" t="s">
        <v>37</v>
      </c>
    </row>
    <row r="2346" spans="4:5" x14ac:dyDescent="0.3">
      <c r="D2346">
        <v>2</v>
      </c>
      <c r="E2346" t="s">
        <v>37</v>
      </c>
    </row>
    <row r="2347" spans="4:5" x14ac:dyDescent="0.3">
      <c r="D2347">
        <v>1</v>
      </c>
      <c r="E2347" t="s">
        <v>37</v>
      </c>
    </row>
    <row r="2348" spans="4:5" x14ac:dyDescent="0.3">
      <c r="D2348">
        <v>5</v>
      </c>
      <c r="E2348" t="s">
        <v>37</v>
      </c>
    </row>
    <row r="2349" spans="4:5" x14ac:dyDescent="0.3">
      <c r="D2349">
        <v>1</v>
      </c>
      <c r="E2349" t="s">
        <v>37</v>
      </c>
    </row>
    <row r="2350" spans="4:5" x14ac:dyDescent="0.3">
      <c r="D2350">
        <v>3</v>
      </c>
      <c r="E2350" t="s">
        <v>37</v>
      </c>
    </row>
    <row r="2351" spans="4:5" x14ac:dyDescent="0.3">
      <c r="D2351">
        <v>1</v>
      </c>
      <c r="E2351" t="s">
        <v>37</v>
      </c>
    </row>
    <row r="2352" spans="4:5" x14ac:dyDescent="0.3">
      <c r="D2352">
        <v>1</v>
      </c>
      <c r="E2352" t="s">
        <v>37</v>
      </c>
    </row>
    <row r="2353" spans="4:5" x14ac:dyDescent="0.3">
      <c r="D2353">
        <v>2</v>
      </c>
      <c r="E2353" t="s">
        <v>37</v>
      </c>
    </row>
    <row r="2354" spans="4:5" x14ac:dyDescent="0.3">
      <c r="D2354">
        <v>1</v>
      </c>
      <c r="E2354" t="s">
        <v>37</v>
      </c>
    </row>
    <row r="2355" spans="4:5" x14ac:dyDescent="0.3">
      <c r="D2355">
        <v>3</v>
      </c>
      <c r="E2355" t="s">
        <v>37</v>
      </c>
    </row>
    <row r="2356" spans="4:5" x14ac:dyDescent="0.3">
      <c r="D2356">
        <v>2</v>
      </c>
      <c r="E2356" t="s">
        <v>37</v>
      </c>
    </row>
    <row r="2357" spans="4:5" x14ac:dyDescent="0.3">
      <c r="D2357">
        <v>3</v>
      </c>
      <c r="E2357" t="s">
        <v>37</v>
      </c>
    </row>
    <row r="2358" spans="4:5" x14ac:dyDescent="0.3">
      <c r="D2358">
        <v>1</v>
      </c>
      <c r="E2358" t="s">
        <v>37</v>
      </c>
    </row>
    <row r="2359" spans="4:5" x14ac:dyDescent="0.3">
      <c r="D2359">
        <v>2</v>
      </c>
      <c r="E2359" t="s">
        <v>37</v>
      </c>
    </row>
    <row r="2360" spans="4:5" x14ac:dyDescent="0.3">
      <c r="D2360">
        <v>1</v>
      </c>
      <c r="E2360" t="s">
        <v>37</v>
      </c>
    </row>
    <row r="2361" spans="4:5" x14ac:dyDescent="0.3">
      <c r="D2361">
        <v>1</v>
      </c>
      <c r="E2361" t="s">
        <v>37</v>
      </c>
    </row>
    <row r="2362" spans="4:5" x14ac:dyDescent="0.3">
      <c r="D2362">
        <v>2</v>
      </c>
      <c r="E2362" t="s">
        <v>37</v>
      </c>
    </row>
    <row r="2363" spans="4:5" x14ac:dyDescent="0.3">
      <c r="D2363">
        <v>1</v>
      </c>
      <c r="E2363" t="s">
        <v>37</v>
      </c>
    </row>
    <row r="2364" spans="4:5" x14ac:dyDescent="0.3">
      <c r="D2364">
        <v>2</v>
      </c>
      <c r="E2364" t="s">
        <v>37</v>
      </c>
    </row>
    <row r="2365" spans="4:5" x14ac:dyDescent="0.3">
      <c r="D2365">
        <v>1</v>
      </c>
      <c r="E2365" t="s">
        <v>37</v>
      </c>
    </row>
    <row r="2366" spans="4:5" x14ac:dyDescent="0.3">
      <c r="D2366">
        <v>4</v>
      </c>
      <c r="E2366" t="s">
        <v>37</v>
      </c>
    </row>
    <row r="2367" spans="4:5" x14ac:dyDescent="0.3">
      <c r="D2367">
        <v>1</v>
      </c>
      <c r="E2367" t="s">
        <v>37</v>
      </c>
    </row>
    <row r="2368" spans="4:5" x14ac:dyDescent="0.3">
      <c r="D2368">
        <v>1</v>
      </c>
      <c r="E2368" t="s">
        <v>37</v>
      </c>
    </row>
    <row r="2369" spans="4:5" x14ac:dyDescent="0.3">
      <c r="D2369">
        <v>2</v>
      </c>
      <c r="E2369" t="s">
        <v>37</v>
      </c>
    </row>
    <row r="2370" spans="4:5" x14ac:dyDescent="0.3">
      <c r="D2370">
        <v>3</v>
      </c>
      <c r="E2370" t="s">
        <v>37</v>
      </c>
    </row>
    <row r="2371" spans="4:5" x14ac:dyDescent="0.3">
      <c r="D2371">
        <v>2</v>
      </c>
      <c r="E2371" t="s">
        <v>37</v>
      </c>
    </row>
    <row r="2372" spans="4:5" x14ac:dyDescent="0.3">
      <c r="D2372">
        <v>1</v>
      </c>
      <c r="E2372" t="s">
        <v>37</v>
      </c>
    </row>
    <row r="2373" spans="4:5" x14ac:dyDescent="0.3">
      <c r="D2373">
        <v>3</v>
      </c>
      <c r="E2373" t="s">
        <v>37</v>
      </c>
    </row>
    <row r="2374" spans="4:5" x14ac:dyDescent="0.3">
      <c r="D2374">
        <v>1</v>
      </c>
      <c r="E2374" t="s">
        <v>37</v>
      </c>
    </row>
    <row r="2375" spans="4:5" x14ac:dyDescent="0.3">
      <c r="D2375">
        <v>1</v>
      </c>
      <c r="E2375" t="s">
        <v>37</v>
      </c>
    </row>
    <row r="2376" spans="4:5" x14ac:dyDescent="0.3">
      <c r="D2376">
        <v>1</v>
      </c>
      <c r="E2376" t="s">
        <v>37</v>
      </c>
    </row>
    <row r="2377" spans="4:5" x14ac:dyDescent="0.3">
      <c r="D2377">
        <v>3</v>
      </c>
      <c r="E2377" t="s">
        <v>37</v>
      </c>
    </row>
    <row r="2378" spans="4:5" x14ac:dyDescent="0.3">
      <c r="D2378">
        <v>1</v>
      </c>
      <c r="E2378" t="s">
        <v>37</v>
      </c>
    </row>
    <row r="2379" spans="4:5" x14ac:dyDescent="0.3">
      <c r="D2379">
        <v>5</v>
      </c>
      <c r="E2379" t="s">
        <v>37</v>
      </c>
    </row>
    <row r="2380" spans="4:5" x14ac:dyDescent="0.3">
      <c r="D2380">
        <v>3</v>
      </c>
      <c r="E2380" t="s">
        <v>37</v>
      </c>
    </row>
    <row r="2381" spans="4:5" x14ac:dyDescent="0.3">
      <c r="D2381">
        <v>1</v>
      </c>
      <c r="E2381" t="s">
        <v>37</v>
      </c>
    </row>
    <row r="2382" spans="4:5" x14ac:dyDescent="0.3">
      <c r="D2382">
        <v>1</v>
      </c>
      <c r="E2382" t="s">
        <v>37</v>
      </c>
    </row>
    <row r="2383" spans="4:5" x14ac:dyDescent="0.3">
      <c r="D2383">
        <v>1</v>
      </c>
      <c r="E2383" t="s">
        <v>37</v>
      </c>
    </row>
    <row r="2384" spans="4:5" x14ac:dyDescent="0.3">
      <c r="D2384">
        <v>1</v>
      </c>
      <c r="E2384" t="s">
        <v>37</v>
      </c>
    </row>
    <row r="2385" spans="4:5" x14ac:dyDescent="0.3">
      <c r="D2385">
        <v>2</v>
      </c>
      <c r="E2385" t="s">
        <v>37</v>
      </c>
    </row>
    <row r="2386" spans="4:5" x14ac:dyDescent="0.3">
      <c r="D2386">
        <v>1</v>
      </c>
      <c r="E2386" t="s">
        <v>37</v>
      </c>
    </row>
    <row r="2387" spans="4:5" x14ac:dyDescent="0.3">
      <c r="D2387">
        <v>3</v>
      </c>
      <c r="E2387" t="s">
        <v>37</v>
      </c>
    </row>
    <row r="2388" spans="4:5" x14ac:dyDescent="0.3">
      <c r="D2388">
        <v>1</v>
      </c>
      <c r="E2388" t="s">
        <v>37</v>
      </c>
    </row>
    <row r="2389" spans="4:5" x14ac:dyDescent="0.3">
      <c r="D2389">
        <v>1</v>
      </c>
      <c r="E2389" t="s">
        <v>37</v>
      </c>
    </row>
    <row r="2390" spans="4:5" x14ac:dyDescent="0.3">
      <c r="D2390">
        <v>2</v>
      </c>
      <c r="E2390" t="s">
        <v>37</v>
      </c>
    </row>
    <row r="2391" spans="4:5" x14ac:dyDescent="0.3">
      <c r="D2391">
        <v>5</v>
      </c>
      <c r="E2391" t="s">
        <v>37</v>
      </c>
    </row>
    <row r="2392" spans="4:5" x14ac:dyDescent="0.3">
      <c r="D2392">
        <v>4</v>
      </c>
      <c r="E2392" t="s">
        <v>37</v>
      </c>
    </row>
    <row r="2393" spans="4:5" x14ac:dyDescent="0.3">
      <c r="D2393">
        <v>5</v>
      </c>
      <c r="E2393" t="s">
        <v>37</v>
      </c>
    </row>
    <row r="2394" spans="4:5" x14ac:dyDescent="0.3">
      <c r="D2394">
        <v>2</v>
      </c>
      <c r="E2394" t="s">
        <v>37</v>
      </c>
    </row>
    <row r="2395" spans="4:5" x14ac:dyDescent="0.3">
      <c r="D2395">
        <v>1</v>
      </c>
      <c r="E2395" t="s">
        <v>37</v>
      </c>
    </row>
    <row r="2396" spans="4:5" x14ac:dyDescent="0.3">
      <c r="D2396">
        <v>2</v>
      </c>
      <c r="E2396" t="s">
        <v>37</v>
      </c>
    </row>
    <row r="2397" spans="4:5" x14ac:dyDescent="0.3">
      <c r="D2397">
        <v>2</v>
      </c>
      <c r="E2397" t="s">
        <v>37</v>
      </c>
    </row>
    <row r="2398" spans="4:5" x14ac:dyDescent="0.3">
      <c r="D2398">
        <v>2</v>
      </c>
      <c r="E2398" t="s">
        <v>37</v>
      </c>
    </row>
    <row r="2399" spans="4:5" x14ac:dyDescent="0.3">
      <c r="D2399">
        <v>2</v>
      </c>
      <c r="E2399" t="s">
        <v>37</v>
      </c>
    </row>
    <row r="2400" spans="4:5" x14ac:dyDescent="0.3">
      <c r="D2400">
        <v>1</v>
      </c>
      <c r="E2400" t="s">
        <v>37</v>
      </c>
    </row>
    <row r="2401" spans="4:5" x14ac:dyDescent="0.3">
      <c r="D2401">
        <v>3</v>
      </c>
      <c r="E2401" t="s">
        <v>37</v>
      </c>
    </row>
    <row r="2402" spans="4:5" x14ac:dyDescent="0.3">
      <c r="D2402">
        <v>1</v>
      </c>
      <c r="E2402" t="s">
        <v>37</v>
      </c>
    </row>
    <row r="2403" spans="4:5" x14ac:dyDescent="0.3">
      <c r="D2403">
        <v>1</v>
      </c>
      <c r="E2403" t="s">
        <v>37</v>
      </c>
    </row>
    <row r="2404" spans="4:5" x14ac:dyDescent="0.3">
      <c r="D2404">
        <v>2</v>
      </c>
      <c r="E2404" t="s">
        <v>37</v>
      </c>
    </row>
    <row r="2405" spans="4:5" x14ac:dyDescent="0.3">
      <c r="D2405">
        <v>3</v>
      </c>
      <c r="E2405" t="s">
        <v>37</v>
      </c>
    </row>
    <row r="2406" spans="4:5" x14ac:dyDescent="0.3">
      <c r="D2406">
        <v>3</v>
      </c>
      <c r="E2406" t="s">
        <v>37</v>
      </c>
    </row>
    <row r="2407" spans="4:5" x14ac:dyDescent="0.3">
      <c r="D2407">
        <v>1</v>
      </c>
      <c r="E2407" t="s">
        <v>37</v>
      </c>
    </row>
    <row r="2408" spans="4:5" x14ac:dyDescent="0.3">
      <c r="D2408">
        <v>2</v>
      </c>
      <c r="E2408" t="s">
        <v>37</v>
      </c>
    </row>
    <row r="2409" spans="4:5" x14ac:dyDescent="0.3">
      <c r="D2409">
        <v>1</v>
      </c>
      <c r="E2409" t="s">
        <v>37</v>
      </c>
    </row>
    <row r="2410" spans="4:5" x14ac:dyDescent="0.3">
      <c r="D2410">
        <v>2</v>
      </c>
      <c r="E2410" t="s">
        <v>37</v>
      </c>
    </row>
    <row r="2411" spans="4:5" x14ac:dyDescent="0.3">
      <c r="D2411">
        <v>1</v>
      </c>
      <c r="E2411" t="s">
        <v>37</v>
      </c>
    </row>
    <row r="2412" spans="4:5" x14ac:dyDescent="0.3">
      <c r="D2412">
        <v>3</v>
      </c>
      <c r="E2412" t="s">
        <v>37</v>
      </c>
    </row>
    <row r="2413" spans="4:5" x14ac:dyDescent="0.3">
      <c r="D2413">
        <v>3</v>
      </c>
      <c r="E2413" t="s">
        <v>37</v>
      </c>
    </row>
    <row r="2414" spans="4:5" x14ac:dyDescent="0.3">
      <c r="D2414">
        <v>3</v>
      </c>
      <c r="E2414" t="s">
        <v>37</v>
      </c>
    </row>
    <row r="2415" spans="4:5" x14ac:dyDescent="0.3">
      <c r="D2415">
        <v>1</v>
      </c>
      <c r="E2415" t="s">
        <v>37</v>
      </c>
    </row>
    <row r="2416" spans="4:5" x14ac:dyDescent="0.3">
      <c r="D2416">
        <v>1</v>
      </c>
      <c r="E2416" t="s">
        <v>37</v>
      </c>
    </row>
    <row r="2417" spans="4:5" x14ac:dyDescent="0.3">
      <c r="D2417">
        <v>1</v>
      </c>
      <c r="E2417" t="s">
        <v>37</v>
      </c>
    </row>
    <row r="2418" spans="4:5" x14ac:dyDescent="0.3">
      <c r="D2418">
        <v>5</v>
      </c>
      <c r="E2418" t="s">
        <v>37</v>
      </c>
    </row>
    <row r="2419" spans="4:5" x14ac:dyDescent="0.3">
      <c r="D2419">
        <v>1</v>
      </c>
      <c r="E2419" t="s">
        <v>37</v>
      </c>
    </row>
    <row r="2420" spans="4:5" x14ac:dyDescent="0.3">
      <c r="D2420">
        <v>4</v>
      </c>
      <c r="E2420" t="s">
        <v>37</v>
      </c>
    </row>
    <row r="2421" spans="4:5" x14ac:dyDescent="0.3">
      <c r="D2421">
        <v>1</v>
      </c>
      <c r="E2421" t="s">
        <v>37</v>
      </c>
    </row>
    <row r="2422" spans="4:5" x14ac:dyDescent="0.3">
      <c r="D2422">
        <v>1</v>
      </c>
      <c r="E2422" t="s">
        <v>37</v>
      </c>
    </row>
    <row r="2423" spans="4:5" x14ac:dyDescent="0.3">
      <c r="D2423">
        <v>2</v>
      </c>
      <c r="E2423" t="s">
        <v>37</v>
      </c>
    </row>
    <row r="2424" spans="4:5" x14ac:dyDescent="0.3">
      <c r="D2424">
        <v>2</v>
      </c>
      <c r="E2424" t="s">
        <v>37</v>
      </c>
    </row>
    <row r="2425" spans="4:5" x14ac:dyDescent="0.3">
      <c r="D2425">
        <v>3</v>
      </c>
      <c r="E2425" t="s">
        <v>37</v>
      </c>
    </row>
    <row r="2426" spans="4:5" x14ac:dyDescent="0.3">
      <c r="D2426">
        <v>1</v>
      </c>
      <c r="E2426" t="s">
        <v>37</v>
      </c>
    </row>
    <row r="2427" spans="4:5" x14ac:dyDescent="0.3">
      <c r="D2427">
        <v>3</v>
      </c>
      <c r="E2427" t="s">
        <v>37</v>
      </c>
    </row>
    <row r="2428" spans="4:5" x14ac:dyDescent="0.3">
      <c r="D2428">
        <v>3</v>
      </c>
      <c r="E2428" t="s">
        <v>37</v>
      </c>
    </row>
    <row r="2429" spans="4:5" x14ac:dyDescent="0.3">
      <c r="D2429">
        <v>2</v>
      </c>
      <c r="E2429" t="s">
        <v>37</v>
      </c>
    </row>
    <row r="2430" spans="4:5" x14ac:dyDescent="0.3">
      <c r="D2430">
        <v>1</v>
      </c>
      <c r="E2430" t="s">
        <v>37</v>
      </c>
    </row>
    <row r="2431" spans="4:5" x14ac:dyDescent="0.3">
      <c r="D2431">
        <v>1</v>
      </c>
      <c r="E2431" t="s">
        <v>37</v>
      </c>
    </row>
    <row r="2432" spans="4:5" x14ac:dyDescent="0.3">
      <c r="D2432">
        <v>2</v>
      </c>
      <c r="E2432" t="s">
        <v>37</v>
      </c>
    </row>
    <row r="2433" spans="4:5" x14ac:dyDescent="0.3">
      <c r="D2433">
        <v>1</v>
      </c>
      <c r="E2433" t="s">
        <v>37</v>
      </c>
    </row>
    <row r="2434" spans="4:5" x14ac:dyDescent="0.3">
      <c r="D2434">
        <v>2</v>
      </c>
      <c r="E2434" t="s">
        <v>37</v>
      </c>
    </row>
    <row r="2435" spans="4:5" x14ac:dyDescent="0.3">
      <c r="D2435">
        <v>2</v>
      </c>
      <c r="E2435" t="s">
        <v>37</v>
      </c>
    </row>
    <row r="2436" spans="4:5" x14ac:dyDescent="0.3">
      <c r="D2436">
        <v>2</v>
      </c>
      <c r="E2436" t="s">
        <v>37</v>
      </c>
    </row>
    <row r="2437" spans="4:5" x14ac:dyDescent="0.3">
      <c r="D2437">
        <v>4</v>
      </c>
      <c r="E2437" t="s">
        <v>37</v>
      </c>
    </row>
    <row r="2438" spans="4:5" x14ac:dyDescent="0.3">
      <c r="D2438">
        <v>2</v>
      </c>
      <c r="E2438" t="s">
        <v>37</v>
      </c>
    </row>
    <row r="2439" spans="4:5" x14ac:dyDescent="0.3">
      <c r="D2439">
        <v>4</v>
      </c>
      <c r="E2439" t="s">
        <v>37</v>
      </c>
    </row>
    <row r="2440" spans="4:5" x14ac:dyDescent="0.3">
      <c r="D2440">
        <v>2</v>
      </c>
      <c r="E2440" t="s">
        <v>37</v>
      </c>
    </row>
    <row r="2441" spans="4:5" x14ac:dyDescent="0.3">
      <c r="D2441">
        <v>2</v>
      </c>
      <c r="E2441" t="s">
        <v>37</v>
      </c>
    </row>
    <row r="2442" spans="4:5" x14ac:dyDescent="0.3">
      <c r="D2442">
        <v>1</v>
      </c>
      <c r="E2442" t="s">
        <v>37</v>
      </c>
    </row>
    <row r="2443" spans="4:5" x14ac:dyDescent="0.3">
      <c r="D2443">
        <v>1</v>
      </c>
      <c r="E2443" t="s">
        <v>37</v>
      </c>
    </row>
    <row r="2444" spans="4:5" x14ac:dyDescent="0.3">
      <c r="D2444">
        <v>5</v>
      </c>
      <c r="E2444" t="s">
        <v>37</v>
      </c>
    </row>
    <row r="2445" spans="4:5" x14ac:dyDescent="0.3">
      <c r="D2445">
        <v>2</v>
      </c>
      <c r="E2445" t="s">
        <v>37</v>
      </c>
    </row>
    <row r="2446" spans="4:5" x14ac:dyDescent="0.3">
      <c r="D2446">
        <v>2</v>
      </c>
      <c r="E2446" t="s">
        <v>37</v>
      </c>
    </row>
    <row r="2447" spans="4:5" x14ac:dyDescent="0.3">
      <c r="D2447">
        <v>4</v>
      </c>
      <c r="E2447" t="s">
        <v>37</v>
      </c>
    </row>
    <row r="2448" spans="4:5" x14ac:dyDescent="0.3">
      <c r="D2448">
        <v>1</v>
      </c>
      <c r="E2448" t="s">
        <v>37</v>
      </c>
    </row>
    <row r="2449" spans="4:5" x14ac:dyDescent="0.3">
      <c r="D2449">
        <v>3</v>
      </c>
      <c r="E2449" t="s">
        <v>37</v>
      </c>
    </row>
    <row r="2450" spans="4:5" x14ac:dyDescent="0.3">
      <c r="D2450">
        <v>1</v>
      </c>
      <c r="E2450" t="s">
        <v>37</v>
      </c>
    </row>
    <row r="2451" spans="4:5" x14ac:dyDescent="0.3">
      <c r="D2451">
        <v>2</v>
      </c>
      <c r="E2451" t="s">
        <v>37</v>
      </c>
    </row>
    <row r="2452" spans="4:5" x14ac:dyDescent="0.3">
      <c r="D2452">
        <v>4</v>
      </c>
      <c r="E2452" t="s">
        <v>37</v>
      </c>
    </row>
    <row r="2453" spans="4:5" x14ac:dyDescent="0.3">
      <c r="D2453">
        <v>2</v>
      </c>
      <c r="E2453" t="s">
        <v>37</v>
      </c>
    </row>
    <row r="2454" spans="4:5" x14ac:dyDescent="0.3">
      <c r="D2454">
        <v>2</v>
      </c>
      <c r="E2454" t="s">
        <v>37</v>
      </c>
    </row>
    <row r="2455" spans="4:5" x14ac:dyDescent="0.3">
      <c r="D2455">
        <v>3</v>
      </c>
      <c r="E2455" t="s">
        <v>37</v>
      </c>
    </row>
    <row r="2456" spans="4:5" x14ac:dyDescent="0.3">
      <c r="D2456">
        <v>3</v>
      </c>
      <c r="E2456" t="s">
        <v>37</v>
      </c>
    </row>
    <row r="2457" spans="4:5" x14ac:dyDescent="0.3">
      <c r="D2457">
        <v>2</v>
      </c>
      <c r="E2457" t="s">
        <v>37</v>
      </c>
    </row>
    <row r="2458" spans="4:5" x14ac:dyDescent="0.3">
      <c r="D2458">
        <v>3</v>
      </c>
      <c r="E2458" t="s">
        <v>37</v>
      </c>
    </row>
    <row r="2459" spans="4:5" x14ac:dyDescent="0.3">
      <c r="D2459">
        <v>1</v>
      </c>
      <c r="E2459" t="s">
        <v>37</v>
      </c>
    </row>
    <row r="2460" spans="4:5" x14ac:dyDescent="0.3">
      <c r="D2460">
        <v>3</v>
      </c>
      <c r="E2460" t="s">
        <v>37</v>
      </c>
    </row>
    <row r="2461" spans="4:5" x14ac:dyDescent="0.3">
      <c r="D2461">
        <v>1</v>
      </c>
      <c r="E2461" t="s">
        <v>37</v>
      </c>
    </row>
    <row r="2462" spans="4:5" x14ac:dyDescent="0.3">
      <c r="D2462">
        <v>2</v>
      </c>
      <c r="E2462" t="s">
        <v>37</v>
      </c>
    </row>
    <row r="2463" spans="4:5" x14ac:dyDescent="0.3">
      <c r="D2463">
        <v>1</v>
      </c>
      <c r="E2463" t="s">
        <v>37</v>
      </c>
    </row>
    <row r="2464" spans="4:5" x14ac:dyDescent="0.3">
      <c r="D2464">
        <v>2</v>
      </c>
      <c r="E2464" t="s">
        <v>37</v>
      </c>
    </row>
    <row r="2465" spans="4:5" x14ac:dyDescent="0.3">
      <c r="D2465">
        <v>2</v>
      </c>
      <c r="E2465" t="s">
        <v>37</v>
      </c>
    </row>
    <row r="2466" spans="4:5" x14ac:dyDescent="0.3">
      <c r="D2466">
        <v>1</v>
      </c>
      <c r="E2466" t="s">
        <v>37</v>
      </c>
    </row>
    <row r="2467" spans="4:5" x14ac:dyDescent="0.3">
      <c r="D2467">
        <v>2</v>
      </c>
      <c r="E2467" t="s">
        <v>37</v>
      </c>
    </row>
    <row r="2468" spans="4:5" x14ac:dyDescent="0.3">
      <c r="D2468">
        <v>2</v>
      </c>
      <c r="E2468" t="s">
        <v>37</v>
      </c>
    </row>
    <row r="2469" spans="4:5" x14ac:dyDescent="0.3">
      <c r="D2469">
        <v>5</v>
      </c>
      <c r="E2469" t="s">
        <v>37</v>
      </c>
    </row>
    <row r="2470" spans="4:5" x14ac:dyDescent="0.3">
      <c r="D2470">
        <v>2</v>
      </c>
      <c r="E2470" t="s">
        <v>37</v>
      </c>
    </row>
    <row r="2471" spans="4:5" x14ac:dyDescent="0.3">
      <c r="D2471">
        <v>2</v>
      </c>
      <c r="E2471" t="s">
        <v>37</v>
      </c>
    </row>
    <row r="2472" spans="4:5" x14ac:dyDescent="0.3">
      <c r="D2472">
        <v>2</v>
      </c>
      <c r="E2472" t="s">
        <v>37</v>
      </c>
    </row>
    <row r="2473" spans="4:5" x14ac:dyDescent="0.3">
      <c r="D2473">
        <v>2</v>
      </c>
      <c r="E2473" t="s">
        <v>37</v>
      </c>
    </row>
    <row r="2474" spans="4:5" x14ac:dyDescent="0.3">
      <c r="D2474">
        <v>1</v>
      </c>
      <c r="E2474" t="s">
        <v>37</v>
      </c>
    </row>
    <row r="2475" spans="4:5" x14ac:dyDescent="0.3">
      <c r="D2475">
        <v>1</v>
      </c>
      <c r="E2475" t="s">
        <v>37</v>
      </c>
    </row>
    <row r="2476" spans="4:5" x14ac:dyDescent="0.3">
      <c r="D2476">
        <v>2</v>
      </c>
      <c r="E2476" t="s">
        <v>37</v>
      </c>
    </row>
    <row r="2477" spans="4:5" x14ac:dyDescent="0.3">
      <c r="D2477">
        <v>2</v>
      </c>
      <c r="E2477" t="s">
        <v>37</v>
      </c>
    </row>
    <row r="2478" spans="4:5" x14ac:dyDescent="0.3">
      <c r="D2478">
        <v>3</v>
      </c>
      <c r="E2478" t="s">
        <v>37</v>
      </c>
    </row>
    <row r="2479" spans="4:5" x14ac:dyDescent="0.3">
      <c r="D2479">
        <v>3</v>
      </c>
      <c r="E2479" t="s">
        <v>37</v>
      </c>
    </row>
    <row r="2480" spans="4:5" x14ac:dyDescent="0.3">
      <c r="D2480">
        <v>2</v>
      </c>
      <c r="E2480" t="s">
        <v>37</v>
      </c>
    </row>
    <row r="2481" spans="4:5" x14ac:dyDescent="0.3">
      <c r="D2481">
        <v>3</v>
      </c>
      <c r="E2481" t="s">
        <v>37</v>
      </c>
    </row>
    <row r="2482" spans="4:5" x14ac:dyDescent="0.3">
      <c r="D2482">
        <v>1</v>
      </c>
      <c r="E2482" t="s">
        <v>37</v>
      </c>
    </row>
    <row r="2483" spans="4:5" x14ac:dyDescent="0.3">
      <c r="D2483">
        <v>2</v>
      </c>
      <c r="E2483" t="s">
        <v>37</v>
      </c>
    </row>
    <row r="2484" spans="4:5" x14ac:dyDescent="0.3">
      <c r="D2484">
        <v>1</v>
      </c>
      <c r="E2484" t="s">
        <v>37</v>
      </c>
    </row>
    <row r="2485" spans="4:5" x14ac:dyDescent="0.3">
      <c r="D2485">
        <v>3</v>
      </c>
      <c r="E2485" t="s">
        <v>37</v>
      </c>
    </row>
    <row r="2486" spans="4:5" x14ac:dyDescent="0.3">
      <c r="D2486">
        <v>2</v>
      </c>
      <c r="E2486" t="s">
        <v>37</v>
      </c>
    </row>
    <row r="2487" spans="4:5" x14ac:dyDescent="0.3">
      <c r="D2487">
        <v>1</v>
      </c>
      <c r="E2487" t="s">
        <v>37</v>
      </c>
    </row>
    <row r="2488" spans="4:5" x14ac:dyDescent="0.3">
      <c r="D2488">
        <v>2</v>
      </c>
      <c r="E2488" t="s">
        <v>37</v>
      </c>
    </row>
    <row r="2489" spans="4:5" x14ac:dyDescent="0.3">
      <c r="D2489">
        <v>3</v>
      </c>
      <c r="E2489" t="s">
        <v>37</v>
      </c>
    </row>
    <row r="2490" spans="4:5" x14ac:dyDescent="0.3">
      <c r="D2490">
        <v>2</v>
      </c>
      <c r="E2490" t="s">
        <v>37</v>
      </c>
    </row>
    <row r="2491" spans="4:5" x14ac:dyDescent="0.3">
      <c r="D2491">
        <v>1</v>
      </c>
      <c r="E2491" t="s">
        <v>37</v>
      </c>
    </row>
    <row r="2492" spans="4:5" x14ac:dyDescent="0.3">
      <c r="D2492">
        <v>3</v>
      </c>
      <c r="E2492" t="s">
        <v>37</v>
      </c>
    </row>
    <row r="2493" spans="4:5" x14ac:dyDescent="0.3">
      <c r="D2493">
        <v>1</v>
      </c>
      <c r="E2493" t="s">
        <v>37</v>
      </c>
    </row>
    <row r="2494" spans="4:5" x14ac:dyDescent="0.3">
      <c r="D2494">
        <v>1</v>
      </c>
      <c r="E2494" t="s">
        <v>37</v>
      </c>
    </row>
    <row r="2495" spans="4:5" x14ac:dyDescent="0.3">
      <c r="D2495">
        <v>1</v>
      </c>
      <c r="E2495" t="s">
        <v>37</v>
      </c>
    </row>
    <row r="2496" spans="4:5" x14ac:dyDescent="0.3">
      <c r="D2496">
        <v>2</v>
      </c>
      <c r="E2496" t="s">
        <v>37</v>
      </c>
    </row>
    <row r="2497" spans="4:5" x14ac:dyDescent="0.3">
      <c r="D2497">
        <v>1</v>
      </c>
      <c r="E2497" t="s">
        <v>37</v>
      </c>
    </row>
    <row r="2498" spans="4:5" x14ac:dyDescent="0.3">
      <c r="D2498">
        <v>2</v>
      </c>
      <c r="E2498" t="s">
        <v>37</v>
      </c>
    </row>
    <row r="2499" spans="4:5" x14ac:dyDescent="0.3">
      <c r="D2499">
        <v>3</v>
      </c>
      <c r="E2499" t="s">
        <v>37</v>
      </c>
    </row>
    <row r="2500" spans="4:5" x14ac:dyDescent="0.3">
      <c r="D2500">
        <v>2</v>
      </c>
      <c r="E2500" t="s">
        <v>37</v>
      </c>
    </row>
    <row r="2501" spans="4:5" x14ac:dyDescent="0.3">
      <c r="D2501">
        <v>1</v>
      </c>
      <c r="E2501" t="s">
        <v>37</v>
      </c>
    </row>
    <row r="2502" spans="4:5" x14ac:dyDescent="0.3">
      <c r="D2502">
        <v>2</v>
      </c>
      <c r="E2502" t="s">
        <v>37</v>
      </c>
    </row>
    <row r="2503" spans="4:5" x14ac:dyDescent="0.3">
      <c r="D2503">
        <v>2</v>
      </c>
      <c r="E2503" t="s">
        <v>37</v>
      </c>
    </row>
    <row r="2504" spans="4:5" x14ac:dyDescent="0.3">
      <c r="D2504">
        <v>1</v>
      </c>
      <c r="E2504" t="s">
        <v>37</v>
      </c>
    </row>
    <row r="2505" spans="4:5" x14ac:dyDescent="0.3">
      <c r="D2505">
        <v>1</v>
      </c>
      <c r="E2505" t="s">
        <v>37</v>
      </c>
    </row>
    <row r="2506" spans="4:5" x14ac:dyDescent="0.3">
      <c r="D2506">
        <v>3</v>
      </c>
      <c r="E2506" t="s">
        <v>37</v>
      </c>
    </row>
    <row r="2507" spans="4:5" x14ac:dyDescent="0.3">
      <c r="D2507">
        <v>1</v>
      </c>
      <c r="E2507" t="s">
        <v>37</v>
      </c>
    </row>
    <row r="2508" spans="4:5" x14ac:dyDescent="0.3">
      <c r="D2508">
        <v>2</v>
      </c>
      <c r="E2508" t="s">
        <v>37</v>
      </c>
    </row>
    <row r="2509" spans="4:5" x14ac:dyDescent="0.3">
      <c r="D2509">
        <v>2</v>
      </c>
      <c r="E2509" t="s">
        <v>37</v>
      </c>
    </row>
    <row r="2510" spans="4:5" x14ac:dyDescent="0.3">
      <c r="D2510">
        <v>2</v>
      </c>
      <c r="E2510" t="s">
        <v>37</v>
      </c>
    </row>
    <row r="2511" spans="4:5" x14ac:dyDescent="0.3">
      <c r="D2511">
        <v>1</v>
      </c>
      <c r="E2511" t="s">
        <v>37</v>
      </c>
    </row>
    <row r="2512" spans="4:5" x14ac:dyDescent="0.3">
      <c r="D2512">
        <v>2</v>
      </c>
      <c r="E2512" t="s">
        <v>37</v>
      </c>
    </row>
    <row r="2513" spans="4:5" x14ac:dyDescent="0.3">
      <c r="D2513">
        <v>2</v>
      </c>
      <c r="E2513" t="s">
        <v>37</v>
      </c>
    </row>
    <row r="2514" spans="4:5" x14ac:dyDescent="0.3">
      <c r="D2514">
        <v>2</v>
      </c>
      <c r="E2514" t="s">
        <v>37</v>
      </c>
    </row>
    <row r="2515" spans="4:5" x14ac:dyDescent="0.3">
      <c r="D2515">
        <v>1</v>
      </c>
      <c r="E2515" t="s">
        <v>37</v>
      </c>
    </row>
    <row r="2516" spans="4:5" x14ac:dyDescent="0.3">
      <c r="D2516">
        <v>5</v>
      </c>
      <c r="E2516" t="s">
        <v>37</v>
      </c>
    </row>
    <row r="2517" spans="4:5" x14ac:dyDescent="0.3">
      <c r="D2517">
        <v>2</v>
      </c>
      <c r="E2517" t="s">
        <v>37</v>
      </c>
    </row>
    <row r="2518" spans="4:5" x14ac:dyDescent="0.3">
      <c r="D2518">
        <v>3</v>
      </c>
      <c r="E2518" t="s">
        <v>37</v>
      </c>
    </row>
    <row r="2519" spans="4:5" x14ac:dyDescent="0.3">
      <c r="D2519">
        <v>1</v>
      </c>
      <c r="E2519" t="s">
        <v>37</v>
      </c>
    </row>
    <row r="2520" spans="4:5" x14ac:dyDescent="0.3">
      <c r="D2520">
        <v>4</v>
      </c>
      <c r="E2520" t="s">
        <v>37</v>
      </c>
    </row>
    <row r="2521" spans="4:5" x14ac:dyDescent="0.3">
      <c r="D2521">
        <v>2</v>
      </c>
      <c r="E2521" t="s">
        <v>37</v>
      </c>
    </row>
    <row r="2522" spans="4:5" x14ac:dyDescent="0.3">
      <c r="D2522">
        <v>5</v>
      </c>
      <c r="E2522" t="s">
        <v>37</v>
      </c>
    </row>
    <row r="2523" spans="4:5" x14ac:dyDescent="0.3">
      <c r="D2523">
        <v>2</v>
      </c>
      <c r="E2523" t="s">
        <v>37</v>
      </c>
    </row>
    <row r="2524" spans="4:5" x14ac:dyDescent="0.3">
      <c r="D2524">
        <v>1</v>
      </c>
      <c r="E2524" t="s">
        <v>37</v>
      </c>
    </row>
    <row r="2525" spans="4:5" x14ac:dyDescent="0.3">
      <c r="D2525">
        <v>5</v>
      </c>
      <c r="E2525" t="s">
        <v>37</v>
      </c>
    </row>
    <row r="2526" spans="4:5" x14ac:dyDescent="0.3">
      <c r="D2526">
        <v>1</v>
      </c>
      <c r="E2526" t="s">
        <v>37</v>
      </c>
    </row>
    <row r="2527" spans="4:5" x14ac:dyDescent="0.3">
      <c r="D2527">
        <v>3</v>
      </c>
      <c r="E2527" t="s">
        <v>37</v>
      </c>
    </row>
    <row r="2528" spans="4:5" x14ac:dyDescent="0.3">
      <c r="D2528">
        <v>1</v>
      </c>
      <c r="E2528" t="s">
        <v>37</v>
      </c>
    </row>
    <row r="2529" spans="4:5" x14ac:dyDescent="0.3">
      <c r="D2529">
        <v>3</v>
      </c>
      <c r="E2529" t="s">
        <v>37</v>
      </c>
    </row>
    <row r="2530" spans="4:5" x14ac:dyDescent="0.3">
      <c r="D2530">
        <v>4</v>
      </c>
      <c r="E2530" t="s">
        <v>37</v>
      </c>
    </row>
    <row r="2531" spans="4:5" x14ac:dyDescent="0.3">
      <c r="D2531">
        <v>1</v>
      </c>
      <c r="E2531" t="s">
        <v>37</v>
      </c>
    </row>
    <row r="2532" spans="4:5" x14ac:dyDescent="0.3">
      <c r="D2532">
        <v>2</v>
      </c>
      <c r="E2532" t="s">
        <v>37</v>
      </c>
    </row>
    <row r="2533" spans="4:5" x14ac:dyDescent="0.3">
      <c r="D2533">
        <v>4</v>
      </c>
      <c r="E2533" t="s">
        <v>37</v>
      </c>
    </row>
    <row r="2534" spans="4:5" x14ac:dyDescent="0.3">
      <c r="D2534">
        <v>1</v>
      </c>
      <c r="E2534" t="s">
        <v>37</v>
      </c>
    </row>
    <row r="2535" spans="4:5" x14ac:dyDescent="0.3">
      <c r="D2535">
        <v>2</v>
      </c>
      <c r="E2535" t="s">
        <v>37</v>
      </c>
    </row>
    <row r="2536" spans="4:5" x14ac:dyDescent="0.3">
      <c r="D2536">
        <v>3</v>
      </c>
      <c r="E2536" t="s">
        <v>37</v>
      </c>
    </row>
    <row r="2537" spans="4:5" x14ac:dyDescent="0.3">
      <c r="D2537">
        <v>1</v>
      </c>
      <c r="E2537" t="s">
        <v>37</v>
      </c>
    </row>
    <row r="2538" spans="4:5" x14ac:dyDescent="0.3">
      <c r="D2538">
        <v>3</v>
      </c>
      <c r="E2538" t="s">
        <v>37</v>
      </c>
    </row>
    <row r="2539" spans="4:5" x14ac:dyDescent="0.3">
      <c r="D2539">
        <v>4</v>
      </c>
      <c r="E2539" t="s">
        <v>37</v>
      </c>
    </row>
    <row r="2540" spans="4:5" x14ac:dyDescent="0.3">
      <c r="D2540">
        <v>2</v>
      </c>
      <c r="E2540" t="s">
        <v>37</v>
      </c>
    </row>
    <row r="2541" spans="4:5" x14ac:dyDescent="0.3">
      <c r="D2541">
        <v>2</v>
      </c>
      <c r="E2541" t="s">
        <v>37</v>
      </c>
    </row>
    <row r="2542" spans="4:5" x14ac:dyDescent="0.3">
      <c r="D2542">
        <v>1</v>
      </c>
      <c r="E2542" t="s">
        <v>37</v>
      </c>
    </row>
    <row r="2543" spans="4:5" x14ac:dyDescent="0.3">
      <c r="D2543">
        <v>3</v>
      </c>
      <c r="E2543" t="s">
        <v>37</v>
      </c>
    </row>
    <row r="2544" spans="4:5" x14ac:dyDescent="0.3">
      <c r="D2544">
        <v>4</v>
      </c>
      <c r="E2544" t="s">
        <v>37</v>
      </c>
    </row>
    <row r="2545" spans="4:5" x14ac:dyDescent="0.3">
      <c r="D2545">
        <v>3</v>
      </c>
      <c r="E2545" t="s">
        <v>37</v>
      </c>
    </row>
    <row r="2546" spans="4:5" x14ac:dyDescent="0.3">
      <c r="D2546">
        <v>2</v>
      </c>
      <c r="E2546" t="s">
        <v>37</v>
      </c>
    </row>
    <row r="2547" spans="4:5" x14ac:dyDescent="0.3">
      <c r="D2547">
        <v>2</v>
      </c>
      <c r="E2547" t="s">
        <v>37</v>
      </c>
    </row>
    <row r="2548" spans="4:5" x14ac:dyDescent="0.3">
      <c r="D2548">
        <v>2</v>
      </c>
      <c r="E2548" t="s">
        <v>37</v>
      </c>
    </row>
    <row r="2549" spans="4:5" x14ac:dyDescent="0.3">
      <c r="D2549">
        <v>3</v>
      </c>
      <c r="E2549" t="s">
        <v>37</v>
      </c>
    </row>
    <row r="2550" spans="4:5" x14ac:dyDescent="0.3">
      <c r="D2550">
        <v>4</v>
      </c>
      <c r="E2550" t="s">
        <v>37</v>
      </c>
    </row>
    <row r="2551" spans="4:5" x14ac:dyDescent="0.3">
      <c r="D2551">
        <v>2</v>
      </c>
      <c r="E2551" t="s">
        <v>37</v>
      </c>
    </row>
    <row r="2552" spans="4:5" x14ac:dyDescent="0.3">
      <c r="D2552">
        <v>1</v>
      </c>
      <c r="E2552" t="s">
        <v>37</v>
      </c>
    </row>
    <row r="2553" spans="4:5" x14ac:dyDescent="0.3">
      <c r="D2553">
        <v>2</v>
      </c>
      <c r="E2553" t="s">
        <v>37</v>
      </c>
    </row>
    <row r="2554" spans="4:5" x14ac:dyDescent="0.3">
      <c r="D2554">
        <v>2</v>
      </c>
      <c r="E2554" t="s">
        <v>37</v>
      </c>
    </row>
    <row r="2555" spans="4:5" x14ac:dyDescent="0.3">
      <c r="D2555">
        <v>1</v>
      </c>
      <c r="E2555" t="s">
        <v>37</v>
      </c>
    </row>
    <row r="2556" spans="4:5" x14ac:dyDescent="0.3">
      <c r="D2556">
        <v>1</v>
      </c>
      <c r="E2556" t="s">
        <v>37</v>
      </c>
    </row>
    <row r="2557" spans="4:5" x14ac:dyDescent="0.3">
      <c r="D2557">
        <v>1</v>
      </c>
      <c r="E2557" t="s">
        <v>37</v>
      </c>
    </row>
    <row r="2558" spans="4:5" x14ac:dyDescent="0.3">
      <c r="D2558">
        <v>1</v>
      </c>
      <c r="E2558" t="s">
        <v>37</v>
      </c>
    </row>
    <row r="2559" spans="4:5" x14ac:dyDescent="0.3">
      <c r="D2559">
        <v>1</v>
      </c>
      <c r="E2559" t="s">
        <v>37</v>
      </c>
    </row>
    <row r="2560" spans="4:5" x14ac:dyDescent="0.3">
      <c r="D2560">
        <v>2</v>
      </c>
      <c r="E2560" t="s">
        <v>37</v>
      </c>
    </row>
    <row r="2561" spans="4:5" x14ac:dyDescent="0.3">
      <c r="D2561">
        <v>2</v>
      </c>
      <c r="E2561" t="s">
        <v>37</v>
      </c>
    </row>
    <row r="2562" spans="4:5" x14ac:dyDescent="0.3">
      <c r="D2562">
        <v>2</v>
      </c>
      <c r="E2562" t="s">
        <v>37</v>
      </c>
    </row>
    <row r="2563" spans="4:5" x14ac:dyDescent="0.3">
      <c r="D2563">
        <v>2</v>
      </c>
      <c r="E2563" t="s">
        <v>37</v>
      </c>
    </row>
    <row r="2564" spans="4:5" x14ac:dyDescent="0.3">
      <c r="D2564">
        <v>4</v>
      </c>
      <c r="E2564" t="s">
        <v>37</v>
      </c>
    </row>
    <row r="2565" spans="4:5" x14ac:dyDescent="0.3">
      <c r="D2565">
        <v>1</v>
      </c>
      <c r="E2565" t="s">
        <v>37</v>
      </c>
    </row>
    <row r="2566" spans="4:5" x14ac:dyDescent="0.3">
      <c r="D2566">
        <v>2</v>
      </c>
      <c r="E2566" t="s">
        <v>37</v>
      </c>
    </row>
    <row r="2567" spans="4:5" x14ac:dyDescent="0.3">
      <c r="D2567">
        <v>4</v>
      </c>
      <c r="E2567" t="s">
        <v>37</v>
      </c>
    </row>
    <row r="2568" spans="4:5" x14ac:dyDescent="0.3">
      <c r="D2568">
        <v>2</v>
      </c>
      <c r="E2568" t="s">
        <v>37</v>
      </c>
    </row>
    <row r="2569" spans="4:5" x14ac:dyDescent="0.3">
      <c r="D2569">
        <v>1</v>
      </c>
      <c r="E2569" t="s">
        <v>37</v>
      </c>
    </row>
    <row r="2570" spans="4:5" x14ac:dyDescent="0.3">
      <c r="D2570">
        <v>1</v>
      </c>
      <c r="E2570" t="s">
        <v>37</v>
      </c>
    </row>
    <row r="2571" spans="4:5" x14ac:dyDescent="0.3">
      <c r="D2571">
        <v>1</v>
      </c>
      <c r="E2571" t="s">
        <v>37</v>
      </c>
    </row>
    <row r="2572" spans="4:5" x14ac:dyDescent="0.3">
      <c r="D2572">
        <v>2</v>
      </c>
      <c r="E2572" t="s">
        <v>37</v>
      </c>
    </row>
    <row r="2573" spans="4:5" x14ac:dyDescent="0.3">
      <c r="D2573">
        <v>1</v>
      </c>
      <c r="E2573" t="s">
        <v>37</v>
      </c>
    </row>
    <row r="2574" spans="4:5" x14ac:dyDescent="0.3">
      <c r="D2574">
        <v>2</v>
      </c>
      <c r="E2574" t="s">
        <v>37</v>
      </c>
    </row>
    <row r="2575" spans="4:5" x14ac:dyDescent="0.3">
      <c r="D2575">
        <v>1</v>
      </c>
      <c r="E2575" t="s">
        <v>37</v>
      </c>
    </row>
    <row r="2576" spans="4:5" x14ac:dyDescent="0.3">
      <c r="D2576">
        <v>1</v>
      </c>
      <c r="E2576" t="s">
        <v>37</v>
      </c>
    </row>
    <row r="2577" spans="4:5" x14ac:dyDescent="0.3">
      <c r="D2577">
        <v>2</v>
      </c>
      <c r="E2577" t="s">
        <v>37</v>
      </c>
    </row>
    <row r="2578" spans="4:5" x14ac:dyDescent="0.3">
      <c r="D2578">
        <v>2</v>
      </c>
      <c r="E2578" t="s">
        <v>37</v>
      </c>
    </row>
    <row r="2579" spans="4:5" x14ac:dyDescent="0.3">
      <c r="D2579">
        <v>1</v>
      </c>
      <c r="E2579" t="s">
        <v>37</v>
      </c>
    </row>
    <row r="2580" spans="4:5" x14ac:dyDescent="0.3">
      <c r="D2580">
        <v>1</v>
      </c>
      <c r="E2580" t="s">
        <v>37</v>
      </c>
    </row>
    <row r="2581" spans="4:5" x14ac:dyDescent="0.3">
      <c r="D2581">
        <v>1</v>
      </c>
      <c r="E2581" t="s">
        <v>37</v>
      </c>
    </row>
    <row r="2582" spans="4:5" x14ac:dyDescent="0.3">
      <c r="D2582">
        <v>2</v>
      </c>
      <c r="E2582" t="s">
        <v>37</v>
      </c>
    </row>
    <row r="2583" spans="4:5" x14ac:dyDescent="0.3">
      <c r="D2583">
        <v>1</v>
      </c>
      <c r="E2583" t="s">
        <v>37</v>
      </c>
    </row>
    <row r="2584" spans="4:5" x14ac:dyDescent="0.3">
      <c r="D2584">
        <v>2</v>
      </c>
      <c r="E2584" t="s">
        <v>37</v>
      </c>
    </row>
    <row r="2585" spans="4:5" x14ac:dyDescent="0.3">
      <c r="D2585">
        <v>2</v>
      </c>
      <c r="E2585" t="s">
        <v>37</v>
      </c>
    </row>
    <row r="2586" spans="4:5" x14ac:dyDescent="0.3">
      <c r="D2586">
        <v>2</v>
      </c>
      <c r="E2586" t="s">
        <v>37</v>
      </c>
    </row>
    <row r="2587" spans="4:5" x14ac:dyDescent="0.3">
      <c r="D2587">
        <v>3</v>
      </c>
      <c r="E2587" t="s">
        <v>37</v>
      </c>
    </row>
    <row r="2588" spans="4:5" x14ac:dyDescent="0.3">
      <c r="D2588">
        <v>2</v>
      </c>
      <c r="E2588" t="s">
        <v>37</v>
      </c>
    </row>
    <row r="2589" spans="4:5" x14ac:dyDescent="0.3">
      <c r="D2589">
        <v>4</v>
      </c>
      <c r="E2589" t="s">
        <v>37</v>
      </c>
    </row>
    <row r="2590" spans="4:5" x14ac:dyDescent="0.3">
      <c r="D2590">
        <v>2</v>
      </c>
      <c r="E2590" t="s">
        <v>37</v>
      </c>
    </row>
    <row r="2591" spans="4:5" x14ac:dyDescent="0.3">
      <c r="D2591">
        <v>1</v>
      </c>
      <c r="E2591" t="s">
        <v>37</v>
      </c>
    </row>
    <row r="2592" spans="4:5" x14ac:dyDescent="0.3">
      <c r="D2592">
        <v>3</v>
      </c>
      <c r="E2592" t="s">
        <v>37</v>
      </c>
    </row>
    <row r="2593" spans="4:5" x14ac:dyDescent="0.3">
      <c r="D2593">
        <v>4</v>
      </c>
      <c r="E2593" t="s">
        <v>37</v>
      </c>
    </row>
    <row r="2594" spans="4:5" x14ac:dyDescent="0.3">
      <c r="D2594">
        <v>2</v>
      </c>
      <c r="E2594" t="s">
        <v>37</v>
      </c>
    </row>
    <row r="2595" spans="4:5" x14ac:dyDescent="0.3">
      <c r="D2595">
        <v>1</v>
      </c>
      <c r="E2595" t="s">
        <v>37</v>
      </c>
    </row>
    <row r="2596" spans="4:5" x14ac:dyDescent="0.3">
      <c r="D2596">
        <v>1</v>
      </c>
      <c r="E2596" t="s">
        <v>37</v>
      </c>
    </row>
    <row r="2597" spans="4:5" x14ac:dyDescent="0.3">
      <c r="D2597">
        <v>2</v>
      </c>
      <c r="E2597" t="s">
        <v>37</v>
      </c>
    </row>
    <row r="2598" spans="4:5" x14ac:dyDescent="0.3">
      <c r="D2598">
        <v>2</v>
      </c>
      <c r="E2598" t="s">
        <v>37</v>
      </c>
    </row>
    <row r="2599" spans="4:5" x14ac:dyDescent="0.3">
      <c r="D2599">
        <v>1</v>
      </c>
      <c r="E2599" t="s">
        <v>37</v>
      </c>
    </row>
    <row r="2600" spans="4:5" x14ac:dyDescent="0.3">
      <c r="D2600">
        <v>4</v>
      </c>
      <c r="E2600" t="s">
        <v>37</v>
      </c>
    </row>
    <row r="2601" spans="4:5" x14ac:dyDescent="0.3">
      <c r="D2601">
        <v>2</v>
      </c>
      <c r="E2601" t="s">
        <v>37</v>
      </c>
    </row>
    <row r="2602" spans="4:5" x14ac:dyDescent="0.3">
      <c r="D2602">
        <v>2</v>
      </c>
      <c r="E2602" t="s">
        <v>37</v>
      </c>
    </row>
    <row r="2603" spans="4:5" x14ac:dyDescent="0.3">
      <c r="D2603">
        <v>2</v>
      </c>
      <c r="E2603" t="s">
        <v>37</v>
      </c>
    </row>
    <row r="2604" spans="4:5" x14ac:dyDescent="0.3">
      <c r="D2604">
        <v>2</v>
      </c>
      <c r="E2604" t="s">
        <v>37</v>
      </c>
    </row>
    <row r="2605" spans="4:5" x14ac:dyDescent="0.3">
      <c r="D2605">
        <v>4</v>
      </c>
      <c r="E2605" t="s">
        <v>37</v>
      </c>
    </row>
    <row r="2606" spans="4:5" x14ac:dyDescent="0.3">
      <c r="D2606">
        <v>1</v>
      </c>
      <c r="E2606" t="s">
        <v>37</v>
      </c>
    </row>
    <row r="2607" spans="4:5" x14ac:dyDescent="0.3">
      <c r="D2607">
        <v>2</v>
      </c>
      <c r="E2607" t="s">
        <v>37</v>
      </c>
    </row>
    <row r="2608" spans="4:5" x14ac:dyDescent="0.3">
      <c r="D2608">
        <v>1</v>
      </c>
      <c r="E2608" t="s">
        <v>37</v>
      </c>
    </row>
    <row r="2609" spans="4:5" x14ac:dyDescent="0.3">
      <c r="D2609">
        <v>2</v>
      </c>
      <c r="E2609" t="s">
        <v>37</v>
      </c>
    </row>
    <row r="2610" spans="4:5" x14ac:dyDescent="0.3">
      <c r="D2610">
        <v>5</v>
      </c>
      <c r="E2610" t="s">
        <v>37</v>
      </c>
    </row>
    <row r="2611" spans="4:5" x14ac:dyDescent="0.3">
      <c r="D2611">
        <v>3</v>
      </c>
      <c r="E2611" t="s">
        <v>37</v>
      </c>
    </row>
    <row r="2612" spans="4:5" x14ac:dyDescent="0.3">
      <c r="D2612">
        <v>1</v>
      </c>
      <c r="E2612" t="s">
        <v>37</v>
      </c>
    </row>
    <row r="2613" spans="4:5" x14ac:dyDescent="0.3">
      <c r="D2613">
        <v>1</v>
      </c>
      <c r="E2613" t="s">
        <v>37</v>
      </c>
    </row>
    <row r="2614" spans="4:5" x14ac:dyDescent="0.3">
      <c r="D2614">
        <v>2</v>
      </c>
      <c r="E2614" t="s">
        <v>37</v>
      </c>
    </row>
    <row r="2615" spans="4:5" x14ac:dyDescent="0.3">
      <c r="D2615">
        <v>1</v>
      </c>
      <c r="E2615" t="s">
        <v>37</v>
      </c>
    </row>
    <row r="2616" spans="4:5" x14ac:dyDescent="0.3">
      <c r="D2616">
        <v>1</v>
      </c>
      <c r="E2616" t="s">
        <v>37</v>
      </c>
    </row>
    <row r="2617" spans="4:5" x14ac:dyDescent="0.3">
      <c r="D2617">
        <v>2</v>
      </c>
      <c r="E2617" t="s">
        <v>37</v>
      </c>
    </row>
    <row r="2618" spans="4:5" x14ac:dyDescent="0.3">
      <c r="D2618">
        <v>2</v>
      </c>
      <c r="E2618" t="s">
        <v>37</v>
      </c>
    </row>
    <row r="2619" spans="4:5" x14ac:dyDescent="0.3">
      <c r="D2619">
        <v>5</v>
      </c>
      <c r="E2619" t="s">
        <v>37</v>
      </c>
    </row>
    <row r="2620" spans="4:5" x14ac:dyDescent="0.3">
      <c r="D2620">
        <v>1</v>
      </c>
      <c r="E2620" t="s">
        <v>37</v>
      </c>
    </row>
    <row r="2621" spans="4:5" x14ac:dyDescent="0.3">
      <c r="D2621">
        <v>4</v>
      </c>
      <c r="E2621" t="s">
        <v>37</v>
      </c>
    </row>
    <row r="2622" spans="4:5" x14ac:dyDescent="0.3">
      <c r="D2622">
        <v>1</v>
      </c>
      <c r="E2622" t="s">
        <v>37</v>
      </c>
    </row>
    <row r="2623" spans="4:5" x14ac:dyDescent="0.3">
      <c r="D2623">
        <v>5</v>
      </c>
      <c r="E2623" t="s">
        <v>37</v>
      </c>
    </row>
    <row r="2624" spans="4:5" x14ac:dyDescent="0.3">
      <c r="D2624">
        <v>1</v>
      </c>
      <c r="E2624" t="s">
        <v>37</v>
      </c>
    </row>
    <row r="2625" spans="4:5" x14ac:dyDescent="0.3">
      <c r="D2625">
        <v>2</v>
      </c>
      <c r="E2625" t="s">
        <v>37</v>
      </c>
    </row>
    <row r="2626" spans="4:5" x14ac:dyDescent="0.3">
      <c r="D2626">
        <v>2</v>
      </c>
      <c r="E2626" t="s">
        <v>37</v>
      </c>
    </row>
    <row r="2627" spans="4:5" x14ac:dyDescent="0.3">
      <c r="D2627">
        <v>2</v>
      </c>
      <c r="E2627" t="s">
        <v>37</v>
      </c>
    </row>
    <row r="2628" spans="4:5" x14ac:dyDescent="0.3">
      <c r="D2628">
        <v>1</v>
      </c>
      <c r="E2628" t="s">
        <v>37</v>
      </c>
    </row>
    <row r="2629" spans="4:5" x14ac:dyDescent="0.3">
      <c r="D2629">
        <v>1</v>
      </c>
      <c r="E2629" t="s">
        <v>37</v>
      </c>
    </row>
    <row r="2630" spans="4:5" x14ac:dyDescent="0.3">
      <c r="D2630">
        <v>2</v>
      </c>
      <c r="E2630" t="s">
        <v>37</v>
      </c>
    </row>
    <row r="2631" spans="4:5" x14ac:dyDescent="0.3">
      <c r="D2631">
        <v>4</v>
      </c>
      <c r="E2631" t="s">
        <v>37</v>
      </c>
    </row>
    <row r="2632" spans="4:5" x14ac:dyDescent="0.3">
      <c r="D2632">
        <v>1</v>
      </c>
      <c r="E2632" t="s">
        <v>37</v>
      </c>
    </row>
    <row r="2633" spans="4:5" x14ac:dyDescent="0.3">
      <c r="D2633">
        <v>2</v>
      </c>
      <c r="E2633" t="s">
        <v>37</v>
      </c>
    </row>
    <row r="2634" spans="4:5" x14ac:dyDescent="0.3">
      <c r="D2634">
        <v>1</v>
      </c>
      <c r="E2634" t="s">
        <v>37</v>
      </c>
    </row>
    <row r="2635" spans="4:5" x14ac:dyDescent="0.3">
      <c r="D2635">
        <v>2</v>
      </c>
      <c r="E2635" t="s">
        <v>37</v>
      </c>
    </row>
    <row r="2636" spans="4:5" x14ac:dyDescent="0.3">
      <c r="D2636">
        <v>1</v>
      </c>
      <c r="E2636" t="s">
        <v>37</v>
      </c>
    </row>
    <row r="2637" spans="4:5" x14ac:dyDescent="0.3">
      <c r="D2637">
        <v>3</v>
      </c>
      <c r="E2637" t="s">
        <v>37</v>
      </c>
    </row>
    <row r="2638" spans="4:5" x14ac:dyDescent="0.3">
      <c r="D2638">
        <v>2</v>
      </c>
      <c r="E2638" t="s">
        <v>37</v>
      </c>
    </row>
    <row r="2639" spans="4:5" x14ac:dyDescent="0.3">
      <c r="D2639">
        <v>4</v>
      </c>
      <c r="E2639" t="s">
        <v>37</v>
      </c>
    </row>
    <row r="2640" spans="4:5" x14ac:dyDescent="0.3">
      <c r="D2640">
        <v>1</v>
      </c>
      <c r="E2640" t="s">
        <v>37</v>
      </c>
    </row>
    <row r="2641" spans="4:5" x14ac:dyDescent="0.3">
      <c r="D2641">
        <v>1</v>
      </c>
      <c r="E2641" t="s">
        <v>37</v>
      </c>
    </row>
    <row r="2642" spans="4:5" x14ac:dyDescent="0.3">
      <c r="D2642">
        <v>3</v>
      </c>
      <c r="E2642" t="s">
        <v>37</v>
      </c>
    </row>
    <row r="2643" spans="4:5" x14ac:dyDescent="0.3">
      <c r="D2643">
        <v>1</v>
      </c>
      <c r="E2643" t="s">
        <v>37</v>
      </c>
    </row>
    <row r="2644" spans="4:5" x14ac:dyDescent="0.3">
      <c r="D2644">
        <v>1</v>
      </c>
      <c r="E2644" t="s">
        <v>37</v>
      </c>
    </row>
    <row r="2645" spans="4:5" x14ac:dyDescent="0.3">
      <c r="D2645">
        <v>2</v>
      </c>
      <c r="E2645" t="s">
        <v>37</v>
      </c>
    </row>
    <row r="2646" spans="4:5" x14ac:dyDescent="0.3">
      <c r="D2646">
        <v>1</v>
      </c>
      <c r="E2646" t="s">
        <v>37</v>
      </c>
    </row>
    <row r="2647" spans="4:5" x14ac:dyDescent="0.3">
      <c r="D2647">
        <v>2</v>
      </c>
      <c r="E2647" t="s">
        <v>37</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CB869-A3C3-444F-9522-043B46D04AEF}">
  <dimension ref="G1:O3701"/>
  <sheetViews>
    <sheetView workbookViewId="0">
      <selection activeCell="K3" sqref="K3"/>
    </sheetView>
  </sheetViews>
  <sheetFormatPr defaultRowHeight="14.4" x14ac:dyDescent="0.3"/>
  <cols>
    <col min="14" max="14" width="12.88671875" customWidth="1"/>
    <col min="15" max="15" width="14.44140625" customWidth="1"/>
  </cols>
  <sheetData>
    <row r="1" spans="7:15" x14ac:dyDescent="0.3">
      <c r="G1" t="s">
        <v>13</v>
      </c>
      <c r="H1" t="s">
        <v>1</v>
      </c>
      <c r="J1" t="s">
        <v>13</v>
      </c>
      <c r="K1" t="s">
        <v>1</v>
      </c>
    </row>
    <row r="2" spans="7:15" x14ac:dyDescent="0.3">
      <c r="G2">
        <v>41890</v>
      </c>
      <c r="H2" t="s">
        <v>31</v>
      </c>
      <c r="J2">
        <v>131160</v>
      </c>
      <c r="K2" t="s">
        <v>23</v>
      </c>
    </row>
    <row r="3" spans="7:15" x14ac:dyDescent="0.3">
      <c r="G3">
        <v>58130</v>
      </c>
      <c r="H3" t="s">
        <v>31</v>
      </c>
      <c r="J3">
        <v>193280</v>
      </c>
      <c r="K3" t="s">
        <v>23</v>
      </c>
    </row>
    <row r="4" spans="7:15" x14ac:dyDescent="0.3">
      <c r="G4">
        <v>57620</v>
      </c>
      <c r="H4" t="s">
        <v>31</v>
      </c>
      <c r="J4">
        <v>83210</v>
      </c>
      <c r="K4" t="s">
        <v>23</v>
      </c>
    </row>
    <row r="5" spans="7:15" x14ac:dyDescent="0.3">
      <c r="G5">
        <v>103330</v>
      </c>
      <c r="H5" t="s">
        <v>31</v>
      </c>
      <c r="J5">
        <v>23420</v>
      </c>
      <c r="K5" t="s">
        <v>23</v>
      </c>
    </row>
    <row r="6" spans="7:15" x14ac:dyDescent="0.3">
      <c r="G6">
        <v>68540</v>
      </c>
      <c r="H6" t="s">
        <v>31</v>
      </c>
      <c r="J6">
        <v>40710</v>
      </c>
      <c r="K6" t="s">
        <v>23</v>
      </c>
      <c r="L6" t="s">
        <v>83</v>
      </c>
    </row>
    <row r="7" spans="7:15" x14ac:dyDescent="0.3">
      <c r="G7">
        <v>157870</v>
      </c>
      <c r="H7" t="s">
        <v>31</v>
      </c>
      <c r="J7">
        <v>31430</v>
      </c>
      <c r="K7" t="s">
        <v>23</v>
      </c>
      <c r="L7" t="s">
        <v>84</v>
      </c>
    </row>
    <row r="8" spans="7:15" x14ac:dyDescent="0.3">
      <c r="G8">
        <v>23350</v>
      </c>
      <c r="H8" t="s">
        <v>31</v>
      </c>
      <c r="J8">
        <v>20440</v>
      </c>
      <c r="K8" t="s">
        <v>23</v>
      </c>
    </row>
    <row r="9" spans="7:15" x14ac:dyDescent="0.3">
      <c r="G9">
        <v>47740</v>
      </c>
      <c r="H9" t="s">
        <v>31</v>
      </c>
      <c r="J9">
        <v>134640</v>
      </c>
      <c r="K9" t="s">
        <v>23</v>
      </c>
      <c r="N9" t="s">
        <v>68</v>
      </c>
      <c r="O9">
        <f>_xlfn.VAR.S(G2:G712)</f>
        <v>2006329328.3579962</v>
      </c>
    </row>
    <row r="10" spans="7:15" x14ac:dyDescent="0.3">
      <c r="G10">
        <v>56730</v>
      </c>
      <c r="H10" t="s">
        <v>31</v>
      </c>
      <c r="J10">
        <v>79910</v>
      </c>
      <c r="K10" t="s">
        <v>23</v>
      </c>
      <c r="N10" t="s">
        <v>68</v>
      </c>
      <c r="O10">
        <f>_xlfn.VAR.S(J2:J3701)</f>
        <v>2253091465.5792952</v>
      </c>
    </row>
    <row r="11" spans="7:15" x14ac:dyDescent="0.3">
      <c r="G11">
        <v>42840</v>
      </c>
      <c r="H11" t="s">
        <v>31</v>
      </c>
      <c r="J11">
        <v>33770</v>
      </c>
      <c r="K11" t="s">
        <v>23</v>
      </c>
    </row>
    <row r="12" spans="7:15" x14ac:dyDescent="0.3">
      <c r="G12">
        <v>23070</v>
      </c>
      <c r="H12" t="s">
        <v>31</v>
      </c>
      <c r="J12">
        <v>55380</v>
      </c>
      <c r="K12" t="s">
        <v>23</v>
      </c>
    </row>
    <row r="13" spans="7:15" x14ac:dyDescent="0.3">
      <c r="G13">
        <v>178750</v>
      </c>
      <c r="H13" t="s">
        <v>31</v>
      </c>
      <c r="J13">
        <v>25920</v>
      </c>
      <c r="K13" t="s">
        <v>23</v>
      </c>
      <c r="M13" t="s">
        <v>71</v>
      </c>
    </row>
    <row r="14" spans="7:15" ht="15" thickBot="1" x14ac:dyDescent="0.35">
      <c r="G14">
        <v>55610</v>
      </c>
      <c r="H14" t="s">
        <v>31</v>
      </c>
      <c r="J14">
        <v>53460</v>
      </c>
      <c r="K14" t="s">
        <v>23</v>
      </c>
    </row>
    <row r="15" spans="7:15" x14ac:dyDescent="0.3">
      <c r="G15">
        <v>28100</v>
      </c>
      <c r="H15" t="s">
        <v>31</v>
      </c>
      <c r="J15">
        <v>42130</v>
      </c>
      <c r="K15" t="s">
        <v>23</v>
      </c>
      <c r="M15" s="10"/>
      <c r="N15" s="10" t="s">
        <v>72</v>
      </c>
      <c r="O15" s="10" t="s">
        <v>73</v>
      </c>
    </row>
    <row r="16" spans="7:15" x14ac:dyDescent="0.3">
      <c r="G16">
        <v>86280</v>
      </c>
      <c r="H16" t="s">
        <v>31</v>
      </c>
      <c r="J16">
        <v>41270</v>
      </c>
      <c r="K16" t="s">
        <v>23</v>
      </c>
      <c r="M16" t="s">
        <v>50</v>
      </c>
      <c r="N16">
        <v>61682.616033755272</v>
      </c>
      <c r="O16">
        <v>65669.624324324323</v>
      </c>
    </row>
    <row r="17" spans="7:15" x14ac:dyDescent="0.3">
      <c r="G17">
        <v>53730</v>
      </c>
      <c r="H17" t="s">
        <v>31</v>
      </c>
      <c r="J17">
        <v>24380</v>
      </c>
      <c r="K17" t="s">
        <v>23</v>
      </c>
      <c r="M17" t="s">
        <v>74</v>
      </c>
      <c r="N17">
        <v>2006329328</v>
      </c>
      <c r="O17">
        <v>2253091466</v>
      </c>
    </row>
    <row r="18" spans="7:15" x14ac:dyDescent="0.3">
      <c r="G18">
        <v>56170</v>
      </c>
      <c r="H18" t="s">
        <v>31</v>
      </c>
      <c r="J18">
        <v>68700</v>
      </c>
      <c r="K18" t="s">
        <v>23</v>
      </c>
      <c r="M18" t="s">
        <v>75</v>
      </c>
      <c r="N18">
        <v>711</v>
      </c>
      <c r="O18">
        <v>3700</v>
      </c>
    </row>
    <row r="19" spans="7:15" x14ac:dyDescent="0.3">
      <c r="G19">
        <v>75100</v>
      </c>
      <c r="H19" t="s">
        <v>31</v>
      </c>
      <c r="J19">
        <v>104470</v>
      </c>
      <c r="K19" t="s">
        <v>23</v>
      </c>
      <c r="M19" t="s">
        <v>76</v>
      </c>
      <c r="N19">
        <v>0</v>
      </c>
    </row>
    <row r="20" spans="7:15" x14ac:dyDescent="0.3">
      <c r="G20">
        <v>11290</v>
      </c>
      <c r="H20" t="s">
        <v>31</v>
      </c>
      <c r="J20">
        <v>96670</v>
      </c>
      <c r="K20" t="s">
        <v>23</v>
      </c>
      <c r="M20" t="s">
        <v>77</v>
      </c>
      <c r="N20">
        <v>-2.1525357678787662</v>
      </c>
    </row>
    <row r="21" spans="7:15" x14ac:dyDescent="0.3">
      <c r="G21">
        <v>26600</v>
      </c>
      <c r="H21" t="s">
        <v>31</v>
      </c>
      <c r="J21">
        <v>21480</v>
      </c>
      <c r="K21" t="s">
        <v>23</v>
      </c>
      <c r="M21" t="s">
        <v>78</v>
      </c>
      <c r="N21">
        <v>1.5677590661742125E-2</v>
      </c>
    </row>
    <row r="22" spans="7:15" x14ac:dyDescent="0.3">
      <c r="G22">
        <v>104220</v>
      </c>
      <c r="H22" t="s">
        <v>31</v>
      </c>
      <c r="J22">
        <v>89260</v>
      </c>
      <c r="K22" t="s">
        <v>23</v>
      </c>
      <c r="M22" t="s">
        <v>79</v>
      </c>
      <c r="N22">
        <v>1.6448536269514715</v>
      </c>
    </row>
    <row r="23" spans="7:15" x14ac:dyDescent="0.3">
      <c r="G23">
        <v>137440</v>
      </c>
      <c r="H23" t="s">
        <v>31</v>
      </c>
      <c r="J23">
        <v>65130</v>
      </c>
      <c r="K23" t="s">
        <v>23</v>
      </c>
      <c r="M23" t="s">
        <v>80</v>
      </c>
      <c r="N23" s="11">
        <v>3.1355181323484249E-2</v>
      </c>
    </row>
    <row r="24" spans="7:15" ht="15" thickBot="1" x14ac:dyDescent="0.35">
      <c r="G24">
        <v>17900</v>
      </c>
      <c r="H24" t="s">
        <v>31</v>
      </c>
      <c r="J24">
        <v>67990</v>
      </c>
      <c r="K24" t="s">
        <v>23</v>
      </c>
      <c r="M24" s="12" t="s">
        <v>81</v>
      </c>
      <c r="N24" s="12">
        <v>1.9599639845400536</v>
      </c>
      <c r="O24" s="12"/>
    </row>
    <row r="25" spans="7:15" x14ac:dyDescent="0.3">
      <c r="G25">
        <v>76440</v>
      </c>
      <c r="H25" t="s">
        <v>31</v>
      </c>
      <c r="J25">
        <v>162910</v>
      </c>
      <c r="K25" t="s">
        <v>23</v>
      </c>
    </row>
    <row r="26" spans="7:15" x14ac:dyDescent="0.3">
      <c r="G26">
        <v>67280</v>
      </c>
      <c r="H26" t="s">
        <v>31</v>
      </c>
      <c r="J26">
        <v>27050</v>
      </c>
      <c r="K26" t="s">
        <v>23</v>
      </c>
      <c r="M26" t="s">
        <v>82</v>
      </c>
      <c r="N26">
        <v>0.05</v>
      </c>
    </row>
    <row r="27" spans="7:15" x14ac:dyDescent="0.3">
      <c r="G27">
        <v>66520</v>
      </c>
      <c r="H27" t="s">
        <v>31</v>
      </c>
      <c r="J27">
        <v>44480</v>
      </c>
      <c r="K27" t="s">
        <v>23</v>
      </c>
    </row>
    <row r="28" spans="7:15" x14ac:dyDescent="0.3">
      <c r="G28">
        <v>56890</v>
      </c>
      <c r="H28" t="s">
        <v>31</v>
      </c>
      <c r="J28">
        <v>96370</v>
      </c>
      <c r="K28" t="s">
        <v>23</v>
      </c>
      <c r="M28" t="s">
        <v>85</v>
      </c>
    </row>
    <row r="29" spans="7:15" x14ac:dyDescent="0.3">
      <c r="G29">
        <v>20010</v>
      </c>
      <c r="H29" t="s">
        <v>31</v>
      </c>
      <c r="J29">
        <v>35910</v>
      </c>
      <c r="K29" t="s">
        <v>23</v>
      </c>
    </row>
    <row r="30" spans="7:15" x14ac:dyDescent="0.3">
      <c r="G30">
        <v>37850</v>
      </c>
      <c r="H30" t="s">
        <v>31</v>
      </c>
      <c r="J30">
        <v>54050</v>
      </c>
      <c r="K30" t="s">
        <v>23</v>
      </c>
      <c r="M30" s="11" t="s">
        <v>86</v>
      </c>
      <c r="N30" s="11"/>
      <c r="O30" s="11"/>
    </row>
    <row r="31" spans="7:15" x14ac:dyDescent="0.3">
      <c r="G31">
        <v>59930</v>
      </c>
      <c r="H31" t="s">
        <v>31</v>
      </c>
      <c r="J31">
        <v>46840</v>
      </c>
      <c r="K31" t="s">
        <v>23</v>
      </c>
    </row>
    <row r="32" spans="7:15" x14ac:dyDescent="0.3">
      <c r="G32">
        <v>34680</v>
      </c>
      <c r="H32" t="s">
        <v>31</v>
      </c>
      <c r="J32">
        <v>15140</v>
      </c>
      <c r="K32" t="s">
        <v>23</v>
      </c>
    </row>
    <row r="33" spans="7:11" x14ac:dyDescent="0.3">
      <c r="G33">
        <v>24260</v>
      </c>
      <c r="H33" t="s">
        <v>31</v>
      </c>
      <c r="J33">
        <v>29560</v>
      </c>
      <c r="K33" t="s">
        <v>23</v>
      </c>
    </row>
    <row r="34" spans="7:11" x14ac:dyDescent="0.3">
      <c r="G34">
        <v>32980</v>
      </c>
      <c r="H34" t="s">
        <v>31</v>
      </c>
      <c r="J34">
        <v>51540</v>
      </c>
      <c r="K34" t="s">
        <v>23</v>
      </c>
    </row>
    <row r="35" spans="7:11" x14ac:dyDescent="0.3">
      <c r="G35">
        <v>39190</v>
      </c>
      <c r="H35" t="s">
        <v>31</v>
      </c>
      <c r="J35">
        <v>69620</v>
      </c>
      <c r="K35" t="s">
        <v>23</v>
      </c>
    </row>
    <row r="36" spans="7:11" x14ac:dyDescent="0.3">
      <c r="G36">
        <v>68250</v>
      </c>
      <c r="H36" t="s">
        <v>31</v>
      </c>
      <c r="J36">
        <v>56750</v>
      </c>
      <c r="K36" t="s">
        <v>23</v>
      </c>
    </row>
    <row r="37" spans="7:11" x14ac:dyDescent="0.3">
      <c r="G37">
        <v>189470</v>
      </c>
      <c r="H37" t="s">
        <v>31</v>
      </c>
      <c r="J37">
        <v>23790</v>
      </c>
      <c r="K37" t="s">
        <v>23</v>
      </c>
    </row>
    <row r="38" spans="7:11" x14ac:dyDescent="0.3">
      <c r="G38">
        <v>22930</v>
      </c>
      <c r="H38" t="s">
        <v>31</v>
      </c>
      <c r="J38">
        <v>38120</v>
      </c>
      <c r="K38" t="s">
        <v>23</v>
      </c>
    </row>
    <row r="39" spans="7:11" x14ac:dyDescent="0.3">
      <c r="G39">
        <v>34410</v>
      </c>
      <c r="H39" t="s">
        <v>31</v>
      </c>
      <c r="J39">
        <v>46480</v>
      </c>
      <c r="K39" t="s">
        <v>23</v>
      </c>
    </row>
    <row r="40" spans="7:11" x14ac:dyDescent="0.3">
      <c r="G40">
        <v>61620</v>
      </c>
      <c r="H40" t="s">
        <v>31</v>
      </c>
      <c r="J40">
        <v>29360</v>
      </c>
      <c r="K40" t="s">
        <v>23</v>
      </c>
    </row>
    <row r="41" spans="7:11" x14ac:dyDescent="0.3">
      <c r="G41">
        <v>24060</v>
      </c>
      <c r="H41" t="s">
        <v>31</v>
      </c>
      <c r="J41">
        <v>21050</v>
      </c>
      <c r="K41" t="s">
        <v>23</v>
      </c>
    </row>
    <row r="42" spans="7:11" x14ac:dyDescent="0.3">
      <c r="G42">
        <v>25010</v>
      </c>
      <c r="H42" t="s">
        <v>31</v>
      </c>
      <c r="J42">
        <v>85780</v>
      </c>
      <c r="K42" t="s">
        <v>23</v>
      </c>
    </row>
    <row r="43" spans="7:11" x14ac:dyDescent="0.3">
      <c r="G43">
        <v>44240</v>
      </c>
      <c r="H43" t="s">
        <v>31</v>
      </c>
      <c r="J43">
        <v>27060</v>
      </c>
      <c r="K43" t="s">
        <v>23</v>
      </c>
    </row>
    <row r="44" spans="7:11" x14ac:dyDescent="0.3">
      <c r="G44">
        <v>20750</v>
      </c>
      <c r="H44" t="s">
        <v>31</v>
      </c>
      <c r="J44">
        <v>63840</v>
      </c>
      <c r="K44" t="s">
        <v>23</v>
      </c>
    </row>
    <row r="45" spans="7:11" x14ac:dyDescent="0.3">
      <c r="G45">
        <v>50100</v>
      </c>
      <c r="H45" t="s">
        <v>31</v>
      </c>
      <c r="J45">
        <v>39680</v>
      </c>
      <c r="K45" t="s">
        <v>23</v>
      </c>
    </row>
    <row r="46" spans="7:11" x14ac:dyDescent="0.3">
      <c r="G46">
        <v>28710</v>
      </c>
      <c r="H46" t="s">
        <v>31</v>
      </c>
      <c r="J46">
        <v>99070</v>
      </c>
      <c r="K46" t="s">
        <v>23</v>
      </c>
    </row>
    <row r="47" spans="7:11" x14ac:dyDescent="0.3">
      <c r="G47">
        <v>27740</v>
      </c>
      <c r="H47" t="s">
        <v>31</v>
      </c>
      <c r="J47">
        <v>132250</v>
      </c>
      <c r="K47" t="s">
        <v>23</v>
      </c>
    </row>
    <row r="48" spans="7:11" x14ac:dyDescent="0.3">
      <c r="G48">
        <v>74280</v>
      </c>
      <c r="H48" t="s">
        <v>31</v>
      </c>
      <c r="J48">
        <v>35400</v>
      </c>
      <c r="K48" t="s">
        <v>23</v>
      </c>
    </row>
    <row r="49" spans="7:11" x14ac:dyDescent="0.3">
      <c r="G49">
        <v>26130</v>
      </c>
      <c r="H49" t="s">
        <v>31</v>
      </c>
      <c r="J49">
        <v>28040</v>
      </c>
      <c r="K49" t="s">
        <v>23</v>
      </c>
    </row>
    <row r="50" spans="7:11" x14ac:dyDescent="0.3">
      <c r="G50">
        <v>45590</v>
      </c>
      <c r="H50" t="s">
        <v>31</v>
      </c>
      <c r="J50">
        <v>193920</v>
      </c>
      <c r="K50" t="s">
        <v>23</v>
      </c>
    </row>
    <row r="51" spans="7:11" x14ac:dyDescent="0.3">
      <c r="G51">
        <v>106500</v>
      </c>
      <c r="H51" t="s">
        <v>31</v>
      </c>
      <c r="J51">
        <v>196650</v>
      </c>
      <c r="K51" t="s">
        <v>23</v>
      </c>
    </row>
    <row r="52" spans="7:11" x14ac:dyDescent="0.3">
      <c r="G52">
        <v>86390</v>
      </c>
      <c r="H52" t="s">
        <v>31</v>
      </c>
      <c r="J52">
        <v>24390</v>
      </c>
      <c r="K52" t="s">
        <v>23</v>
      </c>
    </row>
    <row r="53" spans="7:11" x14ac:dyDescent="0.3">
      <c r="G53">
        <v>43170</v>
      </c>
      <c r="H53" t="s">
        <v>31</v>
      </c>
      <c r="J53">
        <v>73140</v>
      </c>
      <c r="K53" t="s">
        <v>23</v>
      </c>
    </row>
    <row r="54" spans="7:11" x14ac:dyDescent="0.3">
      <c r="G54">
        <v>32040</v>
      </c>
      <c r="H54" t="s">
        <v>31</v>
      </c>
      <c r="J54">
        <v>39020</v>
      </c>
      <c r="K54" t="s">
        <v>23</v>
      </c>
    </row>
    <row r="55" spans="7:11" x14ac:dyDescent="0.3">
      <c r="G55">
        <v>89980</v>
      </c>
      <c r="H55" t="s">
        <v>31</v>
      </c>
      <c r="J55">
        <v>26620</v>
      </c>
      <c r="K55" t="s">
        <v>23</v>
      </c>
    </row>
    <row r="56" spans="7:11" x14ac:dyDescent="0.3">
      <c r="G56">
        <v>43190</v>
      </c>
      <c r="H56" t="s">
        <v>31</v>
      </c>
      <c r="J56">
        <v>28560</v>
      </c>
      <c r="K56" t="s">
        <v>23</v>
      </c>
    </row>
    <row r="57" spans="7:11" x14ac:dyDescent="0.3">
      <c r="G57">
        <v>20240</v>
      </c>
      <c r="H57" t="s">
        <v>31</v>
      </c>
      <c r="J57">
        <v>10810</v>
      </c>
      <c r="K57" t="s">
        <v>23</v>
      </c>
    </row>
    <row r="58" spans="7:11" x14ac:dyDescent="0.3">
      <c r="G58">
        <v>36900</v>
      </c>
      <c r="H58" t="s">
        <v>31</v>
      </c>
      <c r="J58">
        <v>24720</v>
      </c>
      <c r="K58" t="s">
        <v>23</v>
      </c>
    </row>
    <row r="59" spans="7:11" x14ac:dyDescent="0.3">
      <c r="G59">
        <v>59160</v>
      </c>
      <c r="H59" t="s">
        <v>31</v>
      </c>
      <c r="J59">
        <v>41970</v>
      </c>
      <c r="K59" t="s">
        <v>23</v>
      </c>
    </row>
    <row r="60" spans="7:11" x14ac:dyDescent="0.3">
      <c r="G60">
        <v>27410</v>
      </c>
      <c r="H60" t="s">
        <v>31</v>
      </c>
      <c r="J60">
        <v>97130</v>
      </c>
      <c r="K60" t="s">
        <v>23</v>
      </c>
    </row>
    <row r="61" spans="7:11" x14ac:dyDescent="0.3">
      <c r="G61">
        <v>21530</v>
      </c>
      <c r="H61" t="s">
        <v>31</v>
      </c>
      <c r="J61">
        <v>20620</v>
      </c>
      <c r="K61" t="s">
        <v>23</v>
      </c>
    </row>
    <row r="62" spans="7:11" x14ac:dyDescent="0.3">
      <c r="G62">
        <v>93960</v>
      </c>
      <c r="H62" t="s">
        <v>31</v>
      </c>
      <c r="J62">
        <v>47880</v>
      </c>
      <c r="K62" t="s">
        <v>23</v>
      </c>
    </row>
    <row r="63" spans="7:11" x14ac:dyDescent="0.3">
      <c r="G63">
        <v>104000</v>
      </c>
      <c r="H63" t="s">
        <v>31</v>
      </c>
      <c r="J63">
        <v>59060</v>
      </c>
      <c r="K63" t="s">
        <v>23</v>
      </c>
    </row>
    <row r="64" spans="7:11" x14ac:dyDescent="0.3">
      <c r="G64">
        <v>124900</v>
      </c>
      <c r="H64" t="s">
        <v>31</v>
      </c>
      <c r="J64">
        <v>38860</v>
      </c>
      <c r="K64" t="s">
        <v>23</v>
      </c>
    </row>
    <row r="65" spans="7:11" x14ac:dyDescent="0.3">
      <c r="G65">
        <v>26570</v>
      </c>
      <c r="H65" t="s">
        <v>31</v>
      </c>
      <c r="J65">
        <v>168230</v>
      </c>
      <c r="K65" t="s">
        <v>23</v>
      </c>
    </row>
    <row r="66" spans="7:11" x14ac:dyDescent="0.3">
      <c r="G66">
        <v>66960</v>
      </c>
      <c r="H66" t="s">
        <v>31</v>
      </c>
      <c r="J66">
        <v>29330</v>
      </c>
      <c r="K66" t="s">
        <v>23</v>
      </c>
    </row>
    <row r="67" spans="7:11" x14ac:dyDescent="0.3">
      <c r="G67">
        <v>32120</v>
      </c>
      <c r="H67" t="s">
        <v>31</v>
      </c>
      <c r="J67">
        <v>65000</v>
      </c>
      <c r="K67" t="s">
        <v>23</v>
      </c>
    </row>
    <row r="68" spans="7:11" x14ac:dyDescent="0.3">
      <c r="G68">
        <v>160640</v>
      </c>
      <c r="H68" t="s">
        <v>31</v>
      </c>
      <c r="J68">
        <v>171740</v>
      </c>
      <c r="K68" t="s">
        <v>23</v>
      </c>
    </row>
    <row r="69" spans="7:11" x14ac:dyDescent="0.3">
      <c r="G69">
        <v>27070</v>
      </c>
      <c r="H69" t="s">
        <v>31</v>
      </c>
      <c r="J69">
        <v>50330</v>
      </c>
      <c r="K69" t="s">
        <v>23</v>
      </c>
    </row>
    <row r="70" spans="7:11" x14ac:dyDescent="0.3">
      <c r="G70">
        <v>22320</v>
      </c>
      <c r="H70" t="s">
        <v>31</v>
      </c>
      <c r="J70">
        <v>25870</v>
      </c>
      <c r="K70" t="s">
        <v>23</v>
      </c>
    </row>
    <row r="71" spans="7:11" x14ac:dyDescent="0.3">
      <c r="G71">
        <v>30720</v>
      </c>
      <c r="H71" t="s">
        <v>31</v>
      </c>
      <c r="J71">
        <v>55070</v>
      </c>
      <c r="K71" t="s">
        <v>23</v>
      </c>
    </row>
    <row r="72" spans="7:11" x14ac:dyDescent="0.3">
      <c r="G72">
        <v>59570</v>
      </c>
      <c r="H72" t="s">
        <v>31</v>
      </c>
      <c r="J72">
        <v>43930</v>
      </c>
      <c r="K72" t="s">
        <v>23</v>
      </c>
    </row>
    <row r="73" spans="7:11" x14ac:dyDescent="0.3">
      <c r="G73">
        <v>65450</v>
      </c>
      <c r="H73" t="s">
        <v>31</v>
      </c>
      <c r="J73">
        <v>133480</v>
      </c>
      <c r="K73" t="s">
        <v>23</v>
      </c>
    </row>
    <row r="74" spans="7:11" x14ac:dyDescent="0.3">
      <c r="G74">
        <v>25930</v>
      </c>
      <c r="H74" t="s">
        <v>31</v>
      </c>
      <c r="J74">
        <v>65830</v>
      </c>
      <c r="K74" t="s">
        <v>23</v>
      </c>
    </row>
    <row r="75" spans="7:11" x14ac:dyDescent="0.3">
      <c r="G75">
        <v>27230</v>
      </c>
      <c r="H75" t="s">
        <v>31</v>
      </c>
      <c r="J75">
        <v>81030</v>
      </c>
      <c r="K75" t="s">
        <v>23</v>
      </c>
    </row>
    <row r="76" spans="7:11" x14ac:dyDescent="0.3">
      <c r="G76">
        <v>40000</v>
      </c>
      <c r="H76" t="s">
        <v>31</v>
      </c>
      <c r="J76">
        <v>39780</v>
      </c>
      <c r="K76" t="s">
        <v>23</v>
      </c>
    </row>
    <row r="77" spans="7:11" x14ac:dyDescent="0.3">
      <c r="G77">
        <v>20700</v>
      </c>
      <c r="H77" t="s">
        <v>31</v>
      </c>
      <c r="J77">
        <v>25440</v>
      </c>
      <c r="K77" t="s">
        <v>23</v>
      </c>
    </row>
    <row r="78" spans="7:11" x14ac:dyDescent="0.3">
      <c r="G78">
        <v>63970</v>
      </c>
      <c r="H78" t="s">
        <v>31</v>
      </c>
      <c r="J78">
        <v>53990</v>
      </c>
      <c r="K78" t="s">
        <v>23</v>
      </c>
    </row>
    <row r="79" spans="7:11" x14ac:dyDescent="0.3">
      <c r="G79">
        <v>191440</v>
      </c>
      <c r="H79" t="s">
        <v>31</v>
      </c>
      <c r="J79">
        <v>54870</v>
      </c>
      <c r="K79" t="s">
        <v>23</v>
      </c>
    </row>
    <row r="80" spans="7:11" x14ac:dyDescent="0.3">
      <c r="G80">
        <v>44850</v>
      </c>
      <c r="H80" t="s">
        <v>31</v>
      </c>
      <c r="J80">
        <v>68340</v>
      </c>
      <c r="K80" t="s">
        <v>23</v>
      </c>
    </row>
    <row r="81" spans="7:11" x14ac:dyDescent="0.3">
      <c r="G81">
        <v>135250</v>
      </c>
      <c r="H81" t="s">
        <v>31</v>
      </c>
      <c r="J81">
        <v>10910</v>
      </c>
      <c r="K81" t="s">
        <v>23</v>
      </c>
    </row>
    <row r="82" spans="7:11" x14ac:dyDescent="0.3">
      <c r="G82">
        <v>14200</v>
      </c>
      <c r="H82" t="s">
        <v>31</v>
      </c>
      <c r="J82">
        <v>57360</v>
      </c>
      <c r="K82" t="s">
        <v>23</v>
      </c>
    </row>
    <row r="83" spans="7:11" x14ac:dyDescent="0.3">
      <c r="G83">
        <v>54820</v>
      </c>
      <c r="H83" t="s">
        <v>31</v>
      </c>
      <c r="J83">
        <v>22260</v>
      </c>
      <c r="K83" t="s">
        <v>23</v>
      </c>
    </row>
    <row r="84" spans="7:11" x14ac:dyDescent="0.3">
      <c r="G84">
        <v>56600</v>
      </c>
      <c r="H84" t="s">
        <v>31</v>
      </c>
      <c r="J84">
        <v>57470</v>
      </c>
      <c r="K84" t="s">
        <v>23</v>
      </c>
    </row>
    <row r="85" spans="7:11" x14ac:dyDescent="0.3">
      <c r="G85">
        <v>48210</v>
      </c>
      <c r="H85" t="s">
        <v>31</v>
      </c>
      <c r="J85">
        <v>98540</v>
      </c>
      <c r="K85" t="s">
        <v>23</v>
      </c>
    </row>
    <row r="86" spans="7:11" x14ac:dyDescent="0.3">
      <c r="G86">
        <v>34640</v>
      </c>
      <c r="H86" t="s">
        <v>31</v>
      </c>
      <c r="J86">
        <v>54670</v>
      </c>
      <c r="K86" t="s">
        <v>23</v>
      </c>
    </row>
    <row r="87" spans="7:11" x14ac:dyDescent="0.3">
      <c r="G87">
        <v>57750</v>
      </c>
      <c r="H87" t="s">
        <v>31</v>
      </c>
      <c r="J87">
        <v>53800</v>
      </c>
      <c r="K87" t="s">
        <v>23</v>
      </c>
    </row>
    <row r="88" spans="7:11" x14ac:dyDescent="0.3">
      <c r="G88">
        <v>192720</v>
      </c>
      <c r="H88" t="s">
        <v>31</v>
      </c>
      <c r="J88">
        <v>51510</v>
      </c>
      <c r="K88" t="s">
        <v>23</v>
      </c>
    </row>
    <row r="89" spans="7:11" x14ac:dyDescent="0.3">
      <c r="G89">
        <v>52380</v>
      </c>
      <c r="H89" t="s">
        <v>31</v>
      </c>
      <c r="J89">
        <v>21330</v>
      </c>
      <c r="K89" t="s">
        <v>23</v>
      </c>
    </row>
    <row r="90" spans="7:11" x14ac:dyDescent="0.3">
      <c r="G90">
        <v>21190</v>
      </c>
      <c r="H90" t="s">
        <v>31</v>
      </c>
      <c r="J90">
        <v>24320</v>
      </c>
      <c r="K90" t="s">
        <v>23</v>
      </c>
    </row>
    <row r="91" spans="7:11" x14ac:dyDescent="0.3">
      <c r="G91">
        <v>61180</v>
      </c>
      <c r="H91" t="s">
        <v>31</v>
      </c>
      <c r="J91">
        <v>47710</v>
      </c>
      <c r="K91" t="s">
        <v>23</v>
      </c>
    </row>
    <row r="92" spans="7:11" x14ac:dyDescent="0.3">
      <c r="G92">
        <v>62140</v>
      </c>
      <c r="H92" t="s">
        <v>31</v>
      </c>
      <c r="J92">
        <v>191610</v>
      </c>
      <c r="K92" t="s">
        <v>23</v>
      </c>
    </row>
    <row r="93" spans="7:11" x14ac:dyDescent="0.3">
      <c r="G93">
        <v>82680</v>
      </c>
      <c r="H93" t="s">
        <v>31</v>
      </c>
      <c r="J93">
        <v>50870</v>
      </c>
      <c r="K93" t="s">
        <v>23</v>
      </c>
    </row>
    <row r="94" spans="7:11" x14ac:dyDescent="0.3">
      <c r="G94">
        <v>80950</v>
      </c>
      <c r="H94" t="s">
        <v>31</v>
      </c>
      <c r="J94">
        <v>28630</v>
      </c>
      <c r="K94" t="s">
        <v>23</v>
      </c>
    </row>
    <row r="95" spans="7:11" x14ac:dyDescent="0.3">
      <c r="G95">
        <v>29040</v>
      </c>
      <c r="H95" t="s">
        <v>31</v>
      </c>
      <c r="J95">
        <v>21440</v>
      </c>
      <c r="K95" t="s">
        <v>23</v>
      </c>
    </row>
    <row r="96" spans="7:11" x14ac:dyDescent="0.3">
      <c r="G96">
        <v>29760</v>
      </c>
      <c r="H96" t="s">
        <v>31</v>
      </c>
      <c r="J96">
        <v>30650</v>
      </c>
      <c r="K96" t="s">
        <v>23</v>
      </c>
    </row>
    <row r="97" spans="7:11" x14ac:dyDescent="0.3">
      <c r="G97">
        <v>159920</v>
      </c>
      <c r="H97" t="s">
        <v>31</v>
      </c>
      <c r="J97">
        <v>98880</v>
      </c>
      <c r="K97" t="s">
        <v>23</v>
      </c>
    </row>
    <row r="98" spans="7:11" x14ac:dyDescent="0.3">
      <c r="G98">
        <v>67550</v>
      </c>
      <c r="H98" t="s">
        <v>31</v>
      </c>
      <c r="J98">
        <v>28670</v>
      </c>
      <c r="K98" t="s">
        <v>23</v>
      </c>
    </row>
    <row r="99" spans="7:11" x14ac:dyDescent="0.3">
      <c r="G99">
        <v>109650</v>
      </c>
      <c r="H99" t="s">
        <v>31</v>
      </c>
      <c r="J99">
        <v>66670</v>
      </c>
      <c r="K99" t="s">
        <v>23</v>
      </c>
    </row>
    <row r="100" spans="7:11" x14ac:dyDescent="0.3">
      <c r="G100">
        <v>49360</v>
      </c>
      <c r="H100" t="s">
        <v>31</v>
      </c>
      <c r="J100">
        <v>50030</v>
      </c>
      <c r="K100" t="s">
        <v>23</v>
      </c>
    </row>
    <row r="101" spans="7:11" x14ac:dyDescent="0.3">
      <c r="G101">
        <v>53040</v>
      </c>
      <c r="H101" t="s">
        <v>31</v>
      </c>
      <c r="J101">
        <v>23670</v>
      </c>
      <c r="K101" t="s">
        <v>23</v>
      </c>
    </row>
    <row r="102" spans="7:11" x14ac:dyDescent="0.3">
      <c r="G102">
        <v>22440</v>
      </c>
      <c r="H102" t="s">
        <v>31</v>
      </c>
      <c r="J102">
        <v>28580</v>
      </c>
      <c r="K102" t="s">
        <v>23</v>
      </c>
    </row>
    <row r="103" spans="7:11" x14ac:dyDescent="0.3">
      <c r="G103">
        <v>22850</v>
      </c>
      <c r="H103" t="s">
        <v>31</v>
      </c>
      <c r="J103">
        <v>52040</v>
      </c>
      <c r="K103" t="s">
        <v>23</v>
      </c>
    </row>
    <row r="104" spans="7:11" x14ac:dyDescent="0.3">
      <c r="G104">
        <v>41970</v>
      </c>
      <c r="H104" t="s">
        <v>31</v>
      </c>
      <c r="J104">
        <v>41050</v>
      </c>
      <c r="K104" t="s">
        <v>23</v>
      </c>
    </row>
    <row r="105" spans="7:11" x14ac:dyDescent="0.3">
      <c r="G105">
        <v>45220</v>
      </c>
      <c r="H105" t="s">
        <v>31</v>
      </c>
      <c r="J105">
        <v>96790</v>
      </c>
      <c r="K105" t="s">
        <v>23</v>
      </c>
    </row>
    <row r="106" spans="7:11" x14ac:dyDescent="0.3">
      <c r="G106">
        <v>45580</v>
      </c>
      <c r="H106" t="s">
        <v>31</v>
      </c>
      <c r="J106">
        <v>104480</v>
      </c>
      <c r="K106" t="s">
        <v>23</v>
      </c>
    </row>
    <row r="107" spans="7:11" x14ac:dyDescent="0.3">
      <c r="G107">
        <v>26540</v>
      </c>
      <c r="H107" t="s">
        <v>31</v>
      </c>
      <c r="J107">
        <v>28970</v>
      </c>
      <c r="K107" t="s">
        <v>23</v>
      </c>
    </row>
    <row r="108" spans="7:11" x14ac:dyDescent="0.3">
      <c r="G108">
        <v>195660</v>
      </c>
      <c r="H108" t="s">
        <v>31</v>
      </c>
      <c r="J108">
        <v>59680</v>
      </c>
      <c r="K108" t="s">
        <v>23</v>
      </c>
    </row>
    <row r="109" spans="7:11" x14ac:dyDescent="0.3">
      <c r="G109">
        <v>28860</v>
      </c>
      <c r="H109" t="s">
        <v>31</v>
      </c>
      <c r="J109">
        <v>29910</v>
      </c>
      <c r="K109" t="s">
        <v>23</v>
      </c>
    </row>
    <row r="110" spans="7:11" x14ac:dyDescent="0.3">
      <c r="G110">
        <v>98240</v>
      </c>
      <c r="H110" t="s">
        <v>31</v>
      </c>
      <c r="J110">
        <v>196360</v>
      </c>
      <c r="K110" t="s">
        <v>23</v>
      </c>
    </row>
    <row r="111" spans="7:11" x14ac:dyDescent="0.3">
      <c r="G111">
        <v>109320</v>
      </c>
      <c r="H111" t="s">
        <v>31</v>
      </c>
      <c r="J111">
        <v>133410</v>
      </c>
      <c r="K111" t="s">
        <v>23</v>
      </c>
    </row>
    <row r="112" spans="7:11" x14ac:dyDescent="0.3">
      <c r="G112">
        <v>43060</v>
      </c>
      <c r="H112" t="s">
        <v>31</v>
      </c>
      <c r="J112">
        <v>43320</v>
      </c>
      <c r="K112" t="s">
        <v>23</v>
      </c>
    </row>
    <row r="113" spans="7:11" x14ac:dyDescent="0.3">
      <c r="G113">
        <v>53370</v>
      </c>
      <c r="H113" t="s">
        <v>31</v>
      </c>
      <c r="J113">
        <v>110310</v>
      </c>
      <c r="K113" t="s">
        <v>23</v>
      </c>
    </row>
    <row r="114" spans="7:11" x14ac:dyDescent="0.3">
      <c r="G114">
        <v>62720</v>
      </c>
      <c r="H114" t="s">
        <v>31</v>
      </c>
      <c r="J114">
        <v>44400</v>
      </c>
      <c r="K114" t="s">
        <v>23</v>
      </c>
    </row>
    <row r="115" spans="7:11" x14ac:dyDescent="0.3">
      <c r="G115">
        <v>28860</v>
      </c>
      <c r="H115" t="s">
        <v>31</v>
      </c>
      <c r="J115">
        <v>46170</v>
      </c>
      <c r="K115" t="s">
        <v>23</v>
      </c>
    </row>
    <row r="116" spans="7:11" x14ac:dyDescent="0.3">
      <c r="G116">
        <v>96020</v>
      </c>
      <c r="H116" t="s">
        <v>31</v>
      </c>
      <c r="J116">
        <v>26470</v>
      </c>
      <c r="K116" t="s">
        <v>23</v>
      </c>
    </row>
    <row r="117" spans="7:11" x14ac:dyDescent="0.3">
      <c r="G117">
        <v>28360</v>
      </c>
      <c r="H117" t="s">
        <v>31</v>
      </c>
      <c r="J117">
        <v>63230</v>
      </c>
      <c r="K117" t="s">
        <v>23</v>
      </c>
    </row>
    <row r="118" spans="7:11" x14ac:dyDescent="0.3">
      <c r="G118">
        <v>59850</v>
      </c>
      <c r="H118" t="s">
        <v>31</v>
      </c>
      <c r="J118">
        <v>56770</v>
      </c>
      <c r="K118" t="s">
        <v>23</v>
      </c>
    </row>
    <row r="119" spans="7:11" x14ac:dyDescent="0.3">
      <c r="G119">
        <v>25790</v>
      </c>
      <c r="H119" t="s">
        <v>31</v>
      </c>
      <c r="J119">
        <v>21870</v>
      </c>
      <c r="K119" t="s">
        <v>23</v>
      </c>
    </row>
    <row r="120" spans="7:11" x14ac:dyDescent="0.3">
      <c r="G120">
        <v>71040</v>
      </c>
      <c r="H120" t="s">
        <v>31</v>
      </c>
      <c r="J120">
        <v>37480</v>
      </c>
      <c r="K120" t="s">
        <v>23</v>
      </c>
    </row>
    <row r="121" spans="7:11" x14ac:dyDescent="0.3">
      <c r="G121">
        <v>63220</v>
      </c>
      <c r="H121" t="s">
        <v>31</v>
      </c>
      <c r="J121">
        <v>39770</v>
      </c>
      <c r="K121" t="s">
        <v>23</v>
      </c>
    </row>
    <row r="122" spans="7:11" x14ac:dyDescent="0.3">
      <c r="G122">
        <v>10090</v>
      </c>
      <c r="H122" t="s">
        <v>31</v>
      </c>
      <c r="J122">
        <v>86330</v>
      </c>
      <c r="K122" t="s">
        <v>23</v>
      </c>
    </row>
    <row r="123" spans="7:11" x14ac:dyDescent="0.3">
      <c r="G123">
        <v>46800</v>
      </c>
      <c r="H123" t="s">
        <v>31</v>
      </c>
      <c r="J123">
        <v>20080</v>
      </c>
      <c r="K123" t="s">
        <v>23</v>
      </c>
    </row>
    <row r="124" spans="7:11" x14ac:dyDescent="0.3">
      <c r="G124">
        <v>53960</v>
      </c>
      <c r="H124" t="s">
        <v>31</v>
      </c>
      <c r="J124">
        <v>44400</v>
      </c>
      <c r="K124" t="s">
        <v>23</v>
      </c>
    </row>
    <row r="125" spans="7:11" x14ac:dyDescent="0.3">
      <c r="G125">
        <v>67960</v>
      </c>
      <c r="H125" t="s">
        <v>31</v>
      </c>
      <c r="J125">
        <v>30670</v>
      </c>
      <c r="K125" t="s">
        <v>23</v>
      </c>
    </row>
    <row r="126" spans="7:11" x14ac:dyDescent="0.3">
      <c r="G126">
        <v>49600</v>
      </c>
      <c r="H126" t="s">
        <v>31</v>
      </c>
      <c r="J126">
        <v>53210</v>
      </c>
      <c r="K126" t="s">
        <v>23</v>
      </c>
    </row>
    <row r="127" spans="7:11" x14ac:dyDescent="0.3">
      <c r="G127">
        <v>137700</v>
      </c>
      <c r="H127" t="s">
        <v>31</v>
      </c>
      <c r="J127">
        <v>54100</v>
      </c>
      <c r="K127" t="s">
        <v>23</v>
      </c>
    </row>
    <row r="128" spans="7:11" x14ac:dyDescent="0.3">
      <c r="G128">
        <v>23420</v>
      </c>
      <c r="H128" t="s">
        <v>31</v>
      </c>
      <c r="J128">
        <v>27820</v>
      </c>
      <c r="K128" t="s">
        <v>23</v>
      </c>
    </row>
    <row r="129" spans="7:11" x14ac:dyDescent="0.3">
      <c r="G129">
        <v>68110</v>
      </c>
      <c r="H129" t="s">
        <v>31</v>
      </c>
      <c r="J129">
        <v>119570</v>
      </c>
      <c r="K129" t="s">
        <v>23</v>
      </c>
    </row>
    <row r="130" spans="7:11" x14ac:dyDescent="0.3">
      <c r="G130">
        <v>30570</v>
      </c>
      <c r="H130" t="s">
        <v>31</v>
      </c>
      <c r="J130">
        <v>33750</v>
      </c>
      <c r="K130" t="s">
        <v>23</v>
      </c>
    </row>
    <row r="131" spans="7:11" x14ac:dyDescent="0.3">
      <c r="G131">
        <v>61800</v>
      </c>
      <c r="H131" t="s">
        <v>31</v>
      </c>
      <c r="J131">
        <v>50980</v>
      </c>
      <c r="K131" t="s">
        <v>23</v>
      </c>
    </row>
    <row r="132" spans="7:11" x14ac:dyDescent="0.3">
      <c r="G132">
        <v>198590</v>
      </c>
      <c r="H132" t="s">
        <v>31</v>
      </c>
      <c r="J132">
        <v>48780</v>
      </c>
      <c r="K132" t="s">
        <v>23</v>
      </c>
    </row>
    <row r="133" spans="7:11" x14ac:dyDescent="0.3">
      <c r="G133">
        <v>59800</v>
      </c>
      <c r="H133" t="s">
        <v>31</v>
      </c>
      <c r="J133">
        <v>28370</v>
      </c>
      <c r="K133" t="s">
        <v>23</v>
      </c>
    </row>
    <row r="134" spans="7:11" x14ac:dyDescent="0.3">
      <c r="G134">
        <v>43810</v>
      </c>
      <c r="H134" t="s">
        <v>31</v>
      </c>
      <c r="J134">
        <v>24060</v>
      </c>
      <c r="K134" t="s">
        <v>23</v>
      </c>
    </row>
    <row r="135" spans="7:11" x14ac:dyDescent="0.3">
      <c r="G135">
        <v>25720</v>
      </c>
      <c r="H135" t="s">
        <v>31</v>
      </c>
      <c r="J135">
        <v>22690</v>
      </c>
      <c r="K135" t="s">
        <v>23</v>
      </c>
    </row>
    <row r="136" spans="7:11" x14ac:dyDescent="0.3">
      <c r="G136">
        <v>65000</v>
      </c>
      <c r="H136" t="s">
        <v>31</v>
      </c>
      <c r="J136">
        <v>41080</v>
      </c>
      <c r="K136" t="s">
        <v>23</v>
      </c>
    </row>
    <row r="137" spans="7:11" x14ac:dyDescent="0.3">
      <c r="G137">
        <v>26940</v>
      </c>
      <c r="H137" t="s">
        <v>31</v>
      </c>
      <c r="J137">
        <v>132060</v>
      </c>
      <c r="K137" t="s">
        <v>23</v>
      </c>
    </row>
    <row r="138" spans="7:11" x14ac:dyDescent="0.3">
      <c r="G138">
        <v>22740</v>
      </c>
      <c r="H138" t="s">
        <v>31</v>
      </c>
      <c r="J138">
        <v>49070</v>
      </c>
      <c r="K138" t="s">
        <v>23</v>
      </c>
    </row>
    <row r="139" spans="7:11" x14ac:dyDescent="0.3">
      <c r="G139">
        <v>44340</v>
      </c>
      <c r="H139" t="s">
        <v>31</v>
      </c>
      <c r="J139">
        <v>34820</v>
      </c>
      <c r="K139" t="s">
        <v>23</v>
      </c>
    </row>
    <row r="140" spans="7:11" x14ac:dyDescent="0.3">
      <c r="G140">
        <v>62880</v>
      </c>
      <c r="H140" t="s">
        <v>31</v>
      </c>
      <c r="J140">
        <v>24360</v>
      </c>
      <c r="K140" t="s">
        <v>23</v>
      </c>
    </row>
    <row r="141" spans="7:11" x14ac:dyDescent="0.3">
      <c r="G141">
        <v>76540</v>
      </c>
      <c r="H141" t="s">
        <v>31</v>
      </c>
      <c r="J141">
        <v>23800</v>
      </c>
      <c r="K141" t="s">
        <v>23</v>
      </c>
    </row>
    <row r="142" spans="7:11" x14ac:dyDescent="0.3">
      <c r="G142">
        <v>17060</v>
      </c>
      <c r="H142" t="s">
        <v>31</v>
      </c>
      <c r="J142">
        <v>194310</v>
      </c>
      <c r="K142" t="s">
        <v>23</v>
      </c>
    </row>
    <row r="143" spans="7:11" x14ac:dyDescent="0.3">
      <c r="G143">
        <v>109340</v>
      </c>
      <c r="H143" t="s">
        <v>31</v>
      </c>
      <c r="J143">
        <v>51310</v>
      </c>
      <c r="K143" t="s">
        <v>23</v>
      </c>
    </row>
    <row r="144" spans="7:11" x14ac:dyDescent="0.3">
      <c r="G144">
        <v>47750</v>
      </c>
      <c r="H144" t="s">
        <v>31</v>
      </c>
      <c r="J144">
        <v>63060</v>
      </c>
      <c r="K144" t="s">
        <v>23</v>
      </c>
    </row>
    <row r="145" spans="7:11" x14ac:dyDescent="0.3">
      <c r="G145">
        <v>25150</v>
      </c>
      <c r="H145" t="s">
        <v>31</v>
      </c>
      <c r="J145">
        <v>47870</v>
      </c>
      <c r="K145" t="s">
        <v>23</v>
      </c>
    </row>
    <row r="146" spans="7:11" x14ac:dyDescent="0.3">
      <c r="G146">
        <v>179240</v>
      </c>
      <c r="H146" t="s">
        <v>31</v>
      </c>
      <c r="J146">
        <v>188800</v>
      </c>
      <c r="K146" t="s">
        <v>23</v>
      </c>
    </row>
    <row r="147" spans="7:11" x14ac:dyDescent="0.3">
      <c r="G147">
        <v>25320</v>
      </c>
      <c r="H147" t="s">
        <v>31</v>
      </c>
      <c r="J147">
        <v>23390</v>
      </c>
      <c r="K147" t="s">
        <v>23</v>
      </c>
    </row>
    <row r="148" spans="7:11" x14ac:dyDescent="0.3">
      <c r="G148">
        <v>25590</v>
      </c>
      <c r="H148" t="s">
        <v>31</v>
      </c>
      <c r="J148">
        <v>135700</v>
      </c>
      <c r="K148" t="s">
        <v>23</v>
      </c>
    </row>
    <row r="149" spans="7:11" x14ac:dyDescent="0.3">
      <c r="G149">
        <v>49080</v>
      </c>
      <c r="H149" t="s">
        <v>31</v>
      </c>
      <c r="J149">
        <v>67120</v>
      </c>
      <c r="K149" t="s">
        <v>23</v>
      </c>
    </row>
    <row r="150" spans="7:11" x14ac:dyDescent="0.3">
      <c r="G150">
        <v>24130</v>
      </c>
      <c r="H150" t="s">
        <v>31</v>
      </c>
      <c r="J150">
        <v>54060</v>
      </c>
      <c r="K150" t="s">
        <v>23</v>
      </c>
    </row>
    <row r="151" spans="7:11" x14ac:dyDescent="0.3">
      <c r="G151">
        <v>24790</v>
      </c>
      <c r="H151" t="s">
        <v>31</v>
      </c>
      <c r="J151">
        <v>89380</v>
      </c>
      <c r="K151" t="s">
        <v>23</v>
      </c>
    </row>
    <row r="152" spans="7:11" x14ac:dyDescent="0.3">
      <c r="G152">
        <v>23210</v>
      </c>
      <c r="H152" t="s">
        <v>31</v>
      </c>
      <c r="J152">
        <v>24390</v>
      </c>
      <c r="K152" t="s">
        <v>23</v>
      </c>
    </row>
    <row r="153" spans="7:11" x14ac:dyDescent="0.3">
      <c r="G153">
        <v>173990</v>
      </c>
      <c r="H153" t="s">
        <v>31</v>
      </c>
      <c r="J153">
        <v>88370</v>
      </c>
      <c r="K153" t="s">
        <v>23</v>
      </c>
    </row>
    <row r="154" spans="7:11" x14ac:dyDescent="0.3">
      <c r="G154">
        <v>36330</v>
      </c>
      <c r="H154" t="s">
        <v>31</v>
      </c>
      <c r="J154">
        <v>53430</v>
      </c>
      <c r="K154" t="s">
        <v>23</v>
      </c>
    </row>
    <row r="155" spans="7:11" x14ac:dyDescent="0.3">
      <c r="G155">
        <v>54720</v>
      </c>
      <c r="H155" t="s">
        <v>31</v>
      </c>
      <c r="J155">
        <v>48500</v>
      </c>
      <c r="K155" t="s">
        <v>23</v>
      </c>
    </row>
    <row r="156" spans="7:11" x14ac:dyDescent="0.3">
      <c r="G156">
        <v>49690</v>
      </c>
      <c r="H156" t="s">
        <v>31</v>
      </c>
      <c r="J156">
        <v>28090</v>
      </c>
      <c r="K156" t="s">
        <v>23</v>
      </c>
    </row>
    <row r="157" spans="7:11" x14ac:dyDescent="0.3">
      <c r="G157">
        <v>63470</v>
      </c>
      <c r="H157" t="s">
        <v>31</v>
      </c>
      <c r="J157">
        <v>29770</v>
      </c>
      <c r="K157" t="s">
        <v>23</v>
      </c>
    </row>
    <row r="158" spans="7:11" x14ac:dyDescent="0.3">
      <c r="G158">
        <v>27430</v>
      </c>
      <c r="H158" t="s">
        <v>31</v>
      </c>
      <c r="J158">
        <v>40250</v>
      </c>
      <c r="K158" t="s">
        <v>23</v>
      </c>
    </row>
    <row r="159" spans="7:11" x14ac:dyDescent="0.3">
      <c r="G159">
        <v>75250</v>
      </c>
      <c r="H159" t="s">
        <v>31</v>
      </c>
      <c r="J159">
        <v>108540</v>
      </c>
      <c r="K159" t="s">
        <v>23</v>
      </c>
    </row>
    <row r="160" spans="7:11" x14ac:dyDescent="0.3">
      <c r="G160">
        <v>20070</v>
      </c>
      <c r="H160" t="s">
        <v>31</v>
      </c>
      <c r="J160">
        <v>120310</v>
      </c>
      <c r="K160" t="s">
        <v>23</v>
      </c>
    </row>
    <row r="161" spans="7:11" x14ac:dyDescent="0.3">
      <c r="G161">
        <v>196270</v>
      </c>
      <c r="H161" t="s">
        <v>31</v>
      </c>
      <c r="J161">
        <v>99360</v>
      </c>
      <c r="K161" t="s">
        <v>23</v>
      </c>
    </row>
    <row r="162" spans="7:11" x14ac:dyDescent="0.3">
      <c r="G162">
        <v>33760</v>
      </c>
      <c r="H162" t="s">
        <v>31</v>
      </c>
      <c r="J162">
        <v>29660</v>
      </c>
      <c r="K162" t="s">
        <v>23</v>
      </c>
    </row>
    <row r="163" spans="7:11" x14ac:dyDescent="0.3">
      <c r="G163">
        <v>88230</v>
      </c>
      <c r="H163" t="s">
        <v>31</v>
      </c>
      <c r="J163">
        <v>25710</v>
      </c>
      <c r="K163" t="s">
        <v>23</v>
      </c>
    </row>
    <row r="164" spans="7:11" x14ac:dyDescent="0.3">
      <c r="G164">
        <v>22070</v>
      </c>
      <c r="H164" t="s">
        <v>31</v>
      </c>
      <c r="J164">
        <v>99910</v>
      </c>
      <c r="K164" t="s">
        <v>23</v>
      </c>
    </row>
    <row r="165" spans="7:11" x14ac:dyDescent="0.3">
      <c r="G165">
        <v>36910</v>
      </c>
      <c r="H165" t="s">
        <v>31</v>
      </c>
      <c r="J165">
        <v>61420</v>
      </c>
      <c r="K165" t="s">
        <v>23</v>
      </c>
    </row>
    <row r="166" spans="7:11" x14ac:dyDescent="0.3">
      <c r="G166">
        <v>43020</v>
      </c>
      <c r="H166" t="s">
        <v>31</v>
      </c>
      <c r="J166">
        <v>53900</v>
      </c>
      <c r="K166" t="s">
        <v>23</v>
      </c>
    </row>
    <row r="167" spans="7:11" x14ac:dyDescent="0.3">
      <c r="G167">
        <v>168850</v>
      </c>
      <c r="H167" t="s">
        <v>31</v>
      </c>
      <c r="J167">
        <v>44040</v>
      </c>
      <c r="K167" t="s">
        <v>23</v>
      </c>
    </row>
    <row r="168" spans="7:11" x14ac:dyDescent="0.3">
      <c r="G168">
        <v>76550</v>
      </c>
      <c r="H168" t="s">
        <v>31</v>
      </c>
      <c r="J168">
        <v>51300</v>
      </c>
      <c r="K168" t="s">
        <v>23</v>
      </c>
    </row>
    <row r="169" spans="7:11" x14ac:dyDescent="0.3">
      <c r="G169">
        <v>27910</v>
      </c>
      <c r="H169" t="s">
        <v>31</v>
      </c>
      <c r="J169">
        <v>20900</v>
      </c>
      <c r="K169" t="s">
        <v>23</v>
      </c>
    </row>
    <row r="170" spans="7:11" x14ac:dyDescent="0.3">
      <c r="G170">
        <v>49680</v>
      </c>
      <c r="H170" t="s">
        <v>31</v>
      </c>
      <c r="J170">
        <v>29090</v>
      </c>
      <c r="K170" t="s">
        <v>23</v>
      </c>
    </row>
    <row r="171" spans="7:11" x14ac:dyDescent="0.3">
      <c r="G171">
        <v>28440</v>
      </c>
      <c r="H171" t="s">
        <v>31</v>
      </c>
      <c r="J171">
        <v>30680</v>
      </c>
      <c r="K171" t="s">
        <v>23</v>
      </c>
    </row>
    <row r="172" spans="7:11" x14ac:dyDescent="0.3">
      <c r="G172">
        <v>19040</v>
      </c>
      <c r="H172" t="s">
        <v>31</v>
      </c>
      <c r="J172">
        <v>26700</v>
      </c>
      <c r="K172" t="s">
        <v>23</v>
      </c>
    </row>
    <row r="173" spans="7:11" x14ac:dyDescent="0.3">
      <c r="G173">
        <v>134990</v>
      </c>
      <c r="H173" t="s">
        <v>31</v>
      </c>
      <c r="J173">
        <v>26930</v>
      </c>
      <c r="K173" t="s">
        <v>23</v>
      </c>
    </row>
    <row r="174" spans="7:11" x14ac:dyDescent="0.3">
      <c r="G174">
        <v>137580</v>
      </c>
      <c r="H174" t="s">
        <v>31</v>
      </c>
      <c r="J174">
        <v>95260</v>
      </c>
      <c r="K174" t="s">
        <v>23</v>
      </c>
    </row>
    <row r="175" spans="7:11" x14ac:dyDescent="0.3">
      <c r="G175">
        <v>65780</v>
      </c>
      <c r="H175" t="s">
        <v>31</v>
      </c>
      <c r="J175">
        <v>52370</v>
      </c>
      <c r="K175" t="s">
        <v>23</v>
      </c>
    </row>
    <row r="176" spans="7:11" x14ac:dyDescent="0.3">
      <c r="G176">
        <v>44220</v>
      </c>
      <c r="H176" t="s">
        <v>31</v>
      </c>
      <c r="J176">
        <v>41930</v>
      </c>
      <c r="K176" t="s">
        <v>23</v>
      </c>
    </row>
    <row r="177" spans="7:11" x14ac:dyDescent="0.3">
      <c r="G177">
        <v>21680</v>
      </c>
      <c r="H177" t="s">
        <v>31</v>
      </c>
      <c r="J177">
        <v>29110</v>
      </c>
      <c r="K177" t="s">
        <v>23</v>
      </c>
    </row>
    <row r="178" spans="7:11" x14ac:dyDescent="0.3">
      <c r="G178">
        <v>28530</v>
      </c>
      <c r="H178" t="s">
        <v>31</v>
      </c>
      <c r="J178">
        <v>26610</v>
      </c>
      <c r="K178" t="s">
        <v>23</v>
      </c>
    </row>
    <row r="179" spans="7:11" x14ac:dyDescent="0.3">
      <c r="G179">
        <v>27410</v>
      </c>
      <c r="H179" t="s">
        <v>31</v>
      </c>
      <c r="J179">
        <v>20280</v>
      </c>
      <c r="K179" t="s">
        <v>23</v>
      </c>
    </row>
    <row r="180" spans="7:11" x14ac:dyDescent="0.3">
      <c r="G180">
        <v>52200</v>
      </c>
      <c r="H180" t="s">
        <v>31</v>
      </c>
      <c r="J180">
        <v>99800</v>
      </c>
      <c r="K180" t="s">
        <v>23</v>
      </c>
    </row>
    <row r="181" spans="7:11" x14ac:dyDescent="0.3">
      <c r="G181">
        <v>27430</v>
      </c>
      <c r="H181" t="s">
        <v>31</v>
      </c>
      <c r="J181">
        <v>29350</v>
      </c>
      <c r="K181" t="s">
        <v>23</v>
      </c>
    </row>
    <row r="182" spans="7:11" x14ac:dyDescent="0.3">
      <c r="G182">
        <v>49500</v>
      </c>
      <c r="H182" t="s">
        <v>31</v>
      </c>
      <c r="J182">
        <v>154270</v>
      </c>
      <c r="K182" t="s">
        <v>23</v>
      </c>
    </row>
    <row r="183" spans="7:11" x14ac:dyDescent="0.3">
      <c r="G183">
        <v>35790</v>
      </c>
      <c r="H183" t="s">
        <v>31</v>
      </c>
      <c r="J183">
        <v>39440</v>
      </c>
      <c r="K183" t="s">
        <v>23</v>
      </c>
    </row>
    <row r="184" spans="7:11" x14ac:dyDescent="0.3">
      <c r="G184">
        <v>36920</v>
      </c>
      <c r="H184" t="s">
        <v>31</v>
      </c>
      <c r="J184">
        <v>40110</v>
      </c>
      <c r="K184" t="s">
        <v>23</v>
      </c>
    </row>
    <row r="185" spans="7:11" x14ac:dyDescent="0.3">
      <c r="G185">
        <v>25590</v>
      </c>
      <c r="H185" t="s">
        <v>31</v>
      </c>
      <c r="J185">
        <v>34070</v>
      </c>
      <c r="K185" t="s">
        <v>23</v>
      </c>
    </row>
    <row r="186" spans="7:11" x14ac:dyDescent="0.3">
      <c r="G186">
        <v>28750</v>
      </c>
      <c r="H186" t="s">
        <v>31</v>
      </c>
      <c r="J186">
        <v>119940</v>
      </c>
      <c r="K186" t="s">
        <v>23</v>
      </c>
    </row>
    <row r="187" spans="7:11" x14ac:dyDescent="0.3">
      <c r="G187">
        <v>187890</v>
      </c>
      <c r="H187" t="s">
        <v>31</v>
      </c>
      <c r="J187">
        <v>12320</v>
      </c>
      <c r="K187" t="s">
        <v>23</v>
      </c>
    </row>
    <row r="188" spans="7:11" x14ac:dyDescent="0.3">
      <c r="G188">
        <v>191900</v>
      </c>
      <c r="H188" t="s">
        <v>31</v>
      </c>
      <c r="J188">
        <v>29600</v>
      </c>
      <c r="K188" t="s">
        <v>23</v>
      </c>
    </row>
    <row r="189" spans="7:11" x14ac:dyDescent="0.3">
      <c r="G189">
        <v>102310</v>
      </c>
      <c r="H189" t="s">
        <v>31</v>
      </c>
      <c r="J189">
        <v>190940</v>
      </c>
      <c r="K189" t="s">
        <v>23</v>
      </c>
    </row>
    <row r="190" spans="7:11" x14ac:dyDescent="0.3">
      <c r="G190">
        <v>171230</v>
      </c>
      <c r="H190" t="s">
        <v>31</v>
      </c>
      <c r="J190">
        <v>102480</v>
      </c>
      <c r="K190" t="s">
        <v>23</v>
      </c>
    </row>
    <row r="191" spans="7:11" x14ac:dyDescent="0.3">
      <c r="G191">
        <v>70940</v>
      </c>
      <c r="H191" t="s">
        <v>31</v>
      </c>
      <c r="J191">
        <v>24960</v>
      </c>
      <c r="K191" t="s">
        <v>23</v>
      </c>
    </row>
    <row r="192" spans="7:11" x14ac:dyDescent="0.3">
      <c r="G192">
        <v>34230</v>
      </c>
      <c r="H192" t="s">
        <v>31</v>
      </c>
      <c r="J192">
        <v>64650</v>
      </c>
      <c r="K192" t="s">
        <v>23</v>
      </c>
    </row>
    <row r="193" spans="7:11" x14ac:dyDescent="0.3">
      <c r="G193">
        <v>61790</v>
      </c>
      <c r="H193" t="s">
        <v>31</v>
      </c>
      <c r="J193">
        <v>22060</v>
      </c>
      <c r="K193" t="s">
        <v>23</v>
      </c>
    </row>
    <row r="194" spans="7:11" x14ac:dyDescent="0.3">
      <c r="G194">
        <v>29960</v>
      </c>
      <c r="H194" t="s">
        <v>31</v>
      </c>
      <c r="J194">
        <v>20860</v>
      </c>
      <c r="K194" t="s">
        <v>23</v>
      </c>
    </row>
    <row r="195" spans="7:11" x14ac:dyDescent="0.3">
      <c r="G195">
        <v>40780</v>
      </c>
      <c r="H195" t="s">
        <v>31</v>
      </c>
      <c r="J195">
        <v>22930</v>
      </c>
      <c r="K195" t="s">
        <v>23</v>
      </c>
    </row>
    <row r="196" spans="7:11" x14ac:dyDescent="0.3">
      <c r="G196">
        <v>167990</v>
      </c>
      <c r="H196" t="s">
        <v>31</v>
      </c>
      <c r="J196">
        <v>26450</v>
      </c>
      <c r="K196" t="s">
        <v>23</v>
      </c>
    </row>
    <row r="197" spans="7:11" x14ac:dyDescent="0.3">
      <c r="G197">
        <v>173280</v>
      </c>
      <c r="H197" t="s">
        <v>31</v>
      </c>
      <c r="J197">
        <v>26830</v>
      </c>
      <c r="K197" t="s">
        <v>23</v>
      </c>
    </row>
    <row r="198" spans="7:11" x14ac:dyDescent="0.3">
      <c r="G198">
        <v>20990</v>
      </c>
      <c r="H198" t="s">
        <v>31</v>
      </c>
      <c r="J198">
        <v>20140</v>
      </c>
      <c r="K198" t="s">
        <v>23</v>
      </c>
    </row>
    <row r="199" spans="7:11" x14ac:dyDescent="0.3">
      <c r="G199">
        <v>56470</v>
      </c>
      <c r="H199" t="s">
        <v>31</v>
      </c>
      <c r="J199">
        <v>34190</v>
      </c>
      <c r="K199" t="s">
        <v>23</v>
      </c>
    </row>
    <row r="200" spans="7:11" x14ac:dyDescent="0.3">
      <c r="G200">
        <v>100960</v>
      </c>
      <c r="H200" t="s">
        <v>31</v>
      </c>
      <c r="J200">
        <v>53760</v>
      </c>
      <c r="K200" t="s">
        <v>23</v>
      </c>
    </row>
    <row r="201" spans="7:11" x14ac:dyDescent="0.3">
      <c r="G201">
        <v>54860</v>
      </c>
      <c r="H201" t="s">
        <v>31</v>
      </c>
      <c r="J201">
        <v>19510</v>
      </c>
      <c r="K201" t="s">
        <v>23</v>
      </c>
    </row>
    <row r="202" spans="7:11" x14ac:dyDescent="0.3">
      <c r="G202">
        <v>84630</v>
      </c>
      <c r="H202" t="s">
        <v>31</v>
      </c>
      <c r="J202">
        <v>23410</v>
      </c>
      <c r="K202" t="s">
        <v>23</v>
      </c>
    </row>
    <row r="203" spans="7:11" x14ac:dyDescent="0.3">
      <c r="G203">
        <v>165980</v>
      </c>
      <c r="H203" t="s">
        <v>31</v>
      </c>
      <c r="J203">
        <v>87260</v>
      </c>
      <c r="K203" t="s">
        <v>23</v>
      </c>
    </row>
    <row r="204" spans="7:11" x14ac:dyDescent="0.3">
      <c r="G204">
        <v>36730</v>
      </c>
      <c r="H204" t="s">
        <v>31</v>
      </c>
      <c r="J204">
        <v>40110</v>
      </c>
      <c r="K204" t="s">
        <v>23</v>
      </c>
    </row>
    <row r="205" spans="7:11" x14ac:dyDescent="0.3">
      <c r="G205">
        <v>47680</v>
      </c>
      <c r="H205" t="s">
        <v>31</v>
      </c>
      <c r="J205">
        <v>195450</v>
      </c>
      <c r="K205" t="s">
        <v>23</v>
      </c>
    </row>
    <row r="206" spans="7:11" x14ac:dyDescent="0.3">
      <c r="G206">
        <v>49000</v>
      </c>
      <c r="H206" t="s">
        <v>31</v>
      </c>
      <c r="J206">
        <v>45680</v>
      </c>
      <c r="K206" t="s">
        <v>23</v>
      </c>
    </row>
    <row r="207" spans="7:11" x14ac:dyDescent="0.3">
      <c r="G207">
        <v>24040</v>
      </c>
      <c r="H207" t="s">
        <v>31</v>
      </c>
      <c r="J207">
        <v>30220</v>
      </c>
      <c r="K207" t="s">
        <v>23</v>
      </c>
    </row>
    <row r="208" spans="7:11" x14ac:dyDescent="0.3">
      <c r="G208">
        <v>102090</v>
      </c>
      <c r="H208" t="s">
        <v>31</v>
      </c>
      <c r="J208">
        <v>57720</v>
      </c>
      <c r="K208" t="s">
        <v>23</v>
      </c>
    </row>
    <row r="209" spans="7:11" x14ac:dyDescent="0.3">
      <c r="G209">
        <v>45910</v>
      </c>
      <c r="H209" t="s">
        <v>31</v>
      </c>
      <c r="J209">
        <v>22690</v>
      </c>
      <c r="K209" t="s">
        <v>23</v>
      </c>
    </row>
    <row r="210" spans="7:11" x14ac:dyDescent="0.3">
      <c r="G210">
        <v>25610</v>
      </c>
      <c r="H210" t="s">
        <v>31</v>
      </c>
      <c r="J210">
        <v>53810</v>
      </c>
      <c r="K210" t="s">
        <v>23</v>
      </c>
    </row>
    <row r="211" spans="7:11" x14ac:dyDescent="0.3">
      <c r="G211">
        <v>144110</v>
      </c>
      <c r="H211" t="s">
        <v>31</v>
      </c>
      <c r="J211">
        <v>54540</v>
      </c>
      <c r="K211" t="s">
        <v>23</v>
      </c>
    </row>
    <row r="212" spans="7:11" x14ac:dyDescent="0.3">
      <c r="G212">
        <v>97140</v>
      </c>
      <c r="H212" t="s">
        <v>31</v>
      </c>
      <c r="J212">
        <v>98840</v>
      </c>
      <c r="K212" t="s">
        <v>23</v>
      </c>
    </row>
    <row r="213" spans="7:11" x14ac:dyDescent="0.3">
      <c r="G213">
        <v>54840</v>
      </c>
      <c r="H213" t="s">
        <v>31</v>
      </c>
      <c r="J213">
        <v>41570</v>
      </c>
      <c r="K213" t="s">
        <v>23</v>
      </c>
    </row>
    <row r="214" spans="7:11" x14ac:dyDescent="0.3">
      <c r="G214">
        <v>99240</v>
      </c>
      <c r="H214" t="s">
        <v>31</v>
      </c>
      <c r="J214">
        <v>134580</v>
      </c>
      <c r="K214" t="s">
        <v>23</v>
      </c>
    </row>
    <row r="215" spans="7:11" x14ac:dyDescent="0.3">
      <c r="G215">
        <v>82370</v>
      </c>
      <c r="H215" t="s">
        <v>31</v>
      </c>
      <c r="J215">
        <v>90690</v>
      </c>
      <c r="K215" t="s">
        <v>23</v>
      </c>
    </row>
    <row r="216" spans="7:11" x14ac:dyDescent="0.3">
      <c r="G216">
        <v>55620</v>
      </c>
      <c r="H216" t="s">
        <v>31</v>
      </c>
      <c r="J216">
        <v>40140</v>
      </c>
      <c r="K216" t="s">
        <v>23</v>
      </c>
    </row>
    <row r="217" spans="7:11" x14ac:dyDescent="0.3">
      <c r="G217">
        <v>33120</v>
      </c>
      <c r="H217" t="s">
        <v>31</v>
      </c>
      <c r="J217">
        <v>59150</v>
      </c>
      <c r="K217" t="s">
        <v>23</v>
      </c>
    </row>
    <row r="218" spans="7:11" x14ac:dyDescent="0.3">
      <c r="G218">
        <v>21410</v>
      </c>
      <c r="H218" t="s">
        <v>31</v>
      </c>
      <c r="J218">
        <v>59930</v>
      </c>
      <c r="K218" t="s">
        <v>23</v>
      </c>
    </row>
    <row r="219" spans="7:11" x14ac:dyDescent="0.3">
      <c r="G219">
        <v>43850</v>
      </c>
      <c r="H219" t="s">
        <v>31</v>
      </c>
      <c r="J219">
        <v>187400</v>
      </c>
      <c r="K219" t="s">
        <v>23</v>
      </c>
    </row>
    <row r="220" spans="7:11" x14ac:dyDescent="0.3">
      <c r="G220">
        <v>53320</v>
      </c>
      <c r="H220" t="s">
        <v>31</v>
      </c>
      <c r="J220">
        <v>76370</v>
      </c>
      <c r="K220" t="s">
        <v>23</v>
      </c>
    </row>
    <row r="221" spans="7:11" x14ac:dyDescent="0.3">
      <c r="G221">
        <v>40660</v>
      </c>
      <c r="H221" t="s">
        <v>31</v>
      </c>
      <c r="J221">
        <v>100960</v>
      </c>
      <c r="K221" t="s">
        <v>23</v>
      </c>
    </row>
    <row r="222" spans="7:11" x14ac:dyDescent="0.3">
      <c r="G222">
        <v>15690</v>
      </c>
      <c r="H222" t="s">
        <v>31</v>
      </c>
      <c r="J222">
        <v>147560</v>
      </c>
      <c r="K222" t="s">
        <v>23</v>
      </c>
    </row>
    <row r="223" spans="7:11" x14ac:dyDescent="0.3">
      <c r="G223">
        <v>41480</v>
      </c>
      <c r="H223" t="s">
        <v>31</v>
      </c>
      <c r="J223">
        <v>64990</v>
      </c>
      <c r="K223" t="s">
        <v>23</v>
      </c>
    </row>
    <row r="224" spans="7:11" x14ac:dyDescent="0.3">
      <c r="G224">
        <v>41870</v>
      </c>
      <c r="H224" t="s">
        <v>31</v>
      </c>
      <c r="J224">
        <v>97240</v>
      </c>
      <c r="K224" t="s">
        <v>23</v>
      </c>
    </row>
    <row r="225" spans="7:11" x14ac:dyDescent="0.3">
      <c r="G225">
        <v>159720</v>
      </c>
      <c r="H225" t="s">
        <v>31</v>
      </c>
      <c r="J225">
        <v>21940</v>
      </c>
      <c r="K225" t="s">
        <v>23</v>
      </c>
    </row>
    <row r="226" spans="7:11" x14ac:dyDescent="0.3">
      <c r="G226">
        <v>53470</v>
      </c>
      <c r="H226" t="s">
        <v>31</v>
      </c>
      <c r="J226">
        <v>33880</v>
      </c>
      <c r="K226" t="s">
        <v>23</v>
      </c>
    </row>
    <row r="227" spans="7:11" x14ac:dyDescent="0.3">
      <c r="G227">
        <v>108830</v>
      </c>
      <c r="H227" t="s">
        <v>31</v>
      </c>
      <c r="J227">
        <v>54730</v>
      </c>
      <c r="K227" t="s">
        <v>23</v>
      </c>
    </row>
    <row r="228" spans="7:11" x14ac:dyDescent="0.3">
      <c r="G228">
        <v>107480</v>
      </c>
      <c r="H228" t="s">
        <v>31</v>
      </c>
      <c r="J228">
        <v>27030</v>
      </c>
      <c r="K228" t="s">
        <v>23</v>
      </c>
    </row>
    <row r="229" spans="7:11" x14ac:dyDescent="0.3">
      <c r="G229">
        <v>15550</v>
      </c>
      <c r="H229" t="s">
        <v>31</v>
      </c>
      <c r="J229">
        <v>62200</v>
      </c>
      <c r="K229" t="s">
        <v>23</v>
      </c>
    </row>
    <row r="230" spans="7:11" x14ac:dyDescent="0.3">
      <c r="G230">
        <v>34770</v>
      </c>
      <c r="H230" t="s">
        <v>31</v>
      </c>
      <c r="J230">
        <v>30380</v>
      </c>
      <c r="K230" t="s">
        <v>23</v>
      </c>
    </row>
    <row r="231" spans="7:11" x14ac:dyDescent="0.3">
      <c r="G231">
        <v>55620</v>
      </c>
      <c r="H231" t="s">
        <v>31</v>
      </c>
      <c r="J231">
        <v>43120</v>
      </c>
      <c r="K231" t="s">
        <v>23</v>
      </c>
    </row>
    <row r="232" spans="7:11" x14ac:dyDescent="0.3">
      <c r="G232">
        <v>28620</v>
      </c>
      <c r="H232" t="s">
        <v>31</v>
      </c>
      <c r="J232">
        <v>132450</v>
      </c>
      <c r="K232" t="s">
        <v>23</v>
      </c>
    </row>
    <row r="233" spans="7:11" x14ac:dyDescent="0.3">
      <c r="G233">
        <v>49780</v>
      </c>
      <c r="H233" t="s">
        <v>31</v>
      </c>
      <c r="J233">
        <v>136640</v>
      </c>
      <c r="K233" t="s">
        <v>23</v>
      </c>
    </row>
    <row r="234" spans="7:11" x14ac:dyDescent="0.3">
      <c r="G234">
        <v>21800</v>
      </c>
      <c r="H234" t="s">
        <v>31</v>
      </c>
      <c r="J234">
        <v>50210</v>
      </c>
      <c r="K234" t="s">
        <v>23</v>
      </c>
    </row>
    <row r="235" spans="7:11" x14ac:dyDescent="0.3">
      <c r="G235">
        <v>71400</v>
      </c>
      <c r="H235" t="s">
        <v>31</v>
      </c>
      <c r="J235">
        <v>51260</v>
      </c>
      <c r="K235" t="s">
        <v>23</v>
      </c>
    </row>
    <row r="236" spans="7:11" x14ac:dyDescent="0.3">
      <c r="G236">
        <v>51470</v>
      </c>
      <c r="H236" t="s">
        <v>31</v>
      </c>
      <c r="J236">
        <v>28590</v>
      </c>
      <c r="K236" t="s">
        <v>23</v>
      </c>
    </row>
    <row r="237" spans="7:11" x14ac:dyDescent="0.3">
      <c r="G237">
        <v>24680</v>
      </c>
      <c r="H237" t="s">
        <v>31</v>
      </c>
      <c r="J237">
        <v>102390</v>
      </c>
      <c r="K237" t="s">
        <v>23</v>
      </c>
    </row>
    <row r="238" spans="7:11" x14ac:dyDescent="0.3">
      <c r="G238">
        <v>40010</v>
      </c>
      <c r="H238" t="s">
        <v>31</v>
      </c>
      <c r="J238">
        <v>53290</v>
      </c>
      <c r="K238" t="s">
        <v>23</v>
      </c>
    </row>
    <row r="239" spans="7:11" x14ac:dyDescent="0.3">
      <c r="G239">
        <v>41890</v>
      </c>
      <c r="H239" t="s">
        <v>31</v>
      </c>
      <c r="J239">
        <v>43250</v>
      </c>
      <c r="K239" t="s">
        <v>23</v>
      </c>
    </row>
    <row r="240" spans="7:11" x14ac:dyDescent="0.3">
      <c r="G240">
        <v>58130</v>
      </c>
      <c r="H240" t="s">
        <v>31</v>
      </c>
      <c r="J240">
        <v>72600</v>
      </c>
      <c r="K240" t="s">
        <v>23</v>
      </c>
    </row>
    <row r="241" spans="7:11" x14ac:dyDescent="0.3">
      <c r="G241">
        <v>57620</v>
      </c>
      <c r="H241" t="s">
        <v>31</v>
      </c>
      <c r="J241">
        <v>23220</v>
      </c>
      <c r="K241" t="s">
        <v>23</v>
      </c>
    </row>
    <row r="242" spans="7:11" x14ac:dyDescent="0.3">
      <c r="G242">
        <v>103330</v>
      </c>
      <c r="H242" t="s">
        <v>31</v>
      </c>
      <c r="J242">
        <v>41520</v>
      </c>
      <c r="K242" t="s">
        <v>23</v>
      </c>
    </row>
    <row r="243" spans="7:11" x14ac:dyDescent="0.3">
      <c r="G243">
        <v>68540</v>
      </c>
      <c r="H243" t="s">
        <v>31</v>
      </c>
      <c r="J243">
        <v>96190</v>
      </c>
      <c r="K243" t="s">
        <v>23</v>
      </c>
    </row>
    <row r="244" spans="7:11" x14ac:dyDescent="0.3">
      <c r="G244">
        <v>157870</v>
      </c>
      <c r="H244" t="s">
        <v>31</v>
      </c>
      <c r="J244">
        <v>135030</v>
      </c>
      <c r="K244" t="s">
        <v>23</v>
      </c>
    </row>
    <row r="245" spans="7:11" x14ac:dyDescent="0.3">
      <c r="G245">
        <v>23350</v>
      </c>
      <c r="H245" t="s">
        <v>31</v>
      </c>
      <c r="J245">
        <v>54410</v>
      </c>
      <c r="K245" t="s">
        <v>23</v>
      </c>
    </row>
    <row r="246" spans="7:11" x14ac:dyDescent="0.3">
      <c r="G246">
        <v>47740</v>
      </c>
      <c r="H246" t="s">
        <v>31</v>
      </c>
      <c r="J246">
        <v>52090</v>
      </c>
      <c r="K246" t="s">
        <v>23</v>
      </c>
    </row>
    <row r="247" spans="7:11" x14ac:dyDescent="0.3">
      <c r="G247">
        <v>56730</v>
      </c>
      <c r="H247" t="s">
        <v>31</v>
      </c>
      <c r="J247">
        <v>106730</v>
      </c>
      <c r="K247" t="s">
        <v>23</v>
      </c>
    </row>
    <row r="248" spans="7:11" x14ac:dyDescent="0.3">
      <c r="G248">
        <v>42840</v>
      </c>
      <c r="H248" t="s">
        <v>31</v>
      </c>
      <c r="J248">
        <v>135490</v>
      </c>
      <c r="K248" t="s">
        <v>23</v>
      </c>
    </row>
    <row r="249" spans="7:11" x14ac:dyDescent="0.3">
      <c r="G249">
        <v>23070</v>
      </c>
      <c r="H249" t="s">
        <v>31</v>
      </c>
      <c r="J249">
        <v>49990</v>
      </c>
      <c r="K249" t="s">
        <v>23</v>
      </c>
    </row>
    <row r="250" spans="7:11" x14ac:dyDescent="0.3">
      <c r="G250">
        <v>178750</v>
      </c>
      <c r="H250" t="s">
        <v>31</v>
      </c>
      <c r="J250">
        <v>42210</v>
      </c>
      <c r="K250" t="s">
        <v>23</v>
      </c>
    </row>
    <row r="251" spans="7:11" x14ac:dyDescent="0.3">
      <c r="G251">
        <v>55610</v>
      </c>
      <c r="H251" t="s">
        <v>31</v>
      </c>
      <c r="J251">
        <v>138720</v>
      </c>
      <c r="K251" t="s">
        <v>23</v>
      </c>
    </row>
    <row r="252" spans="7:11" x14ac:dyDescent="0.3">
      <c r="G252">
        <v>28100</v>
      </c>
      <c r="H252" t="s">
        <v>31</v>
      </c>
      <c r="J252">
        <v>20420</v>
      </c>
      <c r="K252" t="s">
        <v>23</v>
      </c>
    </row>
    <row r="253" spans="7:11" x14ac:dyDescent="0.3">
      <c r="G253">
        <v>86280</v>
      </c>
      <c r="H253" t="s">
        <v>31</v>
      </c>
      <c r="J253">
        <v>20730</v>
      </c>
      <c r="K253" t="s">
        <v>23</v>
      </c>
    </row>
    <row r="254" spans="7:11" x14ac:dyDescent="0.3">
      <c r="G254">
        <v>53730</v>
      </c>
      <c r="H254" t="s">
        <v>31</v>
      </c>
      <c r="J254">
        <v>29560</v>
      </c>
      <c r="K254" t="s">
        <v>23</v>
      </c>
    </row>
    <row r="255" spans="7:11" x14ac:dyDescent="0.3">
      <c r="G255">
        <v>56170</v>
      </c>
      <c r="H255" t="s">
        <v>31</v>
      </c>
      <c r="J255">
        <v>29260</v>
      </c>
      <c r="K255" t="s">
        <v>23</v>
      </c>
    </row>
    <row r="256" spans="7:11" x14ac:dyDescent="0.3">
      <c r="G256">
        <v>75100</v>
      </c>
      <c r="H256" t="s">
        <v>31</v>
      </c>
      <c r="J256">
        <v>48090</v>
      </c>
      <c r="K256" t="s">
        <v>23</v>
      </c>
    </row>
    <row r="257" spans="7:11" x14ac:dyDescent="0.3">
      <c r="G257">
        <v>11290</v>
      </c>
      <c r="H257" t="s">
        <v>31</v>
      </c>
      <c r="J257">
        <v>51630</v>
      </c>
      <c r="K257" t="s">
        <v>23</v>
      </c>
    </row>
    <row r="258" spans="7:11" x14ac:dyDescent="0.3">
      <c r="G258">
        <v>26600</v>
      </c>
      <c r="H258" t="s">
        <v>31</v>
      </c>
      <c r="J258">
        <v>188440</v>
      </c>
      <c r="K258" t="s">
        <v>23</v>
      </c>
    </row>
    <row r="259" spans="7:11" x14ac:dyDescent="0.3">
      <c r="G259">
        <v>104220</v>
      </c>
      <c r="H259" t="s">
        <v>31</v>
      </c>
      <c r="J259">
        <v>181720</v>
      </c>
      <c r="K259" t="s">
        <v>23</v>
      </c>
    </row>
    <row r="260" spans="7:11" x14ac:dyDescent="0.3">
      <c r="G260">
        <v>137440</v>
      </c>
      <c r="H260" t="s">
        <v>31</v>
      </c>
      <c r="J260">
        <v>57440</v>
      </c>
      <c r="K260" t="s">
        <v>23</v>
      </c>
    </row>
    <row r="261" spans="7:11" x14ac:dyDescent="0.3">
      <c r="G261">
        <v>17900</v>
      </c>
      <c r="H261" t="s">
        <v>31</v>
      </c>
      <c r="J261">
        <v>28890</v>
      </c>
      <c r="K261" t="s">
        <v>23</v>
      </c>
    </row>
    <row r="262" spans="7:11" x14ac:dyDescent="0.3">
      <c r="G262">
        <v>76440</v>
      </c>
      <c r="H262" t="s">
        <v>31</v>
      </c>
      <c r="J262">
        <v>74840</v>
      </c>
      <c r="K262" t="s">
        <v>23</v>
      </c>
    </row>
    <row r="263" spans="7:11" x14ac:dyDescent="0.3">
      <c r="G263">
        <v>67280</v>
      </c>
      <c r="H263" t="s">
        <v>31</v>
      </c>
      <c r="J263">
        <v>60740</v>
      </c>
      <c r="K263" t="s">
        <v>23</v>
      </c>
    </row>
    <row r="264" spans="7:11" x14ac:dyDescent="0.3">
      <c r="G264">
        <v>66520</v>
      </c>
      <c r="H264" t="s">
        <v>31</v>
      </c>
      <c r="J264">
        <v>173280</v>
      </c>
      <c r="K264" t="s">
        <v>23</v>
      </c>
    </row>
    <row r="265" spans="7:11" x14ac:dyDescent="0.3">
      <c r="G265">
        <v>56890</v>
      </c>
      <c r="H265" t="s">
        <v>31</v>
      </c>
      <c r="J265">
        <v>45050</v>
      </c>
      <c r="K265" t="s">
        <v>23</v>
      </c>
    </row>
    <row r="266" spans="7:11" x14ac:dyDescent="0.3">
      <c r="G266">
        <v>20010</v>
      </c>
      <c r="H266" t="s">
        <v>31</v>
      </c>
      <c r="J266">
        <v>116310</v>
      </c>
      <c r="K266" t="s">
        <v>23</v>
      </c>
    </row>
    <row r="267" spans="7:11" x14ac:dyDescent="0.3">
      <c r="G267">
        <v>37850</v>
      </c>
      <c r="H267" t="s">
        <v>31</v>
      </c>
      <c r="J267">
        <v>97380</v>
      </c>
      <c r="K267" t="s">
        <v>23</v>
      </c>
    </row>
    <row r="268" spans="7:11" x14ac:dyDescent="0.3">
      <c r="G268">
        <v>59930</v>
      </c>
      <c r="H268" t="s">
        <v>31</v>
      </c>
      <c r="J268">
        <v>28350</v>
      </c>
      <c r="K268" t="s">
        <v>23</v>
      </c>
    </row>
    <row r="269" spans="7:11" x14ac:dyDescent="0.3">
      <c r="G269">
        <v>34680</v>
      </c>
      <c r="H269" t="s">
        <v>31</v>
      </c>
      <c r="J269">
        <v>169590</v>
      </c>
      <c r="K269" t="s">
        <v>23</v>
      </c>
    </row>
    <row r="270" spans="7:11" x14ac:dyDescent="0.3">
      <c r="G270">
        <v>24260</v>
      </c>
      <c r="H270" t="s">
        <v>31</v>
      </c>
      <c r="J270">
        <v>61460</v>
      </c>
      <c r="K270" t="s">
        <v>23</v>
      </c>
    </row>
    <row r="271" spans="7:11" x14ac:dyDescent="0.3">
      <c r="G271">
        <v>32980</v>
      </c>
      <c r="H271" t="s">
        <v>31</v>
      </c>
      <c r="J271">
        <v>49630</v>
      </c>
      <c r="K271" t="s">
        <v>23</v>
      </c>
    </row>
    <row r="272" spans="7:11" x14ac:dyDescent="0.3">
      <c r="G272">
        <v>39190</v>
      </c>
      <c r="H272" t="s">
        <v>31</v>
      </c>
      <c r="J272">
        <v>195370</v>
      </c>
      <c r="K272" t="s">
        <v>23</v>
      </c>
    </row>
    <row r="273" spans="7:11" x14ac:dyDescent="0.3">
      <c r="G273">
        <v>68250</v>
      </c>
      <c r="H273" t="s">
        <v>31</v>
      </c>
      <c r="J273">
        <v>61720</v>
      </c>
      <c r="K273" t="s">
        <v>23</v>
      </c>
    </row>
    <row r="274" spans="7:11" x14ac:dyDescent="0.3">
      <c r="G274">
        <v>189470</v>
      </c>
      <c r="H274" t="s">
        <v>31</v>
      </c>
      <c r="J274">
        <v>23680</v>
      </c>
      <c r="K274" t="s">
        <v>23</v>
      </c>
    </row>
    <row r="275" spans="7:11" x14ac:dyDescent="0.3">
      <c r="G275">
        <v>22930</v>
      </c>
      <c r="H275" t="s">
        <v>31</v>
      </c>
      <c r="J275">
        <v>103120</v>
      </c>
      <c r="K275" t="s">
        <v>23</v>
      </c>
    </row>
    <row r="276" spans="7:11" x14ac:dyDescent="0.3">
      <c r="G276">
        <v>34410</v>
      </c>
      <c r="H276" t="s">
        <v>31</v>
      </c>
      <c r="J276">
        <v>16750</v>
      </c>
      <c r="K276" t="s">
        <v>23</v>
      </c>
    </row>
    <row r="277" spans="7:11" x14ac:dyDescent="0.3">
      <c r="G277">
        <v>61620</v>
      </c>
      <c r="H277" t="s">
        <v>31</v>
      </c>
      <c r="J277">
        <v>25230</v>
      </c>
      <c r="K277" t="s">
        <v>23</v>
      </c>
    </row>
    <row r="278" spans="7:11" x14ac:dyDescent="0.3">
      <c r="G278">
        <v>24060</v>
      </c>
      <c r="H278" t="s">
        <v>31</v>
      </c>
      <c r="J278">
        <v>65670</v>
      </c>
      <c r="K278" t="s">
        <v>23</v>
      </c>
    </row>
    <row r="279" spans="7:11" x14ac:dyDescent="0.3">
      <c r="G279">
        <v>25010</v>
      </c>
      <c r="H279" t="s">
        <v>31</v>
      </c>
      <c r="J279">
        <v>47390</v>
      </c>
      <c r="K279" t="s">
        <v>23</v>
      </c>
    </row>
    <row r="280" spans="7:11" x14ac:dyDescent="0.3">
      <c r="G280">
        <v>44240</v>
      </c>
      <c r="H280" t="s">
        <v>31</v>
      </c>
      <c r="J280">
        <v>92080</v>
      </c>
      <c r="K280" t="s">
        <v>23</v>
      </c>
    </row>
    <row r="281" spans="7:11" x14ac:dyDescent="0.3">
      <c r="G281">
        <v>20750</v>
      </c>
      <c r="H281" t="s">
        <v>31</v>
      </c>
      <c r="J281">
        <v>81890</v>
      </c>
      <c r="K281" t="s">
        <v>23</v>
      </c>
    </row>
    <row r="282" spans="7:11" x14ac:dyDescent="0.3">
      <c r="G282">
        <v>50100</v>
      </c>
      <c r="H282" t="s">
        <v>31</v>
      </c>
      <c r="J282">
        <v>29420</v>
      </c>
      <c r="K282" t="s">
        <v>23</v>
      </c>
    </row>
    <row r="283" spans="7:11" x14ac:dyDescent="0.3">
      <c r="G283">
        <v>28710</v>
      </c>
      <c r="H283" t="s">
        <v>31</v>
      </c>
      <c r="J283">
        <v>49410</v>
      </c>
      <c r="K283" t="s">
        <v>23</v>
      </c>
    </row>
    <row r="284" spans="7:11" x14ac:dyDescent="0.3">
      <c r="G284">
        <v>27740</v>
      </c>
      <c r="H284" t="s">
        <v>31</v>
      </c>
      <c r="J284">
        <v>59020</v>
      </c>
      <c r="K284" t="s">
        <v>23</v>
      </c>
    </row>
    <row r="285" spans="7:11" x14ac:dyDescent="0.3">
      <c r="G285">
        <v>74280</v>
      </c>
      <c r="H285" t="s">
        <v>31</v>
      </c>
      <c r="J285">
        <v>63470</v>
      </c>
      <c r="K285" t="s">
        <v>23</v>
      </c>
    </row>
    <row r="286" spans="7:11" x14ac:dyDescent="0.3">
      <c r="G286">
        <v>26130</v>
      </c>
      <c r="H286" t="s">
        <v>31</v>
      </c>
      <c r="J286">
        <v>42000</v>
      </c>
      <c r="K286" t="s">
        <v>23</v>
      </c>
    </row>
    <row r="287" spans="7:11" x14ac:dyDescent="0.3">
      <c r="G287">
        <v>45590</v>
      </c>
      <c r="H287" t="s">
        <v>31</v>
      </c>
      <c r="J287">
        <v>34520</v>
      </c>
      <c r="K287" t="s">
        <v>23</v>
      </c>
    </row>
    <row r="288" spans="7:11" x14ac:dyDescent="0.3">
      <c r="G288">
        <v>106500</v>
      </c>
      <c r="H288" t="s">
        <v>31</v>
      </c>
      <c r="J288">
        <v>26320</v>
      </c>
      <c r="K288" t="s">
        <v>23</v>
      </c>
    </row>
    <row r="289" spans="7:11" x14ac:dyDescent="0.3">
      <c r="G289">
        <v>86390</v>
      </c>
      <c r="H289" t="s">
        <v>31</v>
      </c>
      <c r="J289">
        <v>46680</v>
      </c>
      <c r="K289" t="s">
        <v>23</v>
      </c>
    </row>
    <row r="290" spans="7:11" x14ac:dyDescent="0.3">
      <c r="G290">
        <v>43170</v>
      </c>
      <c r="H290" t="s">
        <v>31</v>
      </c>
      <c r="J290">
        <v>27200</v>
      </c>
      <c r="K290" t="s">
        <v>23</v>
      </c>
    </row>
    <row r="291" spans="7:11" x14ac:dyDescent="0.3">
      <c r="G291">
        <v>32040</v>
      </c>
      <c r="H291" t="s">
        <v>31</v>
      </c>
      <c r="J291">
        <v>171810</v>
      </c>
      <c r="K291" t="s">
        <v>23</v>
      </c>
    </row>
    <row r="292" spans="7:11" x14ac:dyDescent="0.3">
      <c r="G292">
        <v>89980</v>
      </c>
      <c r="H292" t="s">
        <v>31</v>
      </c>
      <c r="J292">
        <v>22380</v>
      </c>
      <c r="K292" t="s">
        <v>23</v>
      </c>
    </row>
    <row r="293" spans="7:11" x14ac:dyDescent="0.3">
      <c r="G293">
        <v>43190</v>
      </c>
      <c r="H293" t="s">
        <v>31</v>
      </c>
      <c r="J293">
        <v>14830</v>
      </c>
      <c r="K293" t="s">
        <v>23</v>
      </c>
    </row>
    <row r="294" spans="7:11" x14ac:dyDescent="0.3">
      <c r="G294">
        <v>20240</v>
      </c>
      <c r="H294" t="s">
        <v>31</v>
      </c>
      <c r="J294">
        <v>56050</v>
      </c>
      <c r="K294" t="s">
        <v>23</v>
      </c>
    </row>
    <row r="295" spans="7:11" x14ac:dyDescent="0.3">
      <c r="G295">
        <v>36900</v>
      </c>
      <c r="H295" t="s">
        <v>31</v>
      </c>
      <c r="J295">
        <v>72950</v>
      </c>
      <c r="K295" t="s">
        <v>23</v>
      </c>
    </row>
    <row r="296" spans="7:11" x14ac:dyDescent="0.3">
      <c r="G296">
        <v>59160</v>
      </c>
      <c r="H296" t="s">
        <v>31</v>
      </c>
      <c r="J296">
        <v>23060</v>
      </c>
      <c r="K296" t="s">
        <v>23</v>
      </c>
    </row>
    <row r="297" spans="7:11" x14ac:dyDescent="0.3">
      <c r="G297">
        <v>27410</v>
      </c>
      <c r="H297" t="s">
        <v>31</v>
      </c>
      <c r="J297">
        <v>23480</v>
      </c>
      <c r="K297" t="s">
        <v>23</v>
      </c>
    </row>
    <row r="298" spans="7:11" x14ac:dyDescent="0.3">
      <c r="G298">
        <v>21530</v>
      </c>
      <c r="H298" t="s">
        <v>31</v>
      </c>
      <c r="J298">
        <v>61320</v>
      </c>
      <c r="K298" t="s">
        <v>23</v>
      </c>
    </row>
    <row r="299" spans="7:11" x14ac:dyDescent="0.3">
      <c r="G299">
        <v>93960</v>
      </c>
      <c r="H299" t="s">
        <v>31</v>
      </c>
      <c r="J299">
        <v>33460</v>
      </c>
      <c r="K299" t="s">
        <v>23</v>
      </c>
    </row>
    <row r="300" spans="7:11" x14ac:dyDescent="0.3">
      <c r="G300">
        <v>104000</v>
      </c>
      <c r="H300" t="s">
        <v>31</v>
      </c>
      <c r="J300">
        <v>108550</v>
      </c>
      <c r="K300" t="s">
        <v>23</v>
      </c>
    </row>
    <row r="301" spans="7:11" x14ac:dyDescent="0.3">
      <c r="G301">
        <v>124900</v>
      </c>
      <c r="H301" t="s">
        <v>31</v>
      </c>
      <c r="J301">
        <v>22310</v>
      </c>
      <c r="K301" t="s">
        <v>23</v>
      </c>
    </row>
    <row r="302" spans="7:11" x14ac:dyDescent="0.3">
      <c r="G302">
        <v>26570</v>
      </c>
      <c r="H302" t="s">
        <v>31</v>
      </c>
      <c r="J302">
        <v>23230</v>
      </c>
      <c r="K302" t="s">
        <v>23</v>
      </c>
    </row>
    <row r="303" spans="7:11" x14ac:dyDescent="0.3">
      <c r="G303">
        <v>66960</v>
      </c>
      <c r="H303" t="s">
        <v>31</v>
      </c>
      <c r="J303">
        <v>27130</v>
      </c>
      <c r="K303" t="s">
        <v>23</v>
      </c>
    </row>
    <row r="304" spans="7:11" x14ac:dyDescent="0.3">
      <c r="G304">
        <v>32120</v>
      </c>
      <c r="H304" t="s">
        <v>31</v>
      </c>
      <c r="J304">
        <v>94390</v>
      </c>
      <c r="K304" t="s">
        <v>23</v>
      </c>
    </row>
    <row r="305" spans="7:11" x14ac:dyDescent="0.3">
      <c r="G305">
        <v>160640</v>
      </c>
      <c r="H305" t="s">
        <v>31</v>
      </c>
      <c r="J305">
        <v>25660</v>
      </c>
      <c r="K305" t="s">
        <v>23</v>
      </c>
    </row>
    <row r="306" spans="7:11" x14ac:dyDescent="0.3">
      <c r="G306">
        <v>27070</v>
      </c>
      <c r="H306" t="s">
        <v>31</v>
      </c>
      <c r="J306">
        <v>199260</v>
      </c>
      <c r="K306" t="s">
        <v>23</v>
      </c>
    </row>
    <row r="307" spans="7:11" x14ac:dyDescent="0.3">
      <c r="G307">
        <v>22320</v>
      </c>
      <c r="H307" t="s">
        <v>31</v>
      </c>
      <c r="J307">
        <v>24510</v>
      </c>
      <c r="K307" t="s">
        <v>23</v>
      </c>
    </row>
    <row r="308" spans="7:11" x14ac:dyDescent="0.3">
      <c r="G308">
        <v>30720</v>
      </c>
      <c r="H308" t="s">
        <v>31</v>
      </c>
      <c r="J308">
        <v>94190</v>
      </c>
      <c r="K308" t="s">
        <v>23</v>
      </c>
    </row>
    <row r="309" spans="7:11" x14ac:dyDescent="0.3">
      <c r="G309">
        <v>59570</v>
      </c>
      <c r="H309" t="s">
        <v>31</v>
      </c>
      <c r="J309">
        <v>86860</v>
      </c>
      <c r="K309" t="s">
        <v>23</v>
      </c>
    </row>
    <row r="310" spans="7:11" x14ac:dyDescent="0.3">
      <c r="G310">
        <v>65450</v>
      </c>
      <c r="H310" t="s">
        <v>31</v>
      </c>
      <c r="J310">
        <v>30380</v>
      </c>
      <c r="K310" t="s">
        <v>23</v>
      </c>
    </row>
    <row r="311" spans="7:11" x14ac:dyDescent="0.3">
      <c r="G311">
        <v>25930</v>
      </c>
      <c r="H311" t="s">
        <v>31</v>
      </c>
      <c r="J311">
        <v>30580</v>
      </c>
      <c r="K311" t="s">
        <v>23</v>
      </c>
    </row>
    <row r="312" spans="7:11" x14ac:dyDescent="0.3">
      <c r="G312">
        <v>27230</v>
      </c>
      <c r="H312" t="s">
        <v>31</v>
      </c>
      <c r="J312">
        <v>23250</v>
      </c>
      <c r="K312" t="s">
        <v>23</v>
      </c>
    </row>
    <row r="313" spans="7:11" x14ac:dyDescent="0.3">
      <c r="G313">
        <v>40000</v>
      </c>
      <c r="H313" t="s">
        <v>31</v>
      </c>
      <c r="J313">
        <v>20880</v>
      </c>
      <c r="K313" t="s">
        <v>23</v>
      </c>
    </row>
    <row r="314" spans="7:11" x14ac:dyDescent="0.3">
      <c r="G314">
        <v>20700</v>
      </c>
      <c r="H314" t="s">
        <v>31</v>
      </c>
      <c r="J314">
        <v>30720</v>
      </c>
      <c r="K314" t="s">
        <v>23</v>
      </c>
    </row>
    <row r="315" spans="7:11" x14ac:dyDescent="0.3">
      <c r="G315">
        <v>63970</v>
      </c>
      <c r="H315" t="s">
        <v>31</v>
      </c>
      <c r="J315">
        <v>50060</v>
      </c>
      <c r="K315" t="s">
        <v>23</v>
      </c>
    </row>
    <row r="316" spans="7:11" x14ac:dyDescent="0.3">
      <c r="G316">
        <v>191440</v>
      </c>
      <c r="H316" t="s">
        <v>31</v>
      </c>
      <c r="J316">
        <v>42570</v>
      </c>
      <c r="K316" t="s">
        <v>23</v>
      </c>
    </row>
    <row r="317" spans="7:11" x14ac:dyDescent="0.3">
      <c r="G317">
        <v>44850</v>
      </c>
      <c r="H317" t="s">
        <v>31</v>
      </c>
      <c r="J317">
        <v>25000</v>
      </c>
      <c r="K317" t="s">
        <v>23</v>
      </c>
    </row>
    <row r="318" spans="7:11" x14ac:dyDescent="0.3">
      <c r="G318">
        <v>135250</v>
      </c>
      <c r="H318" t="s">
        <v>31</v>
      </c>
      <c r="J318">
        <v>11020</v>
      </c>
      <c r="K318" t="s">
        <v>23</v>
      </c>
    </row>
    <row r="319" spans="7:11" x14ac:dyDescent="0.3">
      <c r="G319">
        <v>14200</v>
      </c>
      <c r="H319" t="s">
        <v>31</v>
      </c>
      <c r="J319">
        <v>104530</v>
      </c>
      <c r="K319" t="s">
        <v>23</v>
      </c>
    </row>
    <row r="320" spans="7:11" x14ac:dyDescent="0.3">
      <c r="G320">
        <v>54820</v>
      </c>
      <c r="H320" t="s">
        <v>31</v>
      </c>
      <c r="J320">
        <v>22880</v>
      </c>
      <c r="K320" t="s">
        <v>23</v>
      </c>
    </row>
    <row r="321" spans="7:11" x14ac:dyDescent="0.3">
      <c r="G321">
        <v>56600</v>
      </c>
      <c r="H321" t="s">
        <v>31</v>
      </c>
      <c r="J321">
        <v>39290</v>
      </c>
      <c r="K321" t="s">
        <v>23</v>
      </c>
    </row>
    <row r="322" spans="7:11" x14ac:dyDescent="0.3">
      <c r="G322">
        <v>48210</v>
      </c>
      <c r="H322" t="s">
        <v>31</v>
      </c>
      <c r="J322">
        <v>23110</v>
      </c>
      <c r="K322" t="s">
        <v>23</v>
      </c>
    </row>
    <row r="323" spans="7:11" x14ac:dyDescent="0.3">
      <c r="G323">
        <v>34640</v>
      </c>
      <c r="H323" t="s">
        <v>31</v>
      </c>
      <c r="J323">
        <v>31400</v>
      </c>
      <c r="K323" t="s">
        <v>23</v>
      </c>
    </row>
    <row r="324" spans="7:11" x14ac:dyDescent="0.3">
      <c r="G324">
        <v>57750</v>
      </c>
      <c r="H324" t="s">
        <v>31</v>
      </c>
      <c r="J324">
        <v>44500</v>
      </c>
      <c r="K324" t="s">
        <v>23</v>
      </c>
    </row>
    <row r="325" spans="7:11" x14ac:dyDescent="0.3">
      <c r="G325">
        <v>192720</v>
      </c>
      <c r="H325" t="s">
        <v>31</v>
      </c>
      <c r="J325">
        <v>27560</v>
      </c>
      <c r="K325" t="s">
        <v>23</v>
      </c>
    </row>
    <row r="326" spans="7:11" x14ac:dyDescent="0.3">
      <c r="G326">
        <v>52380</v>
      </c>
      <c r="H326" t="s">
        <v>31</v>
      </c>
      <c r="J326">
        <v>190330</v>
      </c>
      <c r="K326" t="s">
        <v>23</v>
      </c>
    </row>
    <row r="327" spans="7:11" x14ac:dyDescent="0.3">
      <c r="G327">
        <v>21190</v>
      </c>
      <c r="H327" t="s">
        <v>31</v>
      </c>
      <c r="J327">
        <v>187220</v>
      </c>
      <c r="K327" t="s">
        <v>23</v>
      </c>
    </row>
    <row r="328" spans="7:11" x14ac:dyDescent="0.3">
      <c r="G328">
        <v>61180</v>
      </c>
      <c r="H328" t="s">
        <v>31</v>
      </c>
      <c r="J328">
        <v>95470</v>
      </c>
      <c r="K328" t="s">
        <v>23</v>
      </c>
    </row>
    <row r="329" spans="7:11" x14ac:dyDescent="0.3">
      <c r="G329">
        <v>62140</v>
      </c>
      <c r="H329" t="s">
        <v>31</v>
      </c>
      <c r="J329">
        <v>137340</v>
      </c>
      <c r="K329" t="s">
        <v>23</v>
      </c>
    </row>
    <row r="330" spans="7:11" x14ac:dyDescent="0.3">
      <c r="G330">
        <v>82680</v>
      </c>
      <c r="H330" t="s">
        <v>31</v>
      </c>
      <c r="J330">
        <v>199990</v>
      </c>
      <c r="K330" t="s">
        <v>23</v>
      </c>
    </row>
    <row r="331" spans="7:11" x14ac:dyDescent="0.3">
      <c r="G331">
        <v>80950</v>
      </c>
      <c r="H331" t="s">
        <v>31</v>
      </c>
      <c r="J331">
        <v>22790</v>
      </c>
      <c r="K331" t="s">
        <v>23</v>
      </c>
    </row>
    <row r="332" spans="7:11" x14ac:dyDescent="0.3">
      <c r="G332">
        <v>29040</v>
      </c>
      <c r="H332" t="s">
        <v>31</v>
      </c>
      <c r="J332">
        <v>20890</v>
      </c>
      <c r="K332" t="s">
        <v>23</v>
      </c>
    </row>
    <row r="333" spans="7:11" x14ac:dyDescent="0.3">
      <c r="G333">
        <v>29760</v>
      </c>
      <c r="H333" t="s">
        <v>31</v>
      </c>
      <c r="J333">
        <v>167920</v>
      </c>
      <c r="K333" t="s">
        <v>23</v>
      </c>
    </row>
    <row r="334" spans="7:11" x14ac:dyDescent="0.3">
      <c r="G334">
        <v>159920</v>
      </c>
      <c r="H334" t="s">
        <v>31</v>
      </c>
      <c r="J334">
        <v>35640</v>
      </c>
      <c r="K334" t="s">
        <v>23</v>
      </c>
    </row>
    <row r="335" spans="7:11" x14ac:dyDescent="0.3">
      <c r="G335">
        <v>67550</v>
      </c>
      <c r="H335" t="s">
        <v>31</v>
      </c>
      <c r="J335">
        <v>44250</v>
      </c>
      <c r="K335" t="s">
        <v>23</v>
      </c>
    </row>
    <row r="336" spans="7:11" x14ac:dyDescent="0.3">
      <c r="G336">
        <v>109650</v>
      </c>
      <c r="H336" t="s">
        <v>31</v>
      </c>
      <c r="J336">
        <v>52650</v>
      </c>
      <c r="K336" t="s">
        <v>23</v>
      </c>
    </row>
    <row r="337" spans="7:11" x14ac:dyDescent="0.3">
      <c r="G337">
        <v>49360</v>
      </c>
      <c r="H337" t="s">
        <v>31</v>
      </c>
      <c r="J337">
        <v>65530</v>
      </c>
      <c r="K337" t="s">
        <v>23</v>
      </c>
    </row>
    <row r="338" spans="7:11" x14ac:dyDescent="0.3">
      <c r="G338">
        <v>53040</v>
      </c>
      <c r="H338" t="s">
        <v>31</v>
      </c>
      <c r="J338">
        <v>62610</v>
      </c>
      <c r="K338" t="s">
        <v>23</v>
      </c>
    </row>
    <row r="339" spans="7:11" x14ac:dyDescent="0.3">
      <c r="G339">
        <v>22440</v>
      </c>
      <c r="H339" t="s">
        <v>31</v>
      </c>
      <c r="J339">
        <v>42980</v>
      </c>
      <c r="K339" t="s">
        <v>23</v>
      </c>
    </row>
    <row r="340" spans="7:11" x14ac:dyDescent="0.3">
      <c r="G340">
        <v>22850</v>
      </c>
      <c r="H340" t="s">
        <v>31</v>
      </c>
      <c r="J340">
        <v>68040</v>
      </c>
      <c r="K340" t="s">
        <v>23</v>
      </c>
    </row>
    <row r="341" spans="7:11" x14ac:dyDescent="0.3">
      <c r="G341">
        <v>41970</v>
      </c>
      <c r="H341" t="s">
        <v>31</v>
      </c>
      <c r="J341">
        <v>38150</v>
      </c>
      <c r="K341" t="s">
        <v>23</v>
      </c>
    </row>
    <row r="342" spans="7:11" x14ac:dyDescent="0.3">
      <c r="G342">
        <v>45220</v>
      </c>
      <c r="H342" t="s">
        <v>31</v>
      </c>
      <c r="J342">
        <v>66730</v>
      </c>
      <c r="K342" t="s">
        <v>23</v>
      </c>
    </row>
    <row r="343" spans="7:11" x14ac:dyDescent="0.3">
      <c r="G343">
        <v>45580</v>
      </c>
      <c r="H343" t="s">
        <v>31</v>
      </c>
      <c r="J343">
        <v>76390</v>
      </c>
      <c r="K343" t="s">
        <v>23</v>
      </c>
    </row>
    <row r="344" spans="7:11" x14ac:dyDescent="0.3">
      <c r="G344">
        <v>26540</v>
      </c>
      <c r="H344" t="s">
        <v>31</v>
      </c>
      <c r="J344">
        <v>23280</v>
      </c>
      <c r="K344" t="s">
        <v>23</v>
      </c>
    </row>
    <row r="345" spans="7:11" x14ac:dyDescent="0.3">
      <c r="G345">
        <v>195660</v>
      </c>
      <c r="H345" t="s">
        <v>31</v>
      </c>
      <c r="J345">
        <v>48760</v>
      </c>
      <c r="K345" t="s">
        <v>23</v>
      </c>
    </row>
    <row r="346" spans="7:11" x14ac:dyDescent="0.3">
      <c r="G346">
        <v>28860</v>
      </c>
      <c r="H346" t="s">
        <v>31</v>
      </c>
      <c r="J346">
        <v>84740</v>
      </c>
      <c r="K346" t="s">
        <v>23</v>
      </c>
    </row>
    <row r="347" spans="7:11" x14ac:dyDescent="0.3">
      <c r="G347">
        <v>98240</v>
      </c>
      <c r="H347" t="s">
        <v>31</v>
      </c>
      <c r="J347">
        <v>99810</v>
      </c>
      <c r="K347" t="s">
        <v>23</v>
      </c>
    </row>
    <row r="348" spans="7:11" x14ac:dyDescent="0.3">
      <c r="G348">
        <v>109320</v>
      </c>
      <c r="H348" t="s">
        <v>31</v>
      </c>
      <c r="J348">
        <v>135910</v>
      </c>
      <c r="K348" t="s">
        <v>23</v>
      </c>
    </row>
    <row r="349" spans="7:11" x14ac:dyDescent="0.3">
      <c r="G349">
        <v>43060</v>
      </c>
      <c r="H349" t="s">
        <v>31</v>
      </c>
      <c r="J349">
        <v>20580</v>
      </c>
      <c r="K349" t="s">
        <v>23</v>
      </c>
    </row>
    <row r="350" spans="7:11" x14ac:dyDescent="0.3">
      <c r="G350">
        <v>53370</v>
      </c>
      <c r="H350" t="s">
        <v>31</v>
      </c>
      <c r="J350">
        <v>88650</v>
      </c>
      <c r="K350" t="s">
        <v>23</v>
      </c>
    </row>
    <row r="351" spans="7:11" x14ac:dyDescent="0.3">
      <c r="G351">
        <v>62720</v>
      </c>
      <c r="H351" t="s">
        <v>31</v>
      </c>
      <c r="J351">
        <v>59400</v>
      </c>
      <c r="K351" t="s">
        <v>23</v>
      </c>
    </row>
    <row r="352" spans="7:11" x14ac:dyDescent="0.3">
      <c r="G352">
        <v>28860</v>
      </c>
      <c r="H352" t="s">
        <v>31</v>
      </c>
      <c r="J352">
        <v>59140</v>
      </c>
      <c r="K352" t="s">
        <v>23</v>
      </c>
    </row>
    <row r="353" spans="7:11" x14ac:dyDescent="0.3">
      <c r="G353">
        <v>96020</v>
      </c>
      <c r="H353" t="s">
        <v>31</v>
      </c>
      <c r="J353">
        <v>26220</v>
      </c>
      <c r="K353" t="s">
        <v>23</v>
      </c>
    </row>
    <row r="354" spans="7:11" x14ac:dyDescent="0.3">
      <c r="G354">
        <v>28360</v>
      </c>
      <c r="H354" t="s">
        <v>31</v>
      </c>
      <c r="J354">
        <v>121850</v>
      </c>
      <c r="K354" t="s">
        <v>23</v>
      </c>
    </row>
    <row r="355" spans="7:11" x14ac:dyDescent="0.3">
      <c r="G355">
        <v>59850</v>
      </c>
      <c r="H355" t="s">
        <v>31</v>
      </c>
      <c r="J355">
        <v>106090</v>
      </c>
      <c r="K355" t="s">
        <v>23</v>
      </c>
    </row>
    <row r="356" spans="7:11" x14ac:dyDescent="0.3">
      <c r="G356">
        <v>25790</v>
      </c>
      <c r="H356" t="s">
        <v>31</v>
      </c>
      <c r="J356">
        <v>43450</v>
      </c>
      <c r="K356" t="s">
        <v>23</v>
      </c>
    </row>
    <row r="357" spans="7:11" x14ac:dyDescent="0.3">
      <c r="G357">
        <v>71040</v>
      </c>
      <c r="H357" t="s">
        <v>31</v>
      </c>
      <c r="J357">
        <v>21770</v>
      </c>
      <c r="K357" t="s">
        <v>23</v>
      </c>
    </row>
    <row r="358" spans="7:11" x14ac:dyDescent="0.3">
      <c r="G358">
        <v>63220</v>
      </c>
      <c r="H358" t="s">
        <v>31</v>
      </c>
      <c r="J358">
        <v>27930</v>
      </c>
      <c r="K358" t="s">
        <v>23</v>
      </c>
    </row>
    <row r="359" spans="7:11" x14ac:dyDescent="0.3">
      <c r="G359">
        <v>10090</v>
      </c>
      <c r="H359" t="s">
        <v>31</v>
      </c>
      <c r="J359">
        <v>79180</v>
      </c>
      <c r="K359" t="s">
        <v>23</v>
      </c>
    </row>
    <row r="360" spans="7:11" x14ac:dyDescent="0.3">
      <c r="G360">
        <v>46800</v>
      </c>
      <c r="H360" t="s">
        <v>31</v>
      </c>
      <c r="J360">
        <v>87890</v>
      </c>
      <c r="K360" t="s">
        <v>23</v>
      </c>
    </row>
    <row r="361" spans="7:11" x14ac:dyDescent="0.3">
      <c r="G361">
        <v>53960</v>
      </c>
      <c r="H361" t="s">
        <v>31</v>
      </c>
      <c r="J361">
        <v>23890</v>
      </c>
      <c r="K361" t="s">
        <v>23</v>
      </c>
    </row>
    <row r="362" spans="7:11" x14ac:dyDescent="0.3">
      <c r="G362">
        <v>67960</v>
      </c>
      <c r="H362" t="s">
        <v>31</v>
      </c>
      <c r="J362">
        <v>192320</v>
      </c>
      <c r="K362" t="s">
        <v>23</v>
      </c>
    </row>
    <row r="363" spans="7:11" x14ac:dyDescent="0.3">
      <c r="G363">
        <v>49600</v>
      </c>
      <c r="H363" t="s">
        <v>31</v>
      </c>
      <c r="J363">
        <v>22670</v>
      </c>
      <c r="K363" t="s">
        <v>23</v>
      </c>
    </row>
    <row r="364" spans="7:11" x14ac:dyDescent="0.3">
      <c r="G364">
        <v>137700</v>
      </c>
      <c r="H364" t="s">
        <v>31</v>
      </c>
      <c r="J364">
        <v>195170</v>
      </c>
      <c r="K364" t="s">
        <v>23</v>
      </c>
    </row>
    <row r="365" spans="7:11" x14ac:dyDescent="0.3">
      <c r="G365">
        <v>23420</v>
      </c>
      <c r="H365" t="s">
        <v>31</v>
      </c>
      <c r="J365">
        <v>24360</v>
      </c>
      <c r="K365" t="s">
        <v>23</v>
      </c>
    </row>
    <row r="366" spans="7:11" x14ac:dyDescent="0.3">
      <c r="G366">
        <v>68110</v>
      </c>
      <c r="H366" t="s">
        <v>31</v>
      </c>
      <c r="J366">
        <v>190680</v>
      </c>
      <c r="K366" t="s">
        <v>23</v>
      </c>
    </row>
    <row r="367" spans="7:11" x14ac:dyDescent="0.3">
      <c r="G367">
        <v>30570</v>
      </c>
      <c r="H367" t="s">
        <v>31</v>
      </c>
      <c r="J367">
        <v>39310</v>
      </c>
      <c r="K367" t="s">
        <v>23</v>
      </c>
    </row>
    <row r="368" spans="7:11" x14ac:dyDescent="0.3">
      <c r="G368">
        <v>61800</v>
      </c>
      <c r="H368" t="s">
        <v>31</v>
      </c>
      <c r="J368">
        <v>37300</v>
      </c>
      <c r="K368" t="s">
        <v>23</v>
      </c>
    </row>
    <row r="369" spans="7:11" x14ac:dyDescent="0.3">
      <c r="G369">
        <v>198590</v>
      </c>
      <c r="H369" t="s">
        <v>31</v>
      </c>
      <c r="J369">
        <v>44650</v>
      </c>
      <c r="K369" t="s">
        <v>23</v>
      </c>
    </row>
    <row r="370" spans="7:11" x14ac:dyDescent="0.3">
      <c r="G370">
        <v>59800</v>
      </c>
      <c r="H370" t="s">
        <v>31</v>
      </c>
      <c r="J370">
        <v>33190</v>
      </c>
      <c r="K370" t="s">
        <v>23</v>
      </c>
    </row>
    <row r="371" spans="7:11" x14ac:dyDescent="0.3">
      <c r="G371">
        <v>43810</v>
      </c>
      <c r="H371" t="s">
        <v>31</v>
      </c>
      <c r="J371">
        <v>192020</v>
      </c>
      <c r="K371" t="s">
        <v>23</v>
      </c>
    </row>
    <row r="372" spans="7:11" x14ac:dyDescent="0.3">
      <c r="G372">
        <v>25720</v>
      </c>
      <c r="H372" t="s">
        <v>31</v>
      </c>
      <c r="J372">
        <v>136750</v>
      </c>
      <c r="K372" t="s">
        <v>23</v>
      </c>
    </row>
    <row r="373" spans="7:11" x14ac:dyDescent="0.3">
      <c r="G373">
        <v>65000</v>
      </c>
      <c r="H373" t="s">
        <v>31</v>
      </c>
      <c r="J373">
        <v>29110</v>
      </c>
      <c r="K373" t="s">
        <v>23</v>
      </c>
    </row>
    <row r="374" spans="7:11" x14ac:dyDescent="0.3">
      <c r="G374">
        <v>26940</v>
      </c>
      <c r="H374" t="s">
        <v>31</v>
      </c>
      <c r="J374">
        <v>39200</v>
      </c>
      <c r="K374" t="s">
        <v>23</v>
      </c>
    </row>
    <row r="375" spans="7:11" x14ac:dyDescent="0.3">
      <c r="G375">
        <v>22740</v>
      </c>
      <c r="H375" t="s">
        <v>31</v>
      </c>
      <c r="J375">
        <v>64340</v>
      </c>
      <c r="K375" t="s">
        <v>23</v>
      </c>
    </row>
    <row r="376" spans="7:11" x14ac:dyDescent="0.3">
      <c r="G376">
        <v>44340</v>
      </c>
      <c r="H376" t="s">
        <v>31</v>
      </c>
      <c r="J376">
        <v>100480</v>
      </c>
      <c r="K376" t="s">
        <v>23</v>
      </c>
    </row>
    <row r="377" spans="7:11" x14ac:dyDescent="0.3">
      <c r="G377">
        <v>62880</v>
      </c>
      <c r="H377" t="s">
        <v>31</v>
      </c>
      <c r="J377">
        <v>109380</v>
      </c>
      <c r="K377" t="s">
        <v>23</v>
      </c>
    </row>
    <row r="378" spans="7:11" x14ac:dyDescent="0.3">
      <c r="G378">
        <v>76540</v>
      </c>
      <c r="H378" t="s">
        <v>31</v>
      </c>
      <c r="J378">
        <v>23400</v>
      </c>
      <c r="K378" t="s">
        <v>23</v>
      </c>
    </row>
    <row r="379" spans="7:11" x14ac:dyDescent="0.3">
      <c r="G379">
        <v>17060</v>
      </c>
      <c r="H379" t="s">
        <v>31</v>
      </c>
      <c r="J379">
        <v>69310</v>
      </c>
      <c r="K379" t="s">
        <v>23</v>
      </c>
    </row>
    <row r="380" spans="7:11" x14ac:dyDescent="0.3">
      <c r="G380">
        <v>109340</v>
      </c>
      <c r="H380" t="s">
        <v>31</v>
      </c>
      <c r="J380">
        <v>48980</v>
      </c>
      <c r="K380" t="s">
        <v>23</v>
      </c>
    </row>
    <row r="381" spans="7:11" x14ac:dyDescent="0.3">
      <c r="G381">
        <v>47750</v>
      </c>
      <c r="H381" t="s">
        <v>31</v>
      </c>
      <c r="J381">
        <v>194360</v>
      </c>
      <c r="K381" t="s">
        <v>23</v>
      </c>
    </row>
    <row r="382" spans="7:11" x14ac:dyDescent="0.3">
      <c r="G382">
        <v>25150</v>
      </c>
      <c r="H382" t="s">
        <v>31</v>
      </c>
      <c r="J382">
        <v>34790</v>
      </c>
      <c r="K382" t="s">
        <v>23</v>
      </c>
    </row>
    <row r="383" spans="7:11" x14ac:dyDescent="0.3">
      <c r="G383">
        <v>179240</v>
      </c>
      <c r="H383" t="s">
        <v>31</v>
      </c>
      <c r="J383">
        <v>27940</v>
      </c>
      <c r="K383" t="s">
        <v>23</v>
      </c>
    </row>
    <row r="384" spans="7:11" x14ac:dyDescent="0.3">
      <c r="G384">
        <v>25320</v>
      </c>
      <c r="H384" t="s">
        <v>31</v>
      </c>
      <c r="J384">
        <v>52490</v>
      </c>
      <c r="K384" t="s">
        <v>23</v>
      </c>
    </row>
    <row r="385" spans="7:11" x14ac:dyDescent="0.3">
      <c r="G385">
        <v>25590</v>
      </c>
      <c r="H385" t="s">
        <v>31</v>
      </c>
      <c r="J385">
        <v>21760</v>
      </c>
      <c r="K385" t="s">
        <v>23</v>
      </c>
    </row>
    <row r="386" spans="7:11" x14ac:dyDescent="0.3">
      <c r="G386">
        <v>49080</v>
      </c>
      <c r="H386" t="s">
        <v>31</v>
      </c>
      <c r="J386">
        <v>168720</v>
      </c>
      <c r="K386" t="s">
        <v>23</v>
      </c>
    </row>
    <row r="387" spans="7:11" x14ac:dyDescent="0.3">
      <c r="G387">
        <v>24130</v>
      </c>
      <c r="H387" t="s">
        <v>31</v>
      </c>
      <c r="J387">
        <v>34850</v>
      </c>
      <c r="K387" t="s">
        <v>23</v>
      </c>
    </row>
    <row r="388" spans="7:11" x14ac:dyDescent="0.3">
      <c r="G388">
        <v>24790</v>
      </c>
      <c r="H388" t="s">
        <v>31</v>
      </c>
      <c r="J388">
        <v>66440</v>
      </c>
      <c r="K388" t="s">
        <v>23</v>
      </c>
    </row>
    <row r="389" spans="7:11" x14ac:dyDescent="0.3">
      <c r="G389">
        <v>23210</v>
      </c>
      <c r="H389" t="s">
        <v>31</v>
      </c>
      <c r="J389">
        <v>55820</v>
      </c>
      <c r="K389" t="s">
        <v>23</v>
      </c>
    </row>
    <row r="390" spans="7:11" x14ac:dyDescent="0.3">
      <c r="G390">
        <v>173990</v>
      </c>
      <c r="H390" t="s">
        <v>31</v>
      </c>
      <c r="J390">
        <v>134960</v>
      </c>
      <c r="K390" t="s">
        <v>23</v>
      </c>
    </row>
    <row r="391" spans="7:11" x14ac:dyDescent="0.3">
      <c r="G391">
        <v>36330</v>
      </c>
      <c r="H391" t="s">
        <v>31</v>
      </c>
      <c r="J391">
        <v>32100</v>
      </c>
      <c r="K391" t="s">
        <v>23</v>
      </c>
    </row>
    <row r="392" spans="7:11" x14ac:dyDescent="0.3">
      <c r="G392">
        <v>54720</v>
      </c>
      <c r="H392" t="s">
        <v>31</v>
      </c>
      <c r="J392">
        <v>190450</v>
      </c>
      <c r="K392" t="s">
        <v>23</v>
      </c>
    </row>
    <row r="393" spans="7:11" x14ac:dyDescent="0.3">
      <c r="G393">
        <v>49690</v>
      </c>
      <c r="H393" t="s">
        <v>31</v>
      </c>
      <c r="J393">
        <v>118490</v>
      </c>
      <c r="K393" t="s">
        <v>23</v>
      </c>
    </row>
    <row r="394" spans="7:11" x14ac:dyDescent="0.3">
      <c r="G394">
        <v>63470</v>
      </c>
      <c r="H394" t="s">
        <v>31</v>
      </c>
      <c r="J394">
        <v>65020</v>
      </c>
      <c r="K394" t="s">
        <v>23</v>
      </c>
    </row>
    <row r="395" spans="7:11" x14ac:dyDescent="0.3">
      <c r="G395">
        <v>27430</v>
      </c>
      <c r="H395" t="s">
        <v>31</v>
      </c>
      <c r="J395">
        <v>32300</v>
      </c>
      <c r="K395" t="s">
        <v>23</v>
      </c>
    </row>
    <row r="396" spans="7:11" x14ac:dyDescent="0.3">
      <c r="G396">
        <v>75250</v>
      </c>
      <c r="H396" t="s">
        <v>31</v>
      </c>
      <c r="J396">
        <v>136030</v>
      </c>
      <c r="K396" t="s">
        <v>23</v>
      </c>
    </row>
    <row r="397" spans="7:11" x14ac:dyDescent="0.3">
      <c r="G397">
        <v>20070</v>
      </c>
      <c r="H397" t="s">
        <v>31</v>
      </c>
      <c r="J397">
        <v>119960</v>
      </c>
      <c r="K397" t="s">
        <v>23</v>
      </c>
    </row>
    <row r="398" spans="7:11" x14ac:dyDescent="0.3">
      <c r="G398">
        <v>196270</v>
      </c>
      <c r="H398" t="s">
        <v>31</v>
      </c>
      <c r="J398">
        <v>56050</v>
      </c>
      <c r="K398" t="s">
        <v>23</v>
      </c>
    </row>
    <row r="399" spans="7:11" x14ac:dyDescent="0.3">
      <c r="G399">
        <v>33760</v>
      </c>
      <c r="H399" t="s">
        <v>31</v>
      </c>
      <c r="J399">
        <v>175840</v>
      </c>
      <c r="K399" t="s">
        <v>23</v>
      </c>
    </row>
    <row r="400" spans="7:11" x14ac:dyDescent="0.3">
      <c r="G400">
        <v>88230</v>
      </c>
      <c r="H400" t="s">
        <v>31</v>
      </c>
      <c r="J400">
        <v>49070</v>
      </c>
      <c r="K400" t="s">
        <v>23</v>
      </c>
    </row>
    <row r="401" spans="7:11" x14ac:dyDescent="0.3">
      <c r="G401">
        <v>22070</v>
      </c>
      <c r="H401" t="s">
        <v>31</v>
      </c>
      <c r="J401">
        <v>45540</v>
      </c>
      <c r="K401" t="s">
        <v>23</v>
      </c>
    </row>
    <row r="402" spans="7:11" x14ac:dyDescent="0.3">
      <c r="G402">
        <v>36910</v>
      </c>
      <c r="H402" t="s">
        <v>31</v>
      </c>
      <c r="J402">
        <v>54150</v>
      </c>
      <c r="K402" t="s">
        <v>23</v>
      </c>
    </row>
    <row r="403" spans="7:11" x14ac:dyDescent="0.3">
      <c r="G403">
        <v>43020</v>
      </c>
      <c r="H403" t="s">
        <v>31</v>
      </c>
      <c r="J403">
        <v>47410</v>
      </c>
      <c r="K403" t="s">
        <v>23</v>
      </c>
    </row>
    <row r="404" spans="7:11" x14ac:dyDescent="0.3">
      <c r="G404">
        <v>168850</v>
      </c>
      <c r="H404" t="s">
        <v>31</v>
      </c>
      <c r="J404">
        <v>21150</v>
      </c>
      <c r="K404" t="s">
        <v>23</v>
      </c>
    </row>
    <row r="405" spans="7:11" x14ac:dyDescent="0.3">
      <c r="G405">
        <v>76550</v>
      </c>
      <c r="H405" t="s">
        <v>31</v>
      </c>
      <c r="J405">
        <v>31610</v>
      </c>
      <c r="K405" t="s">
        <v>23</v>
      </c>
    </row>
    <row r="406" spans="7:11" x14ac:dyDescent="0.3">
      <c r="G406">
        <v>27910</v>
      </c>
      <c r="H406" t="s">
        <v>31</v>
      </c>
      <c r="J406">
        <v>57450</v>
      </c>
      <c r="K406" t="s">
        <v>23</v>
      </c>
    </row>
    <row r="407" spans="7:11" x14ac:dyDescent="0.3">
      <c r="G407">
        <v>49680</v>
      </c>
      <c r="H407" t="s">
        <v>31</v>
      </c>
      <c r="J407">
        <v>23730</v>
      </c>
      <c r="K407" t="s">
        <v>23</v>
      </c>
    </row>
    <row r="408" spans="7:11" x14ac:dyDescent="0.3">
      <c r="G408">
        <v>28440</v>
      </c>
      <c r="H408" t="s">
        <v>31</v>
      </c>
      <c r="J408">
        <v>33100</v>
      </c>
      <c r="K408" t="s">
        <v>23</v>
      </c>
    </row>
    <row r="409" spans="7:11" x14ac:dyDescent="0.3">
      <c r="G409">
        <v>19040</v>
      </c>
      <c r="H409" t="s">
        <v>31</v>
      </c>
      <c r="J409">
        <v>186650</v>
      </c>
      <c r="K409" t="s">
        <v>23</v>
      </c>
    </row>
    <row r="410" spans="7:11" x14ac:dyDescent="0.3">
      <c r="G410">
        <v>134990</v>
      </c>
      <c r="H410" t="s">
        <v>31</v>
      </c>
      <c r="J410">
        <v>27890</v>
      </c>
      <c r="K410" t="s">
        <v>23</v>
      </c>
    </row>
    <row r="411" spans="7:11" x14ac:dyDescent="0.3">
      <c r="G411">
        <v>137580</v>
      </c>
      <c r="H411" t="s">
        <v>31</v>
      </c>
      <c r="J411">
        <v>58280</v>
      </c>
      <c r="K411" t="s">
        <v>23</v>
      </c>
    </row>
    <row r="412" spans="7:11" x14ac:dyDescent="0.3">
      <c r="G412">
        <v>65780</v>
      </c>
      <c r="H412" t="s">
        <v>31</v>
      </c>
      <c r="J412">
        <v>23260</v>
      </c>
      <c r="K412" t="s">
        <v>23</v>
      </c>
    </row>
    <row r="413" spans="7:11" x14ac:dyDescent="0.3">
      <c r="G413">
        <v>44220</v>
      </c>
      <c r="H413" t="s">
        <v>31</v>
      </c>
      <c r="J413">
        <v>80200</v>
      </c>
      <c r="K413" t="s">
        <v>23</v>
      </c>
    </row>
    <row r="414" spans="7:11" x14ac:dyDescent="0.3">
      <c r="G414">
        <v>21680</v>
      </c>
      <c r="H414" t="s">
        <v>31</v>
      </c>
      <c r="J414">
        <v>36880</v>
      </c>
      <c r="K414" t="s">
        <v>23</v>
      </c>
    </row>
    <row r="415" spans="7:11" x14ac:dyDescent="0.3">
      <c r="G415">
        <v>28530</v>
      </c>
      <c r="H415" t="s">
        <v>31</v>
      </c>
      <c r="J415">
        <v>160150</v>
      </c>
      <c r="K415" t="s">
        <v>23</v>
      </c>
    </row>
    <row r="416" spans="7:11" x14ac:dyDescent="0.3">
      <c r="G416">
        <v>27410</v>
      </c>
      <c r="H416" t="s">
        <v>31</v>
      </c>
      <c r="J416">
        <v>12000</v>
      </c>
      <c r="K416" t="s">
        <v>23</v>
      </c>
    </row>
    <row r="417" spans="7:11" x14ac:dyDescent="0.3">
      <c r="G417">
        <v>52200</v>
      </c>
      <c r="H417" t="s">
        <v>31</v>
      </c>
      <c r="J417">
        <v>56610</v>
      </c>
      <c r="K417" t="s">
        <v>23</v>
      </c>
    </row>
    <row r="418" spans="7:11" x14ac:dyDescent="0.3">
      <c r="G418">
        <v>27430</v>
      </c>
      <c r="H418" t="s">
        <v>31</v>
      </c>
      <c r="J418">
        <v>69290</v>
      </c>
      <c r="K418" t="s">
        <v>23</v>
      </c>
    </row>
    <row r="419" spans="7:11" x14ac:dyDescent="0.3">
      <c r="G419">
        <v>49500</v>
      </c>
      <c r="H419" t="s">
        <v>31</v>
      </c>
      <c r="J419">
        <v>96130</v>
      </c>
      <c r="K419" t="s">
        <v>23</v>
      </c>
    </row>
    <row r="420" spans="7:11" x14ac:dyDescent="0.3">
      <c r="G420">
        <v>35790</v>
      </c>
      <c r="H420" t="s">
        <v>31</v>
      </c>
      <c r="J420">
        <v>56740</v>
      </c>
      <c r="K420" t="s">
        <v>23</v>
      </c>
    </row>
    <row r="421" spans="7:11" x14ac:dyDescent="0.3">
      <c r="G421">
        <v>36920</v>
      </c>
      <c r="H421" t="s">
        <v>31</v>
      </c>
      <c r="J421">
        <v>54840</v>
      </c>
      <c r="K421" t="s">
        <v>23</v>
      </c>
    </row>
    <row r="422" spans="7:11" x14ac:dyDescent="0.3">
      <c r="G422">
        <v>25590</v>
      </c>
      <c r="H422" t="s">
        <v>31</v>
      </c>
      <c r="J422">
        <v>120610</v>
      </c>
      <c r="K422" t="s">
        <v>23</v>
      </c>
    </row>
    <row r="423" spans="7:11" x14ac:dyDescent="0.3">
      <c r="G423">
        <v>28750</v>
      </c>
      <c r="H423" t="s">
        <v>31</v>
      </c>
      <c r="J423">
        <v>64100</v>
      </c>
      <c r="K423" t="s">
        <v>23</v>
      </c>
    </row>
    <row r="424" spans="7:11" x14ac:dyDescent="0.3">
      <c r="G424">
        <v>187890</v>
      </c>
      <c r="H424" t="s">
        <v>31</v>
      </c>
      <c r="J424">
        <v>52100</v>
      </c>
      <c r="K424" t="s">
        <v>23</v>
      </c>
    </row>
    <row r="425" spans="7:11" x14ac:dyDescent="0.3">
      <c r="G425">
        <v>191900</v>
      </c>
      <c r="H425" t="s">
        <v>31</v>
      </c>
      <c r="J425">
        <v>26950</v>
      </c>
      <c r="K425" t="s">
        <v>23</v>
      </c>
    </row>
    <row r="426" spans="7:11" x14ac:dyDescent="0.3">
      <c r="G426">
        <v>102310</v>
      </c>
      <c r="H426" t="s">
        <v>31</v>
      </c>
      <c r="J426">
        <v>118780</v>
      </c>
      <c r="K426" t="s">
        <v>23</v>
      </c>
    </row>
    <row r="427" spans="7:11" x14ac:dyDescent="0.3">
      <c r="G427">
        <v>171230</v>
      </c>
      <c r="H427" t="s">
        <v>31</v>
      </c>
      <c r="J427">
        <v>170680</v>
      </c>
      <c r="K427" t="s">
        <v>23</v>
      </c>
    </row>
    <row r="428" spans="7:11" x14ac:dyDescent="0.3">
      <c r="G428">
        <v>70940</v>
      </c>
      <c r="H428" t="s">
        <v>31</v>
      </c>
      <c r="J428">
        <v>24550</v>
      </c>
      <c r="K428" t="s">
        <v>23</v>
      </c>
    </row>
    <row r="429" spans="7:11" x14ac:dyDescent="0.3">
      <c r="G429">
        <v>34230</v>
      </c>
      <c r="H429" t="s">
        <v>31</v>
      </c>
      <c r="J429">
        <v>139640</v>
      </c>
      <c r="K429" t="s">
        <v>23</v>
      </c>
    </row>
    <row r="430" spans="7:11" x14ac:dyDescent="0.3">
      <c r="G430">
        <v>61790</v>
      </c>
      <c r="H430" t="s">
        <v>31</v>
      </c>
      <c r="J430">
        <v>49410</v>
      </c>
      <c r="K430" t="s">
        <v>23</v>
      </c>
    </row>
    <row r="431" spans="7:11" x14ac:dyDescent="0.3">
      <c r="G431">
        <v>29960</v>
      </c>
      <c r="H431" t="s">
        <v>31</v>
      </c>
      <c r="J431">
        <v>24780</v>
      </c>
      <c r="K431" t="s">
        <v>23</v>
      </c>
    </row>
    <row r="432" spans="7:11" x14ac:dyDescent="0.3">
      <c r="G432">
        <v>40780</v>
      </c>
      <c r="H432" t="s">
        <v>31</v>
      </c>
      <c r="J432">
        <v>52280</v>
      </c>
      <c r="K432" t="s">
        <v>23</v>
      </c>
    </row>
    <row r="433" spans="7:11" x14ac:dyDescent="0.3">
      <c r="G433">
        <v>167990</v>
      </c>
      <c r="H433" t="s">
        <v>31</v>
      </c>
      <c r="J433">
        <v>44780</v>
      </c>
      <c r="K433" t="s">
        <v>23</v>
      </c>
    </row>
    <row r="434" spans="7:11" x14ac:dyDescent="0.3">
      <c r="G434">
        <v>173280</v>
      </c>
      <c r="H434" t="s">
        <v>31</v>
      </c>
      <c r="J434">
        <v>75470</v>
      </c>
      <c r="K434" t="s">
        <v>23</v>
      </c>
    </row>
    <row r="435" spans="7:11" x14ac:dyDescent="0.3">
      <c r="G435">
        <v>20990</v>
      </c>
      <c r="H435" t="s">
        <v>31</v>
      </c>
      <c r="J435">
        <v>50550</v>
      </c>
      <c r="K435" t="s">
        <v>23</v>
      </c>
    </row>
    <row r="436" spans="7:11" x14ac:dyDescent="0.3">
      <c r="G436">
        <v>56470</v>
      </c>
      <c r="H436" t="s">
        <v>31</v>
      </c>
      <c r="J436">
        <v>89430</v>
      </c>
      <c r="K436" t="s">
        <v>23</v>
      </c>
    </row>
    <row r="437" spans="7:11" x14ac:dyDescent="0.3">
      <c r="G437">
        <v>100960</v>
      </c>
      <c r="H437" t="s">
        <v>31</v>
      </c>
      <c r="J437">
        <v>46820</v>
      </c>
      <c r="K437" t="s">
        <v>23</v>
      </c>
    </row>
    <row r="438" spans="7:11" x14ac:dyDescent="0.3">
      <c r="G438">
        <v>54860</v>
      </c>
      <c r="H438" t="s">
        <v>31</v>
      </c>
      <c r="J438">
        <v>183000</v>
      </c>
      <c r="K438" t="s">
        <v>23</v>
      </c>
    </row>
    <row r="439" spans="7:11" x14ac:dyDescent="0.3">
      <c r="G439">
        <v>84630</v>
      </c>
      <c r="H439" t="s">
        <v>31</v>
      </c>
      <c r="J439">
        <v>52570</v>
      </c>
      <c r="K439" t="s">
        <v>23</v>
      </c>
    </row>
    <row r="440" spans="7:11" x14ac:dyDescent="0.3">
      <c r="G440">
        <v>165980</v>
      </c>
      <c r="H440" t="s">
        <v>31</v>
      </c>
      <c r="J440">
        <v>63490</v>
      </c>
      <c r="K440" t="s">
        <v>23</v>
      </c>
    </row>
    <row r="441" spans="7:11" x14ac:dyDescent="0.3">
      <c r="G441">
        <v>36730</v>
      </c>
      <c r="H441" t="s">
        <v>31</v>
      </c>
      <c r="J441">
        <v>48690</v>
      </c>
      <c r="K441" t="s">
        <v>23</v>
      </c>
    </row>
    <row r="442" spans="7:11" x14ac:dyDescent="0.3">
      <c r="G442">
        <v>47680</v>
      </c>
      <c r="H442" t="s">
        <v>31</v>
      </c>
      <c r="J442">
        <v>99850</v>
      </c>
      <c r="K442" t="s">
        <v>23</v>
      </c>
    </row>
    <row r="443" spans="7:11" x14ac:dyDescent="0.3">
      <c r="G443">
        <v>49000</v>
      </c>
      <c r="H443" t="s">
        <v>31</v>
      </c>
      <c r="J443">
        <v>36970</v>
      </c>
      <c r="K443" t="s">
        <v>23</v>
      </c>
    </row>
    <row r="444" spans="7:11" x14ac:dyDescent="0.3">
      <c r="G444">
        <v>24040</v>
      </c>
      <c r="H444" t="s">
        <v>31</v>
      </c>
      <c r="J444">
        <v>74570</v>
      </c>
      <c r="K444" t="s">
        <v>23</v>
      </c>
    </row>
    <row r="445" spans="7:11" x14ac:dyDescent="0.3">
      <c r="G445">
        <v>102090</v>
      </c>
      <c r="H445" t="s">
        <v>31</v>
      </c>
      <c r="J445">
        <v>39830</v>
      </c>
      <c r="K445" t="s">
        <v>23</v>
      </c>
    </row>
    <row r="446" spans="7:11" x14ac:dyDescent="0.3">
      <c r="G446">
        <v>45910</v>
      </c>
      <c r="H446" t="s">
        <v>31</v>
      </c>
      <c r="J446">
        <v>63470</v>
      </c>
      <c r="K446" t="s">
        <v>23</v>
      </c>
    </row>
    <row r="447" spans="7:11" x14ac:dyDescent="0.3">
      <c r="G447">
        <v>25610</v>
      </c>
      <c r="H447" t="s">
        <v>31</v>
      </c>
      <c r="J447">
        <v>115100</v>
      </c>
      <c r="K447" t="s">
        <v>23</v>
      </c>
    </row>
    <row r="448" spans="7:11" x14ac:dyDescent="0.3">
      <c r="G448">
        <v>144110</v>
      </c>
      <c r="H448" t="s">
        <v>31</v>
      </c>
      <c r="J448">
        <v>71430</v>
      </c>
      <c r="K448" t="s">
        <v>23</v>
      </c>
    </row>
    <row r="449" spans="7:11" x14ac:dyDescent="0.3">
      <c r="G449">
        <v>97140</v>
      </c>
      <c r="H449" t="s">
        <v>31</v>
      </c>
      <c r="J449">
        <v>60320</v>
      </c>
      <c r="K449" t="s">
        <v>23</v>
      </c>
    </row>
    <row r="450" spans="7:11" x14ac:dyDescent="0.3">
      <c r="G450">
        <v>54840</v>
      </c>
      <c r="H450" t="s">
        <v>31</v>
      </c>
      <c r="J450">
        <v>46490</v>
      </c>
      <c r="K450" t="s">
        <v>23</v>
      </c>
    </row>
    <row r="451" spans="7:11" x14ac:dyDescent="0.3">
      <c r="G451">
        <v>99240</v>
      </c>
      <c r="H451" t="s">
        <v>31</v>
      </c>
      <c r="J451">
        <v>26960</v>
      </c>
      <c r="K451" t="s">
        <v>23</v>
      </c>
    </row>
    <row r="452" spans="7:11" x14ac:dyDescent="0.3">
      <c r="G452">
        <v>82370</v>
      </c>
      <c r="H452" t="s">
        <v>31</v>
      </c>
      <c r="J452">
        <v>23700</v>
      </c>
      <c r="K452" t="s">
        <v>23</v>
      </c>
    </row>
    <row r="453" spans="7:11" x14ac:dyDescent="0.3">
      <c r="G453">
        <v>55620</v>
      </c>
      <c r="H453" t="s">
        <v>31</v>
      </c>
      <c r="J453">
        <v>125040</v>
      </c>
      <c r="K453" t="s">
        <v>23</v>
      </c>
    </row>
    <row r="454" spans="7:11" x14ac:dyDescent="0.3">
      <c r="G454">
        <v>33120</v>
      </c>
      <c r="H454" t="s">
        <v>31</v>
      </c>
      <c r="J454">
        <v>59740</v>
      </c>
      <c r="K454" t="s">
        <v>23</v>
      </c>
    </row>
    <row r="455" spans="7:11" x14ac:dyDescent="0.3">
      <c r="G455">
        <v>21410</v>
      </c>
      <c r="H455" t="s">
        <v>31</v>
      </c>
      <c r="J455">
        <v>47360</v>
      </c>
      <c r="K455" t="s">
        <v>23</v>
      </c>
    </row>
    <row r="456" spans="7:11" x14ac:dyDescent="0.3">
      <c r="G456">
        <v>43850</v>
      </c>
      <c r="H456" t="s">
        <v>31</v>
      </c>
      <c r="J456">
        <v>52960</v>
      </c>
      <c r="K456" t="s">
        <v>23</v>
      </c>
    </row>
    <row r="457" spans="7:11" x14ac:dyDescent="0.3">
      <c r="G457">
        <v>53320</v>
      </c>
      <c r="H457" t="s">
        <v>31</v>
      </c>
      <c r="J457">
        <v>67810</v>
      </c>
      <c r="K457" t="s">
        <v>23</v>
      </c>
    </row>
    <row r="458" spans="7:11" x14ac:dyDescent="0.3">
      <c r="G458">
        <v>40660</v>
      </c>
      <c r="H458" t="s">
        <v>31</v>
      </c>
      <c r="J458">
        <v>21740</v>
      </c>
      <c r="K458" t="s">
        <v>23</v>
      </c>
    </row>
    <row r="459" spans="7:11" x14ac:dyDescent="0.3">
      <c r="G459">
        <v>15690</v>
      </c>
      <c r="H459" t="s">
        <v>31</v>
      </c>
      <c r="J459">
        <v>66530</v>
      </c>
      <c r="K459" t="s">
        <v>23</v>
      </c>
    </row>
    <row r="460" spans="7:11" x14ac:dyDescent="0.3">
      <c r="G460">
        <v>41480</v>
      </c>
      <c r="H460" t="s">
        <v>31</v>
      </c>
      <c r="J460">
        <v>96990</v>
      </c>
      <c r="K460" t="s">
        <v>23</v>
      </c>
    </row>
    <row r="461" spans="7:11" x14ac:dyDescent="0.3">
      <c r="G461">
        <v>41870</v>
      </c>
      <c r="H461" t="s">
        <v>31</v>
      </c>
      <c r="J461">
        <v>22130</v>
      </c>
      <c r="K461" t="s">
        <v>23</v>
      </c>
    </row>
    <row r="462" spans="7:11" x14ac:dyDescent="0.3">
      <c r="G462">
        <v>159720</v>
      </c>
      <c r="H462" t="s">
        <v>31</v>
      </c>
      <c r="J462">
        <v>26100</v>
      </c>
      <c r="K462" t="s">
        <v>23</v>
      </c>
    </row>
    <row r="463" spans="7:11" x14ac:dyDescent="0.3">
      <c r="G463">
        <v>53470</v>
      </c>
      <c r="H463" t="s">
        <v>31</v>
      </c>
      <c r="J463">
        <v>28510</v>
      </c>
      <c r="K463" t="s">
        <v>23</v>
      </c>
    </row>
    <row r="464" spans="7:11" x14ac:dyDescent="0.3">
      <c r="G464">
        <v>108830</v>
      </c>
      <c r="H464" t="s">
        <v>31</v>
      </c>
      <c r="J464">
        <v>34520</v>
      </c>
      <c r="K464" t="s">
        <v>23</v>
      </c>
    </row>
    <row r="465" spans="7:11" x14ac:dyDescent="0.3">
      <c r="G465">
        <v>107480</v>
      </c>
      <c r="H465" t="s">
        <v>31</v>
      </c>
      <c r="J465">
        <v>52580</v>
      </c>
      <c r="K465" t="s">
        <v>23</v>
      </c>
    </row>
    <row r="466" spans="7:11" x14ac:dyDescent="0.3">
      <c r="G466">
        <v>15550</v>
      </c>
      <c r="H466" t="s">
        <v>31</v>
      </c>
      <c r="J466">
        <v>93550</v>
      </c>
      <c r="K466" t="s">
        <v>23</v>
      </c>
    </row>
    <row r="467" spans="7:11" x14ac:dyDescent="0.3">
      <c r="G467">
        <v>34770</v>
      </c>
      <c r="H467" t="s">
        <v>31</v>
      </c>
      <c r="J467">
        <v>104960</v>
      </c>
      <c r="K467" t="s">
        <v>23</v>
      </c>
    </row>
    <row r="468" spans="7:11" x14ac:dyDescent="0.3">
      <c r="G468">
        <v>55620</v>
      </c>
      <c r="H468" t="s">
        <v>31</v>
      </c>
      <c r="J468">
        <v>63800</v>
      </c>
      <c r="K468" t="s">
        <v>23</v>
      </c>
    </row>
    <row r="469" spans="7:11" x14ac:dyDescent="0.3">
      <c r="G469">
        <v>28620</v>
      </c>
      <c r="H469" t="s">
        <v>31</v>
      </c>
      <c r="J469">
        <v>26570</v>
      </c>
      <c r="K469" t="s">
        <v>23</v>
      </c>
    </row>
    <row r="470" spans="7:11" x14ac:dyDescent="0.3">
      <c r="G470">
        <v>49780</v>
      </c>
      <c r="H470" t="s">
        <v>31</v>
      </c>
      <c r="J470">
        <v>27160</v>
      </c>
      <c r="K470" t="s">
        <v>23</v>
      </c>
    </row>
    <row r="471" spans="7:11" x14ac:dyDescent="0.3">
      <c r="G471">
        <v>21800</v>
      </c>
      <c r="H471" t="s">
        <v>31</v>
      </c>
      <c r="J471">
        <v>22010</v>
      </c>
      <c r="K471" t="s">
        <v>23</v>
      </c>
    </row>
    <row r="472" spans="7:11" x14ac:dyDescent="0.3">
      <c r="G472">
        <v>71400</v>
      </c>
      <c r="H472" t="s">
        <v>31</v>
      </c>
      <c r="J472">
        <v>65400</v>
      </c>
      <c r="K472" t="s">
        <v>23</v>
      </c>
    </row>
    <row r="473" spans="7:11" x14ac:dyDescent="0.3">
      <c r="G473">
        <v>51470</v>
      </c>
      <c r="H473" t="s">
        <v>31</v>
      </c>
      <c r="J473">
        <v>38160</v>
      </c>
      <c r="K473" t="s">
        <v>23</v>
      </c>
    </row>
    <row r="474" spans="7:11" x14ac:dyDescent="0.3">
      <c r="G474">
        <v>24680</v>
      </c>
      <c r="H474" t="s">
        <v>31</v>
      </c>
      <c r="J474">
        <v>52530</v>
      </c>
      <c r="K474" t="s">
        <v>23</v>
      </c>
    </row>
    <row r="475" spans="7:11" x14ac:dyDescent="0.3">
      <c r="G475">
        <v>40010</v>
      </c>
      <c r="H475" t="s">
        <v>31</v>
      </c>
      <c r="J475">
        <v>25430</v>
      </c>
      <c r="K475" t="s">
        <v>23</v>
      </c>
    </row>
    <row r="476" spans="7:11" x14ac:dyDescent="0.3">
      <c r="G476">
        <v>41890</v>
      </c>
      <c r="H476" t="s">
        <v>31</v>
      </c>
      <c r="J476">
        <v>166590</v>
      </c>
      <c r="K476" t="s">
        <v>23</v>
      </c>
    </row>
    <row r="477" spans="7:11" x14ac:dyDescent="0.3">
      <c r="G477">
        <v>58130</v>
      </c>
      <c r="H477" t="s">
        <v>31</v>
      </c>
      <c r="J477">
        <v>42600</v>
      </c>
      <c r="K477" t="s">
        <v>23</v>
      </c>
    </row>
    <row r="478" spans="7:11" x14ac:dyDescent="0.3">
      <c r="G478">
        <v>57620</v>
      </c>
      <c r="H478" t="s">
        <v>31</v>
      </c>
      <c r="J478">
        <v>24760</v>
      </c>
      <c r="K478" t="s">
        <v>23</v>
      </c>
    </row>
    <row r="479" spans="7:11" x14ac:dyDescent="0.3">
      <c r="G479">
        <v>103330</v>
      </c>
      <c r="H479" t="s">
        <v>31</v>
      </c>
      <c r="J479">
        <v>31020</v>
      </c>
      <c r="K479" t="s">
        <v>23</v>
      </c>
    </row>
    <row r="480" spans="7:11" x14ac:dyDescent="0.3">
      <c r="G480">
        <v>68540</v>
      </c>
      <c r="H480" t="s">
        <v>31</v>
      </c>
      <c r="J480">
        <v>75960</v>
      </c>
      <c r="K480" t="s">
        <v>23</v>
      </c>
    </row>
    <row r="481" spans="7:11" x14ac:dyDescent="0.3">
      <c r="G481">
        <v>157870</v>
      </c>
      <c r="H481" t="s">
        <v>31</v>
      </c>
      <c r="J481">
        <v>30340</v>
      </c>
      <c r="K481" t="s">
        <v>23</v>
      </c>
    </row>
    <row r="482" spans="7:11" x14ac:dyDescent="0.3">
      <c r="G482">
        <v>23350</v>
      </c>
      <c r="H482" t="s">
        <v>31</v>
      </c>
      <c r="J482">
        <v>57150</v>
      </c>
      <c r="K482" t="s">
        <v>23</v>
      </c>
    </row>
    <row r="483" spans="7:11" x14ac:dyDescent="0.3">
      <c r="G483">
        <v>47740</v>
      </c>
      <c r="H483" t="s">
        <v>31</v>
      </c>
      <c r="J483">
        <v>25760</v>
      </c>
      <c r="K483" t="s">
        <v>23</v>
      </c>
    </row>
    <row r="484" spans="7:11" x14ac:dyDescent="0.3">
      <c r="G484">
        <v>56730</v>
      </c>
      <c r="H484" t="s">
        <v>31</v>
      </c>
      <c r="J484">
        <v>143360</v>
      </c>
      <c r="K484" t="s">
        <v>23</v>
      </c>
    </row>
    <row r="485" spans="7:11" x14ac:dyDescent="0.3">
      <c r="G485">
        <v>42840</v>
      </c>
      <c r="H485" t="s">
        <v>31</v>
      </c>
      <c r="J485">
        <v>34480</v>
      </c>
      <c r="K485" t="s">
        <v>23</v>
      </c>
    </row>
    <row r="486" spans="7:11" x14ac:dyDescent="0.3">
      <c r="G486">
        <v>23070</v>
      </c>
      <c r="H486" t="s">
        <v>31</v>
      </c>
      <c r="J486">
        <v>194060</v>
      </c>
      <c r="K486" t="s">
        <v>23</v>
      </c>
    </row>
    <row r="487" spans="7:11" x14ac:dyDescent="0.3">
      <c r="G487">
        <v>178750</v>
      </c>
      <c r="H487" t="s">
        <v>31</v>
      </c>
      <c r="J487">
        <v>65380</v>
      </c>
      <c r="K487" t="s">
        <v>23</v>
      </c>
    </row>
    <row r="488" spans="7:11" x14ac:dyDescent="0.3">
      <c r="G488">
        <v>55610</v>
      </c>
      <c r="H488" t="s">
        <v>31</v>
      </c>
      <c r="J488">
        <v>43060</v>
      </c>
      <c r="K488" t="s">
        <v>23</v>
      </c>
    </row>
    <row r="489" spans="7:11" x14ac:dyDescent="0.3">
      <c r="G489">
        <v>28100</v>
      </c>
      <c r="H489" t="s">
        <v>31</v>
      </c>
      <c r="J489">
        <v>22580</v>
      </c>
      <c r="K489" t="s">
        <v>23</v>
      </c>
    </row>
    <row r="490" spans="7:11" x14ac:dyDescent="0.3">
      <c r="G490">
        <v>86280</v>
      </c>
      <c r="H490" t="s">
        <v>31</v>
      </c>
      <c r="J490">
        <v>44870</v>
      </c>
      <c r="K490" t="s">
        <v>23</v>
      </c>
    </row>
    <row r="491" spans="7:11" x14ac:dyDescent="0.3">
      <c r="G491">
        <v>53730</v>
      </c>
      <c r="H491" t="s">
        <v>31</v>
      </c>
      <c r="J491">
        <v>44490</v>
      </c>
      <c r="K491" t="s">
        <v>23</v>
      </c>
    </row>
    <row r="492" spans="7:11" x14ac:dyDescent="0.3">
      <c r="G492">
        <v>56170</v>
      </c>
      <c r="H492" t="s">
        <v>31</v>
      </c>
      <c r="J492">
        <v>22180</v>
      </c>
      <c r="K492" t="s">
        <v>23</v>
      </c>
    </row>
    <row r="493" spans="7:11" x14ac:dyDescent="0.3">
      <c r="G493">
        <v>75100</v>
      </c>
      <c r="H493" t="s">
        <v>31</v>
      </c>
      <c r="J493">
        <v>191970</v>
      </c>
      <c r="K493" t="s">
        <v>23</v>
      </c>
    </row>
    <row r="494" spans="7:11" x14ac:dyDescent="0.3">
      <c r="G494">
        <v>11290</v>
      </c>
      <c r="H494" t="s">
        <v>31</v>
      </c>
      <c r="J494">
        <v>132120</v>
      </c>
      <c r="K494" t="s">
        <v>23</v>
      </c>
    </row>
    <row r="495" spans="7:11" x14ac:dyDescent="0.3">
      <c r="G495">
        <v>26600</v>
      </c>
      <c r="H495" t="s">
        <v>31</v>
      </c>
      <c r="J495">
        <v>65770</v>
      </c>
      <c r="K495" t="s">
        <v>23</v>
      </c>
    </row>
    <row r="496" spans="7:11" x14ac:dyDescent="0.3">
      <c r="G496">
        <v>104220</v>
      </c>
      <c r="H496" t="s">
        <v>31</v>
      </c>
      <c r="J496">
        <v>83920</v>
      </c>
      <c r="K496" t="s">
        <v>23</v>
      </c>
    </row>
    <row r="497" spans="7:11" x14ac:dyDescent="0.3">
      <c r="G497">
        <v>137440</v>
      </c>
      <c r="H497" t="s">
        <v>31</v>
      </c>
      <c r="J497">
        <v>40310</v>
      </c>
      <c r="K497" t="s">
        <v>23</v>
      </c>
    </row>
    <row r="498" spans="7:11" x14ac:dyDescent="0.3">
      <c r="G498">
        <v>17900</v>
      </c>
      <c r="H498" t="s">
        <v>31</v>
      </c>
      <c r="J498">
        <v>79690</v>
      </c>
      <c r="K498" t="s">
        <v>23</v>
      </c>
    </row>
    <row r="499" spans="7:11" x14ac:dyDescent="0.3">
      <c r="G499">
        <v>76440</v>
      </c>
      <c r="H499" t="s">
        <v>31</v>
      </c>
      <c r="J499">
        <v>165550</v>
      </c>
      <c r="K499" t="s">
        <v>23</v>
      </c>
    </row>
    <row r="500" spans="7:11" x14ac:dyDescent="0.3">
      <c r="G500">
        <v>67280</v>
      </c>
      <c r="H500" t="s">
        <v>31</v>
      </c>
      <c r="J500">
        <v>45560</v>
      </c>
      <c r="K500" t="s">
        <v>23</v>
      </c>
    </row>
    <row r="501" spans="7:11" x14ac:dyDescent="0.3">
      <c r="G501">
        <v>66520</v>
      </c>
      <c r="H501" t="s">
        <v>31</v>
      </c>
      <c r="J501">
        <v>60910</v>
      </c>
      <c r="K501" t="s">
        <v>23</v>
      </c>
    </row>
    <row r="502" spans="7:11" x14ac:dyDescent="0.3">
      <c r="G502">
        <v>56890</v>
      </c>
      <c r="H502" t="s">
        <v>31</v>
      </c>
      <c r="J502">
        <v>48100</v>
      </c>
      <c r="K502" t="s">
        <v>23</v>
      </c>
    </row>
    <row r="503" spans="7:11" x14ac:dyDescent="0.3">
      <c r="G503">
        <v>20010</v>
      </c>
      <c r="H503" t="s">
        <v>31</v>
      </c>
      <c r="J503">
        <v>45230</v>
      </c>
      <c r="K503" t="s">
        <v>23</v>
      </c>
    </row>
    <row r="504" spans="7:11" x14ac:dyDescent="0.3">
      <c r="G504">
        <v>37850</v>
      </c>
      <c r="H504" t="s">
        <v>31</v>
      </c>
      <c r="J504">
        <v>32020</v>
      </c>
      <c r="K504" t="s">
        <v>23</v>
      </c>
    </row>
    <row r="505" spans="7:11" x14ac:dyDescent="0.3">
      <c r="G505">
        <v>59930</v>
      </c>
      <c r="H505" t="s">
        <v>31</v>
      </c>
      <c r="J505">
        <v>23510</v>
      </c>
      <c r="K505" t="s">
        <v>23</v>
      </c>
    </row>
    <row r="506" spans="7:11" x14ac:dyDescent="0.3">
      <c r="G506">
        <v>34680</v>
      </c>
      <c r="H506" t="s">
        <v>31</v>
      </c>
      <c r="J506">
        <v>17020</v>
      </c>
      <c r="K506" t="s">
        <v>23</v>
      </c>
    </row>
    <row r="507" spans="7:11" x14ac:dyDescent="0.3">
      <c r="G507">
        <v>24260</v>
      </c>
      <c r="H507" t="s">
        <v>31</v>
      </c>
      <c r="J507">
        <v>180410</v>
      </c>
      <c r="K507" t="s">
        <v>23</v>
      </c>
    </row>
    <row r="508" spans="7:11" x14ac:dyDescent="0.3">
      <c r="G508">
        <v>32980</v>
      </c>
      <c r="H508" t="s">
        <v>31</v>
      </c>
      <c r="J508">
        <v>20970</v>
      </c>
      <c r="K508" t="s">
        <v>23</v>
      </c>
    </row>
    <row r="509" spans="7:11" x14ac:dyDescent="0.3">
      <c r="G509">
        <v>39190</v>
      </c>
      <c r="H509" t="s">
        <v>31</v>
      </c>
      <c r="J509">
        <v>119350</v>
      </c>
      <c r="K509" t="s">
        <v>23</v>
      </c>
    </row>
    <row r="510" spans="7:11" x14ac:dyDescent="0.3">
      <c r="G510">
        <v>68250</v>
      </c>
      <c r="H510" t="s">
        <v>31</v>
      </c>
      <c r="J510">
        <v>25460</v>
      </c>
      <c r="K510" t="s">
        <v>23</v>
      </c>
    </row>
    <row r="511" spans="7:11" x14ac:dyDescent="0.3">
      <c r="G511">
        <v>189470</v>
      </c>
      <c r="H511" t="s">
        <v>31</v>
      </c>
      <c r="J511">
        <v>25640</v>
      </c>
      <c r="K511" t="s">
        <v>23</v>
      </c>
    </row>
    <row r="512" spans="7:11" x14ac:dyDescent="0.3">
      <c r="G512">
        <v>22930</v>
      </c>
      <c r="H512" t="s">
        <v>31</v>
      </c>
      <c r="J512">
        <v>84120</v>
      </c>
      <c r="K512" t="s">
        <v>23</v>
      </c>
    </row>
    <row r="513" spans="7:11" x14ac:dyDescent="0.3">
      <c r="G513">
        <v>34410</v>
      </c>
      <c r="H513" t="s">
        <v>31</v>
      </c>
      <c r="J513">
        <v>141180</v>
      </c>
      <c r="K513" t="s">
        <v>23</v>
      </c>
    </row>
    <row r="514" spans="7:11" x14ac:dyDescent="0.3">
      <c r="G514">
        <v>61620</v>
      </c>
      <c r="H514" t="s">
        <v>31</v>
      </c>
      <c r="J514">
        <v>170460</v>
      </c>
      <c r="K514" t="s">
        <v>23</v>
      </c>
    </row>
    <row r="515" spans="7:11" x14ac:dyDescent="0.3">
      <c r="G515">
        <v>24060</v>
      </c>
      <c r="H515" t="s">
        <v>31</v>
      </c>
      <c r="J515">
        <v>25640</v>
      </c>
      <c r="K515" t="s">
        <v>23</v>
      </c>
    </row>
    <row r="516" spans="7:11" x14ac:dyDescent="0.3">
      <c r="G516">
        <v>25010</v>
      </c>
      <c r="H516" t="s">
        <v>31</v>
      </c>
      <c r="J516">
        <v>102660</v>
      </c>
      <c r="K516" t="s">
        <v>23</v>
      </c>
    </row>
    <row r="517" spans="7:11" x14ac:dyDescent="0.3">
      <c r="G517">
        <v>44240</v>
      </c>
      <c r="H517" t="s">
        <v>31</v>
      </c>
      <c r="J517">
        <v>50700</v>
      </c>
      <c r="K517" t="s">
        <v>23</v>
      </c>
    </row>
    <row r="518" spans="7:11" x14ac:dyDescent="0.3">
      <c r="G518">
        <v>20750</v>
      </c>
      <c r="H518" t="s">
        <v>31</v>
      </c>
      <c r="J518">
        <v>178610</v>
      </c>
      <c r="K518" t="s">
        <v>23</v>
      </c>
    </row>
    <row r="519" spans="7:11" x14ac:dyDescent="0.3">
      <c r="G519">
        <v>50100</v>
      </c>
      <c r="H519" t="s">
        <v>31</v>
      </c>
      <c r="J519">
        <v>42300</v>
      </c>
      <c r="K519" t="s">
        <v>23</v>
      </c>
    </row>
    <row r="520" spans="7:11" x14ac:dyDescent="0.3">
      <c r="G520">
        <v>28710</v>
      </c>
      <c r="H520" t="s">
        <v>31</v>
      </c>
      <c r="J520">
        <v>37800</v>
      </c>
      <c r="K520" t="s">
        <v>23</v>
      </c>
    </row>
    <row r="521" spans="7:11" x14ac:dyDescent="0.3">
      <c r="G521">
        <v>27740</v>
      </c>
      <c r="H521" t="s">
        <v>31</v>
      </c>
      <c r="J521">
        <v>27680</v>
      </c>
      <c r="K521" t="s">
        <v>23</v>
      </c>
    </row>
    <row r="522" spans="7:11" x14ac:dyDescent="0.3">
      <c r="G522">
        <v>74280</v>
      </c>
      <c r="H522" t="s">
        <v>31</v>
      </c>
      <c r="J522">
        <v>90710</v>
      </c>
      <c r="K522" t="s">
        <v>23</v>
      </c>
    </row>
    <row r="523" spans="7:11" x14ac:dyDescent="0.3">
      <c r="G523">
        <v>26130</v>
      </c>
      <c r="H523" t="s">
        <v>31</v>
      </c>
      <c r="J523">
        <v>106480</v>
      </c>
      <c r="K523" t="s">
        <v>23</v>
      </c>
    </row>
    <row r="524" spans="7:11" x14ac:dyDescent="0.3">
      <c r="G524">
        <v>45590</v>
      </c>
      <c r="H524" t="s">
        <v>31</v>
      </c>
      <c r="J524">
        <v>136100</v>
      </c>
      <c r="K524" t="s">
        <v>23</v>
      </c>
    </row>
    <row r="525" spans="7:11" x14ac:dyDescent="0.3">
      <c r="G525">
        <v>106500</v>
      </c>
      <c r="H525" t="s">
        <v>31</v>
      </c>
      <c r="J525">
        <v>34080</v>
      </c>
      <c r="K525" t="s">
        <v>23</v>
      </c>
    </row>
    <row r="526" spans="7:11" x14ac:dyDescent="0.3">
      <c r="G526">
        <v>86390</v>
      </c>
      <c r="H526" t="s">
        <v>31</v>
      </c>
      <c r="J526">
        <v>29830</v>
      </c>
      <c r="K526" t="s">
        <v>23</v>
      </c>
    </row>
    <row r="527" spans="7:11" x14ac:dyDescent="0.3">
      <c r="G527">
        <v>43170</v>
      </c>
      <c r="H527" t="s">
        <v>31</v>
      </c>
      <c r="J527">
        <v>76320</v>
      </c>
      <c r="K527" t="s">
        <v>23</v>
      </c>
    </row>
    <row r="528" spans="7:11" x14ac:dyDescent="0.3">
      <c r="G528">
        <v>32040</v>
      </c>
      <c r="H528" t="s">
        <v>31</v>
      </c>
      <c r="J528">
        <v>99500</v>
      </c>
      <c r="K528" t="s">
        <v>23</v>
      </c>
    </row>
    <row r="529" spans="7:11" x14ac:dyDescent="0.3">
      <c r="G529">
        <v>89980</v>
      </c>
      <c r="H529" t="s">
        <v>31</v>
      </c>
      <c r="J529">
        <v>20930</v>
      </c>
      <c r="K529" t="s">
        <v>23</v>
      </c>
    </row>
    <row r="530" spans="7:11" x14ac:dyDescent="0.3">
      <c r="G530">
        <v>43190</v>
      </c>
      <c r="H530" t="s">
        <v>31</v>
      </c>
      <c r="J530">
        <v>99800</v>
      </c>
      <c r="K530" t="s">
        <v>23</v>
      </c>
    </row>
    <row r="531" spans="7:11" x14ac:dyDescent="0.3">
      <c r="G531">
        <v>20240</v>
      </c>
      <c r="H531" t="s">
        <v>31</v>
      </c>
      <c r="J531">
        <v>38940</v>
      </c>
      <c r="K531" t="s">
        <v>23</v>
      </c>
    </row>
    <row r="532" spans="7:11" x14ac:dyDescent="0.3">
      <c r="G532">
        <v>36900</v>
      </c>
      <c r="H532" t="s">
        <v>31</v>
      </c>
      <c r="J532">
        <v>40510</v>
      </c>
      <c r="K532" t="s">
        <v>23</v>
      </c>
    </row>
    <row r="533" spans="7:11" x14ac:dyDescent="0.3">
      <c r="G533">
        <v>59160</v>
      </c>
      <c r="H533" t="s">
        <v>31</v>
      </c>
      <c r="J533">
        <v>168350</v>
      </c>
      <c r="K533" t="s">
        <v>23</v>
      </c>
    </row>
    <row r="534" spans="7:11" x14ac:dyDescent="0.3">
      <c r="G534">
        <v>27410</v>
      </c>
      <c r="H534" t="s">
        <v>31</v>
      </c>
      <c r="J534">
        <v>62300</v>
      </c>
      <c r="K534" t="s">
        <v>23</v>
      </c>
    </row>
    <row r="535" spans="7:11" x14ac:dyDescent="0.3">
      <c r="G535">
        <v>21530</v>
      </c>
      <c r="H535" t="s">
        <v>31</v>
      </c>
      <c r="J535">
        <v>47170</v>
      </c>
      <c r="K535" t="s">
        <v>23</v>
      </c>
    </row>
    <row r="536" spans="7:11" x14ac:dyDescent="0.3">
      <c r="G536">
        <v>93960</v>
      </c>
      <c r="H536" t="s">
        <v>31</v>
      </c>
      <c r="J536">
        <v>132370</v>
      </c>
      <c r="K536" t="s">
        <v>23</v>
      </c>
    </row>
    <row r="537" spans="7:11" x14ac:dyDescent="0.3">
      <c r="G537">
        <v>104000</v>
      </c>
      <c r="H537" t="s">
        <v>31</v>
      </c>
      <c r="J537">
        <v>37550</v>
      </c>
      <c r="K537" t="s">
        <v>23</v>
      </c>
    </row>
    <row r="538" spans="7:11" x14ac:dyDescent="0.3">
      <c r="G538">
        <v>124900</v>
      </c>
      <c r="H538" t="s">
        <v>31</v>
      </c>
      <c r="J538">
        <v>65820</v>
      </c>
      <c r="K538" t="s">
        <v>23</v>
      </c>
    </row>
    <row r="539" spans="7:11" x14ac:dyDescent="0.3">
      <c r="G539">
        <v>26570</v>
      </c>
      <c r="H539" t="s">
        <v>31</v>
      </c>
      <c r="J539">
        <v>74060</v>
      </c>
      <c r="K539" t="s">
        <v>23</v>
      </c>
    </row>
    <row r="540" spans="7:11" x14ac:dyDescent="0.3">
      <c r="G540">
        <v>66960</v>
      </c>
      <c r="H540" t="s">
        <v>31</v>
      </c>
      <c r="J540">
        <v>48050</v>
      </c>
      <c r="K540" t="s">
        <v>23</v>
      </c>
    </row>
    <row r="541" spans="7:11" x14ac:dyDescent="0.3">
      <c r="G541">
        <v>32120</v>
      </c>
      <c r="H541" t="s">
        <v>31</v>
      </c>
      <c r="J541">
        <v>27410</v>
      </c>
      <c r="K541" t="s">
        <v>23</v>
      </c>
    </row>
    <row r="542" spans="7:11" x14ac:dyDescent="0.3">
      <c r="G542">
        <v>160640</v>
      </c>
      <c r="H542" t="s">
        <v>31</v>
      </c>
      <c r="J542">
        <v>42620</v>
      </c>
      <c r="K542" t="s">
        <v>23</v>
      </c>
    </row>
    <row r="543" spans="7:11" x14ac:dyDescent="0.3">
      <c r="G543">
        <v>27070</v>
      </c>
      <c r="H543" t="s">
        <v>31</v>
      </c>
      <c r="J543">
        <v>161840</v>
      </c>
      <c r="K543" t="s">
        <v>23</v>
      </c>
    </row>
    <row r="544" spans="7:11" x14ac:dyDescent="0.3">
      <c r="G544">
        <v>22320</v>
      </c>
      <c r="H544" t="s">
        <v>31</v>
      </c>
      <c r="J544">
        <v>115570</v>
      </c>
      <c r="K544" t="s">
        <v>23</v>
      </c>
    </row>
    <row r="545" spans="7:11" x14ac:dyDescent="0.3">
      <c r="G545">
        <v>30720</v>
      </c>
      <c r="H545" t="s">
        <v>31</v>
      </c>
      <c r="J545">
        <v>18780</v>
      </c>
      <c r="K545" t="s">
        <v>23</v>
      </c>
    </row>
    <row r="546" spans="7:11" x14ac:dyDescent="0.3">
      <c r="G546">
        <v>59570</v>
      </c>
      <c r="H546" t="s">
        <v>31</v>
      </c>
      <c r="J546">
        <v>68110</v>
      </c>
      <c r="K546" t="s">
        <v>23</v>
      </c>
    </row>
    <row r="547" spans="7:11" x14ac:dyDescent="0.3">
      <c r="G547">
        <v>65450</v>
      </c>
      <c r="H547" t="s">
        <v>31</v>
      </c>
      <c r="J547">
        <v>48590</v>
      </c>
      <c r="K547" t="s">
        <v>23</v>
      </c>
    </row>
    <row r="548" spans="7:11" x14ac:dyDescent="0.3">
      <c r="G548">
        <v>25930</v>
      </c>
      <c r="H548" t="s">
        <v>31</v>
      </c>
      <c r="J548">
        <v>23400</v>
      </c>
      <c r="K548" t="s">
        <v>23</v>
      </c>
    </row>
    <row r="549" spans="7:11" x14ac:dyDescent="0.3">
      <c r="G549">
        <v>27230</v>
      </c>
      <c r="H549" t="s">
        <v>31</v>
      </c>
      <c r="J549">
        <v>74910</v>
      </c>
      <c r="K549" t="s">
        <v>23</v>
      </c>
    </row>
    <row r="550" spans="7:11" x14ac:dyDescent="0.3">
      <c r="G550">
        <v>40000</v>
      </c>
      <c r="H550" t="s">
        <v>31</v>
      </c>
      <c r="J550">
        <v>105270</v>
      </c>
      <c r="K550" t="s">
        <v>23</v>
      </c>
    </row>
    <row r="551" spans="7:11" x14ac:dyDescent="0.3">
      <c r="G551">
        <v>20700</v>
      </c>
      <c r="H551" t="s">
        <v>31</v>
      </c>
      <c r="J551">
        <v>165950</v>
      </c>
      <c r="K551" t="s">
        <v>23</v>
      </c>
    </row>
    <row r="552" spans="7:11" x14ac:dyDescent="0.3">
      <c r="G552">
        <v>63970</v>
      </c>
      <c r="H552" t="s">
        <v>31</v>
      </c>
      <c r="J552">
        <v>88340</v>
      </c>
      <c r="K552" t="s">
        <v>23</v>
      </c>
    </row>
    <row r="553" spans="7:11" x14ac:dyDescent="0.3">
      <c r="G553">
        <v>191440</v>
      </c>
      <c r="H553" t="s">
        <v>31</v>
      </c>
      <c r="J553">
        <v>55770</v>
      </c>
      <c r="K553" t="s">
        <v>23</v>
      </c>
    </row>
    <row r="554" spans="7:11" x14ac:dyDescent="0.3">
      <c r="G554">
        <v>44850</v>
      </c>
      <c r="H554" t="s">
        <v>31</v>
      </c>
      <c r="J554">
        <v>47070</v>
      </c>
      <c r="K554" t="s">
        <v>23</v>
      </c>
    </row>
    <row r="555" spans="7:11" x14ac:dyDescent="0.3">
      <c r="G555">
        <v>135250</v>
      </c>
      <c r="H555" t="s">
        <v>31</v>
      </c>
      <c r="J555">
        <v>24000</v>
      </c>
      <c r="K555" t="s">
        <v>23</v>
      </c>
    </row>
    <row r="556" spans="7:11" x14ac:dyDescent="0.3">
      <c r="G556">
        <v>14200</v>
      </c>
      <c r="H556" t="s">
        <v>31</v>
      </c>
      <c r="J556">
        <v>98240</v>
      </c>
      <c r="K556" t="s">
        <v>23</v>
      </c>
    </row>
    <row r="557" spans="7:11" x14ac:dyDescent="0.3">
      <c r="G557">
        <v>54820</v>
      </c>
      <c r="H557" t="s">
        <v>31</v>
      </c>
      <c r="J557">
        <v>64470</v>
      </c>
      <c r="K557" t="s">
        <v>23</v>
      </c>
    </row>
    <row r="558" spans="7:11" x14ac:dyDescent="0.3">
      <c r="G558">
        <v>56600</v>
      </c>
      <c r="H558" t="s">
        <v>31</v>
      </c>
      <c r="J558">
        <v>195020</v>
      </c>
      <c r="K558" t="s">
        <v>23</v>
      </c>
    </row>
    <row r="559" spans="7:11" x14ac:dyDescent="0.3">
      <c r="G559">
        <v>48210</v>
      </c>
      <c r="H559" t="s">
        <v>31</v>
      </c>
      <c r="J559">
        <v>27250</v>
      </c>
      <c r="K559" t="s">
        <v>23</v>
      </c>
    </row>
    <row r="560" spans="7:11" x14ac:dyDescent="0.3">
      <c r="G560">
        <v>34640</v>
      </c>
      <c r="H560" t="s">
        <v>31</v>
      </c>
      <c r="J560">
        <v>21270</v>
      </c>
      <c r="K560" t="s">
        <v>23</v>
      </c>
    </row>
    <row r="561" spans="7:11" x14ac:dyDescent="0.3">
      <c r="G561">
        <v>57750</v>
      </c>
      <c r="H561" t="s">
        <v>31</v>
      </c>
      <c r="J561">
        <v>182000</v>
      </c>
      <c r="K561" t="s">
        <v>23</v>
      </c>
    </row>
    <row r="562" spans="7:11" x14ac:dyDescent="0.3">
      <c r="G562">
        <v>192720</v>
      </c>
      <c r="H562" t="s">
        <v>31</v>
      </c>
      <c r="J562">
        <v>20960</v>
      </c>
      <c r="K562" t="s">
        <v>23</v>
      </c>
    </row>
    <row r="563" spans="7:11" x14ac:dyDescent="0.3">
      <c r="G563">
        <v>52380</v>
      </c>
      <c r="H563" t="s">
        <v>31</v>
      </c>
      <c r="J563">
        <v>20330</v>
      </c>
      <c r="K563" t="s">
        <v>23</v>
      </c>
    </row>
    <row r="564" spans="7:11" x14ac:dyDescent="0.3">
      <c r="G564">
        <v>21190</v>
      </c>
      <c r="H564" t="s">
        <v>31</v>
      </c>
      <c r="J564">
        <v>36220</v>
      </c>
      <c r="K564" t="s">
        <v>23</v>
      </c>
    </row>
    <row r="565" spans="7:11" x14ac:dyDescent="0.3">
      <c r="G565">
        <v>61180</v>
      </c>
      <c r="H565" t="s">
        <v>31</v>
      </c>
      <c r="J565">
        <v>42330</v>
      </c>
      <c r="K565" t="s">
        <v>23</v>
      </c>
    </row>
    <row r="566" spans="7:11" x14ac:dyDescent="0.3">
      <c r="G566">
        <v>62140</v>
      </c>
      <c r="H566" t="s">
        <v>31</v>
      </c>
      <c r="J566">
        <v>36810</v>
      </c>
      <c r="K566" t="s">
        <v>23</v>
      </c>
    </row>
    <row r="567" spans="7:11" x14ac:dyDescent="0.3">
      <c r="G567">
        <v>82680</v>
      </c>
      <c r="H567" t="s">
        <v>31</v>
      </c>
      <c r="J567">
        <v>54600</v>
      </c>
      <c r="K567" t="s">
        <v>23</v>
      </c>
    </row>
    <row r="568" spans="7:11" x14ac:dyDescent="0.3">
      <c r="G568">
        <v>80950</v>
      </c>
      <c r="H568" t="s">
        <v>31</v>
      </c>
      <c r="J568">
        <v>21870</v>
      </c>
      <c r="K568" t="s">
        <v>23</v>
      </c>
    </row>
    <row r="569" spans="7:11" x14ac:dyDescent="0.3">
      <c r="G569">
        <v>29040</v>
      </c>
      <c r="H569" t="s">
        <v>31</v>
      </c>
      <c r="J569">
        <v>40890</v>
      </c>
      <c r="K569" t="s">
        <v>23</v>
      </c>
    </row>
    <row r="570" spans="7:11" x14ac:dyDescent="0.3">
      <c r="G570">
        <v>29760</v>
      </c>
      <c r="H570" t="s">
        <v>31</v>
      </c>
      <c r="J570">
        <v>166270</v>
      </c>
      <c r="K570" t="s">
        <v>23</v>
      </c>
    </row>
    <row r="571" spans="7:11" x14ac:dyDescent="0.3">
      <c r="G571">
        <v>159920</v>
      </c>
      <c r="H571" t="s">
        <v>31</v>
      </c>
      <c r="J571">
        <v>26190</v>
      </c>
      <c r="K571" t="s">
        <v>23</v>
      </c>
    </row>
    <row r="572" spans="7:11" x14ac:dyDescent="0.3">
      <c r="G572">
        <v>67550</v>
      </c>
      <c r="H572" t="s">
        <v>31</v>
      </c>
      <c r="J572">
        <v>56790</v>
      </c>
      <c r="K572" t="s">
        <v>23</v>
      </c>
    </row>
    <row r="573" spans="7:11" x14ac:dyDescent="0.3">
      <c r="G573">
        <v>109650</v>
      </c>
      <c r="H573" t="s">
        <v>31</v>
      </c>
      <c r="J573">
        <v>154020</v>
      </c>
      <c r="K573" t="s">
        <v>23</v>
      </c>
    </row>
    <row r="574" spans="7:11" x14ac:dyDescent="0.3">
      <c r="G574">
        <v>49360</v>
      </c>
      <c r="H574" t="s">
        <v>31</v>
      </c>
      <c r="J574">
        <v>30410</v>
      </c>
      <c r="K574" t="s">
        <v>23</v>
      </c>
    </row>
    <row r="575" spans="7:11" x14ac:dyDescent="0.3">
      <c r="G575">
        <v>53040</v>
      </c>
      <c r="H575" t="s">
        <v>31</v>
      </c>
      <c r="J575">
        <v>34470</v>
      </c>
      <c r="K575" t="s">
        <v>23</v>
      </c>
    </row>
    <row r="576" spans="7:11" x14ac:dyDescent="0.3">
      <c r="G576">
        <v>22440</v>
      </c>
      <c r="H576" t="s">
        <v>31</v>
      </c>
      <c r="J576">
        <v>195130</v>
      </c>
      <c r="K576" t="s">
        <v>23</v>
      </c>
    </row>
    <row r="577" spans="7:11" x14ac:dyDescent="0.3">
      <c r="G577">
        <v>22850</v>
      </c>
      <c r="H577" t="s">
        <v>31</v>
      </c>
      <c r="J577">
        <v>27730</v>
      </c>
      <c r="K577" t="s">
        <v>23</v>
      </c>
    </row>
    <row r="578" spans="7:11" x14ac:dyDescent="0.3">
      <c r="G578">
        <v>41970</v>
      </c>
      <c r="H578" t="s">
        <v>31</v>
      </c>
      <c r="J578">
        <v>20830</v>
      </c>
      <c r="K578" t="s">
        <v>23</v>
      </c>
    </row>
    <row r="579" spans="7:11" x14ac:dyDescent="0.3">
      <c r="G579">
        <v>45220</v>
      </c>
      <c r="H579" t="s">
        <v>31</v>
      </c>
      <c r="J579">
        <v>83810</v>
      </c>
      <c r="K579" t="s">
        <v>23</v>
      </c>
    </row>
    <row r="580" spans="7:11" x14ac:dyDescent="0.3">
      <c r="G580">
        <v>45580</v>
      </c>
      <c r="H580" t="s">
        <v>31</v>
      </c>
      <c r="J580">
        <v>26910</v>
      </c>
      <c r="K580" t="s">
        <v>23</v>
      </c>
    </row>
    <row r="581" spans="7:11" x14ac:dyDescent="0.3">
      <c r="G581">
        <v>26540</v>
      </c>
      <c r="H581" t="s">
        <v>31</v>
      </c>
      <c r="J581">
        <v>42860</v>
      </c>
      <c r="K581" t="s">
        <v>23</v>
      </c>
    </row>
    <row r="582" spans="7:11" x14ac:dyDescent="0.3">
      <c r="G582">
        <v>195660</v>
      </c>
      <c r="H582" t="s">
        <v>31</v>
      </c>
      <c r="J582">
        <v>26590</v>
      </c>
      <c r="K582" t="s">
        <v>23</v>
      </c>
    </row>
    <row r="583" spans="7:11" x14ac:dyDescent="0.3">
      <c r="G583">
        <v>28860</v>
      </c>
      <c r="H583" t="s">
        <v>31</v>
      </c>
      <c r="J583">
        <v>94340</v>
      </c>
      <c r="K583" t="s">
        <v>23</v>
      </c>
    </row>
    <row r="584" spans="7:11" x14ac:dyDescent="0.3">
      <c r="G584">
        <v>98240</v>
      </c>
      <c r="H584" t="s">
        <v>31</v>
      </c>
      <c r="J584">
        <v>55610</v>
      </c>
      <c r="K584" t="s">
        <v>23</v>
      </c>
    </row>
    <row r="585" spans="7:11" x14ac:dyDescent="0.3">
      <c r="G585">
        <v>109320</v>
      </c>
      <c r="H585" t="s">
        <v>31</v>
      </c>
      <c r="J585">
        <v>66460</v>
      </c>
      <c r="K585" t="s">
        <v>23</v>
      </c>
    </row>
    <row r="586" spans="7:11" x14ac:dyDescent="0.3">
      <c r="G586">
        <v>43060</v>
      </c>
      <c r="H586" t="s">
        <v>31</v>
      </c>
      <c r="J586">
        <v>77250</v>
      </c>
      <c r="K586" t="s">
        <v>23</v>
      </c>
    </row>
    <row r="587" spans="7:11" x14ac:dyDescent="0.3">
      <c r="G587">
        <v>53370</v>
      </c>
      <c r="H587" t="s">
        <v>31</v>
      </c>
      <c r="J587">
        <v>107250</v>
      </c>
      <c r="K587" t="s">
        <v>23</v>
      </c>
    </row>
    <row r="588" spans="7:11" x14ac:dyDescent="0.3">
      <c r="G588">
        <v>62720</v>
      </c>
      <c r="H588" t="s">
        <v>31</v>
      </c>
      <c r="J588">
        <v>88470</v>
      </c>
      <c r="K588" t="s">
        <v>23</v>
      </c>
    </row>
    <row r="589" spans="7:11" x14ac:dyDescent="0.3">
      <c r="G589">
        <v>28860</v>
      </c>
      <c r="H589" t="s">
        <v>31</v>
      </c>
      <c r="J589">
        <v>20450</v>
      </c>
      <c r="K589" t="s">
        <v>23</v>
      </c>
    </row>
    <row r="590" spans="7:11" x14ac:dyDescent="0.3">
      <c r="G590">
        <v>96020</v>
      </c>
      <c r="H590" t="s">
        <v>31</v>
      </c>
      <c r="J590">
        <v>33480</v>
      </c>
      <c r="K590" t="s">
        <v>23</v>
      </c>
    </row>
    <row r="591" spans="7:11" x14ac:dyDescent="0.3">
      <c r="G591">
        <v>28360</v>
      </c>
      <c r="H591" t="s">
        <v>31</v>
      </c>
      <c r="J591">
        <v>12810</v>
      </c>
      <c r="K591" t="s">
        <v>23</v>
      </c>
    </row>
    <row r="592" spans="7:11" x14ac:dyDescent="0.3">
      <c r="G592">
        <v>59850</v>
      </c>
      <c r="H592" t="s">
        <v>31</v>
      </c>
      <c r="J592">
        <v>28190</v>
      </c>
      <c r="K592" t="s">
        <v>23</v>
      </c>
    </row>
    <row r="593" spans="7:11" x14ac:dyDescent="0.3">
      <c r="G593">
        <v>25790</v>
      </c>
      <c r="H593" t="s">
        <v>31</v>
      </c>
      <c r="J593">
        <v>48510</v>
      </c>
      <c r="K593" t="s">
        <v>23</v>
      </c>
    </row>
    <row r="594" spans="7:11" x14ac:dyDescent="0.3">
      <c r="G594">
        <v>71040</v>
      </c>
      <c r="H594" t="s">
        <v>31</v>
      </c>
      <c r="J594">
        <v>40280</v>
      </c>
      <c r="K594" t="s">
        <v>23</v>
      </c>
    </row>
    <row r="595" spans="7:11" x14ac:dyDescent="0.3">
      <c r="G595">
        <v>63220</v>
      </c>
      <c r="H595" t="s">
        <v>31</v>
      </c>
      <c r="J595">
        <v>27200</v>
      </c>
      <c r="K595" t="s">
        <v>23</v>
      </c>
    </row>
    <row r="596" spans="7:11" x14ac:dyDescent="0.3">
      <c r="G596">
        <v>10090</v>
      </c>
      <c r="H596" t="s">
        <v>31</v>
      </c>
      <c r="J596">
        <v>81200</v>
      </c>
      <c r="K596" t="s">
        <v>23</v>
      </c>
    </row>
    <row r="597" spans="7:11" x14ac:dyDescent="0.3">
      <c r="G597">
        <v>46800</v>
      </c>
      <c r="H597" t="s">
        <v>31</v>
      </c>
      <c r="J597">
        <v>46470</v>
      </c>
      <c r="K597" t="s">
        <v>23</v>
      </c>
    </row>
    <row r="598" spans="7:11" x14ac:dyDescent="0.3">
      <c r="G598">
        <v>53960</v>
      </c>
      <c r="H598" t="s">
        <v>31</v>
      </c>
      <c r="J598">
        <v>32210</v>
      </c>
      <c r="K598" t="s">
        <v>23</v>
      </c>
    </row>
    <row r="599" spans="7:11" x14ac:dyDescent="0.3">
      <c r="G599">
        <v>67960</v>
      </c>
      <c r="H599" t="s">
        <v>31</v>
      </c>
      <c r="J599">
        <v>86210</v>
      </c>
      <c r="K599" t="s">
        <v>23</v>
      </c>
    </row>
    <row r="600" spans="7:11" x14ac:dyDescent="0.3">
      <c r="G600">
        <v>49600</v>
      </c>
      <c r="H600" t="s">
        <v>31</v>
      </c>
      <c r="J600">
        <v>45770</v>
      </c>
      <c r="K600" t="s">
        <v>23</v>
      </c>
    </row>
    <row r="601" spans="7:11" x14ac:dyDescent="0.3">
      <c r="G601">
        <v>137700</v>
      </c>
      <c r="H601" t="s">
        <v>31</v>
      </c>
      <c r="J601">
        <v>45530</v>
      </c>
      <c r="K601" t="s">
        <v>23</v>
      </c>
    </row>
    <row r="602" spans="7:11" x14ac:dyDescent="0.3">
      <c r="G602">
        <v>23420</v>
      </c>
      <c r="H602" t="s">
        <v>31</v>
      </c>
      <c r="J602">
        <v>76250</v>
      </c>
      <c r="K602" t="s">
        <v>23</v>
      </c>
    </row>
    <row r="603" spans="7:11" x14ac:dyDescent="0.3">
      <c r="G603">
        <v>68110</v>
      </c>
      <c r="H603" t="s">
        <v>31</v>
      </c>
      <c r="J603">
        <v>74120</v>
      </c>
      <c r="K603" t="s">
        <v>23</v>
      </c>
    </row>
    <row r="604" spans="7:11" x14ac:dyDescent="0.3">
      <c r="G604">
        <v>30570</v>
      </c>
      <c r="H604" t="s">
        <v>31</v>
      </c>
      <c r="J604">
        <v>111590</v>
      </c>
      <c r="K604" t="s">
        <v>23</v>
      </c>
    </row>
    <row r="605" spans="7:11" x14ac:dyDescent="0.3">
      <c r="G605">
        <v>61800</v>
      </c>
      <c r="H605" t="s">
        <v>31</v>
      </c>
      <c r="J605">
        <v>104750</v>
      </c>
      <c r="K605" t="s">
        <v>23</v>
      </c>
    </row>
    <row r="606" spans="7:11" x14ac:dyDescent="0.3">
      <c r="G606">
        <v>198590</v>
      </c>
      <c r="H606" t="s">
        <v>31</v>
      </c>
      <c r="J606">
        <v>148140</v>
      </c>
      <c r="K606" t="s">
        <v>23</v>
      </c>
    </row>
    <row r="607" spans="7:11" x14ac:dyDescent="0.3">
      <c r="G607">
        <v>59800</v>
      </c>
      <c r="H607" t="s">
        <v>31</v>
      </c>
      <c r="J607">
        <v>191410</v>
      </c>
      <c r="K607" t="s">
        <v>23</v>
      </c>
    </row>
    <row r="608" spans="7:11" x14ac:dyDescent="0.3">
      <c r="G608">
        <v>43810</v>
      </c>
      <c r="H608" t="s">
        <v>31</v>
      </c>
      <c r="J608">
        <v>54050</v>
      </c>
      <c r="K608" t="s">
        <v>23</v>
      </c>
    </row>
    <row r="609" spans="7:11" x14ac:dyDescent="0.3">
      <c r="G609">
        <v>25720</v>
      </c>
      <c r="H609" t="s">
        <v>31</v>
      </c>
      <c r="J609">
        <v>87930</v>
      </c>
      <c r="K609" t="s">
        <v>23</v>
      </c>
    </row>
    <row r="610" spans="7:11" x14ac:dyDescent="0.3">
      <c r="G610">
        <v>65000</v>
      </c>
      <c r="H610" t="s">
        <v>31</v>
      </c>
      <c r="J610">
        <v>191890</v>
      </c>
      <c r="K610" t="s">
        <v>23</v>
      </c>
    </row>
    <row r="611" spans="7:11" x14ac:dyDescent="0.3">
      <c r="G611">
        <v>26940</v>
      </c>
      <c r="H611" t="s">
        <v>31</v>
      </c>
      <c r="J611">
        <v>38750</v>
      </c>
      <c r="K611" t="s">
        <v>23</v>
      </c>
    </row>
    <row r="612" spans="7:11" x14ac:dyDescent="0.3">
      <c r="G612">
        <v>22740</v>
      </c>
      <c r="H612" t="s">
        <v>31</v>
      </c>
      <c r="J612">
        <v>22160</v>
      </c>
      <c r="K612" t="s">
        <v>23</v>
      </c>
    </row>
    <row r="613" spans="7:11" x14ac:dyDescent="0.3">
      <c r="G613">
        <v>44340</v>
      </c>
      <c r="H613" t="s">
        <v>31</v>
      </c>
      <c r="J613">
        <v>117130</v>
      </c>
      <c r="K613" t="s">
        <v>23</v>
      </c>
    </row>
    <row r="614" spans="7:11" x14ac:dyDescent="0.3">
      <c r="G614">
        <v>62880</v>
      </c>
      <c r="H614" t="s">
        <v>31</v>
      </c>
      <c r="J614">
        <v>78610</v>
      </c>
      <c r="K614" t="s">
        <v>23</v>
      </c>
    </row>
    <row r="615" spans="7:11" x14ac:dyDescent="0.3">
      <c r="G615">
        <v>76540</v>
      </c>
      <c r="H615" t="s">
        <v>31</v>
      </c>
      <c r="J615">
        <v>37080</v>
      </c>
      <c r="K615" t="s">
        <v>23</v>
      </c>
    </row>
    <row r="616" spans="7:11" x14ac:dyDescent="0.3">
      <c r="G616">
        <v>17060</v>
      </c>
      <c r="H616" t="s">
        <v>31</v>
      </c>
      <c r="J616">
        <v>53040</v>
      </c>
      <c r="K616" t="s">
        <v>23</v>
      </c>
    </row>
    <row r="617" spans="7:11" x14ac:dyDescent="0.3">
      <c r="G617">
        <v>109340</v>
      </c>
      <c r="H617" t="s">
        <v>31</v>
      </c>
      <c r="J617">
        <v>26420</v>
      </c>
      <c r="K617" t="s">
        <v>23</v>
      </c>
    </row>
    <row r="618" spans="7:11" x14ac:dyDescent="0.3">
      <c r="G618">
        <v>47750</v>
      </c>
      <c r="H618" t="s">
        <v>31</v>
      </c>
      <c r="J618">
        <v>27590</v>
      </c>
      <c r="K618" t="s">
        <v>23</v>
      </c>
    </row>
    <row r="619" spans="7:11" x14ac:dyDescent="0.3">
      <c r="G619">
        <v>25150</v>
      </c>
      <c r="H619" t="s">
        <v>31</v>
      </c>
      <c r="J619">
        <v>68040</v>
      </c>
      <c r="K619" t="s">
        <v>23</v>
      </c>
    </row>
    <row r="620" spans="7:11" x14ac:dyDescent="0.3">
      <c r="G620">
        <v>179240</v>
      </c>
      <c r="H620" t="s">
        <v>31</v>
      </c>
      <c r="J620">
        <v>61420</v>
      </c>
      <c r="K620" t="s">
        <v>23</v>
      </c>
    </row>
    <row r="621" spans="7:11" x14ac:dyDescent="0.3">
      <c r="G621">
        <v>25320</v>
      </c>
      <c r="H621" t="s">
        <v>31</v>
      </c>
      <c r="J621">
        <v>25000</v>
      </c>
      <c r="K621" t="s">
        <v>23</v>
      </c>
    </row>
    <row r="622" spans="7:11" x14ac:dyDescent="0.3">
      <c r="G622">
        <v>25590</v>
      </c>
      <c r="H622" t="s">
        <v>31</v>
      </c>
      <c r="J622">
        <v>63890</v>
      </c>
      <c r="K622" t="s">
        <v>23</v>
      </c>
    </row>
    <row r="623" spans="7:11" x14ac:dyDescent="0.3">
      <c r="G623">
        <v>49080</v>
      </c>
      <c r="H623" t="s">
        <v>31</v>
      </c>
      <c r="J623">
        <v>111030</v>
      </c>
      <c r="K623" t="s">
        <v>23</v>
      </c>
    </row>
    <row r="624" spans="7:11" x14ac:dyDescent="0.3">
      <c r="G624">
        <v>24130</v>
      </c>
      <c r="H624" t="s">
        <v>31</v>
      </c>
      <c r="J624">
        <v>22970</v>
      </c>
      <c r="K624" t="s">
        <v>23</v>
      </c>
    </row>
    <row r="625" spans="7:11" x14ac:dyDescent="0.3">
      <c r="G625">
        <v>24790</v>
      </c>
      <c r="H625" t="s">
        <v>31</v>
      </c>
      <c r="J625">
        <v>24500</v>
      </c>
      <c r="K625" t="s">
        <v>23</v>
      </c>
    </row>
    <row r="626" spans="7:11" x14ac:dyDescent="0.3">
      <c r="G626">
        <v>23210</v>
      </c>
      <c r="H626" t="s">
        <v>31</v>
      </c>
      <c r="J626">
        <v>50930</v>
      </c>
      <c r="K626" t="s">
        <v>23</v>
      </c>
    </row>
    <row r="627" spans="7:11" x14ac:dyDescent="0.3">
      <c r="G627">
        <v>173990</v>
      </c>
      <c r="H627" t="s">
        <v>31</v>
      </c>
      <c r="J627">
        <v>53090</v>
      </c>
      <c r="K627" t="s">
        <v>23</v>
      </c>
    </row>
    <row r="628" spans="7:11" x14ac:dyDescent="0.3">
      <c r="G628">
        <v>36330</v>
      </c>
      <c r="H628" t="s">
        <v>31</v>
      </c>
      <c r="J628">
        <v>51210</v>
      </c>
      <c r="K628" t="s">
        <v>23</v>
      </c>
    </row>
    <row r="629" spans="7:11" x14ac:dyDescent="0.3">
      <c r="G629">
        <v>54720</v>
      </c>
      <c r="H629" t="s">
        <v>31</v>
      </c>
      <c r="J629">
        <v>168560</v>
      </c>
      <c r="K629" t="s">
        <v>23</v>
      </c>
    </row>
    <row r="630" spans="7:11" x14ac:dyDescent="0.3">
      <c r="G630">
        <v>49690</v>
      </c>
      <c r="H630" t="s">
        <v>31</v>
      </c>
      <c r="J630">
        <v>26860</v>
      </c>
      <c r="K630" t="s">
        <v>23</v>
      </c>
    </row>
    <row r="631" spans="7:11" x14ac:dyDescent="0.3">
      <c r="G631">
        <v>63470</v>
      </c>
      <c r="H631" t="s">
        <v>31</v>
      </c>
      <c r="J631">
        <v>66320</v>
      </c>
      <c r="K631" t="s">
        <v>23</v>
      </c>
    </row>
    <row r="632" spans="7:11" x14ac:dyDescent="0.3">
      <c r="G632">
        <v>27430</v>
      </c>
      <c r="H632" t="s">
        <v>31</v>
      </c>
      <c r="J632">
        <v>35050</v>
      </c>
      <c r="K632" t="s">
        <v>23</v>
      </c>
    </row>
    <row r="633" spans="7:11" x14ac:dyDescent="0.3">
      <c r="G633">
        <v>75250</v>
      </c>
      <c r="H633" t="s">
        <v>31</v>
      </c>
      <c r="J633">
        <v>63970</v>
      </c>
      <c r="K633" t="s">
        <v>23</v>
      </c>
    </row>
    <row r="634" spans="7:11" x14ac:dyDescent="0.3">
      <c r="G634">
        <v>20070</v>
      </c>
      <c r="H634" t="s">
        <v>31</v>
      </c>
      <c r="J634">
        <v>62740</v>
      </c>
      <c r="K634" t="s">
        <v>23</v>
      </c>
    </row>
    <row r="635" spans="7:11" x14ac:dyDescent="0.3">
      <c r="G635">
        <v>196270</v>
      </c>
      <c r="H635" t="s">
        <v>31</v>
      </c>
      <c r="J635">
        <v>75870</v>
      </c>
      <c r="K635" t="s">
        <v>23</v>
      </c>
    </row>
    <row r="636" spans="7:11" x14ac:dyDescent="0.3">
      <c r="G636">
        <v>33760</v>
      </c>
      <c r="H636" t="s">
        <v>31</v>
      </c>
      <c r="J636">
        <v>42580</v>
      </c>
      <c r="K636" t="s">
        <v>23</v>
      </c>
    </row>
    <row r="637" spans="7:11" x14ac:dyDescent="0.3">
      <c r="G637">
        <v>88230</v>
      </c>
      <c r="H637" t="s">
        <v>31</v>
      </c>
      <c r="J637">
        <v>43640</v>
      </c>
      <c r="K637" t="s">
        <v>23</v>
      </c>
    </row>
    <row r="638" spans="7:11" x14ac:dyDescent="0.3">
      <c r="G638">
        <v>22070</v>
      </c>
      <c r="H638" t="s">
        <v>31</v>
      </c>
      <c r="J638">
        <v>43350</v>
      </c>
      <c r="K638" t="s">
        <v>23</v>
      </c>
    </row>
    <row r="639" spans="7:11" x14ac:dyDescent="0.3">
      <c r="G639">
        <v>36910</v>
      </c>
      <c r="H639" t="s">
        <v>31</v>
      </c>
      <c r="J639">
        <v>53260</v>
      </c>
      <c r="K639" t="s">
        <v>23</v>
      </c>
    </row>
    <row r="640" spans="7:11" x14ac:dyDescent="0.3">
      <c r="G640">
        <v>43020</v>
      </c>
      <c r="H640" t="s">
        <v>31</v>
      </c>
      <c r="J640">
        <v>32800</v>
      </c>
      <c r="K640" t="s">
        <v>23</v>
      </c>
    </row>
    <row r="641" spans="7:11" x14ac:dyDescent="0.3">
      <c r="G641">
        <v>168850</v>
      </c>
      <c r="H641" t="s">
        <v>31</v>
      </c>
      <c r="J641">
        <v>54850</v>
      </c>
      <c r="K641" t="s">
        <v>23</v>
      </c>
    </row>
    <row r="642" spans="7:11" x14ac:dyDescent="0.3">
      <c r="G642">
        <v>76550</v>
      </c>
      <c r="H642" t="s">
        <v>31</v>
      </c>
      <c r="J642">
        <v>43420</v>
      </c>
      <c r="K642" t="s">
        <v>23</v>
      </c>
    </row>
    <row r="643" spans="7:11" x14ac:dyDescent="0.3">
      <c r="G643">
        <v>27910</v>
      </c>
      <c r="H643" t="s">
        <v>31</v>
      </c>
      <c r="J643">
        <v>27820</v>
      </c>
      <c r="K643" t="s">
        <v>23</v>
      </c>
    </row>
    <row r="644" spans="7:11" x14ac:dyDescent="0.3">
      <c r="G644">
        <v>49680</v>
      </c>
      <c r="H644" t="s">
        <v>31</v>
      </c>
      <c r="J644">
        <v>38330</v>
      </c>
      <c r="K644" t="s">
        <v>23</v>
      </c>
    </row>
    <row r="645" spans="7:11" x14ac:dyDescent="0.3">
      <c r="G645">
        <v>28440</v>
      </c>
      <c r="H645" t="s">
        <v>31</v>
      </c>
      <c r="J645">
        <v>42440</v>
      </c>
      <c r="K645" t="s">
        <v>23</v>
      </c>
    </row>
    <row r="646" spans="7:11" x14ac:dyDescent="0.3">
      <c r="G646">
        <v>19040</v>
      </c>
      <c r="H646" t="s">
        <v>31</v>
      </c>
      <c r="J646">
        <v>184300</v>
      </c>
      <c r="K646" t="s">
        <v>23</v>
      </c>
    </row>
    <row r="647" spans="7:11" x14ac:dyDescent="0.3">
      <c r="G647">
        <v>134990</v>
      </c>
      <c r="H647" t="s">
        <v>31</v>
      </c>
      <c r="J647">
        <v>16010</v>
      </c>
      <c r="K647" t="s">
        <v>23</v>
      </c>
    </row>
    <row r="648" spans="7:11" x14ac:dyDescent="0.3">
      <c r="G648">
        <v>137580</v>
      </c>
      <c r="H648" t="s">
        <v>31</v>
      </c>
      <c r="J648">
        <v>31490</v>
      </c>
      <c r="K648" t="s">
        <v>23</v>
      </c>
    </row>
    <row r="649" spans="7:11" x14ac:dyDescent="0.3">
      <c r="G649">
        <v>65780</v>
      </c>
      <c r="H649" t="s">
        <v>31</v>
      </c>
      <c r="J649">
        <v>176390</v>
      </c>
      <c r="K649" t="s">
        <v>23</v>
      </c>
    </row>
    <row r="650" spans="7:11" x14ac:dyDescent="0.3">
      <c r="G650">
        <v>44220</v>
      </c>
      <c r="H650" t="s">
        <v>31</v>
      </c>
      <c r="J650">
        <v>23190</v>
      </c>
      <c r="K650" t="s">
        <v>23</v>
      </c>
    </row>
    <row r="651" spans="7:11" x14ac:dyDescent="0.3">
      <c r="G651">
        <v>21680</v>
      </c>
      <c r="H651" t="s">
        <v>31</v>
      </c>
      <c r="J651">
        <v>116910</v>
      </c>
      <c r="K651" t="s">
        <v>23</v>
      </c>
    </row>
    <row r="652" spans="7:11" x14ac:dyDescent="0.3">
      <c r="G652">
        <v>28530</v>
      </c>
      <c r="H652" t="s">
        <v>31</v>
      </c>
      <c r="J652">
        <v>53240</v>
      </c>
      <c r="K652" t="s">
        <v>23</v>
      </c>
    </row>
    <row r="653" spans="7:11" x14ac:dyDescent="0.3">
      <c r="G653">
        <v>27410</v>
      </c>
      <c r="H653" t="s">
        <v>31</v>
      </c>
      <c r="J653">
        <v>167520</v>
      </c>
      <c r="K653" t="s">
        <v>23</v>
      </c>
    </row>
    <row r="654" spans="7:11" x14ac:dyDescent="0.3">
      <c r="G654">
        <v>52200</v>
      </c>
      <c r="H654" t="s">
        <v>31</v>
      </c>
      <c r="J654">
        <v>52280</v>
      </c>
      <c r="K654" t="s">
        <v>23</v>
      </c>
    </row>
    <row r="655" spans="7:11" x14ac:dyDescent="0.3">
      <c r="G655">
        <v>27430</v>
      </c>
      <c r="H655" t="s">
        <v>31</v>
      </c>
      <c r="J655">
        <v>27000</v>
      </c>
      <c r="K655" t="s">
        <v>23</v>
      </c>
    </row>
    <row r="656" spans="7:11" x14ac:dyDescent="0.3">
      <c r="G656">
        <v>49500</v>
      </c>
      <c r="H656" t="s">
        <v>31</v>
      </c>
      <c r="J656">
        <v>192460</v>
      </c>
      <c r="K656" t="s">
        <v>23</v>
      </c>
    </row>
    <row r="657" spans="7:11" x14ac:dyDescent="0.3">
      <c r="G657">
        <v>35790</v>
      </c>
      <c r="H657" t="s">
        <v>31</v>
      </c>
      <c r="J657">
        <v>25060</v>
      </c>
      <c r="K657" t="s">
        <v>23</v>
      </c>
    </row>
    <row r="658" spans="7:11" x14ac:dyDescent="0.3">
      <c r="G658">
        <v>36920</v>
      </c>
      <c r="H658" t="s">
        <v>31</v>
      </c>
      <c r="J658">
        <v>60620</v>
      </c>
      <c r="K658" t="s">
        <v>23</v>
      </c>
    </row>
    <row r="659" spans="7:11" x14ac:dyDescent="0.3">
      <c r="G659">
        <v>25590</v>
      </c>
      <c r="H659" t="s">
        <v>31</v>
      </c>
      <c r="J659">
        <v>43820</v>
      </c>
      <c r="K659" t="s">
        <v>23</v>
      </c>
    </row>
    <row r="660" spans="7:11" x14ac:dyDescent="0.3">
      <c r="G660">
        <v>28750</v>
      </c>
      <c r="H660" t="s">
        <v>31</v>
      </c>
      <c r="J660">
        <v>21430</v>
      </c>
      <c r="K660" t="s">
        <v>23</v>
      </c>
    </row>
    <row r="661" spans="7:11" x14ac:dyDescent="0.3">
      <c r="G661">
        <v>187890</v>
      </c>
      <c r="H661" t="s">
        <v>31</v>
      </c>
      <c r="J661">
        <v>61620</v>
      </c>
      <c r="K661" t="s">
        <v>23</v>
      </c>
    </row>
    <row r="662" spans="7:11" x14ac:dyDescent="0.3">
      <c r="G662">
        <v>191900</v>
      </c>
      <c r="H662" t="s">
        <v>31</v>
      </c>
      <c r="J662">
        <v>50940</v>
      </c>
      <c r="K662" t="s">
        <v>23</v>
      </c>
    </row>
    <row r="663" spans="7:11" x14ac:dyDescent="0.3">
      <c r="G663">
        <v>102310</v>
      </c>
      <c r="H663" t="s">
        <v>31</v>
      </c>
      <c r="J663">
        <v>68770</v>
      </c>
      <c r="K663" t="s">
        <v>23</v>
      </c>
    </row>
    <row r="664" spans="7:11" x14ac:dyDescent="0.3">
      <c r="G664">
        <v>171230</v>
      </c>
      <c r="H664" t="s">
        <v>31</v>
      </c>
      <c r="J664">
        <v>25530</v>
      </c>
      <c r="K664" t="s">
        <v>23</v>
      </c>
    </row>
    <row r="665" spans="7:11" x14ac:dyDescent="0.3">
      <c r="G665">
        <v>70940</v>
      </c>
      <c r="H665" t="s">
        <v>31</v>
      </c>
      <c r="J665">
        <v>51600</v>
      </c>
      <c r="K665" t="s">
        <v>23</v>
      </c>
    </row>
    <row r="666" spans="7:11" x14ac:dyDescent="0.3">
      <c r="G666">
        <v>34230</v>
      </c>
      <c r="H666" t="s">
        <v>31</v>
      </c>
      <c r="J666">
        <v>171590</v>
      </c>
      <c r="K666" t="s">
        <v>23</v>
      </c>
    </row>
    <row r="667" spans="7:11" x14ac:dyDescent="0.3">
      <c r="G667">
        <v>61790</v>
      </c>
      <c r="H667" t="s">
        <v>31</v>
      </c>
      <c r="J667">
        <v>128080</v>
      </c>
      <c r="K667" t="s">
        <v>23</v>
      </c>
    </row>
    <row r="668" spans="7:11" x14ac:dyDescent="0.3">
      <c r="G668">
        <v>29960</v>
      </c>
      <c r="H668" t="s">
        <v>31</v>
      </c>
      <c r="J668">
        <v>102210</v>
      </c>
      <c r="K668" t="s">
        <v>23</v>
      </c>
    </row>
    <row r="669" spans="7:11" x14ac:dyDescent="0.3">
      <c r="G669">
        <v>40780</v>
      </c>
      <c r="H669" t="s">
        <v>31</v>
      </c>
      <c r="J669">
        <v>47790</v>
      </c>
      <c r="K669" t="s">
        <v>23</v>
      </c>
    </row>
    <row r="670" spans="7:11" x14ac:dyDescent="0.3">
      <c r="G670">
        <v>167990</v>
      </c>
      <c r="H670" t="s">
        <v>31</v>
      </c>
      <c r="J670">
        <v>37370</v>
      </c>
      <c r="K670" t="s">
        <v>23</v>
      </c>
    </row>
    <row r="671" spans="7:11" x14ac:dyDescent="0.3">
      <c r="G671">
        <v>173280</v>
      </c>
      <c r="H671" t="s">
        <v>31</v>
      </c>
      <c r="J671">
        <v>23660</v>
      </c>
      <c r="K671" t="s">
        <v>23</v>
      </c>
    </row>
    <row r="672" spans="7:11" x14ac:dyDescent="0.3">
      <c r="G672">
        <v>20990</v>
      </c>
      <c r="H672" t="s">
        <v>31</v>
      </c>
      <c r="J672">
        <v>163070</v>
      </c>
      <c r="K672" t="s">
        <v>23</v>
      </c>
    </row>
    <row r="673" spans="7:11" x14ac:dyDescent="0.3">
      <c r="G673">
        <v>56470</v>
      </c>
      <c r="H673" t="s">
        <v>31</v>
      </c>
      <c r="J673">
        <v>59330</v>
      </c>
      <c r="K673" t="s">
        <v>23</v>
      </c>
    </row>
    <row r="674" spans="7:11" x14ac:dyDescent="0.3">
      <c r="G674">
        <v>100960</v>
      </c>
      <c r="H674" t="s">
        <v>31</v>
      </c>
      <c r="J674">
        <v>34240</v>
      </c>
      <c r="K674" t="s">
        <v>23</v>
      </c>
    </row>
    <row r="675" spans="7:11" x14ac:dyDescent="0.3">
      <c r="G675">
        <v>54860</v>
      </c>
      <c r="H675" t="s">
        <v>31</v>
      </c>
      <c r="J675">
        <v>40370</v>
      </c>
      <c r="K675" t="s">
        <v>23</v>
      </c>
    </row>
    <row r="676" spans="7:11" x14ac:dyDescent="0.3">
      <c r="G676">
        <v>84630</v>
      </c>
      <c r="H676" t="s">
        <v>31</v>
      </c>
      <c r="J676">
        <v>25590</v>
      </c>
      <c r="K676" t="s">
        <v>23</v>
      </c>
    </row>
    <row r="677" spans="7:11" x14ac:dyDescent="0.3">
      <c r="G677">
        <v>165980</v>
      </c>
      <c r="H677" t="s">
        <v>31</v>
      </c>
      <c r="J677">
        <v>62010</v>
      </c>
      <c r="K677" t="s">
        <v>23</v>
      </c>
    </row>
    <row r="678" spans="7:11" x14ac:dyDescent="0.3">
      <c r="G678">
        <v>36730</v>
      </c>
      <c r="H678" t="s">
        <v>31</v>
      </c>
      <c r="J678">
        <v>44030</v>
      </c>
      <c r="K678" t="s">
        <v>23</v>
      </c>
    </row>
    <row r="679" spans="7:11" x14ac:dyDescent="0.3">
      <c r="G679">
        <v>47680</v>
      </c>
      <c r="H679" t="s">
        <v>31</v>
      </c>
      <c r="J679">
        <v>37610</v>
      </c>
      <c r="K679" t="s">
        <v>23</v>
      </c>
    </row>
    <row r="680" spans="7:11" x14ac:dyDescent="0.3">
      <c r="G680">
        <v>49000</v>
      </c>
      <c r="H680" t="s">
        <v>31</v>
      </c>
      <c r="J680">
        <v>107610</v>
      </c>
      <c r="K680" t="s">
        <v>23</v>
      </c>
    </row>
    <row r="681" spans="7:11" x14ac:dyDescent="0.3">
      <c r="G681">
        <v>24040</v>
      </c>
      <c r="H681" t="s">
        <v>31</v>
      </c>
      <c r="J681">
        <v>51750</v>
      </c>
      <c r="K681" t="s">
        <v>23</v>
      </c>
    </row>
    <row r="682" spans="7:11" x14ac:dyDescent="0.3">
      <c r="G682">
        <v>102090</v>
      </c>
      <c r="H682" t="s">
        <v>31</v>
      </c>
      <c r="J682">
        <v>138260</v>
      </c>
      <c r="K682" t="s">
        <v>23</v>
      </c>
    </row>
    <row r="683" spans="7:11" x14ac:dyDescent="0.3">
      <c r="G683">
        <v>45910</v>
      </c>
      <c r="H683" t="s">
        <v>31</v>
      </c>
      <c r="J683">
        <v>63340</v>
      </c>
      <c r="K683" t="s">
        <v>23</v>
      </c>
    </row>
    <row r="684" spans="7:11" x14ac:dyDescent="0.3">
      <c r="G684">
        <v>25610</v>
      </c>
      <c r="H684" t="s">
        <v>31</v>
      </c>
      <c r="J684">
        <v>49360</v>
      </c>
      <c r="K684" t="s">
        <v>23</v>
      </c>
    </row>
    <row r="685" spans="7:11" x14ac:dyDescent="0.3">
      <c r="G685">
        <v>144110</v>
      </c>
      <c r="H685" t="s">
        <v>31</v>
      </c>
      <c r="J685">
        <v>28180</v>
      </c>
      <c r="K685" t="s">
        <v>23</v>
      </c>
    </row>
    <row r="686" spans="7:11" x14ac:dyDescent="0.3">
      <c r="G686">
        <v>97140</v>
      </c>
      <c r="H686" t="s">
        <v>31</v>
      </c>
      <c r="J686">
        <v>23420</v>
      </c>
      <c r="K686" t="s">
        <v>23</v>
      </c>
    </row>
    <row r="687" spans="7:11" x14ac:dyDescent="0.3">
      <c r="G687">
        <v>54840</v>
      </c>
      <c r="H687" t="s">
        <v>31</v>
      </c>
      <c r="J687">
        <v>41940</v>
      </c>
      <c r="K687" t="s">
        <v>23</v>
      </c>
    </row>
    <row r="688" spans="7:11" x14ac:dyDescent="0.3">
      <c r="G688">
        <v>99240</v>
      </c>
      <c r="H688" t="s">
        <v>31</v>
      </c>
      <c r="J688">
        <v>106850</v>
      </c>
      <c r="K688" t="s">
        <v>23</v>
      </c>
    </row>
    <row r="689" spans="7:11" x14ac:dyDescent="0.3">
      <c r="G689">
        <v>82370</v>
      </c>
      <c r="H689" t="s">
        <v>31</v>
      </c>
      <c r="J689">
        <v>20220</v>
      </c>
      <c r="K689" t="s">
        <v>23</v>
      </c>
    </row>
    <row r="690" spans="7:11" x14ac:dyDescent="0.3">
      <c r="G690">
        <v>55620</v>
      </c>
      <c r="H690" t="s">
        <v>31</v>
      </c>
      <c r="J690">
        <v>23140</v>
      </c>
      <c r="K690" t="s">
        <v>23</v>
      </c>
    </row>
    <row r="691" spans="7:11" x14ac:dyDescent="0.3">
      <c r="G691">
        <v>33120</v>
      </c>
      <c r="H691" t="s">
        <v>31</v>
      </c>
      <c r="J691">
        <v>42560</v>
      </c>
      <c r="K691" t="s">
        <v>23</v>
      </c>
    </row>
    <row r="692" spans="7:11" x14ac:dyDescent="0.3">
      <c r="G692">
        <v>21410</v>
      </c>
      <c r="H692" t="s">
        <v>31</v>
      </c>
      <c r="J692">
        <v>35800</v>
      </c>
      <c r="K692" t="s">
        <v>23</v>
      </c>
    </row>
    <row r="693" spans="7:11" x14ac:dyDescent="0.3">
      <c r="G693">
        <v>43850</v>
      </c>
      <c r="H693" t="s">
        <v>31</v>
      </c>
      <c r="J693">
        <v>31620</v>
      </c>
      <c r="K693" t="s">
        <v>23</v>
      </c>
    </row>
    <row r="694" spans="7:11" x14ac:dyDescent="0.3">
      <c r="G694">
        <v>53320</v>
      </c>
      <c r="H694" t="s">
        <v>31</v>
      </c>
      <c r="J694">
        <v>65240</v>
      </c>
      <c r="K694" t="s">
        <v>23</v>
      </c>
    </row>
    <row r="695" spans="7:11" x14ac:dyDescent="0.3">
      <c r="G695">
        <v>40660</v>
      </c>
      <c r="H695" t="s">
        <v>31</v>
      </c>
      <c r="J695">
        <v>28990</v>
      </c>
      <c r="K695" t="s">
        <v>23</v>
      </c>
    </row>
    <row r="696" spans="7:11" x14ac:dyDescent="0.3">
      <c r="G696">
        <v>15690</v>
      </c>
      <c r="H696" t="s">
        <v>31</v>
      </c>
      <c r="J696">
        <v>52310</v>
      </c>
      <c r="K696" t="s">
        <v>23</v>
      </c>
    </row>
    <row r="697" spans="7:11" x14ac:dyDescent="0.3">
      <c r="G697">
        <v>41480</v>
      </c>
      <c r="H697" t="s">
        <v>31</v>
      </c>
      <c r="J697">
        <v>23560</v>
      </c>
      <c r="K697" t="s">
        <v>23</v>
      </c>
    </row>
    <row r="698" spans="7:11" x14ac:dyDescent="0.3">
      <c r="G698">
        <v>41870</v>
      </c>
      <c r="H698" t="s">
        <v>31</v>
      </c>
      <c r="J698">
        <v>28000</v>
      </c>
      <c r="K698" t="s">
        <v>23</v>
      </c>
    </row>
    <row r="699" spans="7:11" x14ac:dyDescent="0.3">
      <c r="G699">
        <v>159720</v>
      </c>
      <c r="H699" t="s">
        <v>31</v>
      </c>
      <c r="J699">
        <v>118360</v>
      </c>
      <c r="K699" t="s">
        <v>23</v>
      </c>
    </row>
    <row r="700" spans="7:11" x14ac:dyDescent="0.3">
      <c r="G700">
        <v>53470</v>
      </c>
      <c r="H700" t="s">
        <v>31</v>
      </c>
      <c r="J700">
        <v>109030</v>
      </c>
      <c r="K700" t="s">
        <v>23</v>
      </c>
    </row>
    <row r="701" spans="7:11" x14ac:dyDescent="0.3">
      <c r="G701">
        <v>108830</v>
      </c>
      <c r="H701" t="s">
        <v>31</v>
      </c>
      <c r="J701">
        <v>29730</v>
      </c>
      <c r="K701" t="s">
        <v>23</v>
      </c>
    </row>
    <row r="702" spans="7:11" x14ac:dyDescent="0.3">
      <c r="G702">
        <v>107480</v>
      </c>
      <c r="H702" t="s">
        <v>31</v>
      </c>
      <c r="J702">
        <v>142750</v>
      </c>
      <c r="K702" t="s">
        <v>23</v>
      </c>
    </row>
    <row r="703" spans="7:11" x14ac:dyDescent="0.3">
      <c r="G703">
        <v>15550</v>
      </c>
      <c r="H703" t="s">
        <v>31</v>
      </c>
      <c r="J703">
        <v>55620</v>
      </c>
      <c r="K703" t="s">
        <v>23</v>
      </c>
    </row>
    <row r="704" spans="7:11" x14ac:dyDescent="0.3">
      <c r="G704">
        <v>34770</v>
      </c>
      <c r="H704" t="s">
        <v>31</v>
      </c>
      <c r="J704">
        <v>45370</v>
      </c>
      <c r="K704" t="s">
        <v>23</v>
      </c>
    </row>
    <row r="705" spans="7:11" x14ac:dyDescent="0.3">
      <c r="G705">
        <v>55620</v>
      </c>
      <c r="H705" t="s">
        <v>31</v>
      </c>
      <c r="J705">
        <v>76420</v>
      </c>
      <c r="K705" t="s">
        <v>23</v>
      </c>
    </row>
    <row r="706" spans="7:11" x14ac:dyDescent="0.3">
      <c r="G706">
        <v>28620</v>
      </c>
      <c r="H706" t="s">
        <v>31</v>
      </c>
      <c r="J706">
        <v>52040</v>
      </c>
      <c r="K706" t="s">
        <v>23</v>
      </c>
    </row>
    <row r="707" spans="7:11" x14ac:dyDescent="0.3">
      <c r="G707">
        <v>49780</v>
      </c>
      <c r="H707" t="s">
        <v>31</v>
      </c>
      <c r="J707">
        <v>22770</v>
      </c>
      <c r="K707" t="s">
        <v>23</v>
      </c>
    </row>
    <row r="708" spans="7:11" x14ac:dyDescent="0.3">
      <c r="G708">
        <v>21800</v>
      </c>
      <c r="H708" t="s">
        <v>31</v>
      </c>
      <c r="J708">
        <v>27950</v>
      </c>
      <c r="K708" t="s">
        <v>23</v>
      </c>
    </row>
    <row r="709" spans="7:11" x14ac:dyDescent="0.3">
      <c r="G709">
        <v>71400</v>
      </c>
      <c r="H709" t="s">
        <v>31</v>
      </c>
      <c r="J709">
        <v>23800</v>
      </c>
      <c r="K709" t="s">
        <v>23</v>
      </c>
    </row>
    <row r="710" spans="7:11" x14ac:dyDescent="0.3">
      <c r="G710">
        <v>51470</v>
      </c>
      <c r="H710" t="s">
        <v>31</v>
      </c>
      <c r="J710">
        <v>47650</v>
      </c>
      <c r="K710" t="s">
        <v>23</v>
      </c>
    </row>
    <row r="711" spans="7:11" x14ac:dyDescent="0.3">
      <c r="G711">
        <v>24680</v>
      </c>
      <c r="H711" t="s">
        <v>31</v>
      </c>
      <c r="J711">
        <v>20440</v>
      </c>
      <c r="K711" t="s">
        <v>23</v>
      </c>
    </row>
    <row r="712" spans="7:11" x14ac:dyDescent="0.3">
      <c r="G712">
        <v>40010</v>
      </c>
      <c r="H712" t="s">
        <v>31</v>
      </c>
      <c r="J712">
        <v>26930</v>
      </c>
      <c r="K712" t="s">
        <v>23</v>
      </c>
    </row>
    <row r="713" spans="7:11" x14ac:dyDescent="0.3">
      <c r="J713">
        <v>65860</v>
      </c>
      <c r="K713" t="s">
        <v>23</v>
      </c>
    </row>
    <row r="714" spans="7:11" x14ac:dyDescent="0.3">
      <c r="J714">
        <v>32940</v>
      </c>
      <c r="K714" t="s">
        <v>23</v>
      </c>
    </row>
    <row r="715" spans="7:11" x14ac:dyDescent="0.3">
      <c r="J715">
        <v>41710</v>
      </c>
      <c r="K715" t="s">
        <v>23</v>
      </c>
    </row>
    <row r="716" spans="7:11" x14ac:dyDescent="0.3">
      <c r="J716">
        <v>27780</v>
      </c>
      <c r="K716" t="s">
        <v>23</v>
      </c>
    </row>
    <row r="717" spans="7:11" x14ac:dyDescent="0.3">
      <c r="J717">
        <v>23770</v>
      </c>
      <c r="K717" t="s">
        <v>23</v>
      </c>
    </row>
    <row r="718" spans="7:11" x14ac:dyDescent="0.3">
      <c r="J718">
        <v>24040</v>
      </c>
      <c r="K718" t="s">
        <v>23</v>
      </c>
    </row>
    <row r="719" spans="7:11" x14ac:dyDescent="0.3">
      <c r="J719">
        <v>23180</v>
      </c>
      <c r="K719" t="s">
        <v>23</v>
      </c>
    </row>
    <row r="720" spans="7:11" x14ac:dyDescent="0.3">
      <c r="J720">
        <v>20080</v>
      </c>
      <c r="K720" t="s">
        <v>23</v>
      </c>
    </row>
    <row r="721" spans="10:11" x14ac:dyDescent="0.3">
      <c r="J721">
        <v>62440</v>
      </c>
      <c r="K721" t="s">
        <v>23</v>
      </c>
    </row>
    <row r="722" spans="10:11" x14ac:dyDescent="0.3">
      <c r="J722">
        <v>27990</v>
      </c>
      <c r="K722" t="s">
        <v>23</v>
      </c>
    </row>
    <row r="723" spans="10:11" x14ac:dyDescent="0.3">
      <c r="J723">
        <v>105520</v>
      </c>
      <c r="K723" t="s">
        <v>23</v>
      </c>
    </row>
    <row r="724" spans="10:11" x14ac:dyDescent="0.3">
      <c r="J724">
        <v>23290</v>
      </c>
      <c r="K724" t="s">
        <v>23</v>
      </c>
    </row>
    <row r="725" spans="10:11" x14ac:dyDescent="0.3">
      <c r="J725">
        <v>40140</v>
      </c>
      <c r="K725" t="s">
        <v>23</v>
      </c>
    </row>
    <row r="726" spans="10:11" x14ac:dyDescent="0.3">
      <c r="J726">
        <v>74030</v>
      </c>
      <c r="K726" t="s">
        <v>23</v>
      </c>
    </row>
    <row r="727" spans="10:11" x14ac:dyDescent="0.3">
      <c r="J727">
        <v>22590</v>
      </c>
      <c r="K727" t="s">
        <v>23</v>
      </c>
    </row>
    <row r="728" spans="10:11" x14ac:dyDescent="0.3">
      <c r="J728">
        <v>69320</v>
      </c>
      <c r="K728" t="s">
        <v>23</v>
      </c>
    </row>
    <row r="729" spans="10:11" x14ac:dyDescent="0.3">
      <c r="J729">
        <v>46780</v>
      </c>
      <c r="K729" t="s">
        <v>23</v>
      </c>
    </row>
    <row r="730" spans="10:11" x14ac:dyDescent="0.3">
      <c r="J730">
        <v>135820</v>
      </c>
      <c r="K730" t="s">
        <v>23</v>
      </c>
    </row>
    <row r="731" spans="10:11" x14ac:dyDescent="0.3">
      <c r="J731">
        <v>23320</v>
      </c>
      <c r="K731" t="s">
        <v>23</v>
      </c>
    </row>
    <row r="732" spans="10:11" x14ac:dyDescent="0.3">
      <c r="J732">
        <v>97050</v>
      </c>
      <c r="K732" t="s">
        <v>23</v>
      </c>
    </row>
    <row r="733" spans="10:11" x14ac:dyDescent="0.3">
      <c r="J733">
        <v>42940</v>
      </c>
      <c r="K733" t="s">
        <v>23</v>
      </c>
    </row>
    <row r="734" spans="10:11" x14ac:dyDescent="0.3">
      <c r="J734">
        <v>47210</v>
      </c>
      <c r="K734" t="s">
        <v>23</v>
      </c>
    </row>
    <row r="735" spans="10:11" x14ac:dyDescent="0.3">
      <c r="J735">
        <v>25190</v>
      </c>
      <c r="K735" t="s">
        <v>23</v>
      </c>
    </row>
    <row r="736" spans="10:11" x14ac:dyDescent="0.3">
      <c r="J736">
        <v>21210</v>
      </c>
      <c r="K736" t="s">
        <v>23</v>
      </c>
    </row>
    <row r="737" spans="10:11" x14ac:dyDescent="0.3">
      <c r="J737">
        <v>29730</v>
      </c>
      <c r="K737" t="s">
        <v>23</v>
      </c>
    </row>
    <row r="738" spans="10:11" x14ac:dyDescent="0.3">
      <c r="J738">
        <v>58550</v>
      </c>
      <c r="K738" t="s">
        <v>23</v>
      </c>
    </row>
    <row r="739" spans="10:11" x14ac:dyDescent="0.3">
      <c r="J739">
        <v>36170</v>
      </c>
      <c r="K739" t="s">
        <v>23</v>
      </c>
    </row>
    <row r="740" spans="10:11" x14ac:dyDescent="0.3">
      <c r="J740">
        <v>67250</v>
      </c>
      <c r="K740" t="s">
        <v>23</v>
      </c>
    </row>
    <row r="741" spans="10:11" x14ac:dyDescent="0.3">
      <c r="J741">
        <v>103250</v>
      </c>
      <c r="K741" t="s">
        <v>23</v>
      </c>
    </row>
    <row r="742" spans="10:11" x14ac:dyDescent="0.3">
      <c r="J742">
        <v>69490</v>
      </c>
      <c r="K742" t="s">
        <v>23</v>
      </c>
    </row>
    <row r="743" spans="10:11" x14ac:dyDescent="0.3">
      <c r="J743">
        <v>106090</v>
      </c>
      <c r="K743" t="s">
        <v>23</v>
      </c>
    </row>
    <row r="744" spans="10:11" x14ac:dyDescent="0.3">
      <c r="J744">
        <v>44470</v>
      </c>
      <c r="K744" t="s">
        <v>23</v>
      </c>
    </row>
    <row r="745" spans="10:11" x14ac:dyDescent="0.3">
      <c r="J745">
        <v>21570</v>
      </c>
      <c r="K745" t="s">
        <v>23</v>
      </c>
    </row>
    <row r="746" spans="10:11" x14ac:dyDescent="0.3">
      <c r="J746">
        <v>46010</v>
      </c>
      <c r="K746" t="s">
        <v>23</v>
      </c>
    </row>
    <row r="747" spans="10:11" x14ac:dyDescent="0.3">
      <c r="J747">
        <v>170990</v>
      </c>
      <c r="K747" t="s">
        <v>23</v>
      </c>
    </row>
    <row r="748" spans="10:11" x14ac:dyDescent="0.3">
      <c r="J748">
        <v>148520</v>
      </c>
      <c r="K748" t="s">
        <v>23</v>
      </c>
    </row>
    <row r="749" spans="10:11" x14ac:dyDescent="0.3">
      <c r="J749">
        <v>72640</v>
      </c>
      <c r="K749" t="s">
        <v>23</v>
      </c>
    </row>
    <row r="750" spans="10:11" x14ac:dyDescent="0.3">
      <c r="J750">
        <v>56660</v>
      </c>
      <c r="K750" t="s">
        <v>23</v>
      </c>
    </row>
    <row r="751" spans="10:11" x14ac:dyDescent="0.3">
      <c r="J751">
        <v>78230</v>
      </c>
      <c r="K751" t="s">
        <v>23</v>
      </c>
    </row>
    <row r="752" spans="10:11" x14ac:dyDescent="0.3">
      <c r="J752">
        <v>78800</v>
      </c>
      <c r="K752" t="s">
        <v>23</v>
      </c>
    </row>
    <row r="753" spans="10:11" x14ac:dyDescent="0.3">
      <c r="J753">
        <v>131940</v>
      </c>
      <c r="K753" t="s">
        <v>23</v>
      </c>
    </row>
    <row r="754" spans="10:11" x14ac:dyDescent="0.3">
      <c r="J754">
        <v>50670</v>
      </c>
      <c r="K754" t="s">
        <v>23</v>
      </c>
    </row>
    <row r="755" spans="10:11" x14ac:dyDescent="0.3">
      <c r="J755">
        <v>50790</v>
      </c>
      <c r="K755" t="s">
        <v>23</v>
      </c>
    </row>
    <row r="756" spans="10:11" x14ac:dyDescent="0.3">
      <c r="J756">
        <v>174440</v>
      </c>
      <c r="K756" t="s">
        <v>23</v>
      </c>
    </row>
    <row r="757" spans="10:11" x14ac:dyDescent="0.3">
      <c r="J757">
        <v>24040</v>
      </c>
      <c r="K757" t="s">
        <v>23</v>
      </c>
    </row>
    <row r="758" spans="10:11" x14ac:dyDescent="0.3">
      <c r="J758">
        <v>34520</v>
      </c>
      <c r="K758" t="s">
        <v>23</v>
      </c>
    </row>
    <row r="759" spans="10:11" x14ac:dyDescent="0.3">
      <c r="J759">
        <v>22700</v>
      </c>
      <c r="K759" t="s">
        <v>23</v>
      </c>
    </row>
    <row r="760" spans="10:11" x14ac:dyDescent="0.3">
      <c r="J760">
        <v>54880</v>
      </c>
      <c r="K760" t="s">
        <v>23</v>
      </c>
    </row>
    <row r="761" spans="10:11" x14ac:dyDescent="0.3">
      <c r="J761">
        <v>194190</v>
      </c>
      <c r="K761" t="s">
        <v>23</v>
      </c>
    </row>
    <row r="762" spans="10:11" x14ac:dyDescent="0.3">
      <c r="J762">
        <v>28110</v>
      </c>
      <c r="K762" t="s">
        <v>23</v>
      </c>
    </row>
    <row r="763" spans="10:11" x14ac:dyDescent="0.3">
      <c r="J763">
        <v>41630</v>
      </c>
      <c r="K763" t="s">
        <v>23</v>
      </c>
    </row>
    <row r="764" spans="10:11" x14ac:dyDescent="0.3">
      <c r="J764">
        <v>21320</v>
      </c>
      <c r="K764" t="s">
        <v>23</v>
      </c>
    </row>
    <row r="765" spans="10:11" x14ac:dyDescent="0.3">
      <c r="J765">
        <v>139730</v>
      </c>
      <c r="K765" t="s">
        <v>23</v>
      </c>
    </row>
    <row r="766" spans="10:11" x14ac:dyDescent="0.3">
      <c r="J766">
        <v>26840</v>
      </c>
      <c r="K766" t="s">
        <v>23</v>
      </c>
    </row>
    <row r="767" spans="10:11" x14ac:dyDescent="0.3">
      <c r="J767">
        <v>108450</v>
      </c>
      <c r="K767" t="s">
        <v>23</v>
      </c>
    </row>
    <row r="768" spans="10:11" x14ac:dyDescent="0.3">
      <c r="J768">
        <v>43770</v>
      </c>
      <c r="K768" t="s">
        <v>23</v>
      </c>
    </row>
    <row r="769" spans="10:11" x14ac:dyDescent="0.3">
      <c r="J769">
        <v>37430</v>
      </c>
      <c r="K769" t="s">
        <v>23</v>
      </c>
    </row>
    <row r="770" spans="10:11" x14ac:dyDescent="0.3">
      <c r="J770">
        <v>41480</v>
      </c>
      <c r="K770" t="s">
        <v>23</v>
      </c>
    </row>
    <row r="771" spans="10:11" x14ac:dyDescent="0.3">
      <c r="J771">
        <v>10510</v>
      </c>
      <c r="K771" t="s">
        <v>23</v>
      </c>
    </row>
    <row r="772" spans="10:11" x14ac:dyDescent="0.3">
      <c r="J772">
        <v>107390</v>
      </c>
      <c r="K772" t="s">
        <v>23</v>
      </c>
    </row>
    <row r="773" spans="10:11" x14ac:dyDescent="0.3">
      <c r="J773">
        <v>103880</v>
      </c>
      <c r="K773" t="s">
        <v>23</v>
      </c>
    </row>
    <row r="774" spans="10:11" x14ac:dyDescent="0.3">
      <c r="J774">
        <v>114160</v>
      </c>
      <c r="K774" t="s">
        <v>23</v>
      </c>
    </row>
    <row r="775" spans="10:11" x14ac:dyDescent="0.3">
      <c r="J775">
        <v>26000</v>
      </c>
      <c r="K775" t="s">
        <v>23</v>
      </c>
    </row>
    <row r="776" spans="10:11" x14ac:dyDescent="0.3">
      <c r="J776">
        <v>24220</v>
      </c>
      <c r="K776" t="s">
        <v>23</v>
      </c>
    </row>
    <row r="777" spans="10:11" x14ac:dyDescent="0.3">
      <c r="J777">
        <v>24510</v>
      </c>
      <c r="K777" t="s">
        <v>23</v>
      </c>
    </row>
    <row r="778" spans="10:11" x14ac:dyDescent="0.3">
      <c r="J778">
        <v>42400</v>
      </c>
      <c r="K778" t="s">
        <v>23</v>
      </c>
    </row>
    <row r="779" spans="10:11" x14ac:dyDescent="0.3">
      <c r="J779">
        <v>109990</v>
      </c>
      <c r="K779" t="s">
        <v>23</v>
      </c>
    </row>
    <row r="780" spans="10:11" x14ac:dyDescent="0.3">
      <c r="J780">
        <v>50030</v>
      </c>
      <c r="K780" t="s">
        <v>23</v>
      </c>
    </row>
    <row r="781" spans="10:11" x14ac:dyDescent="0.3">
      <c r="J781">
        <v>127420</v>
      </c>
      <c r="K781" t="s">
        <v>23</v>
      </c>
    </row>
    <row r="782" spans="10:11" x14ac:dyDescent="0.3">
      <c r="J782">
        <v>42270</v>
      </c>
      <c r="K782" t="s">
        <v>23</v>
      </c>
    </row>
    <row r="783" spans="10:11" x14ac:dyDescent="0.3">
      <c r="J783">
        <v>39170</v>
      </c>
      <c r="K783" t="s">
        <v>23</v>
      </c>
    </row>
    <row r="784" spans="10:11" x14ac:dyDescent="0.3">
      <c r="J784">
        <v>183030</v>
      </c>
      <c r="K784" t="s">
        <v>23</v>
      </c>
    </row>
    <row r="785" spans="10:11" x14ac:dyDescent="0.3">
      <c r="J785">
        <v>23800</v>
      </c>
      <c r="K785" t="s">
        <v>23</v>
      </c>
    </row>
    <row r="786" spans="10:11" x14ac:dyDescent="0.3">
      <c r="J786">
        <v>137260</v>
      </c>
      <c r="K786" t="s">
        <v>23</v>
      </c>
    </row>
    <row r="787" spans="10:11" x14ac:dyDescent="0.3">
      <c r="J787">
        <v>47770</v>
      </c>
      <c r="K787" t="s">
        <v>23</v>
      </c>
    </row>
    <row r="788" spans="10:11" x14ac:dyDescent="0.3">
      <c r="J788">
        <v>63850</v>
      </c>
      <c r="K788" t="s">
        <v>23</v>
      </c>
    </row>
    <row r="789" spans="10:11" x14ac:dyDescent="0.3">
      <c r="J789">
        <v>199730</v>
      </c>
      <c r="K789" t="s">
        <v>23</v>
      </c>
    </row>
    <row r="790" spans="10:11" x14ac:dyDescent="0.3">
      <c r="J790">
        <v>68610</v>
      </c>
      <c r="K790" t="s">
        <v>23</v>
      </c>
    </row>
    <row r="791" spans="10:11" x14ac:dyDescent="0.3">
      <c r="J791">
        <v>198450</v>
      </c>
      <c r="K791" t="s">
        <v>23</v>
      </c>
    </row>
    <row r="792" spans="10:11" x14ac:dyDescent="0.3">
      <c r="J792">
        <v>133200</v>
      </c>
      <c r="K792" t="s">
        <v>23</v>
      </c>
    </row>
    <row r="793" spans="10:11" x14ac:dyDescent="0.3">
      <c r="J793">
        <v>108800</v>
      </c>
      <c r="K793" t="s">
        <v>23</v>
      </c>
    </row>
    <row r="794" spans="10:11" x14ac:dyDescent="0.3">
      <c r="J794">
        <v>23420</v>
      </c>
      <c r="K794" t="s">
        <v>23</v>
      </c>
    </row>
    <row r="795" spans="10:11" x14ac:dyDescent="0.3">
      <c r="J795">
        <v>176500</v>
      </c>
      <c r="K795" t="s">
        <v>23</v>
      </c>
    </row>
    <row r="796" spans="10:11" x14ac:dyDescent="0.3">
      <c r="J796">
        <v>40250</v>
      </c>
      <c r="K796" t="s">
        <v>23</v>
      </c>
    </row>
    <row r="797" spans="10:11" x14ac:dyDescent="0.3">
      <c r="J797">
        <v>97250</v>
      </c>
      <c r="K797" t="s">
        <v>23</v>
      </c>
    </row>
    <row r="798" spans="10:11" x14ac:dyDescent="0.3">
      <c r="J798">
        <v>119040</v>
      </c>
      <c r="K798" t="s">
        <v>23</v>
      </c>
    </row>
    <row r="799" spans="10:11" x14ac:dyDescent="0.3">
      <c r="J799">
        <v>21770</v>
      </c>
      <c r="K799" t="s">
        <v>23</v>
      </c>
    </row>
    <row r="800" spans="10:11" x14ac:dyDescent="0.3">
      <c r="J800">
        <v>48340</v>
      </c>
      <c r="K800" t="s">
        <v>23</v>
      </c>
    </row>
    <row r="801" spans="10:11" x14ac:dyDescent="0.3">
      <c r="J801">
        <v>20420</v>
      </c>
      <c r="K801" t="s">
        <v>23</v>
      </c>
    </row>
    <row r="802" spans="10:11" x14ac:dyDescent="0.3">
      <c r="J802">
        <v>22200</v>
      </c>
      <c r="K802" t="s">
        <v>23</v>
      </c>
    </row>
    <row r="803" spans="10:11" x14ac:dyDescent="0.3">
      <c r="J803">
        <v>10520</v>
      </c>
      <c r="K803" t="s">
        <v>23</v>
      </c>
    </row>
    <row r="804" spans="10:11" x14ac:dyDescent="0.3">
      <c r="J804">
        <v>28210</v>
      </c>
      <c r="K804" t="s">
        <v>23</v>
      </c>
    </row>
    <row r="805" spans="10:11" x14ac:dyDescent="0.3">
      <c r="J805">
        <v>192370</v>
      </c>
      <c r="K805" t="s">
        <v>23</v>
      </c>
    </row>
    <row r="806" spans="10:11" x14ac:dyDescent="0.3">
      <c r="J806">
        <v>41070</v>
      </c>
      <c r="K806" t="s">
        <v>23</v>
      </c>
    </row>
    <row r="807" spans="10:11" x14ac:dyDescent="0.3">
      <c r="J807">
        <v>83960</v>
      </c>
      <c r="K807" t="s">
        <v>23</v>
      </c>
    </row>
    <row r="808" spans="10:11" x14ac:dyDescent="0.3">
      <c r="J808">
        <v>106860</v>
      </c>
      <c r="K808" t="s">
        <v>23</v>
      </c>
    </row>
    <row r="809" spans="10:11" x14ac:dyDescent="0.3">
      <c r="J809">
        <v>29420</v>
      </c>
      <c r="K809" t="s">
        <v>23</v>
      </c>
    </row>
    <row r="810" spans="10:11" x14ac:dyDescent="0.3">
      <c r="J810">
        <v>88580</v>
      </c>
      <c r="K810" t="s">
        <v>23</v>
      </c>
    </row>
    <row r="811" spans="10:11" x14ac:dyDescent="0.3">
      <c r="J811">
        <v>167560</v>
      </c>
      <c r="K811" t="s">
        <v>23</v>
      </c>
    </row>
    <row r="812" spans="10:11" x14ac:dyDescent="0.3">
      <c r="J812">
        <v>107980</v>
      </c>
      <c r="K812" t="s">
        <v>23</v>
      </c>
    </row>
    <row r="813" spans="10:11" x14ac:dyDescent="0.3">
      <c r="J813">
        <v>23230</v>
      </c>
      <c r="K813" t="s">
        <v>23</v>
      </c>
    </row>
    <row r="814" spans="10:11" x14ac:dyDescent="0.3">
      <c r="J814">
        <v>14160</v>
      </c>
      <c r="K814" t="s">
        <v>23</v>
      </c>
    </row>
    <row r="815" spans="10:11" x14ac:dyDescent="0.3">
      <c r="J815">
        <v>46150</v>
      </c>
      <c r="K815" t="s">
        <v>23</v>
      </c>
    </row>
    <row r="816" spans="10:11" x14ac:dyDescent="0.3">
      <c r="J816">
        <v>24610</v>
      </c>
      <c r="K816" t="s">
        <v>23</v>
      </c>
    </row>
    <row r="817" spans="10:11" x14ac:dyDescent="0.3">
      <c r="J817">
        <v>87220</v>
      </c>
      <c r="K817" t="s">
        <v>23</v>
      </c>
    </row>
    <row r="818" spans="10:11" x14ac:dyDescent="0.3">
      <c r="J818">
        <v>39550</v>
      </c>
      <c r="K818" t="s">
        <v>23</v>
      </c>
    </row>
    <row r="819" spans="10:11" x14ac:dyDescent="0.3">
      <c r="J819">
        <v>99570</v>
      </c>
      <c r="K819" t="s">
        <v>23</v>
      </c>
    </row>
    <row r="820" spans="10:11" x14ac:dyDescent="0.3">
      <c r="J820">
        <v>103220</v>
      </c>
      <c r="K820" t="s">
        <v>23</v>
      </c>
    </row>
    <row r="821" spans="10:11" x14ac:dyDescent="0.3">
      <c r="J821">
        <v>46210</v>
      </c>
      <c r="K821" t="s">
        <v>23</v>
      </c>
    </row>
    <row r="822" spans="10:11" x14ac:dyDescent="0.3">
      <c r="J822">
        <v>109760</v>
      </c>
      <c r="K822" t="s">
        <v>23</v>
      </c>
    </row>
    <row r="823" spans="10:11" x14ac:dyDescent="0.3">
      <c r="J823">
        <v>36600</v>
      </c>
      <c r="K823" t="s">
        <v>23</v>
      </c>
    </row>
    <row r="824" spans="10:11" x14ac:dyDescent="0.3">
      <c r="J824">
        <v>104820</v>
      </c>
      <c r="K824" t="s">
        <v>23</v>
      </c>
    </row>
    <row r="825" spans="10:11" x14ac:dyDescent="0.3">
      <c r="J825">
        <v>71190</v>
      </c>
      <c r="K825" t="s">
        <v>23</v>
      </c>
    </row>
    <row r="826" spans="10:11" x14ac:dyDescent="0.3">
      <c r="J826">
        <v>95820</v>
      </c>
      <c r="K826" t="s">
        <v>23</v>
      </c>
    </row>
    <row r="827" spans="10:11" x14ac:dyDescent="0.3">
      <c r="J827">
        <v>45080</v>
      </c>
      <c r="K827" t="s">
        <v>23</v>
      </c>
    </row>
    <row r="828" spans="10:11" x14ac:dyDescent="0.3">
      <c r="J828">
        <v>77560</v>
      </c>
      <c r="K828" t="s">
        <v>23</v>
      </c>
    </row>
    <row r="829" spans="10:11" x14ac:dyDescent="0.3">
      <c r="J829">
        <v>66940</v>
      </c>
      <c r="K829" t="s">
        <v>23</v>
      </c>
    </row>
    <row r="830" spans="10:11" x14ac:dyDescent="0.3">
      <c r="J830">
        <v>23770</v>
      </c>
      <c r="K830" t="s">
        <v>23</v>
      </c>
    </row>
    <row r="831" spans="10:11" x14ac:dyDescent="0.3">
      <c r="J831">
        <v>23130</v>
      </c>
      <c r="K831" t="s">
        <v>23</v>
      </c>
    </row>
    <row r="832" spans="10:11" x14ac:dyDescent="0.3">
      <c r="J832">
        <v>176650</v>
      </c>
      <c r="K832" t="s">
        <v>23</v>
      </c>
    </row>
    <row r="833" spans="10:11" x14ac:dyDescent="0.3">
      <c r="J833">
        <v>25960</v>
      </c>
      <c r="K833" t="s">
        <v>23</v>
      </c>
    </row>
    <row r="834" spans="10:11" x14ac:dyDescent="0.3">
      <c r="J834">
        <v>47280</v>
      </c>
      <c r="K834" t="s">
        <v>23</v>
      </c>
    </row>
    <row r="835" spans="10:11" x14ac:dyDescent="0.3">
      <c r="J835">
        <v>29790</v>
      </c>
      <c r="K835" t="s">
        <v>23</v>
      </c>
    </row>
    <row r="836" spans="10:11" x14ac:dyDescent="0.3">
      <c r="J836">
        <v>55930</v>
      </c>
      <c r="K836" t="s">
        <v>23</v>
      </c>
    </row>
    <row r="837" spans="10:11" x14ac:dyDescent="0.3">
      <c r="J837">
        <v>104450</v>
      </c>
      <c r="K837" t="s">
        <v>23</v>
      </c>
    </row>
    <row r="838" spans="10:11" x14ac:dyDescent="0.3">
      <c r="J838">
        <v>87400</v>
      </c>
      <c r="K838" t="s">
        <v>23</v>
      </c>
    </row>
    <row r="839" spans="10:11" x14ac:dyDescent="0.3">
      <c r="J839">
        <v>25140</v>
      </c>
      <c r="K839" t="s">
        <v>23</v>
      </c>
    </row>
    <row r="840" spans="10:11" x14ac:dyDescent="0.3">
      <c r="J840">
        <v>174650</v>
      </c>
      <c r="K840" t="s">
        <v>23</v>
      </c>
    </row>
    <row r="841" spans="10:11" x14ac:dyDescent="0.3">
      <c r="J841">
        <v>73510</v>
      </c>
      <c r="K841" t="s">
        <v>23</v>
      </c>
    </row>
    <row r="842" spans="10:11" x14ac:dyDescent="0.3">
      <c r="J842">
        <v>108200</v>
      </c>
      <c r="K842" t="s">
        <v>23</v>
      </c>
    </row>
    <row r="843" spans="10:11" x14ac:dyDescent="0.3">
      <c r="J843">
        <v>121690</v>
      </c>
      <c r="K843" t="s">
        <v>23</v>
      </c>
    </row>
    <row r="844" spans="10:11" x14ac:dyDescent="0.3">
      <c r="J844">
        <v>196260</v>
      </c>
      <c r="K844" t="s">
        <v>23</v>
      </c>
    </row>
    <row r="845" spans="10:11" x14ac:dyDescent="0.3">
      <c r="J845">
        <v>20700</v>
      </c>
      <c r="K845" t="s">
        <v>23</v>
      </c>
    </row>
    <row r="846" spans="10:11" x14ac:dyDescent="0.3">
      <c r="J846">
        <v>67820</v>
      </c>
      <c r="K846" t="s">
        <v>23</v>
      </c>
    </row>
    <row r="847" spans="10:11" x14ac:dyDescent="0.3">
      <c r="J847">
        <v>77790</v>
      </c>
      <c r="K847" t="s">
        <v>23</v>
      </c>
    </row>
    <row r="848" spans="10:11" x14ac:dyDescent="0.3">
      <c r="J848">
        <v>32010</v>
      </c>
      <c r="K848" t="s">
        <v>23</v>
      </c>
    </row>
    <row r="849" spans="10:11" x14ac:dyDescent="0.3">
      <c r="J849">
        <v>131200</v>
      </c>
      <c r="K849" t="s">
        <v>23</v>
      </c>
    </row>
    <row r="850" spans="10:11" x14ac:dyDescent="0.3">
      <c r="J850">
        <v>40330</v>
      </c>
      <c r="K850" t="s">
        <v>23</v>
      </c>
    </row>
    <row r="851" spans="10:11" x14ac:dyDescent="0.3">
      <c r="J851">
        <v>32910</v>
      </c>
      <c r="K851" t="s">
        <v>23</v>
      </c>
    </row>
    <row r="852" spans="10:11" x14ac:dyDescent="0.3">
      <c r="J852">
        <v>42720</v>
      </c>
      <c r="K852" t="s">
        <v>23</v>
      </c>
    </row>
    <row r="853" spans="10:11" x14ac:dyDescent="0.3">
      <c r="J853">
        <v>50560</v>
      </c>
      <c r="K853" t="s">
        <v>23</v>
      </c>
    </row>
    <row r="854" spans="10:11" x14ac:dyDescent="0.3">
      <c r="J854">
        <v>27030</v>
      </c>
      <c r="K854" t="s">
        <v>23</v>
      </c>
    </row>
    <row r="855" spans="10:11" x14ac:dyDescent="0.3">
      <c r="J855">
        <v>82240</v>
      </c>
      <c r="K855" t="s">
        <v>23</v>
      </c>
    </row>
    <row r="856" spans="10:11" x14ac:dyDescent="0.3">
      <c r="J856">
        <v>47660</v>
      </c>
      <c r="K856" t="s">
        <v>23</v>
      </c>
    </row>
    <row r="857" spans="10:11" x14ac:dyDescent="0.3">
      <c r="J857">
        <v>26100</v>
      </c>
      <c r="K857" t="s">
        <v>23</v>
      </c>
    </row>
    <row r="858" spans="10:11" x14ac:dyDescent="0.3">
      <c r="J858">
        <v>57310</v>
      </c>
      <c r="K858" t="s">
        <v>23</v>
      </c>
    </row>
    <row r="859" spans="10:11" x14ac:dyDescent="0.3">
      <c r="J859">
        <v>25390</v>
      </c>
      <c r="K859" t="s">
        <v>23</v>
      </c>
    </row>
    <row r="860" spans="10:11" x14ac:dyDescent="0.3">
      <c r="J860">
        <v>57140</v>
      </c>
      <c r="K860" t="s">
        <v>23</v>
      </c>
    </row>
    <row r="861" spans="10:11" x14ac:dyDescent="0.3">
      <c r="J861">
        <v>43230</v>
      </c>
      <c r="K861" t="s">
        <v>23</v>
      </c>
    </row>
    <row r="862" spans="10:11" x14ac:dyDescent="0.3">
      <c r="J862">
        <v>73360</v>
      </c>
      <c r="K862" t="s">
        <v>23</v>
      </c>
    </row>
    <row r="863" spans="10:11" x14ac:dyDescent="0.3">
      <c r="J863">
        <v>51550</v>
      </c>
      <c r="K863" t="s">
        <v>23</v>
      </c>
    </row>
    <row r="864" spans="10:11" x14ac:dyDescent="0.3">
      <c r="J864">
        <v>22580</v>
      </c>
      <c r="K864" t="s">
        <v>23</v>
      </c>
    </row>
    <row r="865" spans="10:11" x14ac:dyDescent="0.3">
      <c r="J865">
        <v>35970</v>
      </c>
      <c r="K865" t="s">
        <v>23</v>
      </c>
    </row>
    <row r="866" spans="10:11" x14ac:dyDescent="0.3">
      <c r="J866">
        <v>25150</v>
      </c>
      <c r="K866" t="s">
        <v>23</v>
      </c>
    </row>
    <row r="867" spans="10:11" x14ac:dyDescent="0.3">
      <c r="J867">
        <v>44200</v>
      </c>
      <c r="K867" t="s">
        <v>23</v>
      </c>
    </row>
    <row r="868" spans="10:11" x14ac:dyDescent="0.3">
      <c r="J868">
        <v>102740</v>
      </c>
      <c r="K868" t="s">
        <v>23</v>
      </c>
    </row>
    <row r="869" spans="10:11" x14ac:dyDescent="0.3">
      <c r="J869">
        <v>53430</v>
      </c>
      <c r="K869" t="s">
        <v>23</v>
      </c>
    </row>
    <row r="870" spans="10:11" x14ac:dyDescent="0.3">
      <c r="J870">
        <v>23760</v>
      </c>
      <c r="K870" t="s">
        <v>23</v>
      </c>
    </row>
    <row r="871" spans="10:11" x14ac:dyDescent="0.3">
      <c r="J871">
        <v>53460</v>
      </c>
      <c r="K871" t="s">
        <v>23</v>
      </c>
    </row>
    <row r="872" spans="10:11" x14ac:dyDescent="0.3">
      <c r="J872">
        <v>28270</v>
      </c>
      <c r="K872" t="s">
        <v>23</v>
      </c>
    </row>
    <row r="873" spans="10:11" x14ac:dyDescent="0.3">
      <c r="J873">
        <v>199430</v>
      </c>
      <c r="K873" t="s">
        <v>23</v>
      </c>
    </row>
    <row r="874" spans="10:11" x14ac:dyDescent="0.3">
      <c r="J874">
        <v>31310</v>
      </c>
      <c r="K874" t="s">
        <v>23</v>
      </c>
    </row>
    <row r="875" spans="10:11" x14ac:dyDescent="0.3">
      <c r="J875">
        <v>25520</v>
      </c>
      <c r="K875" t="s">
        <v>23</v>
      </c>
    </row>
    <row r="876" spans="10:11" x14ac:dyDescent="0.3">
      <c r="J876">
        <v>44770</v>
      </c>
      <c r="K876" t="s">
        <v>23</v>
      </c>
    </row>
    <row r="877" spans="10:11" x14ac:dyDescent="0.3">
      <c r="J877">
        <v>64740</v>
      </c>
      <c r="K877" t="s">
        <v>23</v>
      </c>
    </row>
    <row r="878" spans="10:11" x14ac:dyDescent="0.3">
      <c r="J878">
        <v>30330</v>
      </c>
      <c r="K878" t="s">
        <v>23</v>
      </c>
    </row>
    <row r="879" spans="10:11" x14ac:dyDescent="0.3">
      <c r="J879">
        <v>29360</v>
      </c>
      <c r="K879" t="s">
        <v>23</v>
      </c>
    </row>
    <row r="880" spans="10:11" x14ac:dyDescent="0.3">
      <c r="J880">
        <v>186060</v>
      </c>
      <c r="K880" t="s">
        <v>23</v>
      </c>
    </row>
    <row r="881" spans="10:11" x14ac:dyDescent="0.3">
      <c r="J881">
        <v>170480</v>
      </c>
      <c r="K881" t="s">
        <v>23</v>
      </c>
    </row>
    <row r="882" spans="10:11" x14ac:dyDescent="0.3">
      <c r="J882">
        <v>22900</v>
      </c>
      <c r="K882" t="s">
        <v>23</v>
      </c>
    </row>
    <row r="883" spans="10:11" x14ac:dyDescent="0.3">
      <c r="J883">
        <v>36000</v>
      </c>
      <c r="K883" t="s">
        <v>23</v>
      </c>
    </row>
    <row r="884" spans="10:11" x14ac:dyDescent="0.3">
      <c r="J884">
        <v>21070</v>
      </c>
      <c r="K884" t="s">
        <v>23</v>
      </c>
    </row>
    <row r="885" spans="10:11" x14ac:dyDescent="0.3">
      <c r="J885">
        <v>41150</v>
      </c>
      <c r="K885" t="s">
        <v>23</v>
      </c>
    </row>
    <row r="886" spans="10:11" x14ac:dyDescent="0.3">
      <c r="J886">
        <v>43270</v>
      </c>
      <c r="K886" t="s">
        <v>23</v>
      </c>
    </row>
    <row r="887" spans="10:11" x14ac:dyDescent="0.3">
      <c r="J887">
        <v>178560</v>
      </c>
      <c r="K887" t="s">
        <v>23</v>
      </c>
    </row>
    <row r="888" spans="10:11" x14ac:dyDescent="0.3">
      <c r="J888">
        <v>31960</v>
      </c>
      <c r="K888" t="s">
        <v>23</v>
      </c>
    </row>
    <row r="889" spans="10:11" x14ac:dyDescent="0.3">
      <c r="J889">
        <v>190810</v>
      </c>
      <c r="K889" t="s">
        <v>23</v>
      </c>
    </row>
    <row r="890" spans="10:11" x14ac:dyDescent="0.3">
      <c r="J890">
        <v>89660</v>
      </c>
      <c r="K890" t="s">
        <v>23</v>
      </c>
    </row>
    <row r="891" spans="10:11" x14ac:dyDescent="0.3">
      <c r="J891">
        <v>22100</v>
      </c>
      <c r="K891" t="s">
        <v>23</v>
      </c>
    </row>
    <row r="892" spans="10:11" x14ac:dyDescent="0.3">
      <c r="J892">
        <v>45390</v>
      </c>
      <c r="K892" t="s">
        <v>23</v>
      </c>
    </row>
    <row r="893" spans="10:11" x14ac:dyDescent="0.3">
      <c r="J893">
        <v>34910</v>
      </c>
      <c r="K893" t="s">
        <v>23</v>
      </c>
    </row>
    <row r="894" spans="10:11" x14ac:dyDescent="0.3">
      <c r="J894">
        <v>45410</v>
      </c>
      <c r="K894" t="s">
        <v>23</v>
      </c>
    </row>
    <row r="895" spans="10:11" x14ac:dyDescent="0.3">
      <c r="J895">
        <v>26780</v>
      </c>
      <c r="K895" t="s">
        <v>23</v>
      </c>
    </row>
    <row r="896" spans="10:11" x14ac:dyDescent="0.3">
      <c r="J896">
        <v>73790</v>
      </c>
      <c r="K896" t="s">
        <v>23</v>
      </c>
    </row>
    <row r="897" spans="10:11" x14ac:dyDescent="0.3">
      <c r="J897">
        <v>62720</v>
      </c>
      <c r="K897" t="s">
        <v>23</v>
      </c>
    </row>
    <row r="898" spans="10:11" x14ac:dyDescent="0.3">
      <c r="J898">
        <v>49980</v>
      </c>
      <c r="K898" t="s">
        <v>23</v>
      </c>
    </row>
    <row r="899" spans="10:11" x14ac:dyDescent="0.3">
      <c r="J899">
        <v>102520</v>
      </c>
      <c r="K899" t="s">
        <v>23</v>
      </c>
    </row>
    <row r="900" spans="10:11" x14ac:dyDescent="0.3">
      <c r="J900">
        <v>27810</v>
      </c>
      <c r="K900" t="s">
        <v>23</v>
      </c>
    </row>
    <row r="901" spans="10:11" x14ac:dyDescent="0.3">
      <c r="J901">
        <v>68520</v>
      </c>
      <c r="K901" t="s">
        <v>23</v>
      </c>
    </row>
    <row r="902" spans="10:11" x14ac:dyDescent="0.3">
      <c r="J902">
        <v>131910</v>
      </c>
      <c r="K902" t="s">
        <v>23</v>
      </c>
    </row>
    <row r="903" spans="10:11" x14ac:dyDescent="0.3">
      <c r="J903">
        <v>103770</v>
      </c>
      <c r="K903" t="s">
        <v>23</v>
      </c>
    </row>
    <row r="904" spans="10:11" x14ac:dyDescent="0.3">
      <c r="J904">
        <v>22350</v>
      </c>
      <c r="K904" t="s">
        <v>23</v>
      </c>
    </row>
    <row r="905" spans="10:11" x14ac:dyDescent="0.3">
      <c r="J905">
        <v>105020</v>
      </c>
      <c r="K905" t="s">
        <v>23</v>
      </c>
    </row>
    <row r="906" spans="10:11" x14ac:dyDescent="0.3">
      <c r="J906">
        <v>20110</v>
      </c>
      <c r="K906" t="s">
        <v>23</v>
      </c>
    </row>
    <row r="907" spans="10:11" x14ac:dyDescent="0.3">
      <c r="J907">
        <v>18590</v>
      </c>
      <c r="K907" t="s">
        <v>23</v>
      </c>
    </row>
    <row r="908" spans="10:11" x14ac:dyDescent="0.3">
      <c r="J908">
        <v>37600</v>
      </c>
      <c r="K908" t="s">
        <v>23</v>
      </c>
    </row>
    <row r="909" spans="10:11" x14ac:dyDescent="0.3">
      <c r="J909">
        <v>177790</v>
      </c>
      <c r="K909" t="s">
        <v>23</v>
      </c>
    </row>
    <row r="910" spans="10:11" x14ac:dyDescent="0.3">
      <c r="J910">
        <v>68330</v>
      </c>
      <c r="K910" t="s">
        <v>23</v>
      </c>
    </row>
    <row r="911" spans="10:11" x14ac:dyDescent="0.3">
      <c r="J911">
        <v>68120</v>
      </c>
      <c r="K911" t="s">
        <v>23</v>
      </c>
    </row>
    <row r="912" spans="10:11" x14ac:dyDescent="0.3">
      <c r="J912">
        <v>51710</v>
      </c>
      <c r="K912" t="s">
        <v>23</v>
      </c>
    </row>
    <row r="913" spans="10:11" x14ac:dyDescent="0.3">
      <c r="J913">
        <v>197400</v>
      </c>
      <c r="K913" t="s">
        <v>23</v>
      </c>
    </row>
    <row r="914" spans="10:11" x14ac:dyDescent="0.3">
      <c r="J914">
        <v>187110</v>
      </c>
      <c r="K914" t="s">
        <v>23</v>
      </c>
    </row>
    <row r="915" spans="10:11" x14ac:dyDescent="0.3">
      <c r="J915">
        <v>25170</v>
      </c>
      <c r="K915" t="s">
        <v>23</v>
      </c>
    </row>
    <row r="916" spans="10:11" x14ac:dyDescent="0.3">
      <c r="J916">
        <v>66230</v>
      </c>
      <c r="K916" t="s">
        <v>23</v>
      </c>
    </row>
    <row r="917" spans="10:11" x14ac:dyDescent="0.3">
      <c r="J917">
        <v>182650</v>
      </c>
      <c r="K917" t="s">
        <v>23</v>
      </c>
    </row>
    <row r="918" spans="10:11" x14ac:dyDescent="0.3">
      <c r="J918">
        <v>161240</v>
      </c>
      <c r="K918" t="s">
        <v>23</v>
      </c>
    </row>
    <row r="919" spans="10:11" x14ac:dyDescent="0.3">
      <c r="J919">
        <v>25850</v>
      </c>
      <c r="K919" t="s">
        <v>23</v>
      </c>
    </row>
    <row r="920" spans="10:11" x14ac:dyDescent="0.3">
      <c r="J920">
        <v>182130</v>
      </c>
      <c r="K920" t="s">
        <v>23</v>
      </c>
    </row>
    <row r="921" spans="10:11" x14ac:dyDescent="0.3">
      <c r="J921">
        <v>83800</v>
      </c>
      <c r="K921" t="s">
        <v>23</v>
      </c>
    </row>
    <row r="922" spans="10:11" x14ac:dyDescent="0.3">
      <c r="J922">
        <v>29940</v>
      </c>
      <c r="K922" t="s">
        <v>23</v>
      </c>
    </row>
    <row r="923" spans="10:11" x14ac:dyDescent="0.3">
      <c r="J923">
        <v>12230</v>
      </c>
      <c r="K923" t="s">
        <v>23</v>
      </c>
    </row>
    <row r="924" spans="10:11" x14ac:dyDescent="0.3">
      <c r="J924">
        <v>11180</v>
      </c>
      <c r="K924" t="s">
        <v>23</v>
      </c>
    </row>
    <row r="925" spans="10:11" x14ac:dyDescent="0.3">
      <c r="J925">
        <v>188240</v>
      </c>
      <c r="K925" t="s">
        <v>23</v>
      </c>
    </row>
    <row r="926" spans="10:11" x14ac:dyDescent="0.3">
      <c r="J926">
        <v>135770</v>
      </c>
      <c r="K926" t="s">
        <v>23</v>
      </c>
    </row>
    <row r="927" spans="10:11" x14ac:dyDescent="0.3">
      <c r="J927">
        <v>26250</v>
      </c>
      <c r="K927" t="s">
        <v>23</v>
      </c>
    </row>
    <row r="928" spans="10:11" x14ac:dyDescent="0.3">
      <c r="J928">
        <v>45380</v>
      </c>
      <c r="K928" t="s">
        <v>23</v>
      </c>
    </row>
    <row r="929" spans="10:11" x14ac:dyDescent="0.3">
      <c r="J929">
        <v>198470</v>
      </c>
      <c r="K929" t="s">
        <v>23</v>
      </c>
    </row>
    <row r="930" spans="10:11" x14ac:dyDescent="0.3">
      <c r="J930">
        <v>105120</v>
      </c>
      <c r="K930" t="s">
        <v>23</v>
      </c>
    </row>
    <row r="931" spans="10:11" x14ac:dyDescent="0.3">
      <c r="J931">
        <v>44440</v>
      </c>
      <c r="K931" t="s">
        <v>23</v>
      </c>
    </row>
    <row r="932" spans="10:11" x14ac:dyDescent="0.3">
      <c r="J932">
        <v>21540</v>
      </c>
      <c r="K932" t="s">
        <v>23</v>
      </c>
    </row>
    <row r="933" spans="10:11" x14ac:dyDescent="0.3">
      <c r="J933">
        <v>44900</v>
      </c>
      <c r="K933" t="s">
        <v>23</v>
      </c>
    </row>
    <row r="934" spans="10:11" x14ac:dyDescent="0.3">
      <c r="J934">
        <v>35060</v>
      </c>
      <c r="K934" t="s">
        <v>23</v>
      </c>
    </row>
    <row r="935" spans="10:11" x14ac:dyDescent="0.3">
      <c r="J935">
        <v>23720</v>
      </c>
      <c r="K935" t="s">
        <v>23</v>
      </c>
    </row>
    <row r="936" spans="10:11" x14ac:dyDescent="0.3">
      <c r="J936">
        <v>54100</v>
      </c>
      <c r="K936" t="s">
        <v>23</v>
      </c>
    </row>
    <row r="937" spans="10:11" x14ac:dyDescent="0.3">
      <c r="J937">
        <v>79780</v>
      </c>
      <c r="K937" t="s">
        <v>23</v>
      </c>
    </row>
    <row r="938" spans="10:11" x14ac:dyDescent="0.3">
      <c r="J938">
        <v>38670</v>
      </c>
      <c r="K938" t="s">
        <v>23</v>
      </c>
    </row>
    <row r="939" spans="10:11" x14ac:dyDescent="0.3">
      <c r="J939">
        <v>28380</v>
      </c>
      <c r="K939" t="s">
        <v>23</v>
      </c>
    </row>
    <row r="940" spans="10:11" x14ac:dyDescent="0.3">
      <c r="J940">
        <v>46950</v>
      </c>
      <c r="K940" t="s">
        <v>23</v>
      </c>
    </row>
    <row r="941" spans="10:11" x14ac:dyDescent="0.3">
      <c r="J941">
        <v>33390</v>
      </c>
      <c r="K941" t="s">
        <v>23</v>
      </c>
    </row>
    <row r="942" spans="10:11" x14ac:dyDescent="0.3">
      <c r="J942">
        <v>20800</v>
      </c>
      <c r="K942" t="s">
        <v>23</v>
      </c>
    </row>
    <row r="943" spans="10:11" x14ac:dyDescent="0.3">
      <c r="J943">
        <v>20960</v>
      </c>
      <c r="K943" t="s">
        <v>23</v>
      </c>
    </row>
    <row r="944" spans="10:11" x14ac:dyDescent="0.3">
      <c r="J944">
        <v>62090</v>
      </c>
      <c r="K944" t="s">
        <v>23</v>
      </c>
    </row>
    <row r="945" spans="10:11" x14ac:dyDescent="0.3">
      <c r="J945">
        <v>180610</v>
      </c>
      <c r="K945" t="s">
        <v>23</v>
      </c>
    </row>
    <row r="946" spans="10:11" x14ac:dyDescent="0.3">
      <c r="J946">
        <v>23720</v>
      </c>
      <c r="K946" t="s">
        <v>23</v>
      </c>
    </row>
    <row r="947" spans="10:11" x14ac:dyDescent="0.3">
      <c r="J947">
        <v>48830</v>
      </c>
      <c r="K947" t="s">
        <v>23</v>
      </c>
    </row>
    <row r="948" spans="10:11" x14ac:dyDescent="0.3">
      <c r="J948">
        <v>39040</v>
      </c>
      <c r="K948" t="s">
        <v>23</v>
      </c>
    </row>
    <row r="949" spans="10:11" x14ac:dyDescent="0.3">
      <c r="J949">
        <v>46270</v>
      </c>
      <c r="K949" t="s">
        <v>23</v>
      </c>
    </row>
    <row r="950" spans="10:11" x14ac:dyDescent="0.3">
      <c r="J950">
        <v>66740</v>
      </c>
      <c r="K950" t="s">
        <v>23</v>
      </c>
    </row>
    <row r="951" spans="10:11" x14ac:dyDescent="0.3">
      <c r="J951">
        <v>168800</v>
      </c>
      <c r="K951" t="s">
        <v>23</v>
      </c>
    </row>
    <row r="952" spans="10:11" x14ac:dyDescent="0.3">
      <c r="J952">
        <v>90940</v>
      </c>
      <c r="K952" t="s">
        <v>23</v>
      </c>
    </row>
    <row r="953" spans="10:11" x14ac:dyDescent="0.3">
      <c r="J953">
        <v>84460</v>
      </c>
      <c r="K953" t="s">
        <v>23</v>
      </c>
    </row>
    <row r="954" spans="10:11" x14ac:dyDescent="0.3">
      <c r="J954">
        <v>119160</v>
      </c>
      <c r="K954" t="s">
        <v>23</v>
      </c>
    </row>
    <row r="955" spans="10:11" x14ac:dyDescent="0.3">
      <c r="J955">
        <v>45340</v>
      </c>
      <c r="K955" t="s">
        <v>23</v>
      </c>
    </row>
    <row r="956" spans="10:11" x14ac:dyDescent="0.3">
      <c r="J956">
        <v>98520</v>
      </c>
      <c r="K956" t="s">
        <v>23</v>
      </c>
    </row>
    <row r="957" spans="10:11" x14ac:dyDescent="0.3">
      <c r="J957">
        <v>61510</v>
      </c>
      <c r="K957" t="s">
        <v>23</v>
      </c>
    </row>
    <row r="958" spans="10:11" x14ac:dyDescent="0.3">
      <c r="J958">
        <v>23020</v>
      </c>
      <c r="K958" t="s">
        <v>23</v>
      </c>
    </row>
    <row r="959" spans="10:11" x14ac:dyDescent="0.3">
      <c r="J959">
        <v>23620</v>
      </c>
      <c r="K959" t="s">
        <v>23</v>
      </c>
    </row>
    <row r="960" spans="10:11" x14ac:dyDescent="0.3">
      <c r="J960">
        <v>178610</v>
      </c>
      <c r="K960" t="s">
        <v>23</v>
      </c>
    </row>
    <row r="961" spans="10:11" x14ac:dyDescent="0.3">
      <c r="J961">
        <v>191870</v>
      </c>
      <c r="K961" t="s">
        <v>23</v>
      </c>
    </row>
    <row r="962" spans="10:11" x14ac:dyDescent="0.3">
      <c r="J962">
        <v>197170</v>
      </c>
      <c r="K962" t="s">
        <v>23</v>
      </c>
    </row>
    <row r="963" spans="10:11" x14ac:dyDescent="0.3">
      <c r="J963">
        <v>35440</v>
      </c>
      <c r="K963" t="s">
        <v>23</v>
      </c>
    </row>
    <row r="964" spans="10:11" x14ac:dyDescent="0.3">
      <c r="J964">
        <v>85000</v>
      </c>
      <c r="K964" t="s">
        <v>23</v>
      </c>
    </row>
    <row r="965" spans="10:11" x14ac:dyDescent="0.3">
      <c r="J965">
        <v>46610</v>
      </c>
      <c r="K965" t="s">
        <v>23</v>
      </c>
    </row>
    <row r="966" spans="10:11" x14ac:dyDescent="0.3">
      <c r="J966">
        <v>41030</v>
      </c>
      <c r="K966" t="s">
        <v>23</v>
      </c>
    </row>
    <row r="967" spans="10:11" x14ac:dyDescent="0.3">
      <c r="J967">
        <v>42490</v>
      </c>
      <c r="K967" t="s">
        <v>23</v>
      </c>
    </row>
    <row r="968" spans="10:11" x14ac:dyDescent="0.3">
      <c r="J968">
        <v>140260</v>
      </c>
      <c r="K968" t="s">
        <v>23</v>
      </c>
    </row>
    <row r="969" spans="10:11" x14ac:dyDescent="0.3">
      <c r="J969">
        <v>68930</v>
      </c>
      <c r="K969" t="s">
        <v>23</v>
      </c>
    </row>
    <row r="970" spans="10:11" x14ac:dyDescent="0.3">
      <c r="J970">
        <v>61250</v>
      </c>
      <c r="K970" t="s">
        <v>23</v>
      </c>
    </row>
    <row r="971" spans="10:11" x14ac:dyDescent="0.3">
      <c r="J971">
        <v>36690</v>
      </c>
      <c r="K971" t="s">
        <v>23</v>
      </c>
    </row>
    <row r="972" spans="10:11" x14ac:dyDescent="0.3">
      <c r="J972">
        <v>100080</v>
      </c>
      <c r="K972" t="s">
        <v>23</v>
      </c>
    </row>
    <row r="973" spans="10:11" x14ac:dyDescent="0.3">
      <c r="J973">
        <v>23870</v>
      </c>
      <c r="K973" t="s">
        <v>23</v>
      </c>
    </row>
    <row r="974" spans="10:11" x14ac:dyDescent="0.3">
      <c r="J974">
        <v>46390</v>
      </c>
      <c r="K974" t="s">
        <v>23</v>
      </c>
    </row>
    <row r="975" spans="10:11" x14ac:dyDescent="0.3">
      <c r="J975">
        <v>78980</v>
      </c>
      <c r="K975" t="s">
        <v>23</v>
      </c>
    </row>
    <row r="976" spans="10:11" x14ac:dyDescent="0.3">
      <c r="J976">
        <v>25340</v>
      </c>
      <c r="K976" t="s">
        <v>23</v>
      </c>
    </row>
    <row r="977" spans="10:11" x14ac:dyDescent="0.3">
      <c r="J977">
        <v>131420</v>
      </c>
      <c r="K977" t="s">
        <v>23</v>
      </c>
    </row>
    <row r="978" spans="10:11" x14ac:dyDescent="0.3">
      <c r="J978">
        <v>16110</v>
      </c>
      <c r="K978" t="s">
        <v>23</v>
      </c>
    </row>
    <row r="979" spans="10:11" x14ac:dyDescent="0.3">
      <c r="J979">
        <v>53630</v>
      </c>
      <c r="K979" t="s">
        <v>23</v>
      </c>
    </row>
    <row r="980" spans="10:11" x14ac:dyDescent="0.3">
      <c r="J980">
        <v>50710</v>
      </c>
      <c r="K980" t="s">
        <v>23</v>
      </c>
    </row>
    <row r="981" spans="10:11" x14ac:dyDescent="0.3">
      <c r="J981">
        <v>136950</v>
      </c>
      <c r="K981" t="s">
        <v>23</v>
      </c>
    </row>
    <row r="982" spans="10:11" x14ac:dyDescent="0.3">
      <c r="J982">
        <v>134020</v>
      </c>
      <c r="K982" t="s">
        <v>23</v>
      </c>
    </row>
    <row r="983" spans="10:11" x14ac:dyDescent="0.3">
      <c r="J983">
        <v>20290</v>
      </c>
      <c r="K983" t="s">
        <v>23</v>
      </c>
    </row>
    <row r="984" spans="10:11" x14ac:dyDescent="0.3">
      <c r="J984">
        <v>63770</v>
      </c>
      <c r="K984" t="s">
        <v>23</v>
      </c>
    </row>
    <row r="985" spans="10:11" x14ac:dyDescent="0.3">
      <c r="J985">
        <v>54290</v>
      </c>
      <c r="K985" t="s">
        <v>23</v>
      </c>
    </row>
    <row r="986" spans="10:11" x14ac:dyDescent="0.3">
      <c r="J986">
        <v>27850</v>
      </c>
      <c r="K986" t="s">
        <v>23</v>
      </c>
    </row>
    <row r="987" spans="10:11" x14ac:dyDescent="0.3">
      <c r="J987">
        <v>46140</v>
      </c>
      <c r="K987" t="s">
        <v>23</v>
      </c>
    </row>
    <row r="988" spans="10:11" x14ac:dyDescent="0.3">
      <c r="J988">
        <v>26100</v>
      </c>
      <c r="K988" t="s">
        <v>23</v>
      </c>
    </row>
    <row r="989" spans="10:11" x14ac:dyDescent="0.3">
      <c r="J989">
        <v>66870</v>
      </c>
      <c r="K989" t="s">
        <v>23</v>
      </c>
    </row>
    <row r="990" spans="10:11" x14ac:dyDescent="0.3">
      <c r="J990">
        <v>47240</v>
      </c>
      <c r="K990" t="s">
        <v>23</v>
      </c>
    </row>
    <row r="991" spans="10:11" x14ac:dyDescent="0.3">
      <c r="J991">
        <v>61200</v>
      </c>
      <c r="K991" t="s">
        <v>23</v>
      </c>
    </row>
    <row r="992" spans="10:11" x14ac:dyDescent="0.3">
      <c r="J992">
        <v>105960</v>
      </c>
      <c r="K992" t="s">
        <v>23</v>
      </c>
    </row>
    <row r="993" spans="10:11" x14ac:dyDescent="0.3">
      <c r="J993">
        <v>54670</v>
      </c>
      <c r="K993" t="s">
        <v>23</v>
      </c>
    </row>
    <row r="994" spans="10:11" x14ac:dyDescent="0.3">
      <c r="J994">
        <v>99980</v>
      </c>
      <c r="K994" t="s">
        <v>23</v>
      </c>
    </row>
    <row r="995" spans="10:11" x14ac:dyDescent="0.3">
      <c r="J995">
        <v>109200</v>
      </c>
      <c r="K995" t="s">
        <v>23</v>
      </c>
    </row>
    <row r="996" spans="10:11" x14ac:dyDescent="0.3">
      <c r="J996">
        <v>62320</v>
      </c>
      <c r="K996" t="s">
        <v>23</v>
      </c>
    </row>
    <row r="997" spans="10:11" x14ac:dyDescent="0.3">
      <c r="J997">
        <v>132470</v>
      </c>
      <c r="K997" t="s">
        <v>23</v>
      </c>
    </row>
    <row r="998" spans="10:11" x14ac:dyDescent="0.3">
      <c r="J998">
        <v>40810</v>
      </c>
      <c r="K998" t="s">
        <v>23</v>
      </c>
    </row>
    <row r="999" spans="10:11" x14ac:dyDescent="0.3">
      <c r="J999">
        <v>57690</v>
      </c>
      <c r="K999" t="s">
        <v>23</v>
      </c>
    </row>
    <row r="1000" spans="10:11" x14ac:dyDescent="0.3">
      <c r="J1000">
        <v>23940</v>
      </c>
      <c r="K1000" t="s">
        <v>23</v>
      </c>
    </row>
    <row r="1001" spans="10:11" x14ac:dyDescent="0.3">
      <c r="J1001">
        <v>39040</v>
      </c>
      <c r="K1001" t="s">
        <v>23</v>
      </c>
    </row>
    <row r="1002" spans="10:11" x14ac:dyDescent="0.3">
      <c r="J1002">
        <v>29500</v>
      </c>
      <c r="K1002" t="s">
        <v>23</v>
      </c>
    </row>
    <row r="1003" spans="10:11" x14ac:dyDescent="0.3">
      <c r="J1003">
        <v>36290</v>
      </c>
      <c r="K1003" t="s">
        <v>23</v>
      </c>
    </row>
    <row r="1004" spans="10:11" x14ac:dyDescent="0.3">
      <c r="J1004">
        <v>93620</v>
      </c>
      <c r="K1004" t="s">
        <v>23</v>
      </c>
    </row>
    <row r="1005" spans="10:11" x14ac:dyDescent="0.3">
      <c r="J1005">
        <v>32290</v>
      </c>
      <c r="K1005" t="s">
        <v>23</v>
      </c>
    </row>
    <row r="1006" spans="10:11" x14ac:dyDescent="0.3">
      <c r="J1006">
        <v>35780</v>
      </c>
      <c r="K1006" t="s">
        <v>23</v>
      </c>
    </row>
    <row r="1007" spans="10:11" x14ac:dyDescent="0.3">
      <c r="J1007">
        <v>79880</v>
      </c>
      <c r="K1007" t="s">
        <v>23</v>
      </c>
    </row>
    <row r="1008" spans="10:11" x14ac:dyDescent="0.3">
      <c r="J1008">
        <v>42840</v>
      </c>
      <c r="K1008" t="s">
        <v>23</v>
      </c>
    </row>
    <row r="1009" spans="10:11" x14ac:dyDescent="0.3">
      <c r="J1009">
        <v>75530</v>
      </c>
      <c r="K1009" t="s">
        <v>23</v>
      </c>
    </row>
    <row r="1010" spans="10:11" x14ac:dyDescent="0.3">
      <c r="J1010">
        <v>197010</v>
      </c>
      <c r="K1010" t="s">
        <v>23</v>
      </c>
    </row>
    <row r="1011" spans="10:11" x14ac:dyDescent="0.3">
      <c r="J1011">
        <v>147320</v>
      </c>
      <c r="K1011" t="s">
        <v>23</v>
      </c>
    </row>
    <row r="1012" spans="10:11" x14ac:dyDescent="0.3">
      <c r="J1012">
        <v>92780</v>
      </c>
      <c r="K1012" t="s">
        <v>23</v>
      </c>
    </row>
    <row r="1013" spans="10:11" x14ac:dyDescent="0.3">
      <c r="J1013">
        <v>13590</v>
      </c>
      <c r="K1013" t="s">
        <v>23</v>
      </c>
    </row>
    <row r="1014" spans="10:11" x14ac:dyDescent="0.3">
      <c r="J1014">
        <v>47790</v>
      </c>
      <c r="K1014" t="s">
        <v>23</v>
      </c>
    </row>
    <row r="1015" spans="10:11" x14ac:dyDescent="0.3">
      <c r="J1015">
        <v>164220</v>
      </c>
      <c r="K1015" t="s">
        <v>23</v>
      </c>
    </row>
    <row r="1016" spans="10:11" x14ac:dyDescent="0.3">
      <c r="J1016">
        <v>29960</v>
      </c>
      <c r="K1016" t="s">
        <v>23</v>
      </c>
    </row>
    <row r="1017" spans="10:11" x14ac:dyDescent="0.3">
      <c r="J1017">
        <v>12610</v>
      </c>
      <c r="K1017" t="s">
        <v>23</v>
      </c>
    </row>
    <row r="1018" spans="10:11" x14ac:dyDescent="0.3">
      <c r="J1018">
        <v>58100</v>
      </c>
      <c r="K1018" t="s">
        <v>23</v>
      </c>
    </row>
    <row r="1019" spans="10:11" x14ac:dyDescent="0.3">
      <c r="J1019">
        <v>34200</v>
      </c>
      <c r="K1019" t="s">
        <v>23</v>
      </c>
    </row>
    <row r="1020" spans="10:11" x14ac:dyDescent="0.3">
      <c r="J1020">
        <v>44000</v>
      </c>
      <c r="K1020" t="s">
        <v>23</v>
      </c>
    </row>
    <row r="1021" spans="10:11" x14ac:dyDescent="0.3">
      <c r="J1021">
        <v>35000</v>
      </c>
      <c r="K1021" t="s">
        <v>23</v>
      </c>
    </row>
    <row r="1022" spans="10:11" x14ac:dyDescent="0.3">
      <c r="J1022">
        <v>20660</v>
      </c>
      <c r="K1022" t="s">
        <v>23</v>
      </c>
    </row>
    <row r="1023" spans="10:11" x14ac:dyDescent="0.3">
      <c r="J1023">
        <v>171690</v>
      </c>
      <c r="K1023" t="s">
        <v>23</v>
      </c>
    </row>
    <row r="1024" spans="10:11" x14ac:dyDescent="0.3">
      <c r="J1024">
        <v>41620</v>
      </c>
      <c r="K1024" t="s">
        <v>23</v>
      </c>
    </row>
    <row r="1025" spans="10:11" x14ac:dyDescent="0.3">
      <c r="J1025">
        <v>92040</v>
      </c>
      <c r="K1025" t="s">
        <v>23</v>
      </c>
    </row>
    <row r="1026" spans="10:11" x14ac:dyDescent="0.3">
      <c r="J1026">
        <v>32940</v>
      </c>
      <c r="K1026" t="s">
        <v>23</v>
      </c>
    </row>
    <row r="1027" spans="10:11" x14ac:dyDescent="0.3">
      <c r="J1027">
        <v>21270</v>
      </c>
      <c r="K1027" t="s">
        <v>23</v>
      </c>
    </row>
    <row r="1028" spans="10:11" x14ac:dyDescent="0.3">
      <c r="J1028">
        <v>39750</v>
      </c>
      <c r="K1028" t="s">
        <v>23</v>
      </c>
    </row>
    <row r="1029" spans="10:11" x14ac:dyDescent="0.3">
      <c r="J1029">
        <v>107930</v>
      </c>
      <c r="K1029" t="s">
        <v>23</v>
      </c>
    </row>
    <row r="1030" spans="10:11" x14ac:dyDescent="0.3">
      <c r="J1030">
        <v>36460</v>
      </c>
      <c r="K1030" t="s">
        <v>23</v>
      </c>
    </row>
    <row r="1031" spans="10:11" x14ac:dyDescent="0.3">
      <c r="J1031">
        <v>74460</v>
      </c>
      <c r="K1031" t="s">
        <v>23</v>
      </c>
    </row>
    <row r="1032" spans="10:11" x14ac:dyDescent="0.3">
      <c r="J1032">
        <v>108510</v>
      </c>
      <c r="K1032" t="s">
        <v>23</v>
      </c>
    </row>
    <row r="1033" spans="10:11" x14ac:dyDescent="0.3">
      <c r="J1033">
        <v>21090</v>
      </c>
      <c r="K1033" t="s">
        <v>23</v>
      </c>
    </row>
    <row r="1034" spans="10:11" x14ac:dyDescent="0.3">
      <c r="J1034">
        <v>37220</v>
      </c>
      <c r="K1034" t="s">
        <v>23</v>
      </c>
    </row>
    <row r="1035" spans="10:11" x14ac:dyDescent="0.3">
      <c r="J1035">
        <v>93800</v>
      </c>
      <c r="K1035" t="s">
        <v>23</v>
      </c>
    </row>
    <row r="1036" spans="10:11" x14ac:dyDescent="0.3">
      <c r="J1036">
        <v>27420</v>
      </c>
      <c r="K1036" t="s">
        <v>23</v>
      </c>
    </row>
    <row r="1037" spans="10:11" x14ac:dyDescent="0.3">
      <c r="J1037">
        <v>137570</v>
      </c>
      <c r="K1037" t="s">
        <v>23</v>
      </c>
    </row>
    <row r="1038" spans="10:11" x14ac:dyDescent="0.3">
      <c r="J1038">
        <v>31620</v>
      </c>
      <c r="K1038" t="s">
        <v>23</v>
      </c>
    </row>
    <row r="1039" spans="10:11" x14ac:dyDescent="0.3">
      <c r="J1039">
        <v>66510</v>
      </c>
      <c r="K1039" t="s">
        <v>23</v>
      </c>
    </row>
    <row r="1040" spans="10:11" x14ac:dyDescent="0.3">
      <c r="J1040">
        <v>23450</v>
      </c>
      <c r="K1040" t="s">
        <v>23</v>
      </c>
    </row>
    <row r="1041" spans="10:11" x14ac:dyDescent="0.3">
      <c r="J1041">
        <v>34200</v>
      </c>
      <c r="K1041" t="s">
        <v>23</v>
      </c>
    </row>
    <row r="1042" spans="10:11" x14ac:dyDescent="0.3">
      <c r="J1042">
        <v>43730</v>
      </c>
      <c r="K1042" t="s">
        <v>23</v>
      </c>
    </row>
    <row r="1043" spans="10:11" x14ac:dyDescent="0.3">
      <c r="J1043">
        <v>47590</v>
      </c>
      <c r="K1043" t="s">
        <v>23</v>
      </c>
    </row>
    <row r="1044" spans="10:11" x14ac:dyDescent="0.3">
      <c r="J1044">
        <v>53010</v>
      </c>
      <c r="K1044" t="s">
        <v>23</v>
      </c>
    </row>
    <row r="1045" spans="10:11" x14ac:dyDescent="0.3">
      <c r="J1045">
        <v>12740</v>
      </c>
      <c r="K1045" t="s">
        <v>23</v>
      </c>
    </row>
    <row r="1046" spans="10:11" x14ac:dyDescent="0.3">
      <c r="J1046">
        <v>104660</v>
      </c>
      <c r="K1046" t="s">
        <v>23</v>
      </c>
    </row>
    <row r="1047" spans="10:11" x14ac:dyDescent="0.3">
      <c r="J1047">
        <v>170070</v>
      </c>
      <c r="K1047" t="s">
        <v>23</v>
      </c>
    </row>
    <row r="1048" spans="10:11" x14ac:dyDescent="0.3">
      <c r="J1048">
        <v>29090</v>
      </c>
      <c r="K1048" t="s">
        <v>23</v>
      </c>
    </row>
    <row r="1049" spans="10:11" x14ac:dyDescent="0.3">
      <c r="J1049">
        <v>57650</v>
      </c>
      <c r="K1049" t="s">
        <v>23</v>
      </c>
    </row>
    <row r="1050" spans="10:11" x14ac:dyDescent="0.3">
      <c r="J1050">
        <v>45990</v>
      </c>
      <c r="K1050" t="s">
        <v>23</v>
      </c>
    </row>
    <row r="1051" spans="10:11" x14ac:dyDescent="0.3">
      <c r="J1051">
        <v>31720</v>
      </c>
      <c r="K1051" t="s">
        <v>23</v>
      </c>
    </row>
    <row r="1052" spans="10:11" x14ac:dyDescent="0.3">
      <c r="J1052">
        <v>20330</v>
      </c>
      <c r="K1052" t="s">
        <v>23</v>
      </c>
    </row>
    <row r="1053" spans="10:11" x14ac:dyDescent="0.3">
      <c r="J1053">
        <v>86200</v>
      </c>
      <c r="K1053" t="s">
        <v>23</v>
      </c>
    </row>
    <row r="1054" spans="10:11" x14ac:dyDescent="0.3">
      <c r="J1054">
        <v>20640</v>
      </c>
      <c r="K1054" t="s">
        <v>23</v>
      </c>
    </row>
    <row r="1055" spans="10:11" x14ac:dyDescent="0.3">
      <c r="J1055">
        <v>40350</v>
      </c>
      <c r="K1055" t="s">
        <v>23</v>
      </c>
    </row>
    <row r="1056" spans="10:11" x14ac:dyDescent="0.3">
      <c r="J1056">
        <v>38380</v>
      </c>
      <c r="K1056" t="s">
        <v>23</v>
      </c>
    </row>
    <row r="1057" spans="10:11" x14ac:dyDescent="0.3">
      <c r="J1057">
        <v>15630</v>
      </c>
      <c r="K1057" t="s">
        <v>23</v>
      </c>
    </row>
    <row r="1058" spans="10:11" x14ac:dyDescent="0.3">
      <c r="J1058">
        <v>48980</v>
      </c>
      <c r="K1058" t="s">
        <v>23</v>
      </c>
    </row>
    <row r="1059" spans="10:11" x14ac:dyDescent="0.3">
      <c r="J1059">
        <v>47890</v>
      </c>
      <c r="K1059" t="s">
        <v>23</v>
      </c>
    </row>
    <row r="1060" spans="10:11" x14ac:dyDescent="0.3">
      <c r="J1060">
        <v>31800</v>
      </c>
      <c r="K1060" t="s">
        <v>23</v>
      </c>
    </row>
    <row r="1061" spans="10:11" x14ac:dyDescent="0.3">
      <c r="J1061">
        <v>65490</v>
      </c>
      <c r="K1061" t="s">
        <v>23</v>
      </c>
    </row>
    <row r="1062" spans="10:11" x14ac:dyDescent="0.3">
      <c r="J1062">
        <v>63880</v>
      </c>
      <c r="K1062" t="s">
        <v>23</v>
      </c>
    </row>
    <row r="1063" spans="10:11" x14ac:dyDescent="0.3">
      <c r="J1063">
        <v>112440</v>
      </c>
      <c r="K1063" t="s">
        <v>23</v>
      </c>
    </row>
    <row r="1064" spans="10:11" x14ac:dyDescent="0.3">
      <c r="J1064">
        <v>160320</v>
      </c>
      <c r="K1064" t="s">
        <v>23</v>
      </c>
    </row>
    <row r="1065" spans="10:11" x14ac:dyDescent="0.3">
      <c r="J1065">
        <v>23620</v>
      </c>
      <c r="K1065" t="s">
        <v>23</v>
      </c>
    </row>
    <row r="1066" spans="10:11" x14ac:dyDescent="0.3">
      <c r="J1066">
        <v>163280</v>
      </c>
      <c r="K1066" t="s">
        <v>23</v>
      </c>
    </row>
    <row r="1067" spans="10:11" x14ac:dyDescent="0.3">
      <c r="J1067">
        <v>83760</v>
      </c>
      <c r="K1067" t="s">
        <v>23</v>
      </c>
    </row>
    <row r="1068" spans="10:11" x14ac:dyDescent="0.3">
      <c r="J1068">
        <v>166060</v>
      </c>
      <c r="K1068" t="s">
        <v>23</v>
      </c>
    </row>
    <row r="1069" spans="10:11" x14ac:dyDescent="0.3">
      <c r="J1069">
        <v>86060</v>
      </c>
      <c r="K1069" t="s">
        <v>23</v>
      </c>
    </row>
    <row r="1070" spans="10:11" x14ac:dyDescent="0.3">
      <c r="J1070">
        <v>22720</v>
      </c>
      <c r="K1070" t="s">
        <v>23</v>
      </c>
    </row>
    <row r="1071" spans="10:11" x14ac:dyDescent="0.3">
      <c r="J1071">
        <v>20180</v>
      </c>
      <c r="K1071" t="s">
        <v>23</v>
      </c>
    </row>
    <row r="1072" spans="10:11" x14ac:dyDescent="0.3">
      <c r="J1072">
        <v>70830</v>
      </c>
      <c r="K1072" t="s">
        <v>23</v>
      </c>
    </row>
    <row r="1073" spans="10:11" x14ac:dyDescent="0.3">
      <c r="J1073">
        <v>40840</v>
      </c>
      <c r="K1073" t="s">
        <v>23</v>
      </c>
    </row>
    <row r="1074" spans="10:11" x14ac:dyDescent="0.3">
      <c r="J1074">
        <v>23080</v>
      </c>
      <c r="K1074" t="s">
        <v>23</v>
      </c>
    </row>
    <row r="1075" spans="10:11" x14ac:dyDescent="0.3">
      <c r="J1075">
        <v>48410</v>
      </c>
      <c r="K1075" t="s">
        <v>23</v>
      </c>
    </row>
    <row r="1076" spans="10:11" x14ac:dyDescent="0.3">
      <c r="J1076">
        <v>42850</v>
      </c>
      <c r="K1076" t="s">
        <v>23</v>
      </c>
    </row>
    <row r="1077" spans="10:11" x14ac:dyDescent="0.3">
      <c r="J1077">
        <v>97150</v>
      </c>
      <c r="K1077" t="s">
        <v>23</v>
      </c>
    </row>
    <row r="1078" spans="10:11" x14ac:dyDescent="0.3">
      <c r="J1078">
        <v>43200</v>
      </c>
      <c r="K1078" t="s">
        <v>23</v>
      </c>
    </row>
    <row r="1079" spans="10:11" x14ac:dyDescent="0.3">
      <c r="J1079">
        <v>21320</v>
      </c>
      <c r="K1079" t="s">
        <v>23</v>
      </c>
    </row>
    <row r="1080" spans="10:11" x14ac:dyDescent="0.3">
      <c r="J1080">
        <v>101240</v>
      </c>
      <c r="K1080" t="s">
        <v>23</v>
      </c>
    </row>
    <row r="1081" spans="10:11" x14ac:dyDescent="0.3">
      <c r="J1081">
        <v>54730</v>
      </c>
      <c r="K1081" t="s">
        <v>23</v>
      </c>
    </row>
    <row r="1082" spans="10:11" x14ac:dyDescent="0.3">
      <c r="J1082">
        <v>52070</v>
      </c>
      <c r="K1082" t="s">
        <v>23</v>
      </c>
    </row>
    <row r="1083" spans="10:11" x14ac:dyDescent="0.3">
      <c r="J1083">
        <v>164370</v>
      </c>
      <c r="K1083" t="s">
        <v>23</v>
      </c>
    </row>
    <row r="1084" spans="10:11" x14ac:dyDescent="0.3">
      <c r="J1084">
        <v>22960</v>
      </c>
      <c r="K1084" t="s">
        <v>23</v>
      </c>
    </row>
    <row r="1085" spans="10:11" x14ac:dyDescent="0.3">
      <c r="J1085">
        <v>40690</v>
      </c>
      <c r="K1085" t="s">
        <v>23</v>
      </c>
    </row>
    <row r="1086" spans="10:11" x14ac:dyDescent="0.3">
      <c r="J1086">
        <v>74410</v>
      </c>
      <c r="K1086" t="s">
        <v>23</v>
      </c>
    </row>
    <row r="1087" spans="10:11" x14ac:dyDescent="0.3">
      <c r="J1087">
        <v>24300</v>
      </c>
      <c r="K1087" t="s">
        <v>23</v>
      </c>
    </row>
    <row r="1088" spans="10:11" x14ac:dyDescent="0.3">
      <c r="J1088">
        <v>58780</v>
      </c>
      <c r="K1088" t="s">
        <v>23</v>
      </c>
    </row>
    <row r="1089" spans="10:11" x14ac:dyDescent="0.3">
      <c r="J1089">
        <v>26440</v>
      </c>
      <c r="K1089" t="s">
        <v>23</v>
      </c>
    </row>
    <row r="1090" spans="10:11" x14ac:dyDescent="0.3">
      <c r="J1090">
        <v>64390</v>
      </c>
      <c r="K1090" t="s">
        <v>23</v>
      </c>
    </row>
    <row r="1091" spans="10:11" x14ac:dyDescent="0.3">
      <c r="J1091">
        <v>24510</v>
      </c>
      <c r="K1091" t="s">
        <v>23</v>
      </c>
    </row>
    <row r="1092" spans="10:11" x14ac:dyDescent="0.3">
      <c r="J1092">
        <v>63920</v>
      </c>
      <c r="K1092" t="s">
        <v>23</v>
      </c>
    </row>
    <row r="1093" spans="10:11" x14ac:dyDescent="0.3">
      <c r="J1093">
        <v>60770</v>
      </c>
      <c r="K1093" t="s">
        <v>23</v>
      </c>
    </row>
    <row r="1094" spans="10:11" x14ac:dyDescent="0.3">
      <c r="J1094">
        <v>24500</v>
      </c>
      <c r="K1094" t="s">
        <v>23</v>
      </c>
    </row>
    <row r="1095" spans="10:11" x14ac:dyDescent="0.3">
      <c r="J1095">
        <v>92500</v>
      </c>
      <c r="K1095" t="s">
        <v>23</v>
      </c>
    </row>
    <row r="1096" spans="10:11" x14ac:dyDescent="0.3">
      <c r="J1096">
        <v>20740</v>
      </c>
      <c r="K1096" t="s">
        <v>23</v>
      </c>
    </row>
    <row r="1097" spans="10:11" x14ac:dyDescent="0.3">
      <c r="J1097">
        <v>101690</v>
      </c>
      <c r="K1097" t="s">
        <v>23</v>
      </c>
    </row>
    <row r="1098" spans="10:11" x14ac:dyDescent="0.3">
      <c r="J1098">
        <v>48550</v>
      </c>
      <c r="K1098" t="s">
        <v>23</v>
      </c>
    </row>
    <row r="1099" spans="10:11" x14ac:dyDescent="0.3">
      <c r="J1099">
        <v>40870</v>
      </c>
      <c r="K1099" t="s">
        <v>23</v>
      </c>
    </row>
    <row r="1100" spans="10:11" x14ac:dyDescent="0.3">
      <c r="J1100">
        <v>23670</v>
      </c>
      <c r="K1100" t="s">
        <v>23</v>
      </c>
    </row>
    <row r="1101" spans="10:11" x14ac:dyDescent="0.3">
      <c r="J1101">
        <v>29720</v>
      </c>
      <c r="K1101" t="s">
        <v>23</v>
      </c>
    </row>
    <row r="1102" spans="10:11" x14ac:dyDescent="0.3">
      <c r="J1102">
        <v>195860</v>
      </c>
      <c r="K1102" t="s">
        <v>23</v>
      </c>
    </row>
    <row r="1103" spans="10:11" x14ac:dyDescent="0.3">
      <c r="J1103">
        <v>20610</v>
      </c>
      <c r="K1103" t="s">
        <v>23</v>
      </c>
    </row>
    <row r="1104" spans="10:11" x14ac:dyDescent="0.3">
      <c r="J1104">
        <v>41980</v>
      </c>
      <c r="K1104" t="s">
        <v>23</v>
      </c>
    </row>
    <row r="1105" spans="10:11" x14ac:dyDescent="0.3">
      <c r="J1105">
        <v>68150</v>
      </c>
      <c r="K1105" t="s">
        <v>23</v>
      </c>
    </row>
    <row r="1106" spans="10:11" x14ac:dyDescent="0.3">
      <c r="J1106">
        <v>47230</v>
      </c>
      <c r="K1106" t="s">
        <v>23</v>
      </c>
    </row>
    <row r="1107" spans="10:11" x14ac:dyDescent="0.3">
      <c r="J1107">
        <v>61420</v>
      </c>
      <c r="K1107" t="s">
        <v>23</v>
      </c>
    </row>
    <row r="1108" spans="10:11" x14ac:dyDescent="0.3">
      <c r="J1108">
        <v>88530</v>
      </c>
      <c r="K1108" t="s">
        <v>23</v>
      </c>
    </row>
    <row r="1109" spans="10:11" x14ac:dyDescent="0.3">
      <c r="J1109">
        <v>193310</v>
      </c>
      <c r="K1109" t="s">
        <v>23</v>
      </c>
    </row>
    <row r="1110" spans="10:11" x14ac:dyDescent="0.3">
      <c r="J1110">
        <v>20730</v>
      </c>
      <c r="K1110" t="s">
        <v>23</v>
      </c>
    </row>
    <row r="1111" spans="10:11" x14ac:dyDescent="0.3">
      <c r="J1111">
        <v>196130</v>
      </c>
      <c r="K1111" t="s">
        <v>23</v>
      </c>
    </row>
    <row r="1112" spans="10:11" x14ac:dyDescent="0.3">
      <c r="J1112">
        <v>34070</v>
      </c>
      <c r="K1112" t="s">
        <v>23</v>
      </c>
    </row>
    <row r="1113" spans="10:11" x14ac:dyDescent="0.3">
      <c r="J1113">
        <v>50630</v>
      </c>
      <c r="K1113" t="s">
        <v>23</v>
      </c>
    </row>
    <row r="1114" spans="10:11" x14ac:dyDescent="0.3">
      <c r="J1114">
        <v>46390</v>
      </c>
      <c r="K1114" t="s">
        <v>23</v>
      </c>
    </row>
    <row r="1115" spans="10:11" x14ac:dyDescent="0.3">
      <c r="J1115">
        <v>48760</v>
      </c>
      <c r="K1115" t="s">
        <v>23</v>
      </c>
    </row>
    <row r="1116" spans="10:11" x14ac:dyDescent="0.3">
      <c r="J1116">
        <v>26900</v>
      </c>
      <c r="K1116" t="s">
        <v>23</v>
      </c>
    </row>
    <row r="1117" spans="10:11" x14ac:dyDescent="0.3">
      <c r="J1117">
        <v>175670</v>
      </c>
      <c r="K1117" t="s">
        <v>23</v>
      </c>
    </row>
    <row r="1118" spans="10:11" x14ac:dyDescent="0.3">
      <c r="J1118">
        <v>24080</v>
      </c>
      <c r="K1118" t="s">
        <v>23</v>
      </c>
    </row>
    <row r="1119" spans="10:11" x14ac:dyDescent="0.3">
      <c r="J1119">
        <v>28140</v>
      </c>
      <c r="K1119" t="s">
        <v>23</v>
      </c>
    </row>
    <row r="1120" spans="10:11" x14ac:dyDescent="0.3">
      <c r="J1120">
        <v>112450</v>
      </c>
      <c r="K1120" t="s">
        <v>23</v>
      </c>
    </row>
    <row r="1121" spans="10:11" x14ac:dyDescent="0.3">
      <c r="J1121">
        <v>190490</v>
      </c>
      <c r="K1121" t="s">
        <v>23</v>
      </c>
    </row>
    <row r="1122" spans="10:11" x14ac:dyDescent="0.3">
      <c r="J1122">
        <v>57690</v>
      </c>
      <c r="K1122" t="s">
        <v>23</v>
      </c>
    </row>
    <row r="1123" spans="10:11" x14ac:dyDescent="0.3">
      <c r="J1123">
        <v>46630</v>
      </c>
      <c r="K1123" t="s">
        <v>23</v>
      </c>
    </row>
    <row r="1124" spans="10:11" x14ac:dyDescent="0.3">
      <c r="J1124">
        <v>47240</v>
      </c>
      <c r="K1124" t="s">
        <v>23</v>
      </c>
    </row>
    <row r="1125" spans="10:11" x14ac:dyDescent="0.3">
      <c r="J1125">
        <v>32110</v>
      </c>
      <c r="K1125" t="s">
        <v>23</v>
      </c>
    </row>
    <row r="1126" spans="10:11" x14ac:dyDescent="0.3">
      <c r="J1126">
        <v>53770</v>
      </c>
      <c r="K1126" t="s">
        <v>23</v>
      </c>
    </row>
    <row r="1127" spans="10:11" x14ac:dyDescent="0.3">
      <c r="J1127">
        <v>52080</v>
      </c>
      <c r="K1127" t="s">
        <v>23</v>
      </c>
    </row>
    <row r="1128" spans="10:11" x14ac:dyDescent="0.3">
      <c r="J1128">
        <v>48770</v>
      </c>
      <c r="K1128" t="s">
        <v>23</v>
      </c>
    </row>
    <row r="1129" spans="10:11" x14ac:dyDescent="0.3">
      <c r="J1129">
        <v>31170</v>
      </c>
      <c r="K1129" t="s">
        <v>23</v>
      </c>
    </row>
    <row r="1130" spans="10:11" x14ac:dyDescent="0.3">
      <c r="J1130">
        <v>196580</v>
      </c>
      <c r="K1130" t="s">
        <v>23</v>
      </c>
    </row>
    <row r="1131" spans="10:11" x14ac:dyDescent="0.3">
      <c r="J1131">
        <v>30690</v>
      </c>
      <c r="K1131" t="s">
        <v>23</v>
      </c>
    </row>
    <row r="1132" spans="10:11" x14ac:dyDescent="0.3">
      <c r="J1132">
        <v>104350</v>
      </c>
      <c r="K1132" t="s">
        <v>23</v>
      </c>
    </row>
    <row r="1133" spans="10:11" x14ac:dyDescent="0.3">
      <c r="J1133">
        <v>57680</v>
      </c>
      <c r="K1133" t="s">
        <v>23</v>
      </c>
    </row>
    <row r="1134" spans="10:11" x14ac:dyDescent="0.3">
      <c r="J1134">
        <v>50420</v>
      </c>
      <c r="K1134" t="s">
        <v>23</v>
      </c>
    </row>
    <row r="1135" spans="10:11" x14ac:dyDescent="0.3">
      <c r="J1135">
        <v>57700</v>
      </c>
      <c r="K1135" t="s">
        <v>23</v>
      </c>
    </row>
    <row r="1136" spans="10:11" x14ac:dyDescent="0.3">
      <c r="J1136">
        <v>77560</v>
      </c>
      <c r="K1136" t="s">
        <v>23</v>
      </c>
    </row>
    <row r="1137" spans="10:11" x14ac:dyDescent="0.3">
      <c r="J1137">
        <v>103060</v>
      </c>
      <c r="K1137" t="s">
        <v>23</v>
      </c>
    </row>
    <row r="1138" spans="10:11" x14ac:dyDescent="0.3">
      <c r="J1138">
        <v>39360</v>
      </c>
      <c r="K1138" t="s">
        <v>23</v>
      </c>
    </row>
    <row r="1139" spans="10:11" x14ac:dyDescent="0.3">
      <c r="J1139">
        <v>79450</v>
      </c>
      <c r="K1139" t="s">
        <v>23</v>
      </c>
    </row>
    <row r="1140" spans="10:11" x14ac:dyDescent="0.3">
      <c r="J1140">
        <v>57430</v>
      </c>
      <c r="K1140" t="s">
        <v>23</v>
      </c>
    </row>
    <row r="1141" spans="10:11" x14ac:dyDescent="0.3">
      <c r="J1141">
        <v>152020</v>
      </c>
      <c r="K1141" t="s">
        <v>23</v>
      </c>
    </row>
    <row r="1142" spans="10:11" x14ac:dyDescent="0.3">
      <c r="J1142">
        <v>54400</v>
      </c>
      <c r="K1142" t="s">
        <v>23</v>
      </c>
    </row>
    <row r="1143" spans="10:11" x14ac:dyDescent="0.3">
      <c r="J1143">
        <v>37600</v>
      </c>
      <c r="K1143" t="s">
        <v>23</v>
      </c>
    </row>
    <row r="1144" spans="10:11" x14ac:dyDescent="0.3">
      <c r="J1144">
        <v>35170</v>
      </c>
      <c r="K1144" t="s">
        <v>23</v>
      </c>
    </row>
    <row r="1145" spans="10:11" x14ac:dyDescent="0.3">
      <c r="J1145">
        <v>25800</v>
      </c>
      <c r="K1145" t="s">
        <v>23</v>
      </c>
    </row>
    <row r="1146" spans="10:11" x14ac:dyDescent="0.3">
      <c r="J1146">
        <v>21660</v>
      </c>
      <c r="K1146" t="s">
        <v>23</v>
      </c>
    </row>
    <row r="1147" spans="10:11" x14ac:dyDescent="0.3">
      <c r="J1147">
        <v>58690</v>
      </c>
      <c r="K1147" t="s">
        <v>23</v>
      </c>
    </row>
    <row r="1148" spans="10:11" x14ac:dyDescent="0.3">
      <c r="J1148">
        <v>80080</v>
      </c>
      <c r="K1148" t="s">
        <v>23</v>
      </c>
    </row>
    <row r="1149" spans="10:11" x14ac:dyDescent="0.3">
      <c r="J1149">
        <v>52060</v>
      </c>
      <c r="K1149" t="s">
        <v>23</v>
      </c>
    </row>
    <row r="1150" spans="10:11" x14ac:dyDescent="0.3">
      <c r="J1150">
        <v>52950</v>
      </c>
      <c r="K1150" t="s">
        <v>23</v>
      </c>
    </row>
    <row r="1151" spans="10:11" x14ac:dyDescent="0.3">
      <c r="J1151">
        <v>164130</v>
      </c>
      <c r="K1151" t="s">
        <v>23</v>
      </c>
    </row>
    <row r="1152" spans="10:11" x14ac:dyDescent="0.3">
      <c r="J1152">
        <v>132690</v>
      </c>
      <c r="K1152" t="s">
        <v>23</v>
      </c>
    </row>
    <row r="1153" spans="10:11" x14ac:dyDescent="0.3">
      <c r="J1153">
        <v>27830</v>
      </c>
      <c r="K1153" t="s">
        <v>23</v>
      </c>
    </row>
    <row r="1154" spans="10:11" x14ac:dyDescent="0.3">
      <c r="J1154">
        <v>54330</v>
      </c>
      <c r="K1154" t="s">
        <v>23</v>
      </c>
    </row>
    <row r="1155" spans="10:11" x14ac:dyDescent="0.3">
      <c r="J1155">
        <v>20130</v>
      </c>
      <c r="K1155" t="s">
        <v>23</v>
      </c>
    </row>
    <row r="1156" spans="10:11" x14ac:dyDescent="0.3">
      <c r="J1156">
        <v>139660</v>
      </c>
      <c r="K1156" t="s">
        <v>23</v>
      </c>
    </row>
    <row r="1157" spans="10:11" x14ac:dyDescent="0.3">
      <c r="J1157">
        <v>43740</v>
      </c>
      <c r="K1157" t="s">
        <v>23</v>
      </c>
    </row>
    <row r="1158" spans="10:11" x14ac:dyDescent="0.3">
      <c r="J1158">
        <v>68420</v>
      </c>
      <c r="K1158" t="s">
        <v>23</v>
      </c>
    </row>
    <row r="1159" spans="10:11" x14ac:dyDescent="0.3">
      <c r="J1159">
        <v>174260</v>
      </c>
      <c r="K1159" t="s">
        <v>23</v>
      </c>
    </row>
    <row r="1160" spans="10:11" x14ac:dyDescent="0.3">
      <c r="J1160">
        <v>176030</v>
      </c>
      <c r="K1160" t="s">
        <v>23</v>
      </c>
    </row>
    <row r="1161" spans="10:11" x14ac:dyDescent="0.3">
      <c r="J1161">
        <v>45810</v>
      </c>
      <c r="K1161" t="s">
        <v>23</v>
      </c>
    </row>
    <row r="1162" spans="10:11" x14ac:dyDescent="0.3">
      <c r="J1162">
        <v>47350</v>
      </c>
      <c r="K1162" t="s">
        <v>23</v>
      </c>
    </row>
    <row r="1163" spans="10:11" x14ac:dyDescent="0.3">
      <c r="J1163">
        <v>55050</v>
      </c>
      <c r="K1163" t="s">
        <v>23</v>
      </c>
    </row>
    <row r="1164" spans="10:11" x14ac:dyDescent="0.3">
      <c r="J1164">
        <v>54700</v>
      </c>
      <c r="K1164" t="s">
        <v>23</v>
      </c>
    </row>
    <row r="1165" spans="10:11" x14ac:dyDescent="0.3">
      <c r="J1165">
        <v>54760</v>
      </c>
      <c r="K1165" t="s">
        <v>23</v>
      </c>
    </row>
    <row r="1166" spans="10:11" x14ac:dyDescent="0.3">
      <c r="J1166">
        <v>25870</v>
      </c>
      <c r="K1166" t="s">
        <v>23</v>
      </c>
    </row>
    <row r="1167" spans="10:11" x14ac:dyDescent="0.3">
      <c r="J1167">
        <v>24400</v>
      </c>
      <c r="K1167" t="s">
        <v>23</v>
      </c>
    </row>
    <row r="1168" spans="10:11" x14ac:dyDescent="0.3">
      <c r="J1168">
        <v>153790</v>
      </c>
      <c r="K1168" t="s">
        <v>23</v>
      </c>
    </row>
    <row r="1169" spans="10:11" x14ac:dyDescent="0.3">
      <c r="J1169">
        <v>70820</v>
      </c>
      <c r="K1169" t="s">
        <v>23</v>
      </c>
    </row>
    <row r="1170" spans="10:11" x14ac:dyDescent="0.3">
      <c r="J1170">
        <v>27280</v>
      </c>
      <c r="K1170" t="s">
        <v>23</v>
      </c>
    </row>
    <row r="1171" spans="10:11" x14ac:dyDescent="0.3">
      <c r="J1171">
        <v>53680</v>
      </c>
      <c r="K1171" t="s">
        <v>23</v>
      </c>
    </row>
    <row r="1172" spans="10:11" x14ac:dyDescent="0.3">
      <c r="J1172">
        <v>31950</v>
      </c>
      <c r="K1172" t="s">
        <v>23</v>
      </c>
    </row>
    <row r="1173" spans="10:11" x14ac:dyDescent="0.3">
      <c r="J1173">
        <v>39890</v>
      </c>
      <c r="K1173" t="s">
        <v>23</v>
      </c>
    </row>
    <row r="1174" spans="10:11" x14ac:dyDescent="0.3">
      <c r="J1174">
        <v>33060</v>
      </c>
      <c r="K1174" t="s">
        <v>23</v>
      </c>
    </row>
    <row r="1175" spans="10:11" x14ac:dyDescent="0.3">
      <c r="J1175">
        <v>70050</v>
      </c>
      <c r="K1175" t="s">
        <v>23</v>
      </c>
    </row>
    <row r="1176" spans="10:11" x14ac:dyDescent="0.3">
      <c r="J1176">
        <v>26550</v>
      </c>
      <c r="K1176" t="s">
        <v>23</v>
      </c>
    </row>
    <row r="1177" spans="10:11" x14ac:dyDescent="0.3">
      <c r="J1177">
        <v>13930</v>
      </c>
      <c r="K1177" t="s">
        <v>23</v>
      </c>
    </row>
    <row r="1178" spans="10:11" x14ac:dyDescent="0.3">
      <c r="J1178">
        <v>25700</v>
      </c>
      <c r="K1178" t="s">
        <v>23</v>
      </c>
    </row>
    <row r="1179" spans="10:11" x14ac:dyDescent="0.3">
      <c r="J1179">
        <v>35370</v>
      </c>
      <c r="K1179" t="s">
        <v>23</v>
      </c>
    </row>
    <row r="1180" spans="10:11" x14ac:dyDescent="0.3">
      <c r="J1180">
        <v>39860</v>
      </c>
      <c r="K1180" t="s">
        <v>23</v>
      </c>
    </row>
    <row r="1181" spans="10:11" x14ac:dyDescent="0.3">
      <c r="J1181">
        <v>20280</v>
      </c>
      <c r="K1181" t="s">
        <v>23</v>
      </c>
    </row>
    <row r="1182" spans="10:11" x14ac:dyDescent="0.3">
      <c r="J1182">
        <v>95250</v>
      </c>
      <c r="K1182" t="s">
        <v>23</v>
      </c>
    </row>
    <row r="1183" spans="10:11" x14ac:dyDescent="0.3">
      <c r="J1183">
        <v>29290</v>
      </c>
      <c r="K1183" t="s">
        <v>23</v>
      </c>
    </row>
    <row r="1184" spans="10:11" x14ac:dyDescent="0.3">
      <c r="J1184">
        <v>22750</v>
      </c>
      <c r="K1184" t="s">
        <v>23</v>
      </c>
    </row>
    <row r="1185" spans="10:11" x14ac:dyDescent="0.3">
      <c r="J1185">
        <v>78790</v>
      </c>
      <c r="K1185" t="s">
        <v>23</v>
      </c>
    </row>
    <row r="1186" spans="10:11" x14ac:dyDescent="0.3">
      <c r="J1186">
        <v>49300</v>
      </c>
      <c r="K1186" t="s">
        <v>23</v>
      </c>
    </row>
    <row r="1187" spans="10:11" x14ac:dyDescent="0.3">
      <c r="J1187">
        <v>78470</v>
      </c>
      <c r="K1187" t="s">
        <v>23</v>
      </c>
    </row>
    <row r="1188" spans="10:11" x14ac:dyDescent="0.3">
      <c r="J1188">
        <v>44010</v>
      </c>
      <c r="K1188" t="s">
        <v>23</v>
      </c>
    </row>
    <row r="1189" spans="10:11" x14ac:dyDescent="0.3">
      <c r="J1189">
        <v>92410</v>
      </c>
      <c r="K1189" t="s">
        <v>23</v>
      </c>
    </row>
    <row r="1190" spans="10:11" x14ac:dyDescent="0.3">
      <c r="J1190">
        <v>29740</v>
      </c>
      <c r="K1190" t="s">
        <v>23</v>
      </c>
    </row>
    <row r="1191" spans="10:11" x14ac:dyDescent="0.3">
      <c r="J1191">
        <v>45020</v>
      </c>
      <c r="K1191" t="s">
        <v>23</v>
      </c>
    </row>
    <row r="1192" spans="10:11" x14ac:dyDescent="0.3">
      <c r="J1192">
        <v>129360</v>
      </c>
      <c r="K1192" t="s">
        <v>23</v>
      </c>
    </row>
    <row r="1193" spans="10:11" x14ac:dyDescent="0.3">
      <c r="J1193">
        <v>23050</v>
      </c>
      <c r="K1193" t="s">
        <v>23</v>
      </c>
    </row>
    <row r="1194" spans="10:11" x14ac:dyDescent="0.3">
      <c r="J1194">
        <v>167040</v>
      </c>
      <c r="K1194" t="s">
        <v>23</v>
      </c>
    </row>
    <row r="1195" spans="10:11" x14ac:dyDescent="0.3">
      <c r="J1195">
        <v>34330</v>
      </c>
      <c r="K1195" t="s">
        <v>23</v>
      </c>
    </row>
    <row r="1196" spans="10:11" x14ac:dyDescent="0.3">
      <c r="J1196">
        <v>64300</v>
      </c>
      <c r="K1196" t="s">
        <v>23</v>
      </c>
    </row>
    <row r="1197" spans="10:11" x14ac:dyDescent="0.3">
      <c r="J1197">
        <v>65160</v>
      </c>
      <c r="K1197" t="s">
        <v>23</v>
      </c>
    </row>
    <row r="1198" spans="10:11" x14ac:dyDescent="0.3">
      <c r="J1198">
        <v>39070</v>
      </c>
      <c r="K1198" t="s">
        <v>23</v>
      </c>
    </row>
    <row r="1199" spans="10:11" x14ac:dyDescent="0.3">
      <c r="J1199">
        <v>68830</v>
      </c>
      <c r="K1199" t="s">
        <v>23</v>
      </c>
    </row>
    <row r="1200" spans="10:11" x14ac:dyDescent="0.3">
      <c r="J1200">
        <v>103680</v>
      </c>
      <c r="K1200" t="s">
        <v>23</v>
      </c>
    </row>
    <row r="1201" spans="10:11" x14ac:dyDescent="0.3">
      <c r="J1201">
        <v>61340</v>
      </c>
      <c r="K1201" t="s">
        <v>23</v>
      </c>
    </row>
    <row r="1202" spans="10:11" x14ac:dyDescent="0.3">
      <c r="J1202">
        <v>67350</v>
      </c>
      <c r="K1202" t="s">
        <v>23</v>
      </c>
    </row>
    <row r="1203" spans="10:11" x14ac:dyDescent="0.3">
      <c r="J1203">
        <v>32950</v>
      </c>
      <c r="K1203" t="s">
        <v>23</v>
      </c>
    </row>
    <row r="1204" spans="10:11" x14ac:dyDescent="0.3">
      <c r="J1204">
        <v>52380</v>
      </c>
      <c r="K1204" t="s">
        <v>23</v>
      </c>
    </row>
    <row r="1205" spans="10:11" x14ac:dyDescent="0.3">
      <c r="J1205">
        <v>64720</v>
      </c>
      <c r="K1205" t="s">
        <v>23</v>
      </c>
    </row>
    <row r="1206" spans="10:11" x14ac:dyDescent="0.3">
      <c r="J1206">
        <v>96100</v>
      </c>
      <c r="K1206" t="s">
        <v>23</v>
      </c>
    </row>
    <row r="1207" spans="10:11" x14ac:dyDescent="0.3">
      <c r="J1207">
        <v>198330</v>
      </c>
      <c r="K1207" t="s">
        <v>23</v>
      </c>
    </row>
    <row r="1208" spans="10:11" x14ac:dyDescent="0.3">
      <c r="J1208">
        <v>97560</v>
      </c>
      <c r="K1208" t="s">
        <v>23</v>
      </c>
    </row>
    <row r="1209" spans="10:11" x14ac:dyDescent="0.3">
      <c r="J1209">
        <v>49680</v>
      </c>
      <c r="K1209" t="s">
        <v>23</v>
      </c>
    </row>
    <row r="1210" spans="10:11" x14ac:dyDescent="0.3">
      <c r="J1210">
        <v>21450</v>
      </c>
      <c r="K1210" t="s">
        <v>23</v>
      </c>
    </row>
    <row r="1211" spans="10:11" x14ac:dyDescent="0.3">
      <c r="J1211">
        <v>83460</v>
      </c>
      <c r="K1211" t="s">
        <v>23</v>
      </c>
    </row>
    <row r="1212" spans="10:11" x14ac:dyDescent="0.3">
      <c r="J1212">
        <v>34450</v>
      </c>
      <c r="K1212" t="s">
        <v>23</v>
      </c>
    </row>
    <row r="1213" spans="10:11" x14ac:dyDescent="0.3">
      <c r="J1213">
        <v>27600</v>
      </c>
      <c r="K1213" t="s">
        <v>23</v>
      </c>
    </row>
    <row r="1214" spans="10:11" x14ac:dyDescent="0.3">
      <c r="J1214">
        <v>62940</v>
      </c>
      <c r="K1214" t="s">
        <v>23</v>
      </c>
    </row>
    <row r="1215" spans="10:11" x14ac:dyDescent="0.3">
      <c r="J1215">
        <v>29320</v>
      </c>
      <c r="K1215" t="s">
        <v>23</v>
      </c>
    </row>
    <row r="1216" spans="10:11" x14ac:dyDescent="0.3">
      <c r="J1216">
        <v>45070</v>
      </c>
      <c r="K1216" t="s">
        <v>23</v>
      </c>
    </row>
    <row r="1217" spans="10:11" x14ac:dyDescent="0.3">
      <c r="J1217">
        <v>85640</v>
      </c>
      <c r="K1217" t="s">
        <v>23</v>
      </c>
    </row>
    <row r="1218" spans="10:11" x14ac:dyDescent="0.3">
      <c r="J1218">
        <v>81610</v>
      </c>
      <c r="K1218" t="s">
        <v>23</v>
      </c>
    </row>
    <row r="1219" spans="10:11" x14ac:dyDescent="0.3">
      <c r="J1219">
        <v>21090</v>
      </c>
      <c r="K1219" t="s">
        <v>23</v>
      </c>
    </row>
    <row r="1220" spans="10:11" x14ac:dyDescent="0.3">
      <c r="J1220">
        <v>52940</v>
      </c>
      <c r="K1220" t="s">
        <v>23</v>
      </c>
    </row>
    <row r="1221" spans="10:11" x14ac:dyDescent="0.3">
      <c r="J1221">
        <v>27180</v>
      </c>
      <c r="K1221" t="s">
        <v>23</v>
      </c>
    </row>
    <row r="1222" spans="10:11" x14ac:dyDescent="0.3">
      <c r="J1222">
        <v>58110</v>
      </c>
      <c r="K1222" t="s">
        <v>23</v>
      </c>
    </row>
    <row r="1223" spans="10:11" x14ac:dyDescent="0.3">
      <c r="J1223">
        <v>24370</v>
      </c>
      <c r="K1223" t="s">
        <v>23</v>
      </c>
    </row>
    <row r="1224" spans="10:11" x14ac:dyDescent="0.3">
      <c r="J1224">
        <v>27660</v>
      </c>
      <c r="K1224" t="s">
        <v>23</v>
      </c>
    </row>
    <row r="1225" spans="10:11" x14ac:dyDescent="0.3">
      <c r="J1225">
        <v>190380</v>
      </c>
      <c r="K1225" t="s">
        <v>23</v>
      </c>
    </row>
    <row r="1226" spans="10:11" x14ac:dyDescent="0.3">
      <c r="J1226">
        <v>30550</v>
      </c>
      <c r="K1226" t="s">
        <v>23</v>
      </c>
    </row>
    <row r="1227" spans="10:11" x14ac:dyDescent="0.3">
      <c r="J1227">
        <v>22890</v>
      </c>
      <c r="K1227" t="s">
        <v>23</v>
      </c>
    </row>
    <row r="1228" spans="10:11" x14ac:dyDescent="0.3">
      <c r="J1228">
        <v>129650</v>
      </c>
      <c r="K1228" t="s">
        <v>23</v>
      </c>
    </row>
    <row r="1229" spans="10:11" x14ac:dyDescent="0.3">
      <c r="J1229">
        <v>35390</v>
      </c>
      <c r="K1229" t="s">
        <v>23</v>
      </c>
    </row>
    <row r="1230" spans="10:11" x14ac:dyDescent="0.3">
      <c r="J1230">
        <v>60290</v>
      </c>
      <c r="K1230" t="s">
        <v>23</v>
      </c>
    </row>
    <row r="1231" spans="10:11" x14ac:dyDescent="0.3">
      <c r="J1231">
        <v>26790</v>
      </c>
      <c r="K1231" t="s">
        <v>23</v>
      </c>
    </row>
    <row r="1232" spans="10:11" x14ac:dyDescent="0.3">
      <c r="J1232">
        <v>37020</v>
      </c>
      <c r="K1232" t="s">
        <v>23</v>
      </c>
    </row>
    <row r="1233" spans="10:11" x14ac:dyDescent="0.3">
      <c r="J1233">
        <v>23980</v>
      </c>
      <c r="K1233" t="s">
        <v>23</v>
      </c>
    </row>
    <row r="1234" spans="10:11" x14ac:dyDescent="0.3">
      <c r="J1234">
        <v>54680</v>
      </c>
      <c r="K1234" t="s">
        <v>23</v>
      </c>
    </row>
    <row r="1235" spans="10:11" x14ac:dyDescent="0.3">
      <c r="J1235">
        <v>131160</v>
      </c>
      <c r="K1235" t="s">
        <v>23</v>
      </c>
    </row>
    <row r="1236" spans="10:11" x14ac:dyDescent="0.3">
      <c r="J1236">
        <v>193280</v>
      </c>
      <c r="K1236" t="s">
        <v>23</v>
      </c>
    </row>
    <row r="1237" spans="10:11" x14ac:dyDescent="0.3">
      <c r="J1237">
        <v>83210</v>
      </c>
      <c r="K1237" t="s">
        <v>23</v>
      </c>
    </row>
    <row r="1238" spans="10:11" x14ac:dyDescent="0.3">
      <c r="J1238">
        <v>23420</v>
      </c>
      <c r="K1238" t="s">
        <v>23</v>
      </c>
    </row>
    <row r="1239" spans="10:11" x14ac:dyDescent="0.3">
      <c r="J1239">
        <v>40710</v>
      </c>
      <c r="K1239" t="s">
        <v>23</v>
      </c>
    </row>
    <row r="1240" spans="10:11" x14ac:dyDescent="0.3">
      <c r="J1240">
        <v>31430</v>
      </c>
      <c r="K1240" t="s">
        <v>23</v>
      </c>
    </row>
    <row r="1241" spans="10:11" x14ac:dyDescent="0.3">
      <c r="J1241">
        <v>20440</v>
      </c>
      <c r="K1241" t="s">
        <v>23</v>
      </c>
    </row>
    <row r="1242" spans="10:11" x14ac:dyDescent="0.3">
      <c r="J1242">
        <v>134640</v>
      </c>
      <c r="K1242" t="s">
        <v>23</v>
      </c>
    </row>
    <row r="1243" spans="10:11" x14ac:dyDescent="0.3">
      <c r="J1243">
        <v>79910</v>
      </c>
      <c r="K1243" t="s">
        <v>23</v>
      </c>
    </row>
    <row r="1244" spans="10:11" x14ac:dyDescent="0.3">
      <c r="J1244">
        <v>33770</v>
      </c>
      <c r="K1244" t="s">
        <v>23</v>
      </c>
    </row>
    <row r="1245" spans="10:11" x14ac:dyDescent="0.3">
      <c r="J1245">
        <v>55380</v>
      </c>
      <c r="K1245" t="s">
        <v>23</v>
      </c>
    </row>
    <row r="1246" spans="10:11" x14ac:dyDescent="0.3">
      <c r="J1246">
        <v>25920</v>
      </c>
      <c r="K1246" t="s">
        <v>23</v>
      </c>
    </row>
    <row r="1247" spans="10:11" x14ac:dyDescent="0.3">
      <c r="J1247">
        <v>53460</v>
      </c>
      <c r="K1247" t="s">
        <v>23</v>
      </c>
    </row>
    <row r="1248" spans="10:11" x14ac:dyDescent="0.3">
      <c r="J1248">
        <v>42130</v>
      </c>
      <c r="K1248" t="s">
        <v>23</v>
      </c>
    </row>
    <row r="1249" spans="10:11" x14ac:dyDescent="0.3">
      <c r="J1249">
        <v>41270</v>
      </c>
      <c r="K1249" t="s">
        <v>23</v>
      </c>
    </row>
    <row r="1250" spans="10:11" x14ac:dyDescent="0.3">
      <c r="J1250">
        <v>24380</v>
      </c>
      <c r="K1250" t="s">
        <v>23</v>
      </c>
    </row>
    <row r="1251" spans="10:11" x14ac:dyDescent="0.3">
      <c r="J1251">
        <v>68700</v>
      </c>
      <c r="K1251" t="s">
        <v>23</v>
      </c>
    </row>
    <row r="1252" spans="10:11" x14ac:dyDescent="0.3">
      <c r="J1252">
        <v>104470</v>
      </c>
      <c r="K1252" t="s">
        <v>23</v>
      </c>
    </row>
    <row r="1253" spans="10:11" x14ac:dyDescent="0.3">
      <c r="J1253">
        <v>96670</v>
      </c>
      <c r="K1253" t="s">
        <v>23</v>
      </c>
    </row>
    <row r="1254" spans="10:11" x14ac:dyDescent="0.3">
      <c r="J1254">
        <v>21480</v>
      </c>
      <c r="K1254" t="s">
        <v>23</v>
      </c>
    </row>
    <row r="1255" spans="10:11" x14ac:dyDescent="0.3">
      <c r="J1255">
        <v>89260</v>
      </c>
      <c r="K1255" t="s">
        <v>23</v>
      </c>
    </row>
    <row r="1256" spans="10:11" x14ac:dyDescent="0.3">
      <c r="J1256">
        <v>65130</v>
      </c>
      <c r="K1256" t="s">
        <v>23</v>
      </c>
    </row>
    <row r="1257" spans="10:11" x14ac:dyDescent="0.3">
      <c r="J1257">
        <v>67990</v>
      </c>
      <c r="K1257" t="s">
        <v>23</v>
      </c>
    </row>
    <row r="1258" spans="10:11" x14ac:dyDescent="0.3">
      <c r="J1258">
        <v>162910</v>
      </c>
      <c r="K1258" t="s">
        <v>23</v>
      </c>
    </row>
    <row r="1259" spans="10:11" x14ac:dyDescent="0.3">
      <c r="J1259">
        <v>27050</v>
      </c>
      <c r="K1259" t="s">
        <v>23</v>
      </c>
    </row>
    <row r="1260" spans="10:11" x14ac:dyDescent="0.3">
      <c r="J1260">
        <v>44480</v>
      </c>
      <c r="K1260" t="s">
        <v>23</v>
      </c>
    </row>
    <row r="1261" spans="10:11" x14ac:dyDescent="0.3">
      <c r="J1261">
        <v>96370</v>
      </c>
      <c r="K1261" t="s">
        <v>23</v>
      </c>
    </row>
    <row r="1262" spans="10:11" x14ac:dyDescent="0.3">
      <c r="J1262">
        <v>35910</v>
      </c>
      <c r="K1262" t="s">
        <v>23</v>
      </c>
    </row>
    <row r="1263" spans="10:11" x14ac:dyDescent="0.3">
      <c r="J1263">
        <v>54050</v>
      </c>
      <c r="K1263" t="s">
        <v>23</v>
      </c>
    </row>
    <row r="1264" spans="10:11" x14ac:dyDescent="0.3">
      <c r="J1264">
        <v>46840</v>
      </c>
      <c r="K1264" t="s">
        <v>23</v>
      </c>
    </row>
    <row r="1265" spans="10:11" x14ac:dyDescent="0.3">
      <c r="J1265">
        <v>15140</v>
      </c>
      <c r="K1265" t="s">
        <v>23</v>
      </c>
    </row>
    <row r="1266" spans="10:11" x14ac:dyDescent="0.3">
      <c r="J1266">
        <v>29560</v>
      </c>
      <c r="K1266" t="s">
        <v>23</v>
      </c>
    </row>
    <row r="1267" spans="10:11" x14ac:dyDescent="0.3">
      <c r="J1267">
        <v>51540</v>
      </c>
      <c r="K1267" t="s">
        <v>23</v>
      </c>
    </row>
    <row r="1268" spans="10:11" x14ac:dyDescent="0.3">
      <c r="J1268">
        <v>69620</v>
      </c>
      <c r="K1268" t="s">
        <v>23</v>
      </c>
    </row>
    <row r="1269" spans="10:11" x14ac:dyDescent="0.3">
      <c r="J1269">
        <v>56750</v>
      </c>
      <c r="K1269" t="s">
        <v>23</v>
      </c>
    </row>
    <row r="1270" spans="10:11" x14ac:dyDescent="0.3">
      <c r="J1270">
        <v>23790</v>
      </c>
      <c r="K1270" t="s">
        <v>23</v>
      </c>
    </row>
    <row r="1271" spans="10:11" x14ac:dyDescent="0.3">
      <c r="J1271">
        <v>38120</v>
      </c>
      <c r="K1271" t="s">
        <v>23</v>
      </c>
    </row>
    <row r="1272" spans="10:11" x14ac:dyDescent="0.3">
      <c r="J1272">
        <v>46480</v>
      </c>
      <c r="K1272" t="s">
        <v>23</v>
      </c>
    </row>
    <row r="1273" spans="10:11" x14ac:dyDescent="0.3">
      <c r="J1273">
        <v>29360</v>
      </c>
      <c r="K1273" t="s">
        <v>23</v>
      </c>
    </row>
    <row r="1274" spans="10:11" x14ac:dyDescent="0.3">
      <c r="J1274">
        <v>21050</v>
      </c>
      <c r="K1274" t="s">
        <v>23</v>
      </c>
    </row>
    <row r="1275" spans="10:11" x14ac:dyDescent="0.3">
      <c r="J1275">
        <v>85780</v>
      </c>
      <c r="K1275" t="s">
        <v>23</v>
      </c>
    </row>
    <row r="1276" spans="10:11" x14ac:dyDescent="0.3">
      <c r="J1276">
        <v>27060</v>
      </c>
      <c r="K1276" t="s">
        <v>23</v>
      </c>
    </row>
    <row r="1277" spans="10:11" x14ac:dyDescent="0.3">
      <c r="J1277">
        <v>63840</v>
      </c>
      <c r="K1277" t="s">
        <v>23</v>
      </c>
    </row>
    <row r="1278" spans="10:11" x14ac:dyDescent="0.3">
      <c r="J1278">
        <v>39680</v>
      </c>
      <c r="K1278" t="s">
        <v>23</v>
      </c>
    </row>
    <row r="1279" spans="10:11" x14ac:dyDescent="0.3">
      <c r="J1279">
        <v>99070</v>
      </c>
      <c r="K1279" t="s">
        <v>23</v>
      </c>
    </row>
    <row r="1280" spans="10:11" x14ac:dyDescent="0.3">
      <c r="J1280">
        <v>132250</v>
      </c>
      <c r="K1280" t="s">
        <v>23</v>
      </c>
    </row>
    <row r="1281" spans="10:11" x14ac:dyDescent="0.3">
      <c r="J1281">
        <v>35400</v>
      </c>
      <c r="K1281" t="s">
        <v>23</v>
      </c>
    </row>
    <row r="1282" spans="10:11" x14ac:dyDescent="0.3">
      <c r="J1282">
        <v>28040</v>
      </c>
      <c r="K1282" t="s">
        <v>23</v>
      </c>
    </row>
    <row r="1283" spans="10:11" x14ac:dyDescent="0.3">
      <c r="J1283">
        <v>193920</v>
      </c>
      <c r="K1283" t="s">
        <v>23</v>
      </c>
    </row>
    <row r="1284" spans="10:11" x14ac:dyDescent="0.3">
      <c r="J1284">
        <v>196650</v>
      </c>
      <c r="K1284" t="s">
        <v>23</v>
      </c>
    </row>
    <row r="1285" spans="10:11" x14ac:dyDescent="0.3">
      <c r="J1285">
        <v>24390</v>
      </c>
      <c r="K1285" t="s">
        <v>23</v>
      </c>
    </row>
    <row r="1286" spans="10:11" x14ac:dyDescent="0.3">
      <c r="J1286">
        <v>73140</v>
      </c>
      <c r="K1286" t="s">
        <v>23</v>
      </c>
    </row>
    <row r="1287" spans="10:11" x14ac:dyDescent="0.3">
      <c r="J1287">
        <v>39020</v>
      </c>
      <c r="K1287" t="s">
        <v>23</v>
      </c>
    </row>
    <row r="1288" spans="10:11" x14ac:dyDescent="0.3">
      <c r="J1288">
        <v>26620</v>
      </c>
      <c r="K1288" t="s">
        <v>23</v>
      </c>
    </row>
    <row r="1289" spans="10:11" x14ac:dyDescent="0.3">
      <c r="J1289">
        <v>28560</v>
      </c>
      <c r="K1289" t="s">
        <v>23</v>
      </c>
    </row>
    <row r="1290" spans="10:11" x14ac:dyDescent="0.3">
      <c r="J1290">
        <v>10810</v>
      </c>
      <c r="K1290" t="s">
        <v>23</v>
      </c>
    </row>
    <row r="1291" spans="10:11" x14ac:dyDescent="0.3">
      <c r="J1291">
        <v>24720</v>
      </c>
      <c r="K1291" t="s">
        <v>23</v>
      </c>
    </row>
    <row r="1292" spans="10:11" x14ac:dyDescent="0.3">
      <c r="J1292">
        <v>41970</v>
      </c>
      <c r="K1292" t="s">
        <v>23</v>
      </c>
    </row>
    <row r="1293" spans="10:11" x14ac:dyDescent="0.3">
      <c r="J1293">
        <v>97130</v>
      </c>
      <c r="K1293" t="s">
        <v>23</v>
      </c>
    </row>
    <row r="1294" spans="10:11" x14ac:dyDescent="0.3">
      <c r="J1294">
        <v>20620</v>
      </c>
      <c r="K1294" t="s">
        <v>23</v>
      </c>
    </row>
    <row r="1295" spans="10:11" x14ac:dyDescent="0.3">
      <c r="J1295">
        <v>47880</v>
      </c>
      <c r="K1295" t="s">
        <v>23</v>
      </c>
    </row>
    <row r="1296" spans="10:11" x14ac:dyDescent="0.3">
      <c r="J1296">
        <v>59060</v>
      </c>
      <c r="K1296" t="s">
        <v>23</v>
      </c>
    </row>
    <row r="1297" spans="10:11" x14ac:dyDescent="0.3">
      <c r="J1297">
        <v>38860</v>
      </c>
      <c r="K1297" t="s">
        <v>23</v>
      </c>
    </row>
    <row r="1298" spans="10:11" x14ac:dyDescent="0.3">
      <c r="J1298">
        <v>168230</v>
      </c>
      <c r="K1298" t="s">
        <v>23</v>
      </c>
    </row>
    <row r="1299" spans="10:11" x14ac:dyDescent="0.3">
      <c r="J1299">
        <v>29330</v>
      </c>
      <c r="K1299" t="s">
        <v>23</v>
      </c>
    </row>
    <row r="1300" spans="10:11" x14ac:dyDescent="0.3">
      <c r="J1300">
        <v>65000</v>
      </c>
      <c r="K1300" t="s">
        <v>23</v>
      </c>
    </row>
    <row r="1301" spans="10:11" x14ac:dyDescent="0.3">
      <c r="J1301">
        <v>171740</v>
      </c>
      <c r="K1301" t="s">
        <v>23</v>
      </c>
    </row>
    <row r="1302" spans="10:11" x14ac:dyDescent="0.3">
      <c r="J1302">
        <v>50330</v>
      </c>
      <c r="K1302" t="s">
        <v>23</v>
      </c>
    </row>
    <row r="1303" spans="10:11" x14ac:dyDescent="0.3">
      <c r="J1303">
        <v>25870</v>
      </c>
      <c r="K1303" t="s">
        <v>23</v>
      </c>
    </row>
    <row r="1304" spans="10:11" x14ac:dyDescent="0.3">
      <c r="J1304">
        <v>55070</v>
      </c>
      <c r="K1304" t="s">
        <v>23</v>
      </c>
    </row>
    <row r="1305" spans="10:11" x14ac:dyDescent="0.3">
      <c r="J1305">
        <v>43930</v>
      </c>
      <c r="K1305" t="s">
        <v>23</v>
      </c>
    </row>
    <row r="1306" spans="10:11" x14ac:dyDescent="0.3">
      <c r="J1306">
        <v>133480</v>
      </c>
      <c r="K1306" t="s">
        <v>23</v>
      </c>
    </row>
    <row r="1307" spans="10:11" x14ac:dyDescent="0.3">
      <c r="J1307">
        <v>65830</v>
      </c>
      <c r="K1307" t="s">
        <v>23</v>
      </c>
    </row>
    <row r="1308" spans="10:11" x14ac:dyDescent="0.3">
      <c r="J1308">
        <v>81030</v>
      </c>
      <c r="K1308" t="s">
        <v>23</v>
      </c>
    </row>
    <row r="1309" spans="10:11" x14ac:dyDescent="0.3">
      <c r="J1309">
        <v>39780</v>
      </c>
      <c r="K1309" t="s">
        <v>23</v>
      </c>
    </row>
    <row r="1310" spans="10:11" x14ac:dyDescent="0.3">
      <c r="J1310">
        <v>25440</v>
      </c>
      <c r="K1310" t="s">
        <v>23</v>
      </c>
    </row>
    <row r="1311" spans="10:11" x14ac:dyDescent="0.3">
      <c r="J1311">
        <v>53990</v>
      </c>
      <c r="K1311" t="s">
        <v>23</v>
      </c>
    </row>
    <row r="1312" spans="10:11" x14ac:dyDescent="0.3">
      <c r="J1312">
        <v>54870</v>
      </c>
      <c r="K1312" t="s">
        <v>23</v>
      </c>
    </row>
    <row r="1313" spans="10:11" x14ac:dyDescent="0.3">
      <c r="J1313">
        <v>68340</v>
      </c>
      <c r="K1313" t="s">
        <v>23</v>
      </c>
    </row>
    <row r="1314" spans="10:11" x14ac:dyDescent="0.3">
      <c r="J1314">
        <v>10910</v>
      </c>
      <c r="K1314" t="s">
        <v>23</v>
      </c>
    </row>
    <row r="1315" spans="10:11" x14ac:dyDescent="0.3">
      <c r="J1315">
        <v>57360</v>
      </c>
      <c r="K1315" t="s">
        <v>23</v>
      </c>
    </row>
    <row r="1316" spans="10:11" x14ac:dyDescent="0.3">
      <c r="J1316">
        <v>22260</v>
      </c>
      <c r="K1316" t="s">
        <v>23</v>
      </c>
    </row>
    <row r="1317" spans="10:11" x14ac:dyDescent="0.3">
      <c r="J1317">
        <v>57470</v>
      </c>
      <c r="K1317" t="s">
        <v>23</v>
      </c>
    </row>
    <row r="1318" spans="10:11" x14ac:dyDescent="0.3">
      <c r="J1318">
        <v>98540</v>
      </c>
      <c r="K1318" t="s">
        <v>23</v>
      </c>
    </row>
    <row r="1319" spans="10:11" x14ac:dyDescent="0.3">
      <c r="J1319">
        <v>54670</v>
      </c>
      <c r="K1319" t="s">
        <v>23</v>
      </c>
    </row>
    <row r="1320" spans="10:11" x14ac:dyDescent="0.3">
      <c r="J1320">
        <v>53800</v>
      </c>
      <c r="K1320" t="s">
        <v>23</v>
      </c>
    </row>
    <row r="1321" spans="10:11" x14ac:dyDescent="0.3">
      <c r="J1321">
        <v>51510</v>
      </c>
      <c r="K1321" t="s">
        <v>23</v>
      </c>
    </row>
    <row r="1322" spans="10:11" x14ac:dyDescent="0.3">
      <c r="J1322">
        <v>21330</v>
      </c>
      <c r="K1322" t="s">
        <v>23</v>
      </c>
    </row>
    <row r="1323" spans="10:11" x14ac:dyDescent="0.3">
      <c r="J1323">
        <v>24320</v>
      </c>
      <c r="K1323" t="s">
        <v>23</v>
      </c>
    </row>
    <row r="1324" spans="10:11" x14ac:dyDescent="0.3">
      <c r="J1324">
        <v>47710</v>
      </c>
      <c r="K1324" t="s">
        <v>23</v>
      </c>
    </row>
    <row r="1325" spans="10:11" x14ac:dyDescent="0.3">
      <c r="J1325">
        <v>191610</v>
      </c>
      <c r="K1325" t="s">
        <v>23</v>
      </c>
    </row>
    <row r="1326" spans="10:11" x14ac:dyDescent="0.3">
      <c r="J1326">
        <v>50870</v>
      </c>
      <c r="K1326" t="s">
        <v>23</v>
      </c>
    </row>
    <row r="1327" spans="10:11" x14ac:dyDescent="0.3">
      <c r="J1327">
        <v>28630</v>
      </c>
      <c r="K1327" t="s">
        <v>23</v>
      </c>
    </row>
    <row r="1328" spans="10:11" x14ac:dyDescent="0.3">
      <c r="J1328">
        <v>21440</v>
      </c>
      <c r="K1328" t="s">
        <v>23</v>
      </c>
    </row>
    <row r="1329" spans="10:11" x14ac:dyDescent="0.3">
      <c r="J1329">
        <v>30650</v>
      </c>
      <c r="K1329" t="s">
        <v>23</v>
      </c>
    </row>
    <row r="1330" spans="10:11" x14ac:dyDescent="0.3">
      <c r="J1330">
        <v>98880</v>
      </c>
      <c r="K1330" t="s">
        <v>23</v>
      </c>
    </row>
    <row r="1331" spans="10:11" x14ac:dyDescent="0.3">
      <c r="J1331">
        <v>28670</v>
      </c>
      <c r="K1331" t="s">
        <v>23</v>
      </c>
    </row>
    <row r="1332" spans="10:11" x14ac:dyDescent="0.3">
      <c r="J1332">
        <v>66670</v>
      </c>
      <c r="K1332" t="s">
        <v>23</v>
      </c>
    </row>
    <row r="1333" spans="10:11" x14ac:dyDescent="0.3">
      <c r="J1333">
        <v>50030</v>
      </c>
      <c r="K1333" t="s">
        <v>23</v>
      </c>
    </row>
    <row r="1334" spans="10:11" x14ac:dyDescent="0.3">
      <c r="J1334">
        <v>23670</v>
      </c>
      <c r="K1334" t="s">
        <v>23</v>
      </c>
    </row>
    <row r="1335" spans="10:11" x14ac:dyDescent="0.3">
      <c r="J1335">
        <v>28580</v>
      </c>
      <c r="K1335" t="s">
        <v>23</v>
      </c>
    </row>
    <row r="1336" spans="10:11" x14ac:dyDescent="0.3">
      <c r="J1336">
        <v>52040</v>
      </c>
      <c r="K1336" t="s">
        <v>23</v>
      </c>
    </row>
    <row r="1337" spans="10:11" x14ac:dyDescent="0.3">
      <c r="J1337">
        <v>41050</v>
      </c>
      <c r="K1337" t="s">
        <v>23</v>
      </c>
    </row>
    <row r="1338" spans="10:11" x14ac:dyDescent="0.3">
      <c r="J1338">
        <v>96790</v>
      </c>
      <c r="K1338" t="s">
        <v>23</v>
      </c>
    </row>
    <row r="1339" spans="10:11" x14ac:dyDescent="0.3">
      <c r="J1339">
        <v>104480</v>
      </c>
      <c r="K1339" t="s">
        <v>23</v>
      </c>
    </row>
    <row r="1340" spans="10:11" x14ac:dyDescent="0.3">
      <c r="J1340">
        <v>28970</v>
      </c>
      <c r="K1340" t="s">
        <v>23</v>
      </c>
    </row>
    <row r="1341" spans="10:11" x14ac:dyDescent="0.3">
      <c r="J1341">
        <v>59680</v>
      </c>
      <c r="K1341" t="s">
        <v>23</v>
      </c>
    </row>
    <row r="1342" spans="10:11" x14ac:dyDescent="0.3">
      <c r="J1342">
        <v>29910</v>
      </c>
      <c r="K1342" t="s">
        <v>23</v>
      </c>
    </row>
    <row r="1343" spans="10:11" x14ac:dyDescent="0.3">
      <c r="J1343">
        <v>196360</v>
      </c>
      <c r="K1343" t="s">
        <v>23</v>
      </c>
    </row>
    <row r="1344" spans="10:11" x14ac:dyDescent="0.3">
      <c r="J1344">
        <v>133410</v>
      </c>
      <c r="K1344" t="s">
        <v>23</v>
      </c>
    </row>
    <row r="1345" spans="10:11" x14ac:dyDescent="0.3">
      <c r="J1345">
        <v>43320</v>
      </c>
      <c r="K1345" t="s">
        <v>23</v>
      </c>
    </row>
    <row r="1346" spans="10:11" x14ac:dyDescent="0.3">
      <c r="J1346">
        <v>110310</v>
      </c>
      <c r="K1346" t="s">
        <v>23</v>
      </c>
    </row>
    <row r="1347" spans="10:11" x14ac:dyDescent="0.3">
      <c r="J1347">
        <v>44400</v>
      </c>
      <c r="K1347" t="s">
        <v>23</v>
      </c>
    </row>
    <row r="1348" spans="10:11" x14ac:dyDescent="0.3">
      <c r="J1348">
        <v>46170</v>
      </c>
      <c r="K1348" t="s">
        <v>23</v>
      </c>
    </row>
    <row r="1349" spans="10:11" x14ac:dyDescent="0.3">
      <c r="J1349">
        <v>26470</v>
      </c>
      <c r="K1349" t="s">
        <v>23</v>
      </c>
    </row>
    <row r="1350" spans="10:11" x14ac:dyDescent="0.3">
      <c r="J1350">
        <v>63230</v>
      </c>
      <c r="K1350" t="s">
        <v>23</v>
      </c>
    </row>
    <row r="1351" spans="10:11" x14ac:dyDescent="0.3">
      <c r="J1351">
        <v>56770</v>
      </c>
      <c r="K1351" t="s">
        <v>23</v>
      </c>
    </row>
    <row r="1352" spans="10:11" x14ac:dyDescent="0.3">
      <c r="J1352">
        <v>21870</v>
      </c>
      <c r="K1352" t="s">
        <v>23</v>
      </c>
    </row>
    <row r="1353" spans="10:11" x14ac:dyDescent="0.3">
      <c r="J1353">
        <v>37480</v>
      </c>
      <c r="K1353" t="s">
        <v>23</v>
      </c>
    </row>
    <row r="1354" spans="10:11" x14ac:dyDescent="0.3">
      <c r="J1354">
        <v>39770</v>
      </c>
      <c r="K1354" t="s">
        <v>23</v>
      </c>
    </row>
    <row r="1355" spans="10:11" x14ac:dyDescent="0.3">
      <c r="J1355">
        <v>86330</v>
      </c>
      <c r="K1355" t="s">
        <v>23</v>
      </c>
    </row>
    <row r="1356" spans="10:11" x14ac:dyDescent="0.3">
      <c r="J1356">
        <v>20080</v>
      </c>
      <c r="K1356" t="s">
        <v>23</v>
      </c>
    </row>
    <row r="1357" spans="10:11" x14ac:dyDescent="0.3">
      <c r="J1357">
        <v>44400</v>
      </c>
      <c r="K1357" t="s">
        <v>23</v>
      </c>
    </row>
    <row r="1358" spans="10:11" x14ac:dyDescent="0.3">
      <c r="J1358">
        <v>30670</v>
      </c>
      <c r="K1358" t="s">
        <v>23</v>
      </c>
    </row>
    <row r="1359" spans="10:11" x14ac:dyDescent="0.3">
      <c r="J1359">
        <v>53210</v>
      </c>
      <c r="K1359" t="s">
        <v>23</v>
      </c>
    </row>
    <row r="1360" spans="10:11" x14ac:dyDescent="0.3">
      <c r="J1360">
        <v>54100</v>
      </c>
      <c r="K1360" t="s">
        <v>23</v>
      </c>
    </row>
    <row r="1361" spans="10:11" x14ac:dyDescent="0.3">
      <c r="J1361">
        <v>27820</v>
      </c>
      <c r="K1361" t="s">
        <v>23</v>
      </c>
    </row>
    <row r="1362" spans="10:11" x14ac:dyDescent="0.3">
      <c r="J1362">
        <v>119570</v>
      </c>
      <c r="K1362" t="s">
        <v>23</v>
      </c>
    </row>
    <row r="1363" spans="10:11" x14ac:dyDescent="0.3">
      <c r="J1363">
        <v>33750</v>
      </c>
      <c r="K1363" t="s">
        <v>23</v>
      </c>
    </row>
    <row r="1364" spans="10:11" x14ac:dyDescent="0.3">
      <c r="J1364">
        <v>50980</v>
      </c>
      <c r="K1364" t="s">
        <v>23</v>
      </c>
    </row>
    <row r="1365" spans="10:11" x14ac:dyDescent="0.3">
      <c r="J1365">
        <v>48780</v>
      </c>
      <c r="K1365" t="s">
        <v>23</v>
      </c>
    </row>
    <row r="1366" spans="10:11" x14ac:dyDescent="0.3">
      <c r="J1366">
        <v>28370</v>
      </c>
      <c r="K1366" t="s">
        <v>23</v>
      </c>
    </row>
    <row r="1367" spans="10:11" x14ac:dyDescent="0.3">
      <c r="J1367">
        <v>24060</v>
      </c>
      <c r="K1367" t="s">
        <v>23</v>
      </c>
    </row>
    <row r="1368" spans="10:11" x14ac:dyDescent="0.3">
      <c r="J1368">
        <v>22690</v>
      </c>
      <c r="K1368" t="s">
        <v>23</v>
      </c>
    </row>
    <row r="1369" spans="10:11" x14ac:dyDescent="0.3">
      <c r="J1369">
        <v>41080</v>
      </c>
      <c r="K1369" t="s">
        <v>23</v>
      </c>
    </row>
    <row r="1370" spans="10:11" x14ac:dyDescent="0.3">
      <c r="J1370">
        <v>132060</v>
      </c>
      <c r="K1370" t="s">
        <v>23</v>
      </c>
    </row>
    <row r="1371" spans="10:11" x14ac:dyDescent="0.3">
      <c r="J1371">
        <v>49070</v>
      </c>
      <c r="K1371" t="s">
        <v>23</v>
      </c>
    </row>
    <row r="1372" spans="10:11" x14ac:dyDescent="0.3">
      <c r="J1372">
        <v>34820</v>
      </c>
      <c r="K1372" t="s">
        <v>23</v>
      </c>
    </row>
    <row r="1373" spans="10:11" x14ac:dyDescent="0.3">
      <c r="J1373">
        <v>24360</v>
      </c>
      <c r="K1373" t="s">
        <v>23</v>
      </c>
    </row>
    <row r="1374" spans="10:11" x14ac:dyDescent="0.3">
      <c r="J1374">
        <v>23800</v>
      </c>
      <c r="K1374" t="s">
        <v>23</v>
      </c>
    </row>
    <row r="1375" spans="10:11" x14ac:dyDescent="0.3">
      <c r="J1375">
        <v>194310</v>
      </c>
      <c r="K1375" t="s">
        <v>23</v>
      </c>
    </row>
    <row r="1376" spans="10:11" x14ac:dyDescent="0.3">
      <c r="J1376">
        <v>51310</v>
      </c>
      <c r="K1376" t="s">
        <v>23</v>
      </c>
    </row>
    <row r="1377" spans="10:11" x14ac:dyDescent="0.3">
      <c r="J1377">
        <v>63060</v>
      </c>
      <c r="K1377" t="s">
        <v>23</v>
      </c>
    </row>
    <row r="1378" spans="10:11" x14ac:dyDescent="0.3">
      <c r="J1378">
        <v>47870</v>
      </c>
      <c r="K1378" t="s">
        <v>23</v>
      </c>
    </row>
    <row r="1379" spans="10:11" x14ac:dyDescent="0.3">
      <c r="J1379">
        <v>188800</v>
      </c>
      <c r="K1379" t="s">
        <v>23</v>
      </c>
    </row>
    <row r="1380" spans="10:11" x14ac:dyDescent="0.3">
      <c r="J1380">
        <v>23390</v>
      </c>
      <c r="K1380" t="s">
        <v>23</v>
      </c>
    </row>
    <row r="1381" spans="10:11" x14ac:dyDescent="0.3">
      <c r="J1381">
        <v>135700</v>
      </c>
      <c r="K1381" t="s">
        <v>23</v>
      </c>
    </row>
    <row r="1382" spans="10:11" x14ac:dyDescent="0.3">
      <c r="J1382">
        <v>67120</v>
      </c>
      <c r="K1382" t="s">
        <v>23</v>
      </c>
    </row>
    <row r="1383" spans="10:11" x14ac:dyDescent="0.3">
      <c r="J1383">
        <v>54060</v>
      </c>
      <c r="K1383" t="s">
        <v>23</v>
      </c>
    </row>
    <row r="1384" spans="10:11" x14ac:dyDescent="0.3">
      <c r="J1384">
        <v>89380</v>
      </c>
      <c r="K1384" t="s">
        <v>23</v>
      </c>
    </row>
    <row r="1385" spans="10:11" x14ac:dyDescent="0.3">
      <c r="J1385">
        <v>24390</v>
      </c>
      <c r="K1385" t="s">
        <v>23</v>
      </c>
    </row>
    <row r="1386" spans="10:11" x14ac:dyDescent="0.3">
      <c r="J1386">
        <v>88370</v>
      </c>
      <c r="K1386" t="s">
        <v>23</v>
      </c>
    </row>
    <row r="1387" spans="10:11" x14ac:dyDescent="0.3">
      <c r="J1387">
        <v>53430</v>
      </c>
      <c r="K1387" t="s">
        <v>23</v>
      </c>
    </row>
    <row r="1388" spans="10:11" x14ac:dyDescent="0.3">
      <c r="J1388">
        <v>48500</v>
      </c>
      <c r="K1388" t="s">
        <v>23</v>
      </c>
    </row>
    <row r="1389" spans="10:11" x14ac:dyDescent="0.3">
      <c r="J1389">
        <v>28090</v>
      </c>
      <c r="K1389" t="s">
        <v>23</v>
      </c>
    </row>
    <row r="1390" spans="10:11" x14ac:dyDescent="0.3">
      <c r="J1390">
        <v>29770</v>
      </c>
      <c r="K1390" t="s">
        <v>23</v>
      </c>
    </row>
    <row r="1391" spans="10:11" x14ac:dyDescent="0.3">
      <c r="J1391">
        <v>40250</v>
      </c>
      <c r="K1391" t="s">
        <v>23</v>
      </c>
    </row>
    <row r="1392" spans="10:11" x14ac:dyDescent="0.3">
      <c r="J1392">
        <v>108540</v>
      </c>
      <c r="K1392" t="s">
        <v>23</v>
      </c>
    </row>
    <row r="1393" spans="10:11" x14ac:dyDescent="0.3">
      <c r="J1393">
        <v>120310</v>
      </c>
      <c r="K1393" t="s">
        <v>23</v>
      </c>
    </row>
    <row r="1394" spans="10:11" x14ac:dyDescent="0.3">
      <c r="J1394">
        <v>99360</v>
      </c>
      <c r="K1394" t="s">
        <v>23</v>
      </c>
    </row>
    <row r="1395" spans="10:11" x14ac:dyDescent="0.3">
      <c r="J1395">
        <v>29660</v>
      </c>
      <c r="K1395" t="s">
        <v>23</v>
      </c>
    </row>
    <row r="1396" spans="10:11" x14ac:dyDescent="0.3">
      <c r="J1396">
        <v>25710</v>
      </c>
      <c r="K1396" t="s">
        <v>23</v>
      </c>
    </row>
    <row r="1397" spans="10:11" x14ac:dyDescent="0.3">
      <c r="J1397">
        <v>99910</v>
      </c>
      <c r="K1397" t="s">
        <v>23</v>
      </c>
    </row>
    <row r="1398" spans="10:11" x14ac:dyDescent="0.3">
      <c r="J1398">
        <v>61420</v>
      </c>
      <c r="K1398" t="s">
        <v>23</v>
      </c>
    </row>
    <row r="1399" spans="10:11" x14ac:dyDescent="0.3">
      <c r="J1399">
        <v>53900</v>
      </c>
      <c r="K1399" t="s">
        <v>23</v>
      </c>
    </row>
    <row r="1400" spans="10:11" x14ac:dyDescent="0.3">
      <c r="J1400">
        <v>44040</v>
      </c>
      <c r="K1400" t="s">
        <v>23</v>
      </c>
    </row>
    <row r="1401" spans="10:11" x14ac:dyDescent="0.3">
      <c r="J1401">
        <v>51300</v>
      </c>
      <c r="K1401" t="s">
        <v>23</v>
      </c>
    </row>
    <row r="1402" spans="10:11" x14ac:dyDescent="0.3">
      <c r="J1402">
        <v>20900</v>
      </c>
      <c r="K1402" t="s">
        <v>23</v>
      </c>
    </row>
    <row r="1403" spans="10:11" x14ac:dyDescent="0.3">
      <c r="J1403">
        <v>29090</v>
      </c>
      <c r="K1403" t="s">
        <v>23</v>
      </c>
    </row>
    <row r="1404" spans="10:11" x14ac:dyDescent="0.3">
      <c r="J1404">
        <v>30680</v>
      </c>
      <c r="K1404" t="s">
        <v>23</v>
      </c>
    </row>
    <row r="1405" spans="10:11" x14ac:dyDescent="0.3">
      <c r="J1405">
        <v>26700</v>
      </c>
      <c r="K1405" t="s">
        <v>23</v>
      </c>
    </row>
    <row r="1406" spans="10:11" x14ac:dyDescent="0.3">
      <c r="J1406">
        <v>26930</v>
      </c>
      <c r="K1406" t="s">
        <v>23</v>
      </c>
    </row>
    <row r="1407" spans="10:11" x14ac:dyDescent="0.3">
      <c r="J1407">
        <v>95260</v>
      </c>
      <c r="K1407" t="s">
        <v>23</v>
      </c>
    </row>
    <row r="1408" spans="10:11" x14ac:dyDescent="0.3">
      <c r="J1408">
        <v>52370</v>
      </c>
      <c r="K1408" t="s">
        <v>23</v>
      </c>
    </row>
    <row r="1409" spans="10:11" x14ac:dyDescent="0.3">
      <c r="J1409">
        <v>41930</v>
      </c>
      <c r="K1409" t="s">
        <v>23</v>
      </c>
    </row>
    <row r="1410" spans="10:11" x14ac:dyDescent="0.3">
      <c r="J1410">
        <v>29110</v>
      </c>
      <c r="K1410" t="s">
        <v>23</v>
      </c>
    </row>
    <row r="1411" spans="10:11" x14ac:dyDescent="0.3">
      <c r="J1411">
        <v>26610</v>
      </c>
      <c r="K1411" t="s">
        <v>23</v>
      </c>
    </row>
    <row r="1412" spans="10:11" x14ac:dyDescent="0.3">
      <c r="J1412">
        <v>20280</v>
      </c>
      <c r="K1412" t="s">
        <v>23</v>
      </c>
    </row>
    <row r="1413" spans="10:11" x14ac:dyDescent="0.3">
      <c r="J1413">
        <v>99800</v>
      </c>
      <c r="K1413" t="s">
        <v>23</v>
      </c>
    </row>
    <row r="1414" spans="10:11" x14ac:dyDescent="0.3">
      <c r="J1414">
        <v>29350</v>
      </c>
      <c r="K1414" t="s">
        <v>23</v>
      </c>
    </row>
    <row r="1415" spans="10:11" x14ac:dyDescent="0.3">
      <c r="J1415">
        <v>154270</v>
      </c>
      <c r="K1415" t="s">
        <v>23</v>
      </c>
    </row>
    <row r="1416" spans="10:11" x14ac:dyDescent="0.3">
      <c r="J1416">
        <v>39440</v>
      </c>
      <c r="K1416" t="s">
        <v>23</v>
      </c>
    </row>
    <row r="1417" spans="10:11" x14ac:dyDescent="0.3">
      <c r="J1417">
        <v>40110</v>
      </c>
      <c r="K1417" t="s">
        <v>23</v>
      </c>
    </row>
    <row r="1418" spans="10:11" x14ac:dyDescent="0.3">
      <c r="J1418">
        <v>34070</v>
      </c>
      <c r="K1418" t="s">
        <v>23</v>
      </c>
    </row>
    <row r="1419" spans="10:11" x14ac:dyDescent="0.3">
      <c r="J1419">
        <v>119940</v>
      </c>
      <c r="K1419" t="s">
        <v>23</v>
      </c>
    </row>
    <row r="1420" spans="10:11" x14ac:dyDescent="0.3">
      <c r="J1420">
        <v>12320</v>
      </c>
      <c r="K1420" t="s">
        <v>23</v>
      </c>
    </row>
    <row r="1421" spans="10:11" x14ac:dyDescent="0.3">
      <c r="J1421">
        <v>29600</v>
      </c>
      <c r="K1421" t="s">
        <v>23</v>
      </c>
    </row>
    <row r="1422" spans="10:11" x14ac:dyDescent="0.3">
      <c r="J1422">
        <v>190940</v>
      </c>
      <c r="K1422" t="s">
        <v>23</v>
      </c>
    </row>
    <row r="1423" spans="10:11" x14ac:dyDescent="0.3">
      <c r="J1423">
        <v>102480</v>
      </c>
      <c r="K1423" t="s">
        <v>23</v>
      </c>
    </row>
    <row r="1424" spans="10:11" x14ac:dyDescent="0.3">
      <c r="J1424">
        <v>24960</v>
      </c>
      <c r="K1424" t="s">
        <v>23</v>
      </c>
    </row>
    <row r="1425" spans="10:11" x14ac:dyDescent="0.3">
      <c r="J1425">
        <v>64650</v>
      </c>
      <c r="K1425" t="s">
        <v>23</v>
      </c>
    </row>
    <row r="1426" spans="10:11" x14ac:dyDescent="0.3">
      <c r="J1426">
        <v>22060</v>
      </c>
      <c r="K1426" t="s">
        <v>23</v>
      </c>
    </row>
    <row r="1427" spans="10:11" x14ac:dyDescent="0.3">
      <c r="J1427">
        <v>20860</v>
      </c>
      <c r="K1427" t="s">
        <v>23</v>
      </c>
    </row>
    <row r="1428" spans="10:11" x14ac:dyDescent="0.3">
      <c r="J1428">
        <v>22930</v>
      </c>
      <c r="K1428" t="s">
        <v>23</v>
      </c>
    </row>
    <row r="1429" spans="10:11" x14ac:dyDescent="0.3">
      <c r="J1429">
        <v>26450</v>
      </c>
      <c r="K1429" t="s">
        <v>23</v>
      </c>
    </row>
    <row r="1430" spans="10:11" x14ac:dyDescent="0.3">
      <c r="J1430">
        <v>26830</v>
      </c>
      <c r="K1430" t="s">
        <v>23</v>
      </c>
    </row>
    <row r="1431" spans="10:11" x14ac:dyDescent="0.3">
      <c r="J1431">
        <v>20140</v>
      </c>
      <c r="K1431" t="s">
        <v>23</v>
      </c>
    </row>
    <row r="1432" spans="10:11" x14ac:dyDescent="0.3">
      <c r="J1432">
        <v>34190</v>
      </c>
      <c r="K1432" t="s">
        <v>23</v>
      </c>
    </row>
    <row r="1433" spans="10:11" x14ac:dyDescent="0.3">
      <c r="J1433">
        <v>53760</v>
      </c>
      <c r="K1433" t="s">
        <v>23</v>
      </c>
    </row>
    <row r="1434" spans="10:11" x14ac:dyDescent="0.3">
      <c r="J1434">
        <v>19510</v>
      </c>
      <c r="K1434" t="s">
        <v>23</v>
      </c>
    </row>
    <row r="1435" spans="10:11" x14ac:dyDescent="0.3">
      <c r="J1435">
        <v>23410</v>
      </c>
      <c r="K1435" t="s">
        <v>23</v>
      </c>
    </row>
    <row r="1436" spans="10:11" x14ac:dyDescent="0.3">
      <c r="J1436">
        <v>87260</v>
      </c>
      <c r="K1436" t="s">
        <v>23</v>
      </c>
    </row>
    <row r="1437" spans="10:11" x14ac:dyDescent="0.3">
      <c r="J1437">
        <v>40110</v>
      </c>
      <c r="K1437" t="s">
        <v>23</v>
      </c>
    </row>
    <row r="1438" spans="10:11" x14ac:dyDescent="0.3">
      <c r="J1438">
        <v>195450</v>
      </c>
      <c r="K1438" t="s">
        <v>23</v>
      </c>
    </row>
    <row r="1439" spans="10:11" x14ac:dyDescent="0.3">
      <c r="J1439">
        <v>45680</v>
      </c>
      <c r="K1439" t="s">
        <v>23</v>
      </c>
    </row>
    <row r="1440" spans="10:11" x14ac:dyDescent="0.3">
      <c r="J1440">
        <v>30220</v>
      </c>
      <c r="K1440" t="s">
        <v>23</v>
      </c>
    </row>
    <row r="1441" spans="10:11" x14ac:dyDescent="0.3">
      <c r="J1441">
        <v>57720</v>
      </c>
      <c r="K1441" t="s">
        <v>23</v>
      </c>
    </row>
    <row r="1442" spans="10:11" x14ac:dyDescent="0.3">
      <c r="J1442">
        <v>22690</v>
      </c>
      <c r="K1442" t="s">
        <v>23</v>
      </c>
    </row>
    <row r="1443" spans="10:11" x14ac:dyDescent="0.3">
      <c r="J1443">
        <v>53810</v>
      </c>
      <c r="K1443" t="s">
        <v>23</v>
      </c>
    </row>
    <row r="1444" spans="10:11" x14ac:dyDescent="0.3">
      <c r="J1444">
        <v>54540</v>
      </c>
      <c r="K1444" t="s">
        <v>23</v>
      </c>
    </row>
    <row r="1445" spans="10:11" x14ac:dyDescent="0.3">
      <c r="J1445">
        <v>98840</v>
      </c>
      <c r="K1445" t="s">
        <v>23</v>
      </c>
    </row>
    <row r="1446" spans="10:11" x14ac:dyDescent="0.3">
      <c r="J1446">
        <v>41570</v>
      </c>
      <c r="K1446" t="s">
        <v>23</v>
      </c>
    </row>
    <row r="1447" spans="10:11" x14ac:dyDescent="0.3">
      <c r="J1447">
        <v>134580</v>
      </c>
      <c r="K1447" t="s">
        <v>23</v>
      </c>
    </row>
    <row r="1448" spans="10:11" x14ac:dyDescent="0.3">
      <c r="J1448">
        <v>90690</v>
      </c>
      <c r="K1448" t="s">
        <v>23</v>
      </c>
    </row>
    <row r="1449" spans="10:11" x14ac:dyDescent="0.3">
      <c r="J1449">
        <v>40140</v>
      </c>
      <c r="K1449" t="s">
        <v>23</v>
      </c>
    </row>
    <row r="1450" spans="10:11" x14ac:dyDescent="0.3">
      <c r="J1450">
        <v>59150</v>
      </c>
      <c r="K1450" t="s">
        <v>23</v>
      </c>
    </row>
    <row r="1451" spans="10:11" x14ac:dyDescent="0.3">
      <c r="J1451">
        <v>59930</v>
      </c>
      <c r="K1451" t="s">
        <v>23</v>
      </c>
    </row>
    <row r="1452" spans="10:11" x14ac:dyDescent="0.3">
      <c r="J1452">
        <v>187400</v>
      </c>
      <c r="K1452" t="s">
        <v>23</v>
      </c>
    </row>
    <row r="1453" spans="10:11" x14ac:dyDescent="0.3">
      <c r="J1453">
        <v>76370</v>
      </c>
      <c r="K1453" t="s">
        <v>23</v>
      </c>
    </row>
    <row r="1454" spans="10:11" x14ac:dyDescent="0.3">
      <c r="J1454">
        <v>100960</v>
      </c>
      <c r="K1454" t="s">
        <v>23</v>
      </c>
    </row>
    <row r="1455" spans="10:11" x14ac:dyDescent="0.3">
      <c r="J1455">
        <v>147560</v>
      </c>
      <c r="K1455" t="s">
        <v>23</v>
      </c>
    </row>
    <row r="1456" spans="10:11" x14ac:dyDescent="0.3">
      <c r="J1456">
        <v>64990</v>
      </c>
      <c r="K1456" t="s">
        <v>23</v>
      </c>
    </row>
    <row r="1457" spans="10:11" x14ac:dyDescent="0.3">
      <c r="J1457">
        <v>97240</v>
      </c>
      <c r="K1457" t="s">
        <v>23</v>
      </c>
    </row>
    <row r="1458" spans="10:11" x14ac:dyDescent="0.3">
      <c r="J1458">
        <v>21940</v>
      </c>
      <c r="K1458" t="s">
        <v>23</v>
      </c>
    </row>
    <row r="1459" spans="10:11" x14ac:dyDescent="0.3">
      <c r="J1459">
        <v>33880</v>
      </c>
      <c r="K1459" t="s">
        <v>23</v>
      </c>
    </row>
    <row r="1460" spans="10:11" x14ac:dyDescent="0.3">
      <c r="J1460">
        <v>54730</v>
      </c>
      <c r="K1460" t="s">
        <v>23</v>
      </c>
    </row>
    <row r="1461" spans="10:11" x14ac:dyDescent="0.3">
      <c r="J1461">
        <v>27030</v>
      </c>
      <c r="K1461" t="s">
        <v>23</v>
      </c>
    </row>
    <row r="1462" spans="10:11" x14ac:dyDescent="0.3">
      <c r="J1462">
        <v>62200</v>
      </c>
      <c r="K1462" t="s">
        <v>23</v>
      </c>
    </row>
    <row r="1463" spans="10:11" x14ac:dyDescent="0.3">
      <c r="J1463">
        <v>30380</v>
      </c>
      <c r="K1463" t="s">
        <v>23</v>
      </c>
    </row>
    <row r="1464" spans="10:11" x14ac:dyDescent="0.3">
      <c r="J1464">
        <v>43120</v>
      </c>
      <c r="K1464" t="s">
        <v>23</v>
      </c>
    </row>
    <row r="1465" spans="10:11" x14ac:dyDescent="0.3">
      <c r="J1465">
        <v>132450</v>
      </c>
      <c r="K1465" t="s">
        <v>23</v>
      </c>
    </row>
    <row r="1466" spans="10:11" x14ac:dyDescent="0.3">
      <c r="J1466">
        <v>136640</v>
      </c>
      <c r="K1466" t="s">
        <v>23</v>
      </c>
    </row>
    <row r="1467" spans="10:11" x14ac:dyDescent="0.3">
      <c r="J1467">
        <v>50210</v>
      </c>
      <c r="K1467" t="s">
        <v>23</v>
      </c>
    </row>
    <row r="1468" spans="10:11" x14ac:dyDescent="0.3">
      <c r="J1468">
        <v>51260</v>
      </c>
      <c r="K1468" t="s">
        <v>23</v>
      </c>
    </row>
    <row r="1469" spans="10:11" x14ac:dyDescent="0.3">
      <c r="J1469">
        <v>28590</v>
      </c>
      <c r="K1469" t="s">
        <v>23</v>
      </c>
    </row>
    <row r="1470" spans="10:11" x14ac:dyDescent="0.3">
      <c r="J1470">
        <v>102390</v>
      </c>
      <c r="K1470" t="s">
        <v>23</v>
      </c>
    </row>
    <row r="1471" spans="10:11" x14ac:dyDescent="0.3">
      <c r="J1471">
        <v>53290</v>
      </c>
      <c r="K1471" t="s">
        <v>23</v>
      </c>
    </row>
    <row r="1472" spans="10:11" x14ac:dyDescent="0.3">
      <c r="J1472">
        <v>43250</v>
      </c>
      <c r="K1472" t="s">
        <v>23</v>
      </c>
    </row>
    <row r="1473" spans="10:11" x14ac:dyDescent="0.3">
      <c r="J1473">
        <v>72600</v>
      </c>
      <c r="K1473" t="s">
        <v>23</v>
      </c>
    </row>
    <row r="1474" spans="10:11" x14ac:dyDescent="0.3">
      <c r="J1474">
        <v>23220</v>
      </c>
      <c r="K1474" t="s">
        <v>23</v>
      </c>
    </row>
    <row r="1475" spans="10:11" x14ac:dyDescent="0.3">
      <c r="J1475">
        <v>41520</v>
      </c>
      <c r="K1475" t="s">
        <v>23</v>
      </c>
    </row>
    <row r="1476" spans="10:11" x14ac:dyDescent="0.3">
      <c r="J1476">
        <v>96190</v>
      </c>
      <c r="K1476" t="s">
        <v>23</v>
      </c>
    </row>
    <row r="1477" spans="10:11" x14ac:dyDescent="0.3">
      <c r="J1477">
        <v>135030</v>
      </c>
      <c r="K1477" t="s">
        <v>23</v>
      </c>
    </row>
    <row r="1478" spans="10:11" x14ac:dyDescent="0.3">
      <c r="J1478">
        <v>54410</v>
      </c>
      <c r="K1478" t="s">
        <v>23</v>
      </c>
    </row>
    <row r="1479" spans="10:11" x14ac:dyDescent="0.3">
      <c r="J1479">
        <v>52090</v>
      </c>
      <c r="K1479" t="s">
        <v>23</v>
      </c>
    </row>
    <row r="1480" spans="10:11" x14ac:dyDescent="0.3">
      <c r="J1480">
        <v>106730</v>
      </c>
      <c r="K1480" t="s">
        <v>23</v>
      </c>
    </row>
    <row r="1481" spans="10:11" x14ac:dyDescent="0.3">
      <c r="J1481">
        <v>135490</v>
      </c>
      <c r="K1481" t="s">
        <v>23</v>
      </c>
    </row>
    <row r="1482" spans="10:11" x14ac:dyDescent="0.3">
      <c r="J1482">
        <v>49990</v>
      </c>
      <c r="K1482" t="s">
        <v>23</v>
      </c>
    </row>
    <row r="1483" spans="10:11" x14ac:dyDescent="0.3">
      <c r="J1483">
        <v>42210</v>
      </c>
      <c r="K1483" t="s">
        <v>23</v>
      </c>
    </row>
    <row r="1484" spans="10:11" x14ac:dyDescent="0.3">
      <c r="J1484">
        <v>138720</v>
      </c>
      <c r="K1484" t="s">
        <v>23</v>
      </c>
    </row>
    <row r="1485" spans="10:11" x14ac:dyDescent="0.3">
      <c r="J1485">
        <v>20420</v>
      </c>
      <c r="K1485" t="s">
        <v>23</v>
      </c>
    </row>
    <row r="1486" spans="10:11" x14ac:dyDescent="0.3">
      <c r="J1486">
        <v>20730</v>
      </c>
      <c r="K1486" t="s">
        <v>23</v>
      </c>
    </row>
    <row r="1487" spans="10:11" x14ac:dyDescent="0.3">
      <c r="J1487">
        <v>29560</v>
      </c>
      <c r="K1487" t="s">
        <v>23</v>
      </c>
    </row>
    <row r="1488" spans="10:11" x14ac:dyDescent="0.3">
      <c r="J1488">
        <v>29260</v>
      </c>
      <c r="K1488" t="s">
        <v>23</v>
      </c>
    </row>
    <row r="1489" spans="10:11" x14ac:dyDescent="0.3">
      <c r="J1489">
        <v>48090</v>
      </c>
      <c r="K1489" t="s">
        <v>23</v>
      </c>
    </row>
    <row r="1490" spans="10:11" x14ac:dyDescent="0.3">
      <c r="J1490">
        <v>51630</v>
      </c>
      <c r="K1490" t="s">
        <v>23</v>
      </c>
    </row>
    <row r="1491" spans="10:11" x14ac:dyDescent="0.3">
      <c r="J1491">
        <v>188440</v>
      </c>
      <c r="K1491" t="s">
        <v>23</v>
      </c>
    </row>
    <row r="1492" spans="10:11" x14ac:dyDescent="0.3">
      <c r="J1492">
        <v>181720</v>
      </c>
      <c r="K1492" t="s">
        <v>23</v>
      </c>
    </row>
    <row r="1493" spans="10:11" x14ac:dyDescent="0.3">
      <c r="J1493">
        <v>57440</v>
      </c>
      <c r="K1493" t="s">
        <v>23</v>
      </c>
    </row>
    <row r="1494" spans="10:11" x14ac:dyDescent="0.3">
      <c r="J1494">
        <v>28890</v>
      </c>
      <c r="K1494" t="s">
        <v>23</v>
      </c>
    </row>
    <row r="1495" spans="10:11" x14ac:dyDescent="0.3">
      <c r="J1495">
        <v>74840</v>
      </c>
      <c r="K1495" t="s">
        <v>23</v>
      </c>
    </row>
    <row r="1496" spans="10:11" x14ac:dyDescent="0.3">
      <c r="J1496">
        <v>60740</v>
      </c>
      <c r="K1496" t="s">
        <v>23</v>
      </c>
    </row>
    <row r="1497" spans="10:11" x14ac:dyDescent="0.3">
      <c r="J1497">
        <v>173280</v>
      </c>
      <c r="K1497" t="s">
        <v>23</v>
      </c>
    </row>
    <row r="1498" spans="10:11" x14ac:dyDescent="0.3">
      <c r="J1498">
        <v>45050</v>
      </c>
      <c r="K1498" t="s">
        <v>23</v>
      </c>
    </row>
    <row r="1499" spans="10:11" x14ac:dyDescent="0.3">
      <c r="J1499">
        <v>116310</v>
      </c>
      <c r="K1499" t="s">
        <v>23</v>
      </c>
    </row>
    <row r="1500" spans="10:11" x14ac:dyDescent="0.3">
      <c r="J1500">
        <v>97380</v>
      </c>
      <c r="K1500" t="s">
        <v>23</v>
      </c>
    </row>
    <row r="1501" spans="10:11" x14ac:dyDescent="0.3">
      <c r="J1501">
        <v>28350</v>
      </c>
      <c r="K1501" t="s">
        <v>23</v>
      </c>
    </row>
    <row r="1502" spans="10:11" x14ac:dyDescent="0.3">
      <c r="J1502">
        <v>169590</v>
      </c>
      <c r="K1502" t="s">
        <v>23</v>
      </c>
    </row>
    <row r="1503" spans="10:11" x14ac:dyDescent="0.3">
      <c r="J1503">
        <v>61460</v>
      </c>
      <c r="K1503" t="s">
        <v>23</v>
      </c>
    </row>
    <row r="1504" spans="10:11" x14ac:dyDescent="0.3">
      <c r="J1504">
        <v>49630</v>
      </c>
      <c r="K1504" t="s">
        <v>23</v>
      </c>
    </row>
    <row r="1505" spans="10:11" x14ac:dyDescent="0.3">
      <c r="J1505">
        <v>195370</v>
      </c>
      <c r="K1505" t="s">
        <v>23</v>
      </c>
    </row>
    <row r="1506" spans="10:11" x14ac:dyDescent="0.3">
      <c r="J1506">
        <v>61720</v>
      </c>
      <c r="K1506" t="s">
        <v>23</v>
      </c>
    </row>
    <row r="1507" spans="10:11" x14ac:dyDescent="0.3">
      <c r="J1507">
        <v>23680</v>
      </c>
      <c r="K1507" t="s">
        <v>23</v>
      </c>
    </row>
    <row r="1508" spans="10:11" x14ac:dyDescent="0.3">
      <c r="J1508">
        <v>103120</v>
      </c>
      <c r="K1508" t="s">
        <v>23</v>
      </c>
    </row>
    <row r="1509" spans="10:11" x14ac:dyDescent="0.3">
      <c r="J1509">
        <v>16750</v>
      </c>
      <c r="K1509" t="s">
        <v>23</v>
      </c>
    </row>
    <row r="1510" spans="10:11" x14ac:dyDescent="0.3">
      <c r="J1510">
        <v>25230</v>
      </c>
      <c r="K1510" t="s">
        <v>23</v>
      </c>
    </row>
    <row r="1511" spans="10:11" x14ac:dyDescent="0.3">
      <c r="J1511">
        <v>65670</v>
      </c>
      <c r="K1511" t="s">
        <v>23</v>
      </c>
    </row>
    <row r="1512" spans="10:11" x14ac:dyDescent="0.3">
      <c r="J1512">
        <v>47390</v>
      </c>
      <c r="K1512" t="s">
        <v>23</v>
      </c>
    </row>
    <row r="1513" spans="10:11" x14ac:dyDescent="0.3">
      <c r="J1513">
        <v>92080</v>
      </c>
      <c r="K1513" t="s">
        <v>23</v>
      </c>
    </row>
    <row r="1514" spans="10:11" x14ac:dyDescent="0.3">
      <c r="J1514">
        <v>81890</v>
      </c>
      <c r="K1514" t="s">
        <v>23</v>
      </c>
    </row>
    <row r="1515" spans="10:11" x14ac:dyDescent="0.3">
      <c r="J1515">
        <v>29420</v>
      </c>
      <c r="K1515" t="s">
        <v>23</v>
      </c>
    </row>
    <row r="1516" spans="10:11" x14ac:dyDescent="0.3">
      <c r="J1516">
        <v>49410</v>
      </c>
      <c r="K1516" t="s">
        <v>23</v>
      </c>
    </row>
    <row r="1517" spans="10:11" x14ac:dyDescent="0.3">
      <c r="J1517">
        <v>59020</v>
      </c>
      <c r="K1517" t="s">
        <v>23</v>
      </c>
    </row>
    <row r="1518" spans="10:11" x14ac:dyDescent="0.3">
      <c r="J1518">
        <v>63470</v>
      </c>
      <c r="K1518" t="s">
        <v>23</v>
      </c>
    </row>
    <row r="1519" spans="10:11" x14ac:dyDescent="0.3">
      <c r="J1519">
        <v>42000</v>
      </c>
      <c r="K1519" t="s">
        <v>23</v>
      </c>
    </row>
    <row r="1520" spans="10:11" x14ac:dyDescent="0.3">
      <c r="J1520">
        <v>34520</v>
      </c>
      <c r="K1520" t="s">
        <v>23</v>
      </c>
    </row>
    <row r="1521" spans="10:11" x14ac:dyDescent="0.3">
      <c r="J1521">
        <v>26320</v>
      </c>
      <c r="K1521" t="s">
        <v>23</v>
      </c>
    </row>
    <row r="1522" spans="10:11" x14ac:dyDescent="0.3">
      <c r="J1522">
        <v>46680</v>
      </c>
      <c r="K1522" t="s">
        <v>23</v>
      </c>
    </row>
    <row r="1523" spans="10:11" x14ac:dyDescent="0.3">
      <c r="J1523">
        <v>27200</v>
      </c>
      <c r="K1523" t="s">
        <v>23</v>
      </c>
    </row>
    <row r="1524" spans="10:11" x14ac:dyDescent="0.3">
      <c r="J1524">
        <v>171810</v>
      </c>
      <c r="K1524" t="s">
        <v>23</v>
      </c>
    </row>
    <row r="1525" spans="10:11" x14ac:dyDescent="0.3">
      <c r="J1525">
        <v>22380</v>
      </c>
      <c r="K1525" t="s">
        <v>23</v>
      </c>
    </row>
    <row r="1526" spans="10:11" x14ac:dyDescent="0.3">
      <c r="J1526">
        <v>14830</v>
      </c>
      <c r="K1526" t="s">
        <v>23</v>
      </c>
    </row>
    <row r="1527" spans="10:11" x14ac:dyDescent="0.3">
      <c r="J1527">
        <v>56050</v>
      </c>
      <c r="K1527" t="s">
        <v>23</v>
      </c>
    </row>
    <row r="1528" spans="10:11" x14ac:dyDescent="0.3">
      <c r="J1528">
        <v>72950</v>
      </c>
      <c r="K1528" t="s">
        <v>23</v>
      </c>
    </row>
    <row r="1529" spans="10:11" x14ac:dyDescent="0.3">
      <c r="J1529">
        <v>23060</v>
      </c>
      <c r="K1529" t="s">
        <v>23</v>
      </c>
    </row>
    <row r="1530" spans="10:11" x14ac:dyDescent="0.3">
      <c r="J1530">
        <v>23480</v>
      </c>
      <c r="K1530" t="s">
        <v>23</v>
      </c>
    </row>
    <row r="1531" spans="10:11" x14ac:dyDescent="0.3">
      <c r="J1531">
        <v>61320</v>
      </c>
      <c r="K1531" t="s">
        <v>23</v>
      </c>
    </row>
    <row r="1532" spans="10:11" x14ac:dyDescent="0.3">
      <c r="J1532">
        <v>33460</v>
      </c>
      <c r="K1532" t="s">
        <v>23</v>
      </c>
    </row>
    <row r="1533" spans="10:11" x14ac:dyDescent="0.3">
      <c r="J1533">
        <v>108550</v>
      </c>
      <c r="K1533" t="s">
        <v>23</v>
      </c>
    </row>
    <row r="1534" spans="10:11" x14ac:dyDescent="0.3">
      <c r="J1534">
        <v>22310</v>
      </c>
      <c r="K1534" t="s">
        <v>23</v>
      </c>
    </row>
    <row r="1535" spans="10:11" x14ac:dyDescent="0.3">
      <c r="J1535">
        <v>23230</v>
      </c>
      <c r="K1535" t="s">
        <v>23</v>
      </c>
    </row>
    <row r="1536" spans="10:11" x14ac:dyDescent="0.3">
      <c r="J1536">
        <v>27130</v>
      </c>
      <c r="K1536" t="s">
        <v>23</v>
      </c>
    </row>
    <row r="1537" spans="10:11" x14ac:dyDescent="0.3">
      <c r="J1537">
        <v>94390</v>
      </c>
      <c r="K1537" t="s">
        <v>23</v>
      </c>
    </row>
    <row r="1538" spans="10:11" x14ac:dyDescent="0.3">
      <c r="J1538">
        <v>25660</v>
      </c>
      <c r="K1538" t="s">
        <v>23</v>
      </c>
    </row>
    <row r="1539" spans="10:11" x14ac:dyDescent="0.3">
      <c r="J1539">
        <v>199260</v>
      </c>
      <c r="K1539" t="s">
        <v>23</v>
      </c>
    </row>
    <row r="1540" spans="10:11" x14ac:dyDescent="0.3">
      <c r="J1540">
        <v>24510</v>
      </c>
      <c r="K1540" t="s">
        <v>23</v>
      </c>
    </row>
    <row r="1541" spans="10:11" x14ac:dyDescent="0.3">
      <c r="J1541">
        <v>94190</v>
      </c>
      <c r="K1541" t="s">
        <v>23</v>
      </c>
    </row>
    <row r="1542" spans="10:11" x14ac:dyDescent="0.3">
      <c r="J1542">
        <v>86860</v>
      </c>
      <c r="K1542" t="s">
        <v>23</v>
      </c>
    </row>
    <row r="1543" spans="10:11" x14ac:dyDescent="0.3">
      <c r="J1543">
        <v>30380</v>
      </c>
      <c r="K1543" t="s">
        <v>23</v>
      </c>
    </row>
    <row r="1544" spans="10:11" x14ac:dyDescent="0.3">
      <c r="J1544">
        <v>30580</v>
      </c>
      <c r="K1544" t="s">
        <v>23</v>
      </c>
    </row>
    <row r="1545" spans="10:11" x14ac:dyDescent="0.3">
      <c r="J1545">
        <v>23250</v>
      </c>
      <c r="K1545" t="s">
        <v>23</v>
      </c>
    </row>
    <row r="1546" spans="10:11" x14ac:dyDescent="0.3">
      <c r="J1546">
        <v>20880</v>
      </c>
      <c r="K1546" t="s">
        <v>23</v>
      </c>
    </row>
    <row r="1547" spans="10:11" x14ac:dyDescent="0.3">
      <c r="J1547">
        <v>30720</v>
      </c>
      <c r="K1547" t="s">
        <v>23</v>
      </c>
    </row>
    <row r="1548" spans="10:11" x14ac:dyDescent="0.3">
      <c r="J1548">
        <v>50060</v>
      </c>
      <c r="K1548" t="s">
        <v>23</v>
      </c>
    </row>
    <row r="1549" spans="10:11" x14ac:dyDescent="0.3">
      <c r="J1549">
        <v>42570</v>
      </c>
      <c r="K1549" t="s">
        <v>23</v>
      </c>
    </row>
    <row r="1550" spans="10:11" x14ac:dyDescent="0.3">
      <c r="J1550">
        <v>25000</v>
      </c>
      <c r="K1550" t="s">
        <v>23</v>
      </c>
    </row>
    <row r="1551" spans="10:11" x14ac:dyDescent="0.3">
      <c r="J1551">
        <v>11020</v>
      </c>
      <c r="K1551" t="s">
        <v>23</v>
      </c>
    </row>
    <row r="1552" spans="10:11" x14ac:dyDescent="0.3">
      <c r="J1552">
        <v>104530</v>
      </c>
      <c r="K1552" t="s">
        <v>23</v>
      </c>
    </row>
    <row r="1553" spans="10:11" x14ac:dyDescent="0.3">
      <c r="J1553">
        <v>22880</v>
      </c>
      <c r="K1553" t="s">
        <v>23</v>
      </c>
    </row>
    <row r="1554" spans="10:11" x14ac:dyDescent="0.3">
      <c r="J1554">
        <v>39290</v>
      </c>
      <c r="K1554" t="s">
        <v>23</v>
      </c>
    </row>
    <row r="1555" spans="10:11" x14ac:dyDescent="0.3">
      <c r="J1555">
        <v>23110</v>
      </c>
      <c r="K1555" t="s">
        <v>23</v>
      </c>
    </row>
    <row r="1556" spans="10:11" x14ac:dyDescent="0.3">
      <c r="J1556">
        <v>31400</v>
      </c>
      <c r="K1556" t="s">
        <v>23</v>
      </c>
    </row>
    <row r="1557" spans="10:11" x14ac:dyDescent="0.3">
      <c r="J1557">
        <v>44500</v>
      </c>
      <c r="K1557" t="s">
        <v>23</v>
      </c>
    </row>
    <row r="1558" spans="10:11" x14ac:dyDescent="0.3">
      <c r="J1558">
        <v>27560</v>
      </c>
      <c r="K1558" t="s">
        <v>23</v>
      </c>
    </row>
    <row r="1559" spans="10:11" x14ac:dyDescent="0.3">
      <c r="J1559">
        <v>190330</v>
      </c>
      <c r="K1559" t="s">
        <v>23</v>
      </c>
    </row>
    <row r="1560" spans="10:11" x14ac:dyDescent="0.3">
      <c r="J1560">
        <v>187220</v>
      </c>
      <c r="K1560" t="s">
        <v>23</v>
      </c>
    </row>
    <row r="1561" spans="10:11" x14ac:dyDescent="0.3">
      <c r="J1561">
        <v>95470</v>
      </c>
      <c r="K1561" t="s">
        <v>23</v>
      </c>
    </row>
    <row r="1562" spans="10:11" x14ac:dyDescent="0.3">
      <c r="J1562">
        <v>137340</v>
      </c>
      <c r="K1562" t="s">
        <v>23</v>
      </c>
    </row>
    <row r="1563" spans="10:11" x14ac:dyDescent="0.3">
      <c r="J1563">
        <v>199990</v>
      </c>
      <c r="K1563" t="s">
        <v>23</v>
      </c>
    </row>
    <row r="1564" spans="10:11" x14ac:dyDescent="0.3">
      <c r="J1564">
        <v>22790</v>
      </c>
      <c r="K1564" t="s">
        <v>23</v>
      </c>
    </row>
    <row r="1565" spans="10:11" x14ac:dyDescent="0.3">
      <c r="J1565">
        <v>20890</v>
      </c>
      <c r="K1565" t="s">
        <v>23</v>
      </c>
    </row>
    <row r="1566" spans="10:11" x14ac:dyDescent="0.3">
      <c r="J1566">
        <v>167920</v>
      </c>
      <c r="K1566" t="s">
        <v>23</v>
      </c>
    </row>
    <row r="1567" spans="10:11" x14ac:dyDescent="0.3">
      <c r="J1567">
        <v>35640</v>
      </c>
      <c r="K1567" t="s">
        <v>23</v>
      </c>
    </row>
    <row r="1568" spans="10:11" x14ac:dyDescent="0.3">
      <c r="J1568">
        <v>44250</v>
      </c>
      <c r="K1568" t="s">
        <v>23</v>
      </c>
    </row>
    <row r="1569" spans="10:11" x14ac:dyDescent="0.3">
      <c r="J1569">
        <v>52650</v>
      </c>
      <c r="K1569" t="s">
        <v>23</v>
      </c>
    </row>
    <row r="1570" spans="10:11" x14ac:dyDescent="0.3">
      <c r="J1570">
        <v>65530</v>
      </c>
      <c r="K1570" t="s">
        <v>23</v>
      </c>
    </row>
    <row r="1571" spans="10:11" x14ac:dyDescent="0.3">
      <c r="J1571">
        <v>62610</v>
      </c>
      <c r="K1571" t="s">
        <v>23</v>
      </c>
    </row>
    <row r="1572" spans="10:11" x14ac:dyDescent="0.3">
      <c r="J1572">
        <v>42980</v>
      </c>
      <c r="K1572" t="s">
        <v>23</v>
      </c>
    </row>
    <row r="1573" spans="10:11" x14ac:dyDescent="0.3">
      <c r="J1573">
        <v>68040</v>
      </c>
      <c r="K1573" t="s">
        <v>23</v>
      </c>
    </row>
    <row r="1574" spans="10:11" x14ac:dyDescent="0.3">
      <c r="J1574">
        <v>38150</v>
      </c>
      <c r="K1574" t="s">
        <v>23</v>
      </c>
    </row>
    <row r="1575" spans="10:11" x14ac:dyDescent="0.3">
      <c r="J1575">
        <v>66730</v>
      </c>
      <c r="K1575" t="s">
        <v>23</v>
      </c>
    </row>
    <row r="1576" spans="10:11" x14ac:dyDescent="0.3">
      <c r="J1576">
        <v>76390</v>
      </c>
      <c r="K1576" t="s">
        <v>23</v>
      </c>
    </row>
    <row r="1577" spans="10:11" x14ac:dyDescent="0.3">
      <c r="J1577">
        <v>23280</v>
      </c>
      <c r="K1577" t="s">
        <v>23</v>
      </c>
    </row>
    <row r="1578" spans="10:11" x14ac:dyDescent="0.3">
      <c r="J1578">
        <v>48760</v>
      </c>
      <c r="K1578" t="s">
        <v>23</v>
      </c>
    </row>
    <row r="1579" spans="10:11" x14ac:dyDescent="0.3">
      <c r="J1579">
        <v>84740</v>
      </c>
      <c r="K1579" t="s">
        <v>23</v>
      </c>
    </row>
    <row r="1580" spans="10:11" x14ac:dyDescent="0.3">
      <c r="J1580">
        <v>99810</v>
      </c>
      <c r="K1580" t="s">
        <v>23</v>
      </c>
    </row>
    <row r="1581" spans="10:11" x14ac:dyDescent="0.3">
      <c r="J1581">
        <v>135910</v>
      </c>
      <c r="K1581" t="s">
        <v>23</v>
      </c>
    </row>
    <row r="1582" spans="10:11" x14ac:dyDescent="0.3">
      <c r="J1582">
        <v>20580</v>
      </c>
      <c r="K1582" t="s">
        <v>23</v>
      </c>
    </row>
    <row r="1583" spans="10:11" x14ac:dyDescent="0.3">
      <c r="J1583">
        <v>88650</v>
      </c>
      <c r="K1583" t="s">
        <v>23</v>
      </c>
    </row>
    <row r="1584" spans="10:11" x14ac:dyDescent="0.3">
      <c r="J1584">
        <v>59400</v>
      </c>
      <c r="K1584" t="s">
        <v>23</v>
      </c>
    </row>
    <row r="1585" spans="10:11" x14ac:dyDescent="0.3">
      <c r="J1585">
        <v>59140</v>
      </c>
      <c r="K1585" t="s">
        <v>23</v>
      </c>
    </row>
    <row r="1586" spans="10:11" x14ac:dyDescent="0.3">
      <c r="J1586">
        <v>26220</v>
      </c>
      <c r="K1586" t="s">
        <v>23</v>
      </c>
    </row>
    <row r="1587" spans="10:11" x14ac:dyDescent="0.3">
      <c r="J1587">
        <v>121850</v>
      </c>
      <c r="K1587" t="s">
        <v>23</v>
      </c>
    </row>
    <row r="1588" spans="10:11" x14ac:dyDescent="0.3">
      <c r="J1588">
        <v>106090</v>
      </c>
      <c r="K1588" t="s">
        <v>23</v>
      </c>
    </row>
    <row r="1589" spans="10:11" x14ac:dyDescent="0.3">
      <c r="J1589">
        <v>43450</v>
      </c>
      <c r="K1589" t="s">
        <v>23</v>
      </c>
    </row>
    <row r="1590" spans="10:11" x14ac:dyDescent="0.3">
      <c r="J1590">
        <v>21770</v>
      </c>
      <c r="K1590" t="s">
        <v>23</v>
      </c>
    </row>
    <row r="1591" spans="10:11" x14ac:dyDescent="0.3">
      <c r="J1591">
        <v>27930</v>
      </c>
      <c r="K1591" t="s">
        <v>23</v>
      </c>
    </row>
    <row r="1592" spans="10:11" x14ac:dyDescent="0.3">
      <c r="J1592">
        <v>79180</v>
      </c>
      <c r="K1592" t="s">
        <v>23</v>
      </c>
    </row>
    <row r="1593" spans="10:11" x14ac:dyDescent="0.3">
      <c r="J1593">
        <v>87890</v>
      </c>
      <c r="K1593" t="s">
        <v>23</v>
      </c>
    </row>
    <row r="1594" spans="10:11" x14ac:dyDescent="0.3">
      <c r="J1594">
        <v>23890</v>
      </c>
      <c r="K1594" t="s">
        <v>23</v>
      </c>
    </row>
    <row r="1595" spans="10:11" x14ac:dyDescent="0.3">
      <c r="J1595">
        <v>192320</v>
      </c>
      <c r="K1595" t="s">
        <v>23</v>
      </c>
    </row>
    <row r="1596" spans="10:11" x14ac:dyDescent="0.3">
      <c r="J1596">
        <v>22670</v>
      </c>
      <c r="K1596" t="s">
        <v>23</v>
      </c>
    </row>
    <row r="1597" spans="10:11" x14ac:dyDescent="0.3">
      <c r="J1597">
        <v>195170</v>
      </c>
      <c r="K1597" t="s">
        <v>23</v>
      </c>
    </row>
    <row r="1598" spans="10:11" x14ac:dyDescent="0.3">
      <c r="J1598">
        <v>24360</v>
      </c>
      <c r="K1598" t="s">
        <v>23</v>
      </c>
    </row>
    <row r="1599" spans="10:11" x14ac:dyDescent="0.3">
      <c r="J1599">
        <v>190680</v>
      </c>
      <c r="K1599" t="s">
        <v>23</v>
      </c>
    </row>
    <row r="1600" spans="10:11" x14ac:dyDescent="0.3">
      <c r="J1600">
        <v>39310</v>
      </c>
      <c r="K1600" t="s">
        <v>23</v>
      </c>
    </row>
    <row r="1601" spans="10:11" x14ac:dyDescent="0.3">
      <c r="J1601">
        <v>37300</v>
      </c>
      <c r="K1601" t="s">
        <v>23</v>
      </c>
    </row>
    <row r="1602" spans="10:11" x14ac:dyDescent="0.3">
      <c r="J1602">
        <v>44650</v>
      </c>
      <c r="K1602" t="s">
        <v>23</v>
      </c>
    </row>
    <row r="1603" spans="10:11" x14ac:dyDescent="0.3">
      <c r="J1603">
        <v>33190</v>
      </c>
      <c r="K1603" t="s">
        <v>23</v>
      </c>
    </row>
    <row r="1604" spans="10:11" x14ac:dyDescent="0.3">
      <c r="J1604">
        <v>192020</v>
      </c>
      <c r="K1604" t="s">
        <v>23</v>
      </c>
    </row>
    <row r="1605" spans="10:11" x14ac:dyDescent="0.3">
      <c r="J1605">
        <v>136750</v>
      </c>
      <c r="K1605" t="s">
        <v>23</v>
      </c>
    </row>
    <row r="1606" spans="10:11" x14ac:dyDescent="0.3">
      <c r="J1606">
        <v>29110</v>
      </c>
      <c r="K1606" t="s">
        <v>23</v>
      </c>
    </row>
    <row r="1607" spans="10:11" x14ac:dyDescent="0.3">
      <c r="J1607">
        <v>39200</v>
      </c>
      <c r="K1607" t="s">
        <v>23</v>
      </c>
    </row>
    <row r="1608" spans="10:11" x14ac:dyDescent="0.3">
      <c r="J1608">
        <v>64340</v>
      </c>
      <c r="K1608" t="s">
        <v>23</v>
      </c>
    </row>
    <row r="1609" spans="10:11" x14ac:dyDescent="0.3">
      <c r="J1609">
        <v>100480</v>
      </c>
      <c r="K1609" t="s">
        <v>23</v>
      </c>
    </row>
    <row r="1610" spans="10:11" x14ac:dyDescent="0.3">
      <c r="J1610">
        <v>109380</v>
      </c>
      <c r="K1610" t="s">
        <v>23</v>
      </c>
    </row>
    <row r="1611" spans="10:11" x14ac:dyDescent="0.3">
      <c r="J1611">
        <v>23400</v>
      </c>
      <c r="K1611" t="s">
        <v>23</v>
      </c>
    </row>
    <row r="1612" spans="10:11" x14ac:dyDescent="0.3">
      <c r="J1612">
        <v>69310</v>
      </c>
      <c r="K1612" t="s">
        <v>23</v>
      </c>
    </row>
    <row r="1613" spans="10:11" x14ac:dyDescent="0.3">
      <c r="J1613">
        <v>48980</v>
      </c>
      <c r="K1613" t="s">
        <v>23</v>
      </c>
    </row>
    <row r="1614" spans="10:11" x14ac:dyDescent="0.3">
      <c r="J1614">
        <v>194360</v>
      </c>
      <c r="K1614" t="s">
        <v>23</v>
      </c>
    </row>
    <row r="1615" spans="10:11" x14ac:dyDescent="0.3">
      <c r="J1615">
        <v>34790</v>
      </c>
      <c r="K1615" t="s">
        <v>23</v>
      </c>
    </row>
    <row r="1616" spans="10:11" x14ac:dyDescent="0.3">
      <c r="J1616">
        <v>27940</v>
      </c>
      <c r="K1616" t="s">
        <v>23</v>
      </c>
    </row>
    <row r="1617" spans="10:11" x14ac:dyDescent="0.3">
      <c r="J1617">
        <v>52490</v>
      </c>
      <c r="K1617" t="s">
        <v>23</v>
      </c>
    </row>
    <row r="1618" spans="10:11" x14ac:dyDescent="0.3">
      <c r="J1618">
        <v>21760</v>
      </c>
      <c r="K1618" t="s">
        <v>23</v>
      </c>
    </row>
    <row r="1619" spans="10:11" x14ac:dyDescent="0.3">
      <c r="J1619">
        <v>168720</v>
      </c>
      <c r="K1619" t="s">
        <v>23</v>
      </c>
    </row>
    <row r="1620" spans="10:11" x14ac:dyDescent="0.3">
      <c r="J1620">
        <v>34850</v>
      </c>
      <c r="K1620" t="s">
        <v>23</v>
      </c>
    </row>
    <row r="1621" spans="10:11" x14ac:dyDescent="0.3">
      <c r="J1621">
        <v>66440</v>
      </c>
      <c r="K1621" t="s">
        <v>23</v>
      </c>
    </row>
    <row r="1622" spans="10:11" x14ac:dyDescent="0.3">
      <c r="J1622">
        <v>55820</v>
      </c>
      <c r="K1622" t="s">
        <v>23</v>
      </c>
    </row>
    <row r="1623" spans="10:11" x14ac:dyDescent="0.3">
      <c r="J1623">
        <v>134960</v>
      </c>
      <c r="K1623" t="s">
        <v>23</v>
      </c>
    </row>
    <row r="1624" spans="10:11" x14ac:dyDescent="0.3">
      <c r="J1624">
        <v>32100</v>
      </c>
      <c r="K1624" t="s">
        <v>23</v>
      </c>
    </row>
    <row r="1625" spans="10:11" x14ac:dyDescent="0.3">
      <c r="J1625">
        <v>190450</v>
      </c>
      <c r="K1625" t="s">
        <v>23</v>
      </c>
    </row>
    <row r="1626" spans="10:11" x14ac:dyDescent="0.3">
      <c r="J1626">
        <v>118490</v>
      </c>
      <c r="K1626" t="s">
        <v>23</v>
      </c>
    </row>
    <row r="1627" spans="10:11" x14ac:dyDescent="0.3">
      <c r="J1627">
        <v>65020</v>
      </c>
      <c r="K1627" t="s">
        <v>23</v>
      </c>
    </row>
    <row r="1628" spans="10:11" x14ac:dyDescent="0.3">
      <c r="J1628">
        <v>32300</v>
      </c>
      <c r="K1628" t="s">
        <v>23</v>
      </c>
    </row>
    <row r="1629" spans="10:11" x14ac:dyDescent="0.3">
      <c r="J1629">
        <v>136030</v>
      </c>
      <c r="K1629" t="s">
        <v>23</v>
      </c>
    </row>
    <row r="1630" spans="10:11" x14ac:dyDescent="0.3">
      <c r="J1630">
        <v>119960</v>
      </c>
      <c r="K1630" t="s">
        <v>23</v>
      </c>
    </row>
    <row r="1631" spans="10:11" x14ac:dyDescent="0.3">
      <c r="J1631">
        <v>56050</v>
      </c>
      <c r="K1631" t="s">
        <v>23</v>
      </c>
    </row>
    <row r="1632" spans="10:11" x14ac:dyDescent="0.3">
      <c r="J1632">
        <v>175840</v>
      </c>
      <c r="K1632" t="s">
        <v>23</v>
      </c>
    </row>
    <row r="1633" spans="10:11" x14ac:dyDescent="0.3">
      <c r="J1633">
        <v>49070</v>
      </c>
      <c r="K1633" t="s">
        <v>23</v>
      </c>
    </row>
    <row r="1634" spans="10:11" x14ac:dyDescent="0.3">
      <c r="J1634">
        <v>45540</v>
      </c>
      <c r="K1634" t="s">
        <v>23</v>
      </c>
    </row>
    <row r="1635" spans="10:11" x14ac:dyDescent="0.3">
      <c r="J1635">
        <v>54150</v>
      </c>
      <c r="K1635" t="s">
        <v>23</v>
      </c>
    </row>
    <row r="1636" spans="10:11" x14ac:dyDescent="0.3">
      <c r="J1636">
        <v>47410</v>
      </c>
      <c r="K1636" t="s">
        <v>23</v>
      </c>
    </row>
    <row r="1637" spans="10:11" x14ac:dyDescent="0.3">
      <c r="J1637">
        <v>21150</v>
      </c>
      <c r="K1637" t="s">
        <v>23</v>
      </c>
    </row>
    <row r="1638" spans="10:11" x14ac:dyDescent="0.3">
      <c r="J1638">
        <v>31610</v>
      </c>
      <c r="K1638" t="s">
        <v>23</v>
      </c>
    </row>
    <row r="1639" spans="10:11" x14ac:dyDescent="0.3">
      <c r="J1639">
        <v>57450</v>
      </c>
      <c r="K1639" t="s">
        <v>23</v>
      </c>
    </row>
    <row r="1640" spans="10:11" x14ac:dyDescent="0.3">
      <c r="J1640">
        <v>23730</v>
      </c>
      <c r="K1640" t="s">
        <v>23</v>
      </c>
    </row>
    <row r="1641" spans="10:11" x14ac:dyDescent="0.3">
      <c r="J1641">
        <v>33100</v>
      </c>
      <c r="K1641" t="s">
        <v>23</v>
      </c>
    </row>
    <row r="1642" spans="10:11" x14ac:dyDescent="0.3">
      <c r="J1642">
        <v>186650</v>
      </c>
      <c r="K1642" t="s">
        <v>23</v>
      </c>
    </row>
    <row r="1643" spans="10:11" x14ac:dyDescent="0.3">
      <c r="J1643">
        <v>27890</v>
      </c>
      <c r="K1643" t="s">
        <v>23</v>
      </c>
    </row>
    <row r="1644" spans="10:11" x14ac:dyDescent="0.3">
      <c r="J1644">
        <v>58280</v>
      </c>
      <c r="K1644" t="s">
        <v>23</v>
      </c>
    </row>
    <row r="1645" spans="10:11" x14ac:dyDescent="0.3">
      <c r="J1645">
        <v>23260</v>
      </c>
      <c r="K1645" t="s">
        <v>23</v>
      </c>
    </row>
    <row r="1646" spans="10:11" x14ac:dyDescent="0.3">
      <c r="J1646">
        <v>80200</v>
      </c>
      <c r="K1646" t="s">
        <v>23</v>
      </c>
    </row>
    <row r="1647" spans="10:11" x14ac:dyDescent="0.3">
      <c r="J1647">
        <v>36880</v>
      </c>
      <c r="K1647" t="s">
        <v>23</v>
      </c>
    </row>
    <row r="1648" spans="10:11" x14ac:dyDescent="0.3">
      <c r="J1648">
        <v>160150</v>
      </c>
      <c r="K1648" t="s">
        <v>23</v>
      </c>
    </row>
    <row r="1649" spans="10:11" x14ac:dyDescent="0.3">
      <c r="J1649">
        <v>12000</v>
      </c>
      <c r="K1649" t="s">
        <v>23</v>
      </c>
    </row>
    <row r="1650" spans="10:11" x14ac:dyDescent="0.3">
      <c r="J1650">
        <v>56610</v>
      </c>
      <c r="K1650" t="s">
        <v>23</v>
      </c>
    </row>
    <row r="1651" spans="10:11" x14ac:dyDescent="0.3">
      <c r="J1651">
        <v>69290</v>
      </c>
      <c r="K1651" t="s">
        <v>23</v>
      </c>
    </row>
    <row r="1652" spans="10:11" x14ac:dyDescent="0.3">
      <c r="J1652">
        <v>96130</v>
      </c>
      <c r="K1652" t="s">
        <v>23</v>
      </c>
    </row>
    <row r="1653" spans="10:11" x14ac:dyDescent="0.3">
      <c r="J1653">
        <v>56740</v>
      </c>
      <c r="K1653" t="s">
        <v>23</v>
      </c>
    </row>
    <row r="1654" spans="10:11" x14ac:dyDescent="0.3">
      <c r="J1654">
        <v>54840</v>
      </c>
      <c r="K1654" t="s">
        <v>23</v>
      </c>
    </row>
    <row r="1655" spans="10:11" x14ac:dyDescent="0.3">
      <c r="J1655">
        <v>120610</v>
      </c>
      <c r="K1655" t="s">
        <v>23</v>
      </c>
    </row>
    <row r="1656" spans="10:11" x14ac:dyDescent="0.3">
      <c r="J1656">
        <v>64100</v>
      </c>
      <c r="K1656" t="s">
        <v>23</v>
      </c>
    </row>
    <row r="1657" spans="10:11" x14ac:dyDescent="0.3">
      <c r="J1657">
        <v>52100</v>
      </c>
      <c r="K1657" t="s">
        <v>23</v>
      </c>
    </row>
    <row r="1658" spans="10:11" x14ac:dyDescent="0.3">
      <c r="J1658">
        <v>26950</v>
      </c>
      <c r="K1658" t="s">
        <v>23</v>
      </c>
    </row>
    <row r="1659" spans="10:11" x14ac:dyDescent="0.3">
      <c r="J1659">
        <v>118780</v>
      </c>
      <c r="K1659" t="s">
        <v>23</v>
      </c>
    </row>
    <row r="1660" spans="10:11" x14ac:dyDescent="0.3">
      <c r="J1660">
        <v>170680</v>
      </c>
      <c r="K1660" t="s">
        <v>23</v>
      </c>
    </row>
    <row r="1661" spans="10:11" x14ac:dyDescent="0.3">
      <c r="J1661">
        <v>24550</v>
      </c>
      <c r="K1661" t="s">
        <v>23</v>
      </c>
    </row>
    <row r="1662" spans="10:11" x14ac:dyDescent="0.3">
      <c r="J1662">
        <v>139640</v>
      </c>
      <c r="K1662" t="s">
        <v>23</v>
      </c>
    </row>
    <row r="1663" spans="10:11" x14ac:dyDescent="0.3">
      <c r="J1663">
        <v>49410</v>
      </c>
      <c r="K1663" t="s">
        <v>23</v>
      </c>
    </row>
    <row r="1664" spans="10:11" x14ac:dyDescent="0.3">
      <c r="J1664">
        <v>24780</v>
      </c>
      <c r="K1664" t="s">
        <v>23</v>
      </c>
    </row>
    <row r="1665" spans="10:11" x14ac:dyDescent="0.3">
      <c r="J1665">
        <v>52280</v>
      </c>
      <c r="K1665" t="s">
        <v>23</v>
      </c>
    </row>
    <row r="1666" spans="10:11" x14ac:dyDescent="0.3">
      <c r="J1666">
        <v>44780</v>
      </c>
      <c r="K1666" t="s">
        <v>23</v>
      </c>
    </row>
    <row r="1667" spans="10:11" x14ac:dyDescent="0.3">
      <c r="J1667">
        <v>75470</v>
      </c>
      <c r="K1667" t="s">
        <v>23</v>
      </c>
    </row>
    <row r="1668" spans="10:11" x14ac:dyDescent="0.3">
      <c r="J1668">
        <v>50550</v>
      </c>
      <c r="K1668" t="s">
        <v>23</v>
      </c>
    </row>
    <row r="1669" spans="10:11" x14ac:dyDescent="0.3">
      <c r="J1669">
        <v>89430</v>
      </c>
      <c r="K1669" t="s">
        <v>23</v>
      </c>
    </row>
    <row r="1670" spans="10:11" x14ac:dyDescent="0.3">
      <c r="J1670">
        <v>46820</v>
      </c>
      <c r="K1670" t="s">
        <v>23</v>
      </c>
    </row>
    <row r="1671" spans="10:11" x14ac:dyDescent="0.3">
      <c r="J1671">
        <v>183000</v>
      </c>
      <c r="K1671" t="s">
        <v>23</v>
      </c>
    </row>
    <row r="1672" spans="10:11" x14ac:dyDescent="0.3">
      <c r="J1672">
        <v>52570</v>
      </c>
      <c r="K1672" t="s">
        <v>23</v>
      </c>
    </row>
    <row r="1673" spans="10:11" x14ac:dyDescent="0.3">
      <c r="J1673">
        <v>63490</v>
      </c>
      <c r="K1673" t="s">
        <v>23</v>
      </c>
    </row>
    <row r="1674" spans="10:11" x14ac:dyDescent="0.3">
      <c r="J1674">
        <v>48690</v>
      </c>
      <c r="K1674" t="s">
        <v>23</v>
      </c>
    </row>
    <row r="1675" spans="10:11" x14ac:dyDescent="0.3">
      <c r="J1675">
        <v>99850</v>
      </c>
      <c r="K1675" t="s">
        <v>23</v>
      </c>
    </row>
    <row r="1676" spans="10:11" x14ac:dyDescent="0.3">
      <c r="J1676">
        <v>36970</v>
      </c>
      <c r="K1676" t="s">
        <v>23</v>
      </c>
    </row>
    <row r="1677" spans="10:11" x14ac:dyDescent="0.3">
      <c r="J1677">
        <v>74570</v>
      </c>
      <c r="K1677" t="s">
        <v>23</v>
      </c>
    </row>
    <row r="1678" spans="10:11" x14ac:dyDescent="0.3">
      <c r="J1678">
        <v>39830</v>
      </c>
      <c r="K1678" t="s">
        <v>23</v>
      </c>
    </row>
    <row r="1679" spans="10:11" x14ac:dyDescent="0.3">
      <c r="J1679">
        <v>63470</v>
      </c>
      <c r="K1679" t="s">
        <v>23</v>
      </c>
    </row>
    <row r="1680" spans="10:11" x14ac:dyDescent="0.3">
      <c r="J1680">
        <v>115100</v>
      </c>
      <c r="K1680" t="s">
        <v>23</v>
      </c>
    </row>
    <row r="1681" spans="10:11" x14ac:dyDescent="0.3">
      <c r="J1681">
        <v>71430</v>
      </c>
      <c r="K1681" t="s">
        <v>23</v>
      </c>
    </row>
    <row r="1682" spans="10:11" x14ac:dyDescent="0.3">
      <c r="J1682">
        <v>60320</v>
      </c>
      <c r="K1682" t="s">
        <v>23</v>
      </c>
    </row>
    <row r="1683" spans="10:11" x14ac:dyDescent="0.3">
      <c r="J1683">
        <v>46490</v>
      </c>
      <c r="K1683" t="s">
        <v>23</v>
      </c>
    </row>
    <row r="1684" spans="10:11" x14ac:dyDescent="0.3">
      <c r="J1684">
        <v>26960</v>
      </c>
      <c r="K1684" t="s">
        <v>23</v>
      </c>
    </row>
    <row r="1685" spans="10:11" x14ac:dyDescent="0.3">
      <c r="J1685">
        <v>23700</v>
      </c>
      <c r="K1685" t="s">
        <v>23</v>
      </c>
    </row>
    <row r="1686" spans="10:11" x14ac:dyDescent="0.3">
      <c r="J1686">
        <v>125040</v>
      </c>
      <c r="K1686" t="s">
        <v>23</v>
      </c>
    </row>
    <row r="1687" spans="10:11" x14ac:dyDescent="0.3">
      <c r="J1687">
        <v>59740</v>
      </c>
      <c r="K1687" t="s">
        <v>23</v>
      </c>
    </row>
    <row r="1688" spans="10:11" x14ac:dyDescent="0.3">
      <c r="J1688">
        <v>47360</v>
      </c>
      <c r="K1688" t="s">
        <v>23</v>
      </c>
    </row>
    <row r="1689" spans="10:11" x14ac:dyDescent="0.3">
      <c r="J1689">
        <v>52960</v>
      </c>
      <c r="K1689" t="s">
        <v>23</v>
      </c>
    </row>
    <row r="1690" spans="10:11" x14ac:dyDescent="0.3">
      <c r="J1690">
        <v>67810</v>
      </c>
      <c r="K1690" t="s">
        <v>23</v>
      </c>
    </row>
    <row r="1691" spans="10:11" x14ac:dyDescent="0.3">
      <c r="J1691">
        <v>21740</v>
      </c>
      <c r="K1691" t="s">
        <v>23</v>
      </c>
    </row>
    <row r="1692" spans="10:11" x14ac:dyDescent="0.3">
      <c r="J1692">
        <v>66530</v>
      </c>
      <c r="K1692" t="s">
        <v>23</v>
      </c>
    </row>
    <row r="1693" spans="10:11" x14ac:dyDescent="0.3">
      <c r="J1693">
        <v>96990</v>
      </c>
      <c r="K1693" t="s">
        <v>23</v>
      </c>
    </row>
    <row r="1694" spans="10:11" x14ac:dyDescent="0.3">
      <c r="J1694">
        <v>22130</v>
      </c>
      <c r="K1694" t="s">
        <v>23</v>
      </c>
    </row>
    <row r="1695" spans="10:11" x14ac:dyDescent="0.3">
      <c r="J1695">
        <v>26100</v>
      </c>
      <c r="K1695" t="s">
        <v>23</v>
      </c>
    </row>
    <row r="1696" spans="10:11" x14ac:dyDescent="0.3">
      <c r="J1696">
        <v>28510</v>
      </c>
      <c r="K1696" t="s">
        <v>23</v>
      </c>
    </row>
    <row r="1697" spans="10:11" x14ac:dyDescent="0.3">
      <c r="J1697">
        <v>34520</v>
      </c>
      <c r="K1697" t="s">
        <v>23</v>
      </c>
    </row>
    <row r="1698" spans="10:11" x14ac:dyDescent="0.3">
      <c r="J1698">
        <v>52580</v>
      </c>
      <c r="K1698" t="s">
        <v>23</v>
      </c>
    </row>
    <row r="1699" spans="10:11" x14ac:dyDescent="0.3">
      <c r="J1699">
        <v>93550</v>
      </c>
      <c r="K1699" t="s">
        <v>23</v>
      </c>
    </row>
    <row r="1700" spans="10:11" x14ac:dyDescent="0.3">
      <c r="J1700">
        <v>104960</v>
      </c>
      <c r="K1700" t="s">
        <v>23</v>
      </c>
    </row>
    <row r="1701" spans="10:11" x14ac:dyDescent="0.3">
      <c r="J1701">
        <v>63800</v>
      </c>
      <c r="K1701" t="s">
        <v>23</v>
      </c>
    </row>
    <row r="1702" spans="10:11" x14ac:dyDescent="0.3">
      <c r="J1702">
        <v>26570</v>
      </c>
      <c r="K1702" t="s">
        <v>23</v>
      </c>
    </row>
    <row r="1703" spans="10:11" x14ac:dyDescent="0.3">
      <c r="J1703">
        <v>27160</v>
      </c>
      <c r="K1703" t="s">
        <v>23</v>
      </c>
    </row>
    <row r="1704" spans="10:11" x14ac:dyDescent="0.3">
      <c r="J1704">
        <v>22010</v>
      </c>
      <c r="K1704" t="s">
        <v>23</v>
      </c>
    </row>
    <row r="1705" spans="10:11" x14ac:dyDescent="0.3">
      <c r="J1705">
        <v>65400</v>
      </c>
      <c r="K1705" t="s">
        <v>23</v>
      </c>
    </row>
    <row r="1706" spans="10:11" x14ac:dyDescent="0.3">
      <c r="J1706">
        <v>38160</v>
      </c>
      <c r="K1706" t="s">
        <v>23</v>
      </c>
    </row>
    <row r="1707" spans="10:11" x14ac:dyDescent="0.3">
      <c r="J1707">
        <v>52530</v>
      </c>
      <c r="K1707" t="s">
        <v>23</v>
      </c>
    </row>
    <row r="1708" spans="10:11" x14ac:dyDescent="0.3">
      <c r="J1708">
        <v>25430</v>
      </c>
      <c r="K1708" t="s">
        <v>23</v>
      </c>
    </row>
    <row r="1709" spans="10:11" x14ac:dyDescent="0.3">
      <c r="J1709">
        <v>166590</v>
      </c>
      <c r="K1709" t="s">
        <v>23</v>
      </c>
    </row>
    <row r="1710" spans="10:11" x14ac:dyDescent="0.3">
      <c r="J1710">
        <v>42600</v>
      </c>
      <c r="K1710" t="s">
        <v>23</v>
      </c>
    </row>
    <row r="1711" spans="10:11" x14ac:dyDescent="0.3">
      <c r="J1711">
        <v>24760</v>
      </c>
      <c r="K1711" t="s">
        <v>23</v>
      </c>
    </row>
    <row r="1712" spans="10:11" x14ac:dyDescent="0.3">
      <c r="J1712">
        <v>31020</v>
      </c>
      <c r="K1712" t="s">
        <v>23</v>
      </c>
    </row>
    <row r="1713" spans="10:11" x14ac:dyDescent="0.3">
      <c r="J1713">
        <v>75960</v>
      </c>
      <c r="K1713" t="s">
        <v>23</v>
      </c>
    </row>
    <row r="1714" spans="10:11" x14ac:dyDescent="0.3">
      <c r="J1714">
        <v>30340</v>
      </c>
      <c r="K1714" t="s">
        <v>23</v>
      </c>
    </row>
    <row r="1715" spans="10:11" x14ac:dyDescent="0.3">
      <c r="J1715">
        <v>57150</v>
      </c>
      <c r="K1715" t="s">
        <v>23</v>
      </c>
    </row>
    <row r="1716" spans="10:11" x14ac:dyDescent="0.3">
      <c r="J1716">
        <v>25760</v>
      </c>
      <c r="K1716" t="s">
        <v>23</v>
      </c>
    </row>
    <row r="1717" spans="10:11" x14ac:dyDescent="0.3">
      <c r="J1717">
        <v>143360</v>
      </c>
      <c r="K1717" t="s">
        <v>23</v>
      </c>
    </row>
    <row r="1718" spans="10:11" x14ac:dyDescent="0.3">
      <c r="J1718">
        <v>34480</v>
      </c>
      <c r="K1718" t="s">
        <v>23</v>
      </c>
    </row>
    <row r="1719" spans="10:11" x14ac:dyDescent="0.3">
      <c r="J1719">
        <v>194060</v>
      </c>
      <c r="K1719" t="s">
        <v>23</v>
      </c>
    </row>
    <row r="1720" spans="10:11" x14ac:dyDescent="0.3">
      <c r="J1720">
        <v>65380</v>
      </c>
      <c r="K1720" t="s">
        <v>23</v>
      </c>
    </row>
    <row r="1721" spans="10:11" x14ac:dyDescent="0.3">
      <c r="J1721">
        <v>43060</v>
      </c>
      <c r="K1721" t="s">
        <v>23</v>
      </c>
    </row>
    <row r="1722" spans="10:11" x14ac:dyDescent="0.3">
      <c r="J1722">
        <v>22580</v>
      </c>
      <c r="K1722" t="s">
        <v>23</v>
      </c>
    </row>
    <row r="1723" spans="10:11" x14ac:dyDescent="0.3">
      <c r="J1723">
        <v>44870</v>
      </c>
      <c r="K1723" t="s">
        <v>23</v>
      </c>
    </row>
    <row r="1724" spans="10:11" x14ac:dyDescent="0.3">
      <c r="J1724">
        <v>44490</v>
      </c>
      <c r="K1724" t="s">
        <v>23</v>
      </c>
    </row>
    <row r="1725" spans="10:11" x14ac:dyDescent="0.3">
      <c r="J1725">
        <v>22180</v>
      </c>
      <c r="K1725" t="s">
        <v>23</v>
      </c>
    </row>
    <row r="1726" spans="10:11" x14ac:dyDescent="0.3">
      <c r="J1726">
        <v>191970</v>
      </c>
      <c r="K1726" t="s">
        <v>23</v>
      </c>
    </row>
    <row r="1727" spans="10:11" x14ac:dyDescent="0.3">
      <c r="J1727">
        <v>132120</v>
      </c>
      <c r="K1727" t="s">
        <v>23</v>
      </c>
    </row>
    <row r="1728" spans="10:11" x14ac:dyDescent="0.3">
      <c r="J1728">
        <v>65770</v>
      </c>
      <c r="K1728" t="s">
        <v>23</v>
      </c>
    </row>
    <row r="1729" spans="10:11" x14ac:dyDescent="0.3">
      <c r="J1729">
        <v>83920</v>
      </c>
      <c r="K1729" t="s">
        <v>23</v>
      </c>
    </row>
    <row r="1730" spans="10:11" x14ac:dyDescent="0.3">
      <c r="J1730">
        <v>40310</v>
      </c>
      <c r="K1730" t="s">
        <v>23</v>
      </c>
    </row>
    <row r="1731" spans="10:11" x14ac:dyDescent="0.3">
      <c r="J1731">
        <v>79690</v>
      </c>
      <c r="K1731" t="s">
        <v>23</v>
      </c>
    </row>
    <row r="1732" spans="10:11" x14ac:dyDescent="0.3">
      <c r="J1732">
        <v>165550</v>
      </c>
      <c r="K1732" t="s">
        <v>23</v>
      </c>
    </row>
    <row r="1733" spans="10:11" x14ac:dyDescent="0.3">
      <c r="J1733">
        <v>45560</v>
      </c>
      <c r="K1733" t="s">
        <v>23</v>
      </c>
    </row>
    <row r="1734" spans="10:11" x14ac:dyDescent="0.3">
      <c r="J1734">
        <v>60910</v>
      </c>
      <c r="K1734" t="s">
        <v>23</v>
      </c>
    </row>
    <row r="1735" spans="10:11" x14ac:dyDescent="0.3">
      <c r="J1735">
        <v>48100</v>
      </c>
      <c r="K1735" t="s">
        <v>23</v>
      </c>
    </row>
    <row r="1736" spans="10:11" x14ac:dyDescent="0.3">
      <c r="J1736">
        <v>45230</v>
      </c>
      <c r="K1736" t="s">
        <v>23</v>
      </c>
    </row>
    <row r="1737" spans="10:11" x14ac:dyDescent="0.3">
      <c r="J1737">
        <v>32020</v>
      </c>
      <c r="K1737" t="s">
        <v>23</v>
      </c>
    </row>
    <row r="1738" spans="10:11" x14ac:dyDescent="0.3">
      <c r="J1738">
        <v>23510</v>
      </c>
      <c r="K1738" t="s">
        <v>23</v>
      </c>
    </row>
    <row r="1739" spans="10:11" x14ac:dyDescent="0.3">
      <c r="J1739">
        <v>17020</v>
      </c>
      <c r="K1739" t="s">
        <v>23</v>
      </c>
    </row>
    <row r="1740" spans="10:11" x14ac:dyDescent="0.3">
      <c r="J1740">
        <v>180410</v>
      </c>
      <c r="K1740" t="s">
        <v>23</v>
      </c>
    </row>
    <row r="1741" spans="10:11" x14ac:dyDescent="0.3">
      <c r="J1741">
        <v>20970</v>
      </c>
      <c r="K1741" t="s">
        <v>23</v>
      </c>
    </row>
    <row r="1742" spans="10:11" x14ac:dyDescent="0.3">
      <c r="J1742">
        <v>119350</v>
      </c>
      <c r="K1742" t="s">
        <v>23</v>
      </c>
    </row>
    <row r="1743" spans="10:11" x14ac:dyDescent="0.3">
      <c r="J1743">
        <v>25460</v>
      </c>
      <c r="K1743" t="s">
        <v>23</v>
      </c>
    </row>
    <row r="1744" spans="10:11" x14ac:dyDescent="0.3">
      <c r="J1744">
        <v>25640</v>
      </c>
      <c r="K1744" t="s">
        <v>23</v>
      </c>
    </row>
    <row r="1745" spans="10:11" x14ac:dyDescent="0.3">
      <c r="J1745">
        <v>84120</v>
      </c>
      <c r="K1745" t="s">
        <v>23</v>
      </c>
    </row>
    <row r="1746" spans="10:11" x14ac:dyDescent="0.3">
      <c r="J1746">
        <v>141180</v>
      </c>
      <c r="K1746" t="s">
        <v>23</v>
      </c>
    </row>
    <row r="1747" spans="10:11" x14ac:dyDescent="0.3">
      <c r="J1747">
        <v>170460</v>
      </c>
      <c r="K1747" t="s">
        <v>23</v>
      </c>
    </row>
    <row r="1748" spans="10:11" x14ac:dyDescent="0.3">
      <c r="J1748">
        <v>25640</v>
      </c>
      <c r="K1748" t="s">
        <v>23</v>
      </c>
    </row>
    <row r="1749" spans="10:11" x14ac:dyDescent="0.3">
      <c r="J1749">
        <v>102660</v>
      </c>
      <c r="K1749" t="s">
        <v>23</v>
      </c>
    </row>
    <row r="1750" spans="10:11" x14ac:dyDescent="0.3">
      <c r="J1750">
        <v>50700</v>
      </c>
      <c r="K1750" t="s">
        <v>23</v>
      </c>
    </row>
    <row r="1751" spans="10:11" x14ac:dyDescent="0.3">
      <c r="J1751">
        <v>178610</v>
      </c>
      <c r="K1751" t="s">
        <v>23</v>
      </c>
    </row>
    <row r="1752" spans="10:11" x14ac:dyDescent="0.3">
      <c r="J1752">
        <v>42300</v>
      </c>
      <c r="K1752" t="s">
        <v>23</v>
      </c>
    </row>
    <row r="1753" spans="10:11" x14ac:dyDescent="0.3">
      <c r="J1753">
        <v>37800</v>
      </c>
      <c r="K1753" t="s">
        <v>23</v>
      </c>
    </row>
    <row r="1754" spans="10:11" x14ac:dyDescent="0.3">
      <c r="J1754">
        <v>27680</v>
      </c>
      <c r="K1754" t="s">
        <v>23</v>
      </c>
    </row>
    <row r="1755" spans="10:11" x14ac:dyDescent="0.3">
      <c r="J1755">
        <v>90710</v>
      </c>
      <c r="K1755" t="s">
        <v>23</v>
      </c>
    </row>
    <row r="1756" spans="10:11" x14ac:dyDescent="0.3">
      <c r="J1756">
        <v>106480</v>
      </c>
      <c r="K1756" t="s">
        <v>23</v>
      </c>
    </row>
    <row r="1757" spans="10:11" x14ac:dyDescent="0.3">
      <c r="J1757">
        <v>136100</v>
      </c>
      <c r="K1757" t="s">
        <v>23</v>
      </c>
    </row>
    <row r="1758" spans="10:11" x14ac:dyDescent="0.3">
      <c r="J1758">
        <v>34080</v>
      </c>
      <c r="K1758" t="s">
        <v>23</v>
      </c>
    </row>
    <row r="1759" spans="10:11" x14ac:dyDescent="0.3">
      <c r="J1759">
        <v>29830</v>
      </c>
      <c r="K1759" t="s">
        <v>23</v>
      </c>
    </row>
    <row r="1760" spans="10:11" x14ac:dyDescent="0.3">
      <c r="J1760">
        <v>76320</v>
      </c>
      <c r="K1760" t="s">
        <v>23</v>
      </c>
    </row>
    <row r="1761" spans="10:11" x14ac:dyDescent="0.3">
      <c r="J1761">
        <v>99500</v>
      </c>
      <c r="K1761" t="s">
        <v>23</v>
      </c>
    </row>
    <row r="1762" spans="10:11" x14ac:dyDescent="0.3">
      <c r="J1762">
        <v>20930</v>
      </c>
      <c r="K1762" t="s">
        <v>23</v>
      </c>
    </row>
    <row r="1763" spans="10:11" x14ac:dyDescent="0.3">
      <c r="J1763">
        <v>99800</v>
      </c>
      <c r="K1763" t="s">
        <v>23</v>
      </c>
    </row>
    <row r="1764" spans="10:11" x14ac:dyDescent="0.3">
      <c r="J1764">
        <v>38940</v>
      </c>
      <c r="K1764" t="s">
        <v>23</v>
      </c>
    </row>
    <row r="1765" spans="10:11" x14ac:dyDescent="0.3">
      <c r="J1765">
        <v>40510</v>
      </c>
      <c r="K1765" t="s">
        <v>23</v>
      </c>
    </row>
    <row r="1766" spans="10:11" x14ac:dyDescent="0.3">
      <c r="J1766">
        <v>168350</v>
      </c>
      <c r="K1766" t="s">
        <v>23</v>
      </c>
    </row>
    <row r="1767" spans="10:11" x14ac:dyDescent="0.3">
      <c r="J1767">
        <v>62300</v>
      </c>
      <c r="K1767" t="s">
        <v>23</v>
      </c>
    </row>
    <row r="1768" spans="10:11" x14ac:dyDescent="0.3">
      <c r="J1768">
        <v>47170</v>
      </c>
      <c r="K1768" t="s">
        <v>23</v>
      </c>
    </row>
    <row r="1769" spans="10:11" x14ac:dyDescent="0.3">
      <c r="J1769">
        <v>132370</v>
      </c>
      <c r="K1769" t="s">
        <v>23</v>
      </c>
    </row>
    <row r="1770" spans="10:11" x14ac:dyDescent="0.3">
      <c r="J1770">
        <v>37550</v>
      </c>
      <c r="K1770" t="s">
        <v>23</v>
      </c>
    </row>
    <row r="1771" spans="10:11" x14ac:dyDescent="0.3">
      <c r="J1771">
        <v>65820</v>
      </c>
      <c r="K1771" t="s">
        <v>23</v>
      </c>
    </row>
    <row r="1772" spans="10:11" x14ac:dyDescent="0.3">
      <c r="J1772">
        <v>74060</v>
      </c>
      <c r="K1772" t="s">
        <v>23</v>
      </c>
    </row>
    <row r="1773" spans="10:11" x14ac:dyDescent="0.3">
      <c r="J1773">
        <v>48050</v>
      </c>
      <c r="K1773" t="s">
        <v>23</v>
      </c>
    </row>
    <row r="1774" spans="10:11" x14ac:dyDescent="0.3">
      <c r="J1774">
        <v>27410</v>
      </c>
      <c r="K1774" t="s">
        <v>23</v>
      </c>
    </row>
    <row r="1775" spans="10:11" x14ac:dyDescent="0.3">
      <c r="J1775">
        <v>42620</v>
      </c>
      <c r="K1775" t="s">
        <v>23</v>
      </c>
    </row>
    <row r="1776" spans="10:11" x14ac:dyDescent="0.3">
      <c r="J1776">
        <v>161840</v>
      </c>
      <c r="K1776" t="s">
        <v>23</v>
      </c>
    </row>
    <row r="1777" spans="10:11" x14ac:dyDescent="0.3">
      <c r="J1777">
        <v>115570</v>
      </c>
      <c r="K1777" t="s">
        <v>23</v>
      </c>
    </row>
    <row r="1778" spans="10:11" x14ac:dyDescent="0.3">
      <c r="J1778">
        <v>18780</v>
      </c>
      <c r="K1778" t="s">
        <v>23</v>
      </c>
    </row>
    <row r="1779" spans="10:11" x14ac:dyDescent="0.3">
      <c r="J1779">
        <v>68110</v>
      </c>
      <c r="K1779" t="s">
        <v>23</v>
      </c>
    </row>
    <row r="1780" spans="10:11" x14ac:dyDescent="0.3">
      <c r="J1780">
        <v>48590</v>
      </c>
      <c r="K1780" t="s">
        <v>23</v>
      </c>
    </row>
    <row r="1781" spans="10:11" x14ac:dyDescent="0.3">
      <c r="J1781">
        <v>23400</v>
      </c>
      <c r="K1781" t="s">
        <v>23</v>
      </c>
    </row>
    <row r="1782" spans="10:11" x14ac:dyDescent="0.3">
      <c r="J1782">
        <v>74910</v>
      </c>
      <c r="K1782" t="s">
        <v>23</v>
      </c>
    </row>
    <row r="1783" spans="10:11" x14ac:dyDescent="0.3">
      <c r="J1783">
        <v>105270</v>
      </c>
      <c r="K1783" t="s">
        <v>23</v>
      </c>
    </row>
    <row r="1784" spans="10:11" x14ac:dyDescent="0.3">
      <c r="J1784">
        <v>165950</v>
      </c>
      <c r="K1784" t="s">
        <v>23</v>
      </c>
    </row>
    <row r="1785" spans="10:11" x14ac:dyDescent="0.3">
      <c r="J1785">
        <v>88340</v>
      </c>
      <c r="K1785" t="s">
        <v>23</v>
      </c>
    </row>
    <row r="1786" spans="10:11" x14ac:dyDescent="0.3">
      <c r="J1786">
        <v>55770</v>
      </c>
      <c r="K1786" t="s">
        <v>23</v>
      </c>
    </row>
    <row r="1787" spans="10:11" x14ac:dyDescent="0.3">
      <c r="J1787">
        <v>47070</v>
      </c>
      <c r="K1787" t="s">
        <v>23</v>
      </c>
    </row>
    <row r="1788" spans="10:11" x14ac:dyDescent="0.3">
      <c r="J1788">
        <v>24000</v>
      </c>
      <c r="K1788" t="s">
        <v>23</v>
      </c>
    </row>
    <row r="1789" spans="10:11" x14ac:dyDescent="0.3">
      <c r="J1789">
        <v>98240</v>
      </c>
      <c r="K1789" t="s">
        <v>23</v>
      </c>
    </row>
    <row r="1790" spans="10:11" x14ac:dyDescent="0.3">
      <c r="J1790">
        <v>64470</v>
      </c>
      <c r="K1790" t="s">
        <v>23</v>
      </c>
    </row>
    <row r="1791" spans="10:11" x14ac:dyDescent="0.3">
      <c r="J1791">
        <v>195020</v>
      </c>
      <c r="K1791" t="s">
        <v>23</v>
      </c>
    </row>
    <row r="1792" spans="10:11" x14ac:dyDescent="0.3">
      <c r="J1792">
        <v>27250</v>
      </c>
      <c r="K1792" t="s">
        <v>23</v>
      </c>
    </row>
    <row r="1793" spans="10:11" x14ac:dyDescent="0.3">
      <c r="J1793">
        <v>21270</v>
      </c>
      <c r="K1793" t="s">
        <v>23</v>
      </c>
    </row>
    <row r="1794" spans="10:11" x14ac:dyDescent="0.3">
      <c r="J1794">
        <v>182000</v>
      </c>
      <c r="K1794" t="s">
        <v>23</v>
      </c>
    </row>
    <row r="1795" spans="10:11" x14ac:dyDescent="0.3">
      <c r="J1795">
        <v>20960</v>
      </c>
      <c r="K1795" t="s">
        <v>23</v>
      </c>
    </row>
    <row r="1796" spans="10:11" x14ac:dyDescent="0.3">
      <c r="J1796">
        <v>20330</v>
      </c>
      <c r="K1796" t="s">
        <v>23</v>
      </c>
    </row>
    <row r="1797" spans="10:11" x14ac:dyDescent="0.3">
      <c r="J1797">
        <v>36220</v>
      </c>
      <c r="K1797" t="s">
        <v>23</v>
      </c>
    </row>
    <row r="1798" spans="10:11" x14ac:dyDescent="0.3">
      <c r="J1798">
        <v>42330</v>
      </c>
      <c r="K1798" t="s">
        <v>23</v>
      </c>
    </row>
    <row r="1799" spans="10:11" x14ac:dyDescent="0.3">
      <c r="J1799">
        <v>36810</v>
      </c>
      <c r="K1799" t="s">
        <v>23</v>
      </c>
    </row>
    <row r="1800" spans="10:11" x14ac:dyDescent="0.3">
      <c r="J1800">
        <v>54600</v>
      </c>
      <c r="K1800" t="s">
        <v>23</v>
      </c>
    </row>
    <row r="1801" spans="10:11" x14ac:dyDescent="0.3">
      <c r="J1801">
        <v>21870</v>
      </c>
      <c r="K1801" t="s">
        <v>23</v>
      </c>
    </row>
    <row r="1802" spans="10:11" x14ac:dyDescent="0.3">
      <c r="J1802">
        <v>40890</v>
      </c>
      <c r="K1802" t="s">
        <v>23</v>
      </c>
    </row>
    <row r="1803" spans="10:11" x14ac:dyDescent="0.3">
      <c r="J1803">
        <v>166270</v>
      </c>
      <c r="K1803" t="s">
        <v>23</v>
      </c>
    </row>
    <row r="1804" spans="10:11" x14ac:dyDescent="0.3">
      <c r="J1804">
        <v>26190</v>
      </c>
      <c r="K1804" t="s">
        <v>23</v>
      </c>
    </row>
    <row r="1805" spans="10:11" x14ac:dyDescent="0.3">
      <c r="J1805">
        <v>56790</v>
      </c>
      <c r="K1805" t="s">
        <v>23</v>
      </c>
    </row>
    <row r="1806" spans="10:11" x14ac:dyDescent="0.3">
      <c r="J1806">
        <v>154020</v>
      </c>
      <c r="K1806" t="s">
        <v>23</v>
      </c>
    </row>
    <row r="1807" spans="10:11" x14ac:dyDescent="0.3">
      <c r="J1807">
        <v>30410</v>
      </c>
      <c r="K1807" t="s">
        <v>23</v>
      </c>
    </row>
    <row r="1808" spans="10:11" x14ac:dyDescent="0.3">
      <c r="J1808">
        <v>34470</v>
      </c>
      <c r="K1808" t="s">
        <v>23</v>
      </c>
    </row>
    <row r="1809" spans="10:11" x14ac:dyDescent="0.3">
      <c r="J1809">
        <v>195130</v>
      </c>
      <c r="K1809" t="s">
        <v>23</v>
      </c>
    </row>
    <row r="1810" spans="10:11" x14ac:dyDescent="0.3">
      <c r="J1810">
        <v>27730</v>
      </c>
      <c r="K1810" t="s">
        <v>23</v>
      </c>
    </row>
    <row r="1811" spans="10:11" x14ac:dyDescent="0.3">
      <c r="J1811">
        <v>20830</v>
      </c>
      <c r="K1811" t="s">
        <v>23</v>
      </c>
    </row>
    <row r="1812" spans="10:11" x14ac:dyDescent="0.3">
      <c r="J1812">
        <v>83810</v>
      </c>
      <c r="K1812" t="s">
        <v>23</v>
      </c>
    </row>
    <row r="1813" spans="10:11" x14ac:dyDescent="0.3">
      <c r="J1813">
        <v>26910</v>
      </c>
      <c r="K1813" t="s">
        <v>23</v>
      </c>
    </row>
    <row r="1814" spans="10:11" x14ac:dyDescent="0.3">
      <c r="J1814">
        <v>42860</v>
      </c>
      <c r="K1814" t="s">
        <v>23</v>
      </c>
    </row>
    <row r="1815" spans="10:11" x14ac:dyDescent="0.3">
      <c r="J1815">
        <v>26590</v>
      </c>
      <c r="K1815" t="s">
        <v>23</v>
      </c>
    </row>
    <row r="1816" spans="10:11" x14ac:dyDescent="0.3">
      <c r="J1816">
        <v>94340</v>
      </c>
      <c r="K1816" t="s">
        <v>23</v>
      </c>
    </row>
    <row r="1817" spans="10:11" x14ac:dyDescent="0.3">
      <c r="J1817">
        <v>55610</v>
      </c>
      <c r="K1817" t="s">
        <v>23</v>
      </c>
    </row>
    <row r="1818" spans="10:11" x14ac:dyDescent="0.3">
      <c r="J1818">
        <v>66460</v>
      </c>
      <c r="K1818" t="s">
        <v>23</v>
      </c>
    </row>
    <row r="1819" spans="10:11" x14ac:dyDescent="0.3">
      <c r="J1819">
        <v>77250</v>
      </c>
      <c r="K1819" t="s">
        <v>23</v>
      </c>
    </row>
    <row r="1820" spans="10:11" x14ac:dyDescent="0.3">
      <c r="J1820">
        <v>107250</v>
      </c>
      <c r="K1820" t="s">
        <v>23</v>
      </c>
    </row>
    <row r="1821" spans="10:11" x14ac:dyDescent="0.3">
      <c r="J1821">
        <v>88470</v>
      </c>
      <c r="K1821" t="s">
        <v>23</v>
      </c>
    </row>
    <row r="1822" spans="10:11" x14ac:dyDescent="0.3">
      <c r="J1822">
        <v>20450</v>
      </c>
      <c r="K1822" t="s">
        <v>23</v>
      </c>
    </row>
    <row r="1823" spans="10:11" x14ac:dyDescent="0.3">
      <c r="J1823">
        <v>33480</v>
      </c>
      <c r="K1823" t="s">
        <v>23</v>
      </c>
    </row>
    <row r="1824" spans="10:11" x14ac:dyDescent="0.3">
      <c r="J1824">
        <v>12810</v>
      </c>
      <c r="K1824" t="s">
        <v>23</v>
      </c>
    </row>
    <row r="1825" spans="10:11" x14ac:dyDescent="0.3">
      <c r="J1825">
        <v>28190</v>
      </c>
      <c r="K1825" t="s">
        <v>23</v>
      </c>
    </row>
    <row r="1826" spans="10:11" x14ac:dyDescent="0.3">
      <c r="J1826">
        <v>48510</v>
      </c>
      <c r="K1826" t="s">
        <v>23</v>
      </c>
    </row>
    <row r="1827" spans="10:11" x14ac:dyDescent="0.3">
      <c r="J1827">
        <v>40280</v>
      </c>
      <c r="K1827" t="s">
        <v>23</v>
      </c>
    </row>
    <row r="1828" spans="10:11" x14ac:dyDescent="0.3">
      <c r="J1828">
        <v>27200</v>
      </c>
      <c r="K1828" t="s">
        <v>23</v>
      </c>
    </row>
    <row r="1829" spans="10:11" x14ac:dyDescent="0.3">
      <c r="J1829">
        <v>81200</v>
      </c>
      <c r="K1829" t="s">
        <v>23</v>
      </c>
    </row>
    <row r="1830" spans="10:11" x14ac:dyDescent="0.3">
      <c r="J1830">
        <v>46470</v>
      </c>
      <c r="K1830" t="s">
        <v>23</v>
      </c>
    </row>
    <row r="1831" spans="10:11" x14ac:dyDescent="0.3">
      <c r="J1831">
        <v>32210</v>
      </c>
      <c r="K1831" t="s">
        <v>23</v>
      </c>
    </row>
    <row r="1832" spans="10:11" x14ac:dyDescent="0.3">
      <c r="J1832">
        <v>86210</v>
      </c>
      <c r="K1832" t="s">
        <v>23</v>
      </c>
    </row>
    <row r="1833" spans="10:11" x14ac:dyDescent="0.3">
      <c r="J1833">
        <v>45770</v>
      </c>
      <c r="K1833" t="s">
        <v>23</v>
      </c>
    </row>
    <row r="1834" spans="10:11" x14ac:dyDescent="0.3">
      <c r="J1834">
        <v>45530</v>
      </c>
      <c r="K1834" t="s">
        <v>23</v>
      </c>
    </row>
    <row r="1835" spans="10:11" x14ac:dyDescent="0.3">
      <c r="J1835">
        <v>76250</v>
      </c>
      <c r="K1835" t="s">
        <v>23</v>
      </c>
    </row>
    <row r="1836" spans="10:11" x14ac:dyDescent="0.3">
      <c r="J1836">
        <v>74120</v>
      </c>
      <c r="K1836" t="s">
        <v>23</v>
      </c>
    </row>
    <row r="1837" spans="10:11" x14ac:dyDescent="0.3">
      <c r="J1837">
        <v>111590</v>
      </c>
      <c r="K1837" t="s">
        <v>23</v>
      </c>
    </row>
    <row r="1838" spans="10:11" x14ac:dyDescent="0.3">
      <c r="J1838">
        <v>104750</v>
      </c>
      <c r="K1838" t="s">
        <v>23</v>
      </c>
    </row>
    <row r="1839" spans="10:11" x14ac:dyDescent="0.3">
      <c r="J1839">
        <v>148140</v>
      </c>
      <c r="K1839" t="s">
        <v>23</v>
      </c>
    </row>
    <row r="1840" spans="10:11" x14ac:dyDescent="0.3">
      <c r="J1840">
        <v>191410</v>
      </c>
      <c r="K1840" t="s">
        <v>23</v>
      </c>
    </row>
    <row r="1841" spans="10:11" x14ac:dyDescent="0.3">
      <c r="J1841">
        <v>54050</v>
      </c>
      <c r="K1841" t="s">
        <v>23</v>
      </c>
    </row>
    <row r="1842" spans="10:11" x14ac:dyDescent="0.3">
      <c r="J1842">
        <v>87930</v>
      </c>
      <c r="K1842" t="s">
        <v>23</v>
      </c>
    </row>
    <row r="1843" spans="10:11" x14ac:dyDescent="0.3">
      <c r="J1843">
        <v>191890</v>
      </c>
      <c r="K1843" t="s">
        <v>23</v>
      </c>
    </row>
    <row r="1844" spans="10:11" x14ac:dyDescent="0.3">
      <c r="J1844">
        <v>38750</v>
      </c>
      <c r="K1844" t="s">
        <v>23</v>
      </c>
    </row>
    <row r="1845" spans="10:11" x14ac:dyDescent="0.3">
      <c r="J1845">
        <v>22160</v>
      </c>
      <c r="K1845" t="s">
        <v>23</v>
      </c>
    </row>
    <row r="1846" spans="10:11" x14ac:dyDescent="0.3">
      <c r="J1846">
        <v>117130</v>
      </c>
      <c r="K1846" t="s">
        <v>23</v>
      </c>
    </row>
    <row r="1847" spans="10:11" x14ac:dyDescent="0.3">
      <c r="J1847">
        <v>78610</v>
      </c>
      <c r="K1847" t="s">
        <v>23</v>
      </c>
    </row>
    <row r="1848" spans="10:11" x14ac:dyDescent="0.3">
      <c r="J1848">
        <v>37080</v>
      </c>
      <c r="K1848" t="s">
        <v>23</v>
      </c>
    </row>
    <row r="1849" spans="10:11" x14ac:dyDescent="0.3">
      <c r="J1849">
        <v>53040</v>
      </c>
      <c r="K1849" t="s">
        <v>23</v>
      </c>
    </row>
    <row r="1850" spans="10:11" x14ac:dyDescent="0.3">
      <c r="J1850">
        <v>26420</v>
      </c>
      <c r="K1850" t="s">
        <v>23</v>
      </c>
    </row>
    <row r="1851" spans="10:11" x14ac:dyDescent="0.3">
      <c r="J1851">
        <v>27590</v>
      </c>
      <c r="K1851" t="s">
        <v>23</v>
      </c>
    </row>
    <row r="1852" spans="10:11" x14ac:dyDescent="0.3">
      <c r="J1852">
        <v>68040</v>
      </c>
      <c r="K1852" t="s">
        <v>23</v>
      </c>
    </row>
    <row r="1853" spans="10:11" x14ac:dyDescent="0.3">
      <c r="J1853">
        <v>61420</v>
      </c>
      <c r="K1853" t="s">
        <v>23</v>
      </c>
    </row>
    <row r="1854" spans="10:11" x14ac:dyDescent="0.3">
      <c r="J1854">
        <v>25000</v>
      </c>
      <c r="K1854" t="s">
        <v>23</v>
      </c>
    </row>
    <row r="1855" spans="10:11" x14ac:dyDescent="0.3">
      <c r="J1855">
        <v>63890</v>
      </c>
      <c r="K1855" t="s">
        <v>23</v>
      </c>
    </row>
    <row r="1856" spans="10:11" x14ac:dyDescent="0.3">
      <c r="J1856">
        <v>111030</v>
      </c>
      <c r="K1856" t="s">
        <v>23</v>
      </c>
    </row>
    <row r="1857" spans="10:11" x14ac:dyDescent="0.3">
      <c r="J1857">
        <v>22970</v>
      </c>
      <c r="K1857" t="s">
        <v>23</v>
      </c>
    </row>
    <row r="1858" spans="10:11" x14ac:dyDescent="0.3">
      <c r="J1858">
        <v>24500</v>
      </c>
      <c r="K1858" t="s">
        <v>23</v>
      </c>
    </row>
    <row r="1859" spans="10:11" x14ac:dyDescent="0.3">
      <c r="J1859">
        <v>50930</v>
      </c>
      <c r="K1859" t="s">
        <v>23</v>
      </c>
    </row>
    <row r="1860" spans="10:11" x14ac:dyDescent="0.3">
      <c r="J1860">
        <v>53090</v>
      </c>
      <c r="K1860" t="s">
        <v>23</v>
      </c>
    </row>
    <row r="1861" spans="10:11" x14ac:dyDescent="0.3">
      <c r="J1861">
        <v>51210</v>
      </c>
      <c r="K1861" t="s">
        <v>23</v>
      </c>
    </row>
    <row r="1862" spans="10:11" x14ac:dyDescent="0.3">
      <c r="J1862">
        <v>168560</v>
      </c>
      <c r="K1862" t="s">
        <v>23</v>
      </c>
    </row>
    <row r="1863" spans="10:11" x14ac:dyDescent="0.3">
      <c r="J1863">
        <v>26860</v>
      </c>
      <c r="K1863" t="s">
        <v>23</v>
      </c>
    </row>
    <row r="1864" spans="10:11" x14ac:dyDescent="0.3">
      <c r="J1864">
        <v>66320</v>
      </c>
      <c r="K1864" t="s">
        <v>23</v>
      </c>
    </row>
    <row r="1865" spans="10:11" x14ac:dyDescent="0.3">
      <c r="J1865">
        <v>35050</v>
      </c>
      <c r="K1865" t="s">
        <v>23</v>
      </c>
    </row>
    <row r="1866" spans="10:11" x14ac:dyDescent="0.3">
      <c r="J1866">
        <v>63970</v>
      </c>
      <c r="K1866" t="s">
        <v>23</v>
      </c>
    </row>
    <row r="1867" spans="10:11" x14ac:dyDescent="0.3">
      <c r="J1867">
        <v>62740</v>
      </c>
      <c r="K1867" t="s">
        <v>23</v>
      </c>
    </row>
    <row r="1868" spans="10:11" x14ac:dyDescent="0.3">
      <c r="J1868">
        <v>75870</v>
      </c>
      <c r="K1868" t="s">
        <v>23</v>
      </c>
    </row>
    <row r="1869" spans="10:11" x14ac:dyDescent="0.3">
      <c r="J1869">
        <v>42580</v>
      </c>
      <c r="K1869" t="s">
        <v>23</v>
      </c>
    </row>
    <row r="1870" spans="10:11" x14ac:dyDescent="0.3">
      <c r="J1870">
        <v>43640</v>
      </c>
      <c r="K1870" t="s">
        <v>23</v>
      </c>
    </row>
    <row r="1871" spans="10:11" x14ac:dyDescent="0.3">
      <c r="J1871">
        <v>43350</v>
      </c>
      <c r="K1871" t="s">
        <v>23</v>
      </c>
    </row>
    <row r="1872" spans="10:11" x14ac:dyDescent="0.3">
      <c r="J1872">
        <v>53260</v>
      </c>
      <c r="K1872" t="s">
        <v>23</v>
      </c>
    </row>
    <row r="1873" spans="10:11" x14ac:dyDescent="0.3">
      <c r="J1873">
        <v>32800</v>
      </c>
      <c r="K1873" t="s">
        <v>23</v>
      </c>
    </row>
    <row r="1874" spans="10:11" x14ac:dyDescent="0.3">
      <c r="J1874">
        <v>54850</v>
      </c>
      <c r="K1874" t="s">
        <v>23</v>
      </c>
    </row>
    <row r="1875" spans="10:11" x14ac:dyDescent="0.3">
      <c r="J1875">
        <v>43420</v>
      </c>
      <c r="K1875" t="s">
        <v>23</v>
      </c>
    </row>
    <row r="1876" spans="10:11" x14ac:dyDescent="0.3">
      <c r="J1876">
        <v>27820</v>
      </c>
      <c r="K1876" t="s">
        <v>23</v>
      </c>
    </row>
    <row r="1877" spans="10:11" x14ac:dyDescent="0.3">
      <c r="J1877">
        <v>38330</v>
      </c>
      <c r="K1877" t="s">
        <v>23</v>
      </c>
    </row>
    <row r="1878" spans="10:11" x14ac:dyDescent="0.3">
      <c r="J1878">
        <v>42440</v>
      </c>
      <c r="K1878" t="s">
        <v>23</v>
      </c>
    </row>
    <row r="1879" spans="10:11" x14ac:dyDescent="0.3">
      <c r="J1879">
        <v>184300</v>
      </c>
      <c r="K1879" t="s">
        <v>23</v>
      </c>
    </row>
    <row r="1880" spans="10:11" x14ac:dyDescent="0.3">
      <c r="J1880">
        <v>16010</v>
      </c>
      <c r="K1880" t="s">
        <v>23</v>
      </c>
    </row>
    <row r="1881" spans="10:11" x14ac:dyDescent="0.3">
      <c r="J1881">
        <v>31490</v>
      </c>
      <c r="K1881" t="s">
        <v>23</v>
      </c>
    </row>
    <row r="1882" spans="10:11" x14ac:dyDescent="0.3">
      <c r="J1882">
        <v>176390</v>
      </c>
      <c r="K1882" t="s">
        <v>23</v>
      </c>
    </row>
    <row r="1883" spans="10:11" x14ac:dyDescent="0.3">
      <c r="J1883">
        <v>23190</v>
      </c>
      <c r="K1883" t="s">
        <v>23</v>
      </c>
    </row>
    <row r="1884" spans="10:11" x14ac:dyDescent="0.3">
      <c r="J1884">
        <v>116910</v>
      </c>
      <c r="K1884" t="s">
        <v>23</v>
      </c>
    </row>
    <row r="1885" spans="10:11" x14ac:dyDescent="0.3">
      <c r="J1885">
        <v>53240</v>
      </c>
      <c r="K1885" t="s">
        <v>23</v>
      </c>
    </row>
    <row r="1886" spans="10:11" x14ac:dyDescent="0.3">
      <c r="J1886">
        <v>167520</v>
      </c>
      <c r="K1886" t="s">
        <v>23</v>
      </c>
    </row>
    <row r="1887" spans="10:11" x14ac:dyDescent="0.3">
      <c r="J1887">
        <v>52280</v>
      </c>
      <c r="K1887" t="s">
        <v>23</v>
      </c>
    </row>
    <row r="1888" spans="10:11" x14ac:dyDescent="0.3">
      <c r="J1888">
        <v>27000</v>
      </c>
      <c r="K1888" t="s">
        <v>23</v>
      </c>
    </row>
    <row r="1889" spans="10:11" x14ac:dyDescent="0.3">
      <c r="J1889">
        <v>192460</v>
      </c>
      <c r="K1889" t="s">
        <v>23</v>
      </c>
    </row>
    <row r="1890" spans="10:11" x14ac:dyDescent="0.3">
      <c r="J1890">
        <v>25060</v>
      </c>
      <c r="K1890" t="s">
        <v>23</v>
      </c>
    </row>
    <row r="1891" spans="10:11" x14ac:dyDescent="0.3">
      <c r="J1891">
        <v>60620</v>
      </c>
      <c r="K1891" t="s">
        <v>23</v>
      </c>
    </row>
    <row r="1892" spans="10:11" x14ac:dyDescent="0.3">
      <c r="J1892">
        <v>43820</v>
      </c>
      <c r="K1892" t="s">
        <v>23</v>
      </c>
    </row>
    <row r="1893" spans="10:11" x14ac:dyDescent="0.3">
      <c r="J1893">
        <v>21430</v>
      </c>
      <c r="K1893" t="s">
        <v>23</v>
      </c>
    </row>
    <row r="1894" spans="10:11" x14ac:dyDescent="0.3">
      <c r="J1894">
        <v>61620</v>
      </c>
      <c r="K1894" t="s">
        <v>23</v>
      </c>
    </row>
    <row r="1895" spans="10:11" x14ac:dyDescent="0.3">
      <c r="J1895">
        <v>50940</v>
      </c>
      <c r="K1895" t="s">
        <v>23</v>
      </c>
    </row>
    <row r="1896" spans="10:11" x14ac:dyDescent="0.3">
      <c r="J1896">
        <v>68770</v>
      </c>
      <c r="K1896" t="s">
        <v>23</v>
      </c>
    </row>
    <row r="1897" spans="10:11" x14ac:dyDescent="0.3">
      <c r="J1897">
        <v>25530</v>
      </c>
      <c r="K1897" t="s">
        <v>23</v>
      </c>
    </row>
    <row r="1898" spans="10:11" x14ac:dyDescent="0.3">
      <c r="J1898">
        <v>51600</v>
      </c>
      <c r="K1898" t="s">
        <v>23</v>
      </c>
    </row>
    <row r="1899" spans="10:11" x14ac:dyDescent="0.3">
      <c r="J1899">
        <v>171590</v>
      </c>
      <c r="K1899" t="s">
        <v>23</v>
      </c>
    </row>
    <row r="1900" spans="10:11" x14ac:dyDescent="0.3">
      <c r="J1900">
        <v>128080</v>
      </c>
      <c r="K1900" t="s">
        <v>23</v>
      </c>
    </row>
    <row r="1901" spans="10:11" x14ac:dyDescent="0.3">
      <c r="J1901">
        <v>102210</v>
      </c>
      <c r="K1901" t="s">
        <v>23</v>
      </c>
    </row>
    <row r="1902" spans="10:11" x14ac:dyDescent="0.3">
      <c r="J1902">
        <v>47790</v>
      </c>
      <c r="K1902" t="s">
        <v>23</v>
      </c>
    </row>
    <row r="1903" spans="10:11" x14ac:dyDescent="0.3">
      <c r="J1903">
        <v>37370</v>
      </c>
      <c r="K1903" t="s">
        <v>23</v>
      </c>
    </row>
    <row r="1904" spans="10:11" x14ac:dyDescent="0.3">
      <c r="J1904">
        <v>23660</v>
      </c>
      <c r="K1904" t="s">
        <v>23</v>
      </c>
    </row>
    <row r="1905" spans="10:11" x14ac:dyDescent="0.3">
      <c r="J1905">
        <v>163070</v>
      </c>
      <c r="K1905" t="s">
        <v>23</v>
      </c>
    </row>
    <row r="1906" spans="10:11" x14ac:dyDescent="0.3">
      <c r="J1906">
        <v>59330</v>
      </c>
      <c r="K1906" t="s">
        <v>23</v>
      </c>
    </row>
    <row r="1907" spans="10:11" x14ac:dyDescent="0.3">
      <c r="J1907">
        <v>34240</v>
      </c>
      <c r="K1907" t="s">
        <v>23</v>
      </c>
    </row>
    <row r="1908" spans="10:11" x14ac:dyDescent="0.3">
      <c r="J1908">
        <v>40370</v>
      </c>
      <c r="K1908" t="s">
        <v>23</v>
      </c>
    </row>
    <row r="1909" spans="10:11" x14ac:dyDescent="0.3">
      <c r="J1909">
        <v>25590</v>
      </c>
      <c r="K1909" t="s">
        <v>23</v>
      </c>
    </row>
    <row r="1910" spans="10:11" x14ac:dyDescent="0.3">
      <c r="J1910">
        <v>62010</v>
      </c>
      <c r="K1910" t="s">
        <v>23</v>
      </c>
    </row>
    <row r="1911" spans="10:11" x14ac:dyDescent="0.3">
      <c r="J1911">
        <v>44030</v>
      </c>
      <c r="K1911" t="s">
        <v>23</v>
      </c>
    </row>
    <row r="1912" spans="10:11" x14ac:dyDescent="0.3">
      <c r="J1912">
        <v>37610</v>
      </c>
      <c r="K1912" t="s">
        <v>23</v>
      </c>
    </row>
    <row r="1913" spans="10:11" x14ac:dyDescent="0.3">
      <c r="J1913">
        <v>107610</v>
      </c>
      <c r="K1913" t="s">
        <v>23</v>
      </c>
    </row>
    <row r="1914" spans="10:11" x14ac:dyDescent="0.3">
      <c r="J1914">
        <v>51750</v>
      </c>
      <c r="K1914" t="s">
        <v>23</v>
      </c>
    </row>
    <row r="1915" spans="10:11" x14ac:dyDescent="0.3">
      <c r="J1915">
        <v>138260</v>
      </c>
      <c r="K1915" t="s">
        <v>23</v>
      </c>
    </row>
    <row r="1916" spans="10:11" x14ac:dyDescent="0.3">
      <c r="J1916">
        <v>63340</v>
      </c>
      <c r="K1916" t="s">
        <v>23</v>
      </c>
    </row>
    <row r="1917" spans="10:11" x14ac:dyDescent="0.3">
      <c r="J1917">
        <v>49360</v>
      </c>
      <c r="K1917" t="s">
        <v>23</v>
      </c>
    </row>
    <row r="1918" spans="10:11" x14ac:dyDescent="0.3">
      <c r="J1918">
        <v>28180</v>
      </c>
      <c r="K1918" t="s">
        <v>23</v>
      </c>
    </row>
    <row r="1919" spans="10:11" x14ac:dyDescent="0.3">
      <c r="J1919">
        <v>23420</v>
      </c>
      <c r="K1919" t="s">
        <v>23</v>
      </c>
    </row>
    <row r="1920" spans="10:11" x14ac:dyDescent="0.3">
      <c r="J1920">
        <v>41940</v>
      </c>
      <c r="K1920" t="s">
        <v>23</v>
      </c>
    </row>
    <row r="1921" spans="10:11" x14ac:dyDescent="0.3">
      <c r="J1921">
        <v>106850</v>
      </c>
      <c r="K1921" t="s">
        <v>23</v>
      </c>
    </row>
    <row r="1922" spans="10:11" x14ac:dyDescent="0.3">
      <c r="J1922">
        <v>20220</v>
      </c>
      <c r="K1922" t="s">
        <v>23</v>
      </c>
    </row>
    <row r="1923" spans="10:11" x14ac:dyDescent="0.3">
      <c r="J1923">
        <v>23140</v>
      </c>
      <c r="K1923" t="s">
        <v>23</v>
      </c>
    </row>
    <row r="1924" spans="10:11" x14ac:dyDescent="0.3">
      <c r="J1924">
        <v>42560</v>
      </c>
      <c r="K1924" t="s">
        <v>23</v>
      </c>
    </row>
    <row r="1925" spans="10:11" x14ac:dyDescent="0.3">
      <c r="J1925">
        <v>35800</v>
      </c>
      <c r="K1925" t="s">
        <v>23</v>
      </c>
    </row>
    <row r="1926" spans="10:11" x14ac:dyDescent="0.3">
      <c r="J1926">
        <v>31620</v>
      </c>
      <c r="K1926" t="s">
        <v>23</v>
      </c>
    </row>
    <row r="1927" spans="10:11" x14ac:dyDescent="0.3">
      <c r="J1927">
        <v>65240</v>
      </c>
      <c r="K1927" t="s">
        <v>23</v>
      </c>
    </row>
    <row r="1928" spans="10:11" x14ac:dyDescent="0.3">
      <c r="J1928">
        <v>28990</v>
      </c>
      <c r="K1928" t="s">
        <v>23</v>
      </c>
    </row>
    <row r="1929" spans="10:11" x14ac:dyDescent="0.3">
      <c r="J1929">
        <v>52310</v>
      </c>
      <c r="K1929" t="s">
        <v>23</v>
      </c>
    </row>
    <row r="1930" spans="10:11" x14ac:dyDescent="0.3">
      <c r="J1930">
        <v>23560</v>
      </c>
      <c r="K1930" t="s">
        <v>23</v>
      </c>
    </row>
    <row r="1931" spans="10:11" x14ac:dyDescent="0.3">
      <c r="J1931">
        <v>28000</v>
      </c>
      <c r="K1931" t="s">
        <v>23</v>
      </c>
    </row>
    <row r="1932" spans="10:11" x14ac:dyDescent="0.3">
      <c r="J1932">
        <v>118360</v>
      </c>
      <c r="K1932" t="s">
        <v>23</v>
      </c>
    </row>
    <row r="1933" spans="10:11" x14ac:dyDescent="0.3">
      <c r="J1933">
        <v>109030</v>
      </c>
      <c r="K1933" t="s">
        <v>23</v>
      </c>
    </row>
    <row r="1934" spans="10:11" x14ac:dyDescent="0.3">
      <c r="J1934">
        <v>29730</v>
      </c>
      <c r="K1934" t="s">
        <v>23</v>
      </c>
    </row>
    <row r="1935" spans="10:11" x14ac:dyDescent="0.3">
      <c r="J1935">
        <v>142750</v>
      </c>
      <c r="K1935" t="s">
        <v>23</v>
      </c>
    </row>
    <row r="1936" spans="10:11" x14ac:dyDescent="0.3">
      <c r="J1936">
        <v>55620</v>
      </c>
      <c r="K1936" t="s">
        <v>23</v>
      </c>
    </row>
    <row r="1937" spans="10:11" x14ac:dyDescent="0.3">
      <c r="J1937">
        <v>45370</v>
      </c>
      <c r="K1937" t="s">
        <v>23</v>
      </c>
    </row>
    <row r="1938" spans="10:11" x14ac:dyDescent="0.3">
      <c r="J1938">
        <v>76420</v>
      </c>
      <c r="K1938" t="s">
        <v>23</v>
      </c>
    </row>
    <row r="1939" spans="10:11" x14ac:dyDescent="0.3">
      <c r="J1939">
        <v>52040</v>
      </c>
      <c r="K1939" t="s">
        <v>23</v>
      </c>
    </row>
    <row r="1940" spans="10:11" x14ac:dyDescent="0.3">
      <c r="J1940">
        <v>22770</v>
      </c>
      <c r="K1940" t="s">
        <v>23</v>
      </c>
    </row>
    <row r="1941" spans="10:11" x14ac:dyDescent="0.3">
      <c r="J1941">
        <v>27950</v>
      </c>
      <c r="K1941" t="s">
        <v>23</v>
      </c>
    </row>
    <row r="1942" spans="10:11" x14ac:dyDescent="0.3">
      <c r="J1942">
        <v>23800</v>
      </c>
      <c r="K1942" t="s">
        <v>23</v>
      </c>
    </row>
    <row r="1943" spans="10:11" x14ac:dyDescent="0.3">
      <c r="J1943">
        <v>47650</v>
      </c>
      <c r="K1943" t="s">
        <v>23</v>
      </c>
    </row>
    <row r="1944" spans="10:11" x14ac:dyDescent="0.3">
      <c r="J1944">
        <v>20440</v>
      </c>
      <c r="K1944" t="s">
        <v>23</v>
      </c>
    </row>
    <row r="1945" spans="10:11" x14ac:dyDescent="0.3">
      <c r="J1945">
        <v>26930</v>
      </c>
      <c r="K1945" t="s">
        <v>23</v>
      </c>
    </row>
    <row r="1946" spans="10:11" x14ac:dyDescent="0.3">
      <c r="J1946">
        <v>65860</v>
      </c>
      <c r="K1946" t="s">
        <v>23</v>
      </c>
    </row>
    <row r="1947" spans="10:11" x14ac:dyDescent="0.3">
      <c r="J1947">
        <v>32940</v>
      </c>
      <c r="K1947" t="s">
        <v>23</v>
      </c>
    </row>
    <row r="1948" spans="10:11" x14ac:dyDescent="0.3">
      <c r="J1948">
        <v>41710</v>
      </c>
      <c r="K1948" t="s">
        <v>23</v>
      </c>
    </row>
    <row r="1949" spans="10:11" x14ac:dyDescent="0.3">
      <c r="J1949">
        <v>27780</v>
      </c>
      <c r="K1949" t="s">
        <v>23</v>
      </c>
    </row>
    <row r="1950" spans="10:11" x14ac:dyDescent="0.3">
      <c r="J1950">
        <v>23770</v>
      </c>
      <c r="K1950" t="s">
        <v>23</v>
      </c>
    </row>
    <row r="1951" spans="10:11" x14ac:dyDescent="0.3">
      <c r="J1951">
        <v>24040</v>
      </c>
      <c r="K1951" t="s">
        <v>23</v>
      </c>
    </row>
    <row r="1952" spans="10:11" x14ac:dyDescent="0.3">
      <c r="J1952">
        <v>23180</v>
      </c>
      <c r="K1952" t="s">
        <v>23</v>
      </c>
    </row>
    <row r="1953" spans="10:11" x14ac:dyDescent="0.3">
      <c r="J1953">
        <v>20080</v>
      </c>
      <c r="K1953" t="s">
        <v>23</v>
      </c>
    </row>
    <row r="1954" spans="10:11" x14ac:dyDescent="0.3">
      <c r="J1954">
        <v>62440</v>
      </c>
      <c r="K1954" t="s">
        <v>23</v>
      </c>
    </row>
    <row r="1955" spans="10:11" x14ac:dyDescent="0.3">
      <c r="J1955">
        <v>27990</v>
      </c>
      <c r="K1955" t="s">
        <v>23</v>
      </c>
    </row>
    <row r="1956" spans="10:11" x14ac:dyDescent="0.3">
      <c r="J1956">
        <v>105520</v>
      </c>
      <c r="K1956" t="s">
        <v>23</v>
      </c>
    </row>
    <row r="1957" spans="10:11" x14ac:dyDescent="0.3">
      <c r="J1957">
        <v>23290</v>
      </c>
      <c r="K1957" t="s">
        <v>23</v>
      </c>
    </row>
    <row r="1958" spans="10:11" x14ac:dyDescent="0.3">
      <c r="J1958">
        <v>40140</v>
      </c>
      <c r="K1958" t="s">
        <v>23</v>
      </c>
    </row>
    <row r="1959" spans="10:11" x14ac:dyDescent="0.3">
      <c r="J1959">
        <v>74030</v>
      </c>
      <c r="K1959" t="s">
        <v>23</v>
      </c>
    </row>
    <row r="1960" spans="10:11" x14ac:dyDescent="0.3">
      <c r="J1960">
        <v>22590</v>
      </c>
      <c r="K1960" t="s">
        <v>23</v>
      </c>
    </row>
    <row r="1961" spans="10:11" x14ac:dyDescent="0.3">
      <c r="J1961">
        <v>69320</v>
      </c>
      <c r="K1961" t="s">
        <v>23</v>
      </c>
    </row>
    <row r="1962" spans="10:11" x14ac:dyDescent="0.3">
      <c r="J1962">
        <v>46780</v>
      </c>
      <c r="K1962" t="s">
        <v>23</v>
      </c>
    </row>
    <row r="1963" spans="10:11" x14ac:dyDescent="0.3">
      <c r="J1963">
        <v>135820</v>
      </c>
      <c r="K1963" t="s">
        <v>23</v>
      </c>
    </row>
    <row r="1964" spans="10:11" x14ac:dyDescent="0.3">
      <c r="J1964">
        <v>23320</v>
      </c>
      <c r="K1964" t="s">
        <v>23</v>
      </c>
    </row>
    <row r="1965" spans="10:11" x14ac:dyDescent="0.3">
      <c r="J1965">
        <v>97050</v>
      </c>
      <c r="K1965" t="s">
        <v>23</v>
      </c>
    </row>
    <row r="1966" spans="10:11" x14ac:dyDescent="0.3">
      <c r="J1966">
        <v>42940</v>
      </c>
      <c r="K1966" t="s">
        <v>23</v>
      </c>
    </row>
    <row r="1967" spans="10:11" x14ac:dyDescent="0.3">
      <c r="J1967">
        <v>47210</v>
      </c>
      <c r="K1967" t="s">
        <v>23</v>
      </c>
    </row>
    <row r="1968" spans="10:11" x14ac:dyDescent="0.3">
      <c r="J1968">
        <v>25190</v>
      </c>
      <c r="K1968" t="s">
        <v>23</v>
      </c>
    </row>
    <row r="1969" spans="10:11" x14ac:dyDescent="0.3">
      <c r="J1969">
        <v>21210</v>
      </c>
      <c r="K1969" t="s">
        <v>23</v>
      </c>
    </row>
    <row r="1970" spans="10:11" x14ac:dyDescent="0.3">
      <c r="J1970">
        <v>29730</v>
      </c>
      <c r="K1970" t="s">
        <v>23</v>
      </c>
    </row>
    <row r="1971" spans="10:11" x14ac:dyDescent="0.3">
      <c r="J1971">
        <v>58550</v>
      </c>
      <c r="K1971" t="s">
        <v>23</v>
      </c>
    </row>
    <row r="1972" spans="10:11" x14ac:dyDescent="0.3">
      <c r="J1972">
        <v>36170</v>
      </c>
      <c r="K1972" t="s">
        <v>23</v>
      </c>
    </row>
    <row r="1973" spans="10:11" x14ac:dyDescent="0.3">
      <c r="J1973">
        <v>67250</v>
      </c>
      <c r="K1973" t="s">
        <v>23</v>
      </c>
    </row>
    <row r="1974" spans="10:11" x14ac:dyDescent="0.3">
      <c r="J1974">
        <v>103250</v>
      </c>
      <c r="K1974" t="s">
        <v>23</v>
      </c>
    </row>
    <row r="1975" spans="10:11" x14ac:dyDescent="0.3">
      <c r="J1975">
        <v>69490</v>
      </c>
      <c r="K1975" t="s">
        <v>23</v>
      </c>
    </row>
    <row r="1976" spans="10:11" x14ac:dyDescent="0.3">
      <c r="J1976">
        <v>106090</v>
      </c>
      <c r="K1976" t="s">
        <v>23</v>
      </c>
    </row>
    <row r="1977" spans="10:11" x14ac:dyDescent="0.3">
      <c r="J1977">
        <v>44470</v>
      </c>
      <c r="K1977" t="s">
        <v>23</v>
      </c>
    </row>
    <row r="1978" spans="10:11" x14ac:dyDescent="0.3">
      <c r="J1978">
        <v>21570</v>
      </c>
      <c r="K1978" t="s">
        <v>23</v>
      </c>
    </row>
    <row r="1979" spans="10:11" x14ac:dyDescent="0.3">
      <c r="J1979">
        <v>46010</v>
      </c>
      <c r="K1979" t="s">
        <v>23</v>
      </c>
    </row>
    <row r="1980" spans="10:11" x14ac:dyDescent="0.3">
      <c r="J1980">
        <v>170990</v>
      </c>
      <c r="K1980" t="s">
        <v>23</v>
      </c>
    </row>
    <row r="1981" spans="10:11" x14ac:dyDescent="0.3">
      <c r="J1981">
        <v>148520</v>
      </c>
      <c r="K1981" t="s">
        <v>23</v>
      </c>
    </row>
    <row r="1982" spans="10:11" x14ac:dyDescent="0.3">
      <c r="J1982">
        <v>72640</v>
      </c>
      <c r="K1982" t="s">
        <v>23</v>
      </c>
    </row>
    <row r="1983" spans="10:11" x14ac:dyDescent="0.3">
      <c r="J1983">
        <v>56660</v>
      </c>
      <c r="K1983" t="s">
        <v>23</v>
      </c>
    </row>
    <row r="1984" spans="10:11" x14ac:dyDescent="0.3">
      <c r="J1984">
        <v>78230</v>
      </c>
      <c r="K1984" t="s">
        <v>23</v>
      </c>
    </row>
    <row r="1985" spans="10:11" x14ac:dyDescent="0.3">
      <c r="J1985">
        <v>78800</v>
      </c>
      <c r="K1985" t="s">
        <v>23</v>
      </c>
    </row>
    <row r="1986" spans="10:11" x14ac:dyDescent="0.3">
      <c r="J1986">
        <v>131940</v>
      </c>
      <c r="K1986" t="s">
        <v>23</v>
      </c>
    </row>
    <row r="1987" spans="10:11" x14ac:dyDescent="0.3">
      <c r="J1987">
        <v>50670</v>
      </c>
      <c r="K1987" t="s">
        <v>23</v>
      </c>
    </row>
    <row r="1988" spans="10:11" x14ac:dyDescent="0.3">
      <c r="J1988">
        <v>50790</v>
      </c>
      <c r="K1988" t="s">
        <v>23</v>
      </c>
    </row>
    <row r="1989" spans="10:11" x14ac:dyDescent="0.3">
      <c r="J1989">
        <v>174440</v>
      </c>
      <c r="K1989" t="s">
        <v>23</v>
      </c>
    </row>
    <row r="1990" spans="10:11" x14ac:dyDescent="0.3">
      <c r="J1990">
        <v>24040</v>
      </c>
      <c r="K1990" t="s">
        <v>23</v>
      </c>
    </row>
    <row r="1991" spans="10:11" x14ac:dyDescent="0.3">
      <c r="J1991">
        <v>34520</v>
      </c>
      <c r="K1991" t="s">
        <v>23</v>
      </c>
    </row>
    <row r="1992" spans="10:11" x14ac:dyDescent="0.3">
      <c r="J1992">
        <v>22700</v>
      </c>
      <c r="K1992" t="s">
        <v>23</v>
      </c>
    </row>
    <row r="1993" spans="10:11" x14ac:dyDescent="0.3">
      <c r="J1993">
        <v>54880</v>
      </c>
      <c r="K1993" t="s">
        <v>23</v>
      </c>
    </row>
    <row r="1994" spans="10:11" x14ac:dyDescent="0.3">
      <c r="J1994">
        <v>194190</v>
      </c>
      <c r="K1994" t="s">
        <v>23</v>
      </c>
    </row>
    <row r="1995" spans="10:11" x14ac:dyDescent="0.3">
      <c r="J1995">
        <v>28110</v>
      </c>
      <c r="K1995" t="s">
        <v>23</v>
      </c>
    </row>
    <row r="1996" spans="10:11" x14ac:dyDescent="0.3">
      <c r="J1996">
        <v>41630</v>
      </c>
      <c r="K1996" t="s">
        <v>23</v>
      </c>
    </row>
    <row r="1997" spans="10:11" x14ac:dyDescent="0.3">
      <c r="J1997">
        <v>21320</v>
      </c>
      <c r="K1997" t="s">
        <v>23</v>
      </c>
    </row>
    <row r="1998" spans="10:11" x14ac:dyDescent="0.3">
      <c r="J1998">
        <v>139730</v>
      </c>
      <c r="K1998" t="s">
        <v>23</v>
      </c>
    </row>
    <row r="1999" spans="10:11" x14ac:dyDescent="0.3">
      <c r="J1999">
        <v>26840</v>
      </c>
      <c r="K1999" t="s">
        <v>23</v>
      </c>
    </row>
    <row r="2000" spans="10:11" x14ac:dyDescent="0.3">
      <c r="J2000">
        <v>108450</v>
      </c>
      <c r="K2000" t="s">
        <v>23</v>
      </c>
    </row>
    <row r="2001" spans="10:11" x14ac:dyDescent="0.3">
      <c r="J2001">
        <v>43770</v>
      </c>
      <c r="K2001" t="s">
        <v>23</v>
      </c>
    </row>
    <row r="2002" spans="10:11" x14ac:dyDescent="0.3">
      <c r="J2002">
        <v>37430</v>
      </c>
      <c r="K2002" t="s">
        <v>23</v>
      </c>
    </row>
    <row r="2003" spans="10:11" x14ac:dyDescent="0.3">
      <c r="J2003">
        <v>41480</v>
      </c>
      <c r="K2003" t="s">
        <v>23</v>
      </c>
    </row>
    <row r="2004" spans="10:11" x14ac:dyDescent="0.3">
      <c r="J2004">
        <v>10510</v>
      </c>
      <c r="K2004" t="s">
        <v>23</v>
      </c>
    </row>
    <row r="2005" spans="10:11" x14ac:dyDescent="0.3">
      <c r="J2005">
        <v>107390</v>
      </c>
      <c r="K2005" t="s">
        <v>23</v>
      </c>
    </row>
    <row r="2006" spans="10:11" x14ac:dyDescent="0.3">
      <c r="J2006">
        <v>103880</v>
      </c>
      <c r="K2006" t="s">
        <v>23</v>
      </c>
    </row>
    <row r="2007" spans="10:11" x14ac:dyDescent="0.3">
      <c r="J2007">
        <v>114160</v>
      </c>
      <c r="K2007" t="s">
        <v>23</v>
      </c>
    </row>
    <row r="2008" spans="10:11" x14ac:dyDescent="0.3">
      <c r="J2008">
        <v>26000</v>
      </c>
      <c r="K2008" t="s">
        <v>23</v>
      </c>
    </row>
    <row r="2009" spans="10:11" x14ac:dyDescent="0.3">
      <c r="J2009">
        <v>24220</v>
      </c>
      <c r="K2009" t="s">
        <v>23</v>
      </c>
    </row>
    <row r="2010" spans="10:11" x14ac:dyDescent="0.3">
      <c r="J2010">
        <v>24510</v>
      </c>
      <c r="K2010" t="s">
        <v>23</v>
      </c>
    </row>
    <row r="2011" spans="10:11" x14ac:dyDescent="0.3">
      <c r="J2011">
        <v>42400</v>
      </c>
      <c r="K2011" t="s">
        <v>23</v>
      </c>
    </row>
    <row r="2012" spans="10:11" x14ac:dyDescent="0.3">
      <c r="J2012">
        <v>109990</v>
      </c>
      <c r="K2012" t="s">
        <v>23</v>
      </c>
    </row>
    <row r="2013" spans="10:11" x14ac:dyDescent="0.3">
      <c r="J2013">
        <v>50030</v>
      </c>
      <c r="K2013" t="s">
        <v>23</v>
      </c>
    </row>
    <row r="2014" spans="10:11" x14ac:dyDescent="0.3">
      <c r="J2014">
        <v>127420</v>
      </c>
      <c r="K2014" t="s">
        <v>23</v>
      </c>
    </row>
    <row r="2015" spans="10:11" x14ac:dyDescent="0.3">
      <c r="J2015">
        <v>42270</v>
      </c>
      <c r="K2015" t="s">
        <v>23</v>
      </c>
    </row>
    <row r="2016" spans="10:11" x14ac:dyDescent="0.3">
      <c r="J2016">
        <v>39170</v>
      </c>
      <c r="K2016" t="s">
        <v>23</v>
      </c>
    </row>
    <row r="2017" spans="10:11" x14ac:dyDescent="0.3">
      <c r="J2017">
        <v>183030</v>
      </c>
      <c r="K2017" t="s">
        <v>23</v>
      </c>
    </row>
    <row r="2018" spans="10:11" x14ac:dyDescent="0.3">
      <c r="J2018">
        <v>23800</v>
      </c>
      <c r="K2018" t="s">
        <v>23</v>
      </c>
    </row>
    <row r="2019" spans="10:11" x14ac:dyDescent="0.3">
      <c r="J2019">
        <v>137260</v>
      </c>
      <c r="K2019" t="s">
        <v>23</v>
      </c>
    </row>
    <row r="2020" spans="10:11" x14ac:dyDescent="0.3">
      <c r="J2020">
        <v>47770</v>
      </c>
      <c r="K2020" t="s">
        <v>23</v>
      </c>
    </row>
    <row r="2021" spans="10:11" x14ac:dyDescent="0.3">
      <c r="J2021">
        <v>63850</v>
      </c>
      <c r="K2021" t="s">
        <v>23</v>
      </c>
    </row>
    <row r="2022" spans="10:11" x14ac:dyDescent="0.3">
      <c r="J2022">
        <v>199730</v>
      </c>
      <c r="K2022" t="s">
        <v>23</v>
      </c>
    </row>
    <row r="2023" spans="10:11" x14ac:dyDescent="0.3">
      <c r="J2023">
        <v>68610</v>
      </c>
      <c r="K2023" t="s">
        <v>23</v>
      </c>
    </row>
    <row r="2024" spans="10:11" x14ac:dyDescent="0.3">
      <c r="J2024">
        <v>198450</v>
      </c>
      <c r="K2024" t="s">
        <v>23</v>
      </c>
    </row>
    <row r="2025" spans="10:11" x14ac:dyDescent="0.3">
      <c r="J2025">
        <v>133200</v>
      </c>
      <c r="K2025" t="s">
        <v>23</v>
      </c>
    </row>
    <row r="2026" spans="10:11" x14ac:dyDescent="0.3">
      <c r="J2026">
        <v>108800</v>
      </c>
      <c r="K2026" t="s">
        <v>23</v>
      </c>
    </row>
    <row r="2027" spans="10:11" x14ac:dyDescent="0.3">
      <c r="J2027">
        <v>23420</v>
      </c>
      <c r="K2027" t="s">
        <v>23</v>
      </c>
    </row>
    <row r="2028" spans="10:11" x14ac:dyDescent="0.3">
      <c r="J2028">
        <v>176500</v>
      </c>
      <c r="K2028" t="s">
        <v>23</v>
      </c>
    </row>
    <row r="2029" spans="10:11" x14ac:dyDescent="0.3">
      <c r="J2029">
        <v>40250</v>
      </c>
      <c r="K2029" t="s">
        <v>23</v>
      </c>
    </row>
    <row r="2030" spans="10:11" x14ac:dyDescent="0.3">
      <c r="J2030">
        <v>97250</v>
      </c>
      <c r="K2030" t="s">
        <v>23</v>
      </c>
    </row>
    <row r="2031" spans="10:11" x14ac:dyDescent="0.3">
      <c r="J2031">
        <v>119040</v>
      </c>
      <c r="K2031" t="s">
        <v>23</v>
      </c>
    </row>
    <row r="2032" spans="10:11" x14ac:dyDescent="0.3">
      <c r="J2032">
        <v>21770</v>
      </c>
      <c r="K2032" t="s">
        <v>23</v>
      </c>
    </row>
    <row r="2033" spans="10:11" x14ac:dyDescent="0.3">
      <c r="J2033">
        <v>48340</v>
      </c>
      <c r="K2033" t="s">
        <v>23</v>
      </c>
    </row>
    <row r="2034" spans="10:11" x14ac:dyDescent="0.3">
      <c r="J2034">
        <v>20420</v>
      </c>
      <c r="K2034" t="s">
        <v>23</v>
      </c>
    </row>
    <row r="2035" spans="10:11" x14ac:dyDescent="0.3">
      <c r="J2035">
        <v>22200</v>
      </c>
      <c r="K2035" t="s">
        <v>23</v>
      </c>
    </row>
    <row r="2036" spans="10:11" x14ac:dyDescent="0.3">
      <c r="J2036">
        <v>10520</v>
      </c>
      <c r="K2036" t="s">
        <v>23</v>
      </c>
    </row>
    <row r="2037" spans="10:11" x14ac:dyDescent="0.3">
      <c r="J2037">
        <v>28210</v>
      </c>
      <c r="K2037" t="s">
        <v>23</v>
      </c>
    </row>
    <row r="2038" spans="10:11" x14ac:dyDescent="0.3">
      <c r="J2038">
        <v>192370</v>
      </c>
      <c r="K2038" t="s">
        <v>23</v>
      </c>
    </row>
    <row r="2039" spans="10:11" x14ac:dyDescent="0.3">
      <c r="J2039">
        <v>41070</v>
      </c>
      <c r="K2039" t="s">
        <v>23</v>
      </c>
    </row>
    <row r="2040" spans="10:11" x14ac:dyDescent="0.3">
      <c r="J2040">
        <v>83960</v>
      </c>
      <c r="K2040" t="s">
        <v>23</v>
      </c>
    </row>
    <row r="2041" spans="10:11" x14ac:dyDescent="0.3">
      <c r="J2041">
        <v>106860</v>
      </c>
      <c r="K2041" t="s">
        <v>23</v>
      </c>
    </row>
    <row r="2042" spans="10:11" x14ac:dyDescent="0.3">
      <c r="J2042">
        <v>29420</v>
      </c>
      <c r="K2042" t="s">
        <v>23</v>
      </c>
    </row>
    <row r="2043" spans="10:11" x14ac:dyDescent="0.3">
      <c r="J2043">
        <v>88580</v>
      </c>
      <c r="K2043" t="s">
        <v>23</v>
      </c>
    </row>
    <row r="2044" spans="10:11" x14ac:dyDescent="0.3">
      <c r="J2044">
        <v>167560</v>
      </c>
      <c r="K2044" t="s">
        <v>23</v>
      </c>
    </row>
    <row r="2045" spans="10:11" x14ac:dyDescent="0.3">
      <c r="J2045">
        <v>107980</v>
      </c>
      <c r="K2045" t="s">
        <v>23</v>
      </c>
    </row>
    <row r="2046" spans="10:11" x14ac:dyDescent="0.3">
      <c r="J2046">
        <v>23230</v>
      </c>
      <c r="K2046" t="s">
        <v>23</v>
      </c>
    </row>
    <row r="2047" spans="10:11" x14ac:dyDescent="0.3">
      <c r="J2047">
        <v>14160</v>
      </c>
      <c r="K2047" t="s">
        <v>23</v>
      </c>
    </row>
    <row r="2048" spans="10:11" x14ac:dyDescent="0.3">
      <c r="J2048">
        <v>46150</v>
      </c>
      <c r="K2048" t="s">
        <v>23</v>
      </c>
    </row>
    <row r="2049" spans="10:11" x14ac:dyDescent="0.3">
      <c r="J2049">
        <v>24610</v>
      </c>
      <c r="K2049" t="s">
        <v>23</v>
      </c>
    </row>
    <row r="2050" spans="10:11" x14ac:dyDescent="0.3">
      <c r="J2050">
        <v>87220</v>
      </c>
      <c r="K2050" t="s">
        <v>23</v>
      </c>
    </row>
    <row r="2051" spans="10:11" x14ac:dyDescent="0.3">
      <c r="J2051">
        <v>39550</v>
      </c>
      <c r="K2051" t="s">
        <v>23</v>
      </c>
    </row>
    <row r="2052" spans="10:11" x14ac:dyDescent="0.3">
      <c r="J2052">
        <v>99570</v>
      </c>
      <c r="K2052" t="s">
        <v>23</v>
      </c>
    </row>
    <row r="2053" spans="10:11" x14ac:dyDescent="0.3">
      <c r="J2053">
        <v>103220</v>
      </c>
      <c r="K2053" t="s">
        <v>23</v>
      </c>
    </row>
    <row r="2054" spans="10:11" x14ac:dyDescent="0.3">
      <c r="J2054">
        <v>46210</v>
      </c>
      <c r="K2054" t="s">
        <v>23</v>
      </c>
    </row>
    <row r="2055" spans="10:11" x14ac:dyDescent="0.3">
      <c r="J2055">
        <v>109760</v>
      </c>
      <c r="K2055" t="s">
        <v>23</v>
      </c>
    </row>
    <row r="2056" spans="10:11" x14ac:dyDescent="0.3">
      <c r="J2056">
        <v>36600</v>
      </c>
      <c r="K2056" t="s">
        <v>23</v>
      </c>
    </row>
    <row r="2057" spans="10:11" x14ac:dyDescent="0.3">
      <c r="J2057">
        <v>104820</v>
      </c>
      <c r="K2057" t="s">
        <v>23</v>
      </c>
    </row>
    <row r="2058" spans="10:11" x14ac:dyDescent="0.3">
      <c r="J2058">
        <v>71190</v>
      </c>
      <c r="K2058" t="s">
        <v>23</v>
      </c>
    </row>
    <row r="2059" spans="10:11" x14ac:dyDescent="0.3">
      <c r="J2059">
        <v>95820</v>
      </c>
      <c r="K2059" t="s">
        <v>23</v>
      </c>
    </row>
    <row r="2060" spans="10:11" x14ac:dyDescent="0.3">
      <c r="J2060">
        <v>45080</v>
      </c>
      <c r="K2060" t="s">
        <v>23</v>
      </c>
    </row>
    <row r="2061" spans="10:11" x14ac:dyDescent="0.3">
      <c r="J2061">
        <v>77560</v>
      </c>
      <c r="K2061" t="s">
        <v>23</v>
      </c>
    </row>
    <row r="2062" spans="10:11" x14ac:dyDescent="0.3">
      <c r="J2062">
        <v>66940</v>
      </c>
      <c r="K2062" t="s">
        <v>23</v>
      </c>
    </row>
    <row r="2063" spans="10:11" x14ac:dyDescent="0.3">
      <c r="J2063">
        <v>23770</v>
      </c>
      <c r="K2063" t="s">
        <v>23</v>
      </c>
    </row>
    <row r="2064" spans="10:11" x14ac:dyDescent="0.3">
      <c r="J2064">
        <v>23130</v>
      </c>
      <c r="K2064" t="s">
        <v>23</v>
      </c>
    </row>
    <row r="2065" spans="10:11" x14ac:dyDescent="0.3">
      <c r="J2065">
        <v>176650</v>
      </c>
      <c r="K2065" t="s">
        <v>23</v>
      </c>
    </row>
    <row r="2066" spans="10:11" x14ac:dyDescent="0.3">
      <c r="J2066">
        <v>25960</v>
      </c>
      <c r="K2066" t="s">
        <v>23</v>
      </c>
    </row>
    <row r="2067" spans="10:11" x14ac:dyDescent="0.3">
      <c r="J2067">
        <v>47280</v>
      </c>
      <c r="K2067" t="s">
        <v>23</v>
      </c>
    </row>
    <row r="2068" spans="10:11" x14ac:dyDescent="0.3">
      <c r="J2068">
        <v>29790</v>
      </c>
      <c r="K2068" t="s">
        <v>23</v>
      </c>
    </row>
    <row r="2069" spans="10:11" x14ac:dyDescent="0.3">
      <c r="J2069">
        <v>55930</v>
      </c>
      <c r="K2069" t="s">
        <v>23</v>
      </c>
    </row>
    <row r="2070" spans="10:11" x14ac:dyDescent="0.3">
      <c r="J2070">
        <v>104450</v>
      </c>
      <c r="K2070" t="s">
        <v>23</v>
      </c>
    </row>
    <row r="2071" spans="10:11" x14ac:dyDescent="0.3">
      <c r="J2071">
        <v>87400</v>
      </c>
      <c r="K2071" t="s">
        <v>23</v>
      </c>
    </row>
    <row r="2072" spans="10:11" x14ac:dyDescent="0.3">
      <c r="J2072">
        <v>25140</v>
      </c>
      <c r="K2072" t="s">
        <v>23</v>
      </c>
    </row>
    <row r="2073" spans="10:11" x14ac:dyDescent="0.3">
      <c r="J2073">
        <v>174650</v>
      </c>
      <c r="K2073" t="s">
        <v>23</v>
      </c>
    </row>
    <row r="2074" spans="10:11" x14ac:dyDescent="0.3">
      <c r="J2074">
        <v>73510</v>
      </c>
      <c r="K2074" t="s">
        <v>23</v>
      </c>
    </row>
    <row r="2075" spans="10:11" x14ac:dyDescent="0.3">
      <c r="J2075">
        <v>108200</v>
      </c>
      <c r="K2075" t="s">
        <v>23</v>
      </c>
    </row>
    <row r="2076" spans="10:11" x14ac:dyDescent="0.3">
      <c r="J2076">
        <v>121690</v>
      </c>
      <c r="K2076" t="s">
        <v>23</v>
      </c>
    </row>
    <row r="2077" spans="10:11" x14ac:dyDescent="0.3">
      <c r="J2077">
        <v>196260</v>
      </c>
      <c r="K2077" t="s">
        <v>23</v>
      </c>
    </row>
    <row r="2078" spans="10:11" x14ac:dyDescent="0.3">
      <c r="J2078">
        <v>20700</v>
      </c>
      <c r="K2078" t="s">
        <v>23</v>
      </c>
    </row>
    <row r="2079" spans="10:11" x14ac:dyDescent="0.3">
      <c r="J2079">
        <v>67820</v>
      </c>
      <c r="K2079" t="s">
        <v>23</v>
      </c>
    </row>
    <row r="2080" spans="10:11" x14ac:dyDescent="0.3">
      <c r="J2080">
        <v>77790</v>
      </c>
      <c r="K2080" t="s">
        <v>23</v>
      </c>
    </row>
    <row r="2081" spans="10:11" x14ac:dyDescent="0.3">
      <c r="J2081">
        <v>32010</v>
      </c>
      <c r="K2081" t="s">
        <v>23</v>
      </c>
    </row>
    <row r="2082" spans="10:11" x14ac:dyDescent="0.3">
      <c r="J2082">
        <v>131200</v>
      </c>
      <c r="K2082" t="s">
        <v>23</v>
      </c>
    </row>
    <row r="2083" spans="10:11" x14ac:dyDescent="0.3">
      <c r="J2083">
        <v>40330</v>
      </c>
      <c r="K2083" t="s">
        <v>23</v>
      </c>
    </row>
    <row r="2084" spans="10:11" x14ac:dyDescent="0.3">
      <c r="J2084">
        <v>32910</v>
      </c>
      <c r="K2084" t="s">
        <v>23</v>
      </c>
    </row>
    <row r="2085" spans="10:11" x14ac:dyDescent="0.3">
      <c r="J2085">
        <v>42720</v>
      </c>
      <c r="K2085" t="s">
        <v>23</v>
      </c>
    </row>
    <row r="2086" spans="10:11" x14ac:dyDescent="0.3">
      <c r="J2086">
        <v>50560</v>
      </c>
      <c r="K2086" t="s">
        <v>23</v>
      </c>
    </row>
    <row r="2087" spans="10:11" x14ac:dyDescent="0.3">
      <c r="J2087">
        <v>27030</v>
      </c>
      <c r="K2087" t="s">
        <v>23</v>
      </c>
    </row>
    <row r="2088" spans="10:11" x14ac:dyDescent="0.3">
      <c r="J2088">
        <v>82240</v>
      </c>
      <c r="K2088" t="s">
        <v>23</v>
      </c>
    </row>
    <row r="2089" spans="10:11" x14ac:dyDescent="0.3">
      <c r="J2089">
        <v>47660</v>
      </c>
      <c r="K2089" t="s">
        <v>23</v>
      </c>
    </row>
    <row r="2090" spans="10:11" x14ac:dyDescent="0.3">
      <c r="J2090">
        <v>26100</v>
      </c>
      <c r="K2090" t="s">
        <v>23</v>
      </c>
    </row>
    <row r="2091" spans="10:11" x14ac:dyDescent="0.3">
      <c r="J2091">
        <v>57310</v>
      </c>
      <c r="K2091" t="s">
        <v>23</v>
      </c>
    </row>
    <row r="2092" spans="10:11" x14ac:dyDescent="0.3">
      <c r="J2092">
        <v>25390</v>
      </c>
      <c r="K2092" t="s">
        <v>23</v>
      </c>
    </row>
    <row r="2093" spans="10:11" x14ac:dyDescent="0.3">
      <c r="J2093">
        <v>57140</v>
      </c>
      <c r="K2093" t="s">
        <v>23</v>
      </c>
    </row>
    <row r="2094" spans="10:11" x14ac:dyDescent="0.3">
      <c r="J2094">
        <v>43230</v>
      </c>
      <c r="K2094" t="s">
        <v>23</v>
      </c>
    </row>
    <row r="2095" spans="10:11" x14ac:dyDescent="0.3">
      <c r="J2095">
        <v>73360</v>
      </c>
      <c r="K2095" t="s">
        <v>23</v>
      </c>
    </row>
    <row r="2096" spans="10:11" x14ac:dyDescent="0.3">
      <c r="J2096">
        <v>51550</v>
      </c>
      <c r="K2096" t="s">
        <v>23</v>
      </c>
    </row>
    <row r="2097" spans="10:11" x14ac:dyDescent="0.3">
      <c r="J2097">
        <v>22580</v>
      </c>
      <c r="K2097" t="s">
        <v>23</v>
      </c>
    </row>
    <row r="2098" spans="10:11" x14ac:dyDescent="0.3">
      <c r="J2098">
        <v>35970</v>
      </c>
      <c r="K2098" t="s">
        <v>23</v>
      </c>
    </row>
    <row r="2099" spans="10:11" x14ac:dyDescent="0.3">
      <c r="J2099">
        <v>25150</v>
      </c>
      <c r="K2099" t="s">
        <v>23</v>
      </c>
    </row>
    <row r="2100" spans="10:11" x14ac:dyDescent="0.3">
      <c r="J2100">
        <v>44200</v>
      </c>
      <c r="K2100" t="s">
        <v>23</v>
      </c>
    </row>
    <row r="2101" spans="10:11" x14ac:dyDescent="0.3">
      <c r="J2101">
        <v>102740</v>
      </c>
      <c r="K2101" t="s">
        <v>23</v>
      </c>
    </row>
    <row r="2102" spans="10:11" x14ac:dyDescent="0.3">
      <c r="J2102">
        <v>53430</v>
      </c>
      <c r="K2102" t="s">
        <v>23</v>
      </c>
    </row>
    <row r="2103" spans="10:11" x14ac:dyDescent="0.3">
      <c r="J2103">
        <v>23760</v>
      </c>
      <c r="K2103" t="s">
        <v>23</v>
      </c>
    </row>
    <row r="2104" spans="10:11" x14ac:dyDescent="0.3">
      <c r="J2104">
        <v>53460</v>
      </c>
      <c r="K2104" t="s">
        <v>23</v>
      </c>
    </row>
    <row r="2105" spans="10:11" x14ac:dyDescent="0.3">
      <c r="J2105">
        <v>28270</v>
      </c>
      <c r="K2105" t="s">
        <v>23</v>
      </c>
    </row>
    <row r="2106" spans="10:11" x14ac:dyDescent="0.3">
      <c r="J2106">
        <v>199430</v>
      </c>
      <c r="K2106" t="s">
        <v>23</v>
      </c>
    </row>
    <row r="2107" spans="10:11" x14ac:dyDescent="0.3">
      <c r="J2107">
        <v>31310</v>
      </c>
      <c r="K2107" t="s">
        <v>23</v>
      </c>
    </row>
    <row r="2108" spans="10:11" x14ac:dyDescent="0.3">
      <c r="J2108">
        <v>25520</v>
      </c>
      <c r="K2108" t="s">
        <v>23</v>
      </c>
    </row>
    <row r="2109" spans="10:11" x14ac:dyDescent="0.3">
      <c r="J2109">
        <v>44770</v>
      </c>
      <c r="K2109" t="s">
        <v>23</v>
      </c>
    </row>
    <row r="2110" spans="10:11" x14ac:dyDescent="0.3">
      <c r="J2110">
        <v>64740</v>
      </c>
      <c r="K2110" t="s">
        <v>23</v>
      </c>
    </row>
    <row r="2111" spans="10:11" x14ac:dyDescent="0.3">
      <c r="J2111">
        <v>30330</v>
      </c>
      <c r="K2111" t="s">
        <v>23</v>
      </c>
    </row>
    <row r="2112" spans="10:11" x14ac:dyDescent="0.3">
      <c r="J2112">
        <v>29360</v>
      </c>
      <c r="K2112" t="s">
        <v>23</v>
      </c>
    </row>
    <row r="2113" spans="10:11" x14ac:dyDescent="0.3">
      <c r="J2113">
        <v>186060</v>
      </c>
      <c r="K2113" t="s">
        <v>23</v>
      </c>
    </row>
    <row r="2114" spans="10:11" x14ac:dyDescent="0.3">
      <c r="J2114">
        <v>170480</v>
      </c>
      <c r="K2114" t="s">
        <v>23</v>
      </c>
    </row>
    <row r="2115" spans="10:11" x14ac:dyDescent="0.3">
      <c r="J2115">
        <v>22900</v>
      </c>
      <c r="K2115" t="s">
        <v>23</v>
      </c>
    </row>
    <row r="2116" spans="10:11" x14ac:dyDescent="0.3">
      <c r="J2116">
        <v>36000</v>
      </c>
      <c r="K2116" t="s">
        <v>23</v>
      </c>
    </row>
    <row r="2117" spans="10:11" x14ac:dyDescent="0.3">
      <c r="J2117">
        <v>21070</v>
      </c>
      <c r="K2117" t="s">
        <v>23</v>
      </c>
    </row>
    <row r="2118" spans="10:11" x14ac:dyDescent="0.3">
      <c r="J2118">
        <v>41150</v>
      </c>
      <c r="K2118" t="s">
        <v>23</v>
      </c>
    </row>
    <row r="2119" spans="10:11" x14ac:dyDescent="0.3">
      <c r="J2119">
        <v>43270</v>
      </c>
      <c r="K2119" t="s">
        <v>23</v>
      </c>
    </row>
    <row r="2120" spans="10:11" x14ac:dyDescent="0.3">
      <c r="J2120">
        <v>178560</v>
      </c>
      <c r="K2120" t="s">
        <v>23</v>
      </c>
    </row>
    <row r="2121" spans="10:11" x14ac:dyDescent="0.3">
      <c r="J2121">
        <v>31960</v>
      </c>
      <c r="K2121" t="s">
        <v>23</v>
      </c>
    </row>
    <row r="2122" spans="10:11" x14ac:dyDescent="0.3">
      <c r="J2122">
        <v>190810</v>
      </c>
      <c r="K2122" t="s">
        <v>23</v>
      </c>
    </row>
    <row r="2123" spans="10:11" x14ac:dyDescent="0.3">
      <c r="J2123">
        <v>89660</v>
      </c>
      <c r="K2123" t="s">
        <v>23</v>
      </c>
    </row>
    <row r="2124" spans="10:11" x14ac:dyDescent="0.3">
      <c r="J2124">
        <v>22100</v>
      </c>
      <c r="K2124" t="s">
        <v>23</v>
      </c>
    </row>
    <row r="2125" spans="10:11" x14ac:dyDescent="0.3">
      <c r="J2125">
        <v>45390</v>
      </c>
      <c r="K2125" t="s">
        <v>23</v>
      </c>
    </row>
    <row r="2126" spans="10:11" x14ac:dyDescent="0.3">
      <c r="J2126">
        <v>34910</v>
      </c>
      <c r="K2126" t="s">
        <v>23</v>
      </c>
    </row>
    <row r="2127" spans="10:11" x14ac:dyDescent="0.3">
      <c r="J2127">
        <v>45410</v>
      </c>
      <c r="K2127" t="s">
        <v>23</v>
      </c>
    </row>
    <row r="2128" spans="10:11" x14ac:dyDescent="0.3">
      <c r="J2128">
        <v>26780</v>
      </c>
      <c r="K2128" t="s">
        <v>23</v>
      </c>
    </row>
    <row r="2129" spans="10:11" x14ac:dyDescent="0.3">
      <c r="J2129">
        <v>73790</v>
      </c>
      <c r="K2129" t="s">
        <v>23</v>
      </c>
    </row>
    <row r="2130" spans="10:11" x14ac:dyDescent="0.3">
      <c r="J2130">
        <v>62720</v>
      </c>
      <c r="K2130" t="s">
        <v>23</v>
      </c>
    </row>
    <row r="2131" spans="10:11" x14ac:dyDescent="0.3">
      <c r="J2131">
        <v>49980</v>
      </c>
      <c r="K2131" t="s">
        <v>23</v>
      </c>
    </row>
    <row r="2132" spans="10:11" x14ac:dyDescent="0.3">
      <c r="J2132">
        <v>102520</v>
      </c>
      <c r="K2132" t="s">
        <v>23</v>
      </c>
    </row>
    <row r="2133" spans="10:11" x14ac:dyDescent="0.3">
      <c r="J2133">
        <v>27810</v>
      </c>
      <c r="K2133" t="s">
        <v>23</v>
      </c>
    </row>
    <row r="2134" spans="10:11" x14ac:dyDescent="0.3">
      <c r="J2134">
        <v>68520</v>
      </c>
      <c r="K2134" t="s">
        <v>23</v>
      </c>
    </row>
    <row r="2135" spans="10:11" x14ac:dyDescent="0.3">
      <c r="J2135">
        <v>131910</v>
      </c>
      <c r="K2135" t="s">
        <v>23</v>
      </c>
    </row>
    <row r="2136" spans="10:11" x14ac:dyDescent="0.3">
      <c r="J2136">
        <v>103770</v>
      </c>
      <c r="K2136" t="s">
        <v>23</v>
      </c>
    </row>
    <row r="2137" spans="10:11" x14ac:dyDescent="0.3">
      <c r="J2137">
        <v>22350</v>
      </c>
      <c r="K2137" t="s">
        <v>23</v>
      </c>
    </row>
    <row r="2138" spans="10:11" x14ac:dyDescent="0.3">
      <c r="J2138">
        <v>105020</v>
      </c>
      <c r="K2138" t="s">
        <v>23</v>
      </c>
    </row>
    <row r="2139" spans="10:11" x14ac:dyDescent="0.3">
      <c r="J2139">
        <v>20110</v>
      </c>
      <c r="K2139" t="s">
        <v>23</v>
      </c>
    </row>
    <row r="2140" spans="10:11" x14ac:dyDescent="0.3">
      <c r="J2140">
        <v>18590</v>
      </c>
      <c r="K2140" t="s">
        <v>23</v>
      </c>
    </row>
    <row r="2141" spans="10:11" x14ac:dyDescent="0.3">
      <c r="J2141">
        <v>37600</v>
      </c>
      <c r="K2141" t="s">
        <v>23</v>
      </c>
    </row>
    <row r="2142" spans="10:11" x14ac:dyDescent="0.3">
      <c r="J2142">
        <v>177790</v>
      </c>
      <c r="K2142" t="s">
        <v>23</v>
      </c>
    </row>
    <row r="2143" spans="10:11" x14ac:dyDescent="0.3">
      <c r="J2143">
        <v>68330</v>
      </c>
      <c r="K2143" t="s">
        <v>23</v>
      </c>
    </row>
    <row r="2144" spans="10:11" x14ac:dyDescent="0.3">
      <c r="J2144">
        <v>68120</v>
      </c>
      <c r="K2144" t="s">
        <v>23</v>
      </c>
    </row>
    <row r="2145" spans="10:11" x14ac:dyDescent="0.3">
      <c r="J2145">
        <v>51710</v>
      </c>
      <c r="K2145" t="s">
        <v>23</v>
      </c>
    </row>
    <row r="2146" spans="10:11" x14ac:dyDescent="0.3">
      <c r="J2146">
        <v>197400</v>
      </c>
      <c r="K2146" t="s">
        <v>23</v>
      </c>
    </row>
    <row r="2147" spans="10:11" x14ac:dyDescent="0.3">
      <c r="J2147">
        <v>187110</v>
      </c>
      <c r="K2147" t="s">
        <v>23</v>
      </c>
    </row>
    <row r="2148" spans="10:11" x14ac:dyDescent="0.3">
      <c r="J2148">
        <v>25170</v>
      </c>
      <c r="K2148" t="s">
        <v>23</v>
      </c>
    </row>
    <row r="2149" spans="10:11" x14ac:dyDescent="0.3">
      <c r="J2149">
        <v>66230</v>
      </c>
      <c r="K2149" t="s">
        <v>23</v>
      </c>
    </row>
    <row r="2150" spans="10:11" x14ac:dyDescent="0.3">
      <c r="J2150">
        <v>182650</v>
      </c>
      <c r="K2150" t="s">
        <v>23</v>
      </c>
    </row>
    <row r="2151" spans="10:11" x14ac:dyDescent="0.3">
      <c r="J2151">
        <v>161240</v>
      </c>
      <c r="K2151" t="s">
        <v>23</v>
      </c>
    </row>
    <row r="2152" spans="10:11" x14ac:dyDescent="0.3">
      <c r="J2152">
        <v>25850</v>
      </c>
      <c r="K2152" t="s">
        <v>23</v>
      </c>
    </row>
    <row r="2153" spans="10:11" x14ac:dyDescent="0.3">
      <c r="J2153">
        <v>182130</v>
      </c>
      <c r="K2153" t="s">
        <v>23</v>
      </c>
    </row>
    <row r="2154" spans="10:11" x14ac:dyDescent="0.3">
      <c r="J2154">
        <v>83800</v>
      </c>
      <c r="K2154" t="s">
        <v>23</v>
      </c>
    </row>
    <row r="2155" spans="10:11" x14ac:dyDescent="0.3">
      <c r="J2155">
        <v>29940</v>
      </c>
      <c r="K2155" t="s">
        <v>23</v>
      </c>
    </row>
    <row r="2156" spans="10:11" x14ac:dyDescent="0.3">
      <c r="J2156">
        <v>12230</v>
      </c>
      <c r="K2156" t="s">
        <v>23</v>
      </c>
    </row>
    <row r="2157" spans="10:11" x14ac:dyDescent="0.3">
      <c r="J2157">
        <v>11180</v>
      </c>
      <c r="K2157" t="s">
        <v>23</v>
      </c>
    </row>
    <row r="2158" spans="10:11" x14ac:dyDescent="0.3">
      <c r="J2158">
        <v>188240</v>
      </c>
      <c r="K2158" t="s">
        <v>23</v>
      </c>
    </row>
    <row r="2159" spans="10:11" x14ac:dyDescent="0.3">
      <c r="J2159">
        <v>135770</v>
      </c>
      <c r="K2159" t="s">
        <v>23</v>
      </c>
    </row>
    <row r="2160" spans="10:11" x14ac:dyDescent="0.3">
      <c r="J2160">
        <v>26250</v>
      </c>
      <c r="K2160" t="s">
        <v>23</v>
      </c>
    </row>
    <row r="2161" spans="10:11" x14ac:dyDescent="0.3">
      <c r="J2161">
        <v>45380</v>
      </c>
      <c r="K2161" t="s">
        <v>23</v>
      </c>
    </row>
    <row r="2162" spans="10:11" x14ac:dyDescent="0.3">
      <c r="J2162">
        <v>198470</v>
      </c>
      <c r="K2162" t="s">
        <v>23</v>
      </c>
    </row>
    <row r="2163" spans="10:11" x14ac:dyDescent="0.3">
      <c r="J2163">
        <v>105120</v>
      </c>
      <c r="K2163" t="s">
        <v>23</v>
      </c>
    </row>
    <row r="2164" spans="10:11" x14ac:dyDescent="0.3">
      <c r="J2164">
        <v>44440</v>
      </c>
      <c r="K2164" t="s">
        <v>23</v>
      </c>
    </row>
    <row r="2165" spans="10:11" x14ac:dyDescent="0.3">
      <c r="J2165">
        <v>21540</v>
      </c>
      <c r="K2165" t="s">
        <v>23</v>
      </c>
    </row>
    <row r="2166" spans="10:11" x14ac:dyDescent="0.3">
      <c r="J2166">
        <v>44900</v>
      </c>
      <c r="K2166" t="s">
        <v>23</v>
      </c>
    </row>
    <row r="2167" spans="10:11" x14ac:dyDescent="0.3">
      <c r="J2167">
        <v>35060</v>
      </c>
      <c r="K2167" t="s">
        <v>23</v>
      </c>
    </row>
    <row r="2168" spans="10:11" x14ac:dyDescent="0.3">
      <c r="J2168">
        <v>23720</v>
      </c>
      <c r="K2168" t="s">
        <v>23</v>
      </c>
    </row>
    <row r="2169" spans="10:11" x14ac:dyDescent="0.3">
      <c r="J2169">
        <v>54100</v>
      </c>
      <c r="K2169" t="s">
        <v>23</v>
      </c>
    </row>
    <row r="2170" spans="10:11" x14ac:dyDescent="0.3">
      <c r="J2170">
        <v>79780</v>
      </c>
      <c r="K2170" t="s">
        <v>23</v>
      </c>
    </row>
    <row r="2171" spans="10:11" x14ac:dyDescent="0.3">
      <c r="J2171">
        <v>38670</v>
      </c>
      <c r="K2171" t="s">
        <v>23</v>
      </c>
    </row>
    <row r="2172" spans="10:11" x14ac:dyDescent="0.3">
      <c r="J2172">
        <v>28380</v>
      </c>
      <c r="K2172" t="s">
        <v>23</v>
      </c>
    </row>
    <row r="2173" spans="10:11" x14ac:dyDescent="0.3">
      <c r="J2173">
        <v>46950</v>
      </c>
      <c r="K2173" t="s">
        <v>23</v>
      </c>
    </row>
    <row r="2174" spans="10:11" x14ac:dyDescent="0.3">
      <c r="J2174">
        <v>33390</v>
      </c>
      <c r="K2174" t="s">
        <v>23</v>
      </c>
    </row>
    <row r="2175" spans="10:11" x14ac:dyDescent="0.3">
      <c r="J2175">
        <v>20800</v>
      </c>
      <c r="K2175" t="s">
        <v>23</v>
      </c>
    </row>
    <row r="2176" spans="10:11" x14ac:dyDescent="0.3">
      <c r="J2176">
        <v>20960</v>
      </c>
      <c r="K2176" t="s">
        <v>23</v>
      </c>
    </row>
    <row r="2177" spans="10:11" x14ac:dyDescent="0.3">
      <c r="J2177">
        <v>62090</v>
      </c>
      <c r="K2177" t="s">
        <v>23</v>
      </c>
    </row>
    <row r="2178" spans="10:11" x14ac:dyDescent="0.3">
      <c r="J2178">
        <v>180610</v>
      </c>
      <c r="K2178" t="s">
        <v>23</v>
      </c>
    </row>
    <row r="2179" spans="10:11" x14ac:dyDescent="0.3">
      <c r="J2179">
        <v>23720</v>
      </c>
      <c r="K2179" t="s">
        <v>23</v>
      </c>
    </row>
    <row r="2180" spans="10:11" x14ac:dyDescent="0.3">
      <c r="J2180">
        <v>48830</v>
      </c>
      <c r="K2180" t="s">
        <v>23</v>
      </c>
    </row>
    <row r="2181" spans="10:11" x14ac:dyDescent="0.3">
      <c r="J2181">
        <v>39040</v>
      </c>
      <c r="K2181" t="s">
        <v>23</v>
      </c>
    </row>
    <row r="2182" spans="10:11" x14ac:dyDescent="0.3">
      <c r="J2182">
        <v>46270</v>
      </c>
      <c r="K2182" t="s">
        <v>23</v>
      </c>
    </row>
    <row r="2183" spans="10:11" x14ac:dyDescent="0.3">
      <c r="J2183">
        <v>66740</v>
      </c>
      <c r="K2183" t="s">
        <v>23</v>
      </c>
    </row>
    <row r="2184" spans="10:11" x14ac:dyDescent="0.3">
      <c r="J2184">
        <v>168800</v>
      </c>
      <c r="K2184" t="s">
        <v>23</v>
      </c>
    </row>
    <row r="2185" spans="10:11" x14ac:dyDescent="0.3">
      <c r="J2185">
        <v>90940</v>
      </c>
      <c r="K2185" t="s">
        <v>23</v>
      </c>
    </row>
    <row r="2186" spans="10:11" x14ac:dyDescent="0.3">
      <c r="J2186">
        <v>84460</v>
      </c>
      <c r="K2186" t="s">
        <v>23</v>
      </c>
    </row>
    <row r="2187" spans="10:11" x14ac:dyDescent="0.3">
      <c r="J2187">
        <v>119160</v>
      </c>
      <c r="K2187" t="s">
        <v>23</v>
      </c>
    </row>
    <row r="2188" spans="10:11" x14ac:dyDescent="0.3">
      <c r="J2188">
        <v>45340</v>
      </c>
      <c r="K2188" t="s">
        <v>23</v>
      </c>
    </row>
    <row r="2189" spans="10:11" x14ac:dyDescent="0.3">
      <c r="J2189">
        <v>98520</v>
      </c>
      <c r="K2189" t="s">
        <v>23</v>
      </c>
    </row>
    <row r="2190" spans="10:11" x14ac:dyDescent="0.3">
      <c r="J2190">
        <v>61510</v>
      </c>
      <c r="K2190" t="s">
        <v>23</v>
      </c>
    </row>
    <row r="2191" spans="10:11" x14ac:dyDescent="0.3">
      <c r="J2191">
        <v>23020</v>
      </c>
      <c r="K2191" t="s">
        <v>23</v>
      </c>
    </row>
    <row r="2192" spans="10:11" x14ac:dyDescent="0.3">
      <c r="J2192">
        <v>23620</v>
      </c>
      <c r="K2192" t="s">
        <v>23</v>
      </c>
    </row>
    <row r="2193" spans="10:11" x14ac:dyDescent="0.3">
      <c r="J2193">
        <v>178610</v>
      </c>
      <c r="K2193" t="s">
        <v>23</v>
      </c>
    </row>
    <row r="2194" spans="10:11" x14ac:dyDescent="0.3">
      <c r="J2194">
        <v>191870</v>
      </c>
      <c r="K2194" t="s">
        <v>23</v>
      </c>
    </row>
    <row r="2195" spans="10:11" x14ac:dyDescent="0.3">
      <c r="J2195">
        <v>197170</v>
      </c>
      <c r="K2195" t="s">
        <v>23</v>
      </c>
    </row>
    <row r="2196" spans="10:11" x14ac:dyDescent="0.3">
      <c r="J2196">
        <v>35440</v>
      </c>
      <c r="K2196" t="s">
        <v>23</v>
      </c>
    </row>
    <row r="2197" spans="10:11" x14ac:dyDescent="0.3">
      <c r="J2197">
        <v>85000</v>
      </c>
      <c r="K2197" t="s">
        <v>23</v>
      </c>
    </row>
    <row r="2198" spans="10:11" x14ac:dyDescent="0.3">
      <c r="J2198">
        <v>46610</v>
      </c>
      <c r="K2198" t="s">
        <v>23</v>
      </c>
    </row>
    <row r="2199" spans="10:11" x14ac:dyDescent="0.3">
      <c r="J2199">
        <v>41030</v>
      </c>
      <c r="K2199" t="s">
        <v>23</v>
      </c>
    </row>
    <row r="2200" spans="10:11" x14ac:dyDescent="0.3">
      <c r="J2200">
        <v>42490</v>
      </c>
      <c r="K2200" t="s">
        <v>23</v>
      </c>
    </row>
    <row r="2201" spans="10:11" x14ac:dyDescent="0.3">
      <c r="J2201">
        <v>140260</v>
      </c>
      <c r="K2201" t="s">
        <v>23</v>
      </c>
    </row>
    <row r="2202" spans="10:11" x14ac:dyDescent="0.3">
      <c r="J2202">
        <v>68930</v>
      </c>
      <c r="K2202" t="s">
        <v>23</v>
      </c>
    </row>
    <row r="2203" spans="10:11" x14ac:dyDescent="0.3">
      <c r="J2203">
        <v>61250</v>
      </c>
      <c r="K2203" t="s">
        <v>23</v>
      </c>
    </row>
    <row r="2204" spans="10:11" x14ac:dyDescent="0.3">
      <c r="J2204">
        <v>36690</v>
      </c>
      <c r="K2204" t="s">
        <v>23</v>
      </c>
    </row>
    <row r="2205" spans="10:11" x14ac:dyDescent="0.3">
      <c r="J2205">
        <v>100080</v>
      </c>
      <c r="K2205" t="s">
        <v>23</v>
      </c>
    </row>
    <row r="2206" spans="10:11" x14ac:dyDescent="0.3">
      <c r="J2206">
        <v>23870</v>
      </c>
      <c r="K2206" t="s">
        <v>23</v>
      </c>
    </row>
    <row r="2207" spans="10:11" x14ac:dyDescent="0.3">
      <c r="J2207">
        <v>46390</v>
      </c>
      <c r="K2207" t="s">
        <v>23</v>
      </c>
    </row>
    <row r="2208" spans="10:11" x14ac:dyDescent="0.3">
      <c r="J2208">
        <v>78980</v>
      </c>
      <c r="K2208" t="s">
        <v>23</v>
      </c>
    </row>
    <row r="2209" spans="10:11" x14ac:dyDescent="0.3">
      <c r="J2209">
        <v>25340</v>
      </c>
      <c r="K2209" t="s">
        <v>23</v>
      </c>
    </row>
    <row r="2210" spans="10:11" x14ac:dyDescent="0.3">
      <c r="J2210">
        <v>131420</v>
      </c>
      <c r="K2210" t="s">
        <v>23</v>
      </c>
    </row>
    <row r="2211" spans="10:11" x14ac:dyDescent="0.3">
      <c r="J2211">
        <v>16110</v>
      </c>
      <c r="K2211" t="s">
        <v>23</v>
      </c>
    </row>
    <row r="2212" spans="10:11" x14ac:dyDescent="0.3">
      <c r="J2212">
        <v>53630</v>
      </c>
      <c r="K2212" t="s">
        <v>23</v>
      </c>
    </row>
    <row r="2213" spans="10:11" x14ac:dyDescent="0.3">
      <c r="J2213">
        <v>50710</v>
      </c>
      <c r="K2213" t="s">
        <v>23</v>
      </c>
    </row>
    <row r="2214" spans="10:11" x14ac:dyDescent="0.3">
      <c r="J2214">
        <v>136950</v>
      </c>
      <c r="K2214" t="s">
        <v>23</v>
      </c>
    </row>
    <row r="2215" spans="10:11" x14ac:dyDescent="0.3">
      <c r="J2215">
        <v>134020</v>
      </c>
      <c r="K2215" t="s">
        <v>23</v>
      </c>
    </row>
    <row r="2216" spans="10:11" x14ac:dyDescent="0.3">
      <c r="J2216">
        <v>20290</v>
      </c>
      <c r="K2216" t="s">
        <v>23</v>
      </c>
    </row>
    <row r="2217" spans="10:11" x14ac:dyDescent="0.3">
      <c r="J2217">
        <v>63770</v>
      </c>
      <c r="K2217" t="s">
        <v>23</v>
      </c>
    </row>
    <row r="2218" spans="10:11" x14ac:dyDescent="0.3">
      <c r="J2218">
        <v>54290</v>
      </c>
      <c r="K2218" t="s">
        <v>23</v>
      </c>
    </row>
    <row r="2219" spans="10:11" x14ac:dyDescent="0.3">
      <c r="J2219">
        <v>27850</v>
      </c>
      <c r="K2219" t="s">
        <v>23</v>
      </c>
    </row>
    <row r="2220" spans="10:11" x14ac:dyDescent="0.3">
      <c r="J2220">
        <v>46140</v>
      </c>
      <c r="K2220" t="s">
        <v>23</v>
      </c>
    </row>
    <row r="2221" spans="10:11" x14ac:dyDescent="0.3">
      <c r="J2221">
        <v>26100</v>
      </c>
      <c r="K2221" t="s">
        <v>23</v>
      </c>
    </row>
    <row r="2222" spans="10:11" x14ac:dyDescent="0.3">
      <c r="J2222">
        <v>66870</v>
      </c>
      <c r="K2222" t="s">
        <v>23</v>
      </c>
    </row>
    <row r="2223" spans="10:11" x14ac:dyDescent="0.3">
      <c r="J2223">
        <v>47240</v>
      </c>
      <c r="K2223" t="s">
        <v>23</v>
      </c>
    </row>
    <row r="2224" spans="10:11" x14ac:dyDescent="0.3">
      <c r="J2224">
        <v>61200</v>
      </c>
      <c r="K2224" t="s">
        <v>23</v>
      </c>
    </row>
    <row r="2225" spans="10:11" x14ac:dyDescent="0.3">
      <c r="J2225">
        <v>105960</v>
      </c>
      <c r="K2225" t="s">
        <v>23</v>
      </c>
    </row>
    <row r="2226" spans="10:11" x14ac:dyDescent="0.3">
      <c r="J2226">
        <v>54670</v>
      </c>
      <c r="K2226" t="s">
        <v>23</v>
      </c>
    </row>
    <row r="2227" spans="10:11" x14ac:dyDescent="0.3">
      <c r="J2227">
        <v>99980</v>
      </c>
      <c r="K2227" t="s">
        <v>23</v>
      </c>
    </row>
    <row r="2228" spans="10:11" x14ac:dyDescent="0.3">
      <c r="J2228">
        <v>109200</v>
      </c>
      <c r="K2228" t="s">
        <v>23</v>
      </c>
    </row>
    <row r="2229" spans="10:11" x14ac:dyDescent="0.3">
      <c r="J2229">
        <v>62320</v>
      </c>
      <c r="K2229" t="s">
        <v>23</v>
      </c>
    </row>
    <row r="2230" spans="10:11" x14ac:dyDescent="0.3">
      <c r="J2230">
        <v>132470</v>
      </c>
      <c r="K2230" t="s">
        <v>23</v>
      </c>
    </row>
    <row r="2231" spans="10:11" x14ac:dyDescent="0.3">
      <c r="J2231">
        <v>40810</v>
      </c>
      <c r="K2231" t="s">
        <v>23</v>
      </c>
    </row>
    <row r="2232" spans="10:11" x14ac:dyDescent="0.3">
      <c r="J2232">
        <v>57690</v>
      </c>
      <c r="K2232" t="s">
        <v>23</v>
      </c>
    </row>
    <row r="2233" spans="10:11" x14ac:dyDescent="0.3">
      <c r="J2233">
        <v>23940</v>
      </c>
      <c r="K2233" t="s">
        <v>23</v>
      </c>
    </row>
    <row r="2234" spans="10:11" x14ac:dyDescent="0.3">
      <c r="J2234">
        <v>39040</v>
      </c>
      <c r="K2234" t="s">
        <v>23</v>
      </c>
    </row>
    <row r="2235" spans="10:11" x14ac:dyDescent="0.3">
      <c r="J2235">
        <v>29500</v>
      </c>
      <c r="K2235" t="s">
        <v>23</v>
      </c>
    </row>
    <row r="2236" spans="10:11" x14ac:dyDescent="0.3">
      <c r="J2236">
        <v>36290</v>
      </c>
      <c r="K2236" t="s">
        <v>23</v>
      </c>
    </row>
    <row r="2237" spans="10:11" x14ac:dyDescent="0.3">
      <c r="J2237">
        <v>93620</v>
      </c>
      <c r="K2237" t="s">
        <v>23</v>
      </c>
    </row>
    <row r="2238" spans="10:11" x14ac:dyDescent="0.3">
      <c r="J2238">
        <v>32290</v>
      </c>
      <c r="K2238" t="s">
        <v>23</v>
      </c>
    </row>
    <row r="2239" spans="10:11" x14ac:dyDescent="0.3">
      <c r="J2239">
        <v>35780</v>
      </c>
      <c r="K2239" t="s">
        <v>23</v>
      </c>
    </row>
    <row r="2240" spans="10:11" x14ac:dyDescent="0.3">
      <c r="J2240">
        <v>79880</v>
      </c>
      <c r="K2240" t="s">
        <v>23</v>
      </c>
    </row>
    <row r="2241" spans="10:11" x14ac:dyDescent="0.3">
      <c r="J2241">
        <v>42840</v>
      </c>
      <c r="K2241" t="s">
        <v>23</v>
      </c>
    </row>
    <row r="2242" spans="10:11" x14ac:dyDescent="0.3">
      <c r="J2242">
        <v>75530</v>
      </c>
      <c r="K2242" t="s">
        <v>23</v>
      </c>
    </row>
    <row r="2243" spans="10:11" x14ac:dyDescent="0.3">
      <c r="J2243">
        <v>197010</v>
      </c>
      <c r="K2243" t="s">
        <v>23</v>
      </c>
    </row>
    <row r="2244" spans="10:11" x14ac:dyDescent="0.3">
      <c r="J2244">
        <v>147320</v>
      </c>
      <c r="K2244" t="s">
        <v>23</v>
      </c>
    </row>
    <row r="2245" spans="10:11" x14ac:dyDescent="0.3">
      <c r="J2245">
        <v>92780</v>
      </c>
      <c r="K2245" t="s">
        <v>23</v>
      </c>
    </row>
    <row r="2246" spans="10:11" x14ac:dyDescent="0.3">
      <c r="J2246">
        <v>13590</v>
      </c>
      <c r="K2246" t="s">
        <v>23</v>
      </c>
    </row>
    <row r="2247" spans="10:11" x14ac:dyDescent="0.3">
      <c r="J2247">
        <v>47790</v>
      </c>
      <c r="K2247" t="s">
        <v>23</v>
      </c>
    </row>
    <row r="2248" spans="10:11" x14ac:dyDescent="0.3">
      <c r="J2248">
        <v>164220</v>
      </c>
      <c r="K2248" t="s">
        <v>23</v>
      </c>
    </row>
    <row r="2249" spans="10:11" x14ac:dyDescent="0.3">
      <c r="J2249">
        <v>29960</v>
      </c>
      <c r="K2249" t="s">
        <v>23</v>
      </c>
    </row>
    <row r="2250" spans="10:11" x14ac:dyDescent="0.3">
      <c r="J2250">
        <v>12610</v>
      </c>
      <c r="K2250" t="s">
        <v>23</v>
      </c>
    </row>
    <row r="2251" spans="10:11" x14ac:dyDescent="0.3">
      <c r="J2251">
        <v>58100</v>
      </c>
      <c r="K2251" t="s">
        <v>23</v>
      </c>
    </row>
    <row r="2252" spans="10:11" x14ac:dyDescent="0.3">
      <c r="J2252">
        <v>34200</v>
      </c>
      <c r="K2252" t="s">
        <v>23</v>
      </c>
    </row>
    <row r="2253" spans="10:11" x14ac:dyDescent="0.3">
      <c r="J2253">
        <v>44000</v>
      </c>
      <c r="K2253" t="s">
        <v>23</v>
      </c>
    </row>
    <row r="2254" spans="10:11" x14ac:dyDescent="0.3">
      <c r="J2254">
        <v>35000</v>
      </c>
      <c r="K2254" t="s">
        <v>23</v>
      </c>
    </row>
    <row r="2255" spans="10:11" x14ac:dyDescent="0.3">
      <c r="J2255">
        <v>20660</v>
      </c>
      <c r="K2255" t="s">
        <v>23</v>
      </c>
    </row>
    <row r="2256" spans="10:11" x14ac:dyDescent="0.3">
      <c r="J2256">
        <v>171690</v>
      </c>
      <c r="K2256" t="s">
        <v>23</v>
      </c>
    </row>
    <row r="2257" spans="10:11" x14ac:dyDescent="0.3">
      <c r="J2257">
        <v>41620</v>
      </c>
      <c r="K2257" t="s">
        <v>23</v>
      </c>
    </row>
    <row r="2258" spans="10:11" x14ac:dyDescent="0.3">
      <c r="J2258">
        <v>92040</v>
      </c>
      <c r="K2258" t="s">
        <v>23</v>
      </c>
    </row>
    <row r="2259" spans="10:11" x14ac:dyDescent="0.3">
      <c r="J2259">
        <v>32940</v>
      </c>
      <c r="K2259" t="s">
        <v>23</v>
      </c>
    </row>
    <row r="2260" spans="10:11" x14ac:dyDescent="0.3">
      <c r="J2260">
        <v>21270</v>
      </c>
      <c r="K2260" t="s">
        <v>23</v>
      </c>
    </row>
    <row r="2261" spans="10:11" x14ac:dyDescent="0.3">
      <c r="J2261">
        <v>39750</v>
      </c>
      <c r="K2261" t="s">
        <v>23</v>
      </c>
    </row>
    <row r="2262" spans="10:11" x14ac:dyDescent="0.3">
      <c r="J2262">
        <v>107930</v>
      </c>
      <c r="K2262" t="s">
        <v>23</v>
      </c>
    </row>
    <row r="2263" spans="10:11" x14ac:dyDescent="0.3">
      <c r="J2263">
        <v>36460</v>
      </c>
      <c r="K2263" t="s">
        <v>23</v>
      </c>
    </row>
    <row r="2264" spans="10:11" x14ac:dyDescent="0.3">
      <c r="J2264">
        <v>74460</v>
      </c>
      <c r="K2264" t="s">
        <v>23</v>
      </c>
    </row>
    <row r="2265" spans="10:11" x14ac:dyDescent="0.3">
      <c r="J2265">
        <v>108510</v>
      </c>
      <c r="K2265" t="s">
        <v>23</v>
      </c>
    </row>
    <row r="2266" spans="10:11" x14ac:dyDescent="0.3">
      <c r="J2266">
        <v>21090</v>
      </c>
      <c r="K2266" t="s">
        <v>23</v>
      </c>
    </row>
    <row r="2267" spans="10:11" x14ac:dyDescent="0.3">
      <c r="J2267">
        <v>37220</v>
      </c>
      <c r="K2267" t="s">
        <v>23</v>
      </c>
    </row>
    <row r="2268" spans="10:11" x14ac:dyDescent="0.3">
      <c r="J2268">
        <v>93800</v>
      </c>
      <c r="K2268" t="s">
        <v>23</v>
      </c>
    </row>
    <row r="2269" spans="10:11" x14ac:dyDescent="0.3">
      <c r="J2269">
        <v>27420</v>
      </c>
      <c r="K2269" t="s">
        <v>23</v>
      </c>
    </row>
    <row r="2270" spans="10:11" x14ac:dyDescent="0.3">
      <c r="J2270">
        <v>137570</v>
      </c>
      <c r="K2270" t="s">
        <v>23</v>
      </c>
    </row>
    <row r="2271" spans="10:11" x14ac:dyDescent="0.3">
      <c r="J2271">
        <v>31620</v>
      </c>
      <c r="K2271" t="s">
        <v>23</v>
      </c>
    </row>
    <row r="2272" spans="10:11" x14ac:dyDescent="0.3">
      <c r="J2272">
        <v>66510</v>
      </c>
      <c r="K2272" t="s">
        <v>23</v>
      </c>
    </row>
    <row r="2273" spans="10:11" x14ac:dyDescent="0.3">
      <c r="J2273">
        <v>23450</v>
      </c>
      <c r="K2273" t="s">
        <v>23</v>
      </c>
    </row>
    <row r="2274" spans="10:11" x14ac:dyDescent="0.3">
      <c r="J2274">
        <v>34200</v>
      </c>
      <c r="K2274" t="s">
        <v>23</v>
      </c>
    </row>
    <row r="2275" spans="10:11" x14ac:dyDescent="0.3">
      <c r="J2275">
        <v>43730</v>
      </c>
      <c r="K2275" t="s">
        <v>23</v>
      </c>
    </row>
    <row r="2276" spans="10:11" x14ac:dyDescent="0.3">
      <c r="J2276">
        <v>47590</v>
      </c>
      <c r="K2276" t="s">
        <v>23</v>
      </c>
    </row>
    <row r="2277" spans="10:11" x14ac:dyDescent="0.3">
      <c r="J2277">
        <v>53010</v>
      </c>
      <c r="K2277" t="s">
        <v>23</v>
      </c>
    </row>
    <row r="2278" spans="10:11" x14ac:dyDescent="0.3">
      <c r="J2278">
        <v>12740</v>
      </c>
      <c r="K2278" t="s">
        <v>23</v>
      </c>
    </row>
    <row r="2279" spans="10:11" x14ac:dyDescent="0.3">
      <c r="J2279">
        <v>104660</v>
      </c>
      <c r="K2279" t="s">
        <v>23</v>
      </c>
    </row>
    <row r="2280" spans="10:11" x14ac:dyDescent="0.3">
      <c r="J2280">
        <v>170070</v>
      </c>
      <c r="K2280" t="s">
        <v>23</v>
      </c>
    </row>
    <row r="2281" spans="10:11" x14ac:dyDescent="0.3">
      <c r="J2281">
        <v>29090</v>
      </c>
      <c r="K2281" t="s">
        <v>23</v>
      </c>
    </row>
    <row r="2282" spans="10:11" x14ac:dyDescent="0.3">
      <c r="J2282">
        <v>57650</v>
      </c>
      <c r="K2282" t="s">
        <v>23</v>
      </c>
    </row>
    <row r="2283" spans="10:11" x14ac:dyDescent="0.3">
      <c r="J2283">
        <v>45990</v>
      </c>
      <c r="K2283" t="s">
        <v>23</v>
      </c>
    </row>
    <row r="2284" spans="10:11" x14ac:dyDescent="0.3">
      <c r="J2284">
        <v>31720</v>
      </c>
      <c r="K2284" t="s">
        <v>23</v>
      </c>
    </row>
    <row r="2285" spans="10:11" x14ac:dyDescent="0.3">
      <c r="J2285">
        <v>20330</v>
      </c>
      <c r="K2285" t="s">
        <v>23</v>
      </c>
    </row>
    <row r="2286" spans="10:11" x14ac:dyDescent="0.3">
      <c r="J2286">
        <v>86200</v>
      </c>
      <c r="K2286" t="s">
        <v>23</v>
      </c>
    </row>
    <row r="2287" spans="10:11" x14ac:dyDescent="0.3">
      <c r="J2287">
        <v>20640</v>
      </c>
      <c r="K2287" t="s">
        <v>23</v>
      </c>
    </row>
    <row r="2288" spans="10:11" x14ac:dyDescent="0.3">
      <c r="J2288">
        <v>40350</v>
      </c>
      <c r="K2288" t="s">
        <v>23</v>
      </c>
    </row>
    <row r="2289" spans="10:11" x14ac:dyDescent="0.3">
      <c r="J2289">
        <v>38380</v>
      </c>
      <c r="K2289" t="s">
        <v>23</v>
      </c>
    </row>
    <row r="2290" spans="10:11" x14ac:dyDescent="0.3">
      <c r="J2290">
        <v>15630</v>
      </c>
      <c r="K2290" t="s">
        <v>23</v>
      </c>
    </row>
    <row r="2291" spans="10:11" x14ac:dyDescent="0.3">
      <c r="J2291">
        <v>48980</v>
      </c>
      <c r="K2291" t="s">
        <v>23</v>
      </c>
    </row>
    <row r="2292" spans="10:11" x14ac:dyDescent="0.3">
      <c r="J2292">
        <v>47890</v>
      </c>
      <c r="K2292" t="s">
        <v>23</v>
      </c>
    </row>
    <row r="2293" spans="10:11" x14ac:dyDescent="0.3">
      <c r="J2293">
        <v>31800</v>
      </c>
      <c r="K2293" t="s">
        <v>23</v>
      </c>
    </row>
    <row r="2294" spans="10:11" x14ac:dyDescent="0.3">
      <c r="J2294">
        <v>65490</v>
      </c>
      <c r="K2294" t="s">
        <v>23</v>
      </c>
    </row>
    <row r="2295" spans="10:11" x14ac:dyDescent="0.3">
      <c r="J2295">
        <v>63880</v>
      </c>
      <c r="K2295" t="s">
        <v>23</v>
      </c>
    </row>
    <row r="2296" spans="10:11" x14ac:dyDescent="0.3">
      <c r="J2296">
        <v>112440</v>
      </c>
      <c r="K2296" t="s">
        <v>23</v>
      </c>
    </row>
    <row r="2297" spans="10:11" x14ac:dyDescent="0.3">
      <c r="J2297">
        <v>160320</v>
      </c>
      <c r="K2297" t="s">
        <v>23</v>
      </c>
    </row>
    <row r="2298" spans="10:11" x14ac:dyDescent="0.3">
      <c r="J2298">
        <v>23620</v>
      </c>
      <c r="K2298" t="s">
        <v>23</v>
      </c>
    </row>
    <row r="2299" spans="10:11" x14ac:dyDescent="0.3">
      <c r="J2299">
        <v>163280</v>
      </c>
      <c r="K2299" t="s">
        <v>23</v>
      </c>
    </row>
    <row r="2300" spans="10:11" x14ac:dyDescent="0.3">
      <c r="J2300">
        <v>83760</v>
      </c>
      <c r="K2300" t="s">
        <v>23</v>
      </c>
    </row>
    <row r="2301" spans="10:11" x14ac:dyDescent="0.3">
      <c r="J2301">
        <v>166060</v>
      </c>
      <c r="K2301" t="s">
        <v>23</v>
      </c>
    </row>
    <row r="2302" spans="10:11" x14ac:dyDescent="0.3">
      <c r="J2302">
        <v>86060</v>
      </c>
      <c r="K2302" t="s">
        <v>23</v>
      </c>
    </row>
    <row r="2303" spans="10:11" x14ac:dyDescent="0.3">
      <c r="J2303">
        <v>22720</v>
      </c>
      <c r="K2303" t="s">
        <v>23</v>
      </c>
    </row>
    <row r="2304" spans="10:11" x14ac:dyDescent="0.3">
      <c r="J2304">
        <v>20180</v>
      </c>
      <c r="K2304" t="s">
        <v>23</v>
      </c>
    </row>
    <row r="2305" spans="10:11" x14ac:dyDescent="0.3">
      <c r="J2305">
        <v>70830</v>
      </c>
      <c r="K2305" t="s">
        <v>23</v>
      </c>
    </row>
    <row r="2306" spans="10:11" x14ac:dyDescent="0.3">
      <c r="J2306">
        <v>40840</v>
      </c>
      <c r="K2306" t="s">
        <v>23</v>
      </c>
    </row>
    <row r="2307" spans="10:11" x14ac:dyDescent="0.3">
      <c r="J2307">
        <v>23080</v>
      </c>
      <c r="K2307" t="s">
        <v>23</v>
      </c>
    </row>
    <row r="2308" spans="10:11" x14ac:dyDescent="0.3">
      <c r="J2308">
        <v>48410</v>
      </c>
      <c r="K2308" t="s">
        <v>23</v>
      </c>
    </row>
    <row r="2309" spans="10:11" x14ac:dyDescent="0.3">
      <c r="J2309">
        <v>42850</v>
      </c>
      <c r="K2309" t="s">
        <v>23</v>
      </c>
    </row>
    <row r="2310" spans="10:11" x14ac:dyDescent="0.3">
      <c r="J2310">
        <v>97150</v>
      </c>
      <c r="K2310" t="s">
        <v>23</v>
      </c>
    </row>
    <row r="2311" spans="10:11" x14ac:dyDescent="0.3">
      <c r="J2311">
        <v>43200</v>
      </c>
      <c r="K2311" t="s">
        <v>23</v>
      </c>
    </row>
    <row r="2312" spans="10:11" x14ac:dyDescent="0.3">
      <c r="J2312">
        <v>21320</v>
      </c>
      <c r="K2312" t="s">
        <v>23</v>
      </c>
    </row>
    <row r="2313" spans="10:11" x14ac:dyDescent="0.3">
      <c r="J2313">
        <v>101240</v>
      </c>
      <c r="K2313" t="s">
        <v>23</v>
      </c>
    </row>
    <row r="2314" spans="10:11" x14ac:dyDescent="0.3">
      <c r="J2314">
        <v>54730</v>
      </c>
      <c r="K2314" t="s">
        <v>23</v>
      </c>
    </row>
    <row r="2315" spans="10:11" x14ac:dyDescent="0.3">
      <c r="J2315">
        <v>52070</v>
      </c>
      <c r="K2315" t="s">
        <v>23</v>
      </c>
    </row>
    <row r="2316" spans="10:11" x14ac:dyDescent="0.3">
      <c r="J2316">
        <v>164370</v>
      </c>
      <c r="K2316" t="s">
        <v>23</v>
      </c>
    </row>
    <row r="2317" spans="10:11" x14ac:dyDescent="0.3">
      <c r="J2317">
        <v>22960</v>
      </c>
      <c r="K2317" t="s">
        <v>23</v>
      </c>
    </row>
    <row r="2318" spans="10:11" x14ac:dyDescent="0.3">
      <c r="J2318">
        <v>40690</v>
      </c>
      <c r="K2318" t="s">
        <v>23</v>
      </c>
    </row>
    <row r="2319" spans="10:11" x14ac:dyDescent="0.3">
      <c r="J2319">
        <v>74410</v>
      </c>
      <c r="K2319" t="s">
        <v>23</v>
      </c>
    </row>
    <row r="2320" spans="10:11" x14ac:dyDescent="0.3">
      <c r="J2320">
        <v>24300</v>
      </c>
      <c r="K2320" t="s">
        <v>23</v>
      </c>
    </row>
    <row r="2321" spans="10:11" x14ac:dyDescent="0.3">
      <c r="J2321">
        <v>58780</v>
      </c>
      <c r="K2321" t="s">
        <v>23</v>
      </c>
    </row>
    <row r="2322" spans="10:11" x14ac:dyDescent="0.3">
      <c r="J2322">
        <v>26440</v>
      </c>
      <c r="K2322" t="s">
        <v>23</v>
      </c>
    </row>
    <row r="2323" spans="10:11" x14ac:dyDescent="0.3">
      <c r="J2323">
        <v>64390</v>
      </c>
      <c r="K2323" t="s">
        <v>23</v>
      </c>
    </row>
    <row r="2324" spans="10:11" x14ac:dyDescent="0.3">
      <c r="J2324">
        <v>24510</v>
      </c>
      <c r="K2324" t="s">
        <v>23</v>
      </c>
    </row>
    <row r="2325" spans="10:11" x14ac:dyDescent="0.3">
      <c r="J2325">
        <v>63920</v>
      </c>
      <c r="K2325" t="s">
        <v>23</v>
      </c>
    </row>
    <row r="2326" spans="10:11" x14ac:dyDescent="0.3">
      <c r="J2326">
        <v>60770</v>
      </c>
      <c r="K2326" t="s">
        <v>23</v>
      </c>
    </row>
    <row r="2327" spans="10:11" x14ac:dyDescent="0.3">
      <c r="J2327">
        <v>24500</v>
      </c>
      <c r="K2327" t="s">
        <v>23</v>
      </c>
    </row>
    <row r="2328" spans="10:11" x14ac:dyDescent="0.3">
      <c r="J2328">
        <v>92500</v>
      </c>
      <c r="K2328" t="s">
        <v>23</v>
      </c>
    </row>
    <row r="2329" spans="10:11" x14ac:dyDescent="0.3">
      <c r="J2329">
        <v>20740</v>
      </c>
      <c r="K2329" t="s">
        <v>23</v>
      </c>
    </row>
    <row r="2330" spans="10:11" x14ac:dyDescent="0.3">
      <c r="J2330">
        <v>101690</v>
      </c>
      <c r="K2330" t="s">
        <v>23</v>
      </c>
    </row>
    <row r="2331" spans="10:11" x14ac:dyDescent="0.3">
      <c r="J2331">
        <v>48550</v>
      </c>
      <c r="K2331" t="s">
        <v>23</v>
      </c>
    </row>
    <row r="2332" spans="10:11" x14ac:dyDescent="0.3">
      <c r="J2332">
        <v>40870</v>
      </c>
      <c r="K2332" t="s">
        <v>23</v>
      </c>
    </row>
    <row r="2333" spans="10:11" x14ac:dyDescent="0.3">
      <c r="J2333">
        <v>23670</v>
      </c>
      <c r="K2333" t="s">
        <v>23</v>
      </c>
    </row>
    <row r="2334" spans="10:11" x14ac:dyDescent="0.3">
      <c r="J2334">
        <v>29720</v>
      </c>
      <c r="K2334" t="s">
        <v>23</v>
      </c>
    </row>
    <row r="2335" spans="10:11" x14ac:dyDescent="0.3">
      <c r="J2335">
        <v>195860</v>
      </c>
      <c r="K2335" t="s">
        <v>23</v>
      </c>
    </row>
    <row r="2336" spans="10:11" x14ac:dyDescent="0.3">
      <c r="J2336">
        <v>20610</v>
      </c>
      <c r="K2336" t="s">
        <v>23</v>
      </c>
    </row>
    <row r="2337" spans="10:11" x14ac:dyDescent="0.3">
      <c r="J2337">
        <v>41980</v>
      </c>
      <c r="K2337" t="s">
        <v>23</v>
      </c>
    </row>
    <row r="2338" spans="10:11" x14ac:dyDescent="0.3">
      <c r="J2338">
        <v>68150</v>
      </c>
      <c r="K2338" t="s">
        <v>23</v>
      </c>
    </row>
    <row r="2339" spans="10:11" x14ac:dyDescent="0.3">
      <c r="J2339">
        <v>47230</v>
      </c>
      <c r="K2339" t="s">
        <v>23</v>
      </c>
    </row>
    <row r="2340" spans="10:11" x14ac:dyDescent="0.3">
      <c r="J2340">
        <v>61420</v>
      </c>
      <c r="K2340" t="s">
        <v>23</v>
      </c>
    </row>
    <row r="2341" spans="10:11" x14ac:dyDescent="0.3">
      <c r="J2341">
        <v>88530</v>
      </c>
      <c r="K2341" t="s">
        <v>23</v>
      </c>
    </row>
    <row r="2342" spans="10:11" x14ac:dyDescent="0.3">
      <c r="J2342">
        <v>193310</v>
      </c>
      <c r="K2342" t="s">
        <v>23</v>
      </c>
    </row>
    <row r="2343" spans="10:11" x14ac:dyDescent="0.3">
      <c r="J2343">
        <v>20730</v>
      </c>
      <c r="K2343" t="s">
        <v>23</v>
      </c>
    </row>
    <row r="2344" spans="10:11" x14ac:dyDescent="0.3">
      <c r="J2344">
        <v>196130</v>
      </c>
      <c r="K2344" t="s">
        <v>23</v>
      </c>
    </row>
    <row r="2345" spans="10:11" x14ac:dyDescent="0.3">
      <c r="J2345">
        <v>34070</v>
      </c>
      <c r="K2345" t="s">
        <v>23</v>
      </c>
    </row>
    <row r="2346" spans="10:11" x14ac:dyDescent="0.3">
      <c r="J2346">
        <v>50630</v>
      </c>
      <c r="K2346" t="s">
        <v>23</v>
      </c>
    </row>
    <row r="2347" spans="10:11" x14ac:dyDescent="0.3">
      <c r="J2347">
        <v>46390</v>
      </c>
      <c r="K2347" t="s">
        <v>23</v>
      </c>
    </row>
    <row r="2348" spans="10:11" x14ac:dyDescent="0.3">
      <c r="J2348">
        <v>48760</v>
      </c>
      <c r="K2348" t="s">
        <v>23</v>
      </c>
    </row>
    <row r="2349" spans="10:11" x14ac:dyDescent="0.3">
      <c r="J2349">
        <v>26900</v>
      </c>
      <c r="K2349" t="s">
        <v>23</v>
      </c>
    </row>
    <row r="2350" spans="10:11" x14ac:dyDescent="0.3">
      <c r="J2350">
        <v>175670</v>
      </c>
      <c r="K2350" t="s">
        <v>23</v>
      </c>
    </row>
    <row r="2351" spans="10:11" x14ac:dyDescent="0.3">
      <c r="J2351">
        <v>24080</v>
      </c>
      <c r="K2351" t="s">
        <v>23</v>
      </c>
    </row>
    <row r="2352" spans="10:11" x14ac:dyDescent="0.3">
      <c r="J2352">
        <v>28140</v>
      </c>
      <c r="K2352" t="s">
        <v>23</v>
      </c>
    </row>
    <row r="2353" spans="10:11" x14ac:dyDescent="0.3">
      <c r="J2353">
        <v>112450</v>
      </c>
      <c r="K2353" t="s">
        <v>23</v>
      </c>
    </row>
    <row r="2354" spans="10:11" x14ac:dyDescent="0.3">
      <c r="J2354">
        <v>190490</v>
      </c>
      <c r="K2354" t="s">
        <v>23</v>
      </c>
    </row>
    <row r="2355" spans="10:11" x14ac:dyDescent="0.3">
      <c r="J2355">
        <v>57690</v>
      </c>
      <c r="K2355" t="s">
        <v>23</v>
      </c>
    </row>
    <row r="2356" spans="10:11" x14ac:dyDescent="0.3">
      <c r="J2356">
        <v>46630</v>
      </c>
      <c r="K2356" t="s">
        <v>23</v>
      </c>
    </row>
    <row r="2357" spans="10:11" x14ac:dyDescent="0.3">
      <c r="J2357">
        <v>47240</v>
      </c>
      <c r="K2357" t="s">
        <v>23</v>
      </c>
    </row>
    <row r="2358" spans="10:11" x14ac:dyDescent="0.3">
      <c r="J2358">
        <v>32110</v>
      </c>
      <c r="K2358" t="s">
        <v>23</v>
      </c>
    </row>
    <row r="2359" spans="10:11" x14ac:dyDescent="0.3">
      <c r="J2359">
        <v>53770</v>
      </c>
      <c r="K2359" t="s">
        <v>23</v>
      </c>
    </row>
    <row r="2360" spans="10:11" x14ac:dyDescent="0.3">
      <c r="J2360">
        <v>52080</v>
      </c>
      <c r="K2360" t="s">
        <v>23</v>
      </c>
    </row>
    <row r="2361" spans="10:11" x14ac:dyDescent="0.3">
      <c r="J2361">
        <v>48770</v>
      </c>
      <c r="K2361" t="s">
        <v>23</v>
      </c>
    </row>
    <row r="2362" spans="10:11" x14ac:dyDescent="0.3">
      <c r="J2362">
        <v>31170</v>
      </c>
      <c r="K2362" t="s">
        <v>23</v>
      </c>
    </row>
    <row r="2363" spans="10:11" x14ac:dyDescent="0.3">
      <c r="J2363">
        <v>196580</v>
      </c>
      <c r="K2363" t="s">
        <v>23</v>
      </c>
    </row>
    <row r="2364" spans="10:11" x14ac:dyDescent="0.3">
      <c r="J2364">
        <v>30690</v>
      </c>
      <c r="K2364" t="s">
        <v>23</v>
      </c>
    </row>
    <row r="2365" spans="10:11" x14ac:dyDescent="0.3">
      <c r="J2365">
        <v>104350</v>
      </c>
      <c r="K2365" t="s">
        <v>23</v>
      </c>
    </row>
    <row r="2366" spans="10:11" x14ac:dyDescent="0.3">
      <c r="J2366">
        <v>57680</v>
      </c>
      <c r="K2366" t="s">
        <v>23</v>
      </c>
    </row>
    <row r="2367" spans="10:11" x14ac:dyDescent="0.3">
      <c r="J2367">
        <v>50420</v>
      </c>
      <c r="K2367" t="s">
        <v>23</v>
      </c>
    </row>
    <row r="2368" spans="10:11" x14ac:dyDescent="0.3">
      <c r="J2368">
        <v>57700</v>
      </c>
      <c r="K2368" t="s">
        <v>23</v>
      </c>
    </row>
    <row r="2369" spans="10:11" x14ac:dyDescent="0.3">
      <c r="J2369">
        <v>77560</v>
      </c>
      <c r="K2369" t="s">
        <v>23</v>
      </c>
    </row>
    <row r="2370" spans="10:11" x14ac:dyDescent="0.3">
      <c r="J2370">
        <v>103060</v>
      </c>
      <c r="K2370" t="s">
        <v>23</v>
      </c>
    </row>
    <row r="2371" spans="10:11" x14ac:dyDescent="0.3">
      <c r="J2371">
        <v>39360</v>
      </c>
      <c r="K2371" t="s">
        <v>23</v>
      </c>
    </row>
    <row r="2372" spans="10:11" x14ac:dyDescent="0.3">
      <c r="J2372">
        <v>79450</v>
      </c>
      <c r="K2372" t="s">
        <v>23</v>
      </c>
    </row>
    <row r="2373" spans="10:11" x14ac:dyDescent="0.3">
      <c r="J2373">
        <v>57430</v>
      </c>
      <c r="K2373" t="s">
        <v>23</v>
      </c>
    </row>
    <row r="2374" spans="10:11" x14ac:dyDescent="0.3">
      <c r="J2374">
        <v>152020</v>
      </c>
      <c r="K2374" t="s">
        <v>23</v>
      </c>
    </row>
    <row r="2375" spans="10:11" x14ac:dyDescent="0.3">
      <c r="J2375">
        <v>54400</v>
      </c>
      <c r="K2375" t="s">
        <v>23</v>
      </c>
    </row>
    <row r="2376" spans="10:11" x14ac:dyDescent="0.3">
      <c r="J2376">
        <v>37600</v>
      </c>
      <c r="K2376" t="s">
        <v>23</v>
      </c>
    </row>
    <row r="2377" spans="10:11" x14ac:dyDescent="0.3">
      <c r="J2377">
        <v>35170</v>
      </c>
      <c r="K2377" t="s">
        <v>23</v>
      </c>
    </row>
    <row r="2378" spans="10:11" x14ac:dyDescent="0.3">
      <c r="J2378">
        <v>25800</v>
      </c>
      <c r="K2378" t="s">
        <v>23</v>
      </c>
    </row>
    <row r="2379" spans="10:11" x14ac:dyDescent="0.3">
      <c r="J2379">
        <v>21660</v>
      </c>
      <c r="K2379" t="s">
        <v>23</v>
      </c>
    </row>
    <row r="2380" spans="10:11" x14ac:dyDescent="0.3">
      <c r="J2380">
        <v>58690</v>
      </c>
      <c r="K2380" t="s">
        <v>23</v>
      </c>
    </row>
    <row r="2381" spans="10:11" x14ac:dyDescent="0.3">
      <c r="J2381">
        <v>80080</v>
      </c>
      <c r="K2381" t="s">
        <v>23</v>
      </c>
    </row>
    <row r="2382" spans="10:11" x14ac:dyDescent="0.3">
      <c r="J2382">
        <v>52060</v>
      </c>
      <c r="K2382" t="s">
        <v>23</v>
      </c>
    </row>
    <row r="2383" spans="10:11" x14ac:dyDescent="0.3">
      <c r="J2383">
        <v>52950</v>
      </c>
      <c r="K2383" t="s">
        <v>23</v>
      </c>
    </row>
    <row r="2384" spans="10:11" x14ac:dyDescent="0.3">
      <c r="J2384">
        <v>164130</v>
      </c>
      <c r="K2384" t="s">
        <v>23</v>
      </c>
    </row>
    <row r="2385" spans="10:11" x14ac:dyDescent="0.3">
      <c r="J2385">
        <v>132690</v>
      </c>
      <c r="K2385" t="s">
        <v>23</v>
      </c>
    </row>
    <row r="2386" spans="10:11" x14ac:dyDescent="0.3">
      <c r="J2386">
        <v>27830</v>
      </c>
      <c r="K2386" t="s">
        <v>23</v>
      </c>
    </row>
    <row r="2387" spans="10:11" x14ac:dyDescent="0.3">
      <c r="J2387">
        <v>54330</v>
      </c>
      <c r="K2387" t="s">
        <v>23</v>
      </c>
    </row>
    <row r="2388" spans="10:11" x14ac:dyDescent="0.3">
      <c r="J2388">
        <v>20130</v>
      </c>
      <c r="K2388" t="s">
        <v>23</v>
      </c>
    </row>
    <row r="2389" spans="10:11" x14ac:dyDescent="0.3">
      <c r="J2389">
        <v>139660</v>
      </c>
      <c r="K2389" t="s">
        <v>23</v>
      </c>
    </row>
    <row r="2390" spans="10:11" x14ac:dyDescent="0.3">
      <c r="J2390">
        <v>43740</v>
      </c>
      <c r="K2390" t="s">
        <v>23</v>
      </c>
    </row>
    <row r="2391" spans="10:11" x14ac:dyDescent="0.3">
      <c r="J2391">
        <v>68420</v>
      </c>
      <c r="K2391" t="s">
        <v>23</v>
      </c>
    </row>
    <row r="2392" spans="10:11" x14ac:dyDescent="0.3">
      <c r="J2392">
        <v>174260</v>
      </c>
      <c r="K2392" t="s">
        <v>23</v>
      </c>
    </row>
    <row r="2393" spans="10:11" x14ac:dyDescent="0.3">
      <c r="J2393">
        <v>176030</v>
      </c>
      <c r="K2393" t="s">
        <v>23</v>
      </c>
    </row>
    <row r="2394" spans="10:11" x14ac:dyDescent="0.3">
      <c r="J2394">
        <v>45810</v>
      </c>
      <c r="K2394" t="s">
        <v>23</v>
      </c>
    </row>
    <row r="2395" spans="10:11" x14ac:dyDescent="0.3">
      <c r="J2395">
        <v>47350</v>
      </c>
      <c r="K2395" t="s">
        <v>23</v>
      </c>
    </row>
    <row r="2396" spans="10:11" x14ac:dyDescent="0.3">
      <c r="J2396">
        <v>55050</v>
      </c>
      <c r="K2396" t="s">
        <v>23</v>
      </c>
    </row>
    <row r="2397" spans="10:11" x14ac:dyDescent="0.3">
      <c r="J2397">
        <v>54700</v>
      </c>
      <c r="K2397" t="s">
        <v>23</v>
      </c>
    </row>
    <row r="2398" spans="10:11" x14ac:dyDescent="0.3">
      <c r="J2398">
        <v>54760</v>
      </c>
      <c r="K2398" t="s">
        <v>23</v>
      </c>
    </row>
    <row r="2399" spans="10:11" x14ac:dyDescent="0.3">
      <c r="J2399">
        <v>25870</v>
      </c>
      <c r="K2399" t="s">
        <v>23</v>
      </c>
    </row>
    <row r="2400" spans="10:11" x14ac:dyDescent="0.3">
      <c r="J2400">
        <v>24400</v>
      </c>
      <c r="K2400" t="s">
        <v>23</v>
      </c>
    </row>
    <row r="2401" spans="10:11" x14ac:dyDescent="0.3">
      <c r="J2401">
        <v>153790</v>
      </c>
      <c r="K2401" t="s">
        <v>23</v>
      </c>
    </row>
    <row r="2402" spans="10:11" x14ac:dyDescent="0.3">
      <c r="J2402">
        <v>70820</v>
      </c>
      <c r="K2402" t="s">
        <v>23</v>
      </c>
    </row>
    <row r="2403" spans="10:11" x14ac:dyDescent="0.3">
      <c r="J2403">
        <v>27280</v>
      </c>
      <c r="K2403" t="s">
        <v>23</v>
      </c>
    </row>
    <row r="2404" spans="10:11" x14ac:dyDescent="0.3">
      <c r="J2404">
        <v>53680</v>
      </c>
      <c r="K2404" t="s">
        <v>23</v>
      </c>
    </row>
    <row r="2405" spans="10:11" x14ac:dyDescent="0.3">
      <c r="J2405">
        <v>31950</v>
      </c>
      <c r="K2405" t="s">
        <v>23</v>
      </c>
    </row>
    <row r="2406" spans="10:11" x14ac:dyDescent="0.3">
      <c r="J2406">
        <v>39890</v>
      </c>
      <c r="K2406" t="s">
        <v>23</v>
      </c>
    </row>
    <row r="2407" spans="10:11" x14ac:dyDescent="0.3">
      <c r="J2407">
        <v>33060</v>
      </c>
      <c r="K2407" t="s">
        <v>23</v>
      </c>
    </row>
    <row r="2408" spans="10:11" x14ac:dyDescent="0.3">
      <c r="J2408">
        <v>70050</v>
      </c>
      <c r="K2408" t="s">
        <v>23</v>
      </c>
    </row>
    <row r="2409" spans="10:11" x14ac:dyDescent="0.3">
      <c r="J2409">
        <v>26550</v>
      </c>
      <c r="K2409" t="s">
        <v>23</v>
      </c>
    </row>
    <row r="2410" spans="10:11" x14ac:dyDescent="0.3">
      <c r="J2410">
        <v>13930</v>
      </c>
      <c r="K2410" t="s">
        <v>23</v>
      </c>
    </row>
    <row r="2411" spans="10:11" x14ac:dyDescent="0.3">
      <c r="J2411">
        <v>25700</v>
      </c>
      <c r="K2411" t="s">
        <v>23</v>
      </c>
    </row>
    <row r="2412" spans="10:11" x14ac:dyDescent="0.3">
      <c r="J2412">
        <v>35370</v>
      </c>
      <c r="K2412" t="s">
        <v>23</v>
      </c>
    </row>
    <row r="2413" spans="10:11" x14ac:dyDescent="0.3">
      <c r="J2413">
        <v>39860</v>
      </c>
      <c r="K2413" t="s">
        <v>23</v>
      </c>
    </row>
    <row r="2414" spans="10:11" x14ac:dyDescent="0.3">
      <c r="J2414">
        <v>20280</v>
      </c>
      <c r="K2414" t="s">
        <v>23</v>
      </c>
    </row>
    <row r="2415" spans="10:11" x14ac:dyDescent="0.3">
      <c r="J2415">
        <v>95250</v>
      </c>
      <c r="K2415" t="s">
        <v>23</v>
      </c>
    </row>
    <row r="2416" spans="10:11" x14ac:dyDescent="0.3">
      <c r="J2416">
        <v>29290</v>
      </c>
      <c r="K2416" t="s">
        <v>23</v>
      </c>
    </row>
    <row r="2417" spans="10:11" x14ac:dyDescent="0.3">
      <c r="J2417">
        <v>22750</v>
      </c>
      <c r="K2417" t="s">
        <v>23</v>
      </c>
    </row>
    <row r="2418" spans="10:11" x14ac:dyDescent="0.3">
      <c r="J2418">
        <v>78790</v>
      </c>
      <c r="K2418" t="s">
        <v>23</v>
      </c>
    </row>
    <row r="2419" spans="10:11" x14ac:dyDescent="0.3">
      <c r="J2419">
        <v>49300</v>
      </c>
      <c r="K2419" t="s">
        <v>23</v>
      </c>
    </row>
    <row r="2420" spans="10:11" x14ac:dyDescent="0.3">
      <c r="J2420">
        <v>78470</v>
      </c>
      <c r="K2420" t="s">
        <v>23</v>
      </c>
    </row>
    <row r="2421" spans="10:11" x14ac:dyDescent="0.3">
      <c r="J2421">
        <v>44010</v>
      </c>
      <c r="K2421" t="s">
        <v>23</v>
      </c>
    </row>
    <row r="2422" spans="10:11" x14ac:dyDescent="0.3">
      <c r="J2422">
        <v>92410</v>
      </c>
      <c r="K2422" t="s">
        <v>23</v>
      </c>
    </row>
    <row r="2423" spans="10:11" x14ac:dyDescent="0.3">
      <c r="J2423">
        <v>29740</v>
      </c>
      <c r="K2423" t="s">
        <v>23</v>
      </c>
    </row>
    <row r="2424" spans="10:11" x14ac:dyDescent="0.3">
      <c r="J2424">
        <v>45020</v>
      </c>
      <c r="K2424" t="s">
        <v>23</v>
      </c>
    </row>
    <row r="2425" spans="10:11" x14ac:dyDescent="0.3">
      <c r="J2425">
        <v>129360</v>
      </c>
      <c r="K2425" t="s">
        <v>23</v>
      </c>
    </row>
    <row r="2426" spans="10:11" x14ac:dyDescent="0.3">
      <c r="J2426">
        <v>23050</v>
      </c>
      <c r="K2426" t="s">
        <v>23</v>
      </c>
    </row>
    <row r="2427" spans="10:11" x14ac:dyDescent="0.3">
      <c r="J2427">
        <v>167040</v>
      </c>
      <c r="K2427" t="s">
        <v>23</v>
      </c>
    </row>
    <row r="2428" spans="10:11" x14ac:dyDescent="0.3">
      <c r="J2428">
        <v>34330</v>
      </c>
      <c r="K2428" t="s">
        <v>23</v>
      </c>
    </row>
    <row r="2429" spans="10:11" x14ac:dyDescent="0.3">
      <c r="J2429">
        <v>64300</v>
      </c>
      <c r="K2429" t="s">
        <v>23</v>
      </c>
    </row>
    <row r="2430" spans="10:11" x14ac:dyDescent="0.3">
      <c r="J2430">
        <v>65160</v>
      </c>
      <c r="K2430" t="s">
        <v>23</v>
      </c>
    </row>
    <row r="2431" spans="10:11" x14ac:dyDescent="0.3">
      <c r="J2431">
        <v>39070</v>
      </c>
      <c r="K2431" t="s">
        <v>23</v>
      </c>
    </row>
    <row r="2432" spans="10:11" x14ac:dyDescent="0.3">
      <c r="J2432">
        <v>68830</v>
      </c>
      <c r="K2432" t="s">
        <v>23</v>
      </c>
    </row>
    <row r="2433" spans="10:11" x14ac:dyDescent="0.3">
      <c r="J2433">
        <v>103680</v>
      </c>
      <c r="K2433" t="s">
        <v>23</v>
      </c>
    </row>
    <row r="2434" spans="10:11" x14ac:dyDescent="0.3">
      <c r="J2434">
        <v>61340</v>
      </c>
      <c r="K2434" t="s">
        <v>23</v>
      </c>
    </row>
    <row r="2435" spans="10:11" x14ac:dyDescent="0.3">
      <c r="J2435">
        <v>67350</v>
      </c>
      <c r="K2435" t="s">
        <v>23</v>
      </c>
    </row>
    <row r="2436" spans="10:11" x14ac:dyDescent="0.3">
      <c r="J2436">
        <v>32950</v>
      </c>
      <c r="K2436" t="s">
        <v>23</v>
      </c>
    </row>
    <row r="2437" spans="10:11" x14ac:dyDescent="0.3">
      <c r="J2437">
        <v>52380</v>
      </c>
      <c r="K2437" t="s">
        <v>23</v>
      </c>
    </row>
    <row r="2438" spans="10:11" x14ac:dyDescent="0.3">
      <c r="J2438">
        <v>64720</v>
      </c>
      <c r="K2438" t="s">
        <v>23</v>
      </c>
    </row>
    <row r="2439" spans="10:11" x14ac:dyDescent="0.3">
      <c r="J2439">
        <v>96100</v>
      </c>
      <c r="K2439" t="s">
        <v>23</v>
      </c>
    </row>
    <row r="2440" spans="10:11" x14ac:dyDescent="0.3">
      <c r="J2440">
        <v>198330</v>
      </c>
      <c r="K2440" t="s">
        <v>23</v>
      </c>
    </row>
    <row r="2441" spans="10:11" x14ac:dyDescent="0.3">
      <c r="J2441">
        <v>97560</v>
      </c>
      <c r="K2441" t="s">
        <v>23</v>
      </c>
    </row>
    <row r="2442" spans="10:11" x14ac:dyDescent="0.3">
      <c r="J2442">
        <v>49680</v>
      </c>
      <c r="K2442" t="s">
        <v>23</v>
      </c>
    </row>
    <row r="2443" spans="10:11" x14ac:dyDescent="0.3">
      <c r="J2443">
        <v>21450</v>
      </c>
      <c r="K2443" t="s">
        <v>23</v>
      </c>
    </row>
    <row r="2444" spans="10:11" x14ac:dyDescent="0.3">
      <c r="J2444">
        <v>83460</v>
      </c>
      <c r="K2444" t="s">
        <v>23</v>
      </c>
    </row>
    <row r="2445" spans="10:11" x14ac:dyDescent="0.3">
      <c r="J2445">
        <v>34450</v>
      </c>
      <c r="K2445" t="s">
        <v>23</v>
      </c>
    </row>
    <row r="2446" spans="10:11" x14ac:dyDescent="0.3">
      <c r="J2446">
        <v>27600</v>
      </c>
      <c r="K2446" t="s">
        <v>23</v>
      </c>
    </row>
    <row r="2447" spans="10:11" x14ac:dyDescent="0.3">
      <c r="J2447">
        <v>62940</v>
      </c>
      <c r="K2447" t="s">
        <v>23</v>
      </c>
    </row>
    <row r="2448" spans="10:11" x14ac:dyDescent="0.3">
      <c r="J2448">
        <v>29320</v>
      </c>
      <c r="K2448" t="s">
        <v>23</v>
      </c>
    </row>
    <row r="2449" spans="10:11" x14ac:dyDescent="0.3">
      <c r="J2449">
        <v>45070</v>
      </c>
      <c r="K2449" t="s">
        <v>23</v>
      </c>
    </row>
    <row r="2450" spans="10:11" x14ac:dyDescent="0.3">
      <c r="J2450">
        <v>85640</v>
      </c>
      <c r="K2450" t="s">
        <v>23</v>
      </c>
    </row>
    <row r="2451" spans="10:11" x14ac:dyDescent="0.3">
      <c r="J2451">
        <v>81610</v>
      </c>
      <c r="K2451" t="s">
        <v>23</v>
      </c>
    </row>
    <row r="2452" spans="10:11" x14ac:dyDescent="0.3">
      <c r="J2452">
        <v>21090</v>
      </c>
      <c r="K2452" t="s">
        <v>23</v>
      </c>
    </row>
    <row r="2453" spans="10:11" x14ac:dyDescent="0.3">
      <c r="J2453">
        <v>52940</v>
      </c>
      <c r="K2453" t="s">
        <v>23</v>
      </c>
    </row>
    <row r="2454" spans="10:11" x14ac:dyDescent="0.3">
      <c r="J2454">
        <v>27180</v>
      </c>
      <c r="K2454" t="s">
        <v>23</v>
      </c>
    </row>
    <row r="2455" spans="10:11" x14ac:dyDescent="0.3">
      <c r="J2455">
        <v>58110</v>
      </c>
      <c r="K2455" t="s">
        <v>23</v>
      </c>
    </row>
    <row r="2456" spans="10:11" x14ac:dyDescent="0.3">
      <c r="J2456">
        <v>24370</v>
      </c>
      <c r="K2456" t="s">
        <v>23</v>
      </c>
    </row>
    <row r="2457" spans="10:11" x14ac:dyDescent="0.3">
      <c r="J2457">
        <v>27660</v>
      </c>
      <c r="K2457" t="s">
        <v>23</v>
      </c>
    </row>
    <row r="2458" spans="10:11" x14ac:dyDescent="0.3">
      <c r="J2458">
        <v>190380</v>
      </c>
      <c r="K2458" t="s">
        <v>23</v>
      </c>
    </row>
    <row r="2459" spans="10:11" x14ac:dyDescent="0.3">
      <c r="J2459">
        <v>30550</v>
      </c>
      <c r="K2459" t="s">
        <v>23</v>
      </c>
    </row>
    <row r="2460" spans="10:11" x14ac:dyDescent="0.3">
      <c r="J2460">
        <v>22890</v>
      </c>
      <c r="K2460" t="s">
        <v>23</v>
      </c>
    </row>
    <row r="2461" spans="10:11" x14ac:dyDescent="0.3">
      <c r="J2461">
        <v>129650</v>
      </c>
      <c r="K2461" t="s">
        <v>23</v>
      </c>
    </row>
    <row r="2462" spans="10:11" x14ac:dyDescent="0.3">
      <c r="J2462">
        <v>35390</v>
      </c>
      <c r="K2462" t="s">
        <v>23</v>
      </c>
    </row>
    <row r="2463" spans="10:11" x14ac:dyDescent="0.3">
      <c r="J2463">
        <v>60290</v>
      </c>
      <c r="K2463" t="s">
        <v>23</v>
      </c>
    </row>
    <row r="2464" spans="10:11" x14ac:dyDescent="0.3">
      <c r="J2464">
        <v>26790</v>
      </c>
      <c r="K2464" t="s">
        <v>23</v>
      </c>
    </row>
    <row r="2465" spans="10:11" x14ac:dyDescent="0.3">
      <c r="J2465">
        <v>37020</v>
      </c>
      <c r="K2465" t="s">
        <v>23</v>
      </c>
    </row>
    <row r="2466" spans="10:11" x14ac:dyDescent="0.3">
      <c r="J2466">
        <v>23980</v>
      </c>
      <c r="K2466" t="s">
        <v>23</v>
      </c>
    </row>
    <row r="2467" spans="10:11" x14ac:dyDescent="0.3">
      <c r="J2467">
        <v>54680</v>
      </c>
      <c r="K2467" t="s">
        <v>23</v>
      </c>
    </row>
    <row r="2468" spans="10:11" x14ac:dyDescent="0.3">
      <c r="J2468">
        <v>131160</v>
      </c>
      <c r="K2468" t="s">
        <v>23</v>
      </c>
    </row>
    <row r="2469" spans="10:11" x14ac:dyDescent="0.3">
      <c r="J2469">
        <v>193280</v>
      </c>
      <c r="K2469" t="s">
        <v>23</v>
      </c>
    </row>
    <row r="2470" spans="10:11" x14ac:dyDescent="0.3">
      <c r="J2470">
        <v>83210</v>
      </c>
      <c r="K2470" t="s">
        <v>23</v>
      </c>
    </row>
    <row r="2471" spans="10:11" x14ac:dyDescent="0.3">
      <c r="J2471">
        <v>23420</v>
      </c>
      <c r="K2471" t="s">
        <v>23</v>
      </c>
    </row>
    <row r="2472" spans="10:11" x14ac:dyDescent="0.3">
      <c r="J2472">
        <v>40710</v>
      </c>
      <c r="K2472" t="s">
        <v>23</v>
      </c>
    </row>
    <row r="2473" spans="10:11" x14ac:dyDescent="0.3">
      <c r="J2473">
        <v>31430</v>
      </c>
      <c r="K2473" t="s">
        <v>23</v>
      </c>
    </row>
    <row r="2474" spans="10:11" x14ac:dyDescent="0.3">
      <c r="J2474">
        <v>20440</v>
      </c>
      <c r="K2474" t="s">
        <v>23</v>
      </c>
    </row>
    <row r="2475" spans="10:11" x14ac:dyDescent="0.3">
      <c r="J2475">
        <v>134640</v>
      </c>
      <c r="K2475" t="s">
        <v>23</v>
      </c>
    </row>
    <row r="2476" spans="10:11" x14ac:dyDescent="0.3">
      <c r="J2476">
        <v>79910</v>
      </c>
      <c r="K2476" t="s">
        <v>23</v>
      </c>
    </row>
    <row r="2477" spans="10:11" x14ac:dyDescent="0.3">
      <c r="J2477">
        <v>33770</v>
      </c>
      <c r="K2477" t="s">
        <v>23</v>
      </c>
    </row>
    <row r="2478" spans="10:11" x14ac:dyDescent="0.3">
      <c r="J2478">
        <v>55380</v>
      </c>
      <c r="K2478" t="s">
        <v>23</v>
      </c>
    </row>
    <row r="2479" spans="10:11" x14ac:dyDescent="0.3">
      <c r="J2479">
        <v>25920</v>
      </c>
      <c r="K2479" t="s">
        <v>23</v>
      </c>
    </row>
    <row r="2480" spans="10:11" x14ac:dyDescent="0.3">
      <c r="J2480">
        <v>53460</v>
      </c>
      <c r="K2480" t="s">
        <v>23</v>
      </c>
    </row>
    <row r="2481" spans="10:11" x14ac:dyDescent="0.3">
      <c r="J2481">
        <v>42130</v>
      </c>
      <c r="K2481" t="s">
        <v>23</v>
      </c>
    </row>
    <row r="2482" spans="10:11" x14ac:dyDescent="0.3">
      <c r="J2482">
        <v>41270</v>
      </c>
      <c r="K2482" t="s">
        <v>23</v>
      </c>
    </row>
    <row r="2483" spans="10:11" x14ac:dyDescent="0.3">
      <c r="J2483">
        <v>24380</v>
      </c>
      <c r="K2483" t="s">
        <v>23</v>
      </c>
    </row>
    <row r="2484" spans="10:11" x14ac:dyDescent="0.3">
      <c r="J2484">
        <v>68700</v>
      </c>
      <c r="K2484" t="s">
        <v>23</v>
      </c>
    </row>
    <row r="2485" spans="10:11" x14ac:dyDescent="0.3">
      <c r="J2485">
        <v>104470</v>
      </c>
      <c r="K2485" t="s">
        <v>23</v>
      </c>
    </row>
    <row r="2486" spans="10:11" x14ac:dyDescent="0.3">
      <c r="J2486">
        <v>96670</v>
      </c>
      <c r="K2486" t="s">
        <v>23</v>
      </c>
    </row>
    <row r="2487" spans="10:11" x14ac:dyDescent="0.3">
      <c r="J2487">
        <v>21480</v>
      </c>
      <c r="K2487" t="s">
        <v>23</v>
      </c>
    </row>
    <row r="2488" spans="10:11" x14ac:dyDescent="0.3">
      <c r="J2488">
        <v>89260</v>
      </c>
      <c r="K2488" t="s">
        <v>23</v>
      </c>
    </row>
    <row r="2489" spans="10:11" x14ac:dyDescent="0.3">
      <c r="J2489">
        <v>65130</v>
      </c>
      <c r="K2489" t="s">
        <v>23</v>
      </c>
    </row>
    <row r="2490" spans="10:11" x14ac:dyDescent="0.3">
      <c r="J2490">
        <v>67990</v>
      </c>
      <c r="K2490" t="s">
        <v>23</v>
      </c>
    </row>
    <row r="2491" spans="10:11" x14ac:dyDescent="0.3">
      <c r="J2491">
        <v>162910</v>
      </c>
      <c r="K2491" t="s">
        <v>23</v>
      </c>
    </row>
    <row r="2492" spans="10:11" x14ac:dyDescent="0.3">
      <c r="J2492">
        <v>27050</v>
      </c>
      <c r="K2492" t="s">
        <v>23</v>
      </c>
    </row>
    <row r="2493" spans="10:11" x14ac:dyDescent="0.3">
      <c r="J2493">
        <v>44480</v>
      </c>
      <c r="K2493" t="s">
        <v>23</v>
      </c>
    </row>
    <row r="2494" spans="10:11" x14ac:dyDescent="0.3">
      <c r="J2494">
        <v>96370</v>
      </c>
      <c r="K2494" t="s">
        <v>23</v>
      </c>
    </row>
    <row r="2495" spans="10:11" x14ac:dyDescent="0.3">
      <c r="J2495">
        <v>35910</v>
      </c>
      <c r="K2495" t="s">
        <v>23</v>
      </c>
    </row>
    <row r="2496" spans="10:11" x14ac:dyDescent="0.3">
      <c r="J2496">
        <v>54050</v>
      </c>
      <c r="K2496" t="s">
        <v>23</v>
      </c>
    </row>
    <row r="2497" spans="10:11" x14ac:dyDescent="0.3">
      <c r="J2497">
        <v>46840</v>
      </c>
      <c r="K2497" t="s">
        <v>23</v>
      </c>
    </row>
    <row r="2498" spans="10:11" x14ac:dyDescent="0.3">
      <c r="J2498">
        <v>15140</v>
      </c>
      <c r="K2498" t="s">
        <v>23</v>
      </c>
    </row>
    <row r="2499" spans="10:11" x14ac:dyDescent="0.3">
      <c r="J2499">
        <v>29560</v>
      </c>
      <c r="K2499" t="s">
        <v>23</v>
      </c>
    </row>
    <row r="2500" spans="10:11" x14ac:dyDescent="0.3">
      <c r="J2500">
        <v>51540</v>
      </c>
      <c r="K2500" t="s">
        <v>23</v>
      </c>
    </row>
    <row r="2501" spans="10:11" x14ac:dyDescent="0.3">
      <c r="J2501">
        <v>69620</v>
      </c>
      <c r="K2501" t="s">
        <v>23</v>
      </c>
    </row>
    <row r="2502" spans="10:11" x14ac:dyDescent="0.3">
      <c r="J2502">
        <v>56750</v>
      </c>
      <c r="K2502" t="s">
        <v>23</v>
      </c>
    </row>
    <row r="2503" spans="10:11" x14ac:dyDescent="0.3">
      <c r="J2503">
        <v>23790</v>
      </c>
      <c r="K2503" t="s">
        <v>23</v>
      </c>
    </row>
    <row r="2504" spans="10:11" x14ac:dyDescent="0.3">
      <c r="J2504">
        <v>38120</v>
      </c>
      <c r="K2504" t="s">
        <v>23</v>
      </c>
    </row>
    <row r="2505" spans="10:11" x14ac:dyDescent="0.3">
      <c r="J2505">
        <v>46480</v>
      </c>
      <c r="K2505" t="s">
        <v>23</v>
      </c>
    </row>
    <row r="2506" spans="10:11" x14ac:dyDescent="0.3">
      <c r="J2506">
        <v>29360</v>
      </c>
      <c r="K2506" t="s">
        <v>23</v>
      </c>
    </row>
    <row r="2507" spans="10:11" x14ac:dyDescent="0.3">
      <c r="J2507">
        <v>21050</v>
      </c>
      <c r="K2507" t="s">
        <v>23</v>
      </c>
    </row>
    <row r="2508" spans="10:11" x14ac:dyDescent="0.3">
      <c r="J2508">
        <v>85780</v>
      </c>
      <c r="K2508" t="s">
        <v>23</v>
      </c>
    </row>
    <row r="2509" spans="10:11" x14ac:dyDescent="0.3">
      <c r="J2509">
        <v>27060</v>
      </c>
      <c r="K2509" t="s">
        <v>23</v>
      </c>
    </row>
    <row r="2510" spans="10:11" x14ac:dyDescent="0.3">
      <c r="J2510">
        <v>63840</v>
      </c>
      <c r="K2510" t="s">
        <v>23</v>
      </c>
    </row>
    <row r="2511" spans="10:11" x14ac:dyDescent="0.3">
      <c r="J2511">
        <v>39680</v>
      </c>
      <c r="K2511" t="s">
        <v>23</v>
      </c>
    </row>
    <row r="2512" spans="10:11" x14ac:dyDescent="0.3">
      <c r="J2512">
        <v>99070</v>
      </c>
      <c r="K2512" t="s">
        <v>23</v>
      </c>
    </row>
    <row r="2513" spans="10:11" x14ac:dyDescent="0.3">
      <c r="J2513">
        <v>132250</v>
      </c>
      <c r="K2513" t="s">
        <v>23</v>
      </c>
    </row>
    <row r="2514" spans="10:11" x14ac:dyDescent="0.3">
      <c r="J2514">
        <v>35400</v>
      </c>
      <c r="K2514" t="s">
        <v>23</v>
      </c>
    </row>
    <row r="2515" spans="10:11" x14ac:dyDescent="0.3">
      <c r="J2515">
        <v>28040</v>
      </c>
      <c r="K2515" t="s">
        <v>23</v>
      </c>
    </row>
    <row r="2516" spans="10:11" x14ac:dyDescent="0.3">
      <c r="J2516">
        <v>193920</v>
      </c>
      <c r="K2516" t="s">
        <v>23</v>
      </c>
    </row>
    <row r="2517" spans="10:11" x14ac:dyDescent="0.3">
      <c r="J2517">
        <v>196650</v>
      </c>
      <c r="K2517" t="s">
        <v>23</v>
      </c>
    </row>
    <row r="2518" spans="10:11" x14ac:dyDescent="0.3">
      <c r="J2518">
        <v>24390</v>
      </c>
      <c r="K2518" t="s">
        <v>23</v>
      </c>
    </row>
    <row r="2519" spans="10:11" x14ac:dyDescent="0.3">
      <c r="J2519">
        <v>73140</v>
      </c>
      <c r="K2519" t="s">
        <v>23</v>
      </c>
    </row>
    <row r="2520" spans="10:11" x14ac:dyDescent="0.3">
      <c r="J2520">
        <v>39020</v>
      </c>
      <c r="K2520" t="s">
        <v>23</v>
      </c>
    </row>
    <row r="2521" spans="10:11" x14ac:dyDescent="0.3">
      <c r="J2521">
        <v>26620</v>
      </c>
      <c r="K2521" t="s">
        <v>23</v>
      </c>
    </row>
    <row r="2522" spans="10:11" x14ac:dyDescent="0.3">
      <c r="J2522">
        <v>28560</v>
      </c>
      <c r="K2522" t="s">
        <v>23</v>
      </c>
    </row>
    <row r="2523" spans="10:11" x14ac:dyDescent="0.3">
      <c r="J2523">
        <v>10810</v>
      </c>
      <c r="K2523" t="s">
        <v>23</v>
      </c>
    </row>
    <row r="2524" spans="10:11" x14ac:dyDescent="0.3">
      <c r="J2524">
        <v>24720</v>
      </c>
      <c r="K2524" t="s">
        <v>23</v>
      </c>
    </row>
    <row r="2525" spans="10:11" x14ac:dyDescent="0.3">
      <c r="J2525">
        <v>41970</v>
      </c>
      <c r="K2525" t="s">
        <v>23</v>
      </c>
    </row>
    <row r="2526" spans="10:11" x14ac:dyDescent="0.3">
      <c r="J2526">
        <v>97130</v>
      </c>
      <c r="K2526" t="s">
        <v>23</v>
      </c>
    </row>
    <row r="2527" spans="10:11" x14ac:dyDescent="0.3">
      <c r="J2527">
        <v>20620</v>
      </c>
      <c r="K2527" t="s">
        <v>23</v>
      </c>
    </row>
    <row r="2528" spans="10:11" x14ac:dyDescent="0.3">
      <c r="J2528">
        <v>47880</v>
      </c>
      <c r="K2528" t="s">
        <v>23</v>
      </c>
    </row>
    <row r="2529" spans="10:11" x14ac:dyDescent="0.3">
      <c r="J2529">
        <v>59060</v>
      </c>
      <c r="K2529" t="s">
        <v>23</v>
      </c>
    </row>
    <row r="2530" spans="10:11" x14ac:dyDescent="0.3">
      <c r="J2530">
        <v>38860</v>
      </c>
      <c r="K2530" t="s">
        <v>23</v>
      </c>
    </row>
    <row r="2531" spans="10:11" x14ac:dyDescent="0.3">
      <c r="J2531">
        <v>168230</v>
      </c>
      <c r="K2531" t="s">
        <v>23</v>
      </c>
    </row>
    <row r="2532" spans="10:11" x14ac:dyDescent="0.3">
      <c r="J2532">
        <v>29330</v>
      </c>
      <c r="K2532" t="s">
        <v>23</v>
      </c>
    </row>
    <row r="2533" spans="10:11" x14ac:dyDescent="0.3">
      <c r="J2533">
        <v>65000</v>
      </c>
      <c r="K2533" t="s">
        <v>23</v>
      </c>
    </row>
    <row r="2534" spans="10:11" x14ac:dyDescent="0.3">
      <c r="J2534">
        <v>171740</v>
      </c>
      <c r="K2534" t="s">
        <v>23</v>
      </c>
    </row>
    <row r="2535" spans="10:11" x14ac:dyDescent="0.3">
      <c r="J2535">
        <v>50330</v>
      </c>
      <c r="K2535" t="s">
        <v>23</v>
      </c>
    </row>
    <row r="2536" spans="10:11" x14ac:dyDescent="0.3">
      <c r="J2536">
        <v>25870</v>
      </c>
      <c r="K2536" t="s">
        <v>23</v>
      </c>
    </row>
    <row r="2537" spans="10:11" x14ac:dyDescent="0.3">
      <c r="J2537">
        <v>55070</v>
      </c>
      <c r="K2537" t="s">
        <v>23</v>
      </c>
    </row>
    <row r="2538" spans="10:11" x14ac:dyDescent="0.3">
      <c r="J2538">
        <v>43930</v>
      </c>
      <c r="K2538" t="s">
        <v>23</v>
      </c>
    </row>
    <row r="2539" spans="10:11" x14ac:dyDescent="0.3">
      <c r="J2539">
        <v>133480</v>
      </c>
      <c r="K2539" t="s">
        <v>23</v>
      </c>
    </row>
    <row r="2540" spans="10:11" x14ac:dyDescent="0.3">
      <c r="J2540">
        <v>65830</v>
      </c>
      <c r="K2540" t="s">
        <v>23</v>
      </c>
    </row>
    <row r="2541" spans="10:11" x14ac:dyDescent="0.3">
      <c r="J2541">
        <v>81030</v>
      </c>
      <c r="K2541" t="s">
        <v>23</v>
      </c>
    </row>
    <row r="2542" spans="10:11" x14ac:dyDescent="0.3">
      <c r="J2542">
        <v>39780</v>
      </c>
      <c r="K2542" t="s">
        <v>23</v>
      </c>
    </row>
    <row r="2543" spans="10:11" x14ac:dyDescent="0.3">
      <c r="J2543">
        <v>25440</v>
      </c>
      <c r="K2543" t="s">
        <v>23</v>
      </c>
    </row>
    <row r="2544" spans="10:11" x14ac:dyDescent="0.3">
      <c r="J2544">
        <v>53990</v>
      </c>
      <c r="K2544" t="s">
        <v>23</v>
      </c>
    </row>
    <row r="2545" spans="10:11" x14ac:dyDescent="0.3">
      <c r="J2545">
        <v>54870</v>
      </c>
      <c r="K2545" t="s">
        <v>23</v>
      </c>
    </row>
    <row r="2546" spans="10:11" x14ac:dyDescent="0.3">
      <c r="J2546">
        <v>68340</v>
      </c>
      <c r="K2546" t="s">
        <v>23</v>
      </c>
    </row>
    <row r="2547" spans="10:11" x14ac:dyDescent="0.3">
      <c r="J2547">
        <v>10910</v>
      </c>
      <c r="K2547" t="s">
        <v>23</v>
      </c>
    </row>
    <row r="2548" spans="10:11" x14ac:dyDescent="0.3">
      <c r="J2548">
        <v>57360</v>
      </c>
      <c r="K2548" t="s">
        <v>23</v>
      </c>
    </row>
    <row r="2549" spans="10:11" x14ac:dyDescent="0.3">
      <c r="J2549">
        <v>22260</v>
      </c>
      <c r="K2549" t="s">
        <v>23</v>
      </c>
    </row>
    <row r="2550" spans="10:11" x14ac:dyDescent="0.3">
      <c r="J2550">
        <v>57470</v>
      </c>
      <c r="K2550" t="s">
        <v>23</v>
      </c>
    </row>
    <row r="2551" spans="10:11" x14ac:dyDescent="0.3">
      <c r="J2551">
        <v>98540</v>
      </c>
      <c r="K2551" t="s">
        <v>23</v>
      </c>
    </row>
    <row r="2552" spans="10:11" x14ac:dyDescent="0.3">
      <c r="J2552">
        <v>54670</v>
      </c>
      <c r="K2552" t="s">
        <v>23</v>
      </c>
    </row>
    <row r="2553" spans="10:11" x14ac:dyDescent="0.3">
      <c r="J2553">
        <v>53800</v>
      </c>
      <c r="K2553" t="s">
        <v>23</v>
      </c>
    </row>
    <row r="2554" spans="10:11" x14ac:dyDescent="0.3">
      <c r="J2554">
        <v>51510</v>
      </c>
      <c r="K2554" t="s">
        <v>23</v>
      </c>
    </row>
    <row r="2555" spans="10:11" x14ac:dyDescent="0.3">
      <c r="J2555">
        <v>21330</v>
      </c>
      <c r="K2555" t="s">
        <v>23</v>
      </c>
    </row>
    <row r="2556" spans="10:11" x14ac:dyDescent="0.3">
      <c r="J2556">
        <v>24320</v>
      </c>
      <c r="K2556" t="s">
        <v>23</v>
      </c>
    </row>
    <row r="2557" spans="10:11" x14ac:dyDescent="0.3">
      <c r="J2557">
        <v>47710</v>
      </c>
      <c r="K2557" t="s">
        <v>23</v>
      </c>
    </row>
    <row r="2558" spans="10:11" x14ac:dyDescent="0.3">
      <c r="J2558">
        <v>191610</v>
      </c>
      <c r="K2558" t="s">
        <v>23</v>
      </c>
    </row>
    <row r="2559" spans="10:11" x14ac:dyDescent="0.3">
      <c r="J2559">
        <v>50870</v>
      </c>
      <c r="K2559" t="s">
        <v>23</v>
      </c>
    </row>
    <row r="2560" spans="10:11" x14ac:dyDescent="0.3">
      <c r="J2560">
        <v>28630</v>
      </c>
      <c r="K2560" t="s">
        <v>23</v>
      </c>
    </row>
    <row r="2561" spans="10:11" x14ac:dyDescent="0.3">
      <c r="J2561">
        <v>21440</v>
      </c>
      <c r="K2561" t="s">
        <v>23</v>
      </c>
    </row>
    <row r="2562" spans="10:11" x14ac:dyDescent="0.3">
      <c r="J2562">
        <v>30650</v>
      </c>
      <c r="K2562" t="s">
        <v>23</v>
      </c>
    </row>
    <row r="2563" spans="10:11" x14ac:dyDescent="0.3">
      <c r="J2563">
        <v>98880</v>
      </c>
      <c r="K2563" t="s">
        <v>23</v>
      </c>
    </row>
    <row r="2564" spans="10:11" x14ac:dyDescent="0.3">
      <c r="J2564">
        <v>28670</v>
      </c>
      <c r="K2564" t="s">
        <v>23</v>
      </c>
    </row>
    <row r="2565" spans="10:11" x14ac:dyDescent="0.3">
      <c r="J2565">
        <v>66670</v>
      </c>
      <c r="K2565" t="s">
        <v>23</v>
      </c>
    </row>
    <row r="2566" spans="10:11" x14ac:dyDescent="0.3">
      <c r="J2566">
        <v>50030</v>
      </c>
      <c r="K2566" t="s">
        <v>23</v>
      </c>
    </row>
    <row r="2567" spans="10:11" x14ac:dyDescent="0.3">
      <c r="J2567">
        <v>23670</v>
      </c>
      <c r="K2567" t="s">
        <v>23</v>
      </c>
    </row>
    <row r="2568" spans="10:11" x14ac:dyDescent="0.3">
      <c r="J2568">
        <v>28580</v>
      </c>
      <c r="K2568" t="s">
        <v>23</v>
      </c>
    </row>
    <row r="2569" spans="10:11" x14ac:dyDescent="0.3">
      <c r="J2569">
        <v>52040</v>
      </c>
      <c r="K2569" t="s">
        <v>23</v>
      </c>
    </row>
    <row r="2570" spans="10:11" x14ac:dyDescent="0.3">
      <c r="J2570">
        <v>41050</v>
      </c>
      <c r="K2570" t="s">
        <v>23</v>
      </c>
    </row>
    <row r="2571" spans="10:11" x14ac:dyDescent="0.3">
      <c r="J2571">
        <v>96790</v>
      </c>
      <c r="K2571" t="s">
        <v>23</v>
      </c>
    </row>
    <row r="2572" spans="10:11" x14ac:dyDescent="0.3">
      <c r="J2572">
        <v>104480</v>
      </c>
      <c r="K2572" t="s">
        <v>23</v>
      </c>
    </row>
    <row r="2573" spans="10:11" x14ac:dyDescent="0.3">
      <c r="J2573">
        <v>28970</v>
      </c>
      <c r="K2573" t="s">
        <v>23</v>
      </c>
    </row>
    <row r="2574" spans="10:11" x14ac:dyDescent="0.3">
      <c r="J2574">
        <v>59680</v>
      </c>
      <c r="K2574" t="s">
        <v>23</v>
      </c>
    </row>
    <row r="2575" spans="10:11" x14ac:dyDescent="0.3">
      <c r="J2575">
        <v>29910</v>
      </c>
      <c r="K2575" t="s">
        <v>23</v>
      </c>
    </row>
    <row r="2576" spans="10:11" x14ac:dyDescent="0.3">
      <c r="J2576">
        <v>196360</v>
      </c>
      <c r="K2576" t="s">
        <v>23</v>
      </c>
    </row>
    <row r="2577" spans="10:11" x14ac:dyDescent="0.3">
      <c r="J2577">
        <v>133410</v>
      </c>
      <c r="K2577" t="s">
        <v>23</v>
      </c>
    </row>
    <row r="2578" spans="10:11" x14ac:dyDescent="0.3">
      <c r="J2578">
        <v>43320</v>
      </c>
      <c r="K2578" t="s">
        <v>23</v>
      </c>
    </row>
    <row r="2579" spans="10:11" x14ac:dyDescent="0.3">
      <c r="J2579">
        <v>110310</v>
      </c>
      <c r="K2579" t="s">
        <v>23</v>
      </c>
    </row>
    <row r="2580" spans="10:11" x14ac:dyDescent="0.3">
      <c r="J2580">
        <v>44400</v>
      </c>
      <c r="K2580" t="s">
        <v>23</v>
      </c>
    </row>
    <row r="2581" spans="10:11" x14ac:dyDescent="0.3">
      <c r="J2581">
        <v>46170</v>
      </c>
      <c r="K2581" t="s">
        <v>23</v>
      </c>
    </row>
    <row r="2582" spans="10:11" x14ac:dyDescent="0.3">
      <c r="J2582">
        <v>26470</v>
      </c>
      <c r="K2582" t="s">
        <v>23</v>
      </c>
    </row>
    <row r="2583" spans="10:11" x14ac:dyDescent="0.3">
      <c r="J2583">
        <v>63230</v>
      </c>
      <c r="K2583" t="s">
        <v>23</v>
      </c>
    </row>
    <row r="2584" spans="10:11" x14ac:dyDescent="0.3">
      <c r="J2584">
        <v>56770</v>
      </c>
      <c r="K2584" t="s">
        <v>23</v>
      </c>
    </row>
    <row r="2585" spans="10:11" x14ac:dyDescent="0.3">
      <c r="J2585">
        <v>21870</v>
      </c>
      <c r="K2585" t="s">
        <v>23</v>
      </c>
    </row>
    <row r="2586" spans="10:11" x14ac:dyDescent="0.3">
      <c r="J2586">
        <v>37480</v>
      </c>
      <c r="K2586" t="s">
        <v>23</v>
      </c>
    </row>
    <row r="2587" spans="10:11" x14ac:dyDescent="0.3">
      <c r="J2587">
        <v>39770</v>
      </c>
      <c r="K2587" t="s">
        <v>23</v>
      </c>
    </row>
    <row r="2588" spans="10:11" x14ac:dyDescent="0.3">
      <c r="J2588">
        <v>86330</v>
      </c>
      <c r="K2588" t="s">
        <v>23</v>
      </c>
    </row>
    <row r="2589" spans="10:11" x14ac:dyDescent="0.3">
      <c r="J2589">
        <v>20080</v>
      </c>
      <c r="K2589" t="s">
        <v>23</v>
      </c>
    </row>
    <row r="2590" spans="10:11" x14ac:dyDescent="0.3">
      <c r="J2590">
        <v>44400</v>
      </c>
      <c r="K2590" t="s">
        <v>23</v>
      </c>
    </row>
    <row r="2591" spans="10:11" x14ac:dyDescent="0.3">
      <c r="J2591">
        <v>30670</v>
      </c>
      <c r="K2591" t="s">
        <v>23</v>
      </c>
    </row>
    <row r="2592" spans="10:11" x14ac:dyDescent="0.3">
      <c r="J2592">
        <v>53210</v>
      </c>
      <c r="K2592" t="s">
        <v>23</v>
      </c>
    </row>
    <row r="2593" spans="10:11" x14ac:dyDescent="0.3">
      <c r="J2593">
        <v>54100</v>
      </c>
      <c r="K2593" t="s">
        <v>23</v>
      </c>
    </row>
    <row r="2594" spans="10:11" x14ac:dyDescent="0.3">
      <c r="J2594">
        <v>27820</v>
      </c>
      <c r="K2594" t="s">
        <v>23</v>
      </c>
    </row>
    <row r="2595" spans="10:11" x14ac:dyDescent="0.3">
      <c r="J2595">
        <v>119570</v>
      </c>
      <c r="K2595" t="s">
        <v>23</v>
      </c>
    </row>
    <row r="2596" spans="10:11" x14ac:dyDescent="0.3">
      <c r="J2596">
        <v>33750</v>
      </c>
      <c r="K2596" t="s">
        <v>23</v>
      </c>
    </row>
    <row r="2597" spans="10:11" x14ac:dyDescent="0.3">
      <c r="J2597">
        <v>50980</v>
      </c>
      <c r="K2597" t="s">
        <v>23</v>
      </c>
    </row>
    <row r="2598" spans="10:11" x14ac:dyDescent="0.3">
      <c r="J2598">
        <v>48780</v>
      </c>
      <c r="K2598" t="s">
        <v>23</v>
      </c>
    </row>
    <row r="2599" spans="10:11" x14ac:dyDescent="0.3">
      <c r="J2599">
        <v>28370</v>
      </c>
      <c r="K2599" t="s">
        <v>23</v>
      </c>
    </row>
    <row r="2600" spans="10:11" x14ac:dyDescent="0.3">
      <c r="J2600">
        <v>24060</v>
      </c>
      <c r="K2600" t="s">
        <v>23</v>
      </c>
    </row>
    <row r="2601" spans="10:11" x14ac:dyDescent="0.3">
      <c r="J2601">
        <v>22690</v>
      </c>
      <c r="K2601" t="s">
        <v>23</v>
      </c>
    </row>
    <row r="2602" spans="10:11" x14ac:dyDescent="0.3">
      <c r="J2602">
        <v>41080</v>
      </c>
      <c r="K2602" t="s">
        <v>23</v>
      </c>
    </row>
    <row r="2603" spans="10:11" x14ac:dyDescent="0.3">
      <c r="J2603">
        <v>132060</v>
      </c>
      <c r="K2603" t="s">
        <v>23</v>
      </c>
    </row>
    <row r="2604" spans="10:11" x14ac:dyDescent="0.3">
      <c r="J2604">
        <v>49070</v>
      </c>
      <c r="K2604" t="s">
        <v>23</v>
      </c>
    </row>
    <row r="2605" spans="10:11" x14ac:dyDescent="0.3">
      <c r="J2605">
        <v>34820</v>
      </c>
      <c r="K2605" t="s">
        <v>23</v>
      </c>
    </row>
    <row r="2606" spans="10:11" x14ac:dyDescent="0.3">
      <c r="J2606">
        <v>24360</v>
      </c>
      <c r="K2606" t="s">
        <v>23</v>
      </c>
    </row>
    <row r="2607" spans="10:11" x14ac:dyDescent="0.3">
      <c r="J2607">
        <v>23800</v>
      </c>
      <c r="K2607" t="s">
        <v>23</v>
      </c>
    </row>
    <row r="2608" spans="10:11" x14ac:dyDescent="0.3">
      <c r="J2608">
        <v>194310</v>
      </c>
      <c r="K2608" t="s">
        <v>23</v>
      </c>
    </row>
    <row r="2609" spans="10:11" x14ac:dyDescent="0.3">
      <c r="J2609">
        <v>51310</v>
      </c>
      <c r="K2609" t="s">
        <v>23</v>
      </c>
    </row>
    <row r="2610" spans="10:11" x14ac:dyDescent="0.3">
      <c r="J2610">
        <v>63060</v>
      </c>
      <c r="K2610" t="s">
        <v>23</v>
      </c>
    </row>
    <row r="2611" spans="10:11" x14ac:dyDescent="0.3">
      <c r="J2611">
        <v>47870</v>
      </c>
      <c r="K2611" t="s">
        <v>23</v>
      </c>
    </row>
    <row r="2612" spans="10:11" x14ac:dyDescent="0.3">
      <c r="J2612">
        <v>188800</v>
      </c>
      <c r="K2612" t="s">
        <v>23</v>
      </c>
    </row>
    <row r="2613" spans="10:11" x14ac:dyDescent="0.3">
      <c r="J2613">
        <v>23390</v>
      </c>
      <c r="K2613" t="s">
        <v>23</v>
      </c>
    </row>
    <row r="2614" spans="10:11" x14ac:dyDescent="0.3">
      <c r="J2614">
        <v>135700</v>
      </c>
      <c r="K2614" t="s">
        <v>23</v>
      </c>
    </row>
    <row r="2615" spans="10:11" x14ac:dyDescent="0.3">
      <c r="J2615">
        <v>67120</v>
      </c>
      <c r="K2615" t="s">
        <v>23</v>
      </c>
    </row>
    <row r="2616" spans="10:11" x14ac:dyDescent="0.3">
      <c r="J2616">
        <v>54060</v>
      </c>
      <c r="K2616" t="s">
        <v>23</v>
      </c>
    </row>
    <row r="2617" spans="10:11" x14ac:dyDescent="0.3">
      <c r="J2617">
        <v>89380</v>
      </c>
      <c r="K2617" t="s">
        <v>23</v>
      </c>
    </row>
    <row r="2618" spans="10:11" x14ac:dyDescent="0.3">
      <c r="J2618">
        <v>24390</v>
      </c>
      <c r="K2618" t="s">
        <v>23</v>
      </c>
    </row>
    <row r="2619" spans="10:11" x14ac:dyDescent="0.3">
      <c r="J2619">
        <v>88370</v>
      </c>
      <c r="K2619" t="s">
        <v>23</v>
      </c>
    </row>
    <row r="2620" spans="10:11" x14ac:dyDescent="0.3">
      <c r="J2620">
        <v>53430</v>
      </c>
      <c r="K2620" t="s">
        <v>23</v>
      </c>
    </row>
    <row r="2621" spans="10:11" x14ac:dyDescent="0.3">
      <c r="J2621">
        <v>48500</v>
      </c>
      <c r="K2621" t="s">
        <v>23</v>
      </c>
    </row>
    <row r="2622" spans="10:11" x14ac:dyDescent="0.3">
      <c r="J2622">
        <v>28090</v>
      </c>
      <c r="K2622" t="s">
        <v>23</v>
      </c>
    </row>
    <row r="2623" spans="10:11" x14ac:dyDescent="0.3">
      <c r="J2623">
        <v>29770</v>
      </c>
      <c r="K2623" t="s">
        <v>23</v>
      </c>
    </row>
    <row r="2624" spans="10:11" x14ac:dyDescent="0.3">
      <c r="J2624">
        <v>40250</v>
      </c>
      <c r="K2624" t="s">
        <v>23</v>
      </c>
    </row>
    <row r="2625" spans="10:11" x14ac:dyDescent="0.3">
      <c r="J2625">
        <v>108540</v>
      </c>
      <c r="K2625" t="s">
        <v>23</v>
      </c>
    </row>
    <row r="2626" spans="10:11" x14ac:dyDescent="0.3">
      <c r="J2626">
        <v>120310</v>
      </c>
      <c r="K2626" t="s">
        <v>23</v>
      </c>
    </row>
    <row r="2627" spans="10:11" x14ac:dyDescent="0.3">
      <c r="J2627">
        <v>99360</v>
      </c>
      <c r="K2627" t="s">
        <v>23</v>
      </c>
    </row>
    <row r="2628" spans="10:11" x14ac:dyDescent="0.3">
      <c r="J2628">
        <v>29660</v>
      </c>
      <c r="K2628" t="s">
        <v>23</v>
      </c>
    </row>
    <row r="2629" spans="10:11" x14ac:dyDescent="0.3">
      <c r="J2629">
        <v>25710</v>
      </c>
      <c r="K2629" t="s">
        <v>23</v>
      </c>
    </row>
    <row r="2630" spans="10:11" x14ac:dyDescent="0.3">
      <c r="J2630">
        <v>99910</v>
      </c>
      <c r="K2630" t="s">
        <v>23</v>
      </c>
    </row>
    <row r="2631" spans="10:11" x14ac:dyDescent="0.3">
      <c r="J2631">
        <v>61420</v>
      </c>
      <c r="K2631" t="s">
        <v>23</v>
      </c>
    </row>
    <row r="2632" spans="10:11" x14ac:dyDescent="0.3">
      <c r="J2632">
        <v>53900</v>
      </c>
      <c r="K2632" t="s">
        <v>23</v>
      </c>
    </row>
    <row r="2633" spans="10:11" x14ac:dyDescent="0.3">
      <c r="J2633">
        <v>44040</v>
      </c>
      <c r="K2633" t="s">
        <v>23</v>
      </c>
    </row>
    <row r="2634" spans="10:11" x14ac:dyDescent="0.3">
      <c r="J2634">
        <v>51300</v>
      </c>
      <c r="K2634" t="s">
        <v>23</v>
      </c>
    </row>
    <row r="2635" spans="10:11" x14ac:dyDescent="0.3">
      <c r="J2635">
        <v>20900</v>
      </c>
      <c r="K2635" t="s">
        <v>23</v>
      </c>
    </row>
    <row r="2636" spans="10:11" x14ac:dyDescent="0.3">
      <c r="J2636">
        <v>29090</v>
      </c>
      <c r="K2636" t="s">
        <v>23</v>
      </c>
    </row>
    <row r="2637" spans="10:11" x14ac:dyDescent="0.3">
      <c r="J2637">
        <v>30680</v>
      </c>
      <c r="K2637" t="s">
        <v>23</v>
      </c>
    </row>
    <row r="2638" spans="10:11" x14ac:dyDescent="0.3">
      <c r="J2638">
        <v>26700</v>
      </c>
      <c r="K2638" t="s">
        <v>23</v>
      </c>
    </row>
    <row r="2639" spans="10:11" x14ac:dyDescent="0.3">
      <c r="J2639">
        <v>26930</v>
      </c>
      <c r="K2639" t="s">
        <v>23</v>
      </c>
    </row>
    <row r="2640" spans="10:11" x14ac:dyDescent="0.3">
      <c r="J2640">
        <v>95260</v>
      </c>
      <c r="K2640" t="s">
        <v>23</v>
      </c>
    </row>
    <row r="2641" spans="10:11" x14ac:dyDescent="0.3">
      <c r="J2641">
        <v>52370</v>
      </c>
      <c r="K2641" t="s">
        <v>23</v>
      </c>
    </row>
    <row r="2642" spans="10:11" x14ac:dyDescent="0.3">
      <c r="J2642">
        <v>41930</v>
      </c>
      <c r="K2642" t="s">
        <v>23</v>
      </c>
    </row>
    <row r="2643" spans="10:11" x14ac:dyDescent="0.3">
      <c r="J2643">
        <v>29110</v>
      </c>
      <c r="K2643" t="s">
        <v>23</v>
      </c>
    </row>
    <row r="2644" spans="10:11" x14ac:dyDescent="0.3">
      <c r="J2644">
        <v>26610</v>
      </c>
      <c r="K2644" t="s">
        <v>23</v>
      </c>
    </row>
    <row r="2645" spans="10:11" x14ac:dyDescent="0.3">
      <c r="J2645">
        <v>20280</v>
      </c>
      <c r="K2645" t="s">
        <v>23</v>
      </c>
    </row>
    <row r="2646" spans="10:11" x14ac:dyDescent="0.3">
      <c r="J2646">
        <v>99800</v>
      </c>
      <c r="K2646" t="s">
        <v>23</v>
      </c>
    </row>
    <row r="2647" spans="10:11" x14ac:dyDescent="0.3">
      <c r="J2647">
        <v>29350</v>
      </c>
      <c r="K2647" t="s">
        <v>23</v>
      </c>
    </row>
    <row r="2648" spans="10:11" x14ac:dyDescent="0.3">
      <c r="J2648">
        <v>154270</v>
      </c>
      <c r="K2648" t="s">
        <v>23</v>
      </c>
    </row>
    <row r="2649" spans="10:11" x14ac:dyDescent="0.3">
      <c r="J2649">
        <v>39440</v>
      </c>
      <c r="K2649" t="s">
        <v>23</v>
      </c>
    </row>
    <row r="2650" spans="10:11" x14ac:dyDescent="0.3">
      <c r="J2650">
        <v>40110</v>
      </c>
      <c r="K2650" t="s">
        <v>23</v>
      </c>
    </row>
    <row r="2651" spans="10:11" x14ac:dyDescent="0.3">
      <c r="J2651">
        <v>34070</v>
      </c>
      <c r="K2651" t="s">
        <v>23</v>
      </c>
    </row>
    <row r="2652" spans="10:11" x14ac:dyDescent="0.3">
      <c r="J2652">
        <v>119940</v>
      </c>
      <c r="K2652" t="s">
        <v>23</v>
      </c>
    </row>
    <row r="2653" spans="10:11" x14ac:dyDescent="0.3">
      <c r="J2653">
        <v>12320</v>
      </c>
      <c r="K2653" t="s">
        <v>23</v>
      </c>
    </row>
    <row r="2654" spans="10:11" x14ac:dyDescent="0.3">
      <c r="J2654">
        <v>29600</v>
      </c>
      <c r="K2654" t="s">
        <v>23</v>
      </c>
    </row>
    <row r="2655" spans="10:11" x14ac:dyDescent="0.3">
      <c r="J2655">
        <v>190940</v>
      </c>
      <c r="K2655" t="s">
        <v>23</v>
      </c>
    </row>
    <row r="2656" spans="10:11" x14ac:dyDescent="0.3">
      <c r="J2656">
        <v>102480</v>
      </c>
      <c r="K2656" t="s">
        <v>23</v>
      </c>
    </row>
    <row r="2657" spans="10:11" x14ac:dyDescent="0.3">
      <c r="J2657">
        <v>24960</v>
      </c>
      <c r="K2657" t="s">
        <v>23</v>
      </c>
    </row>
    <row r="2658" spans="10:11" x14ac:dyDescent="0.3">
      <c r="J2658">
        <v>64650</v>
      </c>
      <c r="K2658" t="s">
        <v>23</v>
      </c>
    </row>
    <row r="2659" spans="10:11" x14ac:dyDescent="0.3">
      <c r="J2659">
        <v>22060</v>
      </c>
      <c r="K2659" t="s">
        <v>23</v>
      </c>
    </row>
    <row r="2660" spans="10:11" x14ac:dyDescent="0.3">
      <c r="J2660">
        <v>20860</v>
      </c>
      <c r="K2660" t="s">
        <v>23</v>
      </c>
    </row>
    <row r="2661" spans="10:11" x14ac:dyDescent="0.3">
      <c r="J2661">
        <v>22930</v>
      </c>
      <c r="K2661" t="s">
        <v>23</v>
      </c>
    </row>
    <row r="2662" spans="10:11" x14ac:dyDescent="0.3">
      <c r="J2662">
        <v>26450</v>
      </c>
      <c r="K2662" t="s">
        <v>23</v>
      </c>
    </row>
    <row r="2663" spans="10:11" x14ac:dyDescent="0.3">
      <c r="J2663">
        <v>26830</v>
      </c>
      <c r="K2663" t="s">
        <v>23</v>
      </c>
    </row>
    <row r="2664" spans="10:11" x14ac:dyDescent="0.3">
      <c r="J2664">
        <v>20140</v>
      </c>
      <c r="K2664" t="s">
        <v>23</v>
      </c>
    </row>
    <row r="2665" spans="10:11" x14ac:dyDescent="0.3">
      <c r="J2665">
        <v>34190</v>
      </c>
      <c r="K2665" t="s">
        <v>23</v>
      </c>
    </row>
    <row r="2666" spans="10:11" x14ac:dyDescent="0.3">
      <c r="J2666">
        <v>53760</v>
      </c>
      <c r="K2666" t="s">
        <v>23</v>
      </c>
    </row>
    <row r="2667" spans="10:11" x14ac:dyDescent="0.3">
      <c r="J2667">
        <v>19510</v>
      </c>
      <c r="K2667" t="s">
        <v>23</v>
      </c>
    </row>
    <row r="2668" spans="10:11" x14ac:dyDescent="0.3">
      <c r="J2668">
        <v>23410</v>
      </c>
      <c r="K2668" t="s">
        <v>23</v>
      </c>
    </row>
    <row r="2669" spans="10:11" x14ac:dyDescent="0.3">
      <c r="J2669">
        <v>87260</v>
      </c>
      <c r="K2669" t="s">
        <v>23</v>
      </c>
    </row>
    <row r="2670" spans="10:11" x14ac:dyDescent="0.3">
      <c r="J2670">
        <v>40110</v>
      </c>
      <c r="K2670" t="s">
        <v>23</v>
      </c>
    </row>
    <row r="2671" spans="10:11" x14ac:dyDescent="0.3">
      <c r="J2671">
        <v>195450</v>
      </c>
      <c r="K2671" t="s">
        <v>23</v>
      </c>
    </row>
    <row r="2672" spans="10:11" x14ac:dyDescent="0.3">
      <c r="J2672">
        <v>45680</v>
      </c>
      <c r="K2672" t="s">
        <v>23</v>
      </c>
    </row>
    <row r="2673" spans="10:11" x14ac:dyDescent="0.3">
      <c r="J2673">
        <v>30220</v>
      </c>
      <c r="K2673" t="s">
        <v>23</v>
      </c>
    </row>
    <row r="2674" spans="10:11" x14ac:dyDescent="0.3">
      <c r="J2674">
        <v>57720</v>
      </c>
      <c r="K2674" t="s">
        <v>23</v>
      </c>
    </row>
    <row r="2675" spans="10:11" x14ac:dyDescent="0.3">
      <c r="J2675">
        <v>22690</v>
      </c>
      <c r="K2675" t="s">
        <v>23</v>
      </c>
    </row>
    <row r="2676" spans="10:11" x14ac:dyDescent="0.3">
      <c r="J2676">
        <v>53810</v>
      </c>
      <c r="K2676" t="s">
        <v>23</v>
      </c>
    </row>
    <row r="2677" spans="10:11" x14ac:dyDescent="0.3">
      <c r="J2677">
        <v>54540</v>
      </c>
      <c r="K2677" t="s">
        <v>23</v>
      </c>
    </row>
    <row r="2678" spans="10:11" x14ac:dyDescent="0.3">
      <c r="J2678">
        <v>98840</v>
      </c>
      <c r="K2678" t="s">
        <v>23</v>
      </c>
    </row>
    <row r="2679" spans="10:11" x14ac:dyDescent="0.3">
      <c r="J2679">
        <v>41570</v>
      </c>
      <c r="K2679" t="s">
        <v>23</v>
      </c>
    </row>
    <row r="2680" spans="10:11" x14ac:dyDescent="0.3">
      <c r="J2680">
        <v>134580</v>
      </c>
      <c r="K2680" t="s">
        <v>23</v>
      </c>
    </row>
    <row r="2681" spans="10:11" x14ac:dyDescent="0.3">
      <c r="J2681">
        <v>90690</v>
      </c>
      <c r="K2681" t="s">
        <v>23</v>
      </c>
    </row>
    <row r="2682" spans="10:11" x14ac:dyDescent="0.3">
      <c r="J2682">
        <v>40140</v>
      </c>
      <c r="K2682" t="s">
        <v>23</v>
      </c>
    </row>
    <row r="2683" spans="10:11" x14ac:dyDescent="0.3">
      <c r="J2683">
        <v>59150</v>
      </c>
      <c r="K2683" t="s">
        <v>23</v>
      </c>
    </row>
    <row r="2684" spans="10:11" x14ac:dyDescent="0.3">
      <c r="J2684">
        <v>59930</v>
      </c>
      <c r="K2684" t="s">
        <v>23</v>
      </c>
    </row>
    <row r="2685" spans="10:11" x14ac:dyDescent="0.3">
      <c r="J2685">
        <v>187400</v>
      </c>
      <c r="K2685" t="s">
        <v>23</v>
      </c>
    </row>
    <row r="2686" spans="10:11" x14ac:dyDescent="0.3">
      <c r="J2686">
        <v>76370</v>
      </c>
      <c r="K2686" t="s">
        <v>23</v>
      </c>
    </row>
    <row r="2687" spans="10:11" x14ac:dyDescent="0.3">
      <c r="J2687">
        <v>100960</v>
      </c>
      <c r="K2687" t="s">
        <v>23</v>
      </c>
    </row>
    <row r="2688" spans="10:11" x14ac:dyDescent="0.3">
      <c r="J2688">
        <v>147560</v>
      </c>
      <c r="K2688" t="s">
        <v>23</v>
      </c>
    </row>
    <row r="2689" spans="10:11" x14ac:dyDescent="0.3">
      <c r="J2689">
        <v>64990</v>
      </c>
      <c r="K2689" t="s">
        <v>23</v>
      </c>
    </row>
    <row r="2690" spans="10:11" x14ac:dyDescent="0.3">
      <c r="J2690">
        <v>97240</v>
      </c>
      <c r="K2690" t="s">
        <v>23</v>
      </c>
    </row>
    <row r="2691" spans="10:11" x14ac:dyDescent="0.3">
      <c r="J2691">
        <v>21940</v>
      </c>
      <c r="K2691" t="s">
        <v>23</v>
      </c>
    </row>
    <row r="2692" spans="10:11" x14ac:dyDescent="0.3">
      <c r="J2692">
        <v>33880</v>
      </c>
      <c r="K2692" t="s">
        <v>23</v>
      </c>
    </row>
    <row r="2693" spans="10:11" x14ac:dyDescent="0.3">
      <c r="J2693">
        <v>54730</v>
      </c>
      <c r="K2693" t="s">
        <v>23</v>
      </c>
    </row>
    <row r="2694" spans="10:11" x14ac:dyDescent="0.3">
      <c r="J2694">
        <v>27030</v>
      </c>
      <c r="K2694" t="s">
        <v>23</v>
      </c>
    </row>
    <row r="2695" spans="10:11" x14ac:dyDescent="0.3">
      <c r="J2695">
        <v>62200</v>
      </c>
      <c r="K2695" t="s">
        <v>23</v>
      </c>
    </row>
    <row r="2696" spans="10:11" x14ac:dyDescent="0.3">
      <c r="J2696">
        <v>30380</v>
      </c>
      <c r="K2696" t="s">
        <v>23</v>
      </c>
    </row>
    <row r="2697" spans="10:11" x14ac:dyDescent="0.3">
      <c r="J2697">
        <v>43120</v>
      </c>
      <c r="K2697" t="s">
        <v>23</v>
      </c>
    </row>
    <row r="2698" spans="10:11" x14ac:dyDescent="0.3">
      <c r="J2698">
        <v>132450</v>
      </c>
      <c r="K2698" t="s">
        <v>23</v>
      </c>
    </row>
    <row r="2699" spans="10:11" x14ac:dyDescent="0.3">
      <c r="J2699">
        <v>136640</v>
      </c>
      <c r="K2699" t="s">
        <v>23</v>
      </c>
    </row>
    <row r="2700" spans="10:11" x14ac:dyDescent="0.3">
      <c r="J2700">
        <v>50210</v>
      </c>
      <c r="K2700" t="s">
        <v>23</v>
      </c>
    </row>
    <row r="2701" spans="10:11" x14ac:dyDescent="0.3">
      <c r="J2701">
        <v>51260</v>
      </c>
      <c r="K2701" t="s">
        <v>23</v>
      </c>
    </row>
    <row r="2702" spans="10:11" x14ac:dyDescent="0.3">
      <c r="J2702">
        <v>28590</v>
      </c>
      <c r="K2702" t="s">
        <v>23</v>
      </c>
    </row>
    <row r="2703" spans="10:11" x14ac:dyDescent="0.3">
      <c r="J2703">
        <v>102390</v>
      </c>
      <c r="K2703" t="s">
        <v>23</v>
      </c>
    </row>
    <row r="2704" spans="10:11" x14ac:dyDescent="0.3">
      <c r="J2704">
        <v>53290</v>
      </c>
      <c r="K2704" t="s">
        <v>23</v>
      </c>
    </row>
    <row r="2705" spans="10:11" x14ac:dyDescent="0.3">
      <c r="J2705">
        <v>43250</v>
      </c>
      <c r="K2705" t="s">
        <v>23</v>
      </c>
    </row>
    <row r="2706" spans="10:11" x14ac:dyDescent="0.3">
      <c r="J2706">
        <v>72600</v>
      </c>
      <c r="K2706" t="s">
        <v>23</v>
      </c>
    </row>
    <row r="2707" spans="10:11" x14ac:dyDescent="0.3">
      <c r="J2707">
        <v>23220</v>
      </c>
      <c r="K2707" t="s">
        <v>23</v>
      </c>
    </row>
    <row r="2708" spans="10:11" x14ac:dyDescent="0.3">
      <c r="J2708">
        <v>41520</v>
      </c>
      <c r="K2708" t="s">
        <v>23</v>
      </c>
    </row>
    <row r="2709" spans="10:11" x14ac:dyDescent="0.3">
      <c r="J2709">
        <v>96190</v>
      </c>
      <c r="K2709" t="s">
        <v>23</v>
      </c>
    </row>
    <row r="2710" spans="10:11" x14ac:dyDescent="0.3">
      <c r="J2710">
        <v>135030</v>
      </c>
      <c r="K2710" t="s">
        <v>23</v>
      </c>
    </row>
    <row r="2711" spans="10:11" x14ac:dyDescent="0.3">
      <c r="J2711">
        <v>54410</v>
      </c>
      <c r="K2711" t="s">
        <v>23</v>
      </c>
    </row>
    <row r="2712" spans="10:11" x14ac:dyDescent="0.3">
      <c r="J2712">
        <v>52090</v>
      </c>
      <c r="K2712" t="s">
        <v>23</v>
      </c>
    </row>
    <row r="2713" spans="10:11" x14ac:dyDescent="0.3">
      <c r="J2713">
        <v>106730</v>
      </c>
      <c r="K2713" t="s">
        <v>23</v>
      </c>
    </row>
    <row r="2714" spans="10:11" x14ac:dyDescent="0.3">
      <c r="J2714">
        <v>135490</v>
      </c>
      <c r="K2714" t="s">
        <v>23</v>
      </c>
    </row>
    <row r="2715" spans="10:11" x14ac:dyDescent="0.3">
      <c r="J2715">
        <v>49990</v>
      </c>
      <c r="K2715" t="s">
        <v>23</v>
      </c>
    </row>
    <row r="2716" spans="10:11" x14ac:dyDescent="0.3">
      <c r="J2716">
        <v>42210</v>
      </c>
      <c r="K2716" t="s">
        <v>23</v>
      </c>
    </row>
    <row r="2717" spans="10:11" x14ac:dyDescent="0.3">
      <c r="J2717">
        <v>138720</v>
      </c>
      <c r="K2717" t="s">
        <v>23</v>
      </c>
    </row>
    <row r="2718" spans="10:11" x14ac:dyDescent="0.3">
      <c r="J2718">
        <v>20420</v>
      </c>
      <c r="K2718" t="s">
        <v>23</v>
      </c>
    </row>
    <row r="2719" spans="10:11" x14ac:dyDescent="0.3">
      <c r="J2719">
        <v>20730</v>
      </c>
      <c r="K2719" t="s">
        <v>23</v>
      </c>
    </row>
    <row r="2720" spans="10:11" x14ac:dyDescent="0.3">
      <c r="J2720">
        <v>29560</v>
      </c>
      <c r="K2720" t="s">
        <v>23</v>
      </c>
    </row>
    <row r="2721" spans="10:11" x14ac:dyDescent="0.3">
      <c r="J2721">
        <v>29260</v>
      </c>
      <c r="K2721" t="s">
        <v>23</v>
      </c>
    </row>
    <row r="2722" spans="10:11" x14ac:dyDescent="0.3">
      <c r="J2722">
        <v>48090</v>
      </c>
      <c r="K2722" t="s">
        <v>23</v>
      </c>
    </row>
    <row r="2723" spans="10:11" x14ac:dyDescent="0.3">
      <c r="J2723">
        <v>51630</v>
      </c>
      <c r="K2723" t="s">
        <v>23</v>
      </c>
    </row>
    <row r="2724" spans="10:11" x14ac:dyDescent="0.3">
      <c r="J2724">
        <v>188440</v>
      </c>
      <c r="K2724" t="s">
        <v>23</v>
      </c>
    </row>
    <row r="2725" spans="10:11" x14ac:dyDescent="0.3">
      <c r="J2725">
        <v>181720</v>
      </c>
      <c r="K2725" t="s">
        <v>23</v>
      </c>
    </row>
    <row r="2726" spans="10:11" x14ac:dyDescent="0.3">
      <c r="J2726">
        <v>57440</v>
      </c>
      <c r="K2726" t="s">
        <v>23</v>
      </c>
    </row>
    <row r="2727" spans="10:11" x14ac:dyDescent="0.3">
      <c r="J2727">
        <v>28890</v>
      </c>
      <c r="K2727" t="s">
        <v>23</v>
      </c>
    </row>
    <row r="2728" spans="10:11" x14ac:dyDescent="0.3">
      <c r="J2728">
        <v>74840</v>
      </c>
      <c r="K2728" t="s">
        <v>23</v>
      </c>
    </row>
    <row r="2729" spans="10:11" x14ac:dyDescent="0.3">
      <c r="J2729">
        <v>60740</v>
      </c>
      <c r="K2729" t="s">
        <v>23</v>
      </c>
    </row>
    <row r="2730" spans="10:11" x14ac:dyDescent="0.3">
      <c r="J2730">
        <v>173280</v>
      </c>
      <c r="K2730" t="s">
        <v>23</v>
      </c>
    </row>
    <row r="2731" spans="10:11" x14ac:dyDescent="0.3">
      <c r="J2731">
        <v>45050</v>
      </c>
      <c r="K2731" t="s">
        <v>23</v>
      </c>
    </row>
    <row r="2732" spans="10:11" x14ac:dyDescent="0.3">
      <c r="J2732">
        <v>116310</v>
      </c>
      <c r="K2732" t="s">
        <v>23</v>
      </c>
    </row>
    <row r="2733" spans="10:11" x14ac:dyDescent="0.3">
      <c r="J2733">
        <v>97380</v>
      </c>
      <c r="K2733" t="s">
        <v>23</v>
      </c>
    </row>
    <row r="2734" spans="10:11" x14ac:dyDescent="0.3">
      <c r="J2734">
        <v>28350</v>
      </c>
      <c r="K2734" t="s">
        <v>23</v>
      </c>
    </row>
    <row r="2735" spans="10:11" x14ac:dyDescent="0.3">
      <c r="J2735">
        <v>169590</v>
      </c>
      <c r="K2735" t="s">
        <v>23</v>
      </c>
    </row>
    <row r="2736" spans="10:11" x14ac:dyDescent="0.3">
      <c r="J2736">
        <v>61460</v>
      </c>
      <c r="K2736" t="s">
        <v>23</v>
      </c>
    </row>
    <row r="2737" spans="10:11" x14ac:dyDescent="0.3">
      <c r="J2737">
        <v>49630</v>
      </c>
      <c r="K2737" t="s">
        <v>23</v>
      </c>
    </row>
    <row r="2738" spans="10:11" x14ac:dyDescent="0.3">
      <c r="J2738">
        <v>195370</v>
      </c>
      <c r="K2738" t="s">
        <v>23</v>
      </c>
    </row>
    <row r="2739" spans="10:11" x14ac:dyDescent="0.3">
      <c r="J2739">
        <v>61720</v>
      </c>
      <c r="K2739" t="s">
        <v>23</v>
      </c>
    </row>
    <row r="2740" spans="10:11" x14ac:dyDescent="0.3">
      <c r="J2740">
        <v>23680</v>
      </c>
      <c r="K2740" t="s">
        <v>23</v>
      </c>
    </row>
    <row r="2741" spans="10:11" x14ac:dyDescent="0.3">
      <c r="J2741">
        <v>103120</v>
      </c>
      <c r="K2741" t="s">
        <v>23</v>
      </c>
    </row>
    <row r="2742" spans="10:11" x14ac:dyDescent="0.3">
      <c r="J2742">
        <v>16750</v>
      </c>
      <c r="K2742" t="s">
        <v>23</v>
      </c>
    </row>
    <row r="2743" spans="10:11" x14ac:dyDescent="0.3">
      <c r="J2743">
        <v>25230</v>
      </c>
      <c r="K2743" t="s">
        <v>23</v>
      </c>
    </row>
    <row r="2744" spans="10:11" x14ac:dyDescent="0.3">
      <c r="J2744">
        <v>65670</v>
      </c>
      <c r="K2744" t="s">
        <v>23</v>
      </c>
    </row>
    <row r="2745" spans="10:11" x14ac:dyDescent="0.3">
      <c r="J2745">
        <v>47390</v>
      </c>
      <c r="K2745" t="s">
        <v>23</v>
      </c>
    </row>
    <row r="2746" spans="10:11" x14ac:dyDescent="0.3">
      <c r="J2746">
        <v>92080</v>
      </c>
      <c r="K2746" t="s">
        <v>23</v>
      </c>
    </row>
    <row r="2747" spans="10:11" x14ac:dyDescent="0.3">
      <c r="J2747">
        <v>81890</v>
      </c>
      <c r="K2747" t="s">
        <v>23</v>
      </c>
    </row>
    <row r="2748" spans="10:11" x14ac:dyDescent="0.3">
      <c r="J2748">
        <v>29420</v>
      </c>
      <c r="K2748" t="s">
        <v>23</v>
      </c>
    </row>
    <row r="2749" spans="10:11" x14ac:dyDescent="0.3">
      <c r="J2749">
        <v>49410</v>
      </c>
      <c r="K2749" t="s">
        <v>23</v>
      </c>
    </row>
    <row r="2750" spans="10:11" x14ac:dyDescent="0.3">
      <c r="J2750">
        <v>59020</v>
      </c>
      <c r="K2750" t="s">
        <v>23</v>
      </c>
    </row>
    <row r="2751" spans="10:11" x14ac:dyDescent="0.3">
      <c r="J2751">
        <v>63470</v>
      </c>
      <c r="K2751" t="s">
        <v>23</v>
      </c>
    </row>
    <row r="2752" spans="10:11" x14ac:dyDescent="0.3">
      <c r="J2752">
        <v>42000</v>
      </c>
      <c r="K2752" t="s">
        <v>23</v>
      </c>
    </row>
    <row r="2753" spans="10:11" x14ac:dyDescent="0.3">
      <c r="J2753">
        <v>34520</v>
      </c>
      <c r="K2753" t="s">
        <v>23</v>
      </c>
    </row>
    <row r="2754" spans="10:11" x14ac:dyDescent="0.3">
      <c r="J2754">
        <v>26320</v>
      </c>
      <c r="K2754" t="s">
        <v>23</v>
      </c>
    </row>
    <row r="2755" spans="10:11" x14ac:dyDescent="0.3">
      <c r="J2755">
        <v>46680</v>
      </c>
      <c r="K2755" t="s">
        <v>23</v>
      </c>
    </row>
    <row r="2756" spans="10:11" x14ac:dyDescent="0.3">
      <c r="J2756">
        <v>27200</v>
      </c>
      <c r="K2756" t="s">
        <v>23</v>
      </c>
    </row>
    <row r="2757" spans="10:11" x14ac:dyDescent="0.3">
      <c r="J2757">
        <v>171810</v>
      </c>
      <c r="K2757" t="s">
        <v>23</v>
      </c>
    </row>
    <row r="2758" spans="10:11" x14ac:dyDescent="0.3">
      <c r="J2758">
        <v>22380</v>
      </c>
      <c r="K2758" t="s">
        <v>23</v>
      </c>
    </row>
    <row r="2759" spans="10:11" x14ac:dyDescent="0.3">
      <c r="J2759">
        <v>14830</v>
      </c>
      <c r="K2759" t="s">
        <v>23</v>
      </c>
    </row>
    <row r="2760" spans="10:11" x14ac:dyDescent="0.3">
      <c r="J2760">
        <v>56050</v>
      </c>
      <c r="K2760" t="s">
        <v>23</v>
      </c>
    </row>
    <row r="2761" spans="10:11" x14ac:dyDescent="0.3">
      <c r="J2761">
        <v>72950</v>
      </c>
      <c r="K2761" t="s">
        <v>23</v>
      </c>
    </row>
    <row r="2762" spans="10:11" x14ac:dyDescent="0.3">
      <c r="J2762">
        <v>23060</v>
      </c>
      <c r="K2762" t="s">
        <v>23</v>
      </c>
    </row>
    <row r="2763" spans="10:11" x14ac:dyDescent="0.3">
      <c r="J2763">
        <v>23480</v>
      </c>
      <c r="K2763" t="s">
        <v>23</v>
      </c>
    </row>
    <row r="2764" spans="10:11" x14ac:dyDescent="0.3">
      <c r="J2764">
        <v>61320</v>
      </c>
      <c r="K2764" t="s">
        <v>23</v>
      </c>
    </row>
    <row r="2765" spans="10:11" x14ac:dyDescent="0.3">
      <c r="J2765">
        <v>33460</v>
      </c>
      <c r="K2765" t="s">
        <v>23</v>
      </c>
    </row>
    <row r="2766" spans="10:11" x14ac:dyDescent="0.3">
      <c r="J2766">
        <v>108550</v>
      </c>
      <c r="K2766" t="s">
        <v>23</v>
      </c>
    </row>
    <row r="2767" spans="10:11" x14ac:dyDescent="0.3">
      <c r="J2767">
        <v>22310</v>
      </c>
      <c r="K2767" t="s">
        <v>23</v>
      </c>
    </row>
    <row r="2768" spans="10:11" x14ac:dyDescent="0.3">
      <c r="J2768">
        <v>23230</v>
      </c>
      <c r="K2768" t="s">
        <v>23</v>
      </c>
    </row>
    <row r="2769" spans="10:11" x14ac:dyDescent="0.3">
      <c r="J2769">
        <v>27130</v>
      </c>
      <c r="K2769" t="s">
        <v>23</v>
      </c>
    </row>
    <row r="2770" spans="10:11" x14ac:dyDescent="0.3">
      <c r="J2770">
        <v>94390</v>
      </c>
      <c r="K2770" t="s">
        <v>23</v>
      </c>
    </row>
    <row r="2771" spans="10:11" x14ac:dyDescent="0.3">
      <c r="J2771">
        <v>25660</v>
      </c>
      <c r="K2771" t="s">
        <v>23</v>
      </c>
    </row>
    <row r="2772" spans="10:11" x14ac:dyDescent="0.3">
      <c r="J2772">
        <v>199260</v>
      </c>
      <c r="K2772" t="s">
        <v>23</v>
      </c>
    </row>
    <row r="2773" spans="10:11" x14ac:dyDescent="0.3">
      <c r="J2773">
        <v>24510</v>
      </c>
      <c r="K2773" t="s">
        <v>23</v>
      </c>
    </row>
    <row r="2774" spans="10:11" x14ac:dyDescent="0.3">
      <c r="J2774">
        <v>94190</v>
      </c>
      <c r="K2774" t="s">
        <v>23</v>
      </c>
    </row>
    <row r="2775" spans="10:11" x14ac:dyDescent="0.3">
      <c r="J2775">
        <v>86860</v>
      </c>
      <c r="K2775" t="s">
        <v>23</v>
      </c>
    </row>
    <row r="2776" spans="10:11" x14ac:dyDescent="0.3">
      <c r="J2776">
        <v>30380</v>
      </c>
      <c r="K2776" t="s">
        <v>23</v>
      </c>
    </row>
    <row r="2777" spans="10:11" x14ac:dyDescent="0.3">
      <c r="J2777">
        <v>30580</v>
      </c>
      <c r="K2777" t="s">
        <v>23</v>
      </c>
    </row>
    <row r="2778" spans="10:11" x14ac:dyDescent="0.3">
      <c r="J2778">
        <v>23250</v>
      </c>
      <c r="K2778" t="s">
        <v>23</v>
      </c>
    </row>
    <row r="2779" spans="10:11" x14ac:dyDescent="0.3">
      <c r="J2779">
        <v>20880</v>
      </c>
      <c r="K2779" t="s">
        <v>23</v>
      </c>
    </row>
    <row r="2780" spans="10:11" x14ac:dyDescent="0.3">
      <c r="J2780">
        <v>30720</v>
      </c>
      <c r="K2780" t="s">
        <v>23</v>
      </c>
    </row>
    <row r="2781" spans="10:11" x14ac:dyDescent="0.3">
      <c r="J2781">
        <v>50060</v>
      </c>
      <c r="K2781" t="s">
        <v>23</v>
      </c>
    </row>
    <row r="2782" spans="10:11" x14ac:dyDescent="0.3">
      <c r="J2782">
        <v>42570</v>
      </c>
      <c r="K2782" t="s">
        <v>23</v>
      </c>
    </row>
    <row r="2783" spans="10:11" x14ac:dyDescent="0.3">
      <c r="J2783">
        <v>25000</v>
      </c>
      <c r="K2783" t="s">
        <v>23</v>
      </c>
    </row>
    <row r="2784" spans="10:11" x14ac:dyDescent="0.3">
      <c r="J2784">
        <v>11020</v>
      </c>
      <c r="K2784" t="s">
        <v>23</v>
      </c>
    </row>
    <row r="2785" spans="10:11" x14ac:dyDescent="0.3">
      <c r="J2785">
        <v>104530</v>
      </c>
      <c r="K2785" t="s">
        <v>23</v>
      </c>
    </row>
    <row r="2786" spans="10:11" x14ac:dyDescent="0.3">
      <c r="J2786">
        <v>22880</v>
      </c>
      <c r="K2786" t="s">
        <v>23</v>
      </c>
    </row>
    <row r="2787" spans="10:11" x14ac:dyDescent="0.3">
      <c r="J2787">
        <v>39290</v>
      </c>
      <c r="K2787" t="s">
        <v>23</v>
      </c>
    </row>
    <row r="2788" spans="10:11" x14ac:dyDescent="0.3">
      <c r="J2788">
        <v>23110</v>
      </c>
      <c r="K2788" t="s">
        <v>23</v>
      </c>
    </row>
    <row r="2789" spans="10:11" x14ac:dyDescent="0.3">
      <c r="J2789">
        <v>31400</v>
      </c>
      <c r="K2789" t="s">
        <v>23</v>
      </c>
    </row>
    <row r="2790" spans="10:11" x14ac:dyDescent="0.3">
      <c r="J2790">
        <v>44500</v>
      </c>
      <c r="K2790" t="s">
        <v>23</v>
      </c>
    </row>
    <row r="2791" spans="10:11" x14ac:dyDescent="0.3">
      <c r="J2791">
        <v>27560</v>
      </c>
      <c r="K2791" t="s">
        <v>23</v>
      </c>
    </row>
    <row r="2792" spans="10:11" x14ac:dyDescent="0.3">
      <c r="J2792">
        <v>190330</v>
      </c>
      <c r="K2792" t="s">
        <v>23</v>
      </c>
    </row>
    <row r="2793" spans="10:11" x14ac:dyDescent="0.3">
      <c r="J2793">
        <v>187220</v>
      </c>
      <c r="K2793" t="s">
        <v>23</v>
      </c>
    </row>
    <row r="2794" spans="10:11" x14ac:dyDescent="0.3">
      <c r="J2794">
        <v>95470</v>
      </c>
      <c r="K2794" t="s">
        <v>23</v>
      </c>
    </row>
    <row r="2795" spans="10:11" x14ac:dyDescent="0.3">
      <c r="J2795">
        <v>137340</v>
      </c>
      <c r="K2795" t="s">
        <v>23</v>
      </c>
    </row>
    <row r="2796" spans="10:11" x14ac:dyDescent="0.3">
      <c r="J2796">
        <v>199990</v>
      </c>
      <c r="K2796" t="s">
        <v>23</v>
      </c>
    </row>
    <row r="2797" spans="10:11" x14ac:dyDescent="0.3">
      <c r="J2797">
        <v>22790</v>
      </c>
      <c r="K2797" t="s">
        <v>23</v>
      </c>
    </row>
    <row r="2798" spans="10:11" x14ac:dyDescent="0.3">
      <c r="J2798">
        <v>20890</v>
      </c>
      <c r="K2798" t="s">
        <v>23</v>
      </c>
    </row>
    <row r="2799" spans="10:11" x14ac:dyDescent="0.3">
      <c r="J2799">
        <v>167920</v>
      </c>
      <c r="K2799" t="s">
        <v>23</v>
      </c>
    </row>
    <row r="2800" spans="10:11" x14ac:dyDescent="0.3">
      <c r="J2800">
        <v>35640</v>
      </c>
      <c r="K2800" t="s">
        <v>23</v>
      </c>
    </row>
    <row r="2801" spans="10:11" x14ac:dyDescent="0.3">
      <c r="J2801">
        <v>44250</v>
      </c>
      <c r="K2801" t="s">
        <v>23</v>
      </c>
    </row>
    <row r="2802" spans="10:11" x14ac:dyDescent="0.3">
      <c r="J2802">
        <v>52650</v>
      </c>
      <c r="K2802" t="s">
        <v>23</v>
      </c>
    </row>
    <row r="2803" spans="10:11" x14ac:dyDescent="0.3">
      <c r="J2803">
        <v>65530</v>
      </c>
      <c r="K2803" t="s">
        <v>23</v>
      </c>
    </row>
    <row r="2804" spans="10:11" x14ac:dyDescent="0.3">
      <c r="J2804">
        <v>62610</v>
      </c>
      <c r="K2804" t="s">
        <v>23</v>
      </c>
    </row>
    <row r="2805" spans="10:11" x14ac:dyDescent="0.3">
      <c r="J2805">
        <v>42980</v>
      </c>
      <c r="K2805" t="s">
        <v>23</v>
      </c>
    </row>
    <row r="2806" spans="10:11" x14ac:dyDescent="0.3">
      <c r="J2806">
        <v>68040</v>
      </c>
      <c r="K2806" t="s">
        <v>23</v>
      </c>
    </row>
    <row r="2807" spans="10:11" x14ac:dyDescent="0.3">
      <c r="J2807">
        <v>38150</v>
      </c>
      <c r="K2807" t="s">
        <v>23</v>
      </c>
    </row>
    <row r="2808" spans="10:11" x14ac:dyDescent="0.3">
      <c r="J2808">
        <v>66730</v>
      </c>
      <c r="K2808" t="s">
        <v>23</v>
      </c>
    </row>
    <row r="2809" spans="10:11" x14ac:dyDescent="0.3">
      <c r="J2809">
        <v>76390</v>
      </c>
      <c r="K2809" t="s">
        <v>23</v>
      </c>
    </row>
    <row r="2810" spans="10:11" x14ac:dyDescent="0.3">
      <c r="J2810">
        <v>23280</v>
      </c>
      <c r="K2810" t="s">
        <v>23</v>
      </c>
    </row>
    <row r="2811" spans="10:11" x14ac:dyDescent="0.3">
      <c r="J2811">
        <v>48760</v>
      </c>
      <c r="K2811" t="s">
        <v>23</v>
      </c>
    </row>
    <row r="2812" spans="10:11" x14ac:dyDescent="0.3">
      <c r="J2812">
        <v>84740</v>
      </c>
      <c r="K2812" t="s">
        <v>23</v>
      </c>
    </row>
    <row r="2813" spans="10:11" x14ac:dyDescent="0.3">
      <c r="J2813">
        <v>99810</v>
      </c>
      <c r="K2813" t="s">
        <v>23</v>
      </c>
    </row>
    <row r="2814" spans="10:11" x14ac:dyDescent="0.3">
      <c r="J2814">
        <v>135910</v>
      </c>
      <c r="K2814" t="s">
        <v>23</v>
      </c>
    </row>
    <row r="2815" spans="10:11" x14ac:dyDescent="0.3">
      <c r="J2815">
        <v>20580</v>
      </c>
      <c r="K2815" t="s">
        <v>23</v>
      </c>
    </row>
    <row r="2816" spans="10:11" x14ac:dyDescent="0.3">
      <c r="J2816">
        <v>88650</v>
      </c>
      <c r="K2816" t="s">
        <v>23</v>
      </c>
    </row>
    <row r="2817" spans="10:11" x14ac:dyDescent="0.3">
      <c r="J2817">
        <v>59400</v>
      </c>
      <c r="K2817" t="s">
        <v>23</v>
      </c>
    </row>
    <row r="2818" spans="10:11" x14ac:dyDescent="0.3">
      <c r="J2818">
        <v>59140</v>
      </c>
      <c r="K2818" t="s">
        <v>23</v>
      </c>
    </row>
    <row r="2819" spans="10:11" x14ac:dyDescent="0.3">
      <c r="J2819">
        <v>26220</v>
      </c>
      <c r="K2819" t="s">
        <v>23</v>
      </c>
    </row>
    <row r="2820" spans="10:11" x14ac:dyDescent="0.3">
      <c r="J2820">
        <v>121850</v>
      </c>
      <c r="K2820" t="s">
        <v>23</v>
      </c>
    </row>
    <row r="2821" spans="10:11" x14ac:dyDescent="0.3">
      <c r="J2821">
        <v>106090</v>
      </c>
      <c r="K2821" t="s">
        <v>23</v>
      </c>
    </row>
    <row r="2822" spans="10:11" x14ac:dyDescent="0.3">
      <c r="J2822">
        <v>43450</v>
      </c>
      <c r="K2822" t="s">
        <v>23</v>
      </c>
    </row>
    <row r="2823" spans="10:11" x14ac:dyDescent="0.3">
      <c r="J2823">
        <v>21770</v>
      </c>
      <c r="K2823" t="s">
        <v>23</v>
      </c>
    </row>
    <row r="2824" spans="10:11" x14ac:dyDescent="0.3">
      <c r="J2824">
        <v>27930</v>
      </c>
      <c r="K2824" t="s">
        <v>23</v>
      </c>
    </row>
    <row r="2825" spans="10:11" x14ac:dyDescent="0.3">
      <c r="J2825">
        <v>79180</v>
      </c>
      <c r="K2825" t="s">
        <v>23</v>
      </c>
    </row>
    <row r="2826" spans="10:11" x14ac:dyDescent="0.3">
      <c r="J2826">
        <v>87890</v>
      </c>
      <c r="K2826" t="s">
        <v>23</v>
      </c>
    </row>
    <row r="2827" spans="10:11" x14ac:dyDescent="0.3">
      <c r="J2827">
        <v>23890</v>
      </c>
      <c r="K2827" t="s">
        <v>23</v>
      </c>
    </row>
    <row r="2828" spans="10:11" x14ac:dyDescent="0.3">
      <c r="J2828">
        <v>192320</v>
      </c>
      <c r="K2828" t="s">
        <v>23</v>
      </c>
    </row>
    <row r="2829" spans="10:11" x14ac:dyDescent="0.3">
      <c r="J2829">
        <v>22670</v>
      </c>
      <c r="K2829" t="s">
        <v>23</v>
      </c>
    </row>
    <row r="2830" spans="10:11" x14ac:dyDescent="0.3">
      <c r="J2830">
        <v>195170</v>
      </c>
      <c r="K2830" t="s">
        <v>23</v>
      </c>
    </row>
    <row r="2831" spans="10:11" x14ac:dyDescent="0.3">
      <c r="J2831">
        <v>24360</v>
      </c>
      <c r="K2831" t="s">
        <v>23</v>
      </c>
    </row>
    <row r="2832" spans="10:11" x14ac:dyDescent="0.3">
      <c r="J2832">
        <v>190680</v>
      </c>
      <c r="K2832" t="s">
        <v>23</v>
      </c>
    </row>
    <row r="2833" spans="10:11" x14ac:dyDescent="0.3">
      <c r="J2833">
        <v>39310</v>
      </c>
      <c r="K2833" t="s">
        <v>23</v>
      </c>
    </row>
    <row r="2834" spans="10:11" x14ac:dyDescent="0.3">
      <c r="J2834">
        <v>37300</v>
      </c>
      <c r="K2834" t="s">
        <v>23</v>
      </c>
    </row>
    <row r="2835" spans="10:11" x14ac:dyDescent="0.3">
      <c r="J2835">
        <v>44650</v>
      </c>
      <c r="K2835" t="s">
        <v>23</v>
      </c>
    </row>
    <row r="2836" spans="10:11" x14ac:dyDescent="0.3">
      <c r="J2836">
        <v>33190</v>
      </c>
      <c r="K2836" t="s">
        <v>23</v>
      </c>
    </row>
    <row r="2837" spans="10:11" x14ac:dyDescent="0.3">
      <c r="J2837">
        <v>192020</v>
      </c>
      <c r="K2837" t="s">
        <v>23</v>
      </c>
    </row>
    <row r="2838" spans="10:11" x14ac:dyDescent="0.3">
      <c r="J2838">
        <v>136750</v>
      </c>
      <c r="K2838" t="s">
        <v>23</v>
      </c>
    </row>
    <row r="2839" spans="10:11" x14ac:dyDescent="0.3">
      <c r="J2839">
        <v>29110</v>
      </c>
      <c r="K2839" t="s">
        <v>23</v>
      </c>
    </row>
    <row r="2840" spans="10:11" x14ac:dyDescent="0.3">
      <c r="J2840">
        <v>39200</v>
      </c>
      <c r="K2840" t="s">
        <v>23</v>
      </c>
    </row>
    <row r="2841" spans="10:11" x14ac:dyDescent="0.3">
      <c r="J2841">
        <v>64340</v>
      </c>
      <c r="K2841" t="s">
        <v>23</v>
      </c>
    </row>
    <row r="2842" spans="10:11" x14ac:dyDescent="0.3">
      <c r="J2842">
        <v>100480</v>
      </c>
      <c r="K2842" t="s">
        <v>23</v>
      </c>
    </row>
    <row r="2843" spans="10:11" x14ac:dyDescent="0.3">
      <c r="J2843">
        <v>109380</v>
      </c>
      <c r="K2843" t="s">
        <v>23</v>
      </c>
    </row>
    <row r="2844" spans="10:11" x14ac:dyDescent="0.3">
      <c r="J2844">
        <v>23400</v>
      </c>
      <c r="K2844" t="s">
        <v>23</v>
      </c>
    </row>
    <row r="2845" spans="10:11" x14ac:dyDescent="0.3">
      <c r="J2845">
        <v>69310</v>
      </c>
      <c r="K2845" t="s">
        <v>23</v>
      </c>
    </row>
    <row r="2846" spans="10:11" x14ac:dyDescent="0.3">
      <c r="J2846">
        <v>48980</v>
      </c>
      <c r="K2846" t="s">
        <v>23</v>
      </c>
    </row>
    <row r="2847" spans="10:11" x14ac:dyDescent="0.3">
      <c r="J2847">
        <v>194360</v>
      </c>
      <c r="K2847" t="s">
        <v>23</v>
      </c>
    </row>
    <row r="2848" spans="10:11" x14ac:dyDescent="0.3">
      <c r="J2848">
        <v>34790</v>
      </c>
      <c r="K2848" t="s">
        <v>23</v>
      </c>
    </row>
    <row r="2849" spans="10:11" x14ac:dyDescent="0.3">
      <c r="J2849">
        <v>27940</v>
      </c>
      <c r="K2849" t="s">
        <v>23</v>
      </c>
    </row>
    <row r="2850" spans="10:11" x14ac:dyDescent="0.3">
      <c r="J2850">
        <v>52490</v>
      </c>
      <c r="K2850" t="s">
        <v>23</v>
      </c>
    </row>
    <row r="2851" spans="10:11" x14ac:dyDescent="0.3">
      <c r="J2851">
        <v>21760</v>
      </c>
      <c r="K2851" t="s">
        <v>23</v>
      </c>
    </row>
    <row r="2852" spans="10:11" x14ac:dyDescent="0.3">
      <c r="J2852">
        <v>168720</v>
      </c>
      <c r="K2852" t="s">
        <v>23</v>
      </c>
    </row>
    <row r="2853" spans="10:11" x14ac:dyDescent="0.3">
      <c r="J2853">
        <v>34850</v>
      </c>
      <c r="K2853" t="s">
        <v>23</v>
      </c>
    </row>
    <row r="2854" spans="10:11" x14ac:dyDescent="0.3">
      <c r="J2854">
        <v>66440</v>
      </c>
      <c r="K2854" t="s">
        <v>23</v>
      </c>
    </row>
    <row r="2855" spans="10:11" x14ac:dyDescent="0.3">
      <c r="J2855">
        <v>55820</v>
      </c>
      <c r="K2855" t="s">
        <v>23</v>
      </c>
    </row>
    <row r="2856" spans="10:11" x14ac:dyDescent="0.3">
      <c r="J2856">
        <v>134960</v>
      </c>
      <c r="K2856" t="s">
        <v>23</v>
      </c>
    </row>
    <row r="2857" spans="10:11" x14ac:dyDescent="0.3">
      <c r="J2857">
        <v>32100</v>
      </c>
      <c r="K2857" t="s">
        <v>23</v>
      </c>
    </row>
    <row r="2858" spans="10:11" x14ac:dyDescent="0.3">
      <c r="J2858">
        <v>190450</v>
      </c>
      <c r="K2858" t="s">
        <v>23</v>
      </c>
    </row>
    <row r="2859" spans="10:11" x14ac:dyDescent="0.3">
      <c r="J2859">
        <v>118490</v>
      </c>
      <c r="K2859" t="s">
        <v>23</v>
      </c>
    </row>
    <row r="2860" spans="10:11" x14ac:dyDescent="0.3">
      <c r="J2860">
        <v>65020</v>
      </c>
      <c r="K2860" t="s">
        <v>23</v>
      </c>
    </row>
    <row r="2861" spans="10:11" x14ac:dyDescent="0.3">
      <c r="J2861">
        <v>32300</v>
      </c>
      <c r="K2861" t="s">
        <v>23</v>
      </c>
    </row>
    <row r="2862" spans="10:11" x14ac:dyDescent="0.3">
      <c r="J2862">
        <v>136030</v>
      </c>
      <c r="K2862" t="s">
        <v>23</v>
      </c>
    </row>
    <row r="2863" spans="10:11" x14ac:dyDescent="0.3">
      <c r="J2863">
        <v>119960</v>
      </c>
      <c r="K2863" t="s">
        <v>23</v>
      </c>
    </row>
    <row r="2864" spans="10:11" x14ac:dyDescent="0.3">
      <c r="J2864">
        <v>56050</v>
      </c>
      <c r="K2864" t="s">
        <v>23</v>
      </c>
    </row>
    <row r="2865" spans="10:11" x14ac:dyDescent="0.3">
      <c r="J2865">
        <v>175840</v>
      </c>
      <c r="K2865" t="s">
        <v>23</v>
      </c>
    </row>
    <row r="2866" spans="10:11" x14ac:dyDescent="0.3">
      <c r="J2866">
        <v>49070</v>
      </c>
      <c r="K2866" t="s">
        <v>23</v>
      </c>
    </row>
    <row r="2867" spans="10:11" x14ac:dyDescent="0.3">
      <c r="J2867">
        <v>45540</v>
      </c>
      <c r="K2867" t="s">
        <v>23</v>
      </c>
    </row>
    <row r="2868" spans="10:11" x14ac:dyDescent="0.3">
      <c r="J2868">
        <v>54150</v>
      </c>
      <c r="K2868" t="s">
        <v>23</v>
      </c>
    </row>
    <row r="2869" spans="10:11" x14ac:dyDescent="0.3">
      <c r="J2869">
        <v>47410</v>
      </c>
      <c r="K2869" t="s">
        <v>23</v>
      </c>
    </row>
    <row r="2870" spans="10:11" x14ac:dyDescent="0.3">
      <c r="J2870">
        <v>21150</v>
      </c>
      <c r="K2870" t="s">
        <v>23</v>
      </c>
    </row>
    <row r="2871" spans="10:11" x14ac:dyDescent="0.3">
      <c r="J2871">
        <v>31610</v>
      </c>
      <c r="K2871" t="s">
        <v>23</v>
      </c>
    </row>
    <row r="2872" spans="10:11" x14ac:dyDescent="0.3">
      <c r="J2872">
        <v>57450</v>
      </c>
      <c r="K2872" t="s">
        <v>23</v>
      </c>
    </row>
    <row r="2873" spans="10:11" x14ac:dyDescent="0.3">
      <c r="J2873">
        <v>23730</v>
      </c>
      <c r="K2873" t="s">
        <v>23</v>
      </c>
    </row>
    <row r="2874" spans="10:11" x14ac:dyDescent="0.3">
      <c r="J2874">
        <v>33100</v>
      </c>
      <c r="K2874" t="s">
        <v>23</v>
      </c>
    </row>
    <row r="2875" spans="10:11" x14ac:dyDescent="0.3">
      <c r="J2875">
        <v>186650</v>
      </c>
      <c r="K2875" t="s">
        <v>23</v>
      </c>
    </row>
    <row r="2876" spans="10:11" x14ac:dyDescent="0.3">
      <c r="J2876">
        <v>27890</v>
      </c>
      <c r="K2876" t="s">
        <v>23</v>
      </c>
    </row>
    <row r="2877" spans="10:11" x14ac:dyDescent="0.3">
      <c r="J2877">
        <v>58280</v>
      </c>
      <c r="K2877" t="s">
        <v>23</v>
      </c>
    </row>
    <row r="2878" spans="10:11" x14ac:dyDescent="0.3">
      <c r="J2878">
        <v>23260</v>
      </c>
      <c r="K2878" t="s">
        <v>23</v>
      </c>
    </row>
    <row r="2879" spans="10:11" x14ac:dyDescent="0.3">
      <c r="J2879">
        <v>80200</v>
      </c>
      <c r="K2879" t="s">
        <v>23</v>
      </c>
    </row>
    <row r="2880" spans="10:11" x14ac:dyDescent="0.3">
      <c r="J2880">
        <v>36880</v>
      </c>
      <c r="K2880" t="s">
        <v>23</v>
      </c>
    </row>
    <row r="2881" spans="10:11" x14ac:dyDescent="0.3">
      <c r="J2881">
        <v>160150</v>
      </c>
      <c r="K2881" t="s">
        <v>23</v>
      </c>
    </row>
    <row r="2882" spans="10:11" x14ac:dyDescent="0.3">
      <c r="J2882">
        <v>12000</v>
      </c>
      <c r="K2882" t="s">
        <v>23</v>
      </c>
    </row>
    <row r="2883" spans="10:11" x14ac:dyDescent="0.3">
      <c r="J2883">
        <v>56610</v>
      </c>
      <c r="K2883" t="s">
        <v>23</v>
      </c>
    </row>
    <row r="2884" spans="10:11" x14ac:dyDescent="0.3">
      <c r="J2884">
        <v>69290</v>
      </c>
      <c r="K2884" t="s">
        <v>23</v>
      </c>
    </row>
    <row r="2885" spans="10:11" x14ac:dyDescent="0.3">
      <c r="J2885">
        <v>96130</v>
      </c>
      <c r="K2885" t="s">
        <v>23</v>
      </c>
    </row>
    <row r="2886" spans="10:11" x14ac:dyDescent="0.3">
      <c r="J2886">
        <v>56740</v>
      </c>
      <c r="K2886" t="s">
        <v>23</v>
      </c>
    </row>
    <row r="2887" spans="10:11" x14ac:dyDescent="0.3">
      <c r="J2887">
        <v>54840</v>
      </c>
      <c r="K2887" t="s">
        <v>23</v>
      </c>
    </row>
    <row r="2888" spans="10:11" x14ac:dyDescent="0.3">
      <c r="J2888">
        <v>120610</v>
      </c>
      <c r="K2888" t="s">
        <v>23</v>
      </c>
    </row>
    <row r="2889" spans="10:11" x14ac:dyDescent="0.3">
      <c r="J2889">
        <v>64100</v>
      </c>
      <c r="K2889" t="s">
        <v>23</v>
      </c>
    </row>
    <row r="2890" spans="10:11" x14ac:dyDescent="0.3">
      <c r="J2890">
        <v>52100</v>
      </c>
      <c r="K2890" t="s">
        <v>23</v>
      </c>
    </row>
    <row r="2891" spans="10:11" x14ac:dyDescent="0.3">
      <c r="J2891">
        <v>26950</v>
      </c>
      <c r="K2891" t="s">
        <v>23</v>
      </c>
    </row>
    <row r="2892" spans="10:11" x14ac:dyDescent="0.3">
      <c r="J2892">
        <v>118780</v>
      </c>
      <c r="K2892" t="s">
        <v>23</v>
      </c>
    </row>
    <row r="2893" spans="10:11" x14ac:dyDescent="0.3">
      <c r="J2893">
        <v>170680</v>
      </c>
      <c r="K2893" t="s">
        <v>23</v>
      </c>
    </row>
    <row r="2894" spans="10:11" x14ac:dyDescent="0.3">
      <c r="J2894">
        <v>24550</v>
      </c>
      <c r="K2894" t="s">
        <v>23</v>
      </c>
    </row>
    <row r="2895" spans="10:11" x14ac:dyDescent="0.3">
      <c r="J2895">
        <v>139640</v>
      </c>
      <c r="K2895" t="s">
        <v>23</v>
      </c>
    </row>
    <row r="2896" spans="10:11" x14ac:dyDescent="0.3">
      <c r="J2896">
        <v>49410</v>
      </c>
      <c r="K2896" t="s">
        <v>23</v>
      </c>
    </row>
    <row r="2897" spans="10:11" x14ac:dyDescent="0.3">
      <c r="J2897">
        <v>24780</v>
      </c>
      <c r="K2897" t="s">
        <v>23</v>
      </c>
    </row>
    <row r="2898" spans="10:11" x14ac:dyDescent="0.3">
      <c r="J2898">
        <v>52280</v>
      </c>
      <c r="K2898" t="s">
        <v>23</v>
      </c>
    </row>
    <row r="2899" spans="10:11" x14ac:dyDescent="0.3">
      <c r="J2899">
        <v>44780</v>
      </c>
      <c r="K2899" t="s">
        <v>23</v>
      </c>
    </row>
    <row r="2900" spans="10:11" x14ac:dyDescent="0.3">
      <c r="J2900">
        <v>75470</v>
      </c>
      <c r="K2900" t="s">
        <v>23</v>
      </c>
    </row>
    <row r="2901" spans="10:11" x14ac:dyDescent="0.3">
      <c r="J2901">
        <v>50550</v>
      </c>
      <c r="K2901" t="s">
        <v>23</v>
      </c>
    </row>
    <row r="2902" spans="10:11" x14ac:dyDescent="0.3">
      <c r="J2902">
        <v>89430</v>
      </c>
      <c r="K2902" t="s">
        <v>23</v>
      </c>
    </row>
    <row r="2903" spans="10:11" x14ac:dyDescent="0.3">
      <c r="J2903">
        <v>46820</v>
      </c>
      <c r="K2903" t="s">
        <v>23</v>
      </c>
    </row>
    <row r="2904" spans="10:11" x14ac:dyDescent="0.3">
      <c r="J2904">
        <v>183000</v>
      </c>
      <c r="K2904" t="s">
        <v>23</v>
      </c>
    </row>
    <row r="2905" spans="10:11" x14ac:dyDescent="0.3">
      <c r="J2905">
        <v>52570</v>
      </c>
      <c r="K2905" t="s">
        <v>23</v>
      </c>
    </row>
    <row r="2906" spans="10:11" x14ac:dyDescent="0.3">
      <c r="J2906">
        <v>63490</v>
      </c>
      <c r="K2906" t="s">
        <v>23</v>
      </c>
    </row>
    <row r="2907" spans="10:11" x14ac:dyDescent="0.3">
      <c r="J2907">
        <v>48690</v>
      </c>
      <c r="K2907" t="s">
        <v>23</v>
      </c>
    </row>
    <row r="2908" spans="10:11" x14ac:dyDescent="0.3">
      <c r="J2908">
        <v>99850</v>
      </c>
      <c r="K2908" t="s">
        <v>23</v>
      </c>
    </row>
    <row r="2909" spans="10:11" x14ac:dyDescent="0.3">
      <c r="J2909">
        <v>36970</v>
      </c>
      <c r="K2909" t="s">
        <v>23</v>
      </c>
    </row>
    <row r="2910" spans="10:11" x14ac:dyDescent="0.3">
      <c r="J2910">
        <v>74570</v>
      </c>
      <c r="K2910" t="s">
        <v>23</v>
      </c>
    </row>
    <row r="2911" spans="10:11" x14ac:dyDescent="0.3">
      <c r="J2911">
        <v>39830</v>
      </c>
      <c r="K2911" t="s">
        <v>23</v>
      </c>
    </row>
    <row r="2912" spans="10:11" x14ac:dyDescent="0.3">
      <c r="J2912">
        <v>63470</v>
      </c>
      <c r="K2912" t="s">
        <v>23</v>
      </c>
    </row>
    <row r="2913" spans="10:11" x14ac:dyDescent="0.3">
      <c r="J2913">
        <v>115100</v>
      </c>
      <c r="K2913" t="s">
        <v>23</v>
      </c>
    </row>
    <row r="2914" spans="10:11" x14ac:dyDescent="0.3">
      <c r="J2914">
        <v>71430</v>
      </c>
      <c r="K2914" t="s">
        <v>23</v>
      </c>
    </row>
    <row r="2915" spans="10:11" x14ac:dyDescent="0.3">
      <c r="J2915">
        <v>60320</v>
      </c>
      <c r="K2915" t="s">
        <v>23</v>
      </c>
    </row>
    <row r="2916" spans="10:11" x14ac:dyDescent="0.3">
      <c r="J2916">
        <v>46490</v>
      </c>
      <c r="K2916" t="s">
        <v>23</v>
      </c>
    </row>
    <row r="2917" spans="10:11" x14ac:dyDescent="0.3">
      <c r="J2917">
        <v>26960</v>
      </c>
      <c r="K2917" t="s">
        <v>23</v>
      </c>
    </row>
    <row r="2918" spans="10:11" x14ac:dyDescent="0.3">
      <c r="J2918">
        <v>23700</v>
      </c>
      <c r="K2918" t="s">
        <v>23</v>
      </c>
    </row>
    <row r="2919" spans="10:11" x14ac:dyDescent="0.3">
      <c r="J2919">
        <v>125040</v>
      </c>
      <c r="K2919" t="s">
        <v>23</v>
      </c>
    </row>
    <row r="2920" spans="10:11" x14ac:dyDescent="0.3">
      <c r="J2920">
        <v>59740</v>
      </c>
      <c r="K2920" t="s">
        <v>23</v>
      </c>
    </row>
    <row r="2921" spans="10:11" x14ac:dyDescent="0.3">
      <c r="J2921">
        <v>47360</v>
      </c>
      <c r="K2921" t="s">
        <v>23</v>
      </c>
    </row>
    <row r="2922" spans="10:11" x14ac:dyDescent="0.3">
      <c r="J2922">
        <v>52960</v>
      </c>
      <c r="K2922" t="s">
        <v>23</v>
      </c>
    </row>
    <row r="2923" spans="10:11" x14ac:dyDescent="0.3">
      <c r="J2923">
        <v>67810</v>
      </c>
      <c r="K2923" t="s">
        <v>23</v>
      </c>
    </row>
    <row r="2924" spans="10:11" x14ac:dyDescent="0.3">
      <c r="J2924">
        <v>21740</v>
      </c>
      <c r="K2924" t="s">
        <v>23</v>
      </c>
    </row>
    <row r="2925" spans="10:11" x14ac:dyDescent="0.3">
      <c r="J2925">
        <v>66530</v>
      </c>
      <c r="K2925" t="s">
        <v>23</v>
      </c>
    </row>
    <row r="2926" spans="10:11" x14ac:dyDescent="0.3">
      <c r="J2926">
        <v>96990</v>
      </c>
      <c r="K2926" t="s">
        <v>23</v>
      </c>
    </row>
    <row r="2927" spans="10:11" x14ac:dyDescent="0.3">
      <c r="J2927">
        <v>22130</v>
      </c>
      <c r="K2927" t="s">
        <v>23</v>
      </c>
    </row>
    <row r="2928" spans="10:11" x14ac:dyDescent="0.3">
      <c r="J2928">
        <v>26100</v>
      </c>
      <c r="K2928" t="s">
        <v>23</v>
      </c>
    </row>
    <row r="2929" spans="10:11" x14ac:dyDescent="0.3">
      <c r="J2929">
        <v>28510</v>
      </c>
      <c r="K2929" t="s">
        <v>23</v>
      </c>
    </row>
    <row r="2930" spans="10:11" x14ac:dyDescent="0.3">
      <c r="J2930">
        <v>34520</v>
      </c>
      <c r="K2930" t="s">
        <v>23</v>
      </c>
    </row>
    <row r="2931" spans="10:11" x14ac:dyDescent="0.3">
      <c r="J2931">
        <v>52580</v>
      </c>
      <c r="K2931" t="s">
        <v>23</v>
      </c>
    </row>
    <row r="2932" spans="10:11" x14ac:dyDescent="0.3">
      <c r="J2932">
        <v>93550</v>
      </c>
      <c r="K2932" t="s">
        <v>23</v>
      </c>
    </row>
    <row r="2933" spans="10:11" x14ac:dyDescent="0.3">
      <c r="J2933">
        <v>104960</v>
      </c>
      <c r="K2933" t="s">
        <v>23</v>
      </c>
    </row>
    <row r="2934" spans="10:11" x14ac:dyDescent="0.3">
      <c r="J2934">
        <v>63800</v>
      </c>
      <c r="K2934" t="s">
        <v>23</v>
      </c>
    </row>
    <row r="2935" spans="10:11" x14ac:dyDescent="0.3">
      <c r="J2935">
        <v>26570</v>
      </c>
      <c r="K2935" t="s">
        <v>23</v>
      </c>
    </row>
    <row r="2936" spans="10:11" x14ac:dyDescent="0.3">
      <c r="J2936">
        <v>27160</v>
      </c>
      <c r="K2936" t="s">
        <v>23</v>
      </c>
    </row>
    <row r="2937" spans="10:11" x14ac:dyDescent="0.3">
      <c r="J2937">
        <v>22010</v>
      </c>
      <c r="K2937" t="s">
        <v>23</v>
      </c>
    </row>
    <row r="2938" spans="10:11" x14ac:dyDescent="0.3">
      <c r="J2938">
        <v>65400</v>
      </c>
      <c r="K2938" t="s">
        <v>23</v>
      </c>
    </row>
    <row r="2939" spans="10:11" x14ac:dyDescent="0.3">
      <c r="J2939">
        <v>38160</v>
      </c>
      <c r="K2939" t="s">
        <v>23</v>
      </c>
    </row>
    <row r="2940" spans="10:11" x14ac:dyDescent="0.3">
      <c r="J2940">
        <v>52530</v>
      </c>
      <c r="K2940" t="s">
        <v>23</v>
      </c>
    </row>
    <row r="2941" spans="10:11" x14ac:dyDescent="0.3">
      <c r="J2941">
        <v>25430</v>
      </c>
      <c r="K2941" t="s">
        <v>23</v>
      </c>
    </row>
    <row r="2942" spans="10:11" x14ac:dyDescent="0.3">
      <c r="J2942">
        <v>166590</v>
      </c>
      <c r="K2942" t="s">
        <v>23</v>
      </c>
    </row>
    <row r="2943" spans="10:11" x14ac:dyDescent="0.3">
      <c r="J2943">
        <v>42600</v>
      </c>
      <c r="K2943" t="s">
        <v>23</v>
      </c>
    </row>
    <row r="2944" spans="10:11" x14ac:dyDescent="0.3">
      <c r="J2944">
        <v>24760</v>
      </c>
      <c r="K2944" t="s">
        <v>23</v>
      </c>
    </row>
    <row r="2945" spans="10:11" x14ac:dyDescent="0.3">
      <c r="J2945">
        <v>31020</v>
      </c>
      <c r="K2945" t="s">
        <v>23</v>
      </c>
    </row>
    <row r="2946" spans="10:11" x14ac:dyDescent="0.3">
      <c r="J2946">
        <v>75960</v>
      </c>
      <c r="K2946" t="s">
        <v>23</v>
      </c>
    </row>
    <row r="2947" spans="10:11" x14ac:dyDescent="0.3">
      <c r="J2947">
        <v>30340</v>
      </c>
      <c r="K2947" t="s">
        <v>23</v>
      </c>
    </row>
    <row r="2948" spans="10:11" x14ac:dyDescent="0.3">
      <c r="J2948">
        <v>57150</v>
      </c>
      <c r="K2948" t="s">
        <v>23</v>
      </c>
    </row>
    <row r="2949" spans="10:11" x14ac:dyDescent="0.3">
      <c r="J2949">
        <v>25760</v>
      </c>
      <c r="K2949" t="s">
        <v>23</v>
      </c>
    </row>
    <row r="2950" spans="10:11" x14ac:dyDescent="0.3">
      <c r="J2950">
        <v>143360</v>
      </c>
      <c r="K2950" t="s">
        <v>23</v>
      </c>
    </row>
    <row r="2951" spans="10:11" x14ac:dyDescent="0.3">
      <c r="J2951">
        <v>34480</v>
      </c>
      <c r="K2951" t="s">
        <v>23</v>
      </c>
    </row>
    <row r="2952" spans="10:11" x14ac:dyDescent="0.3">
      <c r="J2952">
        <v>194060</v>
      </c>
      <c r="K2952" t="s">
        <v>23</v>
      </c>
    </row>
    <row r="2953" spans="10:11" x14ac:dyDescent="0.3">
      <c r="J2953">
        <v>65380</v>
      </c>
      <c r="K2953" t="s">
        <v>23</v>
      </c>
    </row>
    <row r="2954" spans="10:11" x14ac:dyDescent="0.3">
      <c r="J2954">
        <v>43060</v>
      </c>
      <c r="K2954" t="s">
        <v>23</v>
      </c>
    </row>
    <row r="2955" spans="10:11" x14ac:dyDescent="0.3">
      <c r="J2955">
        <v>22580</v>
      </c>
      <c r="K2955" t="s">
        <v>23</v>
      </c>
    </row>
    <row r="2956" spans="10:11" x14ac:dyDescent="0.3">
      <c r="J2956">
        <v>44870</v>
      </c>
      <c r="K2956" t="s">
        <v>23</v>
      </c>
    </row>
    <row r="2957" spans="10:11" x14ac:dyDescent="0.3">
      <c r="J2957">
        <v>44490</v>
      </c>
      <c r="K2957" t="s">
        <v>23</v>
      </c>
    </row>
    <row r="2958" spans="10:11" x14ac:dyDescent="0.3">
      <c r="J2958">
        <v>22180</v>
      </c>
      <c r="K2958" t="s">
        <v>23</v>
      </c>
    </row>
    <row r="2959" spans="10:11" x14ac:dyDescent="0.3">
      <c r="J2959">
        <v>191970</v>
      </c>
      <c r="K2959" t="s">
        <v>23</v>
      </c>
    </row>
    <row r="2960" spans="10:11" x14ac:dyDescent="0.3">
      <c r="J2960">
        <v>132120</v>
      </c>
      <c r="K2960" t="s">
        <v>23</v>
      </c>
    </row>
    <row r="2961" spans="10:11" x14ac:dyDescent="0.3">
      <c r="J2961">
        <v>65770</v>
      </c>
      <c r="K2961" t="s">
        <v>23</v>
      </c>
    </row>
    <row r="2962" spans="10:11" x14ac:dyDescent="0.3">
      <c r="J2962">
        <v>83920</v>
      </c>
      <c r="K2962" t="s">
        <v>23</v>
      </c>
    </row>
    <row r="2963" spans="10:11" x14ac:dyDescent="0.3">
      <c r="J2963">
        <v>40310</v>
      </c>
      <c r="K2963" t="s">
        <v>23</v>
      </c>
    </row>
    <row r="2964" spans="10:11" x14ac:dyDescent="0.3">
      <c r="J2964">
        <v>79690</v>
      </c>
      <c r="K2964" t="s">
        <v>23</v>
      </c>
    </row>
    <row r="2965" spans="10:11" x14ac:dyDescent="0.3">
      <c r="J2965">
        <v>165550</v>
      </c>
      <c r="K2965" t="s">
        <v>23</v>
      </c>
    </row>
    <row r="2966" spans="10:11" x14ac:dyDescent="0.3">
      <c r="J2966">
        <v>45560</v>
      </c>
      <c r="K2966" t="s">
        <v>23</v>
      </c>
    </row>
    <row r="2967" spans="10:11" x14ac:dyDescent="0.3">
      <c r="J2967">
        <v>60910</v>
      </c>
      <c r="K2967" t="s">
        <v>23</v>
      </c>
    </row>
    <row r="2968" spans="10:11" x14ac:dyDescent="0.3">
      <c r="J2968">
        <v>48100</v>
      </c>
      <c r="K2968" t="s">
        <v>23</v>
      </c>
    </row>
    <row r="2969" spans="10:11" x14ac:dyDescent="0.3">
      <c r="J2969">
        <v>45230</v>
      </c>
      <c r="K2969" t="s">
        <v>23</v>
      </c>
    </row>
    <row r="2970" spans="10:11" x14ac:dyDescent="0.3">
      <c r="J2970">
        <v>32020</v>
      </c>
      <c r="K2970" t="s">
        <v>23</v>
      </c>
    </row>
    <row r="2971" spans="10:11" x14ac:dyDescent="0.3">
      <c r="J2971">
        <v>23510</v>
      </c>
      <c r="K2971" t="s">
        <v>23</v>
      </c>
    </row>
    <row r="2972" spans="10:11" x14ac:dyDescent="0.3">
      <c r="J2972">
        <v>17020</v>
      </c>
      <c r="K2972" t="s">
        <v>23</v>
      </c>
    </row>
    <row r="2973" spans="10:11" x14ac:dyDescent="0.3">
      <c r="J2973">
        <v>180410</v>
      </c>
      <c r="K2973" t="s">
        <v>23</v>
      </c>
    </row>
    <row r="2974" spans="10:11" x14ac:dyDescent="0.3">
      <c r="J2974">
        <v>20970</v>
      </c>
      <c r="K2974" t="s">
        <v>23</v>
      </c>
    </row>
    <row r="2975" spans="10:11" x14ac:dyDescent="0.3">
      <c r="J2975">
        <v>119350</v>
      </c>
      <c r="K2975" t="s">
        <v>23</v>
      </c>
    </row>
    <row r="2976" spans="10:11" x14ac:dyDescent="0.3">
      <c r="J2976">
        <v>25460</v>
      </c>
      <c r="K2976" t="s">
        <v>23</v>
      </c>
    </row>
    <row r="2977" spans="10:11" x14ac:dyDescent="0.3">
      <c r="J2977">
        <v>25640</v>
      </c>
      <c r="K2977" t="s">
        <v>23</v>
      </c>
    </row>
    <row r="2978" spans="10:11" x14ac:dyDescent="0.3">
      <c r="J2978">
        <v>84120</v>
      </c>
      <c r="K2978" t="s">
        <v>23</v>
      </c>
    </row>
    <row r="2979" spans="10:11" x14ac:dyDescent="0.3">
      <c r="J2979">
        <v>141180</v>
      </c>
      <c r="K2979" t="s">
        <v>23</v>
      </c>
    </row>
    <row r="2980" spans="10:11" x14ac:dyDescent="0.3">
      <c r="J2980">
        <v>170460</v>
      </c>
      <c r="K2980" t="s">
        <v>23</v>
      </c>
    </row>
    <row r="2981" spans="10:11" x14ac:dyDescent="0.3">
      <c r="J2981">
        <v>25640</v>
      </c>
      <c r="K2981" t="s">
        <v>23</v>
      </c>
    </row>
    <row r="2982" spans="10:11" x14ac:dyDescent="0.3">
      <c r="J2982">
        <v>102660</v>
      </c>
      <c r="K2982" t="s">
        <v>23</v>
      </c>
    </row>
    <row r="2983" spans="10:11" x14ac:dyDescent="0.3">
      <c r="J2983">
        <v>50700</v>
      </c>
      <c r="K2983" t="s">
        <v>23</v>
      </c>
    </row>
    <row r="2984" spans="10:11" x14ac:dyDescent="0.3">
      <c r="J2984">
        <v>178610</v>
      </c>
      <c r="K2984" t="s">
        <v>23</v>
      </c>
    </row>
    <row r="2985" spans="10:11" x14ac:dyDescent="0.3">
      <c r="J2985">
        <v>42300</v>
      </c>
      <c r="K2985" t="s">
        <v>23</v>
      </c>
    </row>
    <row r="2986" spans="10:11" x14ac:dyDescent="0.3">
      <c r="J2986">
        <v>37800</v>
      </c>
      <c r="K2986" t="s">
        <v>23</v>
      </c>
    </row>
    <row r="2987" spans="10:11" x14ac:dyDescent="0.3">
      <c r="J2987">
        <v>27680</v>
      </c>
      <c r="K2987" t="s">
        <v>23</v>
      </c>
    </row>
    <row r="2988" spans="10:11" x14ac:dyDescent="0.3">
      <c r="J2988">
        <v>90710</v>
      </c>
      <c r="K2988" t="s">
        <v>23</v>
      </c>
    </row>
    <row r="2989" spans="10:11" x14ac:dyDescent="0.3">
      <c r="J2989">
        <v>106480</v>
      </c>
      <c r="K2989" t="s">
        <v>23</v>
      </c>
    </row>
    <row r="2990" spans="10:11" x14ac:dyDescent="0.3">
      <c r="J2990">
        <v>136100</v>
      </c>
      <c r="K2990" t="s">
        <v>23</v>
      </c>
    </row>
    <row r="2991" spans="10:11" x14ac:dyDescent="0.3">
      <c r="J2991">
        <v>34080</v>
      </c>
      <c r="K2991" t="s">
        <v>23</v>
      </c>
    </row>
    <row r="2992" spans="10:11" x14ac:dyDescent="0.3">
      <c r="J2992">
        <v>29830</v>
      </c>
      <c r="K2992" t="s">
        <v>23</v>
      </c>
    </row>
    <row r="2993" spans="10:11" x14ac:dyDescent="0.3">
      <c r="J2993">
        <v>76320</v>
      </c>
      <c r="K2993" t="s">
        <v>23</v>
      </c>
    </row>
    <row r="2994" spans="10:11" x14ac:dyDescent="0.3">
      <c r="J2994">
        <v>99500</v>
      </c>
      <c r="K2994" t="s">
        <v>23</v>
      </c>
    </row>
    <row r="2995" spans="10:11" x14ac:dyDescent="0.3">
      <c r="J2995">
        <v>20930</v>
      </c>
      <c r="K2995" t="s">
        <v>23</v>
      </c>
    </row>
    <row r="2996" spans="10:11" x14ac:dyDescent="0.3">
      <c r="J2996">
        <v>99800</v>
      </c>
      <c r="K2996" t="s">
        <v>23</v>
      </c>
    </row>
    <row r="2997" spans="10:11" x14ac:dyDescent="0.3">
      <c r="J2997">
        <v>38940</v>
      </c>
      <c r="K2997" t="s">
        <v>23</v>
      </c>
    </row>
    <row r="2998" spans="10:11" x14ac:dyDescent="0.3">
      <c r="J2998">
        <v>40510</v>
      </c>
      <c r="K2998" t="s">
        <v>23</v>
      </c>
    </row>
    <row r="2999" spans="10:11" x14ac:dyDescent="0.3">
      <c r="J2999">
        <v>168350</v>
      </c>
      <c r="K2999" t="s">
        <v>23</v>
      </c>
    </row>
    <row r="3000" spans="10:11" x14ac:dyDescent="0.3">
      <c r="J3000">
        <v>62300</v>
      </c>
      <c r="K3000" t="s">
        <v>23</v>
      </c>
    </row>
    <row r="3001" spans="10:11" x14ac:dyDescent="0.3">
      <c r="J3001">
        <v>47170</v>
      </c>
      <c r="K3001" t="s">
        <v>23</v>
      </c>
    </row>
    <row r="3002" spans="10:11" x14ac:dyDescent="0.3">
      <c r="J3002">
        <v>132370</v>
      </c>
      <c r="K3002" t="s">
        <v>23</v>
      </c>
    </row>
    <row r="3003" spans="10:11" x14ac:dyDescent="0.3">
      <c r="J3003">
        <v>37550</v>
      </c>
      <c r="K3003" t="s">
        <v>23</v>
      </c>
    </row>
    <row r="3004" spans="10:11" x14ac:dyDescent="0.3">
      <c r="J3004">
        <v>65820</v>
      </c>
      <c r="K3004" t="s">
        <v>23</v>
      </c>
    </row>
    <row r="3005" spans="10:11" x14ac:dyDescent="0.3">
      <c r="J3005">
        <v>74060</v>
      </c>
      <c r="K3005" t="s">
        <v>23</v>
      </c>
    </row>
    <row r="3006" spans="10:11" x14ac:dyDescent="0.3">
      <c r="J3006">
        <v>48050</v>
      </c>
      <c r="K3006" t="s">
        <v>23</v>
      </c>
    </row>
    <row r="3007" spans="10:11" x14ac:dyDescent="0.3">
      <c r="J3007">
        <v>27410</v>
      </c>
      <c r="K3007" t="s">
        <v>23</v>
      </c>
    </row>
    <row r="3008" spans="10:11" x14ac:dyDescent="0.3">
      <c r="J3008">
        <v>42620</v>
      </c>
      <c r="K3008" t="s">
        <v>23</v>
      </c>
    </row>
    <row r="3009" spans="10:11" x14ac:dyDescent="0.3">
      <c r="J3009">
        <v>161840</v>
      </c>
      <c r="K3009" t="s">
        <v>23</v>
      </c>
    </row>
    <row r="3010" spans="10:11" x14ac:dyDescent="0.3">
      <c r="J3010">
        <v>115570</v>
      </c>
      <c r="K3010" t="s">
        <v>23</v>
      </c>
    </row>
    <row r="3011" spans="10:11" x14ac:dyDescent="0.3">
      <c r="J3011">
        <v>18780</v>
      </c>
      <c r="K3011" t="s">
        <v>23</v>
      </c>
    </row>
    <row r="3012" spans="10:11" x14ac:dyDescent="0.3">
      <c r="J3012">
        <v>68110</v>
      </c>
      <c r="K3012" t="s">
        <v>23</v>
      </c>
    </row>
    <row r="3013" spans="10:11" x14ac:dyDescent="0.3">
      <c r="J3013">
        <v>48590</v>
      </c>
      <c r="K3013" t="s">
        <v>23</v>
      </c>
    </row>
    <row r="3014" spans="10:11" x14ac:dyDescent="0.3">
      <c r="J3014">
        <v>23400</v>
      </c>
      <c r="K3014" t="s">
        <v>23</v>
      </c>
    </row>
    <row r="3015" spans="10:11" x14ac:dyDescent="0.3">
      <c r="J3015">
        <v>74910</v>
      </c>
      <c r="K3015" t="s">
        <v>23</v>
      </c>
    </row>
    <row r="3016" spans="10:11" x14ac:dyDescent="0.3">
      <c r="J3016">
        <v>105270</v>
      </c>
      <c r="K3016" t="s">
        <v>23</v>
      </c>
    </row>
    <row r="3017" spans="10:11" x14ac:dyDescent="0.3">
      <c r="J3017">
        <v>165950</v>
      </c>
      <c r="K3017" t="s">
        <v>23</v>
      </c>
    </row>
    <row r="3018" spans="10:11" x14ac:dyDescent="0.3">
      <c r="J3018">
        <v>88340</v>
      </c>
      <c r="K3018" t="s">
        <v>23</v>
      </c>
    </row>
    <row r="3019" spans="10:11" x14ac:dyDescent="0.3">
      <c r="J3019">
        <v>55770</v>
      </c>
      <c r="K3019" t="s">
        <v>23</v>
      </c>
    </row>
    <row r="3020" spans="10:11" x14ac:dyDescent="0.3">
      <c r="J3020">
        <v>47070</v>
      </c>
      <c r="K3020" t="s">
        <v>23</v>
      </c>
    </row>
    <row r="3021" spans="10:11" x14ac:dyDescent="0.3">
      <c r="J3021">
        <v>24000</v>
      </c>
      <c r="K3021" t="s">
        <v>23</v>
      </c>
    </row>
    <row r="3022" spans="10:11" x14ac:dyDescent="0.3">
      <c r="J3022">
        <v>98240</v>
      </c>
      <c r="K3022" t="s">
        <v>23</v>
      </c>
    </row>
    <row r="3023" spans="10:11" x14ac:dyDescent="0.3">
      <c r="J3023">
        <v>64470</v>
      </c>
      <c r="K3023" t="s">
        <v>23</v>
      </c>
    </row>
    <row r="3024" spans="10:11" x14ac:dyDescent="0.3">
      <c r="J3024">
        <v>195020</v>
      </c>
      <c r="K3024" t="s">
        <v>23</v>
      </c>
    </row>
    <row r="3025" spans="10:11" x14ac:dyDescent="0.3">
      <c r="J3025">
        <v>27250</v>
      </c>
      <c r="K3025" t="s">
        <v>23</v>
      </c>
    </row>
    <row r="3026" spans="10:11" x14ac:dyDescent="0.3">
      <c r="J3026">
        <v>21270</v>
      </c>
      <c r="K3026" t="s">
        <v>23</v>
      </c>
    </row>
    <row r="3027" spans="10:11" x14ac:dyDescent="0.3">
      <c r="J3027">
        <v>182000</v>
      </c>
      <c r="K3027" t="s">
        <v>23</v>
      </c>
    </row>
    <row r="3028" spans="10:11" x14ac:dyDescent="0.3">
      <c r="J3028">
        <v>20960</v>
      </c>
      <c r="K3028" t="s">
        <v>23</v>
      </c>
    </row>
    <row r="3029" spans="10:11" x14ac:dyDescent="0.3">
      <c r="J3029">
        <v>20330</v>
      </c>
      <c r="K3029" t="s">
        <v>23</v>
      </c>
    </row>
    <row r="3030" spans="10:11" x14ac:dyDescent="0.3">
      <c r="J3030">
        <v>36220</v>
      </c>
      <c r="K3030" t="s">
        <v>23</v>
      </c>
    </row>
    <row r="3031" spans="10:11" x14ac:dyDescent="0.3">
      <c r="J3031">
        <v>42330</v>
      </c>
      <c r="K3031" t="s">
        <v>23</v>
      </c>
    </row>
    <row r="3032" spans="10:11" x14ac:dyDescent="0.3">
      <c r="J3032">
        <v>36810</v>
      </c>
      <c r="K3032" t="s">
        <v>23</v>
      </c>
    </row>
    <row r="3033" spans="10:11" x14ac:dyDescent="0.3">
      <c r="J3033">
        <v>54600</v>
      </c>
      <c r="K3033" t="s">
        <v>23</v>
      </c>
    </row>
    <row r="3034" spans="10:11" x14ac:dyDescent="0.3">
      <c r="J3034">
        <v>21870</v>
      </c>
      <c r="K3034" t="s">
        <v>23</v>
      </c>
    </row>
    <row r="3035" spans="10:11" x14ac:dyDescent="0.3">
      <c r="J3035">
        <v>40890</v>
      </c>
      <c r="K3035" t="s">
        <v>23</v>
      </c>
    </row>
    <row r="3036" spans="10:11" x14ac:dyDescent="0.3">
      <c r="J3036">
        <v>166270</v>
      </c>
      <c r="K3036" t="s">
        <v>23</v>
      </c>
    </row>
    <row r="3037" spans="10:11" x14ac:dyDescent="0.3">
      <c r="J3037">
        <v>26190</v>
      </c>
      <c r="K3037" t="s">
        <v>23</v>
      </c>
    </row>
    <row r="3038" spans="10:11" x14ac:dyDescent="0.3">
      <c r="J3038">
        <v>56790</v>
      </c>
      <c r="K3038" t="s">
        <v>23</v>
      </c>
    </row>
    <row r="3039" spans="10:11" x14ac:dyDescent="0.3">
      <c r="J3039">
        <v>154020</v>
      </c>
      <c r="K3039" t="s">
        <v>23</v>
      </c>
    </row>
    <row r="3040" spans="10:11" x14ac:dyDescent="0.3">
      <c r="J3040">
        <v>30410</v>
      </c>
      <c r="K3040" t="s">
        <v>23</v>
      </c>
    </row>
    <row r="3041" spans="10:11" x14ac:dyDescent="0.3">
      <c r="J3041">
        <v>34470</v>
      </c>
      <c r="K3041" t="s">
        <v>23</v>
      </c>
    </row>
    <row r="3042" spans="10:11" x14ac:dyDescent="0.3">
      <c r="J3042">
        <v>195130</v>
      </c>
      <c r="K3042" t="s">
        <v>23</v>
      </c>
    </row>
    <row r="3043" spans="10:11" x14ac:dyDescent="0.3">
      <c r="J3043">
        <v>27730</v>
      </c>
      <c r="K3043" t="s">
        <v>23</v>
      </c>
    </row>
    <row r="3044" spans="10:11" x14ac:dyDescent="0.3">
      <c r="J3044">
        <v>20830</v>
      </c>
      <c r="K3044" t="s">
        <v>23</v>
      </c>
    </row>
    <row r="3045" spans="10:11" x14ac:dyDescent="0.3">
      <c r="J3045">
        <v>83810</v>
      </c>
      <c r="K3045" t="s">
        <v>23</v>
      </c>
    </row>
    <row r="3046" spans="10:11" x14ac:dyDescent="0.3">
      <c r="J3046">
        <v>26910</v>
      </c>
      <c r="K3046" t="s">
        <v>23</v>
      </c>
    </row>
    <row r="3047" spans="10:11" x14ac:dyDescent="0.3">
      <c r="J3047">
        <v>42860</v>
      </c>
      <c r="K3047" t="s">
        <v>23</v>
      </c>
    </row>
    <row r="3048" spans="10:11" x14ac:dyDescent="0.3">
      <c r="J3048">
        <v>26590</v>
      </c>
      <c r="K3048" t="s">
        <v>23</v>
      </c>
    </row>
    <row r="3049" spans="10:11" x14ac:dyDescent="0.3">
      <c r="J3049">
        <v>94340</v>
      </c>
      <c r="K3049" t="s">
        <v>23</v>
      </c>
    </row>
    <row r="3050" spans="10:11" x14ac:dyDescent="0.3">
      <c r="J3050">
        <v>55610</v>
      </c>
      <c r="K3050" t="s">
        <v>23</v>
      </c>
    </row>
    <row r="3051" spans="10:11" x14ac:dyDescent="0.3">
      <c r="J3051">
        <v>66460</v>
      </c>
      <c r="K3051" t="s">
        <v>23</v>
      </c>
    </row>
    <row r="3052" spans="10:11" x14ac:dyDescent="0.3">
      <c r="J3052">
        <v>77250</v>
      </c>
      <c r="K3052" t="s">
        <v>23</v>
      </c>
    </row>
    <row r="3053" spans="10:11" x14ac:dyDescent="0.3">
      <c r="J3053">
        <v>107250</v>
      </c>
      <c r="K3053" t="s">
        <v>23</v>
      </c>
    </row>
    <row r="3054" spans="10:11" x14ac:dyDescent="0.3">
      <c r="J3054">
        <v>88470</v>
      </c>
      <c r="K3054" t="s">
        <v>23</v>
      </c>
    </row>
    <row r="3055" spans="10:11" x14ac:dyDescent="0.3">
      <c r="J3055">
        <v>20450</v>
      </c>
      <c r="K3055" t="s">
        <v>23</v>
      </c>
    </row>
    <row r="3056" spans="10:11" x14ac:dyDescent="0.3">
      <c r="J3056">
        <v>33480</v>
      </c>
      <c r="K3056" t="s">
        <v>23</v>
      </c>
    </row>
    <row r="3057" spans="10:11" x14ac:dyDescent="0.3">
      <c r="J3057">
        <v>12810</v>
      </c>
      <c r="K3057" t="s">
        <v>23</v>
      </c>
    </row>
    <row r="3058" spans="10:11" x14ac:dyDescent="0.3">
      <c r="J3058">
        <v>28190</v>
      </c>
      <c r="K3058" t="s">
        <v>23</v>
      </c>
    </row>
    <row r="3059" spans="10:11" x14ac:dyDescent="0.3">
      <c r="J3059">
        <v>48510</v>
      </c>
      <c r="K3059" t="s">
        <v>23</v>
      </c>
    </row>
    <row r="3060" spans="10:11" x14ac:dyDescent="0.3">
      <c r="J3060">
        <v>40280</v>
      </c>
      <c r="K3060" t="s">
        <v>23</v>
      </c>
    </row>
    <row r="3061" spans="10:11" x14ac:dyDescent="0.3">
      <c r="J3061">
        <v>27200</v>
      </c>
      <c r="K3061" t="s">
        <v>23</v>
      </c>
    </row>
    <row r="3062" spans="10:11" x14ac:dyDescent="0.3">
      <c r="J3062">
        <v>81200</v>
      </c>
      <c r="K3062" t="s">
        <v>23</v>
      </c>
    </row>
    <row r="3063" spans="10:11" x14ac:dyDescent="0.3">
      <c r="J3063">
        <v>46470</v>
      </c>
      <c r="K3063" t="s">
        <v>23</v>
      </c>
    </row>
    <row r="3064" spans="10:11" x14ac:dyDescent="0.3">
      <c r="J3064">
        <v>32210</v>
      </c>
      <c r="K3064" t="s">
        <v>23</v>
      </c>
    </row>
    <row r="3065" spans="10:11" x14ac:dyDescent="0.3">
      <c r="J3065">
        <v>86210</v>
      </c>
      <c r="K3065" t="s">
        <v>23</v>
      </c>
    </row>
    <row r="3066" spans="10:11" x14ac:dyDescent="0.3">
      <c r="J3066">
        <v>45770</v>
      </c>
      <c r="K3066" t="s">
        <v>23</v>
      </c>
    </row>
    <row r="3067" spans="10:11" x14ac:dyDescent="0.3">
      <c r="J3067">
        <v>45530</v>
      </c>
      <c r="K3067" t="s">
        <v>23</v>
      </c>
    </row>
    <row r="3068" spans="10:11" x14ac:dyDescent="0.3">
      <c r="J3068">
        <v>76250</v>
      </c>
      <c r="K3068" t="s">
        <v>23</v>
      </c>
    </row>
    <row r="3069" spans="10:11" x14ac:dyDescent="0.3">
      <c r="J3069">
        <v>74120</v>
      </c>
      <c r="K3069" t="s">
        <v>23</v>
      </c>
    </row>
    <row r="3070" spans="10:11" x14ac:dyDescent="0.3">
      <c r="J3070">
        <v>111590</v>
      </c>
      <c r="K3070" t="s">
        <v>23</v>
      </c>
    </row>
    <row r="3071" spans="10:11" x14ac:dyDescent="0.3">
      <c r="J3071">
        <v>104750</v>
      </c>
      <c r="K3071" t="s">
        <v>23</v>
      </c>
    </row>
    <row r="3072" spans="10:11" x14ac:dyDescent="0.3">
      <c r="J3072">
        <v>148140</v>
      </c>
      <c r="K3072" t="s">
        <v>23</v>
      </c>
    </row>
    <row r="3073" spans="10:11" x14ac:dyDescent="0.3">
      <c r="J3073">
        <v>191410</v>
      </c>
      <c r="K3073" t="s">
        <v>23</v>
      </c>
    </row>
    <row r="3074" spans="10:11" x14ac:dyDescent="0.3">
      <c r="J3074">
        <v>54050</v>
      </c>
      <c r="K3074" t="s">
        <v>23</v>
      </c>
    </row>
    <row r="3075" spans="10:11" x14ac:dyDescent="0.3">
      <c r="J3075">
        <v>87930</v>
      </c>
      <c r="K3075" t="s">
        <v>23</v>
      </c>
    </row>
    <row r="3076" spans="10:11" x14ac:dyDescent="0.3">
      <c r="J3076">
        <v>191890</v>
      </c>
      <c r="K3076" t="s">
        <v>23</v>
      </c>
    </row>
    <row r="3077" spans="10:11" x14ac:dyDescent="0.3">
      <c r="J3077">
        <v>38750</v>
      </c>
      <c r="K3077" t="s">
        <v>23</v>
      </c>
    </row>
    <row r="3078" spans="10:11" x14ac:dyDescent="0.3">
      <c r="J3078">
        <v>22160</v>
      </c>
      <c r="K3078" t="s">
        <v>23</v>
      </c>
    </row>
    <row r="3079" spans="10:11" x14ac:dyDescent="0.3">
      <c r="J3079">
        <v>117130</v>
      </c>
      <c r="K3079" t="s">
        <v>23</v>
      </c>
    </row>
    <row r="3080" spans="10:11" x14ac:dyDescent="0.3">
      <c r="J3080">
        <v>78610</v>
      </c>
      <c r="K3080" t="s">
        <v>23</v>
      </c>
    </row>
    <row r="3081" spans="10:11" x14ac:dyDescent="0.3">
      <c r="J3081">
        <v>37080</v>
      </c>
      <c r="K3081" t="s">
        <v>23</v>
      </c>
    </row>
    <row r="3082" spans="10:11" x14ac:dyDescent="0.3">
      <c r="J3082">
        <v>53040</v>
      </c>
      <c r="K3082" t="s">
        <v>23</v>
      </c>
    </row>
    <row r="3083" spans="10:11" x14ac:dyDescent="0.3">
      <c r="J3083">
        <v>26420</v>
      </c>
      <c r="K3083" t="s">
        <v>23</v>
      </c>
    </row>
    <row r="3084" spans="10:11" x14ac:dyDescent="0.3">
      <c r="J3084">
        <v>27590</v>
      </c>
      <c r="K3084" t="s">
        <v>23</v>
      </c>
    </row>
    <row r="3085" spans="10:11" x14ac:dyDescent="0.3">
      <c r="J3085">
        <v>68040</v>
      </c>
      <c r="K3085" t="s">
        <v>23</v>
      </c>
    </row>
    <row r="3086" spans="10:11" x14ac:dyDescent="0.3">
      <c r="J3086">
        <v>61420</v>
      </c>
      <c r="K3086" t="s">
        <v>23</v>
      </c>
    </row>
    <row r="3087" spans="10:11" x14ac:dyDescent="0.3">
      <c r="J3087">
        <v>25000</v>
      </c>
      <c r="K3087" t="s">
        <v>23</v>
      </c>
    </row>
    <row r="3088" spans="10:11" x14ac:dyDescent="0.3">
      <c r="J3088">
        <v>63890</v>
      </c>
      <c r="K3088" t="s">
        <v>23</v>
      </c>
    </row>
    <row r="3089" spans="10:11" x14ac:dyDescent="0.3">
      <c r="J3089">
        <v>111030</v>
      </c>
      <c r="K3089" t="s">
        <v>23</v>
      </c>
    </row>
    <row r="3090" spans="10:11" x14ac:dyDescent="0.3">
      <c r="J3090">
        <v>22970</v>
      </c>
      <c r="K3090" t="s">
        <v>23</v>
      </c>
    </row>
    <row r="3091" spans="10:11" x14ac:dyDescent="0.3">
      <c r="J3091">
        <v>24500</v>
      </c>
      <c r="K3091" t="s">
        <v>23</v>
      </c>
    </row>
    <row r="3092" spans="10:11" x14ac:dyDescent="0.3">
      <c r="J3092">
        <v>50930</v>
      </c>
      <c r="K3092" t="s">
        <v>23</v>
      </c>
    </row>
    <row r="3093" spans="10:11" x14ac:dyDescent="0.3">
      <c r="J3093">
        <v>53090</v>
      </c>
      <c r="K3093" t="s">
        <v>23</v>
      </c>
    </row>
    <row r="3094" spans="10:11" x14ac:dyDescent="0.3">
      <c r="J3094">
        <v>51210</v>
      </c>
      <c r="K3094" t="s">
        <v>23</v>
      </c>
    </row>
    <row r="3095" spans="10:11" x14ac:dyDescent="0.3">
      <c r="J3095">
        <v>168560</v>
      </c>
      <c r="K3095" t="s">
        <v>23</v>
      </c>
    </row>
    <row r="3096" spans="10:11" x14ac:dyDescent="0.3">
      <c r="J3096">
        <v>26860</v>
      </c>
      <c r="K3096" t="s">
        <v>23</v>
      </c>
    </row>
    <row r="3097" spans="10:11" x14ac:dyDescent="0.3">
      <c r="J3097">
        <v>66320</v>
      </c>
      <c r="K3097" t="s">
        <v>23</v>
      </c>
    </row>
    <row r="3098" spans="10:11" x14ac:dyDescent="0.3">
      <c r="J3098">
        <v>35050</v>
      </c>
      <c r="K3098" t="s">
        <v>23</v>
      </c>
    </row>
    <row r="3099" spans="10:11" x14ac:dyDescent="0.3">
      <c r="J3099">
        <v>63970</v>
      </c>
      <c r="K3099" t="s">
        <v>23</v>
      </c>
    </row>
    <row r="3100" spans="10:11" x14ac:dyDescent="0.3">
      <c r="J3100">
        <v>62740</v>
      </c>
      <c r="K3100" t="s">
        <v>23</v>
      </c>
    </row>
    <row r="3101" spans="10:11" x14ac:dyDescent="0.3">
      <c r="J3101">
        <v>75870</v>
      </c>
      <c r="K3101" t="s">
        <v>23</v>
      </c>
    </row>
    <row r="3102" spans="10:11" x14ac:dyDescent="0.3">
      <c r="J3102">
        <v>42580</v>
      </c>
      <c r="K3102" t="s">
        <v>23</v>
      </c>
    </row>
    <row r="3103" spans="10:11" x14ac:dyDescent="0.3">
      <c r="J3103">
        <v>43640</v>
      </c>
      <c r="K3103" t="s">
        <v>23</v>
      </c>
    </row>
    <row r="3104" spans="10:11" x14ac:dyDescent="0.3">
      <c r="J3104">
        <v>43350</v>
      </c>
      <c r="K3104" t="s">
        <v>23</v>
      </c>
    </row>
    <row r="3105" spans="10:11" x14ac:dyDescent="0.3">
      <c r="J3105">
        <v>53260</v>
      </c>
      <c r="K3105" t="s">
        <v>23</v>
      </c>
    </row>
    <row r="3106" spans="10:11" x14ac:dyDescent="0.3">
      <c r="J3106">
        <v>32800</v>
      </c>
      <c r="K3106" t="s">
        <v>23</v>
      </c>
    </row>
    <row r="3107" spans="10:11" x14ac:dyDescent="0.3">
      <c r="J3107">
        <v>54850</v>
      </c>
      <c r="K3107" t="s">
        <v>23</v>
      </c>
    </row>
    <row r="3108" spans="10:11" x14ac:dyDescent="0.3">
      <c r="J3108">
        <v>43420</v>
      </c>
      <c r="K3108" t="s">
        <v>23</v>
      </c>
    </row>
    <row r="3109" spans="10:11" x14ac:dyDescent="0.3">
      <c r="J3109">
        <v>27820</v>
      </c>
      <c r="K3109" t="s">
        <v>23</v>
      </c>
    </row>
    <row r="3110" spans="10:11" x14ac:dyDescent="0.3">
      <c r="J3110">
        <v>38330</v>
      </c>
      <c r="K3110" t="s">
        <v>23</v>
      </c>
    </row>
    <row r="3111" spans="10:11" x14ac:dyDescent="0.3">
      <c r="J3111">
        <v>42440</v>
      </c>
      <c r="K3111" t="s">
        <v>23</v>
      </c>
    </row>
    <row r="3112" spans="10:11" x14ac:dyDescent="0.3">
      <c r="J3112">
        <v>184300</v>
      </c>
      <c r="K3112" t="s">
        <v>23</v>
      </c>
    </row>
    <row r="3113" spans="10:11" x14ac:dyDescent="0.3">
      <c r="J3113">
        <v>16010</v>
      </c>
      <c r="K3113" t="s">
        <v>23</v>
      </c>
    </row>
    <row r="3114" spans="10:11" x14ac:dyDescent="0.3">
      <c r="J3114">
        <v>31490</v>
      </c>
      <c r="K3114" t="s">
        <v>23</v>
      </c>
    </row>
    <row r="3115" spans="10:11" x14ac:dyDescent="0.3">
      <c r="J3115">
        <v>176390</v>
      </c>
      <c r="K3115" t="s">
        <v>23</v>
      </c>
    </row>
    <row r="3116" spans="10:11" x14ac:dyDescent="0.3">
      <c r="J3116">
        <v>23190</v>
      </c>
      <c r="K3116" t="s">
        <v>23</v>
      </c>
    </row>
    <row r="3117" spans="10:11" x14ac:dyDescent="0.3">
      <c r="J3117">
        <v>116910</v>
      </c>
      <c r="K3117" t="s">
        <v>23</v>
      </c>
    </row>
    <row r="3118" spans="10:11" x14ac:dyDescent="0.3">
      <c r="J3118">
        <v>53240</v>
      </c>
      <c r="K3118" t="s">
        <v>23</v>
      </c>
    </row>
    <row r="3119" spans="10:11" x14ac:dyDescent="0.3">
      <c r="J3119">
        <v>167520</v>
      </c>
      <c r="K3119" t="s">
        <v>23</v>
      </c>
    </row>
    <row r="3120" spans="10:11" x14ac:dyDescent="0.3">
      <c r="J3120">
        <v>52280</v>
      </c>
      <c r="K3120" t="s">
        <v>23</v>
      </c>
    </row>
    <row r="3121" spans="10:11" x14ac:dyDescent="0.3">
      <c r="J3121">
        <v>27000</v>
      </c>
      <c r="K3121" t="s">
        <v>23</v>
      </c>
    </row>
    <row r="3122" spans="10:11" x14ac:dyDescent="0.3">
      <c r="J3122">
        <v>192460</v>
      </c>
      <c r="K3122" t="s">
        <v>23</v>
      </c>
    </row>
    <row r="3123" spans="10:11" x14ac:dyDescent="0.3">
      <c r="J3123">
        <v>25060</v>
      </c>
      <c r="K3123" t="s">
        <v>23</v>
      </c>
    </row>
    <row r="3124" spans="10:11" x14ac:dyDescent="0.3">
      <c r="J3124">
        <v>60620</v>
      </c>
      <c r="K3124" t="s">
        <v>23</v>
      </c>
    </row>
    <row r="3125" spans="10:11" x14ac:dyDescent="0.3">
      <c r="J3125">
        <v>43820</v>
      </c>
      <c r="K3125" t="s">
        <v>23</v>
      </c>
    </row>
    <row r="3126" spans="10:11" x14ac:dyDescent="0.3">
      <c r="J3126">
        <v>21430</v>
      </c>
      <c r="K3126" t="s">
        <v>23</v>
      </c>
    </row>
    <row r="3127" spans="10:11" x14ac:dyDescent="0.3">
      <c r="J3127">
        <v>61620</v>
      </c>
      <c r="K3127" t="s">
        <v>23</v>
      </c>
    </row>
    <row r="3128" spans="10:11" x14ac:dyDescent="0.3">
      <c r="J3128">
        <v>50940</v>
      </c>
      <c r="K3128" t="s">
        <v>23</v>
      </c>
    </row>
    <row r="3129" spans="10:11" x14ac:dyDescent="0.3">
      <c r="J3129">
        <v>68770</v>
      </c>
      <c r="K3129" t="s">
        <v>23</v>
      </c>
    </row>
    <row r="3130" spans="10:11" x14ac:dyDescent="0.3">
      <c r="J3130">
        <v>25530</v>
      </c>
      <c r="K3130" t="s">
        <v>23</v>
      </c>
    </row>
    <row r="3131" spans="10:11" x14ac:dyDescent="0.3">
      <c r="J3131">
        <v>51600</v>
      </c>
      <c r="K3131" t="s">
        <v>23</v>
      </c>
    </row>
    <row r="3132" spans="10:11" x14ac:dyDescent="0.3">
      <c r="J3132">
        <v>171590</v>
      </c>
      <c r="K3132" t="s">
        <v>23</v>
      </c>
    </row>
    <row r="3133" spans="10:11" x14ac:dyDescent="0.3">
      <c r="J3133">
        <v>128080</v>
      </c>
      <c r="K3133" t="s">
        <v>23</v>
      </c>
    </row>
    <row r="3134" spans="10:11" x14ac:dyDescent="0.3">
      <c r="J3134">
        <v>102210</v>
      </c>
      <c r="K3134" t="s">
        <v>23</v>
      </c>
    </row>
    <row r="3135" spans="10:11" x14ac:dyDescent="0.3">
      <c r="J3135">
        <v>47790</v>
      </c>
      <c r="K3135" t="s">
        <v>23</v>
      </c>
    </row>
    <row r="3136" spans="10:11" x14ac:dyDescent="0.3">
      <c r="J3136">
        <v>37370</v>
      </c>
      <c r="K3136" t="s">
        <v>23</v>
      </c>
    </row>
    <row r="3137" spans="10:11" x14ac:dyDescent="0.3">
      <c r="J3137">
        <v>23660</v>
      </c>
      <c r="K3137" t="s">
        <v>23</v>
      </c>
    </row>
    <row r="3138" spans="10:11" x14ac:dyDescent="0.3">
      <c r="J3138">
        <v>163070</v>
      </c>
      <c r="K3138" t="s">
        <v>23</v>
      </c>
    </row>
    <row r="3139" spans="10:11" x14ac:dyDescent="0.3">
      <c r="J3139">
        <v>59330</v>
      </c>
      <c r="K3139" t="s">
        <v>23</v>
      </c>
    </row>
    <row r="3140" spans="10:11" x14ac:dyDescent="0.3">
      <c r="J3140">
        <v>34240</v>
      </c>
      <c r="K3140" t="s">
        <v>23</v>
      </c>
    </row>
    <row r="3141" spans="10:11" x14ac:dyDescent="0.3">
      <c r="J3141">
        <v>40370</v>
      </c>
      <c r="K3141" t="s">
        <v>23</v>
      </c>
    </row>
    <row r="3142" spans="10:11" x14ac:dyDescent="0.3">
      <c r="J3142">
        <v>25590</v>
      </c>
      <c r="K3142" t="s">
        <v>23</v>
      </c>
    </row>
    <row r="3143" spans="10:11" x14ac:dyDescent="0.3">
      <c r="J3143">
        <v>62010</v>
      </c>
      <c r="K3143" t="s">
        <v>23</v>
      </c>
    </row>
    <row r="3144" spans="10:11" x14ac:dyDescent="0.3">
      <c r="J3144">
        <v>44030</v>
      </c>
      <c r="K3144" t="s">
        <v>23</v>
      </c>
    </row>
    <row r="3145" spans="10:11" x14ac:dyDescent="0.3">
      <c r="J3145">
        <v>37610</v>
      </c>
      <c r="K3145" t="s">
        <v>23</v>
      </c>
    </row>
    <row r="3146" spans="10:11" x14ac:dyDescent="0.3">
      <c r="J3146">
        <v>107610</v>
      </c>
      <c r="K3146" t="s">
        <v>23</v>
      </c>
    </row>
    <row r="3147" spans="10:11" x14ac:dyDescent="0.3">
      <c r="J3147">
        <v>51750</v>
      </c>
      <c r="K3147" t="s">
        <v>23</v>
      </c>
    </row>
    <row r="3148" spans="10:11" x14ac:dyDescent="0.3">
      <c r="J3148">
        <v>138260</v>
      </c>
      <c r="K3148" t="s">
        <v>23</v>
      </c>
    </row>
    <row r="3149" spans="10:11" x14ac:dyDescent="0.3">
      <c r="J3149">
        <v>63340</v>
      </c>
      <c r="K3149" t="s">
        <v>23</v>
      </c>
    </row>
    <row r="3150" spans="10:11" x14ac:dyDescent="0.3">
      <c r="J3150">
        <v>49360</v>
      </c>
      <c r="K3150" t="s">
        <v>23</v>
      </c>
    </row>
    <row r="3151" spans="10:11" x14ac:dyDescent="0.3">
      <c r="J3151">
        <v>28180</v>
      </c>
      <c r="K3151" t="s">
        <v>23</v>
      </c>
    </row>
    <row r="3152" spans="10:11" x14ac:dyDescent="0.3">
      <c r="J3152">
        <v>23420</v>
      </c>
      <c r="K3152" t="s">
        <v>23</v>
      </c>
    </row>
    <row r="3153" spans="10:11" x14ac:dyDescent="0.3">
      <c r="J3153">
        <v>41940</v>
      </c>
      <c r="K3153" t="s">
        <v>23</v>
      </c>
    </row>
    <row r="3154" spans="10:11" x14ac:dyDescent="0.3">
      <c r="J3154">
        <v>106850</v>
      </c>
      <c r="K3154" t="s">
        <v>23</v>
      </c>
    </row>
    <row r="3155" spans="10:11" x14ac:dyDescent="0.3">
      <c r="J3155">
        <v>20220</v>
      </c>
      <c r="K3155" t="s">
        <v>23</v>
      </c>
    </row>
    <row r="3156" spans="10:11" x14ac:dyDescent="0.3">
      <c r="J3156">
        <v>23140</v>
      </c>
      <c r="K3156" t="s">
        <v>23</v>
      </c>
    </row>
    <row r="3157" spans="10:11" x14ac:dyDescent="0.3">
      <c r="J3157">
        <v>42560</v>
      </c>
      <c r="K3157" t="s">
        <v>23</v>
      </c>
    </row>
    <row r="3158" spans="10:11" x14ac:dyDescent="0.3">
      <c r="J3158">
        <v>35800</v>
      </c>
      <c r="K3158" t="s">
        <v>23</v>
      </c>
    </row>
    <row r="3159" spans="10:11" x14ac:dyDescent="0.3">
      <c r="J3159">
        <v>31620</v>
      </c>
      <c r="K3159" t="s">
        <v>23</v>
      </c>
    </row>
    <row r="3160" spans="10:11" x14ac:dyDescent="0.3">
      <c r="J3160">
        <v>65240</v>
      </c>
      <c r="K3160" t="s">
        <v>23</v>
      </c>
    </row>
    <row r="3161" spans="10:11" x14ac:dyDescent="0.3">
      <c r="J3161">
        <v>28990</v>
      </c>
      <c r="K3161" t="s">
        <v>23</v>
      </c>
    </row>
    <row r="3162" spans="10:11" x14ac:dyDescent="0.3">
      <c r="J3162">
        <v>52310</v>
      </c>
      <c r="K3162" t="s">
        <v>23</v>
      </c>
    </row>
    <row r="3163" spans="10:11" x14ac:dyDescent="0.3">
      <c r="J3163">
        <v>23560</v>
      </c>
      <c r="K3163" t="s">
        <v>23</v>
      </c>
    </row>
    <row r="3164" spans="10:11" x14ac:dyDescent="0.3">
      <c r="J3164">
        <v>28000</v>
      </c>
      <c r="K3164" t="s">
        <v>23</v>
      </c>
    </row>
    <row r="3165" spans="10:11" x14ac:dyDescent="0.3">
      <c r="J3165">
        <v>118360</v>
      </c>
      <c r="K3165" t="s">
        <v>23</v>
      </c>
    </row>
    <row r="3166" spans="10:11" x14ac:dyDescent="0.3">
      <c r="J3166">
        <v>109030</v>
      </c>
      <c r="K3166" t="s">
        <v>23</v>
      </c>
    </row>
    <row r="3167" spans="10:11" x14ac:dyDescent="0.3">
      <c r="J3167">
        <v>29730</v>
      </c>
      <c r="K3167" t="s">
        <v>23</v>
      </c>
    </row>
    <row r="3168" spans="10:11" x14ac:dyDescent="0.3">
      <c r="J3168">
        <v>142750</v>
      </c>
      <c r="K3168" t="s">
        <v>23</v>
      </c>
    </row>
    <row r="3169" spans="10:11" x14ac:dyDescent="0.3">
      <c r="J3169">
        <v>55620</v>
      </c>
      <c r="K3169" t="s">
        <v>23</v>
      </c>
    </row>
    <row r="3170" spans="10:11" x14ac:dyDescent="0.3">
      <c r="J3170">
        <v>45370</v>
      </c>
      <c r="K3170" t="s">
        <v>23</v>
      </c>
    </row>
    <row r="3171" spans="10:11" x14ac:dyDescent="0.3">
      <c r="J3171">
        <v>76420</v>
      </c>
      <c r="K3171" t="s">
        <v>23</v>
      </c>
    </row>
    <row r="3172" spans="10:11" x14ac:dyDescent="0.3">
      <c r="J3172">
        <v>52040</v>
      </c>
      <c r="K3172" t="s">
        <v>23</v>
      </c>
    </row>
    <row r="3173" spans="10:11" x14ac:dyDescent="0.3">
      <c r="J3173">
        <v>22770</v>
      </c>
      <c r="K3173" t="s">
        <v>23</v>
      </c>
    </row>
    <row r="3174" spans="10:11" x14ac:dyDescent="0.3">
      <c r="J3174">
        <v>27950</v>
      </c>
      <c r="K3174" t="s">
        <v>23</v>
      </c>
    </row>
    <row r="3175" spans="10:11" x14ac:dyDescent="0.3">
      <c r="J3175">
        <v>23800</v>
      </c>
      <c r="K3175" t="s">
        <v>23</v>
      </c>
    </row>
    <row r="3176" spans="10:11" x14ac:dyDescent="0.3">
      <c r="J3176">
        <v>47650</v>
      </c>
      <c r="K3176" t="s">
        <v>23</v>
      </c>
    </row>
    <row r="3177" spans="10:11" x14ac:dyDescent="0.3">
      <c r="J3177">
        <v>20440</v>
      </c>
      <c r="K3177" t="s">
        <v>23</v>
      </c>
    </row>
    <row r="3178" spans="10:11" x14ac:dyDescent="0.3">
      <c r="J3178">
        <v>26930</v>
      </c>
      <c r="K3178" t="s">
        <v>23</v>
      </c>
    </row>
    <row r="3179" spans="10:11" x14ac:dyDescent="0.3">
      <c r="J3179">
        <v>65860</v>
      </c>
      <c r="K3179" t="s">
        <v>23</v>
      </c>
    </row>
    <row r="3180" spans="10:11" x14ac:dyDescent="0.3">
      <c r="J3180">
        <v>32940</v>
      </c>
      <c r="K3180" t="s">
        <v>23</v>
      </c>
    </row>
    <row r="3181" spans="10:11" x14ac:dyDescent="0.3">
      <c r="J3181">
        <v>41710</v>
      </c>
      <c r="K3181" t="s">
        <v>23</v>
      </c>
    </row>
    <row r="3182" spans="10:11" x14ac:dyDescent="0.3">
      <c r="J3182">
        <v>27780</v>
      </c>
      <c r="K3182" t="s">
        <v>23</v>
      </c>
    </row>
    <row r="3183" spans="10:11" x14ac:dyDescent="0.3">
      <c r="J3183">
        <v>23770</v>
      </c>
      <c r="K3183" t="s">
        <v>23</v>
      </c>
    </row>
    <row r="3184" spans="10:11" x14ac:dyDescent="0.3">
      <c r="J3184">
        <v>24040</v>
      </c>
      <c r="K3184" t="s">
        <v>23</v>
      </c>
    </row>
    <row r="3185" spans="10:11" x14ac:dyDescent="0.3">
      <c r="J3185">
        <v>23180</v>
      </c>
      <c r="K3185" t="s">
        <v>23</v>
      </c>
    </row>
    <row r="3186" spans="10:11" x14ac:dyDescent="0.3">
      <c r="J3186">
        <v>20080</v>
      </c>
      <c r="K3186" t="s">
        <v>23</v>
      </c>
    </row>
    <row r="3187" spans="10:11" x14ac:dyDescent="0.3">
      <c r="J3187">
        <v>62440</v>
      </c>
      <c r="K3187" t="s">
        <v>23</v>
      </c>
    </row>
    <row r="3188" spans="10:11" x14ac:dyDescent="0.3">
      <c r="J3188">
        <v>27990</v>
      </c>
      <c r="K3188" t="s">
        <v>23</v>
      </c>
    </row>
    <row r="3189" spans="10:11" x14ac:dyDescent="0.3">
      <c r="J3189">
        <v>105520</v>
      </c>
      <c r="K3189" t="s">
        <v>23</v>
      </c>
    </row>
    <row r="3190" spans="10:11" x14ac:dyDescent="0.3">
      <c r="J3190">
        <v>23290</v>
      </c>
      <c r="K3190" t="s">
        <v>23</v>
      </c>
    </row>
    <row r="3191" spans="10:11" x14ac:dyDescent="0.3">
      <c r="J3191">
        <v>40140</v>
      </c>
      <c r="K3191" t="s">
        <v>23</v>
      </c>
    </row>
    <row r="3192" spans="10:11" x14ac:dyDescent="0.3">
      <c r="J3192">
        <v>74030</v>
      </c>
      <c r="K3192" t="s">
        <v>23</v>
      </c>
    </row>
    <row r="3193" spans="10:11" x14ac:dyDescent="0.3">
      <c r="J3193">
        <v>22590</v>
      </c>
      <c r="K3193" t="s">
        <v>23</v>
      </c>
    </row>
    <row r="3194" spans="10:11" x14ac:dyDescent="0.3">
      <c r="J3194">
        <v>69320</v>
      </c>
      <c r="K3194" t="s">
        <v>23</v>
      </c>
    </row>
    <row r="3195" spans="10:11" x14ac:dyDescent="0.3">
      <c r="J3195">
        <v>46780</v>
      </c>
      <c r="K3195" t="s">
        <v>23</v>
      </c>
    </row>
    <row r="3196" spans="10:11" x14ac:dyDescent="0.3">
      <c r="J3196">
        <v>135820</v>
      </c>
      <c r="K3196" t="s">
        <v>23</v>
      </c>
    </row>
    <row r="3197" spans="10:11" x14ac:dyDescent="0.3">
      <c r="J3197">
        <v>23320</v>
      </c>
      <c r="K3197" t="s">
        <v>23</v>
      </c>
    </row>
    <row r="3198" spans="10:11" x14ac:dyDescent="0.3">
      <c r="J3198">
        <v>97050</v>
      </c>
      <c r="K3198" t="s">
        <v>23</v>
      </c>
    </row>
    <row r="3199" spans="10:11" x14ac:dyDescent="0.3">
      <c r="J3199">
        <v>42940</v>
      </c>
      <c r="K3199" t="s">
        <v>23</v>
      </c>
    </row>
    <row r="3200" spans="10:11" x14ac:dyDescent="0.3">
      <c r="J3200">
        <v>47210</v>
      </c>
      <c r="K3200" t="s">
        <v>23</v>
      </c>
    </row>
    <row r="3201" spans="10:11" x14ac:dyDescent="0.3">
      <c r="J3201">
        <v>25190</v>
      </c>
      <c r="K3201" t="s">
        <v>23</v>
      </c>
    </row>
    <row r="3202" spans="10:11" x14ac:dyDescent="0.3">
      <c r="J3202">
        <v>21210</v>
      </c>
      <c r="K3202" t="s">
        <v>23</v>
      </c>
    </row>
    <row r="3203" spans="10:11" x14ac:dyDescent="0.3">
      <c r="J3203">
        <v>29730</v>
      </c>
      <c r="K3203" t="s">
        <v>23</v>
      </c>
    </row>
    <row r="3204" spans="10:11" x14ac:dyDescent="0.3">
      <c r="J3204">
        <v>58550</v>
      </c>
      <c r="K3204" t="s">
        <v>23</v>
      </c>
    </row>
    <row r="3205" spans="10:11" x14ac:dyDescent="0.3">
      <c r="J3205">
        <v>36170</v>
      </c>
      <c r="K3205" t="s">
        <v>23</v>
      </c>
    </row>
    <row r="3206" spans="10:11" x14ac:dyDescent="0.3">
      <c r="J3206">
        <v>67250</v>
      </c>
      <c r="K3206" t="s">
        <v>23</v>
      </c>
    </row>
    <row r="3207" spans="10:11" x14ac:dyDescent="0.3">
      <c r="J3207">
        <v>103250</v>
      </c>
      <c r="K3207" t="s">
        <v>23</v>
      </c>
    </row>
    <row r="3208" spans="10:11" x14ac:dyDescent="0.3">
      <c r="J3208">
        <v>69490</v>
      </c>
      <c r="K3208" t="s">
        <v>23</v>
      </c>
    </row>
    <row r="3209" spans="10:11" x14ac:dyDescent="0.3">
      <c r="J3209">
        <v>106090</v>
      </c>
      <c r="K3209" t="s">
        <v>23</v>
      </c>
    </row>
    <row r="3210" spans="10:11" x14ac:dyDescent="0.3">
      <c r="J3210">
        <v>44470</v>
      </c>
      <c r="K3210" t="s">
        <v>23</v>
      </c>
    </row>
    <row r="3211" spans="10:11" x14ac:dyDescent="0.3">
      <c r="J3211">
        <v>21570</v>
      </c>
      <c r="K3211" t="s">
        <v>23</v>
      </c>
    </row>
    <row r="3212" spans="10:11" x14ac:dyDescent="0.3">
      <c r="J3212">
        <v>46010</v>
      </c>
      <c r="K3212" t="s">
        <v>23</v>
      </c>
    </row>
    <row r="3213" spans="10:11" x14ac:dyDescent="0.3">
      <c r="J3213">
        <v>170990</v>
      </c>
      <c r="K3213" t="s">
        <v>23</v>
      </c>
    </row>
    <row r="3214" spans="10:11" x14ac:dyDescent="0.3">
      <c r="J3214">
        <v>148520</v>
      </c>
      <c r="K3214" t="s">
        <v>23</v>
      </c>
    </row>
    <row r="3215" spans="10:11" x14ac:dyDescent="0.3">
      <c r="J3215">
        <v>72640</v>
      </c>
      <c r="K3215" t="s">
        <v>23</v>
      </c>
    </row>
    <row r="3216" spans="10:11" x14ac:dyDescent="0.3">
      <c r="J3216">
        <v>56660</v>
      </c>
      <c r="K3216" t="s">
        <v>23</v>
      </c>
    </row>
    <row r="3217" spans="10:11" x14ac:dyDescent="0.3">
      <c r="J3217">
        <v>78230</v>
      </c>
      <c r="K3217" t="s">
        <v>23</v>
      </c>
    </row>
    <row r="3218" spans="10:11" x14ac:dyDescent="0.3">
      <c r="J3218">
        <v>78800</v>
      </c>
      <c r="K3218" t="s">
        <v>23</v>
      </c>
    </row>
    <row r="3219" spans="10:11" x14ac:dyDescent="0.3">
      <c r="J3219">
        <v>131940</v>
      </c>
      <c r="K3219" t="s">
        <v>23</v>
      </c>
    </row>
    <row r="3220" spans="10:11" x14ac:dyDescent="0.3">
      <c r="J3220">
        <v>50670</v>
      </c>
      <c r="K3220" t="s">
        <v>23</v>
      </c>
    </row>
    <row r="3221" spans="10:11" x14ac:dyDescent="0.3">
      <c r="J3221">
        <v>50790</v>
      </c>
      <c r="K3221" t="s">
        <v>23</v>
      </c>
    </row>
    <row r="3222" spans="10:11" x14ac:dyDescent="0.3">
      <c r="J3222">
        <v>174440</v>
      </c>
      <c r="K3222" t="s">
        <v>23</v>
      </c>
    </row>
    <row r="3223" spans="10:11" x14ac:dyDescent="0.3">
      <c r="J3223">
        <v>24040</v>
      </c>
      <c r="K3223" t="s">
        <v>23</v>
      </c>
    </row>
    <row r="3224" spans="10:11" x14ac:dyDescent="0.3">
      <c r="J3224">
        <v>34520</v>
      </c>
      <c r="K3224" t="s">
        <v>23</v>
      </c>
    </row>
    <row r="3225" spans="10:11" x14ac:dyDescent="0.3">
      <c r="J3225">
        <v>22700</v>
      </c>
      <c r="K3225" t="s">
        <v>23</v>
      </c>
    </row>
    <row r="3226" spans="10:11" x14ac:dyDescent="0.3">
      <c r="J3226">
        <v>54880</v>
      </c>
      <c r="K3226" t="s">
        <v>23</v>
      </c>
    </row>
    <row r="3227" spans="10:11" x14ac:dyDescent="0.3">
      <c r="J3227">
        <v>194190</v>
      </c>
      <c r="K3227" t="s">
        <v>23</v>
      </c>
    </row>
    <row r="3228" spans="10:11" x14ac:dyDescent="0.3">
      <c r="J3228">
        <v>28110</v>
      </c>
      <c r="K3228" t="s">
        <v>23</v>
      </c>
    </row>
    <row r="3229" spans="10:11" x14ac:dyDescent="0.3">
      <c r="J3229">
        <v>41630</v>
      </c>
      <c r="K3229" t="s">
        <v>23</v>
      </c>
    </row>
    <row r="3230" spans="10:11" x14ac:dyDescent="0.3">
      <c r="J3230">
        <v>21320</v>
      </c>
      <c r="K3230" t="s">
        <v>23</v>
      </c>
    </row>
    <row r="3231" spans="10:11" x14ac:dyDescent="0.3">
      <c r="J3231">
        <v>139730</v>
      </c>
      <c r="K3231" t="s">
        <v>23</v>
      </c>
    </row>
    <row r="3232" spans="10:11" x14ac:dyDescent="0.3">
      <c r="J3232">
        <v>26840</v>
      </c>
      <c r="K3232" t="s">
        <v>23</v>
      </c>
    </row>
    <row r="3233" spans="10:11" x14ac:dyDescent="0.3">
      <c r="J3233">
        <v>108450</v>
      </c>
      <c r="K3233" t="s">
        <v>23</v>
      </c>
    </row>
    <row r="3234" spans="10:11" x14ac:dyDescent="0.3">
      <c r="J3234">
        <v>43770</v>
      </c>
      <c r="K3234" t="s">
        <v>23</v>
      </c>
    </row>
    <row r="3235" spans="10:11" x14ac:dyDescent="0.3">
      <c r="J3235">
        <v>37430</v>
      </c>
      <c r="K3235" t="s">
        <v>23</v>
      </c>
    </row>
    <row r="3236" spans="10:11" x14ac:dyDescent="0.3">
      <c r="J3236">
        <v>41480</v>
      </c>
      <c r="K3236" t="s">
        <v>23</v>
      </c>
    </row>
    <row r="3237" spans="10:11" x14ac:dyDescent="0.3">
      <c r="J3237">
        <v>10510</v>
      </c>
      <c r="K3237" t="s">
        <v>23</v>
      </c>
    </row>
    <row r="3238" spans="10:11" x14ac:dyDescent="0.3">
      <c r="J3238">
        <v>107390</v>
      </c>
      <c r="K3238" t="s">
        <v>23</v>
      </c>
    </row>
    <row r="3239" spans="10:11" x14ac:dyDescent="0.3">
      <c r="J3239">
        <v>103880</v>
      </c>
      <c r="K3239" t="s">
        <v>23</v>
      </c>
    </row>
    <row r="3240" spans="10:11" x14ac:dyDescent="0.3">
      <c r="J3240">
        <v>114160</v>
      </c>
      <c r="K3240" t="s">
        <v>23</v>
      </c>
    </row>
    <row r="3241" spans="10:11" x14ac:dyDescent="0.3">
      <c r="J3241">
        <v>26000</v>
      </c>
      <c r="K3241" t="s">
        <v>23</v>
      </c>
    </row>
    <row r="3242" spans="10:11" x14ac:dyDescent="0.3">
      <c r="J3242">
        <v>24220</v>
      </c>
      <c r="K3242" t="s">
        <v>23</v>
      </c>
    </row>
    <row r="3243" spans="10:11" x14ac:dyDescent="0.3">
      <c r="J3243">
        <v>24510</v>
      </c>
      <c r="K3243" t="s">
        <v>23</v>
      </c>
    </row>
    <row r="3244" spans="10:11" x14ac:dyDescent="0.3">
      <c r="J3244">
        <v>42400</v>
      </c>
      <c r="K3244" t="s">
        <v>23</v>
      </c>
    </row>
    <row r="3245" spans="10:11" x14ac:dyDescent="0.3">
      <c r="J3245">
        <v>109990</v>
      </c>
      <c r="K3245" t="s">
        <v>23</v>
      </c>
    </row>
    <row r="3246" spans="10:11" x14ac:dyDescent="0.3">
      <c r="J3246">
        <v>50030</v>
      </c>
      <c r="K3246" t="s">
        <v>23</v>
      </c>
    </row>
    <row r="3247" spans="10:11" x14ac:dyDescent="0.3">
      <c r="J3247">
        <v>127420</v>
      </c>
      <c r="K3247" t="s">
        <v>23</v>
      </c>
    </row>
    <row r="3248" spans="10:11" x14ac:dyDescent="0.3">
      <c r="J3248">
        <v>42270</v>
      </c>
      <c r="K3248" t="s">
        <v>23</v>
      </c>
    </row>
    <row r="3249" spans="10:11" x14ac:dyDescent="0.3">
      <c r="J3249">
        <v>39170</v>
      </c>
      <c r="K3249" t="s">
        <v>23</v>
      </c>
    </row>
    <row r="3250" spans="10:11" x14ac:dyDescent="0.3">
      <c r="J3250">
        <v>183030</v>
      </c>
      <c r="K3250" t="s">
        <v>23</v>
      </c>
    </row>
    <row r="3251" spans="10:11" x14ac:dyDescent="0.3">
      <c r="J3251">
        <v>23800</v>
      </c>
      <c r="K3251" t="s">
        <v>23</v>
      </c>
    </row>
    <row r="3252" spans="10:11" x14ac:dyDescent="0.3">
      <c r="J3252">
        <v>137260</v>
      </c>
      <c r="K3252" t="s">
        <v>23</v>
      </c>
    </row>
    <row r="3253" spans="10:11" x14ac:dyDescent="0.3">
      <c r="J3253">
        <v>47770</v>
      </c>
      <c r="K3253" t="s">
        <v>23</v>
      </c>
    </row>
    <row r="3254" spans="10:11" x14ac:dyDescent="0.3">
      <c r="J3254">
        <v>63850</v>
      </c>
      <c r="K3254" t="s">
        <v>23</v>
      </c>
    </row>
    <row r="3255" spans="10:11" x14ac:dyDescent="0.3">
      <c r="J3255">
        <v>199730</v>
      </c>
      <c r="K3255" t="s">
        <v>23</v>
      </c>
    </row>
    <row r="3256" spans="10:11" x14ac:dyDescent="0.3">
      <c r="J3256">
        <v>68610</v>
      </c>
      <c r="K3256" t="s">
        <v>23</v>
      </c>
    </row>
    <row r="3257" spans="10:11" x14ac:dyDescent="0.3">
      <c r="J3257">
        <v>198450</v>
      </c>
      <c r="K3257" t="s">
        <v>23</v>
      </c>
    </row>
    <row r="3258" spans="10:11" x14ac:dyDescent="0.3">
      <c r="J3258">
        <v>133200</v>
      </c>
      <c r="K3258" t="s">
        <v>23</v>
      </c>
    </row>
    <row r="3259" spans="10:11" x14ac:dyDescent="0.3">
      <c r="J3259">
        <v>108800</v>
      </c>
      <c r="K3259" t="s">
        <v>23</v>
      </c>
    </row>
    <row r="3260" spans="10:11" x14ac:dyDescent="0.3">
      <c r="J3260">
        <v>23420</v>
      </c>
      <c r="K3260" t="s">
        <v>23</v>
      </c>
    </row>
    <row r="3261" spans="10:11" x14ac:dyDescent="0.3">
      <c r="J3261">
        <v>176500</v>
      </c>
      <c r="K3261" t="s">
        <v>23</v>
      </c>
    </row>
    <row r="3262" spans="10:11" x14ac:dyDescent="0.3">
      <c r="J3262">
        <v>40250</v>
      </c>
      <c r="K3262" t="s">
        <v>23</v>
      </c>
    </row>
    <row r="3263" spans="10:11" x14ac:dyDescent="0.3">
      <c r="J3263">
        <v>97250</v>
      </c>
      <c r="K3263" t="s">
        <v>23</v>
      </c>
    </row>
    <row r="3264" spans="10:11" x14ac:dyDescent="0.3">
      <c r="J3264">
        <v>119040</v>
      </c>
      <c r="K3264" t="s">
        <v>23</v>
      </c>
    </row>
    <row r="3265" spans="10:11" x14ac:dyDescent="0.3">
      <c r="J3265">
        <v>21770</v>
      </c>
      <c r="K3265" t="s">
        <v>23</v>
      </c>
    </row>
    <row r="3266" spans="10:11" x14ac:dyDescent="0.3">
      <c r="J3266">
        <v>48340</v>
      </c>
      <c r="K3266" t="s">
        <v>23</v>
      </c>
    </row>
    <row r="3267" spans="10:11" x14ac:dyDescent="0.3">
      <c r="J3267">
        <v>20420</v>
      </c>
      <c r="K3267" t="s">
        <v>23</v>
      </c>
    </row>
    <row r="3268" spans="10:11" x14ac:dyDescent="0.3">
      <c r="J3268">
        <v>22200</v>
      </c>
      <c r="K3268" t="s">
        <v>23</v>
      </c>
    </row>
    <row r="3269" spans="10:11" x14ac:dyDescent="0.3">
      <c r="J3269">
        <v>10520</v>
      </c>
      <c r="K3269" t="s">
        <v>23</v>
      </c>
    </row>
    <row r="3270" spans="10:11" x14ac:dyDescent="0.3">
      <c r="J3270">
        <v>28210</v>
      </c>
      <c r="K3270" t="s">
        <v>23</v>
      </c>
    </row>
    <row r="3271" spans="10:11" x14ac:dyDescent="0.3">
      <c r="J3271">
        <v>192370</v>
      </c>
      <c r="K3271" t="s">
        <v>23</v>
      </c>
    </row>
    <row r="3272" spans="10:11" x14ac:dyDescent="0.3">
      <c r="J3272">
        <v>41070</v>
      </c>
      <c r="K3272" t="s">
        <v>23</v>
      </c>
    </row>
    <row r="3273" spans="10:11" x14ac:dyDescent="0.3">
      <c r="J3273">
        <v>83960</v>
      </c>
      <c r="K3273" t="s">
        <v>23</v>
      </c>
    </row>
    <row r="3274" spans="10:11" x14ac:dyDescent="0.3">
      <c r="J3274">
        <v>106860</v>
      </c>
      <c r="K3274" t="s">
        <v>23</v>
      </c>
    </row>
    <row r="3275" spans="10:11" x14ac:dyDescent="0.3">
      <c r="J3275">
        <v>29420</v>
      </c>
      <c r="K3275" t="s">
        <v>23</v>
      </c>
    </row>
    <row r="3276" spans="10:11" x14ac:dyDescent="0.3">
      <c r="J3276">
        <v>88580</v>
      </c>
      <c r="K3276" t="s">
        <v>23</v>
      </c>
    </row>
    <row r="3277" spans="10:11" x14ac:dyDescent="0.3">
      <c r="J3277">
        <v>167560</v>
      </c>
      <c r="K3277" t="s">
        <v>23</v>
      </c>
    </row>
    <row r="3278" spans="10:11" x14ac:dyDescent="0.3">
      <c r="J3278">
        <v>107980</v>
      </c>
      <c r="K3278" t="s">
        <v>23</v>
      </c>
    </row>
    <row r="3279" spans="10:11" x14ac:dyDescent="0.3">
      <c r="J3279">
        <v>23230</v>
      </c>
      <c r="K3279" t="s">
        <v>23</v>
      </c>
    </row>
    <row r="3280" spans="10:11" x14ac:dyDescent="0.3">
      <c r="J3280">
        <v>14160</v>
      </c>
      <c r="K3280" t="s">
        <v>23</v>
      </c>
    </row>
    <row r="3281" spans="10:11" x14ac:dyDescent="0.3">
      <c r="J3281">
        <v>46150</v>
      </c>
      <c r="K3281" t="s">
        <v>23</v>
      </c>
    </row>
    <row r="3282" spans="10:11" x14ac:dyDescent="0.3">
      <c r="J3282">
        <v>24610</v>
      </c>
      <c r="K3282" t="s">
        <v>23</v>
      </c>
    </row>
    <row r="3283" spans="10:11" x14ac:dyDescent="0.3">
      <c r="J3283">
        <v>87220</v>
      </c>
      <c r="K3283" t="s">
        <v>23</v>
      </c>
    </row>
    <row r="3284" spans="10:11" x14ac:dyDescent="0.3">
      <c r="J3284">
        <v>39550</v>
      </c>
      <c r="K3284" t="s">
        <v>23</v>
      </c>
    </row>
    <row r="3285" spans="10:11" x14ac:dyDescent="0.3">
      <c r="J3285">
        <v>99570</v>
      </c>
      <c r="K3285" t="s">
        <v>23</v>
      </c>
    </row>
    <row r="3286" spans="10:11" x14ac:dyDescent="0.3">
      <c r="J3286">
        <v>103220</v>
      </c>
      <c r="K3286" t="s">
        <v>23</v>
      </c>
    </row>
    <row r="3287" spans="10:11" x14ac:dyDescent="0.3">
      <c r="J3287">
        <v>46210</v>
      </c>
      <c r="K3287" t="s">
        <v>23</v>
      </c>
    </row>
    <row r="3288" spans="10:11" x14ac:dyDescent="0.3">
      <c r="J3288">
        <v>109760</v>
      </c>
      <c r="K3288" t="s">
        <v>23</v>
      </c>
    </row>
    <row r="3289" spans="10:11" x14ac:dyDescent="0.3">
      <c r="J3289">
        <v>36600</v>
      </c>
      <c r="K3289" t="s">
        <v>23</v>
      </c>
    </row>
    <row r="3290" spans="10:11" x14ac:dyDescent="0.3">
      <c r="J3290">
        <v>104820</v>
      </c>
      <c r="K3290" t="s">
        <v>23</v>
      </c>
    </row>
    <row r="3291" spans="10:11" x14ac:dyDescent="0.3">
      <c r="J3291">
        <v>71190</v>
      </c>
      <c r="K3291" t="s">
        <v>23</v>
      </c>
    </row>
    <row r="3292" spans="10:11" x14ac:dyDescent="0.3">
      <c r="J3292">
        <v>95820</v>
      </c>
      <c r="K3292" t="s">
        <v>23</v>
      </c>
    </row>
    <row r="3293" spans="10:11" x14ac:dyDescent="0.3">
      <c r="J3293">
        <v>45080</v>
      </c>
      <c r="K3293" t="s">
        <v>23</v>
      </c>
    </row>
    <row r="3294" spans="10:11" x14ac:dyDescent="0.3">
      <c r="J3294">
        <v>77560</v>
      </c>
      <c r="K3294" t="s">
        <v>23</v>
      </c>
    </row>
    <row r="3295" spans="10:11" x14ac:dyDescent="0.3">
      <c r="J3295">
        <v>66940</v>
      </c>
      <c r="K3295" t="s">
        <v>23</v>
      </c>
    </row>
    <row r="3296" spans="10:11" x14ac:dyDescent="0.3">
      <c r="J3296">
        <v>23770</v>
      </c>
      <c r="K3296" t="s">
        <v>23</v>
      </c>
    </row>
    <row r="3297" spans="10:11" x14ac:dyDescent="0.3">
      <c r="J3297">
        <v>23130</v>
      </c>
      <c r="K3297" t="s">
        <v>23</v>
      </c>
    </row>
    <row r="3298" spans="10:11" x14ac:dyDescent="0.3">
      <c r="J3298">
        <v>176650</v>
      </c>
      <c r="K3298" t="s">
        <v>23</v>
      </c>
    </row>
    <row r="3299" spans="10:11" x14ac:dyDescent="0.3">
      <c r="J3299">
        <v>25960</v>
      </c>
      <c r="K3299" t="s">
        <v>23</v>
      </c>
    </row>
    <row r="3300" spans="10:11" x14ac:dyDescent="0.3">
      <c r="J3300">
        <v>47280</v>
      </c>
      <c r="K3300" t="s">
        <v>23</v>
      </c>
    </row>
    <row r="3301" spans="10:11" x14ac:dyDescent="0.3">
      <c r="J3301">
        <v>29790</v>
      </c>
      <c r="K3301" t="s">
        <v>23</v>
      </c>
    </row>
    <row r="3302" spans="10:11" x14ac:dyDescent="0.3">
      <c r="J3302">
        <v>55930</v>
      </c>
      <c r="K3302" t="s">
        <v>23</v>
      </c>
    </row>
    <row r="3303" spans="10:11" x14ac:dyDescent="0.3">
      <c r="J3303">
        <v>104450</v>
      </c>
      <c r="K3303" t="s">
        <v>23</v>
      </c>
    </row>
    <row r="3304" spans="10:11" x14ac:dyDescent="0.3">
      <c r="J3304">
        <v>87400</v>
      </c>
      <c r="K3304" t="s">
        <v>23</v>
      </c>
    </row>
    <row r="3305" spans="10:11" x14ac:dyDescent="0.3">
      <c r="J3305">
        <v>25140</v>
      </c>
      <c r="K3305" t="s">
        <v>23</v>
      </c>
    </row>
    <row r="3306" spans="10:11" x14ac:dyDescent="0.3">
      <c r="J3306">
        <v>174650</v>
      </c>
      <c r="K3306" t="s">
        <v>23</v>
      </c>
    </row>
    <row r="3307" spans="10:11" x14ac:dyDescent="0.3">
      <c r="J3307">
        <v>73510</v>
      </c>
      <c r="K3307" t="s">
        <v>23</v>
      </c>
    </row>
    <row r="3308" spans="10:11" x14ac:dyDescent="0.3">
      <c r="J3308">
        <v>108200</v>
      </c>
      <c r="K3308" t="s">
        <v>23</v>
      </c>
    </row>
    <row r="3309" spans="10:11" x14ac:dyDescent="0.3">
      <c r="J3309">
        <v>121690</v>
      </c>
      <c r="K3309" t="s">
        <v>23</v>
      </c>
    </row>
    <row r="3310" spans="10:11" x14ac:dyDescent="0.3">
      <c r="J3310">
        <v>196260</v>
      </c>
      <c r="K3310" t="s">
        <v>23</v>
      </c>
    </row>
    <row r="3311" spans="10:11" x14ac:dyDescent="0.3">
      <c r="J3311">
        <v>20700</v>
      </c>
      <c r="K3311" t="s">
        <v>23</v>
      </c>
    </row>
    <row r="3312" spans="10:11" x14ac:dyDescent="0.3">
      <c r="J3312">
        <v>67820</v>
      </c>
      <c r="K3312" t="s">
        <v>23</v>
      </c>
    </row>
    <row r="3313" spans="10:11" x14ac:dyDescent="0.3">
      <c r="J3313">
        <v>77790</v>
      </c>
      <c r="K3313" t="s">
        <v>23</v>
      </c>
    </row>
    <row r="3314" spans="10:11" x14ac:dyDescent="0.3">
      <c r="J3314">
        <v>32010</v>
      </c>
      <c r="K3314" t="s">
        <v>23</v>
      </c>
    </row>
    <row r="3315" spans="10:11" x14ac:dyDescent="0.3">
      <c r="J3315">
        <v>131200</v>
      </c>
      <c r="K3315" t="s">
        <v>23</v>
      </c>
    </row>
    <row r="3316" spans="10:11" x14ac:dyDescent="0.3">
      <c r="J3316">
        <v>40330</v>
      </c>
      <c r="K3316" t="s">
        <v>23</v>
      </c>
    </row>
    <row r="3317" spans="10:11" x14ac:dyDescent="0.3">
      <c r="J3317">
        <v>32910</v>
      </c>
      <c r="K3317" t="s">
        <v>23</v>
      </c>
    </row>
    <row r="3318" spans="10:11" x14ac:dyDescent="0.3">
      <c r="J3318">
        <v>42720</v>
      </c>
      <c r="K3318" t="s">
        <v>23</v>
      </c>
    </row>
    <row r="3319" spans="10:11" x14ac:dyDescent="0.3">
      <c r="J3319">
        <v>50560</v>
      </c>
      <c r="K3319" t="s">
        <v>23</v>
      </c>
    </row>
    <row r="3320" spans="10:11" x14ac:dyDescent="0.3">
      <c r="J3320">
        <v>27030</v>
      </c>
      <c r="K3320" t="s">
        <v>23</v>
      </c>
    </row>
    <row r="3321" spans="10:11" x14ac:dyDescent="0.3">
      <c r="J3321">
        <v>82240</v>
      </c>
      <c r="K3321" t="s">
        <v>23</v>
      </c>
    </row>
    <row r="3322" spans="10:11" x14ac:dyDescent="0.3">
      <c r="J3322">
        <v>47660</v>
      </c>
      <c r="K3322" t="s">
        <v>23</v>
      </c>
    </row>
    <row r="3323" spans="10:11" x14ac:dyDescent="0.3">
      <c r="J3323">
        <v>26100</v>
      </c>
      <c r="K3323" t="s">
        <v>23</v>
      </c>
    </row>
    <row r="3324" spans="10:11" x14ac:dyDescent="0.3">
      <c r="J3324">
        <v>57310</v>
      </c>
      <c r="K3324" t="s">
        <v>23</v>
      </c>
    </row>
    <row r="3325" spans="10:11" x14ac:dyDescent="0.3">
      <c r="J3325">
        <v>25390</v>
      </c>
      <c r="K3325" t="s">
        <v>23</v>
      </c>
    </row>
    <row r="3326" spans="10:11" x14ac:dyDescent="0.3">
      <c r="J3326">
        <v>57140</v>
      </c>
      <c r="K3326" t="s">
        <v>23</v>
      </c>
    </row>
    <row r="3327" spans="10:11" x14ac:dyDescent="0.3">
      <c r="J3327">
        <v>43230</v>
      </c>
      <c r="K3327" t="s">
        <v>23</v>
      </c>
    </row>
    <row r="3328" spans="10:11" x14ac:dyDescent="0.3">
      <c r="J3328">
        <v>73360</v>
      </c>
      <c r="K3328" t="s">
        <v>23</v>
      </c>
    </row>
    <row r="3329" spans="10:11" x14ac:dyDescent="0.3">
      <c r="J3329">
        <v>51550</v>
      </c>
      <c r="K3329" t="s">
        <v>23</v>
      </c>
    </row>
    <row r="3330" spans="10:11" x14ac:dyDescent="0.3">
      <c r="J3330">
        <v>22580</v>
      </c>
      <c r="K3330" t="s">
        <v>23</v>
      </c>
    </row>
    <row r="3331" spans="10:11" x14ac:dyDescent="0.3">
      <c r="J3331">
        <v>35970</v>
      </c>
      <c r="K3331" t="s">
        <v>23</v>
      </c>
    </row>
    <row r="3332" spans="10:11" x14ac:dyDescent="0.3">
      <c r="J3332">
        <v>25150</v>
      </c>
      <c r="K3332" t="s">
        <v>23</v>
      </c>
    </row>
    <row r="3333" spans="10:11" x14ac:dyDescent="0.3">
      <c r="J3333">
        <v>44200</v>
      </c>
      <c r="K3333" t="s">
        <v>23</v>
      </c>
    </row>
    <row r="3334" spans="10:11" x14ac:dyDescent="0.3">
      <c r="J3334">
        <v>102740</v>
      </c>
      <c r="K3334" t="s">
        <v>23</v>
      </c>
    </row>
    <row r="3335" spans="10:11" x14ac:dyDescent="0.3">
      <c r="J3335">
        <v>53430</v>
      </c>
      <c r="K3335" t="s">
        <v>23</v>
      </c>
    </row>
    <row r="3336" spans="10:11" x14ac:dyDescent="0.3">
      <c r="J3336">
        <v>23760</v>
      </c>
      <c r="K3336" t="s">
        <v>23</v>
      </c>
    </row>
    <row r="3337" spans="10:11" x14ac:dyDescent="0.3">
      <c r="J3337">
        <v>53460</v>
      </c>
      <c r="K3337" t="s">
        <v>23</v>
      </c>
    </row>
    <row r="3338" spans="10:11" x14ac:dyDescent="0.3">
      <c r="J3338">
        <v>28270</v>
      </c>
      <c r="K3338" t="s">
        <v>23</v>
      </c>
    </row>
    <row r="3339" spans="10:11" x14ac:dyDescent="0.3">
      <c r="J3339">
        <v>199430</v>
      </c>
      <c r="K3339" t="s">
        <v>23</v>
      </c>
    </row>
    <row r="3340" spans="10:11" x14ac:dyDescent="0.3">
      <c r="J3340">
        <v>31310</v>
      </c>
      <c r="K3340" t="s">
        <v>23</v>
      </c>
    </row>
    <row r="3341" spans="10:11" x14ac:dyDescent="0.3">
      <c r="J3341">
        <v>25520</v>
      </c>
      <c r="K3341" t="s">
        <v>23</v>
      </c>
    </row>
    <row r="3342" spans="10:11" x14ac:dyDescent="0.3">
      <c r="J3342">
        <v>44770</v>
      </c>
      <c r="K3342" t="s">
        <v>23</v>
      </c>
    </row>
    <row r="3343" spans="10:11" x14ac:dyDescent="0.3">
      <c r="J3343">
        <v>64740</v>
      </c>
      <c r="K3343" t="s">
        <v>23</v>
      </c>
    </row>
    <row r="3344" spans="10:11" x14ac:dyDescent="0.3">
      <c r="J3344">
        <v>30330</v>
      </c>
      <c r="K3344" t="s">
        <v>23</v>
      </c>
    </row>
    <row r="3345" spans="10:11" x14ac:dyDescent="0.3">
      <c r="J3345">
        <v>29360</v>
      </c>
      <c r="K3345" t="s">
        <v>23</v>
      </c>
    </row>
    <row r="3346" spans="10:11" x14ac:dyDescent="0.3">
      <c r="J3346">
        <v>186060</v>
      </c>
      <c r="K3346" t="s">
        <v>23</v>
      </c>
    </row>
    <row r="3347" spans="10:11" x14ac:dyDescent="0.3">
      <c r="J3347">
        <v>170480</v>
      </c>
      <c r="K3347" t="s">
        <v>23</v>
      </c>
    </row>
    <row r="3348" spans="10:11" x14ac:dyDescent="0.3">
      <c r="J3348">
        <v>22900</v>
      </c>
      <c r="K3348" t="s">
        <v>23</v>
      </c>
    </row>
    <row r="3349" spans="10:11" x14ac:dyDescent="0.3">
      <c r="J3349">
        <v>36000</v>
      </c>
      <c r="K3349" t="s">
        <v>23</v>
      </c>
    </row>
    <row r="3350" spans="10:11" x14ac:dyDescent="0.3">
      <c r="J3350">
        <v>21070</v>
      </c>
      <c r="K3350" t="s">
        <v>23</v>
      </c>
    </row>
    <row r="3351" spans="10:11" x14ac:dyDescent="0.3">
      <c r="J3351">
        <v>41150</v>
      </c>
      <c r="K3351" t="s">
        <v>23</v>
      </c>
    </row>
    <row r="3352" spans="10:11" x14ac:dyDescent="0.3">
      <c r="J3352">
        <v>43270</v>
      </c>
      <c r="K3352" t="s">
        <v>23</v>
      </c>
    </row>
    <row r="3353" spans="10:11" x14ac:dyDescent="0.3">
      <c r="J3353">
        <v>178560</v>
      </c>
      <c r="K3353" t="s">
        <v>23</v>
      </c>
    </row>
    <row r="3354" spans="10:11" x14ac:dyDescent="0.3">
      <c r="J3354">
        <v>31960</v>
      </c>
      <c r="K3354" t="s">
        <v>23</v>
      </c>
    </row>
    <row r="3355" spans="10:11" x14ac:dyDescent="0.3">
      <c r="J3355">
        <v>190810</v>
      </c>
      <c r="K3355" t="s">
        <v>23</v>
      </c>
    </row>
    <row r="3356" spans="10:11" x14ac:dyDescent="0.3">
      <c r="J3356">
        <v>89660</v>
      </c>
      <c r="K3356" t="s">
        <v>23</v>
      </c>
    </row>
    <row r="3357" spans="10:11" x14ac:dyDescent="0.3">
      <c r="J3357">
        <v>22100</v>
      </c>
      <c r="K3357" t="s">
        <v>23</v>
      </c>
    </row>
    <row r="3358" spans="10:11" x14ac:dyDescent="0.3">
      <c r="J3358">
        <v>45390</v>
      </c>
      <c r="K3358" t="s">
        <v>23</v>
      </c>
    </row>
    <row r="3359" spans="10:11" x14ac:dyDescent="0.3">
      <c r="J3359">
        <v>34910</v>
      </c>
      <c r="K3359" t="s">
        <v>23</v>
      </c>
    </row>
    <row r="3360" spans="10:11" x14ac:dyDescent="0.3">
      <c r="J3360">
        <v>45410</v>
      </c>
      <c r="K3360" t="s">
        <v>23</v>
      </c>
    </row>
    <row r="3361" spans="10:11" x14ac:dyDescent="0.3">
      <c r="J3361">
        <v>26780</v>
      </c>
      <c r="K3361" t="s">
        <v>23</v>
      </c>
    </row>
    <row r="3362" spans="10:11" x14ac:dyDescent="0.3">
      <c r="J3362">
        <v>73790</v>
      </c>
      <c r="K3362" t="s">
        <v>23</v>
      </c>
    </row>
    <row r="3363" spans="10:11" x14ac:dyDescent="0.3">
      <c r="J3363">
        <v>62720</v>
      </c>
      <c r="K3363" t="s">
        <v>23</v>
      </c>
    </row>
    <row r="3364" spans="10:11" x14ac:dyDescent="0.3">
      <c r="J3364">
        <v>49980</v>
      </c>
      <c r="K3364" t="s">
        <v>23</v>
      </c>
    </row>
    <row r="3365" spans="10:11" x14ac:dyDescent="0.3">
      <c r="J3365">
        <v>102520</v>
      </c>
      <c r="K3365" t="s">
        <v>23</v>
      </c>
    </row>
    <row r="3366" spans="10:11" x14ac:dyDescent="0.3">
      <c r="J3366">
        <v>27810</v>
      </c>
      <c r="K3366" t="s">
        <v>23</v>
      </c>
    </row>
    <row r="3367" spans="10:11" x14ac:dyDescent="0.3">
      <c r="J3367">
        <v>68520</v>
      </c>
      <c r="K3367" t="s">
        <v>23</v>
      </c>
    </row>
    <row r="3368" spans="10:11" x14ac:dyDescent="0.3">
      <c r="J3368">
        <v>131910</v>
      </c>
      <c r="K3368" t="s">
        <v>23</v>
      </c>
    </row>
    <row r="3369" spans="10:11" x14ac:dyDescent="0.3">
      <c r="J3369">
        <v>103770</v>
      </c>
      <c r="K3369" t="s">
        <v>23</v>
      </c>
    </row>
    <row r="3370" spans="10:11" x14ac:dyDescent="0.3">
      <c r="J3370">
        <v>22350</v>
      </c>
      <c r="K3370" t="s">
        <v>23</v>
      </c>
    </row>
    <row r="3371" spans="10:11" x14ac:dyDescent="0.3">
      <c r="J3371">
        <v>105020</v>
      </c>
      <c r="K3371" t="s">
        <v>23</v>
      </c>
    </row>
    <row r="3372" spans="10:11" x14ac:dyDescent="0.3">
      <c r="J3372">
        <v>20110</v>
      </c>
      <c r="K3372" t="s">
        <v>23</v>
      </c>
    </row>
    <row r="3373" spans="10:11" x14ac:dyDescent="0.3">
      <c r="J3373">
        <v>18590</v>
      </c>
      <c r="K3373" t="s">
        <v>23</v>
      </c>
    </row>
    <row r="3374" spans="10:11" x14ac:dyDescent="0.3">
      <c r="J3374">
        <v>37600</v>
      </c>
      <c r="K3374" t="s">
        <v>23</v>
      </c>
    </row>
    <row r="3375" spans="10:11" x14ac:dyDescent="0.3">
      <c r="J3375">
        <v>177790</v>
      </c>
      <c r="K3375" t="s">
        <v>23</v>
      </c>
    </row>
    <row r="3376" spans="10:11" x14ac:dyDescent="0.3">
      <c r="J3376">
        <v>68330</v>
      </c>
      <c r="K3376" t="s">
        <v>23</v>
      </c>
    </row>
    <row r="3377" spans="10:11" x14ac:dyDescent="0.3">
      <c r="J3377">
        <v>68120</v>
      </c>
      <c r="K3377" t="s">
        <v>23</v>
      </c>
    </row>
    <row r="3378" spans="10:11" x14ac:dyDescent="0.3">
      <c r="J3378">
        <v>51710</v>
      </c>
      <c r="K3378" t="s">
        <v>23</v>
      </c>
    </row>
    <row r="3379" spans="10:11" x14ac:dyDescent="0.3">
      <c r="J3379">
        <v>197400</v>
      </c>
      <c r="K3379" t="s">
        <v>23</v>
      </c>
    </row>
    <row r="3380" spans="10:11" x14ac:dyDescent="0.3">
      <c r="J3380">
        <v>187110</v>
      </c>
      <c r="K3380" t="s">
        <v>23</v>
      </c>
    </row>
    <row r="3381" spans="10:11" x14ac:dyDescent="0.3">
      <c r="J3381">
        <v>25170</v>
      </c>
      <c r="K3381" t="s">
        <v>23</v>
      </c>
    </row>
    <row r="3382" spans="10:11" x14ac:dyDescent="0.3">
      <c r="J3382">
        <v>66230</v>
      </c>
      <c r="K3382" t="s">
        <v>23</v>
      </c>
    </row>
    <row r="3383" spans="10:11" x14ac:dyDescent="0.3">
      <c r="J3383">
        <v>182650</v>
      </c>
      <c r="K3383" t="s">
        <v>23</v>
      </c>
    </row>
    <row r="3384" spans="10:11" x14ac:dyDescent="0.3">
      <c r="J3384">
        <v>161240</v>
      </c>
      <c r="K3384" t="s">
        <v>23</v>
      </c>
    </row>
    <row r="3385" spans="10:11" x14ac:dyDescent="0.3">
      <c r="J3385">
        <v>25850</v>
      </c>
      <c r="K3385" t="s">
        <v>23</v>
      </c>
    </row>
    <row r="3386" spans="10:11" x14ac:dyDescent="0.3">
      <c r="J3386">
        <v>182130</v>
      </c>
      <c r="K3386" t="s">
        <v>23</v>
      </c>
    </row>
    <row r="3387" spans="10:11" x14ac:dyDescent="0.3">
      <c r="J3387">
        <v>83800</v>
      </c>
      <c r="K3387" t="s">
        <v>23</v>
      </c>
    </row>
    <row r="3388" spans="10:11" x14ac:dyDescent="0.3">
      <c r="J3388">
        <v>29940</v>
      </c>
      <c r="K3388" t="s">
        <v>23</v>
      </c>
    </row>
    <row r="3389" spans="10:11" x14ac:dyDescent="0.3">
      <c r="J3389">
        <v>12230</v>
      </c>
      <c r="K3389" t="s">
        <v>23</v>
      </c>
    </row>
    <row r="3390" spans="10:11" x14ac:dyDescent="0.3">
      <c r="J3390">
        <v>11180</v>
      </c>
      <c r="K3390" t="s">
        <v>23</v>
      </c>
    </row>
    <row r="3391" spans="10:11" x14ac:dyDescent="0.3">
      <c r="J3391">
        <v>188240</v>
      </c>
      <c r="K3391" t="s">
        <v>23</v>
      </c>
    </row>
    <row r="3392" spans="10:11" x14ac:dyDescent="0.3">
      <c r="J3392">
        <v>135770</v>
      </c>
      <c r="K3392" t="s">
        <v>23</v>
      </c>
    </row>
    <row r="3393" spans="10:11" x14ac:dyDescent="0.3">
      <c r="J3393">
        <v>26250</v>
      </c>
      <c r="K3393" t="s">
        <v>23</v>
      </c>
    </row>
    <row r="3394" spans="10:11" x14ac:dyDescent="0.3">
      <c r="J3394">
        <v>45380</v>
      </c>
      <c r="K3394" t="s">
        <v>23</v>
      </c>
    </row>
    <row r="3395" spans="10:11" x14ac:dyDescent="0.3">
      <c r="J3395">
        <v>198470</v>
      </c>
      <c r="K3395" t="s">
        <v>23</v>
      </c>
    </row>
    <row r="3396" spans="10:11" x14ac:dyDescent="0.3">
      <c r="J3396">
        <v>105120</v>
      </c>
      <c r="K3396" t="s">
        <v>23</v>
      </c>
    </row>
    <row r="3397" spans="10:11" x14ac:dyDescent="0.3">
      <c r="J3397">
        <v>44440</v>
      </c>
      <c r="K3397" t="s">
        <v>23</v>
      </c>
    </row>
    <row r="3398" spans="10:11" x14ac:dyDescent="0.3">
      <c r="J3398">
        <v>21540</v>
      </c>
      <c r="K3398" t="s">
        <v>23</v>
      </c>
    </row>
    <row r="3399" spans="10:11" x14ac:dyDescent="0.3">
      <c r="J3399">
        <v>44900</v>
      </c>
      <c r="K3399" t="s">
        <v>23</v>
      </c>
    </row>
    <row r="3400" spans="10:11" x14ac:dyDescent="0.3">
      <c r="J3400">
        <v>35060</v>
      </c>
      <c r="K3400" t="s">
        <v>23</v>
      </c>
    </row>
    <row r="3401" spans="10:11" x14ac:dyDescent="0.3">
      <c r="J3401">
        <v>23720</v>
      </c>
      <c r="K3401" t="s">
        <v>23</v>
      </c>
    </row>
    <row r="3402" spans="10:11" x14ac:dyDescent="0.3">
      <c r="J3402">
        <v>54100</v>
      </c>
      <c r="K3402" t="s">
        <v>23</v>
      </c>
    </row>
    <row r="3403" spans="10:11" x14ac:dyDescent="0.3">
      <c r="J3403">
        <v>79780</v>
      </c>
      <c r="K3403" t="s">
        <v>23</v>
      </c>
    </row>
    <row r="3404" spans="10:11" x14ac:dyDescent="0.3">
      <c r="J3404">
        <v>38670</v>
      </c>
      <c r="K3404" t="s">
        <v>23</v>
      </c>
    </row>
    <row r="3405" spans="10:11" x14ac:dyDescent="0.3">
      <c r="J3405">
        <v>28380</v>
      </c>
      <c r="K3405" t="s">
        <v>23</v>
      </c>
    </row>
    <row r="3406" spans="10:11" x14ac:dyDescent="0.3">
      <c r="J3406">
        <v>46950</v>
      </c>
      <c r="K3406" t="s">
        <v>23</v>
      </c>
    </row>
    <row r="3407" spans="10:11" x14ac:dyDescent="0.3">
      <c r="J3407">
        <v>33390</v>
      </c>
      <c r="K3407" t="s">
        <v>23</v>
      </c>
    </row>
    <row r="3408" spans="10:11" x14ac:dyDescent="0.3">
      <c r="J3408">
        <v>20800</v>
      </c>
      <c r="K3408" t="s">
        <v>23</v>
      </c>
    </row>
    <row r="3409" spans="10:11" x14ac:dyDescent="0.3">
      <c r="J3409">
        <v>20960</v>
      </c>
      <c r="K3409" t="s">
        <v>23</v>
      </c>
    </row>
    <row r="3410" spans="10:11" x14ac:dyDescent="0.3">
      <c r="J3410">
        <v>62090</v>
      </c>
      <c r="K3410" t="s">
        <v>23</v>
      </c>
    </row>
    <row r="3411" spans="10:11" x14ac:dyDescent="0.3">
      <c r="J3411">
        <v>180610</v>
      </c>
      <c r="K3411" t="s">
        <v>23</v>
      </c>
    </row>
    <row r="3412" spans="10:11" x14ac:dyDescent="0.3">
      <c r="J3412">
        <v>23720</v>
      </c>
      <c r="K3412" t="s">
        <v>23</v>
      </c>
    </row>
    <row r="3413" spans="10:11" x14ac:dyDescent="0.3">
      <c r="J3413">
        <v>48830</v>
      </c>
      <c r="K3413" t="s">
        <v>23</v>
      </c>
    </row>
    <row r="3414" spans="10:11" x14ac:dyDescent="0.3">
      <c r="J3414">
        <v>39040</v>
      </c>
      <c r="K3414" t="s">
        <v>23</v>
      </c>
    </row>
    <row r="3415" spans="10:11" x14ac:dyDescent="0.3">
      <c r="J3415">
        <v>46270</v>
      </c>
      <c r="K3415" t="s">
        <v>23</v>
      </c>
    </row>
    <row r="3416" spans="10:11" x14ac:dyDescent="0.3">
      <c r="J3416">
        <v>66740</v>
      </c>
      <c r="K3416" t="s">
        <v>23</v>
      </c>
    </row>
    <row r="3417" spans="10:11" x14ac:dyDescent="0.3">
      <c r="J3417">
        <v>168800</v>
      </c>
      <c r="K3417" t="s">
        <v>23</v>
      </c>
    </row>
    <row r="3418" spans="10:11" x14ac:dyDescent="0.3">
      <c r="J3418">
        <v>90940</v>
      </c>
      <c r="K3418" t="s">
        <v>23</v>
      </c>
    </row>
    <row r="3419" spans="10:11" x14ac:dyDescent="0.3">
      <c r="J3419">
        <v>84460</v>
      </c>
      <c r="K3419" t="s">
        <v>23</v>
      </c>
    </row>
    <row r="3420" spans="10:11" x14ac:dyDescent="0.3">
      <c r="J3420">
        <v>119160</v>
      </c>
      <c r="K3420" t="s">
        <v>23</v>
      </c>
    </row>
    <row r="3421" spans="10:11" x14ac:dyDescent="0.3">
      <c r="J3421">
        <v>45340</v>
      </c>
      <c r="K3421" t="s">
        <v>23</v>
      </c>
    </row>
    <row r="3422" spans="10:11" x14ac:dyDescent="0.3">
      <c r="J3422">
        <v>98520</v>
      </c>
      <c r="K3422" t="s">
        <v>23</v>
      </c>
    </row>
    <row r="3423" spans="10:11" x14ac:dyDescent="0.3">
      <c r="J3423">
        <v>61510</v>
      </c>
      <c r="K3423" t="s">
        <v>23</v>
      </c>
    </row>
    <row r="3424" spans="10:11" x14ac:dyDescent="0.3">
      <c r="J3424">
        <v>23020</v>
      </c>
      <c r="K3424" t="s">
        <v>23</v>
      </c>
    </row>
    <row r="3425" spans="10:11" x14ac:dyDescent="0.3">
      <c r="J3425">
        <v>23620</v>
      </c>
      <c r="K3425" t="s">
        <v>23</v>
      </c>
    </row>
    <row r="3426" spans="10:11" x14ac:dyDescent="0.3">
      <c r="J3426">
        <v>178610</v>
      </c>
      <c r="K3426" t="s">
        <v>23</v>
      </c>
    </row>
    <row r="3427" spans="10:11" x14ac:dyDescent="0.3">
      <c r="J3427">
        <v>191870</v>
      </c>
      <c r="K3427" t="s">
        <v>23</v>
      </c>
    </row>
    <row r="3428" spans="10:11" x14ac:dyDescent="0.3">
      <c r="J3428">
        <v>197170</v>
      </c>
      <c r="K3428" t="s">
        <v>23</v>
      </c>
    </row>
    <row r="3429" spans="10:11" x14ac:dyDescent="0.3">
      <c r="J3429">
        <v>35440</v>
      </c>
      <c r="K3429" t="s">
        <v>23</v>
      </c>
    </row>
    <row r="3430" spans="10:11" x14ac:dyDescent="0.3">
      <c r="J3430">
        <v>85000</v>
      </c>
      <c r="K3430" t="s">
        <v>23</v>
      </c>
    </row>
    <row r="3431" spans="10:11" x14ac:dyDescent="0.3">
      <c r="J3431">
        <v>46610</v>
      </c>
      <c r="K3431" t="s">
        <v>23</v>
      </c>
    </row>
    <row r="3432" spans="10:11" x14ac:dyDescent="0.3">
      <c r="J3432">
        <v>41030</v>
      </c>
      <c r="K3432" t="s">
        <v>23</v>
      </c>
    </row>
    <row r="3433" spans="10:11" x14ac:dyDescent="0.3">
      <c r="J3433">
        <v>42490</v>
      </c>
      <c r="K3433" t="s">
        <v>23</v>
      </c>
    </row>
    <row r="3434" spans="10:11" x14ac:dyDescent="0.3">
      <c r="J3434">
        <v>140260</v>
      </c>
      <c r="K3434" t="s">
        <v>23</v>
      </c>
    </row>
    <row r="3435" spans="10:11" x14ac:dyDescent="0.3">
      <c r="J3435">
        <v>68930</v>
      </c>
      <c r="K3435" t="s">
        <v>23</v>
      </c>
    </row>
    <row r="3436" spans="10:11" x14ac:dyDescent="0.3">
      <c r="J3436">
        <v>61250</v>
      </c>
      <c r="K3436" t="s">
        <v>23</v>
      </c>
    </row>
    <row r="3437" spans="10:11" x14ac:dyDescent="0.3">
      <c r="J3437">
        <v>36690</v>
      </c>
      <c r="K3437" t="s">
        <v>23</v>
      </c>
    </row>
    <row r="3438" spans="10:11" x14ac:dyDescent="0.3">
      <c r="J3438">
        <v>100080</v>
      </c>
      <c r="K3438" t="s">
        <v>23</v>
      </c>
    </row>
    <row r="3439" spans="10:11" x14ac:dyDescent="0.3">
      <c r="J3439">
        <v>23870</v>
      </c>
      <c r="K3439" t="s">
        <v>23</v>
      </c>
    </row>
    <row r="3440" spans="10:11" x14ac:dyDescent="0.3">
      <c r="J3440">
        <v>46390</v>
      </c>
      <c r="K3440" t="s">
        <v>23</v>
      </c>
    </row>
    <row r="3441" spans="10:11" x14ac:dyDescent="0.3">
      <c r="J3441">
        <v>78980</v>
      </c>
      <c r="K3441" t="s">
        <v>23</v>
      </c>
    </row>
    <row r="3442" spans="10:11" x14ac:dyDescent="0.3">
      <c r="J3442">
        <v>25340</v>
      </c>
      <c r="K3442" t="s">
        <v>23</v>
      </c>
    </row>
    <row r="3443" spans="10:11" x14ac:dyDescent="0.3">
      <c r="J3443">
        <v>131420</v>
      </c>
      <c r="K3443" t="s">
        <v>23</v>
      </c>
    </row>
    <row r="3444" spans="10:11" x14ac:dyDescent="0.3">
      <c r="J3444">
        <v>16110</v>
      </c>
      <c r="K3444" t="s">
        <v>23</v>
      </c>
    </row>
    <row r="3445" spans="10:11" x14ac:dyDescent="0.3">
      <c r="J3445">
        <v>53630</v>
      </c>
      <c r="K3445" t="s">
        <v>23</v>
      </c>
    </row>
    <row r="3446" spans="10:11" x14ac:dyDescent="0.3">
      <c r="J3446">
        <v>50710</v>
      </c>
      <c r="K3446" t="s">
        <v>23</v>
      </c>
    </row>
    <row r="3447" spans="10:11" x14ac:dyDescent="0.3">
      <c r="J3447">
        <v>136950</v>
      </c>
      <c r="K3447" t="s">
        <v>23</v>
      </c>
    </row>
    <row r="3448" spans="10:11" x14ac:dyDescent="0.3">
      <c r="J3448">
        <v>134020</v>
      </c>
      <c r="K3448" t="s">
        <v>23</v>
      </c>
    </row>
    <row r="3449" spans="10:11" x14ac:dyDescent="0.3">
      <c r="J3449">
        <v>20290</v>
      </c>
      <c r="K3449" t="s">
        <v>23</v>
      </c>
    </row>
    <row r="3450" spans="10:11" x14ac:dyDescent="0.3">
      <c r="J3450">
        <v>63770</v>
      </c>
      <c r="K3450" t="s">
        <v>23</v>
      </c>
    </row>
    <row r="3451" spans="10:11" x14ac:dyDescent="0.3">
      <c r="J3451">
        <v>54290</v>
      </c>
      <c r="K3451" t="s">
        <v>23</v>
      </c>
    </row>
    <row r="3452" spans="10:11" x14ac:dyDescent="0.3">
      <c r="J3452">
        <v>27850</v>
      </c>
      <c r="K3452" t="s">
        <v>23</v>
      </c>
    </row>
    <row r="3453" spans="10:11" x14ac:dyDescent="0.3">
      <c r="J3453">
        <v>46140</v>
      </c>
      <c r="K3453" t="s">
        <v>23</v>
      </c>
    </row>
    <row r="3454" spans="10:11" x14ac:dyDescent="0.3">
      <c r="J3454">
        <v>26100</v>
      </c>
      <c r="K3454" t="s">
        <v>23</v>
      </c>
    </row>
    <row r="3455" spans="10:11" x14ac:dyDescent="0.3">
      <c r="J3455">
        <v>66870</v>
      </c>
      <c r="K3455" t="s">
        <v>23</v>
      </c>
    </row>
    <row r="3456" spans="10:11" x14ac:dyDescent="0.3">
      <c r="J3456">
        <v>47240</v>
      </c>
      <c r="K3456" t="s">
        <v>23</v>
      </c>
    </row>
    <row r="3457" spans="10:11" x14ac:dyDescent="0.3">
      <c r="J3457">
        <v>61200</v>
      </c>
      <c r="K3457" t="s">
        <v>23</v>
      </c>
    </row>
    <row r="3458" spans="10:11" x14ac:dyDescent="0.3">
      <c r="J3458">
        <v>105960</v>
      </c>
      <c r="K3458" t="s">
        <v>23</v>
      </c>
    </row>
    <row r="3459" spans="10:11" x14ac:dyDescent="0.3">
      <c r="J3459">
        <v>54670</v>
      </c>
      <c r="K3459" t="s">
        <v>23</v>
      </c>
    </row>
    <row r="3460" spans="10:11" x14ac:dyDescent="0.3">
      <c r="J3460">
        <v>99980</v>
      </c>
      <c r="K3460" t="s">
        <v>23</v>
      </c>
    </row>
    <row r="3461" spans="10:11" x14ac:dyDescent="0.3">
      <c r="J3461">
        <v>109200</v>
      </c>
      <c r="K3461" t="s">
        <v>23</v>
      </c>
    </row>
    <row r="3462" spans="10:11" x14ac:dyDescent="0.3">
      <c r="J3462">
        <v>62320</v>
      </c>
      <c r="K3462" t="s">
        <v>23</v>
      </c>
    </row>
    <row r="3463" spans="10:11" x14ac:dyDescent="0.3">
      <c r="J3463">
        <v>132470</v>
      </c>
      <c r="K3463" t="s">
        <v>23</v>
      </c>
    </row>
    <row r="3464" spans="10:11" x14ac:dyDescent="0.3">
      <c r="J3464">
        <v>40810</v>
      </c>
      <c r="K3464" t="s">
        <v>23</v>
      </c>
    </row>
    <row r="3465" spans="10:11" x14ac:dyDescent="0.3">
      <c r="J3465">
        <v>57690</v>
      </c>
      <c r="K3465" t="s">
        <v>23</v>
      </c>
    </row>
    <row r="3466" spans="10:11" x14ac:dyDescent="0.3">
      <c r="J3466">
        <v>23940</v>
      </c>
      <c r="K3466" t="s">
        <v>23</v>
      </c>
    </row>
    <row r="3467" spans="10:11" x14ac:dyDescent="0.3">
      <c r="J3467">
        <v>39040</v>
      </c>
      <c r="K3467" t="s">
        <v>23</v>
      </c>
    </row>
    <row r="3468" spans="10:11" x14ac:dyDescent="0.3">
      <c r="J3468">
        <v>29500</v>
      </c>
      <c r="K3468" t="s">
        <v>23</v>
      </c>
    </row>
    <row r="3469" spans="10:11" x14ac:dyDescent="0.3">
      <c r="J3469">
        <v>36290</v>
      </c>
      <c r="K3469" t="s">
        <v>23</v>
      </c>
    </row>
    <row r="3470" spans="10:11" x14ac:dyDescent="0.3">
      <c r="J3470">
        <v>93620</v>
      </c>
      <c r="K3470" t="s">
        <v>23</v>
      </c>
    </row>
    <row r="3471" spans="10:11" x14ac:dyDescent="0.3">
      <c r="J3471">
        <v>32290</v>
      </c>
      <c r="K3471" t="s">
        <v>23</v>
      </c>
    </row>
    <row r="3472" spans="10:11" x14ac:dyDescent="0.3">
      <c r="J3472">
        <v>35780</v>
      </c>
      <c r="K3472" t="s">
        <v>23</v>
      </c>
    </row>
    <row r="3473" spans="10:11" x14ac:dyDescent="0.3">
      <c r="J3473">
        <v>79880</v>
      </c>
      <c r="K3473" t="s">
        <v>23</v>
      </c>
    </row>
    <row r="3474" spans="10:11" x14ac:dyDescent="0.3">
      <c r="J3474">
        <v>42840</v>
      </c>
      <c r="K3474" t="s">
        <v>23</v>
      </c>
    </row>
    <row r="3475" spans="10:11" x14ac:dyDescent="0.3">
      <c r="J3475">
        <v>75530</v>
      </c>
      <c r="K3475" t="s">
        <v>23</v>
      </c>
    </row>
    <row r="3476" spans="10:11" x14ac:dyDescent="0.3">
      <c r="J3476">
        <v>197010</v>
      </c>
      <c r="K3476" t="s">
        <v>23</v>
      </c>
    </row>
    <row r="3477" spans="10:11" x14ac:dyDescent="0.3">
      <c r="J3477">
        <v>147320</v>
      </c>
      <c r="K3477" t="s">
        <v>23</v>
      </c>
    </row>
    <row r="3478" spans="10:11" x14ac:dyDescent="0.3">
      <c r="J3478">
        <v>92780</v>
      </c>
      <c r="K3478" t="s">
        <v>23</v>
      </c>
    </row>
    <row r="3479" spans="10:11" x14ac:dyDescent="0.3">
      <c r="J3479">
        <v>13590</v>
      </c>
      <c r="K3479" t="s">
        <v>23</v>
      </c>
    </row>
    <row r="3480" spans="10:11" x14ac:dyDescent="0.3">
      <c r="J3480">
        <v>47790</v>
      </c>
      <c r="K3480" t="s">
        <v>23</v>
      </c>
    </row>
    <row r="3481" spans="10:11" x14ac:dyDescent="0.3">
      <c r="J3481">
        <v>164220</v>
      </c>
      <c r="K3481" t="s">
        <v>23</v>
      </c>
    </row>
    <row r="3482" spans="10:11" x14ac:dyDescent="0.3">
      <c r="J3482">
        <v>29960</v>
      </c>
      <c r="K3482" t="s">
        <v>23</v>
      </c>
    </row>
    <row r="3483" spans="10:11" x14ac:dyDescent="0.3">
      <c r="J3483">
        <v>12610</v>
      </c>
      <c r="K3483" t="s">
        <v>23</v>
      </c>
    </row>
    <row r="3484" spans="10:11" x14ac:dyDescent="0.3">
      <c r="J3484">
        <v>58100</v>
      </c>
      <c r="K3484" t="s">
        <v>23</v>
      </c>
    </row>
    <row r="3485" spans="10:11" x14ac:dyDescent="0.3">
      <c r="J3485">
        <v>34200</v>
      </c>
      <c r="K3485" t="s">
        <v>23</v>
      </c>
    </row>
    <row r="3486" spans="10:11" x14ac:dyDescent="0.3">
      <c r="J3486">
        <v>44000</v>
      </c>
      <c r="K3486" t="s">
        <v>23</v>
      </c>
    </row>
    <row r="3487" spans="10:11" x14ac:dyDescent="0.3">
      <c r="J3487">
        <v>35000</v>
      </c>
      <c r="K3487" t="s">
        <v>23</v>
      </c>
    </row>
    <row r="3488" spans="10:11" x14ac:dyDescent="0.3">
      <c r="J3488">
        <v>20660</v>
      </c>
      <c r="K3488" t="s">
        <v>23</v>
      </c>
    </row>
    <row r="3489" spans="10:11" x14ac:dyDescent="0.3">
      <c r="J3489">
        <v>171690</v>
      </c>
      <c r="K3489" t="s">
        <v>23</v>
      </c>
    </row>
    <row r="3490" spans="10:11" x14ac:dyDescent="0.3">
      <c r="J3490">
        <v>41620</v>
      </c>
      <c r="K3490" t="s">
        <v>23</v>
      </c>
    </row>
    <row r="3491" spans="10:11" x14ac:dyDescent="0.3">
      <c r="J3491">
        <v>92040</v>
      </c>
      <c r="K3491" t="s">
        <v>23</v>
      </c>
    </row>
    <row r="3492" spans="10:11" x14ac:dyDescent="0.3">
      <c r="J3492">
        <v>32940</v>
      </c>
      <c r="K3492" t="s">
        <v>23</v>
      </c>
    </row>
    <row r="3493" spans="10:11" x14ac:dyDescent="0.3">
      <c r="J3493">
        <v>21270</v>
      </c>
      <c r="K3493" t="s">
        <v>23</v>
      </c>
    </row>
    <row r="3494" spans="10:11" x14ac:dyDescent="0.3">
      <c r="J3494">
        <v>39750</v>
      </c>
      <c r="K3494" t="s">
        <v>23</v>
      </c>
    </row>
    <row r="3495" spans="10:11" x14ac:dyDescent="0.3">
      <c r="J3495">
        <v>107930</v>
      </c>
      <c r="K3495" t="s">
        <v>23</v>
      </c>
    </row>
    <row r="3496" spans="10:11" x14ac:dyDescent="0.3">
      <c r="J3496">
        <v>36460</v>
      </c>
      <c r="K3496" t="s">
        <v>23</v>
      </c>
    </row>
    <row r="3497" spans="10:11" x14ac:dyDescent="0.3">
      <c r="J3497">
        <v>74460</v>
      </c>
      <c r="K3497" t="s">
        <v>23</v>
      </c>
    </row>
    <row r="3498" spans="10:11" x14ac:dyDescent="0.3">
      <c r="J3498">
        <v>108510</v>
      </c>
      <c r="K3498" t="s">
        <v>23</v>
      </c>
    </row>
    <row r="3499" spans="10:11" x14ac:dyDescent="0.3">
      <c r="J3499">
        <v>21090</v>
      </c>
      <c r="K3499" t="s">
        <v>23</v>
      </c>
    </row>
    <row r="3500" spans="10:11" x14ac:dyDescent="0.3">
      <c r="J3500">
        <v>37220</v>
      </c>
      <c r="K3500" t="s">
        <v>23</v>
      </c>
    </row>
    <row r="3501" spans="10:11" x14ac:dyDescent="0.3">
      <c r="J3501">
        <v>93800</v>
      </c>
      <c r="K3501" t="s">
        <v>23</v>
      </c>
    </row>
    <row r="3502" spans="10:11" x14ac:dyDescent="0.3">
      <c r="J3502">
        <v>27420</v>
      </c>
      <c r="K3502" t="s">
        <v>23</v>
      </c>
    </row>
    <row r="3503" spans="10:11" x14ac:dyDescent="0.3">
      <c r="J3503">
        <v>137570</v>
      </c>
      <c r="K3503" t="s">
        <v>23</v>
      </c>
    </row>
    <row r="3504" spans="10:11" x14ac:dyDescent="0.3">
      <c r="J3504">
        <v>31620</v>
      </c>
      <c r="K3504" t="s">
        <v>23</v>
      </c>
    </row>
    <row r="3505" spans="10:11" x14ac:dyDescent="0.3">
      <c r="J3505">
        <v>66510</v>
      </c>
      <c r="K3505" t="s">
        <v>23</v>
      </c>
    </row>
    <row r="3506" spans="10:11" x14ac:dyDescent="0.3">
      <c r="J3506">
        <v>23450</v>
      </c>
      <c r="K3506" t="s">
        <v>23</v>
      </c>
    </row>
    <row r="3507" spans="10:11" x14ac:dyDescent="0.3">
      <c r="J3507">
        <v>34200</v>
      </c>
      <c r="K3507" t="s">
        <v>23</v>
      </c>
    </row>
    <row r="3508" spans="10:11" x14ac:dyDescent="0.3">
      <c r="J3508">
        <v>43730</v>
      </c>
      <c r="K3508" t="s">
        <v>23</v>
      </c>
    </row>
    <row r="3509" spans="10:11" x14ac:dyDescent="0.3">
      <c r="J3509">
        <v>47590</v>
      </c>
      <c r="K3509" t="s">
        <v>23</v>
      </c>
    </row>
    <row r="3510" spans="10:11" x14ac:dyDescent="0.3">
      <c r="J3510">
        <v>53010</v>
      </c>
      <c r="K3510" t="s">
        <v>23</v>
      </c>
    </row>
    <row r="3511" spans="10:11" x14ac:dyDescent="0.3">
      <c r="J3511">
        <v>12740</v>
      </c>
      <c r="K3511" t="s">
        <v>23</v>
      </c>
    </row>
    <row r="3512" spans="10:11" x14ac:dyDescent="0.3">
      <c r="J3512">
        <v>104660</v>
      </c>
      <c r="K3512" t="s">
        <v>23</v>
      </c>
    </row>
    <row r="3513" spans="10:11" x14ac:dyDescent="0.3">
      <c r="J3513">
        <v>170070</v>
      </c>
      <c r="K3513" t="s">
        <v>23</v>
      </c>
    </row>
    <row r="3514" spans="10:11" x14ac:dyDescent="0.3">
      <c r="J3514">
        <v>29090</v>
      </c>
      <c r="K3514" t="s">
        <v>23</v>
      </c>
    </row>
    <row r="3515" spans="10:11" x14ac:dyDescent="0.3">
      <c r="J3515">
        <v>57650</v>
      </c>
      <c r="K3515" t="s">
        <v>23</v>
      </c>
    </row>
    <row r="3516" spans="10:11" x14ac:dyDescent="0.3">
      <c r="J3516">
        <v>45990</v>
      </c>
      <c r="K3516" t="s">
        <v>23</v>
      </c>
    </row>
    <row r="3517" spans="10:11" x14ac:dyDescent="0.3">
      <c r="J3517">
        <v>31720</v>
      </c>
      <c r="K3517" t="s">
        <v>23</v>
      </c>
    </row>
    <row r="3518" spans="10:11" x14ac:dyDescent="0.3">
      <c r="J3518">
        <v>20330</v>
      </c>
      <c r="K3518" t="s">
        <v>23</v>
      </c>
    </row>
    <row r="3519" spans="10:11" x14ac:dyDescent="0.3">
      <c r="J3519">
        <v>86200</v>
      </c>
      <c r="K3519" t="s">
        <v>23</v>
      </c>
    </row>
    <row r="3520" spans="10:11" x14ac:dyDescent="0.3">
      <c r="J3520">
        <v>20640</v>
      </c>
      <c r="K3520" t="s">
        <v>23</v>
      </c>
    </row>
    <row r="3521" spans="10:11" x14ac:dyDescent="0.3">
      <c r="J3521">
        <v>40350</v>
      </c>
      <c r="K3521" t="s">
        <v>23</v>
      </c>
    </row>
    <row r="3522" spans="10:11" x14ac:dyDescent="0.3">
      <c r="J3522">
        <v>38380</v>
      </c>
      <c r="K3522" t="s">
        <v>23</v>
      </c>
    </row>
    <row r="3523" spans="10:11" x14ac:dyDescent="0.3">
      <c r="J3523">
        <v>15630</v>
      </c>
      <c r="K3523" t="s">
        <v>23</v>
      </c>
    </row>
    <row r="3524" spans="10:11" x14ac:dyDescent="0.3">
      <c r="J3524">
        <v>48980</v>
      </c>
      <c r="K3524" t="s">
        <v>23</v>
      </c>
    </row>
    <row r="3525" spans="10:11" x14ac:dyDescent="0.3">
      <c r="J3525">
        <v>47890</v>
      </c>
      <c r="K3525" t="s">
        <v>23</v>
      </c>
    </row>
    <row r="3526" spans="10:11" x14ac:dyDescent="0.3">
      <c r="J3526">
        <v>31800</v>
      </c>
      <c r="K3526" t="s">
        <v>23</v>
      </c>
    </row>
    <row r="3527" spans="10:11" x14ac:dyDescent="0.3">
      <c r="J3527">
        <v>65490</v>
      </c>
      <c r="K3527" t="s">
        <v>23</v>
      </c>
    </row>
    <row r="3528" spans="10:11" x14ac:dyDescent="0.3">
      <c r="J3528">
        <v>63880</v>
      </c>
      <c r="K3528" t="s">
        <v>23</v>
      </c>
    </row>
    <row r="3529" spans="10:11" x14ac:dyDescent="0.3">
      <c r="J3529">
        <v>112440</v>
      </c>
      <c r="K3529" t="s">
        <v>23</v>
      </c>
    </row>
    <row r="3530" spans="10:11" x14ac:dyDescent="0.3">
      <c r="J3530">
        <v>160320</v>
      </c>
      <c r="K3530" t="s">
        <v>23</v>
      </c>
    </row>
    <row r="3531" spans="10:11" x14ac:dyDescent="0.3">
      <c r="J3531">
        <v>23620</v>
      </c>
      <c r="K3531" t="s">
        <v>23</v>
      </c>
    </row>
    <row r="3532" spans="10:11" x14ac:dyDescent="0.3">
      <c r="J3532">
        <v>163280</v>
      </c>
      <c r="K3532" t="s">
        <v>23</v>
      </c>
    </row>
    <row r="3533" spans="10:11" x14ac:dyDescent="0.3">
      <c r="J3533">
        <v>83760</v>
      </c>
      <c r="K3533" t="s">
        <v>23</v>
      </c>
    </row>
    <row r="3534" spans="10:11" x14ac:dyDescent="0.3">
      <c r="J3534">
        <v>166060</v>
      </c>
      <c r="K3534" t="s">
        <v>23</v>
      </c>
    </row>
    <row r="3535" spans="10:11" x14ac:dyDescent="0.3">
      <c r="J3535">
        <v>86060</v>
      </c>
      <c r="K3535" t="s">
        <v>23</v>
      </c>
    </row>
    <row r="3536" spans="10:11" x14ac:dyDescent="0.3">
      <c r="J3536">
        <v>22720</v>
      </c>
      <c r="K3536" t="s">
        <v>23</v>
      </c>
    </row>
    <row r="3537" spans="10:11" x14ac:dyDescent="0.3">
      <c r="J3537">
        <v>20180</v>
      </c>
      <c r="K3537" t="s">
        <v>23</v>
      </c>
    </row>
    <row r="3538" spans="10:11" x14ac:dyDescent="0.3">
      <c r="J3538">
        <v>70830</v>
      </c>
      <c r="K3538" t="s">
        <v>23</v>
      </c>
    </row>
    <row r="3539" spans="10:11" x14ac:dyDescent="0.3">
      <c r="J3539">
        <v>40840</v>
      </c>
      <c r="K3539" t="s">
        <v>23</v>
      </c>
    </row>
    <row r="3540" spans="10:11" x14ac:dyDescent="0.3">
      <c r="J3540">
        <v>23080</v>
      </c>
      <c r="K3540" t="s">
        <v>23</v>
      </c>
    </row>
    <row r="3541" spans="10:11" x14ac:dyDescent="0.3">
      <c r="J3541">
        <v>48410</v>
      </c>
      <c r="K3541" t="s">
        <v>23</v>
      </c>
    </row>
    <row r="3542" spans="10:11" x14ac:dyDescent="0.3">
      <c r="J3542">
        <v>42850</v>
      </c>
      <c r="K3542" t="s">
        <v>23</v>
      </c>
    </row>
    <row r="3543" spans="10:11" x14ac:dyDescent="0.3">
      <c r="J3543">
        <v>97150</v>
      </c>
      <c r="K3543" t="s">
        <v>23</v>
      </c>
    </row>
    <row r="3544" spans="10:11" x14ac:dyDescent="0.3">
      <c r="J3544">
        <v>43200</v>
      </c>
      <c r="K3544" t="s">
        <v>23</v>
      </c>
    </row>
    <row r="3545" spans="10:11" x14ac:dyDescent="0.3">
      <c r="J3545">
        <v>21320</v>
      </c>
      <c r="K3545" t="s">
        <v>23</v>
      </c>
    </row>
    <row r="3546" spans="10:11" x14ac:dyDescent="0.3">
      <c r="J3546">
        <v>101240</v>
      </c>
      <c r="K3546" t="s">
        <v>23</v>
      </c>
    </row>
    <row r="3547" spans="10:11" x14ac:dyDescent="0.3">
      <c r="J3547">
        <v>54730</v>
      </c>
      <c r="K3547" t="s">
        <v>23</v>
      </c>
    </row>
    <row r="3548" spans="10:11" x14ac:dyDescent="0.3">
      <c r="J3548">
        <v>52070</v>
      </c>
      <c r="K3548" t="s">
        <v>23</v>
      </c>
    </row>
    <row r="3549" spans="10:11" x14ac:dyDescent="0.3">
      <c r="J3549">
        <v>164370</v>
      </c>
      <c r="K3549" t="s">
        <v>23</v>
      </c>
    </row>
    <row r="3550" spans="10:11" x14ac:dyDescent="0.3">
      <c r="J3550">
        <v>22960</v>
      </c>
      <c r="K3550" t="s">
        <v>23</v>
      </c>
    </row>
    <row r="3551" spans="10:11" x14ac:dyDescent="0.3">
      <c r="J3551">
        <v>40690</v>
      </c>
      <c r="K3551" t="s">
        <v>23</v>
      </c>
    </row>
    <row r="3552" spans="10:11" x14ac:dyDescent="0.3">
      <c r="J3552">
        <v>74410</v>
      </c>
      <c r="K3552" t="s">
        <v>23</v>
      </c>
    </row>
    <row r="3553" spans="10:11" x14ac:dyDescent="0.3">
      <c r="J3553">
        <v>24300</v>
      </c>
      <c r="K3553" t="s">
        <v>23</v>
      </c>
    </row>
    <row r="3554" spans="10:11" x14ac:dyDescent="0.3">
      <c r="J3554">
        <v>58780</v>
      </c>
      <c r="K3554" t="s">
        <v>23</v>
      </c>
    </row>
    <row r="3555" spans="10:11" x14ac:dyDescent="0.3">
      <c r="J3555">
        <v>26440</v>
      </c>
      <c r="K3555" t="s">
        <v>23</v>
      </c>
    </row>
    <row r="3556" spans="10:11" x14ac:dyDescent="0.3">
      <c r="J3556">
        <v>64390</v>
      </c>
      <c r="K3556" t="s">
        <v>23</v>
      </c>
    </row>
    <row r="3557" spans="10:11" x14ac:dyDescent="0.3">
      <c r="J3557">
        <v>24510</v>
      </c>
      <c r="K3557" t="s">
        <v>23</v>
      </c>
    </row>
    <row r="3558" spans="10:11" x14ac:dyDescent="0.3">
      <c r="J3558">
        <v>63920</v>
      </c>
      <c r="K3558" t="s">
        <v>23</v>
      </c>
    </row>
    <row r="3559" spans="10:11" x14ac:dyDescent="0.3">
      <c r="J3559">
        <v>60770</v>
      </c>
      <c r="K3559" t="s">
        <v>23</v>
      </c>
    </row>
    <row r="3560" spans="10:11" x14ac:dyDescent="0.3">
      <c r="J3560">
        <v>24500</v>
      </c>
      <c r="K3560" t="s">
        <v>23</v>
      </c>
    </row>
    <row r="3561" spans="10:11" x14ac:dyDescent="0.3">
      <c r="J3561">
        <v>92500</v>
      </c>
      <c r="K3561" t="s">
        <v>23</v>
      </c>
    </row>
    <row r="3562" spans="10:11" x14ac:dyDescent="0.3">
      <c r="J3562">
        <v>20740</v>
      </c>
      <c r="K3562" t="s">
        <v>23</v>
      </c>
    </row>
    <row r="3563" spans="10:11" x14ac:dyDescent="0.3">
      <c r="J3563">
        <v>101690</v>
      </c>
      <c r="K3563" t="s">
        <v>23</v>
      </c>
    </row>
    <row r="3564" spans="10:11" x14ac:dyDescent="0.3">
      <c r="J3564">
        <v>48550</v>
      </c>
      <c r="K3564" t="s">
        <v>23</v>
      </c>
    </row>
    <row r="3565" spans="10:11" x14ac:dyDescent="0.3">
      <c r="J3565">
        <v>40870</v>
      </c>
      <c r="K3565" t="s">
        <v>23</v>
      </c>
    </row>
    <row r="3566" spans="10:11" x14ac:dyDescent="0.3">
      <c r="J3566">
        <v>23670</v>
      </c>
      <c r="K3566" t="s">
        <v>23</v>
      </c>
    </row>
    <row r="3567" spans="10:11" x14ac:dyDescent="0.3">
      <c r="J3567">
        <v>29720</v>
      </c>
      <c r="K3567" t="s">
        <v>23</v>
      </c>
    </row>
    <row r="3568" spans="10:11" x14ac:dyDescent="0.3">
      <c r="J3568">
        <v>195860</v>
      </c>
      <c r="K3568" t="s">
        <v>23</v>
      </c>
    </row>
    <row r="3569" spans="10:11" x14ac:dyDescent="0.3">
      <c r="J3569">
        <v>20610</v>
      </c>
      <c r="K3569" t="s">
        <v>23</v>
      </c>
    </row>
    <row r="3570" spans="10:11" x14ac:dyDescent="0.3">
      <c r="J3570">
        <v>41980</v>
      </c>
      <c r="K3570" t="s">
        <v>23</v>
      </c>
    </row>
    <row r="3571" spans="10:11" x14ac:dyDescent="0.3">
      <c r="J3571">
        <v>68150</v>
      </c>
      <c r="K3571" t="s">
        <v>23</v>
      </c>
    </row>
    <row r="3572" spans="10:11" x14ac:dyDescent="0.3">
      <c r="J3572">
        <v>47230</v>
      </c>
      <c r="K3572" t="s">
        <v>23</v>
      </c>
    </row>
    <row r="3573" spans="10:11" x14ac:dyDescent="0.3">
      <c r="J3573">
        <v>61420</v>
      </c>
      <c r="K3573" t="s">
        <v>23</v>
      </c>
    </row>
    <row r="3574" spans="10:11" x14ac:dyDescent="0.3">
      <c r="J3574">
        <v>88530</v>
      </c>
      <c r="K3574" t="s">
        <v>23</v>
      </c>
    </row>
    <row r="3575" spans="10:11" x14ac:dyDescent="0.3">
      <c r="J3575">
        <v>193310</v>
      </c>
      <c r="K3575" t="s">
        <v>23</v>
      </c>
    </row>
    <row r="3576" spans="10:11" x14ac:dyDescent="0.3">
      <c r="J3576">
        <v>20730</v>
      </c>
      <c r="K3576" t="s">
        <v>23</v>
      </c>
    </row>
    <row r="3577" spans="10:11" x14ac:dyDescent="0.3">
      <c r="J3577">
        <v>196130</v>
      </c>
      <c r="K3577" t="s">
        <v>23</v>
      </c>
    </row>
    <row r="3578" spans="10:11" x14ac:dyDescent="0.3">
      <c r="J3578">
        <v>34070</v>
      </c>
      <c r="K3578" t="s">
        <v>23</v>
      </c>
    </row>
    <row r="3579" spans="10:11" x14ac:dyDescent="0.3">
      <c r="J3579">
        <v>50630</v>
      </c>
      <c r="K3579" t="s">
        <v>23</v>
      </c>
    </row>
    <row r="3580" spans="10:11" x14ac:dyDescent="0.3">
      <c r="J3580">
        <v>46390</v>
      </c>
      <c r="K3580" t="s">
        <v>23</v>
      </c>
    </row>
    <row r="3581" spans="10:11" x14ac:dyDescent="0.3">
      <c r="J3581">
        <v>48760</v>
      </c>
      <c r="K3581" t="s">
        <v>23</v>
      </c>
    </row>
    <row r="3582" spans="10:11" x14ac:dyDescent="0.3">
      <c r="J3582">
        <v>26900</v>
      </c>
      <c r="K3582" t="s">
        <v>23</v>
      </c>
    </row>
    <row r="3583" spans="10:11" x14ac:dyDescent="0.3">
      <c r="J3583">
        <v>175670</v>
      </c>
      <c r="K3583" t="s">
        <v>23</v>
      </c>
    </row>
    <row r="3584" spans="10:11" x14ac:dyDescent="0.3">
      <c r="J3584">
        <v>24080</v>
      </c>
      <c r="K3584" t="s">
        <v>23</v>
      </c>
    </row>
    <row r="3585" spans="10:11" x14ac:dyDescent="0.3">
      <c r="J3585">
        <v>28140</v>
      </c>
      <c r="K3585" t="s">
        <v>23</v>
      </c>
    </row>
    <row r="3586" spans="10:11" x14ac:dyDescent="0.3">
      <c r="J3586">
        <v>112450</v>
      </c>
      <c r="K3586" t="s">
        <v>23</v>
      </c>
    </row>
    <row r="3587" spans="10:11" x14ac:dyDescent="0.3">
      <c r="J3587">
        <v>190490</v>
      </c>
      <c r="K3587" t="s">
        <v>23</v>
      </c>
    </row>
    <row r="3588" spans="10:11" x14ac:dyDescent="0.3">
      <c r="J3588">
        <v>57690</v>
      </c>
      <c r="K3588" t="s">
        <v>23</v>
      </c>
    </row>
    <row r="3589" spans="10:11" x14ac:dyDescent="0.3">
      <c r="J3589">
        <v>46630</v>
      </c>
      <c r="K3589" t="s">
        <v>23</v>
      </c>
    </row>
    <row r="3590" spans="10:11" x14ac:dyDescent="0.3">
      <c r="J3590">
        <v>47240</v>
      </c>
      <c r="K3590" t="s">
        <v>23</v>
      </c>
    </row>
    <row r="3591" spans="10:11" x14ac:dyDescent="0.3">
      <c r="J3591">
        <v>32110</v>
      </c>
      <c r="K3591" t="s">
        <v>23</v>
      </c>
    </row>
    <row r="3592" spans="10:11" x14ac:dyDescent="0.3">
      <c r="J3592">
        <v>53770</v>
      </c>
      <c r="K3592" t="s">
        <v>23</v>
      </c>
    </row>
    <row r="3593" spans="10:11" x14ac:dyDescent="0.3">
      <c r="J3593">
        <v>52080</v>
      </c>
      <c r="K3593" t="s">
        <v>23</v>
      </c>
    </row>
    <row r="3594" spans="10:11" x14ac:dyDescent="0.3">
      <c r="J3594">
        <v>48770</v>
      </c>
      <c r="K3594" t="s">
        <v>23</v>
      </c>
    </row>
    <row r="3595" spans="10:11" x14ac:dyDescent="0.3">
      <c r="J3595">
        <v>31170</v>
      </c>
      <c r="K3595" t="s">
        <v>23</v>
      </c>
    </row>
    <row r="3596" spans="10:11" x14ac:dyDescent="0.3">
      <c r="J3596">
        <v>196580</v>
      </c>
      <c r="K3596" t="s">
        <v>23</v>
      </c>
    </row>
    <row r="3597" spans="10:11" x14ac:dyDescent="0.3">
      <c r="J3597">
        <v>30690</v>
      </c>
      <c r="K3597" t="s">
        <v>23</v>
      </c>
    </row>
    <row r="3598" spans="10:11" x14ac:dyDescent="0.3">
      <c r="J3598">
        <v>104350</v>
      </c>
      <c r="K3598" t="s">
        <v>23</v>
      </c>
    </row>
    <row r="3599" spans="10:11" x14ac:dyDescent="0.3">
      <c r="J3599">
        <v>57680</v>
      </c>
      <c r="K3599" t="s">
        <v>23</v>
      </c>
    </row>
    <row r="3600" spans="10:11" x14ac:dyDescent="0.3">
      <c r="J3600">
        <v>50420</v>
      </c>
      <c r="K3600" t="s">
        <v>23</v>
      </c>
    </row>
    <row r="3601" spans="10:11" x14ac:dyDescent="0.3">
      <c r="J3601">
        <v>57700</v>
      </c>
      <c r="K3601" t="s">
        <v>23</v>
      </c>
    </row>
    <row r="3602" spans="10:11" x14ac:dyDescent="0.3">
      <c r="J3602">
        <v>77560</v>
      </c>
      <c r="K3602" t="s">
        <v>23</v>
      </c>
    </row>
    <row r="3603" spans="10:11" x14ac:dyDescent="0.3">
      <c r="J3603">
        <v>103060</v>
      </c>
      <c r="K3603" t="s">
        <v>23</v>
      </c>
    </row>
    <row r="3604" spans="10:11" x14ac:dyDescent="0.3">
      <c r="J3604">
        <v>39360</v>
      </c>
      <c r="K3604" t="s">
        <v>23</v>
      </c>
    </row>
    <row r="3605" spans="10:11" x14ac:dyDescent="0.3">
      <c r="J3605">
        <v>79450</v>
      </c>
      <c r="K3605" t="s">
        <v>23</v>
      </c>
    </row>
    <row r="3606" spans="10:11" x14ac:dyDescent="0.3">
      <c r="J3606">
        <v>57430</v>
      </c>
      <c r="K3606" t="s">
        <v>23</v>
      </c>
    </row>
    <row r="3607" spans="10:11" x14ac:dyDescent="0.3">
      <c r="J3607">
        <v>152020</v>
      </c>
      <c r="K3607" t="s">
        <v>23</v>
      </c>
    </row>
    <row r="3608" spans="10:11" x14ac:dyDescent="0.3">
      <c r="J3608">
        <v>54400</v>
      </c>
      <c r="K3608" t="s">
        <v>23</v>
      </c>
    </row>
    <row r="3609" spans="10:11" x14ac:dyDescent="0.3">
      <c r="J3609">
        <v>37600</v>
      </c>
      <c r="K3609" t="s">
        <v>23</v>
      </c>
    </row>
    <row r="3610" spans="10:11" x14ac:dyDescent="0.3">
      <c r="J3610">
        <v>35170</v>
      </c>
      <c r="K3610" t="s">
        <v>23</v>
      </c>
    </row>
    <row r="3611" spans="10:11" x14ac:dyDescent="0.3">
      <c r="J3611">
        <v>25800</v>
      </c>
      <c r="K3611" t="s">
        <v>23</v>
      </c>
    </row>
    <row r="3612" spans="10:11" x14ac:dyDescent="0.3">
      <c r="J3612">
        <v>21660</v>
      </c>
      <c r="K3612" t="s">
        <v>23</v>
      </c>
    </row>
    <row r="3613" spans="10:11" x14ac:dyDescent="0.3">
      <c r="J3613">
        <v>58690</v>
      </c>
      <c r="K3613" t="s">
        <v>23</v>
      </c>
    </row>
    <row r="3614" spans="10:11" x14ac:dyDescent="0.3">
      <c r="J3614">
        <v>80080</v>
      </c>
      <c r="K3614" t="s">
        <v>23</v>
      </c>
    </row>
    <row r="3615" spans="10:11" x14ac:dyDescent="0.3">
      <c r="J3615">
        <v>52060</v>
      </c>
      <c r="K3615" t="s">
        <v>23</v>
      </c>
    </row>
    <row r="3616" spans="10:11" x14ac:dyDescent="0.3">
      <c r="J3616">
        <v>52950</v>
      </c>
      <c r="K3616" t="s">
        <v>23</v>
      </c>
    </row>
    <row r="3617" spans="10:11" x14ac:dyDescent="0.3">
      <c r="J3617">
        <v>164130</v>
      </c>
      <c r="K3617" t="s">
        <v>23</v>
      </c>
    </row>
    <row r="3618" spans="10:11" x14ac:dyDescent="0.3">
      <c r="J3618">
        <v>132690</v>
      </c>
      <c r="K3618" t="s">
        <v>23</v>
      </c>
    </row>
    <row r="3619" spans="10:11" x14ac:dyDescent="0.3">
      <c r="J3619">
        <v>27830</v>
      </c>
      <c r="K3619" t="s">
        <v>23</v>
      </c>
    </row>
    <row r="3620" spans="10:11" x14ac:dyDescent="0.3">
      <c r="J3620">
        <v>54330</v>
      </c>
      <c r="K3620" t="s">
        <v>23</v>
      </c>
    </row>
    <row r="3621" spans="10:11" x14ac:dyDescent="0.3">
      <c r="J3621">
        <v>20130</v>
      </c>
      <c r="K3621" t="s">
        <v>23</v>
      </c>
    </row>
    <row r="3622" spans="10:11" x14ac:dyDescent="0.3">
      <c r="J3622">
        <v>139660</v>
      </c>
      <c r="K3622" t="s">
        <v>23</v>
      </c>
    </row>
    <row r="3623" spans="10:11" x14ac:dyDescent="0.3">
      <c r="J3623">
        <v>43740</v>
      </c>
      <c r="K3623" t="s">
        <v>23</v>
      </c>
    </row>
    <row r="3624" spans="10:11" x14ac:dyDescent="0.3">
      <c r="J3624">
        <v>68420</v>
      </c>
      <c r="K3624" t="s">
        <v>23</v>
      </c>
    </row>
    <row r="3625" spans="10:11" x14ac:dyDescent="0.3">
      <c r="J3625">
        <v>174260</v>
      </c>
      <c r="K3625" t="s">
        <v>23</v>
      </c>
    </row>
    <row r="3626" spans="10:11" x14ac:dyDescent="0.3">
      <c r="J3626">
        <v>176030</v>
      </c>
      <c r="K3626" t="s">
        <v>23</v>
      </c>
    </row>
    <row r="3627" spans="10:11" x14ac:dyDescent="0.3">
      <c r="J3627">
        <v>45810</v>
      </c>
      <c r="K3627" t="s">
        <v>23</v>
      </c>
    </row>
    <row r="3628" spans="10:11" x14ac:dyDescent="0.3">
      <c r="J3628">
        <v>47350</v>
      </c>
      <c r="K3628" t="s">
        <v>23</v>
      </c>
    </row>
    <row r="3629" spans="10:11" x14ac:dyDescent="0.3">
      <c r="J3629">
        <v>55050</v>
      </c>
      <c r="K3629" t="s">
        <v>23</v>
      </c>
    </row>
    <row r="3630" spans="10:11" x14ac:dyDescent="0.3">
      <c r="J3630">
        <v>54700</v>
      </c>
      <c r="K3630" t="s">
        <v>23</v>
      </c>
    </row>
    <row r="3631" spans="10:11" x14ac:dyDescent="0.3">
      <c r="J3631">
        <v>54760</v>
      </c>
      <c r="K3631" t="s">
        <v>23</v>
      </c>
    </row>
    <row r="3632" spans="10:11" x14ac:dyDescent="0.3">
      <c r="J3632">
        <v>25870</v>
      </c>
      <c r="K3632" t="s">
        <v>23</v>
      </c>
    </row>
    <row r="3633" spans="10:11" x14ac:dyDescent="0.3">
      <c r="J3633">
        <v>24400</v>
      </c>
      <c r="K3633" t="s">
        <v>23</v>
      </c>
    </row>
    <row r="3634" spans="10:11" x14ac:dyDescent="0.3">
      <c r="J3634">
        <v>153790</v>
      </c>
      <c r="K3634" t="s">
        <v>23</v>
      </c>
    </row>
    <row r="3635" spans="10:11" x14ac:dyDescent="0.3">
      <c r="J3635">
        <v>70820</v>
      </c>
      <c r="K3635" t="s">
        <v>23</v>
      </c>
    </row>
    <row r="3636" spans="10:11" x14ac:dyDescent="0.3">
      <c r="J3636">
        <v>27280</v>
      </c>
      <c r="K3636" t="s">
        <v>23</v>
      </c>
    </row>
    <row r="3637" spans="10:11" x14ac:dyDescent="0.3">
      <c r="J3637">
        <v>53680</v>
      </c>
      <c r="K3637" t="s">
        <v>23</v>
      </c>
    </row>
    <row r="3638" spans="10:11" x14ac:dyDescent="0.3">
      <c r="J3638">
        <v>31950</v>
      </c>
      <c r="K3638" t="s">
        <v>23</v>
      </c>
    </row>
    <row r="3639" spans="10:11" x14ac:dyDescent="0.3">
      <c r="J3639">
        <v>39890</v>
      </c>
      <c r="K3639" t="s">
        <v>23</v>
      </c>
    </row>
    <row r="3640" spans="10:11" x14ac:dyDescent="0.3">
      <c r="J3640">
        <v>33060</v>
      </c>
      <c r="K3640" t="s">
        <v>23</v>
      </c>
    </row>
    <row r="3641" spans="10:11" x14ac:dyDescent="0.3">
      <c r="J3641">
        <v>70050</v>
      </c>
      <c r="K3641" t="s">
        <v>23</v>
      </c>
    </row>
    <row r="3642" spans="10:11" x14ac:dyDescent="0.3">
      <c r="J3642">
        <v>26550</v>
      </c>
      <c r="K3642" t="s">
        <v>23</v>
      </c>
    </row>
    <row r="3643" spans="10:11" x14ac:dyDescent="0.3">
      <c r="J3643">
        <v>13930</v>
      </c>
      <c r="K3643" t="s">
        <v>23</v>
      </c>
    </row>
    <row r="3644" spans="10:11" x14ac:dyDescent="0.3">
      <c r="J3644">
        <v>25700</v>
      </c>
      <c r="K3644" t="s">
        <v>23</v>
      </c>
    </row>
    <row r="3645" spans="10:11" x14ac:dyDescent="0.3">
      <c r="J3645">
        <v>35370</v>
      </c>
      <c r="K3645" t="s">
        <v>23</v>
      </c>
    </row>
    <row r="3646" spans="10:11" x14ac:dyDescent="0.3">
      <c r="J3646">
        <v>39860</v>
      </c>
      <c r="K3646" t="s">
        <v>23</v>
      </c>
    </row>
    <row r="3647" spans="10:11" x14ac:dyDescent="0.3">
      <c r="J3647">
        <v>20280</v>
      </c>
      <c r="K3647" t="s">
        <v>23</v>
      </c>
    </row>
    <row r="3648" spans="10:11" x14ac:dyDescent="0.3">
      <c r="J3648">
        <v>95250</v>
      </c>
      <c r="K3648" t="s">
        <v>23</v>
      </c>
    </row>
    <row r="3649" spans="10:11" x14ac:dyDescent="0.3">
      <c r="J3649">
        <v>29290</v>
      </c>
      <c r="K3649" t="s">
        <v>23</v>
      </c>
    </row>
    <row r="3650" spans="10:11" x14ac:dyDescent="0.3">
      <c r="J3650">
        <v>22750</v>
      </c>
      <c r="K3650" t="s">
        <v>23</v>
      </c>
    </row>
    <row r="3651" spans="10:11" x14ac:dyDescent="0.3">
      <c r="J3651">
        <v>78790</v>
      </c>
      <c r="K3651" t="s">
        <v>23</v>
      </c>
    </row>
    <row r="3652" spans="10:11" x14ac:dyDescent="0.3">
      <c r="J3652">
        <v>49300</v>
      </c>
      <c r="K3652" t="s">
        <v>23</v>
      </c>
    </row>
    <row r="3653" spans="10:11" x14ac:dyDescent="0.3">
      <c r="J3653">
        <v>78470</v>
      </c>
      <c r="K3653" t="s">
        <v>23</v>
      </c>
    </row>
    <row r="3654" spans="10:11" x14ac:dyDescent="0.3">
      <c r="J3654">
        <v>44010</v>
      </c>
      <c r="K3654" t="s">
        <v>23</v>
      </c>
    </row>
    <row r="3655" spans="10:11" x14ac:dyDescent="0.3">
      <c r="J3655">
        <v>92410</v>
      </c>
      <c r="K3655" t="s">
        <v>23</v>
      </c>
    </row>
    <row r="3656" spans="10:11" x14ac:dyDescent="0.3">
      <c r="J3656">
        <v>29740</v>
      </c>
      <c r="K3656" t="s">
        <v>23</v>
      </c>
    </row>
    <row r="3657" spans="10:11" x14ac:dyDescent="0.3">
      <c r="J3657">
        <v>45020</v>
      </c>
      <c r="K3657" t="s">
        <v>23</v>
      </c>
    </row>
    <row r="3658" spans="10:11" x14ac:dyDescent="0.3">
      <c r="J3658">
        <v>129360</v>
      </c>
      <c r="K3658" t="s">
        <v>23</v>
      </c>
    </row>
    <row r="3659" spans="10:11" x14ac:dyDescent="0.3">
      <c r="J3659">
        <v>23050</v>
      </c>
      <c r="K3659" t="s">
        <v>23</v>
      </c>
    </row>
    <row r="3660" spans="10:11" x14ac:dyDescent="0.3">
      <c r="J3660">
        <v>167040</v>
      </c>
      <c r="K3660" t="s">
        <v>23</v>
      </c>
    </row>
    <row r="3661" spans="10:11" x14ac:dyDescent="0.3">
      <c r="J3661">
        <v>34330</v>
      </c>
      <c r="K3661" t="s">
        <v>23</v>
      </c>
    </row>
    <row r="3662" spans="10:11" x14ac:dyDescent="0.3">
      <c r="J3662">
        <v>64300</v>
      </c>
      <c r="K3662" t="s">
        <v>23</v>
      </c>
    </row>
    <row r="3663" spans="10:11" x14ac:dyDescent="0.3">
      <c r="J3663">
        <v>65160</v>
      </c>
      <c r="K3663" t="s">
        <v>23</v>
      </c>
    </row>
    <row r="3664" spans="10:11" x14ac:dyDescent="0.3">
      <c r="J3664">
        <v>39070</v>
      </c>
      <c r="K3664" t="s">
        <v>23</v>
      </c>
    </row>
    <row r="3665" spans="10:11" x14ac:dyDescent="0.3">
      <c r="J3665">
        <v>68830</v>
      </c>
      <c r="K3665" t="s">
        <v>23</v>
      </c>
    </row>
    <row r="3666" spans="10:11" x14ac:dyDescent="0.3">
      <c r="J3666">
        <v>103680</v>
      </c>
      <c r="K3666" t="s">
        <v>23</v>
      </c>
    </row>
    <row r="3667" spans="10:11" x14ac:dyDescent="0.3">
      <c r="J3667">
        <v>61340</v>
      </c>
      <c r="K3667" t="s">
        <v>23</v>
      </c>
    </row>
    <row r="3668" spans="10:11" x14ac:dyDescent="0.3">
      <c r="J3668">
        <v>67350</v>
      </c>
      <c r="K3668" t="s">
        <v>23</v>
      </c>
    </row>
    <row r="3669" spans="10:11" x14ac:dyDescent="0.3">
      <c r="J3669">
        <v>32950</v>
      </c>
      <c r="K3669" t="s">
        <v>23</v>
      </c>
    </row>
    <row r="3670" spans="10:11" x14ac:dyDescent="0.3">
      <c r="J3670">
        <v>52380</v>
      </c>
      <c r="K3670" t="s">
        <v>23</v>
      </c>
    </row>
    <row r="3671" spans="10:11" x14ac:dyDescent="0.3">
      <c r="J3671">
        <v>64720</v>
      </c>
      <c r="K3671" t="s">
        <v>23</v>
      </c>
    </row>
    <row r="3672" spans="10:11" x14ac:dyDescent="0.3">
      <c r="J3672">
        <v>96100</v>
      </c>
      <c r="K3672" t="s">
        <v>23</v>
      </c>
    </row>
    <row r="3673" spans="10:11" x14ac:dyDescent="0.3">
      <c r="J3673">
        <v>198330</v>
      </c>
      <c r="K3673" t="s">
        <v>23</v>
      </c>
    </row>
    <row r="3674" spans="10:11" x14ac:dyDescent="0.3">
      <c r="J3674">
        <v>97560</v>
      </c>
      <c r="K3674" t="s">
        <v>23</v>
      </c>
    </row>
    <row r="3675" spans="10:11" x14ac:dyDescent="0.3">
      <c r="J3675">
        <v>49680</v>
      </c>
      <c r="K3675" t="s">
        <v>23</v>
      </c>
    </row>
    <row r="3676" spans="10:11" x14ac:dyDescent="0.3">
      <c r="J3676">
        <v>21450</v>
      </c>
      <c r="K3676" t="s">
        <v>23</v>
      </c>
    </row>
    <row r="3677" spans="10:11" x14ac:dyDescent="0.3">
      <c r="J3677">
        <v>83460</v>
      </c>
      <c r="K3677" t="s">
        <v>23</v>
      </c>
    </row>
    <row r="3678" spans="10:11" x14ac:dyDescent="0.3">
      <c r="J3678">
        <v>34450</v>
      </c>
      <c r="K3678" t="s">
        <v>23</v>
      </c>
    </row>
    <row r="3679" spans="10:11" x14ac:dyDescent="0.3">
      <c r="J3679">
        <v>27600</v>
      </c>
      <c r="K3679" t="s">
        <v>23</v>
      </c>
    </row>
    <row r="3680" spans="10:11" x14ac:dyDescent="0.3">
      <c r="J3680">
        <v>62940</v>
      </c>
      <c r="K3680" t="s">
        <v>23</v>
      </c>
    </row>
    <row r="3681" spans="10:11" x14ac:dyDescent="0.3">
      <c r="J3681">
        <v>29320</v>
      </c>
      <c r="K3681" t="s">
        <v>23</v>
      </c>
    </row>
    <row r="3682" spans="10:11" x14ac:dyDescent="0.3">
      <c r="J3682">
        <v>45070</v>
      </c>
      <c r="K3682" t="s">
        <v>23</v>
      </c>
    </row>
    <row r="3683" spans="10:11" x14ac:dyDescent="0.3">
      <c r="J3683">
        <v>85640</v>
      </c>
      <c r="K3683" t="s">
        <v>23</v>
      </c>
    </row>
    <row r="3684" spans="10:11" x14ac:dyDescent="0.3">
      <c r="J3684">
        <v>81610</v>
      </c>
      <c r="K3684" t="s">
        <v>23</v>
      </c>
    </row>
    <row r="3685" spans="10:11" x14ac:dyDescent="0.3">
      <c r="J3685">
        <v>21090</v>
      </c>
      <c r="K3685" t="s">
        <v>23</v>
      </c>
    </row>
    <row r="3686" spans="10:11" x14ac:dyDescent="0.3">
      <c r="J3686">
        <v>52940</v>
      </c>
      <c r="K3686" t="s">
        <v>23</v>
      </c>
    </row>
    <row r="3687" spans="10:11" x14ac:dyDescent="0.3">
      <c r="J3687">
        <v>27180</v>
      </c>
      <c r="K3687" t="s">
        <v>23</v>
      </c>
    </row>
    <row r="3688" spans="10:11" x14ac:dyDescent="0.3">
      <c r="J3688">
        <v>58110</v>
      </c>
      <c r="K3688" t="s">
        <v>23</v>
      </c>
    </row>
    <row r="3689" spans="10:11" x14ac:dyDescent="0.3">
      <c r="J3689">
        <v>24370</v>
      </c>
      <c r="K3689" t="s">
        <v>23</v>
      </c>
    </row>
    <row r="3690" spans="10:11" x14ac:dyDescent="0.3">
      <c r="J3690">
        <v>27660</v>
      </c>
      <c r="K3690" t="s">
        <v>23</v>
      </c>
    </row>
    <row r="3691" spans="10:11" x14ac:dyDescent="0.3">
      <c r="J3691">
        <v>190380</v>
      </c>
      <c r="K3691" t="s">
        <v>23</v>
      </c>
    </row>
    <row r="3692" spans="10:11" x14ac:dyDescent="0.3">
      <c r="J3692">
        <v>30550</v>
      </c>
      <c r="K3692" t="s">
        <v>23</v>
      </c>
    </row>
    <row r="3693" spans="10:11" x14ac:dyDescent="0.3">
      <c r="J3693">
        <v>22890</v>
      </c>
      <c r="K3693" t="s">
        <v>23</v>
      </c>
    </row>
    <row r="3694" spans="10:11" x14ac:dyDescent="0.3">
      <c r="J3694">
        <v>129650</v>
      </c>
      <c r="K3694" t="s">
        <v>23</v>
      </c>
    </row>
    <row r="3695" spans="10:11" x14ac:dyDescent="0.3">
      <c r="J3695">
        <v>35390</v>
      </c>
      <c r="K3695" t="s">
        <v>23</v>
      </c>
    </row>
    <row r="3696" spans="10:11" x14ac:dyDescent="0.3">
      <c r="J3696">
        <v>60290</v>
      </c>
      <c r="K3696" t="s">
        <v>23</v>
      </c>
    </row>
    <row r="3697" spans="10:11" x14ac:dyDescent="0.3">
      <c r="J3697">
        <v>26790</v>
      </c>
      <c r="K3697" t="s">
        <v>23</v>
      </c>
    </row>
    <row r="3698" spans="10:11" x14ac:dyDescent="0.3">
      <c r="J3698">
        <v>37020</v>
      </c>
      <c r="K3698" t="s">
        <v>23</v>
      </c>
    </row>
    <row r="3699" spans="10:11" x14ac:dyDescent="0.3">
      <c r="J3699">
        <v>23980</v>
      </c>
      <c r="K3699" t="s">
        <v>23</v>
      </c>
    </row>
    <row r="3700" spans="10:11" x14ac:dyDescent="0.3">
      <c r="J3700">
        <v>54680</v>
      </c>
      <c r="K3700" t="s">
        <v>23</v>
      </c>
    </row>
    <row r="3701" spans="10:11" x14ac:dyDescent="0.3">
      <c r="J3701">
        <v>54680</v>
      </c>
      <c r="K3701" t="s">
        <v>23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71A78-BCF5-4F5C-B7A6-DA73C60957A0}">
  <dimension ref="F1:M3700"/>
  <sheetViews>
    <sheetView workbookViewId="0">
      <selection activeCell="K3" sqref="K3"/>
    </sheetView>
  </sheetViews>
  <sheetFormatPr defaultRowHeight="14.4" x14ac:dyDescent="0.3"/>
  <cols>
    <col min="1" max="1" width="8.77734375" customWidth="1"/>
  </cols>
  <sheetData>
    <row r="1" spans="6:13" x14ac:dyDescent="0.3">
      <c r="F1" t="s">
        <v>5</v>
      </c>
      <c r="G1" t="s">
        <v>1</v>
      </c>
      <c r="I1" t="s">
        <v>5</v>
      </c>
      <c r="J1" t="s">
        <v>1</v>
      </c>
    </row>
    <row r="2" spans="6:13" x14ac:dyDescent="0.3">
      <c r="F2">
        <v>1</v>
      </c>
      <c r="G2" t="s">
        <v>31</v>
      </c>
      <c r="I2">
        <v>2</v>
      </c>
      <c r="J2" t="s">
        <v>23</v>
      </c>
    </row>
    <row r="3" spans="6:13" x14ac:dyDescent="0.3">
      <c r="F3">
        <v>2</v>
      </c>
      <c r="G3" t="s">
        <v>31</v>
      </c>
      <c r="I3">
        <v>4</v>
      </c>
      <c r="J3" t="s">
        <v>23</v>
      </c>
    </row>
    <row r="4" spans="6:13" x14ac:dyDescent="0.3">
      <c r="F4">
        <v>1</v>
      </c>
      <c r="G4" t="s">
        <v>31</v>
      </c>
      <c r="I4">
        <v>5</v>
      </c>
      <c r="J4" t="s">
        <v>23</v>
      </c>
      <c r="K4" t="s">
        <v>103</v>
      </c>
      <c r="M4" t="s">
        <v>122</v>
      </c>
    </row>
    <row r="5" spans="6:13" x14ac:dyDescent="0.3">
      <c r="F5">
        <v>2</v>
      </c>
      <c r="G5" t="s">
        <v>31</v>
      </c>
      <c r="I5">
        <v>1</v>
      </c>
      <c r="J5" t="s">
        <v>23</v>
      </c>
      <c r="K5" t="s">
        <v>104</v>
      </c>
      <c r="M5" t="s">
        <v>123</v>
      </c>
    </row>
    <row r="6" spans="6:13" x14ac:dyDescent="0.3">
      <c r="F6">
        <v>3</v>
      </c>
      <c r="G6" t="s">
        <v>31</v>
      </c>
      <c r="I6">
        <v>3</v>
      </c>
      <c r="J6" t="s">
        <v>23</v>
      </c>
    </row>
    <row r="7" spans="6:13" x14ac:dyDescent="0.3">
      <c r="F7">
        <v>3</v>
      </c>
      <c r="G7" t="s">
        <v>31</v>
      </c>
      <c r="I7">
        <v>3</v>
      </c>
      <c r="J7" t="s">
        <v>23</v>
      </c>
      <c r="K7" t="s">
        <v>69</v>
      </c>
      <c r="L7">
        <f>_xlfn.VAR.S(F$2:F$1048576)</f>
        <v>1.0286682118024606</v>
      </c>
    </row>
    <row r="8" spans="6:13" x14ac:dyDescent="0.3">
      <c r="F8">
        <v>4</v>
      </c>
      <c r="G8" t="s">
        <v>31</v>
      </c>
      <c r="I8">
        <v>3</v>
      </c>
      <c r="J8" t="s">
        <v>23</v>
      </c>
      <c r="K8" t="s">
        <v>91</v>
      </c>
      <c r="L8">
        <f>_xlfn.VAR.S(I$2:I$1048576)</f>
        <v>1.0522318238700743</v>
      </c>
    </row>
    <row r="9" spans="6:13" x14ac:dyDescent="0.3">
      <c r="F9">
        <v>1</v>
      </c>
      <c r="G9" t="s">
        <v>31</v>
      </c>
      <c r="I9">
        <v>4</v>
      </c>
      <c r="J9" t="s">
        <v>23</v>
      </c>
    </row>
    <row r="10" spans="6:13" x14ac:dyDescent="0.3">
      <c r="F10">
        <v>4</v>
      </c>
      <c r="G10" t="s">
        <v>31</v>
      </c>
      <c r="I10">
        <v>2</v>
      </c>
      <c r="J10" t="s">
        <v>23</v>
      </c>
      <c r="K10" t="s">
        <v>71</v>
      </c>
    </row>
    <row r="11" spans="6:13" ht="15" thickBot="1" x14ac:dyDescent="0.35">
      <c r="F11">
        <v>1</v>
      </c>
      <c r="G11" t="s">
        <v>31</v>
      </c>
      <c r="I11">
        <v>1</v>
      </c>
      <c r="J11" t="s">
        <v>23</v>
      </c>
    </row>
    <row r="12" spans="6:13" x14ac:dyDescent="0.3">
      <c r="F12">
        <v>3</v>
      </c>
      <c r="G12" t="s">
        <v>31</v>
      </c>
      <c r="I12">
        <v>4</v>
      </c>
      <c r="J12" t="s">
        <v>23</v>
      </c>
      <c r="K12" s="19"/>
      <c r="L12" s="19" t="s">
        <v>72</v>
      </c>
      <c r="M12" s="19" t="s">
        <v>73</v>
      </c>
    </row>
    <row r="13" spans="6:13" x14ac:dyDescent="0.3">
      <c r="F13">
        <v>3</v>
      </c>
      <c r="G13" t="s">
        <v>31</v>
      </c>
      <c r="I13">
        <v>3</v>
      </c>
      <c r="J13" t="s">
        <v>23</v>
      </c>
      <c r="K13" s="17" t="s">
        <v>50</v>
      </c>
      <c r="L13" s="17">
        <v>2.8776371308016877</v>
      </c>
      <c r="M13" s="17">
        <v>2.9197080291970803</v>
      </c>
    </row>
    <row r="14" spans="6:13" x14ac:dyDescent="0.3">
      <c r="F14">
        <v>2</v>
      </c>
      <c r="G14" t="s">
        <v>31</v>
      </c>
      <c r="I14">
        <v>3</v>
      </c>
      <c r="J14" t="s">
        <v>23</v>
      </c>
      <c r="K14" s="17" t="s">
        <v>74</v>
      </c>
      <c r="L14" s="17">
        <v>1.0286679999999999</v>
      </c>
      <c r="M14" s="17">
        <v>1.0522320000000001</v>
      </c>
    </row>
    <row r="15" spans="6:13" x14ac:dyDescent="0.3">
      <c r="F15">
        <v>1</v>
      </c>
      <c r="G15" t="s">
        <v>31</v>
      </c>
      <c r="I15">
        <v>2</v>
      </c>
      <c r="J15" t="s">
        <v>23</v>
      </c>
      <c r="K15" s="17" t="s">
        <v>75</v>
      </c>
      <c r="L15" s="17">
        <v>711</v>
      </c>
      <c r="M15" s="17">
        <v>3699</v>
      </c>
    </row>
    <row r="16" spans="6:13" x14ac:dyDescent="0.3">
      <c r="F16">
        <v>3</v>
      </c>
      <c r="G16" t="s">
        <v>31</v>
      </c>
      <c r="I16">
        <v>3</v>
      </c>
      <c r="J16" t="s">
        <v>23</v>
      </c>
      <c r="K16" s="17" t="s">
        <v>76</v>
      </c>
      <c r="L16" s="17">
        <v>0</v>
      </c>
      <c r="M16" s="17"/>
    </row>
    <row r="17" spans="6:13" x14ac:dyDescent="0.3">
      <c r="F17">
        <v>2</v>
      </c>
      <c r="G17" t="s">
        <v>31</v>
      </c>
      <c r="I17">
        <v>4</v>
      </c>
      <c r="J17" t="s">
        <v>23</v>
      </c>
      <c r="K17" s="17" t="s">
        <v>77</v>
      </c>
      <c r="L17" s="17">
        <v>-1.0111168502688503</v>
      </c>
      <c r="M17" s="17"/>
    </row>
    <row r="18" spans="6:13" x14ac:dyDescent="0.3">
      <c r="F18">
        <v>3</v>
      </c>
      <c r="G18" t="s">
        <v>31</v>
      </c>
      <c r="I18">
        <v>3</v>
      </c>
      <c r="J18" t="s">
        <v>23</v>
      </c>
      <c r="K18" s="17" t="s">
        <v>78</v>
      </c>
      <c r="L18" s="17">
        <v>0.15598025320880293</v>
      </c>
      <c r="M18" s="17"/>
    </row>
    <row r="19" spans="6:13" x14ac:dyDescent="0.3">
      <c r="F19">
        <v>3</v>
      </c>
      <c r="G19" t="s">
        <v>31</v>
      </c>
      <c r="I19">
        <v>4</v>
      </c>
      <c r="J19" t="s">
        <v>23</v>
      </c>
      <c r="K19" s="17" t="s">
        <v>79</v>
      </c>
      <c r="L19" s="17">
        <v>1.6448536269514715</v>
      </c>
      <c r="M19" s="17"/>
    </row>
    <row r="20" spans="6:13" x14ac:dyDescent="0.3">
      <c r="F20">
        <v>2</v>
      </c>
      <c r="G20" t="s">
        <v>31</v>
      </c>
      <c r="I20">
        <v>4</v>
      </c>
      <c r="J20" t="s">
        <v>23</v>
      </c>
      <c r="K20" s="17" t="s">
        <v>80</v>
      </c>
      <c r="L20" s="20">
        <v>0.31196050641760587</v>
      </c>
      <c r="M20" s="17"/>
    </row>
    <row r="21" spans="6:13" ht="15" thickBot="1" x14ac:dyDescent="0.35">
      <c r="F21">
        <v>2</v>
      </c>
      <c r="G21" t="s">
        <v>31</v>
      </c>
      <c r="I21">
        <v>4</v>
      </c>
      <c r="J21" t="s">
        <v>23</v>
      </c>
      <c r="K21" s="18" t="s">
        <v>81</v>
      </c>
      <c r="L21" s="18">
        <v>1.9599639845400536</v>
      </c>
      <c r="M21" s="18"/>
    </row>
    <row r="22" spans="6:13" x14ac:dyDescent="0.3">
      <c r="F22">
        <v>2</v>
      </c>
      <c r="G22" t="s">
        <v>31</v>
      </c>
      <c r="I22">
        <v>4</v>
      </c>
      <c r="J22" t="s">
        <v>23</v>
      </c>
    </row>
    <row r="23" spans="6:13" x14ac:dyDescent="0.3">
      <c r="F23">
        <v>3</v>
      </c>
      <c r="G23" t="s">
        <v>31</v>
      </c>
      <c r="I23">
        <v>4</v>
      </c>
      <c r="J23" t="s">
        <v>23</v>
      </c>
      <c r="K23" t="s">
        <v>82</v>
      </c>
      <c r="L23">
        <v>2.5000000000000001E-2</v>
      </c>
      <c r="M23">
        <v>0.97499999999999998</v>
      </c>
    </row>
    <row r="24" spans="6:13" x14ac:dyDescent="0.3">
      <c r="F24">
        <v>4</v>
      </c>
      <c r="G24" t="s">
        <v>31</v>
      </c>
      <c r="I24">
        <v>4</v>
      </c>
      <c r="J24" t="s">
        <v>23</v>
      </c>
    </row>
    <row r="25" spans="6:13" x14ac:dyDescent="0.3">
      <c r="F25">
        <v>3</v>
      </c>
      <c r="G25" t="s">
        <v>31</v>
      </c>
      <c r="I25">
        <v>3</v>
      </c>
      <c r="J25" t="s">
        <v>23</v>
      </c>
      <c r="K25" t="s">
        <v>121</v>
      </c>
    </row>
    <row r="26" spans="6:13" x14ac:dyDescent="0.3">
      <c r="F26">
        <v>3</v>
      </c>
      <c r="G26" t="s">
        <v>31</v>
      </c>
      <c r="I26">
        <v>1</v>
      </c>
      <c r="J26" t="s">
        <v>23</v>
      </c>
    </row>
    <row r="27" spans="6:13" x14ac:dyDescent="0.3">
      <c r="F27">
        <v>4</v>
      </c>
      <c r="G27" t="s">
        <v>31</v>
      </c>
      <c r="I27">
        <v>3</v>
      </c>
      <c r="J27" t="s">
        <v>23</v>
      </c>
      <c r="K27" s="11" t="s">
        <v>106</v>
      </c>
      <c r="L27" s="11"/>
      <c r="M27" s="11"/>
    </row>
    <row r="28" spans="6:13" x14ac:dyDescent="0.3">
      <c r="F28">
        <v>2</v>
      </c>
      <c r="G28" t="s">
        <v>31</v>
      </c>
      <c r="I28">
        <v>3</v>
      </c>
      <c r="J28" t="s">
        <v>23</v>
      </c>
    </row>
    <row r="29" spans="6:13" x14ac:dyDescent="0.3">
      <c r="F29">
        <v>1</v>
      </c>
      <c r="G29" t="s">
        <v>31</v>
      </c>
      <c r="I29">
        <v>1</v>
      </c>
      <c r="J29" t="s">
        <v>23</v>
      </c>
      <c r="K29" t="s">
        <v>122</v>
      </c>
    </row>
    <row r="30" spans="6:13" x14ac:dyDescent="0.3">
      <c r="F30">
        <v>3</v>
      </c>
      <c r="G30" t="s">
        <v>31</v>
      </c>
      <c r="I30">
        <v>3</v>
      </c>
      <c r="J30" t="s">
        <v>23</v>
      </c>
    </row>
    <row r="31" spans="6:13" x14ac:dyDescent="0.3">
      <c r="F31">
        <v>1</v>
      </c>
      <c r="G31" t="s">
        <v>31</v>
      </c>
      <c r="I31">
        <v>4</v>
      </c>
      <c r="J31" t="s">
        <v>23</v>
      </c>
    </row>
    <row r="32" spans="6:13" x14ac:dyDescent="0.3">
      <c r="F32">
        <v>3</v>
      </c>
      <c r="G32" t="s">
        <v>31</v>
      </c>
      <c r="I32">
        <v>1</v>
      </c>
      <c r="J32" t="s">
        <v>23</v>
      </c>
    </row>
    <row r="33" spans="6:10" x14ac:dyDescent="0.3">
      <c r="F33">
        <v>3</v>
      </c>
      <c r="G33" t="s">
        <v>31</v>
      </c>
      <c r="I33">
        <v>2</v>
      </c>
      <c r="J33" t="s">
        <v>23</v>
      </c>
    </row>
    <row r="34" spans="6:10" x14ac:dyDescent="0.3">
      <c r="F34">
        <v>2</v>
      </c>
      <c r="G34" t="s">
        <v>31</v>
      </c>
      <c r="I34">
        <v>2</v>
      </c>
      <c r="J34" t="s">
        <v>23</v>
      </c>
    </row>
    <row r="35" spans="6:10" x14ac:dyDescent="0.3">
      <c r="F35">
        <v>3</v>
      </c>
      <c r="G35" t="s">
        <v>31</v>
      </c>
      <c r="I35">
        <v>3</v>
      </c>
      <c r="J35" t="s">
        <v>23</v>
      </c>
    </row>
    <row r="36" spans="6:10" x14ac:dyDescent="0.3">
      <c r="F36">
        <v>3</v>
      </c>
      <c r="G36" t="s">
        <v>31</v>
      </c>
      <c r="I36">
        <v>3</v>
      </c>
      <c r="J36" t="s">
        <v>23</v>
      </c>
    </row>
    <row r="37" spans="6:10" x14ac:dyDescent="0.3">
      <c r="F37">
        <v>1</v>
      </c>
      <c r="G37" t="s">
        <v>31</v>
      </c>
      <c r="I37">
        <v>1</v>
      </c>
      <c r="J37" t="s">
        <v>23</v>
      </c>
    </row>
    <row r="38" spans="6:10" x14ac:dyDescent="0.3">
      <c r="F38">
        <v>3</v>
      </c>
      <c r="G38" t="s">
        <v>31</v>
      </c>
      <c r="I38">
        <v>3</v>
      </c>
      <c r="J38" t="s">
        <v>23</v>
      </c>
    </row>
    <row r="39" spans="6:10" x14ac:dyDescent="0.3">
      <c r="F39">
        <v>4</v>
      </c>
      <c r="G39" t="s">
        <v>31</v>
      </c>
      <c r="I39">
        <v>3</v>
      </c>
      <c r="J39" t="s">
        <v>23</v>
      </c>
    </row>
    <row r="40" spans="6:10" x14ac:dyDescent="0.3">
      <c r="F40">
        <v>3</v>
      </c>
      <c r="G40" t="s">
        <v>31</v>
      </c>
      <c r="I40">
        <v>1</v>
      </c>
      <c r="J40" t="s">
        <v>23</v>
      </c>
    </row>
    <row r="41" spans="6:10" x14ac:dyDescent="0.3">
      <c r="F41">
        <v>4</v>
      </c>
      <c r="G41" t="s">
        <v>31</v>
      </c>
      <c r="I41">
        <v>4</v>
      </c>
      <c r="J41" t="s">
        <v>23</v>
      </c>
    </row>
    <row r="42" spans="6:10" x14ac:dyDescent="0.3">
      <c r="F42">
        <v>2</v>
      </c>
      <c r="G42" t="s">
        <v>31</v>
      </c>
      <c r="I42">
        <v>4</v>
      </c>
      <c r="J42" t="s">
        <v>23</v>
      </c>
    </row>
    <row r="43" spans="6:10" x14ac:dyDescent="0.3">
      <c r="F43">
        <v>2</v>
      </c>
      <c r="G43" t="s">
        <v>31</v>
      </c>
      <c r="I43">
        <v>3</v>
      </c>
      <c r="J43" t="s">
        <v>23</v>
      </c>
    </row>
    <row r="44" spans="6:10" x14ac:dyDescent="0.3">
      <c r="F44">
        <v>4</v>
      </c>
      <c r="G44" t="s">
        <v>31</v>
      </c>
      <c r="I44">
        <v>2</v>
      </c>
      <c r="J44" t="s">
        <v>23</v>
      </c>
    </row>
    <row r="45" spans="6:10" x14ac:dyDescent="0.3">
      <c r="F45">
        <v>1</v>
      </c>
      <c r="G45" t="s">
        <v>31</v>
      </c>
      <c r="I45">
        <v>3</v>
      </c>
      <c r="J45" t="s">
        <v>23</v>
      </c>
    </row>
    <row r="46" spans="6:10" x14ac:dyDescent="0.3">
      <c r="F46">
        <v>2</v>
      </c>
      <c r="G46" t="s">
        <v>31</v>
      </c>
      <c r="I46">
        <v>1</v>
      </c>
      <c r="J46" t="s">
        <v>23</v>
      </c>
    </row>
    <row r="47" spans="6:10" x14ac:dyDescent="0.3">
      <c r="F47">
        <v>3</v>
      </c>
      <c r="G47" t="s">
        <v>31</v>
      </c>
      <c r="I47">
        <v>4</v>
      </c>
      <c r="J47" t="s">
        <v>23</v>
      </c>
    </row>
    <row r="48" spans="6:10" x14ac:dyDescent="0.3">
      <c r="F48">
        <v>3</v>
      </c>
      <c r="G48" t="s">
        <v>31</v>
      </c>
      <c r="I48">
        <v>1</v>
      </c>
      <c r="J48" t="s">
        <v>23</v>
      </c>
    </row>
    <row r="49" spans="6:10" x14ac:dyDescent="0.3">
      <c r="F49">
        <v>2</v>
      </c>
      <c r="G49" t="s">
        <v>31</v>
      </c>
      <c r="I49">
        <v>4</v>
      </c>
      <c r="J49" t="s">
        <v>23</v>
      </c>
    </row>
    <row r="50" spans="6:10" x14ac:dyDescent="0.3">
      <c r="F50">
        <v>3</v>
      </c>
      <c r="G50" t="s">
        <v>31</v>
      </c>
      <c r="I50">
        <v>3</v>
      </c>
      <c r="J50" t="s">
        <v>23</v>
      </c>
    </row>
    <row r="51" spans="6:10" x14ac:dyDescent="0.3">
      <c r="F51">
        <v>4</v>
      </c>
      <c r="G51" t="s">
        <v>31</v>
      </c>
      <c r="I51">
        <v>4</v>
      </c>
      <c r="J51" t="s">
        <v>23</v>
      </c>
    </row>
    <row r="52" spans="6:10" x14ac:dyDescent="0.3">
      <c r="F52">
        <v>5</v>
      </c>
      <c r="G52" t="s">
        <v>31</v>
      </c>
      <c r="I52">
        <v>4</v>
      </c>
      <c r="J52" t="s">
        <v>23</v>
      </c>
    </row>
    <row r="53" spans="6:10" x14ac:dyDescent="0.3">
      <c r="F53">
        <v>3</v>
      </c>
      <c r="G53" t="s">
        <v>31</v>
      </c>
      <c r="I53">
        <v>3</v>
      </c>
      <c r="J53" t="s">
        <v>23</v>
      </c>
    </row>
    <row r="54" spans="6:10" x14ac:dyDescent="0.3">
      <c r="F54">
        <v>4</v>
      </c>
      <c r="G54" t="s">
        <v>31</v>
      </c>
      <c r="I54">
        <v>4</v>
      </c>
      <c r="J54" t="s">
        <v>23</v>
      </c>
    </row>
    <row r="55" spans="6:10" x14ac:dyDescent="0.3">
      <c r="F55">
        <v>2</v>
      </c>
      <c r="G55" t="s">
        <v>31</v>
      </c>
      <c r="I55">
        <v>3</v>
      </c>
      <c r="J55" t="s">
        <v>23</v>
      </c>
    </row>
    <row r="56" spans="6:10" x14ac:dyDescent="0.3">
      <c r="F56">
        <v>3</v>
      </c>
      <c r="G56" t="s">
        <v>31</v>
      </c>
      <c r="I56">
        <v>2</v>
      </c>
      <c r="J56" t="s">
        <v>23</v>
      </c>
    </row>
    <row r="57" spans="6:10" x14ac:dyDescent="0.3">
      <c r="F57">
        <v>4</v>
      </c>
      <c r="G57" t="s">
        <v>31</v>
      </c>
      <c r="I57">
        <v>3</v>
      </c>
      <c r="J57" t="s">
        <v>23</v>
      </c>
    </row>
    <row r="58" spans="6:10" x14ac:dyDescent="0.3">
      <c r="F58">
        <v>2</v>
      </c>
      <c r="G58" t="s">
        <v>31</v>
      </c>
      <c r="I58">
        <v>3</v>
      </c>
      <c r="J58" t="s">
        <v>23</v>
      </c>
    </row>
    <row r="59" spans="6:10" x14ac:dyDescent="0.3">
      <c r="F59">
        <v>3</v>
      </c>
      <c r="G59" t="s">
        <v>31</v>
      </c>
      <c r="I59">
        <v>3</v>
      </c>
      <c r="J59" t="s">
        <v>23</v>
      </c>
    </row>
    <row r="60" spans="6:10" x14ac:dyDescent="0.3">
      <c r="F60">
        <v>1</v>
      </c>
      <c r="G60" t="s">
        <v>31</v>
      </c>
      <c r="I60">
        <v>1</v>
      </c>
      <c r="J60" t="s">
        <v>23</v>
      </c>
    </row>
    <row r="61" spans="6:10" x14ac:dyDescent="0.3">
      <c r="F61">
        <v>2</v>
      </c>
      <c r="G61" t="s">
        <v>31</v>
      </c>
      <c r="I61">
        <v>4</v>
      </c>
      <c r="J61" t="s">
        <v>23</v>
      </c>
    </row>
    <row r="62" spans="6:10" x14ac:dyDescent="0.3">
      <c r="F62">
        <v>3</v>
      </c>
      <c r="G62" t="s">
        <v>31</v>
      </c>
      <c r="I62">
        <v>2</v>
      </c>
      <c r="J62" t="s">
        <v>23</v>
      </c>
    </row>
    <row r="63" spans="6:10" x14ac:dyDescent="0.3">
      <c r="F63">
        <v>3</v>
      </c>
      <c r="G63" t="s">
        <v>31</v>
      </c>
      <c r="I63">
        <v>3</v>
      </c>
      <c r="J63" t="s">
        <v>23</v>
      </c>
    </row>
    <row r="64" spans="6:10" x14ac:dyDescent="0.3">
      <c r="F64">
        <v>4</v>
      </c>
      <c r="G64" t="s">
        <v>31</v>
      </c>
      <c r="I64">
        <v>3</v>
      </c>
      <c r="J64" t="s">
        <v>23</v>
      </c>
    </row>
    <row r="65" spans="6:10" x14ac:dyDescent="0.3">
      <c r="F65">
        <v>3</v>
      </c>
      <c r="G65" t="s">
        <v>31</v>
      </c>
      <c r="I65">
        <v>3</v>
      </c>
      <c r="J65" t="s">
        <v>23</v>
      </c>
    </row>
    <row r="66" spans="6:10" x14ac:dyDescent="0.3">
      <c r="F66">
        <v>4</v>
      </c>
      <c r="G66" t="s">
        <v>31</v>
      </c>
      <c r="I66">
        <v>4</v>
      </c>
      <c r="J66" t="s">
        <v>23</v>
      </c>
    </row>
    <row r="67" spans="6:10" x14ac:dyDescent="0.3">
      <c r="F67">
        <v>2</v>
      </c>
      <c r="G67" t="s">
        <v>31</v>
      </c>
      <c r="I67">
        <v>2</v>
      </c>
      <c r="J67" t="s">
        <v>23</v>
      </c>
    </row>
    <row r="68" spans="6:10" x14ac:dyDescent="0.3">
      <c r="F68">
        <v>3</v>
      </c>
      <c r="G68" t="s">
        <v>31</v>
      </c>
      <c r="I68">
        <v>1</v>
      </c>
      <c r="J68" t="s">
        <v>23</v>
      </c>
    </row>
    <row r="69" spans="6:10" x14ac:dyDescent="0.3">
      <c r="F69">
        <v>3</v>
      </c>
      <c r="G69" t="s">
        <v>31</v>
      </c>
      <c r="I69">
        <v>4</v>
      </c>
      <c r="J69" t="s">
        <v>23</v>
      </c>
    </row>
    <row r="70" spans="6:10" x14ac:dyDescent="0.3">
      <c r="F70">
        <v>3</v>
      </c>
      <c r="G70" t="s">
        <v>31</v>
      </c>
      <c r="I70">
        <v>3</v>
      </c>
      <c r="J70" t="s">
        <v>23</v>
      </c>
    </row>
    <row r="71" spans="6:10" x14ac:dyDescent="0.3">
      <c r="F71">
        <v>4</v>
      </c>
      <c r="G71" t="s">
        <v>31</v>
      </c>
      <c r="I71">
        <v>3</v>
      </c>
      <c r="J71" t="s">
        <v>23</v>
      </c>
    </row>
    <row r="72" spans="6:10" x14ac:dyDescent="0.3">
      <c r="F72">
        <v>2</v>
      </c>
      <c r="G72" t="s">
        <v>31</v>
      </c>
      <c r="I72">
        <v>2</v>
      </c>
      <c r="J72" t="s">
        <v>23</v>
      </c>
    </row>
    <row r="73" spans="6:10" x14ac:dyDescent="0.3">
      <c r="F73">
        <v>4</v>
      </c>
      <c r="G73" t="s">
        <v>31</v>
      </c>
      <c r="I73">
        <v>4</v>
      </c>
      <c r="J73" t="s">
        <v>23</v>
      </c>
    </row>
    <row r="74" spans="6:10" x14ac:dyDescent="0.3">
      <c r="F74">
        <v>4</v>
      </c>
      <c r="G74" t="s">
        <v>31</v>
      </c>
      <c r="I74">
        <v>4</v>
      </c>
      <c r="J74" t="s">
        <v>23</v>
      </c>
    </row>
    <row r="75" spans="6:10" x14ac:dyDescent="0.3">
      <c r="F75">
        <v>5</v>
      </c>
      <c r="G75" t="s">
        <v>31</v>
      </c>
      <c r="I75">
        <v>3</v>
      </c>
      <c r="J75" t="s">
        <v>23</v>
      </c>
    </row>
    <row r="76" spans="6:10" x14ac:dyDescent="0.3">
      <c r="F76">
        <v>3</v>
      </c>
      <c r="G76" t="s">
        <v>31</v>
      </c>
      <c r="I76">
        <v>4</v>
      </c>
      <c r="J76" t="s">
        <v>23</v>
      </c>
    </row>
    <row r="77" spans="6:10" x14ac:dyDescent="0.3">
      <c r="F77">
        <v>3</v>
      </c>
      <c r="G77" t="s">
        <v>31</v>
      </c>
      <c r="I77">
        <v>2</v>
      </c>
      <c r="J77" t="s">
        <v>23</v>
      </c>
    </row>
    <row r="78" spans="6:10" x14ac:dyDescent="0.3">
      <c r="F78">
        <v>2</v>
      </c>
      <c r="G78" t="s">
        <v>31</v>
      </c>
      <c r="I78">
        <v>4</v>
      </c>
      <c r="J78" t="s">
        <v>23</v>
      </c>
    </row>
    <row r="79" spans="6:10" x14ac:dyDescent="0.3">
      <c r="F79">
        <v>4</v>
      </c>
      <c r="G79" t="s">
        <v>31</v>
      </c>
      <c r="I79">
        <v>2</v>
      </c>
      <c r="J79" t="s">
        <v>23</v>
      </c>
    </row>
    <row r="80" spans="6:10" x14ac:dyDescent="0.3">
      <c r="F80">
        <v>3</v>
      </c>
      <c r="G80" t="s">
        <v>31</v>
      </c>
      <c r="I80">
        <v>3</v>
      </c>
      <c r="J80" t="s">
        <v>23</v>
      </c>
    </row>
    <row r="81" spans="6:10" x14ac:dyDescent="0.3">
      <c r="F81">
        <v>1</v>
      </c>
      <c r="G81" t="s">
        <v>31</v>
      </c>
      <c r="I81">
        <v>4</v>
      </c>
      <c r="J81" t="s">
        <v>23</v>
      </c>
    </row>
    <row r="82" spans="6:10" x14ac:dyDescent="0.3">
      <c r="F82">
        <v>4</v>
      </c>
      <c r="G82" t="s">
        <v>31</v>
      </c>
      <c r="I82">
        <v>4</v>
      </c>
      <c r="J82" t="s">
        <v>23</v>
      </c>
    </row>
    <row r="83" spans="6:10" x14ac:dyDescent="0.3">
      <c r="F83">
        <v>4</v>
      </c>
      <c r="G83" t="s">
        <v>31</v>
      </c>
      <c r="I83">
        <v>4</v>
      </c>
      <c r="J83" t="s">
        <v>23</v>
      </c>
    </row>
    <row r="84" spans="6:10" x14ac:dyDescent="0.3">
      <c r="F84">
        <v>2</v>
      </c>
      <c r="G84" t="s">
        <v>31</v>
      </c>
      <c r="I84">
        <v>3</v>
      </c>
      <c r="J84" t="s">
        <v>23</v>
      </c>
    </row>
    <row r="85" spans="6:10" x14ac:dyDescent="0.3">
      <c r="F85">
        <v>3</v>
      </c>
      <c r="G85" t="s">
        <v>31</v>
      </c>
      <c r="I85">
        <v>4</v>
      </c>
      <c r="J85" t="s">
        <v>23</v>
      </c>
    </row>
    <row r="86" spans="6:10" x14ac:dyDescent="0.3">
      <c r="F86">
        <v>3</v>
      </c>
      <c r="G86" t="s">
        <v>31</v>
      </c>
      <c r="I86">
        <v>5</v>
      </c>
      <c r="J86" t="s">
        <v>23</v>
      </c>
    </row>
    <row r="87" spans="6:10" x14ac:dyDescent="0.3">
      <c r="F87">
        <v>4</v>
      </c>
      <c r="G87" t="s">
        <v>31</v>
      </c>
      <c r="I87">
        <v>4</v>
      </c>
      <c r="J87" t="s">
        <v>23</v>
      </c>
    </row>
    <row r="88" spans="6:10" x14ac:dyDescent="0.3">
      <c r="F88">
        <v>3</v>
      </c>
      <c r="G88" t="s">
        <v>31</v>
      </c>
      <c r="I88">
        <v>3</v>
      </c>
      <c r="J88" t="s">
        <v>23</v>
      </c>
    </row>
    <row r="89" spans="6:10" x14ac:dyDescent="0.3">
      <c r="F89">
        <v>4</v>
      </c>
      <c r="G89" t="s">
        <v>31</v>
      </c>
      <c r="I89">
        <v>2</v>
      </c>
      <c r="J89" t="s">
        <v>23</v>
      </c>
    </row>
    <row r="90" spans="6:10" x14ac:dyDescent="0.3">
      <c r="F90">
        <v>4</v>
      </c>
      <c r="G90" t="s">
        <v>31</v>
      </c>
      <c r="I90">
        <v>3</v>
      </c>
      <c r="J90" t="s">
        <v>23</v>
      </c>
    </row>
    <row r="91" spans="6:10" x14ac:dyDescent="0.3">
      <c r="F91">
        <v>4</v>
      </c>
      <c r="G91" t="s">
        <v>31</v>
      </c>
      <c r="I91">
        <v>3</v>
      </c>
      <c r="J91" t="s">
        <v>23</v>
      </c>
    </row>
    <row r="92" spans="6:10" x14ac:dyDescent="0.3">
      <c r="F92">
        <v>2</v>
      </c>
      <c r="G92" t="s">
        <v>31</v>
      </c>
      <c r="I92">
        <v>4</v>
      </c>
      <c r="J92" t="s">
        <v>23</v>
      </c>
    </row>
    <row r="93" spans="6:10" x14ac:dyDescent="0.3">
      <c r="F93">
        <v>4</v>
      </c>
      <c r="G93" t="s">
        <v>31</v>
      </c>
      <c r="I93">
        <v>3</v>
      </c>
      <c r="J93" t="s">
        <v>23</v>
      </c>
    </row>
    <row r="94" spans="6:10" x14ac:dyDescent="0.3">
      <c r="F94">
        <v>2</v>
      </c>
      <c r="G94" t="s">
        <v>31</v>
      </c>
      <c r="I94">
        <v>5</v>
      </c>
      <c r="J94" t="s">
        <v>23</v>
      </c>
    </row>
    <row r="95" spans="6:10" x14ac:dyDescent="0.3">
      <c r="F95">
        <v>2</v>
      </c>
      <c r="G95" t="s">
        <v>31</v>
      </c>
      <c r="I95">
        <v>3</v>
      </c>
      <c r="J95" t="s">
        <v>23</v>
      </c>
    </row>
    <row r="96" spans="6:10" x14ac:dyDescent="0.3">
      <c r="F96">
        <v>3</v>
      </c>
      <c r="G96" t="s">
        <v>31</v>
      </c>
      <c r="I96">
        <v>4</v>
      </c>
      <c r="J96" t="s">
        <v>23</v>
      </c>
    </row>
    <row r="97" spans="6:10" x14ac:dyDescent="0.3">
      <c r="F97">
        <v>4</v>
      </c>
      <c r="G97" t="s">
        <v>31</v>
      </c>
      <c r="I97">
        <v>3</v>
      </c>
      <c r="J97" t="s">
        <v>23</v>
      </c>
    </row>
    <row r="98" spans="6:10" x14ac:dyDescent="0.3">
      <c r="F98">
        <v>3</v>
      </c>
      <c r="G98" t="s">
        <v>31</v>
      </c>
      <c r="I98">
        <v>3</v>
      </c>
      <c r="J98" t="s">
        <v>23</v>
      </c>
    </row>
    <row r="99" spans="6:10" x14ac:dyDescent="0.3">
      <c r="F99">
        <v>4</v>
      </c>
      <c r="G99" t="s">
        <v>31</v>
      </c>
      <c r="I99">
        <v>3</v>
      </c>
      <c r="J99" t="s">
        <v>23</v>
      </c>
    </row>
    <row r="100" spans="6:10" x14ac:dyDescent="0.3">
      <c r="F100">
        <v>2</v>
      </c>
      <c r="G100" t="s">
        <v>31</v>
      </c>
      <c r="I100">
        <v>3</v>
      </c>
      <c r="J100" t="s">
        <v>23</v>
      </c>
    </row>
    <row r="101" spans="6:10" x14ac:dyDescent="0.3">
      <c r="F101">
        <v>3</v>
      </c>
      <c r="G101" t="s">
        <v>31</v>
      </c>
      <c r="I101">
        <v>3</v>
      </c>
      <c r="J101" t="s">
        <v>23</v>
      </c>
    </row>
    <row r="102" spans="6:10" x14ac:dyDescent="0.3">
      <c r="F102">
        <v>3</v>
      </c>
      <c r="G102" t="s">
        <v>31</v>
      </c>
      <c r="I102">
        <v>2</v>
      </c>
      <c r="J102" t="s">
        <v>23</v>
      </c>
    </row>
    <row r="103" spans="6:10" x14ac:dyDescent="0.3">
      <c r="F103">
        <v>4</v>
      </c>
      <c r="G103" t="s">
        <v>31</v>
      </c>
      <c r="I103">
        <v>3</v>
      </c>
      <c r="J103" t="s">
        <v>23</v>
      </c>
    </row>
    <row r="104" spans="6:10" x14ac:dyDescent="0.3">
      <c r="F104">
        <v>4</v>
      </c>
      <c r="G104" t="s">
        <v>31</v>
      </c>
      <c r="I104">
        <v>2</v>
      </c>
      <c r="J104" t="s">
        <v>23</v>
      </c>
    </row>
    <row r="105" spans="6:10" x14ac:dyDescent="0.3">
      <c r="F105">
        <v>3</v>
      </c>
      <c r="G105" t="s">
        <v>31</v>
      </c>
      <c r="I105">
        <v>2</v>
      </c>
      <c r="J105" t="s">
        <v>23</v>
      </c>
    </row>
    <row r="106" spans="6:10" x14ac:dyDescent="0.3">
      <c r="F106">
        <v>2</v>
      </c>
      <c r="G106" t="s">
        <v>31</v>
      </c>
      <c r="I106">
        <v>3</v>
      </c>
      <c r="J106" t="s">
        <v>23</v>
      </c>
    </row>
    <row r="107" spans="6:10" x14ac:dyDescent="0.3">
      <c r="F107">
        <v>4</v>
      </c>
      <c r="G107" t="s">
        <v>31</v>
      </c>
      <c r="I107">
        <v>3</v>
      </c>
      <c r="J107" t="s">
        <v>23</v>
      </c>
    </row>
    <row r="108" spans="6:10" x14ac:dyDescent="0.3">
      <c r="F108">
        <v>3</v>
      </c>
      <c r="G108" t="s">
        <v>31</v>
      </c>
      <c r="I108">
        <v>3</v>
      </c>
      <c r="J108" t="s">
        <v>23</v>
      </c>
    </row>
    <row r="109" spans="6:10" x14ac:dyDescent="0.3">
      <c r="F109">
        <v>4</v>
      </c>
      <c r="G109" t="s">
        <v>31</v>
      </c>
      <c r="I109">
        <v>5</v>
      </c>
      <c r="J109" t="s">
        <v>23</v>
      </c>
    </row>
    <row r="110" spans="6:10" x14ac:dyDescent="0.3">
      <c r="F110">
        <v>2</v>
      </c>
      <c r="G110" t="s">
        <v>31</v>
      </c>
      <c r="I110">
        <v>3</v>
      </c>
      <c r="J110" t="s">
        <v>23</v>
      </c>
    </row>
    <row r="111" spans="6:10" x14ac:dyDescent="0.3">
      <c r="F111">
        <v>1</v>
      </c>
      <c r="G111" t="s">
        <v>31</v>
      </c>
      <c r="I111">
        <v>1</v>
      </c>
      <c r="J111" t="s">
        <v>23</v>
      </c>
    </row>
    <row r="112" spans="6:10" x14ac:dyDescent="0.3">
      <c r="F112">
        <v>3</v>
      </c>
      <c r="G112" t="s">
        <v>31</v>
      </c>
      <c r="I112">
        <v>2</v>
      </c>
      <c r="J112" t="s">
        <v>23</v>
      </c>
    </row>
    <row r="113" spans="6:10" x14ac:dyDescent="0.3">
      <c r="F113">
        <v>2</v>
      </c>
      <c r="G113" t="s">
        <v>31</v>
      </c>
      <c r="I113">
        <v>3</v>
      </c>
      <c r="J113" t="s">
        <v>23</v>
      </c>
    </row>
    <row r="114" spans="6:10" x14ac:dyDescent="0.3">
      <c r="F114">
        <v>4</v>
      </c>
      <c r="G114" t="s">
        <v>31</v>
      </c>
      <c r="I114">
        <v>1</v>
      </c>
      <c r="J114" t="s">
        <v>23</v>
      </c>
    </row>
    <row r="115" spans="6:10" x14ac:dyDescent="0.3">
      <c r="F115">
        <v>4</v>
      </c>
      <c r="G115" t="s">
        <v>31</v>
      </c>
      <c r="I115">
        <v>2</v>
      </c>
      <c r="J115" t="s">
        <v>23</v>
      </c>
    </row>
    <row r="116" spans="6:10" x14ac:dyDescent="0.3">
      <c r="F116">
        <v>3</v>
      </c>
      <c r="G116" t="s">
        <v>31</v>
      </c>
      <c r="I116">
        <v>2</v>
      </c>
      <c r="J116" t="s">
        <v>23</v>
      </c>
    </row>
    <row r="117" spans="6:10" x14ac:dyDescent="0.3">
      <c r="F117">
        <v>2</v>
      </c>
      <c r="G117" t="s">
        <v>31</v>
      </c>
      <c r="I117">
        <v>3</v>
      </c>
      <c r="J117" t="s">
        <v>23</v>
      </c>
    </row>
    <row r="118" spans="6:10" x14ac:dyDescent="0.3">
      <c r="F118">
        <v>1</v>
      </c>
      <c r="G118" t="s">
        <v>31</v>
      </c>
      <c r="I118">
        <v>3</v>
      </c>
      <c r="J118" t="s">
        <v>23</v>
      </c>
    </row>
    <row r="119" spans="6:10" x14ac:dyDescent="0.3">
      <c r="F119">
        <v>2</v>
      </c>
      <c r="G119" t="s">
        <v>31</v>
      </c>
      <c r="I119">
        <v>4</v>
      </c>
      <c r="J119" t="s">
        <v>23</v>
      </c>
    </row>
    <row r="120" spans="6:10" x14ac:dyDescent="0.3">
      <c r="F120">
        <v>1</v>
      </c>
      <c r="G120" t="s">
        <v>31</v>
      </c>
      <c r="I120">
        <v>3</v>
      </c>
      <c r="J120" t="s">
        <v>23</v>
      </c>
    </row>
    <row r="121" spans="6:10" x14ac:dyDescent="0.3">
      <c r="F121">
        <v>3</v>
      </c>
      <c r="G121" t="s">
        <v>31</v>
      </c>
      <c r="I121">
        <v>4</v>
      </c>
      <c r="J121" t="s">
        <v>23</v>
      </c>
    </row>
    <row r="122" spans="6:10" x14ac:dyDescent="0.3">
      <c r="F122">
        <v>4</v>
      </c>
      <c r="G122" t="s">
        <v>31</v>
      </c>
      <c r="I122">
        <v>2</v>
      </c>
      <c r="J122" t="s">
        <v>23</v>
      </c>
    </row>
    <row r="123" spans="6:10" x14ac:dyDescent="0.3">
      <c r="F123">
        <v>3</v>
      </c>
      <c r="G123" t="s">
        <v>31</v>
      </c>
      <c r="I123">
        <v>3</v>
      </c>
      <c r="J123" t="s">
        <v>23</v>
      </c>
    </row>
    <row r="124" spans="6:10" x14ac:dyDescent="0.3">
      <c r="F124">
        <v>2</v>
      </c>
      <c r="G124" t="s">
        <v>31</v>
      </c>
      <c r="I124">
        <v>1</v>
      </c>
      <c r="J124" t="s">
        <v>23</v>
      </c>
    </row>
    <row r="125" spans="6:10" x14ac:dyDescent="0.3">
      <c r="F125">
        <v>2</v>
      </c>
      <c r="G125" t="s">
        <v>31</v>
      </c>
      <c r="I125">
        <v>4</v>
      </c>
      <c r="J125" t="s">
        <v>23</v>
      </c>
    </row>
    <row r="126" spans="6:10" x14ac:dyDescent="0.3">
      <c r="F126">
        <v>2</v>
      </c>
      <c r="G126" t="s">
        <v>31</v>
      </c>
      <c r="I126">
        <v>4</v>
      </c>
      <c r="J126" t="s">
        <v>23</v>
      </c>
    </row>
    <row r="127" spans="6:10" x14ac:dyDescent="0.3">
      <c r="F127">
        <v>5</v>
      </c>
      <c r="G127" t="s">
        <v>31</v>
      </c>
      <c r="I127">
        <v>4</v>
      </c>
      <c r="J127" t="s">
        <v>23</v>
      </c>
    </row>
    <row r="128" spans="6:10" x14ac:dyDescent="0.3">
      <c r="F128">
        <v>5</v>
      </c>
      <c r="G128" t="s">
        <v>31</v>
      </c>
      <c r="I128">
        <v>3</v>
      </c>
      <c r="J128" t="s">
        <v>23</v>
      </c>
    </row>
    <row r="129" spans="6:10" x14ac:dyDescent="0.3">
      <c r="F129">
        <v>2</v>
      </c>
      <c r="G129" t="s">
        <v>31</v>
      </c>
      <c r="I129">
        <v>3</v>
      </c>
      <c r="J129" t="s">
        <v>23</v>
      </c>
    </row>
    <row r="130" spans="6:10" x14ac:dyDescent="0.3">
      <c r="F130">
        <v>3</v>
      </c>
      <c r="G130" t="s">
        <v>31</v>
      </c>
      <c r="I130">
        <v>2</v>
      </c>
      <c r="J130" t="s">
        <v>23</v>
      </c>
    </row>
    <row r="131" spans="6:10" x14ac:dyDescent="0.3">
      <c r="F131">
        <v>3</v>
      </c>
      <c r="G131" t="s">
        <v>31</v>
      </c>
      <c r="I131">
        <v>3</v>
      </c>
      <c r="J131" t="s">
        <v>23</v>
      </c>
    </row>
    <row r="132" spans="6:10" x14ac:dyDescent="0.3">
      <c r="F132">
        <v>4</v>
      </c>
      <c r="G132" t="s">
        <v>31</v>
      </c>
      <c r="I132">
        <v>3</v>
      </c>
      <c r="J132" t="s">
        <v>23</v>
      </c>
    </row>
    <row r="133" spans="6:10" x14ac:dyDescent="0.3">
      <c r="F133">
        <v>1</v>
      </c>
      <c r="G133" t="s">
        <v>31</v>
      </c>
      <c r="I133">
        <v>3</v>
      </c>
      <c r="J133" t="s">
        <v>23</v>
      </c>
    </row>
    <row r="134" spans="6:10" x14ac:dyDescent="0.3">
      <c r="F134">
        <v>4</v>
      </c>
      <c r="G134" t="s">
        <v>31</v>
      </c>
      <c r="I134">
        <v>3</v>
      </c>
      <c r="J134" t="s">
        <v>23</v>
      </c>
    </row>
    <row r="135" spans="6:10" x14ac:dyDescent="0.3">
      <c r="F135">
        <v>3</v>
      </c>
      <c r="G135" t="s">
        <v>31</v>
      </c>
      <c r="I135">
        <v>3</v>
      </c>
      <c r="J135" t="s">
        <v>23</v>
      </c>
    </row>
    <row r="136" spans="6:10" x14ac:dyDescent="0.3">
      <c r="F136">
        <v>4</v>
      </c>
      <c r="G136" t="s">
        <v>31</v>
      </c>
      <c r="I136">
        <v>4</v>
      </c>
      <c r="J136" t="s">
        <v>23</v>
      </c>
    </row>
    <row r="137" spans="6:10" x14ac:dyDescent="0.3">
      <c r="F137">
        <v>4</v>
      </c>
      <c r="G137" t="s">
        <v>31</v>
      </c>
      <c r="I137">
        <v>4</v>
      </c>
      <c r="J137" t="s">
        <v>23</v>
      </c>
    </row>
    <row r="138" spans="6:10" x14ac:dyDescent="0.3">
      <c r="F138">
        <v>3</v>
      </c>
      <c r="G138" t="s">
        <v>31</v>
      </c>
      <c r="I138">
        <v>3</v>
      </c>
      <c r="J138" t="s">
        <v>23</v>
      </c>
    </row>
    <row r="139" spans="6:10" x14ac:dyDescent="0.3">
      <c r="F139">
        <v>3</v>
      </c>
      <c r="G139" t="s">
        <v>31</v>
      </c>
      <c r="I139">
        <v>4</v>
      </c>
      <c r="J139" t="s">
        <v>23</v>
      </c>
    </row>
    <row r="140" spans="6:10" x14ac:dyDescent="0.3">
      <c r="F140">
        <v>1</v>
      </c>
      <c r="G140" t="s">
        <v>31</v>
      </c>
      <c r="I140">
        <v>2</v>
      </c>
      <c r="J140" t="s">
        <v>23</v>
      </c>
    </row>
    <row r="141" spans="6:10" x14ac:dyDescent="0.3">
      <c r="F141">
        <v>3</v>
      </c>
      <c r="G141" t="s">
        <v>31</v>
      </c>
      <c r="I141">
        <v>3</v>
      </c>
      <c r="J141" t="s">
        <v>23</v>
      </c>
    </row>
    <row r="142" spans="6:10" x14ac:dyDescent="0.3">
      <c r="F142">
        <v>3</v>
      </c>
      <c r="G142" t="s">
        <v>31</v>
      </c>
      <c r="I142">
        <v>3</v>
      </c>
      <c r="J142" t="s">
        <v>23</v>
      </c>
    </row>
    <row r="143" spans="6:10" x14ac:dyDescent="0.3">
      <c r="F143">
        <v>3</v>
      </c>
      <c r="G143" t="s">
        <v>31</v>
      </c>
      <c r="I143">
        <v>4</v>
      </c>
      <c r="J143" t="s">
        <v>23</v>
      </c>
    </row>
    <row r="144" spans="6:10" x14ac:dyDescent="0.3">
      <c r="F144">
        <v>3</v>
      </c>
      <c r="G144" t="s">
        <v>31</v>
      </c>
      <c r="I144">
        <v>2</v>
      </c>
      <c r="J144" t="s">
        <v>23</v>
      </c>
    </row>
    <row r="145" spans="6:10" x14ac:dyDescent="0.3">
      <c r="F145">
        <v>3</v>
      </c>
      <c r="G145" t="s">
        <v>31</v>
      </c>
      <c r="I145">
        <v>4</v>
      </c>
      <c r="J145" t="s">
        <v>23</v>
      </c>
    </row>
    <row r="146" spans="6:10" x14ac:dyDescent="0.3">
      <c r="F146">
        <v>3</v>
      </c>
      <c r="G146" t="s">
        <v>31</v>
      </c>
      <c r="I146">
        <v>2</v>
      </c>
      <c r="J146" t="s">
        <v>23</v>
      </c>
    </row>
    <row r="147" spans="6:10" x14ac:dyDescent="0.3">
      <c r="F147">
        <v>3</v>
      </c>
      <c r="G147" t="s">
        <v>31</v>
      </c>
      <c r="I147">
        <v>3</v>
      </c>
      <c r="J147" t="s">
        <v>23</v>
      </c>
    </row>
    <row r="148" spans="6:10" x14ac:dyDescent="0.3">
      <c r="F148">
        <v>3</v>
      </c>
      <c r="G148" t="s">
        <v>31</v>
      </c>
      <c r="I148">
        <v>3</v>
      </c>
      <c r="J148" t="s">
        <v>23</v>
      </c>
    </row>
    <row r="149" spans="6:10" x14ac:dyDescent="0.3">
      <c r="F149">
        <v>3</v>
      </c>
      <c r="G149" t="s">
        <v>31</v>
      </c>
      <c r="I149">
        <v>1</v>
      </c>
      <c r="J149" t="s">
        <v>23</v>
      </c>
    </row>
    <row r="150" spans="6:10" x14ac:dyDescent="0.3">
      <c r="F150">
        <v>3</v>
      </c>
      <c r="G150" t="s">
        <v>31</v>
      </c>
      <c r="I150">
        <v>2</v>
      </c>
      <c r="J150" t="s">
        <v>23</v>
      </c>
    </row>
    <row r="151" spans="6:10" x14ac:dyDescent="0.3">
      <c r="F151">
        <v>5</v>
      </c>
      <c r="G151" t="s">
        <v>31</v>
      </c>
      <c r="I151">
        <v>4</v>
      </c>
      <c r="J151" t="s">
        <v>23</v>
      </c>
    </row>
    <row r="152" spans="6:10" x14ac:dyDescent="0.3">
      <c r="F152">
        <v>3</v>
      </c>
      <c r="G152" t="s">
        <v>31</v>
      </c>
      <c r="I152">
        <v>2</v>
      </c>
      <c r="J152" t="s">
        <v>23</v>
      </c>
    </row>
    <row r="153" spans="6:10" x14ac:dyDescent="0.3">
      <c r="F153">
        <v>3</v>
      </c>
      <c r="G153" t="s">
        <v>31</v>
      </c>
      <c r="I153">
        <v>3</v>
      </c>
      <c r="J153" t="s">
        <v>23</v>
      </c>
    </row>
    <row r="154" spans="6:10" x14ac:dyDescent="0.3">
      <c r="F154">
        <v>4</v>
      </c>
      <c r="G154" t="s">
        <v>31</v>
      </c>
      <c r="I154">
        <v>3</v>
      </c>
      <c r="J154" t="s">
        <v>23</v>
      </c>
    </row>
    <row r="155" spans="6:10" x14ac:dyDescent="0.3">
      <c r="F155">
        <v>4</v>
      </c>
      <c r="G155" t="s">
        <v>31</v>
      </c>
      <c r="I155">
        <v>3</v>
      </c>
      <c r="J155" t="s">
        <v>23</v>
      </c>
    </row>
    <row r="156" spans="6:10" x14ac:dyDescent="0.3">
      <c r="F156">
        <v>3</v>
      </c>
      <c r="G156" t="s">
        <v>31</v>
      </c>
      <c r="I156">
        <v>2</v>
      </c>
      <c r="J156" t="s">
        <v>23</v>
      </c>
    </row>
    <row r="157" spans="6:10" x14ac:dyDescent="0.3">
      <c r="F157">
        <v>2</v>
      </c>
      <c r="G157" t="s">
        <v>31</v>
      </c>
      <c r="I157">
        <v>4</v>
      </c>
      <c r="J157" t="s">
        <v>23</v>
      </c>
    </row>
    <row r="158" spans="6:10" x14ac:dyDescent="0.3">
      <c r="F158">
        <v>3</v>
      </c>
      <c r="G158" t="s">
        <v>31</v>
      </c>
      <c r="I158">
        <v>4</v>
      </c>
      <c r="J158" t="s">
        <v>23</v>
      </c>
    </row>
    <row r="159" spans="6:10" x14ac:dyDescent="0.3">
      <c r="F159">
        <v>2</v>
      </c>
      <c r="G159" t="s">
        <v>31</v>
      </c>
      <c r="I159">
        <v>3</v>
      </c>
      <c r="J159" t="s">
        <v>23</v>
      </c>
    </row>
    <row r="160" spans="6:10" x14ac:dyDescent="0.3">
      <c r="F160">
        <v>2</v>
      </c>
      <c r="G160" t="s">
        <v>31</v>
      </c>
      <c r="I160">
        <v>3</v>
      </c>
      <c r="J160" t="s">
        <v>23</v>
      </c>
    </row>
    <row r="161" spans="6:10" x14ac:dyDescent="0.3">
      <c r="F161">
        <v>3</v>
      </c>
      <c r="G161" t="s">
        <v>31</v>
      </c>
      <c r="I161">
        <v>2</v>
      </c>
      <c r="J161" t="s">
        <v>23</v>
      </c>
    </row>
    <row r="162" spans="6:10" x14ac:dyDescent="0.3">
      <c r="F162">
        <v>3</v>
      </c>
      <c r="G162" t="s">
        <v>31</v>
      </c>
      <c r="I162">
        <v>3</v>
      </c>
      <c r="J162" t="s">
        <v>23</v>
      </c>
    </row>
    <row r="163" spans="6:10" x14ac:dyDescent="0.3">
      <c r="F163">
        <v>3</v>
      </c>
      <c r="G163" t="s">
        <v>31</v>
      </c>
      <c r="I163">
        <v>3</v>
      </c>
      <c r="J163" t="s">
        <v>23</v>
      </c>
    </row>
    <row r="164" spans="6:10" x14ac:dyDescent="0.3">
      <c r="F164">
        <v>3</v>
      </c>
      <c r="G164" t="s">
        <v>31</v>
      </c>
      <c r="I164">
        <v>1</v>
      </c>
      <c r="J164" t="s">
        <v>23</v>
      </c>
    </row>
    <row r="165" spans="6:10" x14ac:dyDescent="0.3">
      <c r="F165">
        <v>3</v>
      </c>
      <c r="G165" t="s">
        <v>31</v>
      </c>
      <c r="I165">
        <v>4</v>
      </c>
      <c r="J165" t="s">
        <v>23</v>
      </c>
    </row>
    <row r="166" spans="6:10" x14ac:dyDescent="0.3">
      <c r="F166">
        <v>3</v>
      </c>
      <c r="G166" t="s">
        <v>31</v>
      </c>
      <c r="I166">
        <v>3</v>
      </c>
      <c r="J166" t="s">
        <v>23</v>
      </c>
    </row>
    <row r="167" spans="6:10" x14ac:dyDescent="0.3">
      <c r="F167">
        <v>4</v>
      </c>
      <c r="G167" t="s">
        <v>31</v>
      </c>
      <c r="I167">
        <v>1</v>
      </c>
      <c r="J167" t="s">
        <v>23</v>
      </c>
    </row>
    <row r="168" spans="6:10" x14ac:dyDescent="0.3">
      <c r="F168">
        <v>4</v>
      </c>
      <c r="G168" t="s">
        <v>31</v>
      </c>
      <c r="I168">
        <v>3</v>
      </c>
      <c r="J168" t="s">
        <v>23</v>
      </c>
    </row>
    <row r="169" spans="6:10" x14ac:dyDescent="0.3">
      <c r="F169">
        <v>2</v>
      </c>
      <c r="G169" t="s">
        <v>31</v>
      </c>
      <c r="I169">
        <v>3</v>
      </c>
      <c r="J169" t="s">
        <v>23</v>
      </c>
    </row>
    <row r="170" spans="6:10" x14ac:dyDescent="0.3">
      <c r="F170">
        <v>3</v>
      </c>
      <c r="G170" t="s">
        <v>31</v>
      </c>
      <c r="I170">
        <v>4</v>
      </c>
      <c r="J170" t="s">
        <v>23</v>
      </c>
    </row>
    <row r="171" spans="6:10" x14ac:dyDescent="0.3">
      <c r="F171">
        <v>4</v>
      </c>
      <c r="G171" t="s">
        <v>31</v>
      </c>
      <c r="I171">
        <v>4</v>
      </c>
      <c r="J171" t="s">
        <v>23</v>
      </c>
    </row>
    <row r="172" spans="6:10" x14ac:dyDescent="0.3">
      <c r="F172">
        <v>4</v>
      </c>
      <c r="G172" t="s">
        <v>31</v>
      </c>
      <c r="I172">
        <v>3</v>
      </c>
      <c r="J172" t="s">
        <v>23</v>
      </c>
    </row>
    <row r="173" spans="6:10" x14ac:dyDescent="0.3">
      <c r="F173">
        <v>1</v>
      </c>
      <c r="G173" t="s">
        <v>31</v>
      </c>
      <c r="I173">
        <v>4</v>
      </c>
      <c r="J173" t="s">
        <v>23</v>
      </c>
    </row>
    <row r="174" spans="6:10" x14ac:dyDescent="0.3">
      <c r="F174">
        <v>3</v>
      </c>
      <c r="G174" t="s">
        <v>31</v>
      </c>
      <c r="I174">
        <v>4</v>
      </c>
      <c r="J174" t="s">
        <v>23</v>
      </c>
    </row>
    <row r="175" spans="6:10" x14ac:dyDescent="0.3">
      <c r="F175">
        <v>1</v>
      </c>
      <c r="G175" t="s">
        <v>31</v>
      </c>
      <c r="I175">
        <v>3</v>
      </c>
      <c r="J175" t="s">
        <v>23</v>
      </c>
    </row>
    <row r="176" spans="6:10" x14ac:dyDescent="0.3">
      <c r="F176">
        <v>3</v>
      </c>
      <c r="G176" t="s">
        <v>31</v>
      </c>
      <c r="I176">
        <v>1</v>
      </c>
      <c r="J176" t="s">
        <v>23</v>
      </c>
    </row>
    <row r="177" spans="6:10" x14ac:dyDescent="0.3">
      <c r="F177">
        <v>3</v>
      </c>
      <c r="G177" t="s">
        <v>31</v>
      </c>
      <c r="I177">
        <v>1</v>
      </c>
      <c r="J177" t="s">
        <v>23</v>
      </c>
    </row>
    <row r="178" spans="6:10" x14ac:dyDescent="0.3">
      <c r="F178">
        <v>2</v>
      </c>
      <c r="G178" t="s">
        <v>31</v>
      </c>
      <c r="I178">
        <v>1</v>
      </c>
      <c r="J178" t="s">
        <v>23</v>
      </c>
    </row>
    <row r="179" spans="6:10" x14ac:dyDescent="0.3">
      <c r="F179">
        <v>1</v>
      </c>
      <c r="G179" t="s">
        <v>31</v>
      </c>
      <c r="I179">
        <v>2</v>
      </c>
      <c r="J179" t="s">
        <v>23</v>
      </c>
    </row>
    <row r="180" spans="6:10" x14ac:dyDescent="0.3">
      <c r="F180">
        <v>2</v>
      </c>
      <c r="G180" t="s">
        <v>31</v>
      </c>
      <c r="I180">
        <v>1</v>
      </c>
      <c r="J180" t="s">
        <v>23</v>
      </c>
    </row>
    <row r="181" spans="6:10" x14ac:dyDescent="0.3">
      <c r="F181">
        <v>4</v>
      </c>
      <c r="G181" t="s">
        <v>31</v>
      </c>
      <c r="I181">
        <v>3</v>
      </c>
      <c r="J181" t="s">
        <v>23</v>
      </c>
    </row>
    <row r="182" spans="6:10" x14ac:dyDescent="0.3">
      <c r="F182">
        <v>4</v>
      </c>
      <c r="G182" t="s">
        <v>31</v>
      </c>
      <c r="I182">
        <v>3</v>
      </c>
      <c r="J182" t="s">
        <v>23</v>
      </c>
    </row>
    <row r="183" spans="6:10" x14ac:dyDescent="0.3">
      <c r="F183">
        <v>2</v>
      </c>
      <c r="G183" t="s">
        <v>31</v>
      </c>
      <c r="I183">
        <v>4</v>
      </c>
      <c r="J183" t="s">
        <v>23</v>
      </c>
    </row>
    <row r="184" spans="6:10" x14ac:dyDescent="0.3">
      <c r="F184">
        <v>2</v>
      </c>
      <c r="G184" t="s">
        <v>31</v>
      </c>
      <c r="I184">
        <v>1</v>
      </c>
      <c r="J184" t="s">
        <v>23</v>
      </c>
    </row>
    <row r="185" spans="6:10" x14ac:dyDescent="0.3">
      <c r="F185">
        <v>2</v>
      </c>
      <c r="G185" t="s">
        <v>31</v>
      </c>
      <c r="I185">
        <v>3</v>
      </c>
      <c r="J185" t="s">
        <v>23</v>
      </c>
    </row>
    <row r="186" spans="6:10" x14ac:dyDescent="0.3">
      <c r="F186">
        <v>4</v>
      </c>
      <c r="G186" t="s">
        <v>31</v>
      </c>
      <c r="I186">
        <v>4</v>
      </c>
      <c r="J186" t="s">
        <v>23</v>
      </c>
    </row>
    <row r="187" spans="6:10" x14ac:dyDescent="0.3">
      <c r="F187">
        <v>3</v>
      </c>
      <c r="G187" t="s">
        <v>31</v>
      </c>
      <c r="I187">
        <v>3</v>
      </c>
      <c r="J187" t="s">
        <v>23</v>
      </c>
    </row>
    <row r="188" spans="6:10" x14ac:dyDescent="0.3">
      <c r="F188">
        <v>3</v>
      </c>
      <c r="G188" t="s">
        <v>31</v>
      </c>
      <c r="I188">
        <v>2</v>
      </c>
      <c r="J188" t="s">
        <v>23</v>
      </c>
    </row>
    <row r="189" spans="6:10" x14ac:dyDescent="0.3">
      <c r="F189">
        <v>1</v>
      </c>
      <c r="G189" t="s">
        <v>31</v>
      </c>
      <c r="I189">
        <v>3</v>
      </c>
      <c r="J189" t="s">
        <v>23</v>
      </c>
    </row>
    <row r="190" spans="6:10" x14ac:dyDescent="0.3">
      <c r="F190">
        <v>5</v>
      </c>
      <c r="G190" t="s">
        <v>31</v>
      </c>
      <c r="I190">
        <v>2</v>
      </c>
      <c r="J190" t="s">
        <v>23</v>
      </c>
    </row>
    <row r="191" spans="6:10" x14ac:dyDescent="0.3">
      <c r="F191">
        <v>1</v>
      </c>
      <c r="G191" t="s">
        <v>31</v>
      </c>
      <c r="I191">
        <v>3</v>
      </c>
      <c r="J191" t="s">
        <v>23</v>
      </c>
    </row>
    <row r="192" spans="6:10" x14ac:dyDescent="0.3">
      <c r="F192">
        <v>3</v>
      </c>
      <c r="G192" t="s">
        <v>31</v>
      </c>
      <c r="I192">
        <v>3</v>
      </c>
      <c r="J192" t="s">
        <v>23</v>
      </c>
    </row>
    <row r="193" spans="6:10" x14ac:dyDescent="0.3">
      <c r="F193">
        <v>4</v>
      </c>
      <c r="G193" t="s">
        <v>31</v>
      </c>
      <c r="I193">
        <v>4</v>
      </c>
      <c r="J193" t="s">
        <v>23</v>
      </c>
    </row>
    <row r="194" spans="6:10" x14ac:dyDescent="0.3">
      <c r="F194">
        <v>4</v>
      </c>
      <c r="G194" t="s">
        <v>31</v>
      </c>
      <c r="I194">
        <v>4</v>
      </c>
      <c r="J194" t="s">
        <v>23</v>
      </c>
    </row>
    <row r="195" spans="6:10" x14ac:dyDescent="0.3">
      <c r="F195">
        <v>4</v>
      </c>
      <c r="G195" t="s">
        <v>31</v>
      </c>
      <c r="I195">
        <v>4</v>
      </c>
      <c r="J195" t="s">
        <v>23</v>
      </c>
    </row>
    <row r="196" spans="6:10" x14ac:dyDescent="0.3">
      <c r="F196">
        <v>2</v>
      </c>
      <c r="G196" t="s">
        <v>31</v>
      </c>
      <c r="I196">
        <v>4</v>
      </c>
      <c r="J196" t="s">
        <v>23</v>
      </c>
    </row>
    <row r="197" spans="6:10" x14ac:dyDescent="0.3">
      <c r="F197">
        <v>3</v>
      </c>
      <c r="G197" t="s">
        <v>31</v>
      </c>
      <c r="I197">
        <v>5</v>
      </c>
      <c r="J197" t="s">
        <v>23</v>
      </c>
    </row>
    <row r="198" spans="6:10" x14ac:dyDescent="0.3">
      <c r="F198">
        <v>2</v>
      </c>
      <c r="G198" t="s">
        <v>31</v>
      </c>
      <c r="I198">
        <v>4</v>
      </c>
      <c r="J198" t="s">
        <v>23</v>
      </c>
    </row>
    <row r="199" spans="6:10" x14ac:dyDescent="0.3">
      <c r="F199">
        <v>3</v>
      </c>
      <c r="G199" t="s">
        <v>31</v>
      </c>
      <c r="I199">
        <v>3</v>
      </c>
      <c r="J199" t="s">
        <v>23</v>
      </c>
    </row>
    <row r="200" spans="6:10" x14ac:dyDescent="0.3">
      <c r="F200">
        <v>4</v>
      </c>
      <c r="G200" t="s">
        <v>31</v>
      </c>
      <c r="I200">
        <v>1</v>
      </c>
      <c r="J200" t="s">
        <v>23</v>
      </c>
    </row>
    <row r="201" spans="6:10" x14ac:dyDescent="0.3">
      <c r="F201">
        <v>3</v>
      </c>
      <c r="G201" t="s">
        <v>31</v>
      </c>
      <c r="I201">
        <v>4</v>
      </c>
      <c r="J201" t="s">
        <v>23</v>
      </c>
    </row>
    <row r="202" spans="6:10" x14ac:dyDescent="0.3">
      <c r="F202">
        <v>2</v>
      </c>
      <c r="G202" t="s">
        <v>31</v>
      </c>
      <c r="I202">
        <v>4</v>
      </c>
      <c r="J202" t="s">
        <v>23</v>
      </c>
    </row>
    <row r="203" spans="6:10" x14ac:dyDescent="0.3">
      <c r="F203">
        <v>3</v>
      </c>
      <c r="G203" t="s">
        <v>31</v>
      </c>
      <c r="I203">
        <v>2</v>
      </c>
      <c r="J203" t="s">
        <v>23</v>
      </c>
    </row>
    <row r="204" spans="6:10" x14ac:dyDescent="0.3">
      <c r="F204">
        <v>4</v>
      </c>
      <c r="G204" t="s">
        <v>31</v>
      </c>
      <c r="I204">
        <v>2</v>
      </c>
      <c r="J204" t="s">
        <v>23</v>
      </c>
    </row>
    <row r="205" spans="6:10" x14ac:dyDescent="0.3">
      <c r="F205">
        <v>5</v>
      </c>
      <c r="G205" t="s">
        <v>31</v>
      </c>
      <c r="I205">
        <v>2</v>
      </c>
      <c r="J205" t="s">
        <v>23</v>
      </c>
    </row>
    <row r="206" spans="6:10" x14ac:dyDescent="0.3">
      <c r="F206">
        <v>4</v>
      </c>
      <c r="G206" t="s">
        <v>31</v>
      </c>
      <c r="I206">
        <v>4</v>
      </c>
      <c r="J206" t="s">
        <v>23</v>
      </c>
    </row>
    <row r="207" spans="6:10" x14ac:dyDescent="0.3">
      <c r="F207">
        <v>3</v>
      </c>
      <c r="G207" t="s">
        <v>31</v>
      </c>
      <c r="I207">
        <v>1</v>
      </c>
      <c r="J207" t="s">
        <v>23</v>
      </c>
    </row>
    <row r="208" spans="6:10" x14ac:dyDescent="0.3">
      <c r="F208">
        <v>4</v>
      </c>
      <c r="G208" t="s">
        <v>31</v>
      </c>
      <c r="I208">
        <v>5</v>
      </c>
      <c r="J208" t="s">
        <v>23</v>
      </c>
    </row>
    <row r="209" spans="6:10" x14ac:dyDescent="0.3">
      <c r="F209">
        <v>4</v>
      </c>
      <c r="G209" t="s">
        <v>31</v>
      </c>
      <c r="I209">
        <v>3</v>
      </c>
      <c r="J209" t="s">
        <v>23</v>
      </c>
    </row>
    <row r="210" spans="6:10" x14ac:dyDescent="0.3">
      <c r="F210">
        <v>1</v>
      </c>
      <c r="G210" t="s">
        <v>31</v>
      </c>
      <c r="I210">
        <v>5</v>
      </c>
      <c r="J210" t="s">
        <v>23</v>
      </c>
    </row>
    <row r="211" spans="6:10" x14ac:dyDescent="0.3">
      <c r="F211">
        <v>2</v>
      </c>
      <c r="G211" t="s">
        <v>31</v>
      </c>
      <c r="I211">
        <v>2</v>
      </c>
      <c r="J211" t="s">
        <v>23</v>
      </c>
    </row>
    <row r="212" spans="6:10" x14ac:dyDescent="0.3">
      <c r="F212">
        <v>2</v>
      </c>
      <c r="G212" t="s">
        <v>31</v>
      </c>
      <c r="I212">
        <v>3</v>
      </c>
      <c r="J212" t="s">
        <v>23</v>
      </c>
    </row>
    <row r="213" spans="6:10" x14ac:dyDescent="0.3">
      <c r="F213">
        <v>3</v>
      </c>
      <c r="G213" t="s">
        <v>31</v>
      </c>
      <c r="I213">
        <v>3</v>
      </c>
      <c r="J213" t="s">
        <v>23</v>
      </c>
    </row>
    <row r="214" spans="6:10" x14ac:dyDescent="0.3">
      <c r="F214">
        <v>4</v>
      </c>
      <c r="G214" t="s">
        <v>31</v>
      </c>
      <c r="I214">
        <v>5</v>
      </c>
      <c r="J214" t="s">
        <v>23</v>
      </c>
    </row>
    <row r="215" spans="6:10" x14ac:dyDescent="0.3">
      <c r="F215">
        <v>1</v>
      </c>
      <c r="G215" t="s">
        <v>31</v>
      </c>
      <c r="I215">
        <v>3</v>
      </c>
      <c r="J215" t="s">
        <v>23</v>
      </c>
    </row>
    <row r="216" spans="6:10" x14ac:dyDescent="0.3">
      <c r="F216">
        <v>4</v>
      </c>
      <c r="G216" t="s">
        <v>31</v>
      </c>
      <c r="I216">
        <v>2</v>
      </c>
      <c r="J216" t="s">
        <v>23</v>
      </c>
    </row>
    <row r="217" spans="6:10" x14ac:dyDescent="0.3">
      <c r="F217">
        <v>3</v>
      </c>
      <c r="G217" t="s">
        <v>31</v>
      </c>
      <c r="I217">
        <v>3</v>
      </c>
      <c r="J217" t="s">
        <v>23</v>
      </c>
    </row>
    <row r="218" spans="6:10" x14ac:dyDescent="0.3">
      <c r="F218">
        <v>4</v>
      </c>
      <c r="G218" t="s">
        <v>31</v>
      </c>
      <c r="I218">
        <v>3</v>
      </c>
      <c r="J218" t="s">
        <v>23</v>
      </c>
    </row>
    <row r="219" spans="6:10" x14ac:dyDescent="0.3">
      <c r="F219">
        <v>2</v>
      </c>
      <c r="G219" t="s">
        <v>31</v>
      </c>
      <c r="I219">
        <v>1</v>
      </c>
      <c r="J219" t="s">
        <v>23</v>
      </c>
    </row>
    <row r="220" spans="6:10" x14ac:dyDescent="0.3">
      <c r="F220">
        <v>2</v>
      </c>
      <c r="G220" t="s">
        <v>31</v>
      </c>
      <c r="I220">
        <v>3</v>
      </c>
      <c r="J220" t="s">
        <v>23</v>
      </c>
    </row>
    <row r="221" spans="6:10" x14ac:dyDescent="0.3">
      <c r="F221">
        <v>1</v>
      </c>
      <c r="G221" t="s">
        <v>31</v>
      </c>
      <c r="I221">
        <v>3</v>
      </c>
      <c r="J221" t="s">
        <v>23</v>
      </c>
    </row>
    <row r="222" spans="6:10" x14ac:dyDescent="0.3">
      <c r="F222">
        <v>3</v>
      </c>
      <c r="G222" t="s">
        <v>31</v>
      </c>
      <c r="I222">
        <v>3</v>
      </c>
      <c r="J222" t="s">
        <v>23</v>
      </c>
    </row>
    <row r="223" spans="6:10" x14ac:dyDescent="0.3">
      <c r="F223">
        <v>4</v>
      </c>
      <c r="G223" t="s">
        <v>31</v>
      </c>
      <c r="I223">
        <v>4</v>
      </c>
      <c r="J223" t="s">
        <v>23</v>
      </c>
    </row>
    <row r="224" spans="6:10" x14ac:dyDescent="0.3">
      <c r="F224">
        <v>2</v>
      </c>
      <c r="G224" t="s">
        <v>31</v>
      </c>
      <c r="I224">
        <v>3</v>
      </c>
      <c r="J224" t="s">
        <v>23</v>
      </c>
    </row>
    <row r="225" spans="6:10" x14ac:dyDescent="0.3">
      <c r="F225">
        <v>2</v>
      </c>
      <c r="G225" t="s">
        <v>31</v>
      </c>
      <c r="I225">
        <v>3</v>
      </c>
      <c r="J225" t="s">
        <v>23</v>
      </c>
    </row>
    <row r="226" spans="6:10" x14ac:dyDescent="0.3">
      <c r="F226">
        <v>4</v>
      </c>
      <c r="G226" t="s">
        <v>31</v>
      </c>
      <c r="I226">
        <v>3</v>
      </c>
      <c r="J226" t="s">
        <v>23</v>
      </c>
    </row>
    <row r="227" spans="6:10" x14ac:dyDescent="0.3">
      <c r="F227">
        <v>4</v>
      </c>
      <c r="G227" t="s">
        <v>31</v>
      </c>
      <c r="I227">
        <v>3</v>
      </c>
      <c r="J227" t="s">
        <v>23</v>
      </c>
    </row>
    <row r="228" spans="6:10" x14ac:dyDescent="0.3">
      <c r="F228">
        <v>4</v>
      </c>
      <c r="G228" t="s">
        <v>31</v>
      </c>
      <c r="I228">
        <v>1</v>
      </c>
      <c r="J228" t="s">
        <v>23</v>
      </c>
    </row>
    <row r="229" spans="6:10" x14ac:dyDescent="0.3">
      <c r="F229">
        <v>2</v>
      </c>
      <c r="G229" t="s">
        <v>31</v>
      </c>
      <c r="I229">
        <v>5</v>
      </c>
      <c r="J229" t="s">
        <v>23</v>
      </c>
    </row>
    <row r="230" spans="6:10" x14ac:dyDescent="0.3">
      <c r="F230">
        <v>3</v>
      </c>
      <c r="G230" t="s">
        <v>31</v>
      </c>
      <c r="I230">
        <v>3</v>
      </c>
      <c r="J230" t="s">
        <v>23</v>
      </c>
    </row>
    <row r="231" spans="6:10" x14ac:dyDescent="0.3">
      <c r="F231">
        <v>4</v>
      </c>
      <c r="G231" t="s">
        <v>31</v>
      </c>
      <c r="I231">
        <v>4</v>
      </c>
      <c r="J231" t="s">
        <v>23</v>
      </c>
    </row>
    <row r="232" spans="6:10" x14ac:dyDescent="0.3">
      <c r="F232">
        <v>2</v>
      </c>
      <c r="G232" t="s">
        <v>31</v>
      </c>
      <c r="I232">
        <v>3</v>
      </c>
      <c r="J232" t="s">
        <v>23</v>
      </c>
    </row>
    <row r="233" spans="6:10" x14ac:dyDescent="0.3">
      <c r="F233">
        <v>3</v>
      </c>
      <c r="G233" t="s">
        <v>31</v>
      </c>
      <c r="I233">
        <v>3</v>
      </c>
      <c r="J233" t="s">
        <v>23</v>
      </c>
    </row>
    <row r="234" spans="6:10" x14ac:dyDescent="0.3">
      <c r="F234">
        <v>1</v>
      </c>
      <c r="G234" t="s">
        <v>31</v>
      </c>
      <c r="I234">
        <v>3</v>
      </c>
      <c r="J234" t="s">
        <v>23</v>
      </c>
    </row>
    <row r="235" spans="6:10" x14ac:dyDescent="0.3">
      <c r="F235">
        <v>4</v>
      </c>
      <c r="G235" t="s">
        <v>31</v>
      </c>
      <c r="I235">
        <v>4</v>
      </c>
      <c r="J235" t="s">
        <v>23</v>
      </c>
    </row>
    <row r="236" spans="6:10" x14ac:dyDescent="0.3">
      <c r="F236">
        <v>3</v>
      </c>
      <c r="G236" t="s">
        <v>31</v>
      </c>
      <c r="I236">
        <v>1</v>
      </c>
      <c r="J236" t="s">
        <v>23</v>
      </c>
    </row>
    <row r="237" spans="6:10" x14ac:dyDescent="0.3">
      <c r="F237">
        <v>1</v>
      </c>
      <c r="G237" t="s">
        <v>31</v>
      </c>
      <c r="I237">
        <v>3</v>
      </c>
      <c r="J237" t="s">
        <v>23</v>
      </c>
    </row>
    <row r="238" spans="6:10" x14ac:dyDescent="0.3">
      <c r="F238">
        <v>3</v>
      </c>
      <c r="G238" t="s">
        <v>31</v>
      </c>
      <c r="I238">
        <v>2</v>
      </c>
      <c r="J238" t="s">
        <v>23</v>
      </c>
    </row>
    <row r="239" spans="6:10" x14ac:dyDescent="0.3">
      <c r="F239">
        <v>1</v>
      </c>
      <c r="G239" t="s">
        <v>31</v>
      </c>
      <c r="I239">
        <v>1</v>
      </c>
      <c r="J239" t="s">
        <v>23</v>
      </c>
    </row>
    <row r="240" spans="6:10" x14ac:dyDescent="0.3">
      <c r="F240">
        <v>2</v>
      </c>
      <c r="G240" t="s">
        <v>31</v>
      </c>
      <c r="I240">
        <v>3</v>
      </c>
      <c r="J240" t="s">
        <v>23</v>
      </c>
    </row>
    <row r="241" spans="6:10" x14ac:dyDescent="0.3">
      <c r="F241">
        <v>1</v>
      </c>
      <c r="G241" t="s">
        <v>31</v>
      </c>
      <c r="I241">
        <v>3</v>
      </c>
      <c r="J241" t="s">
        <v>23</v>
      </c>
    </row>
    <row r="242" spans="6:10" x14ac:dyDescent="0.3">
      <c r="F242">
        <v>2</v>
      </c>
      <c r="G242" t="s">
        <v>31</v>
      </c>
      <c r="I242">
        <v>4</v>
      </c>
      <c r="J242" t="s">
        <v>23</v>
      </c>
    </row>
    <row r="243" spans="6:10" x14ac:dyDescent="0.3">
      <c r="F243">
        <v>3</v>
      </c>
      <c r="G243" t="s">
        <v>31</v>
      </c>
      <c r="I243">
        <v>3</v>
      </c>
      <c r="J243" t="s">
        <v>23</v>
      </c>
    </row>
    <row r="244" spans="6:10" x14ac:dyDescent="0.3">
      <c r="F244">
        <v>3</v>
      </c>
      <c r="G244" t="s">
        <v>31</v>
      </c>
      <c r="I244">
        <v>2</v>
      </c>
      <c r="J244" t="s">
        <v>23</v>
      </c>
    </row>
    <row r="245" spans="6:10" x14ac:dyDescent="0.3">
      <c r="F245">
        <v>4</v>
      </c>
      <c r="G245" t="s">
        <v>31</v>
      </c>
      <c r="I245">
        <v>3</v>
      </c>
      <c r="J245" t="s">
        <v>23</v>
      </c>
    </row>
    <row r="246" spans="6:10" x14ac:dyDescent="0.3">
      <c r="F246">
        <v>1</v>
      </c>
      <c r="G246" t="s">
        <v>31</v>
      </c>
      <c r="I246">
        <v>3</v>
      </c>
      <c r="J246" t="s">
        <v>23</v>
      </c>
    </row>
    <row r="247" spans="6:10" x14ac:dyDescent="0.3">
      <c r="F247">
        <v>4</v>
      </c>
      <c r="G247" t="s">
        <v>31</v>
      </c>
      <c r="I247">
        <v>2</v>
      </c>
      <c r="J247" t="s">
        <v>23</v>
      </c>
    </row>
    <row r="248" spans="6:10" x14ac:dyDescent="0.3">
      <c r="F248">
        <v>1</v>
      </c>
      <c r="G248" t="s">
        <v>31</v>
      </c>
      <c r="I248">
        <v>1</v>
      </c>
      <c r="J248" t="s">
        <v>23</v>
      </c>
    </row>
    <row r="249" spans="6:10" x14ac:dyDescent="0.3">
      <c r="F249">
        <v>3</v>
      </c>
      <c r="G249" t="s">
        <v>31</v>
      </c>
      <c r="I249">
        <v>5</v>
      </c>
      <c r="J249" t="s">
        <v>23</v>
      </c>
    </row>
    <row r="250" spans="6:10" x14ac:dyDescent="0.3">
      <c r="F250">
        <v>3</v>
      </c>
      <c r="G250" t="s">
        <v>31</v>
      </c>
      <c r="I250">
        <v>3</v>
      </c>
      <c r="J250" t="s">
        <v>23</v>
      </c>
    </row>
    <row r="251" spans="6:10" x14ac:dyDescent="0.3">
      <c r="F251">
        <v>2</v>
      </c>
      <c r="G251" t="s">
        <v>31</v>
      </c>
      <c r="I251">
        <v>4</v>
      </c>
      <c r="J251" t="s">
        <v>23</v>
      </c>
    </row>
    <row r="252" spans="6:10" x14ac:dyDescent="0.3">
      <c r="F252">
        <v>1</v>
      </c>
      <c r="G252" t="s">
        <v>31</v>
      </c>
      <c r="I252">
        <v>4</v>
      </c>
      <c r="J252" t="s">
        <v>23</v>
      </c>
    </row>
    <row r="253" spans="6:10" x14ac:dyDescent="0.3">
      <c r="F253">
        <v>3</v>
      </c>
      <c r="G253" t="s">
        <v>31</v>
      </c>
      <c r="I253">
        <v>3</v>
      </c>
      <c r="J253" t="s">
        <v>23</v>
      </c>
    </row>
    <row r="254" spans="6:10" x14ac:dyDescent="0.3">
      <c r="F254">
        <v>2</v>
      </c>
      <c r="G254" t="s">
        <v>31</v>
      </c>
      <c r="I254">
        <v>3</v>
      </c>
      <c r="J254" t="s">
        <v>23</v>
      </c>
    </row>
    <row r="255" spans="6:10" x14ac:dyDescent="0.3">
      <c r="F255">
        <v>3</v>
      </c>
      <c r="G255" t="s">
        <v>31</v>
      </c>
      <c r="I255">
        <v>3</v>
      </c>
      <c r="J255" t="s">
        <v>23</v>
      </c>
    </row>
    <row r="256" spans="6:10" x14ac:dyDescent="0.3">
      <c r="F256">
        <v>3</v>
      </c>
      <c r="G256" t="s">
        <v>31</v>
      </c>
      <c r="I256">
        <v>3</v>
      </c>
      <c r="J256" t="s">
        <v>23</v>
      </c>
    </row>
    <row r="257" spans="6:10" x14ac:dyDescent="0.3">
      <c r="F257">
        <v>2</v>
      </c>
      <c r="G257" t="s">
        <v>31</v>
      </c>
      <c r="I257">
        <v>1</v>
      </c>
      <c r="J257" t="s">
        <v>23</v>
      </c>
    </row>
    <row r="258" spans="6:10" x14ac:dyDescent="0.3">
      <c r="F258">
        <v>2</v>
      </c>
      <c r="G258" t="s">
        <v>31</v>
      </c>
      <c r="I258">
        <v>4</v>
      </c>
      <c r="J258" t="s">
        <v>23</v>
      </c>
    </row>
    <row r="259" spans="6:10" x14ac:dyDescent="0.3">
      <c r="F259">
        <v>2</v>
      </c>
      <c r="G259" t="s">
        <v>31</v>
      </c>
      <c r="I259">
        <v>3</v>
      </c>
      <c r="J259" t="s">
        <v>23</v>
      </c>
    </row>
    <row r="260" spans="6:10" x14ac:dyDescent="0.3">
      <c r="F260">
        <v>3</v>
      </c>
      <c r="G260" t="s">
        <v>31</v>
      </c>
      <c r="I260">
        <v>3</v>
      </c>
      <c r="J260" t="s">
        <v>23</v>
      </c>
    </row>
    <row r="261" spans="6:10" x14ac:dyDescent="0.3">
      <c r="F261">
        <v>4</v>
      </c>
      <c r="G261" t="s">
        <v>31</v>
      </c>
      <c r="I261">
        <v>5</v>
      </c>
      <c r="J261" t="s">
        <v>23</v>
      </c>
    </row>
    <row r="262" spans="6:10" x14ac:dyDescent="0.3">
      <c r="F262">
        <v>3</v>
      </c>
      <c r="G262" t="s">
        <v>31</v>
      </c>
      <c r="I262">
        <v>3</v>
      </c>
      <c r="J262" t="s">
        <v>23</v>
      </c>
    </row>
    <row r="263" spans="6:10" x14ac:dyDescent="0.3">
      <c r="F263">
        <v>3</v>
      </c>
      <c r="G263" t="s">
        <v>31</v>
      </c>
      <c r="I263">
        <v>3</v>
      </c>
      <c r="J263" t="s">
        <v>23</v>
      </c>
    </row>
    <row r="264" spans="6:10" x14ac:dyDescent="0.3">
      <c r="F264">
        <v>4</v>
      </c>
      <c r="G264" t="s">
        <v>31</v>
      </c>
      <c r="I264">
        <v>1</v>
      </c>
      <c r="J264" t="s">
        <v>23</v>
      </c>
    </row>
    <row r="265" spans="6:10" x14ac:dyDescent="0.3">
      <c r="F265">
        <v>2</v>
      </c>
      <c r="G265" t="s">
        <v>31</v>
      </c>
      <c r="I265">
        <v>3</v>
      </c>
      <c r="J265" t="s">
        <v>23</v>
      </c>
    </row>
    <row r="266" spans="6:10" x14ac:dyDescent="0.3">
      <c r="F266">
        <v>1</v>
      </c>
      <c r="G266" t="s">
        <v>31</v>
      </c>
      <c r="I266">
        <v>2</v>
      </c>
      <c r="J266" t="s">
        <v>23</v>
      </c>
    </row>
    <row r="267" spans="6:10" x14ac:dyDescent="0.3">
      <c r="F267">
        <v>3</v>
      </c>
      <c r="G267" t="s">
        <v>31</v>
      </c>
      <c r="I267">
        <v>4</v>
      </c>
      <c r="J267" t="s">
        <v>23</v>
      </c>
    </row>
    <row r="268" spans="6:10" x14ac:dyDescent="0.3">
      <c r="F268">
        <v>1</v>
      </c>
      <c r="G268" t="s">
        <v>31</v>
      </c>
      <c r="I268">
        <v>2</v>
      </c>
      <c r="J268" t="s">
        <v>23</v>
      </c>
    </row>
    <row r="269" spans="6:10" x14ac:dyDescent="0.3">
      <c r="F269">
        <v>3</v>
      </c>
      <c r="G269" t="s">
        <v>31</v>
      </c>
      <c r="I269">
        <v>2</v>
      </c>
      <c r="J269" t="s">
        <v>23</v>
      </c>
    </row>
    <row r="270" spans="6:10" x14ac:dyDescent="0.3">
      <c r="F270">
        <v>3</v>
      </c>
      <c r="G270" t="s">
        <v>31</v>
      </c>
      <c r="I270">
        <v>4</v>
      </c>
      <c r="J270" t="s">
        <v>23</v>
      </c>
    </row>
    <row r="271" spans="6:10" x14ac:dyDescent="0.3">
      <c r="F271">
        <v>2</v>
      </c>
      <c r="G271" t="s">
        <v>31</v>
      </c>
      <c r="I271">
        <v>4</v>
      </c>
      <c r="J271" t="s">
        <v>23</v>
      </c>
    </row>
    <row r="272" spans="6:10" x14ac:dyDescent="0.3">
      <c r="F272">
        <v>3</v>
      </c>
      <c r="G272" t="s">
        <v>31</v>
      </c>
      <c r="I272">
        <v>2</v>
      </c>
      <c r="J272" t="s">
        <v>23</v>
      </c>
    </row>
    <row r="273" spans="6:10" x14ac:dyDescent="0.3">
      <c r="F273">
        <v>3</v>
      </c>
      <c r="G273" t="s">
        <v>31</v>
      </c>
      <c r="I273">
        <v>4</v>
      </c>
      <c r="J273" t="s">
        <v>23</v>
      </c>
    </row>
    <row r="274" spans="6:10" x14ac:dyDescent="0.3">
      <c r="F274">
        <v>1</v>
      </c>
      <c r="G274" t="s">
        <v>31</v>
      </c>
      <c r="I274">
        <v>4</v>
      </c>
      <c r="J274" t="s">
        <v>23</v>
      </c>
    </row>
    <row r="275" spans="6:10" x14ac:dyDescent="0.3">
      <c r="F275">
        <v>3</v>
      </c>
      <c r="G275" t="s">
        <v>31</v>
      </c>
      <c r="I275">
        <v>3</v>
      </c>
      <c r="J275" t="s">
        <v>23</v>
      </c>
    </row>
    <row r="276" spans="6:10" x14ac:dyDescent="0.3">
      <c r="F276">
        <v>4</v>
      </c>
      <c r="G276" t="s">
        <v>31</v>
      </c>
      <c r="I276">
        <v>4</v>
      </c>
      <c r="J276" t="s">
        <v>23</v>
      </c>
    </row>
    <row r="277" spans="6:10" x14ac:dyDescent="0.3">
      <c r="F277">
        <v>3</v>
      </c>
      <c r="G277" t="s">
        <v>31</v>
      </c>
      <c r="I277">
        <v>3</v>
      </c>
      <c r="J277" t="s">
        <v>23</v>
      </c>
    </row>
    <row r="278" spans="6:10" x14ac:dyDescent="0.3">
      <c r="F278">
        <v>4</v>
      </c>
      <c r="G278" t="s">
        <v>31</v>
      </c>
      <c r="I278">
        <v>4</v>
      </c>
      <c r="J278" t="s">
        <v>23</v>
      </c>
    </row>
    <row r="279" spans="6:10" x14ac:dyDescent="0.3">
      <c r="F279">
        <v>2</v>
      </c>
      <c r="G279" t="s">
        <v>31</v>
      </c>
      <c r="I279">
        <v>3</v>
      </c>
      <c r="J279" t="s">
        <v>23</v>
      </c>
    </row>
    <row r="280" spans="6:10" x14ac:dyDescent="0.3">
      <c r="F280">
        <v>2</v>
      </c>
      <c r="G280" t="s">
        <v>31</v>
      </c>
      <c r="I280">
        <v>4</v>
      </c>
      <c r="J280" t="s">
        <v>23</v>
      </c>
    </row>
    <row r="281" spans="6:10" x14ac:dyDescent="0.3">
      <c r="F281">
        <v>4</v>
      </c>
      <c r="G281" t="s">
        <v>31</v>
      </c>
      <c r="I281">
        <v>5</v>
      </c>
      <c r="J281" t="s">
        <v>23</v>
      </c>
    </row>
    <row r="282" spans="6:10" x14ac:dyDescent="0.3">
      <c r="F282">
        <v>1</v>
      </c>
      <c r="G282" t="s">
        <v>31</v>
      </c>
      <c r="I282">
        <v>3</v>
      </c>
      <c r="J282" t="s">
        <v>23</v>
      </c>
    </row>
    <row r="283" spans="6:10" x14ac:dyDescent="0.3">
      <c r="F283">
        <v>2</v>
      </c>
      <c r="G283" t="s">
        <v>31</v>
      </c>
      <c r="I283">
        <v>4</v>
      </c>
      <c r="J283" t="s">
        <v>23</v>
      </c>
    </row>
    <row r="284" spans="6:10" x14ac:dyDescent="0.3">
      <c r="F284">
        <v>3</v>
      </c>
      <c r="G284" t="s">
        <v>31</v>
      </c>
      <c r="I284">
        <v>4</v>
      </c>
      <c r="J284" t="s">
        <v>23</v>
      </c>
    </row>
    <row r="285" spans="6:10" x14ac:dyDescent="0.3">
      <c r="F285">
        <v>3</v>
      </c>
      <c r="G285" t="s">
        <v>31</v>
      </c>
      <c r="I285">
        <v>4</v>
      </c>
      <c r="J285" t="s">
        <v>23</v>
      </c>
    </row>
    <row r="286" spans="6:10" x14ac:dyDescent="0.3">
      <c r="F286">
        <v>2</v>
      </c>
      <c r="G286" t="s">
        <v>31</v>
      </c>
      <c r="I286">
        <v>3</v>
      </c>
      <c r="J286" t="s">
        <v>23</v>
      </c>
    </row>
    <row r="287" spans="6:10" x14ac:dyDescent="0.3">
      <c r="F287">
        <v>3</v>
      </c>
      <c r="G287" t="s">
        <v>31</v>
      </c>
      <c r="I287">
        <v>3</v>
      </c>
      <c r="J287" t="s">
        <v>23</v>
      </c>
    </row>
    <row r="288" spans="6:10" x14ac:dyDescent="0.3">
      <c r="F288">
        <v>4</v>
      </c>
      <c r="G288" t="s">
        <v>31</v>
      </c>
      <c r="I288">
        <v>4</v>
      </c>
      <c r="J288" t="s">
        <v>23</v>
      </c>
    </row>
    <row r="289" spans="6:10" x14ac:dyDescent="0.3">
      <c r="F289">
        <v>5</v>
      </c>
      <c r="G289" t="s">
        <v>31</v>
      </c>
      <c r="I289">
        <v>1</v>
      </c>
      <c r="J289" t="s">
        <v>23</v>
      </c>
    </row>
    <row r="290" spans="6:10" x14ac:dyDescent="0.3">
      <c r="F290">
        <v>3</v>
      </c>
      <c r="G290" t="s">
        <v>31</v>
      </c>
      <c r="I290">
        <v>3</v>
      </c>
      <c r="J290" t="s">
        <v>23</v>
      </c>
    </row>
    <row r="291" spans="6:10" x14ac:dyDescent="0.3">
      <c r="F291">
        <v>4</v>
      </c>
      <c r="G291" t="s">
        <v>31</v>
      </c>
      <c r="I291">
        <v>1</v>
      </c>
      <c r="J291" t="s">
        <v>23</v>
      </c>
    </row>
    <row r="292" spans="6:10" x14ac:dyDescent="0.3">
      <c r="F292">
        <v>2</v>
      </c>
      <c r="G292" t="s">
        <v>31</v>
      </c>
      <c r="I292">
        <v>3</v>
      </c>
      <c r="J292" t="s">
        <v>23</v>
      </c>
    </row>
    <row r="293" spans="6:10" x14ac:dyDescent="0.3">
      <c r="F293">
        <v>3</v>
      </c>
      <c r="G293" t="s">
        <v>31</v>
      </c>
      <c r="I293">
        <v>3</v>
      </c>
      <c r="J293" t="s">
        <v>23</v>
      </c>
    </row>
    <row r="294" spans="6:10" x14ac:dyDescent="0.3">
      <c r="F294">
        <v>4</v>
      </c>
      <c r="G294" t="s">
        <v>31</v>
      </c>
      <c r="I294">
        <v>4</v>
      </c>
      <c r="J294" t="s">
        <v>23</v>
      </c>
    </row>
    <row r="295" spans="6:10" x14ac:dyDescent="0.3">
      <c r="F295">
        <v>2</v>
      </c>
      <c r="G295" t="s">
        <v>31</v>
      </c>
      <c r="I295">
        <v>2</v>
      </c>
      <c r="J295" t="s">
        <v>23</v>
      </c>
    </row>
    <row r="296" spans="6:10" x14ac:dyDescent="0.3">
      <c r="F296">
        <v>3</v>
      </c>
      <c r="G296" t="s">
        <v>31</v>
      </c>
      <c r="I296">
        <v>3</v>
      </c>
      <c r="J296" t="s">
        <v>23</v>
      </c>
    </row>
    <row r="297" spans="6:10" x14ac:dyDescent="0.3">
      <c r="F297">
        <v>1</v>
      </c>
      <c r="G297" t="s">
        <v>31</v>
      </c>
      <c r="I297">
        <v>4</v>
      </c>
      <c r="J297" t="s">
        <v>23</v>
      </c>
    </row>
    <row r="298" spans="6:10" x14ac:dyDescent="0.3">
      <c r="F298">
        <v>2</v>
      </c>
      <c r="G298" t="s">
        <v>31</v>
      </c>
      <c r="I298">
        <v>2</v>
      </c>
      <c r="J298" t="s">
        <v>23</v>
      </c>
    </row>
    <row r="299" spans="6:10" x14ac:dyDescent="0.3">
      <c r="F299">
        <v>3</v>
      </c>
      <c r="G299" t="s">
        <v>31</v>
      </c>
      <c r="I299">
        <v>4</v>
      </c>
      <c r="J299" t="s">
        <v>23</v>
      </c>
    </row>
    <row r="300" spans="6:10" x14ac:dyDescent="0.3">
      <c r="F300">
        <v>3</v>
      </c>
      <c r="G300" t="s">
        <v>31</v>
      </c>
      <c r="I300">
        <v>3</v>
      </c>
      <c r="J300" t="s">
        <v>23</v>
      </c>
    </row>
    <row r="301" spans="6:10" x14ac:dyDescent="0.3">
      <c r="F301">
        <v>4</v>
      </c>
      <c r="G301" t="s">
        <v>31</v>
      </c>
      <c r="I301">
        <v>2</v>
      </c>
      <c r="J301" t="s">
        <v>23</v>
      </c>
    </row>
    <row r="302" spans="6:10" x14ac:dyDescent="0.3">
      <c r="F302">
        <v>3</v>
      </c>
      <c r="G302" t="s">
        <v>31</v>
      </c>
      <c r="I302">
        <v>5</v>
      </c>
      <c r="J302" t="s">
        <v>23</v>
      </c>
    </row>
    <row r="303" spans="6:10" x14ac:dyDescent="0.3">
      <c r="F303">
        <v>4</v>
      </c>
      <c r="G303" t="s">
        <v>31</v>
      </c>
      <c r="I303">
        <v>3</v>
      </c>
      <c r="J303" t="s">
        <v>23</v>
      </c>
    </row>
    <row r="304" spans="6:10" x14ac:dyDescent="0.3">
      <c r="F304">
        <v>2</v>
      </c>
      <c r="G304" t="s">
        <v>31</v>
      </c>
      <c r="I304">
        <v>3</v>
      </c>
      <c r="J304" t="s">
        <v>23</v>
      </c>
    </row>
    <row r="305" spans="6:10" x14ac:dyDescent="0.3">
      <c r="F305">
        <v>3</v>
      </c>
      <c r="G305" t="s">
        <v>31</v>
      </c>
      <c r="I305">
        <v>5</v>
      </c>
      <c r="J305" t="s">
        <v>23</v>
      </c>
    </row>
    <row r="306" spans="6:10" x14ac:dyDescent="0.3">
      <c r="F306">
        <v>3</v>
      </c>
      <c r="G306" t="s">
        <v>31</v>
      </c>
      <c r="I306">
        <v>3</v>
      </c>
      <c r="J306" t="s">
        <v>23</v>
      </c>
    </row>
    <row r="307" spans="6:10" x14ac:dyDescent="0.3">
      <c r="F307">
        <v>3</v>
      </c>
      <c r="G307" t="s">
        <v>31</v>
      </c>
      <c r="I307">
        <v>4</v>
      </c>
      <c r="J307" t="s">
        <v>23</v>
      </c>
    </row>
    <row r="308" spans="6:10" x14ac:dyDescent="0.3">
      <c r="F308">
        <v>4</v>
      </c>
      <c r="G308" t="s">
        <v>31</v>
      </c>
      <c r="I308">
        <v>4</v>
      </c>
      <c r="J308" t="s">
        <v>23</v>
      </c>
    </row>
    <row r="309" spans="6:10" x14ac:dyDescent="0.3">
      <c r="F309">
        <v>2</v>
      </c>
      <c r="G309" t="s">
        <v>31</v>
      </c>
      <c r="I309">
        <v>4</v>
      </c>
      <c r="J309" t="s">
        <v>23</v>
      </c>
    </row>
    <row r="310" spans="6:10" x14ac:dyDescent="0.3">
      <c r="F310">
        <v>4</v>
      </c>
      <c r="G310" t="s">
        <v>31</v>
      </c>
      <c r="I310">
        <v>4</v>
      </c>
      <c r="J310" t="s">
        <v>23</v>
      </c>
    </row>
    <row r="311" spans="6:10" x14ac:dyDescent="0.3">
      <c r="F311">
        <v>4</v>
      </c>
      <c r="G311" t="s">
        <v>31</v>
      </c>
      <c r="I311">
        <v>5</v>
      </c>
      <c r="J311" t="s">
        <v>23</v>
      </c>
    </row>
    <row r="312" spans="6:10" x14ac:dyDescent="0.3">
      <c r="F312">
        <v>5</v>
      </c>
      <c r="G312" t="s">
        <v>31</v>
      </c>
      <c r="I312">
        <v>3</v>
      </c>
      <c r="J312" t="s">
        <v>23</v>
      </c>
    </row>
    <row r="313" spans="6:10" x14ac:dyDescent="0.3">
      <c r="F313">
        <v>3</v>
      </c>
      <c r="G313" t="s">
        <v>31</v>
      </c>
      <c r="I313">
        <v>5</v>
      </c>
      <c r="J313" t="s">
        <v>23</v>
      </c>
    </row>
    <row r="314" spans="6:10" x14ac:dyDescent="0.3">
      <c r="F314">
        <v>3</v>
      </c>
      <c r="G314" t="s">
        <v>31</v>
      </c>
      <c r="I314">
        <v>3</v>
      </c>
      <c r="J314" t="s">
        <v>23</v>
      </c>
    </row>
    <row r="315" spans="6:10" x14ac:dyDescent="0.3">
      <c r="F315">
        <v>2</v>
      </c>
      <c r="G315" t="s">
        <v>31</v>
      </c>
      <c r="I315">
        <v>1</v>
      </c>
      <c r="J315" t="s">
        <v>23</v>
      </c>
    </row>
    <row r="316" spans="6:10" x14ac:dyDescent="0.3">
      <c r="F316">
        <v>4</v>
      </c>
      <c r="G316" t="s">
        <v>31</v>
      </c>
      <c r="I316">
        <v>2</v>
      </c>
      <c r="J316" t="s">
        <v>23</v>
      </c>
    </row>
    <row r="317" spans="6:10" x14ac:dyDescent="0.3">
      <c r="F317">
        <v>3</v>
      </c>
      <c r="G317" t="s">
        <v>31</v>
      </c>
      <c r="I317">
        <v>4</v>
      </c>
      <c r="J317" t="s">
        <v>23</v>
      </c>
    </row>
    <row r="318" spans="6:10" x14ac:dyDescent="0.3">
      <c r="F318">
        <v>1</v>
      </c>
      <c r="G318" t="s">
        <v>31</v>
      </c>
      <c r="I318">
        <v>2</v>
      </c>
      <c r="J318" t="s">
        <v>23</v>
      </c>
    </row>
    <row r="319" spans="6:10" x14ac:dyDescent="0.3">
      <c r="F319">
        <v>4</v>
      </c>
      <c r="G319" t="s">
        <v>31</v>
      </c>
      <c r="I319">
        <v>3</v>
      </c>
      <c r="J319" t="s">
        <v>23</v>
      </c>
    </row>
    <row r="320" spans="6:10" x14ac:dyDescent="0.3">
      <c r="F320">
        <v>4</v>
      </c>
      <c r="G320" t="s">
        <v>31</v>
      </c>
      <c r="I320">
        <v>4</v>
      </c>
      <c r="J320" t="s">
        <v>23</v>
      </c>
    </row>
    <row r="321" spans="6:10" x14ac:dyDescent="0.3">
      <c r="F321">
        <v>2</v>
      </c>
      <c r="G321" t="s">
        <v>31</v>
      </c>
      <c r="I321">
        <v>3</v>
      </c>
      <c r="J321" t="s">
        <v>23</v>
      </c>
    </row>
    <row r="322" spans="6:10" x14ac:dyDescent="0.3">
      <c r="F322">
        <v>3</v>
      </c>
      <c r="G322" t="s">
        <v>31</v>
      </c>
      <c r="I322">
        <v>3</v>
      </c>
      <c r="J322" t="s">
        <v>23</v>
      </c>
    </row>
    <row r="323" spans="6:10" x14ac:dyDescent="0.3">
      <c r="F323">
        <v>3</v>
      </c>
      <c r="G323" t="s">
        <v>31</v>
      </c>
      <c r="I323">
        <v>2</v>
      </c>
      <c r="J323" t="s">
        <v>23</v>
      </c>
    </row>
    <row r="324" spans="6:10" x14ac:dyDescent="0.3">
      <c r="F324">
        <v>4</v>
      </c>
      <c r="G324" t="s">
        <v>31</v>
      </c>
      <c r="I324">
        <v>3</v>
      </c>
      <c r="J324" t="s">
        <v>23</v>
      </c>
    </row>
    <row r="325" spans="6:10" x14ac:dyDescent="0.3">
      <c r="F325">
        <v>3</v>
      </c>
      <c r="G325" t="s">
        <v>31</v>
      </c>
      <c r="I325">
        <v>3</v>
      </c>
      <c r="J325" t="s">
        <v>23</v>
      </c>
    </row>
    <row r="326" spans="6:10" x14ac:dyDescent="0.3">
      <c r="F326">
        <v>4</v>
      </c>
      <c r="G326" t="s">
        <v>31</v>
      </c>
      <c r="I326">
        <v>3</v>
      </c>
      <c r="J326" t="s">
        <v>23</v>
      </c>
    </row>
    <row r="327" spans="6:10" x14ac:dyDescent="0.3">
      <c r="F327">
        <v>4</v>
      </c>
      <c r="G327" t="s">
        <v>31</v>
      </c>
      <c r="I327">
        <v>5</v>
      </c>
      <c r="J327" t="s">
        <v>23</v>
      </c>
    </row>
    <row r="328" spans="6:10" x14ac:dyDescent="0.3">
      <c r="F328">
        <v>4</v>
      </c>
      <c r="G328" t="s">
        <v>31</v>
      </c>
      <c r="I328">
        <v>5</v>
      </c>
      <c r="J328" t="s">
        <v>23</v>
      </c>
    </row>
    <row r="329" spans="6:10" x14ac:dyDescent="0.3">
      <c r="F329">
        <v>2</v>
      </c>
      <c r="G329" t="s">
        <v>31</v>
      </c>
      <c r="I329">
        <v>2</v>
      </c>
      <c r="J329" t="s">
        <v>23</v>
      </c>
    </row>
    <row r="330" spans="6:10" x14ac:dyDescent="0.3">
      <c r="F330">
        <v>4</v>
      </c>
      <c r="G330" t="s">
        <v>31</v>
      </c>
      <c r="I330">
        <v>1</v>
      </c>
      <c r="J330" t="s">
        <v>23</v>
      </c>
    </row>
    <row r="331" spans="6:10" x14ac:dyDescent="0.3">
      <c r="F331">
        <v>2</v>
      </c>
      <c r="G331" t="s">
        <v>31</v>
      </c>
      <c r="I331">
        <v>3</v>
      </c>
      <c r="J331" t="s">
        <v>23</v>
      </c>
    </row>
    <row r="332" spans="6:10" x14ac:dyDescent="0.3">
      <c r="F332">
        <v>2</v>
      </c>
      <c r="G332" t="s">
        <v>31</v>
      </c>
      <c r="I332">
        <v>3</v>
      </c>
      <c r="J332" t="s">
        <v>23</v>
      </c>
    </row>
    <row r="333" spans="6:10" x14ac:dyDescent="0.3">
      <c r="F333">
        <v>3</v>
      </c>
      <c r="G333" t="s">
        <v>31</v>
      </c>
      <c r="I333">
        <v>3</v>
      </c>
      <c r="J333" t="s">
        <v>23</v>
      </c>
    </row>
    <row r="334" spans="6:10" x14ac:dyDescent="0.3">
      <c r="F334">
        <v>4</v>
      </c>
      <c r="G334" t="s">
        <v>31</v>
      </c>
      <c r="I334">
        <v>4</v>
      </c>
      <c r="J334" t="s">
        <v>23</v>
      </c>
    </row>
    <row r="335" spans="6:10" x14ac:dyDescent="0.3">
      <c r="F335">
        <v>3</v>
      </c>
      <c r="G335" t="s">
        <v>31</v>
      </c>
      <c r="I335">
        <v>1</v>
      </c>
      <c r="J335" t="s">
        <v>23</v>
      </c>
    </row>
    <row r="336" spans="6:10" x14ac:dyDescent="0.3">
      <c r="F336">
        <v>4</v>
      </c>
      <c r="G336" t="s">
        <v>31</v>
      </c>
      <c r="I336">
        <v>3</v>
      </c>
      <c r="J336" t="s">
        <v>23</v>
      </c>
    </row>
    <row r="337" spans="6:10" x14ac:dyDescent="0.3">
      <c r="F337">
        <v>2</v>
      </c>
      <c r="G337" t="s">
        <v>31</v>
      </c>
      <c r="I337">
        <v>4</v>
      </c>
      <c r="J337" t="s">
        <v>23</v>
      </c>
    </row>
    <row r="338" spans="6:10" x14ac:dyDescent="0.3">
      <c r="F338">
        <v>3</v>
      </c>
      <c r="G338" t="s">
        <v>31</v>
      </c>
      <c r="I338">
        <v>5</v>
      </c>
      <c r="J338" t="s">
        <v>23</v>
      </c>
    </row>
    <row r="339" spans="6:10" x14ac:dyDescent="0.3">
      <c r="F339">
        <v>3</v>
      </c>
      <c r="G339" t="s">
        <v>31</v>
      </c>
      <c r="I339">
        <v>3</v>
      </c>
      <c r="J339" t="s">
        <v>23</v>
      </c>
    </row>
    <row r="340" spans="6:10" x14ac:dyDescent="0.3">
      <c r="F340">
        <v>4</v>
      </c>
      <c r="G340" t="s">
        <v>31</v>
      </c>
      <c r="I340">
        <v>3</v>
      </c>
      <c r="J340" t="s">
        <v>23</v>
      </c>
    </row>
    <row r="341" spans="6:10" x14ac:dyDescent="0.3">
      <c r="F341">
        <v>4</v>
      </c>
      <c r="G341" t="s">
        <v>31</v>
      </c>
      <c r="I341">
        <v>3</v>
      </c>
      <c r="J341" t="s">
        <v>23</v>
      </c>
    </row>
    <row r="342" spans="6:10" x14ac:dyDescent="0.3">
      <c r="F342">
        <v>3</v>
      </c>
      <c r="G342" t="s">
        <v>31</v>
      </c>
      <c r="I342">
        <v>4</v>
      </c>
      <c r="J342" t="s">
        <v>23</v>
      </c>
    </row>
    <row r="343" spans="6:10" x14ac:dyDescent="0.3">
      <c r="F343">
        <v>2</v>
      </c>
      <c r="G343" t="s">
        <v>31</v>
      </c>
      <c r="I343">
        <v>2</v>
      </c>
      <c r="J343" t="s">
        <v>23</v>
      </c>
    </row>
    <row r="344" spans="6:10" x14ac:dyDescent="0.3">
      <c r="F344">
        <v>4</v>
      </c>
      <c r="G344" t="s">
        <v>31</v>
      </c>
      <c r="I344">
        <v>5</v>
      </c>
      <c r="J344" t="s">
        <v>23</v>
      </c>
    </row>
    <row r="345" spans="6:10" x14ac:dyDescent="0.3">
      <c r="F345">
        <v>3</v>
      </c>
      <c r="G345" t="s">
        <v>31</v>
      </c>
      <c r="I345">
        <v>4</v>
      </c>
      <c r="J345" t="s">
        <v>23</v>
      </c>
    </row>
    <row r="346" spans="6:10" x14ac:dyDescent="0.3">
      <c r="F346">
        <v>4</v>
      </c>
      <c r="G346" t="s">
        <v>31</v>
      </c>
      <c r="I346">
        <v>4</v>
      </c>
      <c r="J346" t="s">
        <v>23</v>
      </c>
    </row>
    <row r="347" spans="6:10" x14ac:dyDescent="0.3">
      <c r="F347">
        <v>2</v>
      </c>
      <c r="G347" t="s">
        <v>31</v>
      </c>
      <c r="I347">
        <v>3</v>
      </c>
      <c r="J347" t="s">
        <v>23</v>
      </c>
    </row>
    <row r="348" spans="6:10" x14ac:dyDescent="0.3">
      <c r="F348">
        <v>1</v>
      </c>
      <c r="G348" t="s">
        <v>31</v>
      </c>
      <c r="I348">
        <v>3</v>
      </c>
      <c r="J348" t="s">
        <v>23</v>
      </c>
    </row>
    <row r="349" spans="6:10" x14ac:dyDescent="0.3">
      <c r="F349">
        <v>3</v>
      </c>
      <c r="G349" t="s">
        <v>31</v>
      </c>
      <c r="I349">
        <v>3</v>
      </c>
      <c r="J349" t="s">
        <v>23</v>
      </c>
    </row>
    <row r="350" spans="6:10" x14ac:dyDescent="0.3">
      <c r="F350">
        <v>2</v>
      </c>
      <c r="G350" t="s">
        <v>31</v>
      </c>
      <c r="I350">
        <v>2</v>
      </c>
      <c r="J350" t="s">
        <v>23</v>
      </c>
    </row>
    <row r="351" spans="6:10" x14ac:dyDescent="0.3">
      <c r="F351">
        <v>4</v>
      </c>
      <c r="G351" t="s">
        <v>31</v>
      </c>
      <c r="I351">
        <v>1</v>
      </c>
      <c r="J351" t="s">
        <v>23</v>
      </c>
    </row>
    <row r="352" spans="6:10" x14ac:dyDescent="0.3">
      <c r="F352">
        <v>4</v>
      </c>
      <c r="G352" t="s">
        <v>31</v>
      </c>
      <c r="I352">
        <v>3</v>
      </c>
      <c r="J352" t="s">
        <v>23</v>
      </c>
    </row>
    <row r="353" spans="6:10" x14ac:dyDescent="0.3">
      <c r="F353">
        <v>3</v>
      </c>
      <c r="G353" t="s">
        <v>31</v>
      </c>
      <c r="I353">
        <v>4</v>
      </c>
      <c r="J353" t="s">
        <v>23</v>
      </c>
    </row>
    <row r="354" spans="6:10" x14ac:dyDescent="0.3">
      <c r="F354">
        <v>2</v>
      </c>
      <c r="G354" t="s">
        <v>31</v>
      </c>
      <c r="I354">
        <v>3</v>
      </c>
      <c r="J354" t="s">
        <v>23</v>
      </c>
    </row>
    <row r="355" spans="6:10" x14ac:dyDescent="0.3">
      <c r="F355">
        <v>1</v>
      </c>
      <c r="G355" t="s">
        <v>31</v>
      </c>
      <c r="I355">
        <v>1</v>
      </c>
      <c r="J355" t="s">
        <v>23</v>
      </c>
    </row>
    <row r="356" spans="6:10" x14ac:dyDescent="0.3">
      <c r="F356">
        <v>2</v>
      </c>
      <c r="G356" t="s">
        <v>31</v>
      </c>
      <c r="I356">
        <v>2</v>
      </c>
      <c r="J356" t="s">
        <v>23</v>
      </c>
    </row>
    <row r="357" spans="6:10" x14ac:dyDescent="0.3">
      <c r="F357">
        <v>1</v>
      </c>
      <c r="G357" t="s">
        <v>31</v>
      </c>
      <c r="I357">
        <v>4</v>
      </c>
      <c r="J357" t="s">
        <v>23</v>
      </c>
    </row>
    <row r="358" spans="6:10" x14ac:dyDescent="0.3">
      <c r="F358">
        <v>3</v>
      </c>
      <c r="G358" t="s">
        <v>31</v>
      </c>
      <c r="I358">
        <v>2</v>
      </c>
      <c r="J358" t="s">
        <v>23</v>
      </c>
    </row>
    <row r="359" spans="6:10" x14ac:dyDescent="0.3">
      <c r="F359">
        <v>4</v>
      </c>
      <c r="G359" t="s">
        <v>31</v>
      </c>
      <c r="I359">
        <v>4</v>
      </c>
      <c r="J359" t="s">
        <v>23</v>
      </c>
    </row>
    <row r="360" spans="6:10" x14ac:dyDescent="0.3">
      <c r="F360">
        <v>3</v>
      </c>
      <c r="G360" t="s">
        <v>31</v>
      </c>
      <c r="I360">
        <v>3</v>
      </c>
      <c r="J360" t="s">
        <v>23</v>
      </c>
    </row>
    <row r="361" spans="6:10" x14ac:dyDescent="0.3">
      <c r="F361">
        <v>2</v>
      </c>
      <c r="G361" t="s">
        <v>31</v>
      </c>
      <c r="I361">
        <v>3</v>
      </c>
      <c r="J361" t="s">
        <v>23</v>
      </c>
    </row>
    <row r="362" spans="6:10" x14ac:dyDescent="0.3">
      <c r="F362">
        <v>2</v>
      </c>
      <c r="G362" t="s">
        <v>31</v>
      </c>
      <c r="I362">
        <v>4</v>
      </c>
      <c r="J362" t="s">
        <v>23</v>
      </c>
    </row>
    <row r="363" spans="6:10" x14ac:dyDescent="0.3">
      <c r="F363">
        <v>2</v>
      </c>
      <c r="G363" t="s">
        <v>31</v>
      </c>
      <c r="I363">
        <v>3</v>
      </c>
      <c r="J363" t="s">
        <v>23</v>
      </c>
    </row>
    <row r="364" spans="6:10" x14ac:dyDescent="0.3">
      <c r="F364">
        <v>5</v>
      </c>
      <c r="G364" t="s">
        <v>31</v>
      </c>
      <c r="I364">
        <v>4</v>
      </c>
      <c r="J364" t="s">
        <v>23</v>
      </c>
    </row>
    <row r="365" spans="6:10" x14ac:dyDescent="0.3">
      <c r="F365">
        <v>5</v>
      </c>
      <c r="G365" t="s">
        <v>31</v>
      </c>
      <c r="I365">
        <v>3</v>
      </c>
      <c r="J365" t="s">
        <v>23</v>
      </c>
    </row>
    <row r="366" spans="6:10" x14ac:dyDescent="0.3">
      <c r="F366">
        <v>2</v>
      </c>
      <c r="G366" t="s">
        <v>31</v>
      </c>
      <c r="I366">
        <v>4</v>
      </c>
      <c r="J366" t="s">
        <v>23</v>
      </c>
    </row>
    <row r="367" spans="6:10" x14ac:dyDescent="0.3">
      <c r="F367">
        <v>3</v>
      </c>
      <c r="G367" t="s">
        <v>31</v>
      </c>
      <c r="I367">
        <v>3</v>
      </c>
      <c r="J367" t="s">
        <v>23</v>
      </c>
    </row>
    <row r="368" spans="6:10" x14ac:dyDescent="0.3">
      <c r="F368">
        <v>3</v>
      </c>
      <c r="G368" t="s">
        <v>31</v>
      </c>
      <c r="I368">
        <v>3</v>
      </c>
      <c r="J368" t="s">
        <v>23</v>
      </c>
    </row>
    <row r="369" spans="6:10" x14ac:dyDescent="0.3">
      <c r="F369">
        <v>4</v>
      </c>
      <c r="G369" t="s">
        <v>31</v>
      </c>
      <c r="I369">
        <v>4</v>
      </c>
      <c r="J369" t="s">
        <v>23</v>
      </c>
    </row>
    <row r="370" spans="6:10" x14ac:dyDescent="0.3">
      <c r="F370">
        <v>1</v>
      </c>
      <c r="G370" t="s">
        <v>31</v>
      </c>
      <c r="I370">
        <v>1</v>
      </c>
      <c r="J370" t="s">
        <v>23</v>
      </c>
    </row>
    <row r="371" spans="6:10" x14ac:dyDescent="0.3">
      <c r="F371">
        <v>4</v>
      </c>
      <c r="G371" t="s">
        <v>31</v>
      </c>
      <c r="I371">
        <v>1</v>
      </c>
      <c r="J371" t="s">
        <v>23</v>
      </c>
    </row>
    <row r="372" spans="6:10" x14ac:dyDescent="0.3">
      <c r="F372">
        <v>3</v>
      </c>
      <c r="G372" t="s">
        <v>31</v>
      </c>
      <c r="I372">
        <v>3</v>
      </c>
      <c r="J372" t="s">
        <v>23</v>
      </c>
    </row>
    <row r="373" spans="6:10" x14ac:dyDescent="0.3">
      <c r="F373">
        <v>4</v>
      </c>
      <c r="G373" t="s">
        <v>31</v>
      </c>
      <c r="I373">
        <v>4</v>
      </c>
      <c r="J373" t="s">
        <v>23</v>
      </c>
    </row>
    <row r="374" spans="6:10" x14ac:dyDescent="0.3">
      <c r="F374">
        <v>4</v>
      </c>
      <c r="G374" t="s">
        <v>31</v>
      </c>
      <c r="I374">
        <v>3</v>
      </c>
      <c r="J374" t="s">
        <v>23</v>
      </c>
    </row>
    <row r="375" spans="6:10" x14ac:dyDescent="0.3">
      <c r="F375">
        <v>3</v>
      </c>
      <c r="G375" t="s">
        <v>31</v>
      </c>
      <c r="I375">
        <v>4</v>
      </c>
      <c r="J375" t="s">
        <v>23</v>
      </c>
    </row>
    <row r="376" spans="6:10" x14ac:dyDescent="0.3">
      <c r="F376">
        <v>3</v>
      </c>
      <c r="G376" t="s">
        <v>31</v>
      </c>
      <c r="I376">
        <v>3</v>
      </c>
      <c r="J376" t="s">
        <v>23</v>
      </c>
    </row>
    <row r="377" spans="6:10" x14ac:dyDescent="0.3">
      <c r="F377">
        <v>1</v>
      </c>
      <c r="G377" t="s">
        <v>31</v>
      </c>
      <c r="I377">
        <v>2</v>
      </c>
      <c r="J377" t="s">
        <v>23</v>
      </c>
    </row>
    <row r="378" spans="6:10" x14ac:dyDescent="0.3">
      <c r="F378">
        <v>3</v>
      </c>
      <c r="G378" t="s">
        <v>31</v>
      </c>
      <c r="I378">
        <v>1</v>
      </c>
      <c r="J378" t="s">
        <v>23</v>
      </c>
    </row>
    <row r="379" spans="6:10" x14ac:dyDescent="0.3">
      <c r="F379">
        <v>3</v>
      </c>
      <c r="G379" t="s">
        <v>31</v>
      </c>
      <c r="I379">
        <v>4</v>
      </c>
      <c r="J379" t="s">
        <v>23</v>
      </c>
    </row>
    <row r="380" spans="6:10" x14ac:dyDescent="0.3">
      <c r="F380">
        <v>3</v>
      </c>
      <c r="G380" t="s">
        <v>31</v>
      </c>
      <c r="I380">
        <v>1</v>
      </c>
      <c r="J380" t="s">
        <v>23</v>
      </c>
    </row>
    <row r="381" spans="6:10" x14ac:dyDescent="0.3">
      <c r="F381">
        <v>3</v>
      </c>
      <c r="G381" t="s">
        <v>31</v>
      </c>
      <c r="I381">
        <v>3</v>
      </c>
      <c r="J381" t="s">
        <v>23</v>
      </c>
    </row>
    <row r="382" spans="6:10" x14ac:dyDescent="0.3">
      <c r="F382">
        <v>3</v>
      </c>
      <c r="G382" t="s">
        <v>31</v>
      </c>
      <c r="I382">
        <v>2</v>
      </c>
      <c r="J382" t="s">
        <v>23</v>
      </c>
    </row>
    <row r="383" spans="6:10" x14ac:dyDescent="0.3">
      <c r="F383">
        <v>3</v>
      </c>
      <c r="G383" t="s">
        <v>31</v>
      </c>
      <c r="I383">
        <v>1</v>
      </c>
      <c r="J383" t="s">
        <v>23</v>
      </c>
    </row>
    <row r="384" spans="6:10" x14ac:dyDescent="0.3">
      <c r="F384">
        <v>3</v>
      </c>
      <c r="G384" t="s">
        <v>31</v>
      </c>
      <c r="I384">
        <v>1</v>
      </c>
      <c r="J384" t="s">
        <v>23</v>
      </c>
    </row>
    <row r="385" spans="6:10" x14ac:dyDescent="0.3">
      <c r="F385">
        <v>3</v>
      </c>
      <c r="G385" t="s">
        <v>31</v>
      </c>
      <c r="I385">
        <v>3</v>
      </c>
      <c r="J385" t="s">
        <v>23</v>
      </c>
    </row>
    <row r="386" spans="6:10" x14ac:dyDescent="0.3">
      <c r="F386">
        <v>3</v>
      </c>
      <c r="G386" t="s">
        <v>31</v>
      </c>
      <c r="I386">
        <v>3</v>
      </c>
      <c r="J386" t="s">
        <v>23</v>
      </c>
    </row>
    <row r="387" spans="6:10" x14ac:dyDescent="0.3">
      <c r="F387">
        <v>3</v>
      </c>
      <c r="G387" t="s">
        <v>31</v>
      </c>
      <c r="I387">
        <v>4</v>
      </c>
      <c r="J387" t="s">
        <v>23</v>
      </c>
    </row>
    <row r="388" spans="6:10" x14ac:dyDescent="0.3">
      <c r="F388">
        <v>5</v>
      </c>
      <c r="G388" t="s">
        <v>31</v>
      </c>
      <c r="I388">
        <v>3</v>
      </c>
      <c r="J388" t="s">
        <v>23</v>
      </c>
    </row>
    <row r="389" spans="6:10" x14ac:dyDescent="0.3">
      <c r="F389">
        <v>3</v>
      </c>
      <c r="G389" t="s">
        <v>31</v>
      </c>
      <c r="I389">
        <v>4</v>
      </c>
      <c r="J389" t="s">
        <v>23</v>
      </c>
    </row>
    <row r="390" spans="6:10" x14ac:dyDescent="0.3">
      <c r="F390">
        <v>3</v>
      </c>
      <c r="G390" t="s">
        <v>31</v>
      </c>
      <c r="I390">
        <v>3</v>
      </c>
      <c r="J390" t="s">
        <v>23</v>
      </c>
    </row>
    <row r="391" spans="6:10" x14ac:dyDescent="0.3">
      <c r="F391">
        <v>4</v>
      </c>
      <c r="G391" t="s">
        <v>31</v>
      </c>
      <c r="I391">
        <v>3</v>
      </c>
      <c r="J391" t="s">
        <v>23</v>
      </c>
    </row>
    <row r="392" spans="6:10" x14ac:dyDescent="0.3">
      <c r="F392">
        <v>4</v>
      </c>
      <c r="G392" t="s">
        <v>31</v>
      </c>
      <c r="I392">
        <v>3</v>
      </c>
      <c r="J392" t="s">
        <v>23</v>
      </c>
    </row>
    <row r="393" spans="6:10" x14ac:dyDescent="0.3">
      <c r="F393">
        <v>3</v>
      </c>
      <c r="G393" t="s">
        <v>31</v>
      </c>
      <c r="I393">
        <v>3</v>
      </c>
      <c r="J393" t="s">
        <v>23</v>
      </c>
    </row>
    <row r="394" spans="6:10" x14ac:dyDescent="0.3">
      <c r="F394">
        <v>2</v>
      </c>
      <c r="G394" t="s">
        <v>31</v>
      </c>
      <c r="I394">
        <v>2</v>
      </c>
      <c r="J394" t="s">
        <v>23</v>
      </c>
    </row>
    <row r="395" spans="6:10" x14ac:dyDescent="0.3">
      <c r="F395">
        <v>3</v>
      </c>
      <c r="G395" t="s">
        <v>31</v>
      </c>
      <c r="I395">
        <v>4</v>
      </c>
      <c r="J395" t="s">
        <v>23</v>
      </c>
    </row>
    <row r="396" spans="6:10" x14ac:dyDescent="0.3">
      <c r="F396">
        <v>2</v>
      </c>
      <c r="G396" t="s">
        <v>31</v>
      </c>
      <c r="I396">
        <v>3</v>
      </c>
      <c r="J396" t="s">
        <v>23</v>
      </c>
    </row>
    <row r="397" spans="6:10" x14ac:dyDescent="0.3">
      <c r="F397">
        <v>2</v>
      </c>
      <c r="G397" t="s">
        <v>31</v>
      </c>
      <c r="I397">
        <v>4</v>
      </c>
      <c r="J397" t="s">
        <v>23</v>
      </c>
    </row>
    <row r="398" spans="6:10" x14ac:dyDescent="0.3">
      <c r="F398">
        <v>3</v>
      </c>
      <c r="G398" t="s">
        <v>31</v>
      </c>
      <c r="I398">
        <v>3</v>
      </c>
      <c r="J398" t="s">
        <v>23</v>
      </c>
    </row>
    <row r="399" spans="6:10" x14ac:dyDescent="0.3">
      <c r="F399">
        <v>3</v>
      </c>
      <c r="G399" t="s">
        <v>31</v>
      </c>
      <c r="I399">
        <v>3</v>
      </c>
      <c r="J399" t="s">
        <v>23</v>
      </c>
    </row>
    <row r="400" spans="6:10" x14ac:dyDescent="0.3">
      <c r="F400">
        <v>3</v>
      </c>
      <c r="G400" t="s">
        <v>31</v>
      </c>
      <c r="I400">
        <v>3</v>
      </c>
      <c r="J400" t="s">
        <v>23</v>
      </c>
    </row>
    <row r="401" spans="6:10" x14ac:dyDescent="0.3">
      <c r="F401">
        <v>3</v>
      </c>
      <c r="G401" t="s">
        <v>31</v>
      </c>
      <c r="I401">
        <v>4</v>
      </c>
      <c r="J401" t="s">
        <v>23</v>
      </c>
    </row>
    <row r="402" spans="6:10" x14ac:dyDescent="0.3">
      <c r="F402">
        <v>3</v>
      </c>
      <c r="G402" t="s">
        <v>31</v>
      </c>
      <c r="I402">
        <v>3</v>
      </c>
      <c r="J402" t="s">
        <v>23</v>
      </c>
    </row>
    <row r="403" spans="6:10" x14ac:dyDescent="0.3">
      <c r="F403">
        <v>3</v>
      </c>
      <c r="G403" t="s">
        <v>31</v>
      </c>
      <c r="I403">
        <v>3</v>
      </c>
      <c r="J403" t="s">
        <v>23</v>
      </c>
    </row>
    <row r="404" spans="6:10" x14ac:dyDescent="0.3">
      <c r="F404">
        <v>4</v>
      </c>
      <c r="G404" t="s">
        <v>31</v>
      </c>
      <c r="I404">
        <v>3</v>
      </c>
      <c r="J404" t="s">
        <v>23</v>
      </c>
    </row>
    <row r="405" spans="6:10" x14ac:dyDescent="0.3">
      <c r="F405">
        <v>4</v>
      </c>
      <c r="G405" t="s">
        <v>31</v>
      </c>
      <c r="I405">
        <v>3</v>
      </c>
      <c r="J405" t="s">
        <v>23</v>
      </c>
    </row>
    <row r="406" spans="6:10" x14ac:dyDescent="0.3">
      <c r="F406">
        <v>2</v>
      </c>
      <c r="G406" t="s">
        <v>31</v>
      </c>
      <c r="I406">
        <v>3</v>
      </c>
      <c r="J406" t="s">
        <v>23</v>
      </c>
    </row>
    <row r="407" spans="6:10" x14ac:dyDescent="0.3">
      <c r="F407">
        <v>3</v>
      </c>
      <c r="G407" t="s">
        <v>31</v>
      </c>
      <c r="I407">
        <v>4</v>
      </c>
      <c r="J407" t="s">
        <v>23</v>
      </c>
    </row>
    <row r="408" spans="6:10" x14ac:dyDescent="0.3">
      <c r="F408">
        <v>4</v>
      </c>
      <c r="G408" t="s">
        <v>31</v>
      </c>
      <c r="I408">
        <v>3</v>
      </c>
      <c r="J408" t="s">
        <v>23</v>
      </c>
    </row>
    <row r="409" spans="6:10" x14ac:dyDescent="0.3">
      <c r="F409">
        <v>4</v>
      </c>
      <c r="G409" t="s">
        <v>31</v>
      </c>
      <c r="I409">
        <v>4</v>
      </c>
      <c r="J409" t="s">
        <v>23</v>
      </c>
    </row>
    <row r="410" spans="6:10" x14ac:dyDescent="0.3">
      <c r="F410">
        <v>1</v>
      </c>
      <c r="G410" t="s">
        <v>31</v>
      </c>
      <c r="I410">
        <v>2</v>
      </c>
      <c r="J410" t="s">
        <v>23</v>
      </c>
    </row>
    <row r="411" spans="6:10" x14ac:dyDescent="0.3">
      <c r="F411">
        <v>3</v>
      </c>
      <c r="G411" t="s">
        <v>31</v>
      </c>
      <c r="I411">
        <v>1</v>
      </c>
      <c r="J411" t="s">
        <v>23</v>
      </c>
    </row>
    <row r="412" spans="6:10" x14ac:dyDescent="0.3">
      <c r="F412">
        <v>1</v>
      </c>
      <c r="G412" t="s">
        <v>31</v>
      </c>
      <c r="I412">
        <v>2</v>
      </c>
      <c r="J412" t="s">
        <v>23</v>
      </c>
    </row>
    <row r="413" spans="6:10" x14ac:dyDescent="0.3">
      <c r="F413">
        <v>3</v>
      </c>
      <c r="G413" t="s">
        <v>31</v>
      </c>
      <c r="I413">
        <v>3</v>
      </c>
      <c r="J413" t="s">
        <v>23</v>
      </c>
    </row>
    <row r="414" spans="6:10" x14ac:dyDescent="0.3">
      <c r="F414">
        <v>3</v>
      </c>
      <c r="G414" t="s">
        <v>31</v>
      </c>
      <c r="I414">
        <v>2</v>
      </c>
      <c r="J414" t="s">
        <v>23</v>
      </c>
    </row>
    <row r="415" spans="6:10" x14ac:dyDescent="0.3">
      <c r="F415">
        <v>2</v>
      </c>
      <c r="G415" t="s">
        <v>31</v>
      </c>
      <c r="I415">
        <v>3</v>
      </c>
      <c r="J415" t="s">
        <v>23</v>
      </c>
    </row>
    <row r="416" spans="6:10" x14ac:dyDescent="0.3">
      <c r="F416">
        <v>1</v>
      </c>
      <c r="G416" t="s">
        <v>31</v>
      </c>
      <c r="I416">
        <v>2</v>
      </c>
      <c r="J416" t="s">
        <v>23</v>
      </c>
    </row>
    <row r="417" spans="6:10" x14ac:dyDescent="0.3">
      <c r="F417">
        <v>2</v>
      </c>
      <c r="G417" t="s">
        <v>31</v>
      </c>
      <c r="I417">
        <v>2</v>
      </c>
      <c r="J417" t="s">
        <v>23</v>
      </c>
    </row>
    <row r="418" spans="6:10" x14ac:dyDescent="0.3">
      <c r="F418">
        <v>4</v>
      </c>
      <c r="G418" t="s">
        <v>31</v>
      </c>
      <c r="I418">
        <v>3</v>
      </c>
      <c r="J418" t="s">
        <v>23</v>
      </c>
    </row>
    <row r="419" spans="6:10" x14ac:dyDescent="0.3">
      <c r="F419">
        <v>4</v>
      </c>
      <c r="G419" t="s">
        <v>31</v>
      </c>
      <c r="I419">
        <v>4</v>
      </c>
      <c r="J419" t="s">
        <v>23</v>
      </c>
    </row>
    <row r="420" spans="6:10" x14ac:dyDescent="0.3">
      <c r="F420">
        <v>2</v>
      </c>
      <c r="G420" t="s">
        <v>31</v>
      </c>
      <c r="I420">
        <v>3</v>
      </c>
      <c r="J420" t="s">
        <v>23</v>
      </c>
    </row>
    <row r="421" spans="6:10" x14ac:dyDescent="0.3">
      <c r="F421">
        <v>2</v>
      </c>
      <c r="G421" t="s">
        <v>31</v>
      </c>
      <c r="I421">
        <v>1</v>
      </c>
      <c r="J421" t="s">
        <v>23</v>
      </c>
    </row>
    <row r="422" spans="6:10" x14ac:dyDescent="0.3">
      <c r="F422">
        <v>2</v>
      </c>
      <c r="G422" t="s">
        <v>31</v>
      </c>
      <c r="I422">
        <v>2</v>
      </c>
      <c r="J422" t="s">
        <v>23</v>
      </c>
    </row>
    <row r="423" spans="6:10" x14ac:dyDescent="0.3">
      <c r="F423">
        <v>4</v>
      </c>
      <c r="G423" t="s">
        <v>31</v>
      </c>
      <c r="I423">
        <v>2</v>
      </c>
      <c r="J423" t="s">
        <v>23</v>
      </c>
    </row>
    <row r="424" spans="6:10" x14ac:dyDescent="0.3">
      <c r="F424">
        <v>3</v>
      </c>
      <c r="G424" t="s">
        <v>31</v>
      </c>
      <c r="I424">
        <v>3</v>
      </c>
      <c r="J424" t="s">
        <v>23</v>
      </c>
    </row>
    <row r="425" spans="6:10" x14ac:dyDescent="0.3">
      <c r="F425">
        <v>3</v>
      </c>
      <c r="G425" t="s">
        <v>31</v>
      </c>
      <c r="I425">
        <v>4</v>
      </c>
      <c r="J425" t="s">
        <v>23</v>
      </c>
    </row>
    <row r="426" spans="6:10" x14ac:dyDescent="0.3">
      <c r="F426">
        <v>1</v>
      </c>
      <c r="G426" t="s">
        <v>31</v>
      </c>
      <c r="I426">
        <v>4</v>
      </c>
      <c r="J426" t="s">
        <v>23</v>
      </c>
    </row>
    <row r="427" spans="6:10" x14ac:dyDescent="0.3">
      <c r="F427">
        <v>5</v>
      </c>
      <c r="G427" t="s">
        <v>31</v>
      </c>
      <c r="I427">
        <v>3</v>
      </c>
      <c r="J427" t="s">
        <v>23</v>
      </c>
    </row>
    <row r="428" spans="6:10" x14ac:dyDescent="0.3">
      <c r="F428">
        <v>1</v>
      </c>
      <c r="G428" t="s">
        <v>31</v>
      </c>
      <c r="I428">
        <v>3</v>
      </c>
      <c r="J428" t="s">
        <v>23</v>
      </c>
    </row>
    <row r="429" spans="6:10" x14ac:dyDescent="0.3">
      <c r="F429">
        <v>3</v>
      </c>
      <c r="G429" t="s">
        <v>31</v>
      </c>
      <c r="I429">
        <v>3</v>
      </c>
      <c r="J429" t="s">
        <v>23</v>
      </c>
    </row>
    <row r="430" spans="6:10" x14ac:dyDescent="0.3">
      <c r="F430">
        <v>4</v>
      </c>
      <c r="G430" t="s">
        <v>31</v>
      </c>
      <c r="I430">
        <v>1</v>
      </c>
      <c r="J430" t="s">
        <v>23</v>
      </c>
    </row>
    <row r="431" spans="6:10" x14ac:dyDescent="0.3">
      <c r="F431">
        <v>4</v>
      </c>
      <c r="G431" t="s">
        <v>31</v>
      </c>
      <c r="I431">
        <v>3</v>
      </c>
      <c r="J431" t="s">
        <v>23</v>
      </c>
    </row>
    <row r="432" spans="6:10" x14ac:dyDescent="0.3">
      <c r="F432">
        <v>4</v>
      </c>
      <c r="G432" t="s">
        <v>31</v>
      </c>
      <c r="I432">
        <v>2</v>
      </c>
      <c r="J432" t="s">
        <v>23</v>
      </c>
    </row>
    <row r="433" spans="6:10" x14ac:dyDescent="0.3">
      <c r="F433">
        <v>2</v>
      </c>
      <c r="G433" t="s">
        <v>31</v>
      </c>
      <c r="I433">
        <v>2</v>
      </c>
      <c r="J433" t="s">
        <v>23</v>
      </c>
    </row>
    <row r="434" spans="6:10" x14ac:dyDescent="0.3">
      <c r="F434">
        <v>3</v>
      </c>
      <c r="G434" t="s">
        <v>31</v>
      </c>
      <c r="I434">
        <v>3</v>
      </c>
      <c r="J434" t="s">
        <v>23</v>
      </c>
    </row>
    <row r="435" spans="6:10" x14ac:dyDescent="0.3">
      <c r="F435">
        <v>2</v>
      </c>
      <c r="G435" t="s">
        <v>31</v>
      </c>
      <c r="I435">
        <v>2</v>
      </c>
      <c r="J435" t="s">
        <v>23</v>
      </c>
    </row>
    <row r="436" spans="6:10" x14ac:dyDescent="0.3">
      <c r="F436">
        <v>3</v>
      </c>
      <c r="G436" t="s">
        <v>31</v>
      </c>
      <c r="I436">
        <v>3</v>
      </c>
      <c r="J436" t="s">
        <v>23</v>
      </c>
    </row>
    <row r="437" spans="6:10" x14ac:dyDescent="0.3">
      <c r="F437">
        <v>4</v>
      </c>
      <c r="G437" t="s">
        <v>31</v>
      </c>
      <c r="I437">
        <v>4</v>
      </c>
      <c r="J437" t="s">
        <v>23</v>
      </c>
    </row>
    <row r="438" spans="6:10" x14ac:dyDescent="0.3">
      <c r="F438">
        <v>3</v>
      </c>
      <c r="G438" t="s">
        <v>31</v>
      </c>
      <c r="I438">
        <v>3</v>
      </c>
      <c r="J438" t="s">
        <v>23</v>
      </c>
    </row>
    <row r="439" spans="6:10" x14ac:dyDescent="0.3">
      <c r="F439">
        <v>2</v>
      </c>
      <c r="G439" t="s">
        <v>31</v>
      </c>
      <c r="I439">
        <v>4</v>
      </c>
      <c r="J439" t="s">
        <v>23</v>
      </c>
    </row>
    <row r="440" spans="6:10" x14ac:dyDescent="0.3">
      <c r="F440">
        <v>3</v>
      </c>
      <c r="G440" t="s">
        <v>31</v>
      </c>
      <c r="I440">
        <v>3</v>
      </c>
      <c r="J440" t="s">
        <v>23</v>
      </c>
    </row>
    <row r="441" spans="6:10" x14ac:dyDescent="0.3">
      <c r="F441">
        <v>4</v>
      </c>
      <c r="G441" t="s">
        <v>31</v>
      </c>
      <c r="I441">
        <v>4</v>
      </c>
      <c r="J441" t="s">
        <v>23</v>
      </c>
    </row>
    <row r="442" spans="6:10" x14ac:dyDescent="0.3">
      <c r="F442">
        <v>5</v>
      </c>
      <c r="G442" t="s">
        <v>31</v>
      </c>
      <c r="I442">
        <v>3</v>
      </c>
      <c r="J442" t="s">
        <v>23</v>
      </c>
    </row>
    <row r="443" spans="6:10" x14ac:dyDescent="0.3">
      <c r="F443">
        <v>4</v>
      </c>
      <c r="G443" t="s">
        <v>31</v>
      </c>
      <c r="I443">
        <v>5</v>
      </c>
      <c r="J443" t="s">
        <v>23</v>
      </c>
    </row>
    <row r="444" spans="6:10" x14ac:dyDescent="0.3">
      <c r="F444">
        <v>3</v>
      </c>
      <c r="G444" t="s">
        <v>31</v>
      </c>
      <c r="I444">
        <v>3</v>
      </c>
      <c r="J444" t="s">
        <v>23</v>
      </c>
    </row>
    <row r="445" spans="6:10" x14ac:dyDescent="0.3">
      <c r="F445">
        <v>4</v>
      </c>
      <c r="G445" t="s">
        <v>31</v>
      </c>
      <c r="I445">
        <v>4</v>
      </c>
      <c r="J445" t="s">
        <v>23</v>
      </c>
    </row>
    <row r="446" spans="6:10" x14ac:dyDescent="0.3">
      <c r="F446">
        <v>4</v>
      </c>
      <c r="G446" t="s">
        <v>31</v>
      </c>
      <c r="I446">
        <v>1</v>
      </c>
      <c r="J446" t="s">
        <v>23</v>
      </c>
    </row>
    <row r="447" spans="6:10" x14ac:dyDescent="0.3">
      <c r="F447">
        <v>1</v>
      </c>
      <c r="G447" t="s">
        <v>31</v>
      </c>
      <c r="I447">
        <v>4</v>
      </c>
      <c r="J447" t="s">
        <v>23</v>
      </c>
    </row>
    <row r="448" spans="6:10" x14ac:dyDescent="0.3">
      <c r="F448">
        <v>2</v>
      </c>
      <c r="G448" t="s">
        <v>31</v>
      </c>
      <c r="I448">
        <v>4</v>
      </c>
      <c r="J448" t="s">
        <v>23</v>
      </c>
    </row>
    <row r="449" spans="6:10" x14ac:dyDescent="0.3">
      <c r="F449">
        <v>2</v>
      </c>
      <c r="G449" t="s">
        <v>31</v>
      </c>
      <c r="I449">
        <v>1</v>
      </c>
      <c r="J449" t="s">
        <v>23</v>
      </c>
    </row>
    <row r="450" spans="6:10" x14ac:dyDescent="0.3">
      <c r="F450">
        <v>3</v>
      </c>
      <c r="G450" t="s">
        <v>31</v>
      </c>
      <c r="I450">
        <v>3</v>
      </c>
      <c r="J450" t="s">
        <v>23</v>
      </c>
    </row>
    <row r="451" spans="6:10" x14ac:dyDescent="0.3">
      <c r="F451">
        <v>4</v>
      </c>
      <c r="G451" t="s">
        <v>31</v>
      </c>
      <c r="I451">
        <v>1</v>
      </c>
      <c r="J451" t="s">
        <v>23</v>
      </c>
    </row>
    <row r="452" spans="6:10" x14ac:dyDescent="0.3">
      <c r="F452">
        <v>1</v>
      </c>
      <c r="G452" t="s">
        <v>31</v>
      </c>
      <c r="I452">
        <v>1</v>
      </c>
      <c r="J452" t="s">
        <v>23</v>
      </c>
    </row>
    <row r="453" spans="6:10" x14ac:dyDescent="0.3">
      <c r="F453">
        <v>4</v>
      </c>
      <c r="G453" t="s">
        <v>31</v>
      </c>
      <c r="I453">
        <v>3</v>
      </c>
      <c r="J453" t="s">
        <v>23</v>
      </c>
    </row>
    <row r="454" spans="6:10" x14ac:dyDescent="0.3">
      <c r="F454">
        <v>3</v>
      </c>
      <c r="G454" t="s">
        <v>31</v>
      </c>
      <c r="I454">
        <v>3</v>
      </c>
      <c r="J454" t="s">
        <v>23</v>
      </c>
    </row>
    <row r="455" spans="6:10" x14ac:dyDescent="0.3">
      <c r="F455">
        <v>4</v>
      </c>
      <c r="G455" t="s">
        <v>31</v>
      </c>
      <c r="I455">
        <v>2</v>
      </c>
      <c r="J455" t="s">
        <v>23</v>
      </c>
    </row>
    <row r="456" spans="6:10" x14ac:dyDescent="0.3">
      <c r="F456">
        <v>2</v>
      </c>
      <c r="G456" t="s">
        <v>31</v>
      </c>
      <c r="I456">
        <v>3</v>
      </c>
      <c r="J456" t="s">
        <v>23</v>
      </c>
    </row>
    <row r="457" spans="6:10" x14ac:dyDescent="0.3">
      <c r="F457">
        <v>2</v>
      </c>
      <c r="G457" t="s">
        <v>31</v>
      </c>
      <c r="I457">
        <v>3</v>
      </c>
      <c r="J457" t="s">
        <v>23</v>
      </c>
    </row>
    <row r="458" spans="6:10" x14ac:dyDescent="0.3">
      <c r="F458">
        <v>1</v>
      </c>
      <c r="G458" t="s">
        <v>31</v>
      </c>
      <c r="I458">
        <v>4</v>
      </c>
      <c r="J458" t="s">
        <v>23</v>
      </c>
    </row>
    <row r="459" spans="6:10" x14ac:dyDescent="0.3">
      <c r="F459">
        <v>3</v>
      </c>
      <c r="G459" t="s">
        <v>31</v>
      </c>
      <c r="I459">
        <v>4</v>
      </c>
      <c r="J459" t="s">
        <v>23</v>
      </c>
    </row>
    <row r="460" spans="6:10" x14ac:dyDescent="0.3">
      <c r="F460">
        <v>4</v>
      </c>
      <c r="G460" t="s">
        <v>31</v>
      </c>
      <c r="I460">
        <v>3</v>
      </c>
      <c r="J460" t="s">
        <v>23</v>
      </c>
    </row>
    <row r="461" spans="6:10" x14ac:dyDescent="0.3">
      <c r="F461">
        <v>2</v>
      </c>
      <c r="G461" t="s">
        <v>31</v>
      </c>
      <c r="I461">
        <v>1</v>
      </c>
      <c r="J461" t="s">
        <v>23</v>
      </c>
    </row>
    <row r="462" spans="6:10" x14ac:dyDescent="0.3">
      <c r="F462">
        <v>2</v>
      </c>
      <c r="G462" t="s">
        <v>31</v>
      </c>
      <c r="I462">
        <v>4</v>
      </c>
      <c r="J462" t="s">
        <v>23</v>
      </c>
    </row>
    <row r="463" spans="6:10" x14ac:dyDescent="0.3">
      <c r="F463">
        <v>4</v>
      </c>
      <c r="G463" t="s">
        <v>31</v>
      </c>
      <c r="I463">
        <v>3</v>
      </c>
      <c r="J463" t="s">
        <v>23</v>
      </c>
    </row>
    <row r="464" spans="6:10" x14ac:dyDescent="0.3">
      <c r="F464">
        <v>4</v>
      </c>
      <c r="G464" t="s">
        <v>31</v>
      </c>
      <c r="I464">
        <v>3</v>
      </c>
      <c r="J464" t="s">
        <v>23</v>
      </c>
    </row>
    <row r="465" spans="6:10" x14ac:dyDescent="0.3">
      <c r="F465">
        <v>4</v>
      </c>
      <c r="G465" t="s">
        <v>31</v>
      </c>
      <c r="I465">
        <v>3</v>
      </c>
      <c r="J465" t="s">
        <v>23</v>
      </c>
    </row>
    <row r="466" spans="6:10" x14ac:dyDescent="0.3">
      <c r="F466">
        <v>2</v>
      </c>
      <c r="G466" t="s">
        <v>31</v>
      </c>
      <c r="I466">
        <v>4</v>
      </c>
      <c r="J466" t="s">
        <v>23</v>
      </c>
    </row>
    <row r="467" spans="6:10" x14ac:dyDescent="0.3">
      <c r="F467">
        <v>3</v>
      </c>
      <c r="G467" t="s">
        <v>31</v>
      </c>
      <c r="I467">
        <v>2</v>
      </c>
      <c r="J467" t="s">
        <v>23</v>
      </c>
    </row>
    <row r="468" spans="6:10" x14ac:dyDescent="0.3">
      <c r="F468">
        <v>4</v>
      </c>
      <c r="G468" t="s">
        <v>31</v>
      </c>
      <c r="I468">
        <v>2</v>
      </c>
      <c r="J468" t="s">
        <v>23</v>
      </c>
    </row>
    <row r="469" spans="6:10" x14ac:dyDescent="0.3">
      <c r="F469">
        <v>2</v>
      </c>
      <c r="G469" t="s">
        <v>31</v>
      </c>
      <c r="I469">
        <v>1</v>
      </c>
      <c r="J469" t="s">
        <v>23</v>
      </c>
    </row>
    <row r="470" spans="6:10" x14ac:dyDescent="0.3">
      <c r="F470">
        <v>3</v>
      </c>
      <c r="G470" t="s">
        <v>31</v>
      </c>
      <c r="I470">
        <v>4</v>
      </c>
      <c r="J470" t="s">
        <v>23</v>
      </c>
    </row>
    <row r="471" spans="6:10" x14ac:dyDescent="0.3">
      <c r="F471">
        <v>1</v>
      </c>
      <c r="G471" t="s">
        <v>31</v>
      </c>
      <c r="I471">
        <v>2</v>
      </c>
      <c r="J471" t="s">
        <v>23</v>
      </c>
    </row>
    <row r="472" spans="6:10" x14ac:dyDescent="0.3">
      <c r="F472">
        <v>4</v>
      </c>
      <c r="G472" t="s">
        <v>31</v>
      </c>
      <c r="I472">
        <v>2</v>
      </c>
      <c r="J472" t="s">
        <v>23</v>
      </c>
    </row>
    <row r="473" spans="6:10" x14ac:dyDescent="0.3">
      <c r="F473">
        <v>3</v>
      </c>
      <c r="G473" t="s">
        <v>31</v>
      </c>
      <c r="I473">
        <v>3</v>
      </c>
      <c r="J473" t="s">
        <v>23</v>
      </c>
    </row>
    <row r="474" spans="6:10" x14ac:dyDescent="0.3">
      <c r="F474">
        <v>1</v>
      </c>
      <c r="G474" t="s">
        <v>31</v>
      </c>
      <c r="I474">
        <v>4</v>
      </c>
      <c r="J474" t="s">
        <v>23</v>
      </c>
    </row>
    <row r="475" spans="6:10" x14ac:dyDescent="0.3">
      <c r="F475">
        <v>3</v>
      </c>
      <c r="G475" t="s">
        <v>31</v>
      </c>
      <c r="I475">
        <v>2</v>
      </c>
      <c r="J475" t="s">
        <v>23</v>
      </c>
    </row>
    <row r="476" spans="6:10" x14ac:dyDescent="0.3">
      <c r="F476">
        <v>1</v>
      </c>
      <c r="G476" t="s">
        <v>31</v>
      </c>
      <c r="I476">
        <v>3</v>
      </c>
      <c r="J476" t="s">
        <v>23</v>
      </c>
    </row>
    <row r="477" spans="6:10" x14ac:dyDescent="0.3">
      <c r="F477">
        <v>2</v>
      </c>
      <c r="G477" t="s">
        <v>31</v>
      </c>
      <c r="I477">
        <v>2</v>
      </c>
      <c r="J477" t="s">
        <v>23</v>
      </c>
    </row>
    <row r="478" spans="6:10" x14ac:dyDescent="0.3">
      <c r="F478">
        <v>1</v>
      </c>
      <c r="G478" t="s">
        <v>31</v>
      </c>
      <c r="I478">
        <v>1</v>
      </c>
      <c r="J478" t="s">
        <v>23</v>
      </c>
    </row>
    <row r="479" spans="6:10" x14ac:dyDescent="0.3">
      <c r="F479">
        <v>2</v>
      </c>
      <c r="G479" t="s">
        <v>31</v>
      </c>
      <c r="I479">
        <v>3</v>
      </c>
      <c r="J479" t="s">
        <v>23</v>
      </c>
    </row>
    <row r="480" spans="6:10" x14ac:dyDescent="0.3">
      <c r="F480">
        <v>3</v>
      </c>
      <c r="G480" t="s">
        <v>31</v>
      </c>
      <c r="I480">
        <v>4</v>
      </c>
      <c r="J480" t="s">
        <v>23</v>
      </c>
    </row>
    <row r="481" spans="6:10" x14ac:dyDescent="0.3">
      <c r="F481">
        <v>3</v>
      </c>
      <c r="G481" t="s">
        <v>31</v>
      </c>
      <c r="I481">
        <v>2</v>
      </c>
      <c r="J481" t="s">
        <v>23</v>
      </c>
    </row>
    <row r="482" spans="6:10" x14ac:dyDescent="0.3">
      <c r="F482">
        <v>4</v>
      </c>
      <c r="G482" t="s">
        <v>31</v>
      </c>
      <c r="I482">
        <v>3</v>
      </c>
      <c r="J482" t="s">
        <v>23</v>
      </c>
    </row>
    <row r="483" spans="6:10" x14ac:dyDescent="0.3">
      <c r="F483">
        <v>1</v>
      </c>
      <c r="G483" t="s">
        <v>31</v>
      </c>
      <c r="I483">
        <v>4</v>
      </c>
      <c r="J483" t="s">
        <v>23</v>
      </c>
    </row>
    <row r="484" spans="6:10" x14ac:dyDescent="0.3">
      <c r="F484">
        <v>4</v>
      </c>
      <c r="G484" t="s">
        <v>31</v>
      </c>
      <c r="I484">
        <v>4</v>
      </c>
      <c r="J484" t="s">
        <v>23</v>
      </c>
    </row>
    <row r="485" spans="6:10" x14ac:dyDescent="0.3">
      <c r="F485">
        <v>1</v>
      </c>
      <c r="G485" t="s">
        <v>31</v>
      </c>
      <c r="I485">
        <v>2</v>
      </c>
      <c r="J485" t="s">
        <v>23</v>
      </c>
    </row>
    <row r="486" spans="6:10" x14ac:dyDescent="0.3">
      <c r="F486">
        <v>3</v>
      </c>
      <c r="G486" t="s">
        <v>31</v>
      </c>
      <c r="I486">
        <v>4</v>
      </c>
      <c r="J486" t="s">
        <v>23</v>
      </c>
    </row>
    <row r="487" spans="6:10" x14ac:dyDescent="0.3">
      <c r="F487">
        <v>3</v>
      </c>
      <c r="G487" t="s">
        <v>31</v>
      </c>
      <c r="I487">
        <v>5</v>
      </c>
      <c r="J487" t="s">
        <v>23</v>
      </c>
    </row>
    <row r="488" spans="6:10" x14ac:dyDescent="0.3">
      <c r="F488">
        <v>2</v>
      </c>
      <c r="G488" t="s">
        <v>31</v>
      </c>
      <c r="I488">
        <v>2</v>
      </c>
      <c r="J488" t="s">
        <v>23</v>
      </c>
    </row>
    <row r="489" spans="6:10" x14ac:dyDescent="0.3">
      <c r="F489">
        <v>1</v>
      </c>
      <c r="G489" t="s">
        <v>31</v>
      </c>
      <c r="I489">
        <v>3</v>
      </c>
      <c r="J489" t="s">
        <v>23</v>
      </c>
    </row>
    <row r="490" spans="6:10" x14ac:dyDescent="0.3">
      <c r="F490">
        <v>3</v>
      </c>
      <c r="G490" t="s">
        <v>31</v>
      </c>
      <c r="I490">
        <v>2</v>
      </c>
      <c r="J490" t="s">
        <v>23</v>
      </c>
    </row>
    <row r="491" spans="6:10" x14ac:dyDescent="0.3">
      <c r="F491">
        <v>2</v>
      </c>
      <c r="G491" t="s">
        <v>31</v>
      </c>
      <c r="I491">
        <v>2</v>
      </c>
      <c r="J491" t="s">
        <v>23</v>
      </c>
    </row>
    <row r="492" spans="6:10" x14ac:dyDescent="0.3">
      <c r="F492">
        <v>3</v>
      </c>
      <c r="G492" t="s">
        <v>31</v>
      </c>
      <c r="I492">
        <v>1</v>
      </c>
      <c r="J492" t="s">
        <v>23</v>
      </c>
    </row>
    <row r="493" spans="6:10" x14ac:dyDescent="0.3">
      <c r="F493">
        <v>3</v>
      </c>
      <c r="G493" t="s">
        <v>31</v>
      </c>
      <c r="I493">
        <v>4</v>
      </c>
      <c r="J493" t="s">
        <v>23</v>
      </c>
    </row>
    <row r="494" spans="6:10" x14ac:dyDescent="0.3">
      <c r="F494">
        <v>2</v>
      </c>
      <c r="G494" t="s">
        <v>31</v>
      </c>
      <c r="I494">
        <v>3</v>
      </c>
      <c r="J494" t="s">
        <v>23</v>
      </c>
    </row>
    <row r="495" spans="6:10" x14ac:dyDescent="0.3">
      <c r="F495">
        <v>2</v>
      </c>
      <c r="G495" t="s">
        <v>31</v>
      </c>
      <c r="I495">
        <v>4</v>
      </c>
      <c r="J495" t="s">
        <v>23</v>
      </c>
    </row>
    <row r="496" spans="6:10" x14ac:dyDescent="0.3">
      <c r="F496">
        <v>2</v>
      </c>
      <c r="G496" t="s">
        <v>31</v>
      </c>
      <c r="I496">
        <v>3</v>
      </c>
      <c r="J496" t="s">
        <v>23</v>
      </c>
    </row>
    <row r="497" spans="6:10" x14ac:dyDescent="0.3">
      <c r="F497">
        <v>3</v>
      </c>
      <c r="G497" t="s">
        <v>31</v>
      </c>
      <c r="I497">
        <v>4</v>
      </c>
      <c r="J497" t="s">
        <v>23</v>
      </c>
    </row>
    <row r="498" spans="6:10" x14ac:dyDescent="0.3">
      <c r="F498">
        <v>4</v>
      </c>
      <c r="G498" t="s">
        <v>31</v>
      </c>
      <c r="I498">
        <v>3</v>
      </c>
      <c r="J498" t="s">
        <v>23</v>
      </c>
    </row>
    <row r="499" spans="6:10" x14ac:dyDescent="0.3">
      <c r="F499">
        <v>3</v>
      </c>
      <c r="G499" t="s">
        <v>31</v>
      </c>
      <c r="I499">
        <v>3</v>
      </c>
      <c r="J499" t="s">
        <v>23</v>
      </c>
    </row>
    <row r="500" spans="6:10" x14ac:dyDescent="0.3">
      <c r="F500">
        <v>3</v>
      </c>
      <c r="G500" t="s">
        <v>31</v>
      </c>
      <c r="I500">
        <v>3</v>
      </c>
      <c r="J500" t="s">
        <v>23</v>
      </c>
    </row>
    <row r="501" spans="6:10" x14ac:dyDescent="0.3">
      <c r="F501">
        <v>4</v>
      </c>
      <c r="G501" t="s">
        <v>31</v>
      </c>
      <c r="I501">
        <v>4</v>
      </c>
      <c r="J501" t="s">
        <v>23</v>
      </c>
    </row>
    <row r="502" spans="6:10" x14ac:dyDescent="0.3">
      <c r="F502">
        <v>2</v>
      </c>
      <c r="G502" t="s">
        <v>31</v>
      </c>
      <c r="I502">
        <v>3</v>
      </c>
      <c r="J502" t="s">
        <v>23</v>
      </c>
    </row>
    <row r="503" spans="6:10" x14ac:dyDescent="0.3">
      <c r="F503">
        <v>1</v>
      </c>
      <c r="G503" t="s">
        <v>31</v>
      </c>
      <c r="I503">
        <v>3</v>
      </c>
      <c r="J503" t="s">
        <v>23</v>
      </c>
    </row>
    <row r="504" spans="6:10" x14ac:dyDescent="0.3">
      <c r="F504">
        <v>3</v>
      </c>
      <c r="G504" t="s">
        <v>31</v>
      </c>
      <c r="I504">
        <v>4</v>
      </c>
      <c r="J504" t="s">
        <v>23</v>
      </c>
    </row>
    <row r="505" spans="6:10" x14ac:dyDescent="0.3">
      <c r="F505">
        <v>1</v>
      </c>
      <c r="G505" t="s">
        <v>31</v>
      </c>
      <c r="I505">
        <v>3</v>
      </c>
      <c r="J505" t="s">
        <v>23</v>
      </c>
    </row>
    <row r="506" spans="6:10" x14ac:dyDescent="0.3">
      <c r="F506">
        <v>3</v>
      </c>
      <c r="G506" t="s">
        <v>31</v>
      </c>
      <c r="I506">
        <v>4</v>
      </c>
      <c r="J506" t="s">
        <v>23</v>
      </c>
    </row>
    <row r="507" spans="6:10" x14ac:dyDescent="0.3">
      <c r="F507">
        <v>3</v>
      </c>
      <c r="G507" t="s">
        <v>31</v>
      </c>
      <c r="I507">
        <v>4</v>
      </c>
      <c r="J507" t="s">
        <v>23</v>
      </c>
    </row>
    <row r="508" spans="6:10" x14ac:dyDescent="0.3">
      <c r="F508">
        <v>2</v>
      </c>
      <c r="G508" t="s">
        <v>31</v>
      </c>
      <c r="I508">
        <v>2</v>
      </c>
      <c r="J508" t="s">
        <v>23</v>
      </c>
    </row>
    <row r="509" spans="6:10" x14ac:dyDescent="0.3">
      <c r="F509">
        <v>3</v>
      </c>
      <c r="G509" t="s">
        <v>31</v>
      </c>
      <c r="I509">
        <v>2</v>
      </c>
      <c r="J509" t="s">
        <v>23</v>
      </c>
    </row>
    <row r="510" spans="6:10" x14ac:dyDescent="0.3">
      <c r="F510">
        <v>3</v>
      </c>
      <c r="G510" t="s">
        <v>31</v>
      </c>
      <c r="I510">
        <v>3</v>
      </c>
      <c r="J510" t="s">
        <v>23</v>
      </c>
    </row>
    <row r="511" spans="6:10" x14ac:dyDescent="0.3">
      <c r="F511">
        <v>1</v>
      </c>
      <c r="G511" t="s">
        <v>31</v>
      </c>
      <c r="I511">
        <v>4</v>
      </c>
      <c r="J511" t="s">
        <v>23</v>
      </c>
    </row>
    <row r="512" spans="6:10" x14ac:dyDescent="0.3">
      <c r="F512">
        <v>3</v>
      </c>
      <c r="G512" t="s">
        <v>31</v>
      </c>
      <c r="I512">
        <v>4</v>
      </c>
      <c r="J512" t="s">
        <v>23</v>
      </c>
    </row>
    <row r="513" spans="6:10" x14ac:dyDescent="0.3">
      <c r="F513">
        <v>4</v>
      </c>
      <c r="G513" t="s">
        <v>31</v>
      </c>
      <c r="I513">
        <v>1</v>
      </c>
      <c r="J513" t="s">
        <v>23</v>
      </c>
    </row>
    <row r="514" spans="6:10" x14ac:dyDescent="0.3">
      <c r="F514">
        <v>3</v>
      </c>
      <c r="G514" t="s">
        <v>31</v>
      </c>
      <c r="I514">
        <v>4</v>
      </c>
      <c r="J514" t="s">
        <v>23</v>
      </c>
    </row>
    <row r="515" spans="6:10" x14ac:dyDescent="0.3">
      <c r="F515">
        <v>4</v>
      </c>
      <c r="G515" t="s">
        <v>31</v>
      </c>
      <c r="I515">
        <v>2</v>
      </c>
      <c r="J515" t="s">
        <v>23</v>
      </c>
    </row>
    <row r="516" spans="6:10" x14ac:dyDescent="0.3">
      <c r="F516">
        <v>2</v>
      </c>
      <c r="G516" t="s">
        <v>31</v>
      </c>
      <c r="I516">
        <v>3</v>
      </c>
      <c r="J516" t="s">
        <v>23</v>
      </c>
    </row>
    <row r="517" spans="6:10" x14ac:dyDescent="0.3">
      <c r="F517">
        <v>2</v>
      </c>
      <c r="G517" t="s">
        <v>31</v>
      </c>
      <c r="I517">
        <v>3</v>
      </c>
      <c r="J517" t="s">
        <v>23</v>
      </c>
    </row>
    <row r="518" spans="6:10" x14ac:dyDescent="0.3">
      <c r="F518">
        <v>4</v>
      </c>
      <c r="G518" t="s">
        <v>31</v>
      </c>
      <c r="I518">
        <v>2</v>
      </c>
      <c r="J518" t="s">
        <v>23</v>
      </c>
    </row>
    <row r="519" spans="6:10" x14ac:dyDescent="0.3">
      <c r="F519">
        <v>1</v>
      </c>
      <c r="G519" t="s">
        <v>31</v>
      </c>
      <c r="I519">
        <v>2</v>
      </c>
      <c r="J519" t="s">
        <v>23</v>
      </c>
    </row>
    <row r="520" spans="6:10" x14ac:dyDescent="0.3">
      <c r="F520">
        <v>2</v>
      </c>
      <c r="G520" t="s">
        <v>31</v>
      </c>
      <c r="I520">
        <v>3</v>
      </c>
      <c r="J520" t="s">
        <v>23</v>
      </c>
    </row>
    <row r="521" spans="6:10" x14ac:dyDescent="0.3">
      <c r="F521">
        <v>3</v>
      </c>
      <c r="G521" t="s">
        <v>31</v>
      </c>
      <c r="I521">
        <v>2</v>
      </c>
      <c r="J521" t="s">
        <v>23</v>
      </c>
    </row>
    <row r="522" spans="6:10" x14ac:dyDescent="0.3">
      <c r="F522">
        <v>3</v>
      </c>
      <c r="G522" t="s">
        <v>31</v>
      </c>
      <c r="I522">
        <v>3</v>
      </c>
      <c r="J522" t="s">
        <v>23</v>
      </c>
    </row>
    <row r="523" spans="6:10" x14ac:dyDescent="0.3">
      <c r="F523">
        <v>2</v>
      </c>
      <c r="G523" t="s">
        <v>31</v>
      </c>
      <c r="I523">
        <v>2</v>
      </c>
      <c r="J523" t="s">
        <v>23</v>
      </c>
    </row>
    <row r="524" spans="6:10" x14ac:dyDescent="0.3">
      <c r="F524">
        <v>3</v>
      </c>
      <c r="G524" t="s">
        <v>31</v>
      </c>
      <c r="I524">
        <v>1</v>
      </c>
      <c r="J524" t="s">
        <v>23</v>
      </c>
    </row>
    <row r="525" spans="6:10" x14ac:dyDescent="0.3">
      <c r="F525">
        <v>4</v>
      </c>
      <c r="G525" t="s">
        <v>31</v>
      </c>
      <c r="I525">
        <v>3</v>
      </c>
      <c r="J525" t="s">
        <v>23</v>
      </c>
    </row>
    <row r="526" spans="6:10" x14ac:dyDescent="0.3">
      <c r="F526">
        <v>5</v>
      </c>
      <c r="G526" t="s">
        <v>31</v>
      </c>
      <c r="I526">
        <v>2</v>
      </c>
      <c r="J526" t="s">
        <v>23</v>
      </c>
    </row>
    <row r="527" spans="6:10" x14ac:dyDescent="0.3">
      <c r="F527">
        <v>3</v>
      </c>
      <c r="G527" t="s">
        <v>31</v>
      </c>
      <c r="I527">
        <v>4</v>
      </c>
      <c r="J527" t="s">
        <v>23</v>
      </c>
    </row>
    <row r="528" spans="6:10" x14ac:dyDescent="0.3">
      <c r="F528">
        <v>4</v>
      </c>
      <c r="G528" t="s">
        <v>31</v>
      </c>
      <c r="I528">
        <v>4</v>
      </c>
      <c r="J528" t="s">
        <v>23</v>
      </c>
    </row>
    <row r="529" spans="6:10" x14ac:dyDescent="0.3">
      <c r="F529">
        <v>2</v>
      </c>
      <c r="G529" t="s">
        <v>31</v>
      </c>
      <c r="I529">
        <v>4</v>
      </c>
      <c r="J529" t="s">
        <v>23</v>
      </c>
    </row>
    <row r="530" spans="6:10" x14ac:dyDescent="0.3">
      <c r="F530">
        <v>3</v>
      </c>
      <c r="G530" t="s">
        <v>31</v>
      </c>
      <c r="I530">
        <v>3</v>
      </c>
      <c r="J530" t="s">
        <v>23</v>
      </c>
    </row>
    <row r="531" spans="6:10" x14ac:dyDescent="0.3">
      <c r="F531">
        <v>4</v>
      </c>
      <c r="G531" t="s">
        <v>31</v>
      </c>
      <c r="I531">
        <v>1</v>
      </c>
      <c r="J531" t="s">
        <v>23</v>
      </c>
    </row>
    <row r="532" spans="6:10" x14ac:dyDescent="0.3">
      <c r="F532">
        <v>2</v>
      </c>
      <c r="G532" t="s">
        <v>31</v>
      </c>
      <c r="I532">
        <v>4</v>
      </c>
      <c r="J532" t="s">
        <v>23</v>
      </c>
    </row>
    <row r="533" spans="6:10" x14ac:dyDescent="0.3">
      <c r="F533">
        <v>3</v>
      </c>
      <c r="G533" t="s">
        <v>31</v>
      </c>
      <c r="I533">
        <v>2</v>
      </c>
      <c r="J533" t="s">
        <v>23</v>
      </c>
    </row>
    <row r="534" spans="6:10" x14ac:dyDescent="0.3">
      <c r="F534">
        <v>1</v>
      </c>
      <c r="G534" t="s">
        <v>31</v>
      </c>
      <c r="I534">
        <v>4</v>
      </c>
      <c r="J534" t="s">
        <v>23</v>
      </c>
    </row>
    <row r="535" spans="6:10" x14ac:dyDescent="0.3">
      <c r="F535">
        <v>2</v>
      </c>
      <c r="G535" t="s">
        <v>31</v>
      </c>
      <c r="I535">
        <v>2</v>
      </c>
      <c r="J535" t="s">
        <v>23</v>
      </c>
    </row>
    <row r="536" spans="6:10" x14ac:dyDescent="0.3">
      <c r="F536">
        <v>3</v>
      </c>
      <c r="G536" t="s">
        <v>31</v>
      </c>
      <c r="I536">
        <v>4</v>
      </c>
      <c r="J536" t="s">
        <v>23</v>
      </c>
    </row>
    <row r="537" spans="6:10" x14ac:dyDescent="0.3">
      <c r="F537">
        <v>3</v>
      </c>
      <c r="G537" t="s">
        <v>31</v>
      </c>
      <c r="I537">
        <v>4</v>
      </c>
      <c r="J537" t="s">
        <v>23</v>
      </c>
    </row>
    <row r="538" spans="6:10" x14ac:dyDescent="0.3">
      <c r="F538">
        <v>4</v>
      </c>
      <c r="G538" t="s">
        <v>31</v>
      </c>
      <c r="I538">
        <v>4</v>
      </c>
      <c r="J538" t="s">
        <v>23</v>
      </c>
    </row>
    <row r="539" spans="6:10" x14ac:dyDescent="0.3">
      <c r="F539">
        <v>3</v>
      </c>
      <c r="G539" t="s">
        <v>31</v>
      </c>
      <c r="I539">
        <v>1</v>
      </c>
      <c r="J539" t="s">
        <v>23</v>
      </c>
    </row>
    <row r="540" spans="6:10" x14ac:dyDescent="0.3">
      <c r="F540">
        <v>4</v>
      </c>
      <c r="G540" t="s">
        <v>31</v>
      </c>
      <c r="I540">
        <v>3</v>
      </c>
      <c r="J540" t="s">
        <v>23</v>
      </c>
    </row>
    <row r="541" spans="6:10" x14ac:dyDescent="0.3">
      <c r="F541">
        <v>2</v>
      </c>
      <c r="G541" t="s">
        <v>31</v>
      </c>
      <c r="I541">
        <v>4</v>
      </c>
      <c r="J541" t="s">
        <v>23</v>
      </c>
    </row>
    <row r="542" spans="6:10" x14ac:dyDescent="0.3">
      <c r="F542">
        <v>3</v>
      </c>
      <c r="G542" t="s">
        <v>31</v>
      </c>
      <c r="I542">
        <v>3</v>
      </c>
      <c r="J542" t="s">
        <v>23</v>
      </c>
    </row>
    <row r="543" spans="6:10" x14ac:dyDescent="0.3">
      <c r="F543">
        <v>3</v>
      </c>
      <c r="G543" t="s">
        <v>31</v>
      </c>
      <c r="I543">
        <v>2</v>
      </c>
      <c r="J543" t="s">
        <v>23</v>
      </c>
    </row>
    <row r="544" spans="6:10" x14ac:dyDescent="0.3">
      <c r="F544">
        <v>3</v>
      </c>
      <c r="G544" t="s">
        <v>31</v>
      </c>
      <c r="I544">
        <v>4</v>
      </c>
      <c r="J544" t="s">
        <v>23</v>
      </c>
    </row>
    <row r="545" spans="6:10" x14ac:dyDescent="0.3">
      <c r="F545">
        <v>4</v>
      </c>
      <c r="G545" t="s">
        <v>31</v>
      </c>
      <c r="I545">
        <v>3</v>
      </c>
      <c r="J545" t="s">
        <v>23</v>
      </c>
    </row>
    <row r="546" spans="6:10" x14ac:dyDescent="0.3">
      <c r="F546">
        <v>2</v>
      </c>
      <c r="G546" t="s">
        <v>31</v>
      </c>
      <c r="I546">
        <v>3</v>
      </c>
      <c r="J546" t="s">
        <v>23</v>
      </c>
    </row>
    <row r="547" spans="6:10" x14ac:dyDescent="0.3">
      <c r="F547">
        <v>4</v>
      </c>
      <c r="G547" t="s">
        <v>31</v>
      </c>
      <c r="I547">
        <v>3</v>
      </c>
      <c r="J547" t="s">
        <v>23</v>
      </c>
    </row>
    <row r="548" spans="6:10" x14ac:dyDescent="0.3">
      <c r="F548">
        <v>4</v>
      </c>
      <c r="G548" t="s">
        <v>31</v>
      </c>
      <c r="I548">
        <v>4</v>
      </c>
      <c r="J548" t="s">
        <v>23</v>
      </c>
    </row>
    <row r="549" spans="6:10" x14ac:dyDescent="0.3">
      <c r="F549">
        <v>5</v>
      </c>
      <c r="G549" t="s">
        <v>31</v>
      </c>
      <c r="I549">
        <v>4</v>
      </c>
      <c r="J549" t="s">
        <v>23</v>
      </c>
    </row>
    <row r="550" spans="6:10" x14ac:dyDescent="0.3">
      <c r="F550">
        <v>3</v>
      </c>
      <c r="G550" t="s">
        <v>31</v>
      </c>
      <c r="I550">
        <v>3</v>
      </c>
      <c r="J550" t="s">
        <v>23</v>
      </c>
    </row>
    <row r="551" spans="6:10" x14ac:dyDescent="0.3">
      <c r="F551">
        <v>3</v>
      </c>
      <c r="G551" t="s">
        <v>31</v>
      </c>
      <c r="I551">
        <v>2</v>
      </c>
      <c r="J551" t="s">
        <v>23</v>
      </c>
    </row>
    <row r="552" spans="6:10" x14ac:dyDescent="0.3">
      <c r="F552">
        <v>2</v>
      </c>
      <c r="G552" t="s">
        <v>31</v>
      </c>
      <c r="I552">
        <v>4</v>
      </c>
      <c r="J552" t="s">
        <v>23</v>
      </c>
    </row>
    <row r="553" spans="6:10" x14ac:dyDescent="0.3">
      <c r="F553">
        <v>4</v>
      </c>
      <c r="G553" t="s">
        <v>31</v>
      </c>
      <c r="I553">
        <v>3</v>
      </c>
      <c r="J553" t="s">
        <v>23</v>
      </c>
    </row>
    <row r="554" spans="6:10" x14ac:dyDescent="0.3">
      <c r="F554">
        <v>3</v>
      </c>
      <c r="G554" t="s">
        <v>31</v>
      </c>
      <c r="I554">
        <v>4</v>
      </c>
      <c r="J554" t="s">
        <v>23</v>
      </c>
    </row>
    <row r="555" spans="6:10" x14ac:dyDescent="0.3">
      <c r="F555">
        <v>1</v>
      </c>
      <c r="G555" t="s">
        <v>31</v>
      </c>
      <c r="I555">
        <v>3</v>
      </c>
      <c r="J555" t="s">
        <v>23</v>
      </c>
    </row>
    <row r="556" spans="6:10" x14ac:dyDescent="0.3">
      <c r="F556">
        <v>4</v>
      </c>
      <c r="G556" t="s">
        <v>31</v>
      </c>
      <c r="I556">
        <v>3</v>
      </c>
      <c r="J556" t="s">
        <v>23</v>
      </c>
    </row>
    <row r="557" spans="6:10" x14ac:dyDescent="0.3">
      <c r="F557">
        <v>4</v>
      </c>
      <c r="G557" t="s">
        <v>31</v>
      </c>
      <c r="I557">
        <v>4</v>
      </c>
      <c r="J557" t="s">
        <v>23</v>
      </c>
    </row>
    <row r="558" spans="6:10" x14ac:dyDescent="0.3">
      <c r="F558">
        <v>2</v>
      </c>
      <c r="G558" t="s">
        <v>31</v>
      </c>
      <c r="I558">
        <v>2</v>
      </c>
      <c r="J558" t="s">
        <v>23</v>
      </c>
    </row>
    <row r="559" spans="6:10" x14ac:dyDescent="0.3">
      <c r="F559">
        <v>3</v>
      </c>
      <c r="G559" t="s">
        <v>31</v>
      </c>
      <c r="I559">
        <v>4</v>
      </c>
      <c r="J559" t="s">
        <v>23</v>
      </c>
    </row>
    <row r="560" spans="6:10" x14ac:dyDescent="0.3">
      <c r="F560">
        <v>3</v>
      </c>
      <c r="G560" t="s">
        <v>31</v>
      </c>
      <c r="I560">
        <v>3</v>
      </c>
      <c r="J560" t="s">
        <v>23</v>
      </c>
    </row>
    <row r="561" spans="6:10" x14ac:dyDescent="0.3">
      <c r="F561">
        <v>4</v>
      </c>
      <c r="G561" t="s">
        <v>31</v>
      </c>
      <c r="I561">
        <v>4</v>
      </c>
      <c r="J561" t="s">
        <v>23</v>
      </c>
    </row>
    <row r="562" spans="6:10" x14ac:dyDescent="0.3">
      <c r="F562">
        <v>3</v>
      </c>
      <c r="G562" t="s">
        <v>31</v>
      </c>
      <c r="I562">
        <v>4</v>
      </c>
      <c r="J562" t="s">
        <v>23</v>
      </c>
    </row>
    <row r="563" spans="6:10" x14ac:dyDescent="0.3">
      <c r="F563">
        <v>4</v>
      </c>
      <c r="G563" t="s">
        <v>31</v>
      </c>
      <c r="I563">
        <v>4</v>
      </c>
      <c r="J563" t="s">
        <v>23</v>
      </c>
    </row>
    <row r="564" spans="6:10" x14ac:dyDescent="0.3">
      <c r="F564">
        <v>4</v>
      </c>
      <c r="G564" t="s">
        <v>31</v>
      </c>
      <c r="I564">
        <v>2</v>
      </c>
      <c r="J564" t="s">
        <v>23</v>
      </c>
    </row>
    <row r="565" spans="6:10" x14ac:dyDescent="0.3">
      <c r="F565">
        <v>4</v>
      </c>
      <c r="G565" t="s">
        <v>31</v>
      </c>
      <c r="I565">
        <v>4</v>
      </c>
      <c r="J565" t="s">
        <v>23</v>
      </c>
    </row>
    <row r="566" spans="6:10" x14ac:dyDescent="0.3">
      <c r="F566">
        <v>2</v>
      </c>
      <c r="G566" t="s">
        <v>31</v>
      </c>
      <c r="I566">
        <v>3</v>
      </c>
      <c r="J566" t="s">
        <v>23</v>
      </c>
    </row>
    <row r="567" spans="6:10" x14ac:dyDescent="0.3">
      <c r="F567">
        <v>4</v>
      </c>
      <c r="G567" t="s">
        <v>31</v>
      </c>
      <c r="I567">
        <v>1</v>
      </c>
      <c r="J567" t="s">
        <v>23</v>
      </c>
    </row>
    <row r="568" spans="6:10" x14ac:dyDescent="0.3">
      <c r="F568">
        <v>2</v>
      </c>
      <c r="G568" t="s">
        <v>31</v>
      </c>
      <c r="I568">
        <v>3</v>
      </c>
      <c r="J568" t="s">
        <v>23</v>
      </c>
    </row>
    <row r="569" spans="6:10" x14ac:dyDescent="0.3">
      <c r="F569">
        <v>2</v>
      </c>
      <c r="G569" t="s">
        <v>31</v>
      </c>
      <c r="I569">
        <v>1</v>
      </c>
      <c r="J569" t="s">
        <v>23</v>
      </c>
    </row>
    <row r="570" spans="6:10" x14ac:dyDescent="0.3">
      <c r="F570">
        <v>3</v>
      </c>
      <c r="G570" t="s">
        <v>31</v>
      </c>
      <c r="I570">
        <v>3</v>
      </c>
      <c r="J570" t="s">
        <v>23</v>
      </c>
    </row>
    <row r="571" spans="6:10" x14ac:dyDescent="0.3">
      <c r="F571">
        <v>4</v>
      </c>
      <c r="G571" t="s">
        <v>31</v>
      </c>
      <c r="I571">
        <v>3</v>
      </c>
      <c r="J571" t="s">
        <v>23</v>
      </c>
    </row>
    <row r="572" spans="6:10" x14ac:dyDescent="0.3">
      <c r="F572">
        <v>3</v>
      </c>
      <c r="G572" t="s">
        <v>31</v>
      </c>
      <c r="I572">
        <v>3</v>
      </c>
      <c r="J572" t="s">
        <v>23</v>
      </c>
    </row>
    <row r="573" spans="6:10" x14ac:dyDescent="0.3">
      <c r="F573">
        <v>4</v>
      </c>
      <c r="G573" t="s">
        <v>31</v>
      </c>
      <c r="I573">
        <v>2</v>
      </c>
      <c r="J573" t="s">
        <v>23</v>
      </c>
    </row>
    <row r="574" spans="6:10" x14ac:dyDescent="0.3">
      <c r="F574">
        <v>2</v>
      </c>
      <c r="G574" t="s">
        <v>31</v>
      </c>
      <c r="I574">
        <v>4</v>
      </c>
      <c r="J574" t="s">
        <v>23</v>
      </c>
    </row>
    <row r="575" spans="6:10" x14ac:dyDescent="0.3">
      <c r="F575">
        <v>3</v>
      </c>
      <c r="G575" t="s">
        <v>31</v>
      </c>
      <c r="I575">
        <v>1</v>
      </c>
      <c r="J575" t="s">
        <v>23</v>
      </c>
    </row>
    <row r="576" spans="6:10" x14ac:dyDescent="0.3">
      <c r="F576">
        <v>3</v>
      </c>
      <c r="G576" t="s">
        <v>31</v>
      </c>
      <c r="I576">
        <v>2</v>
      </c>
      <c r="J576" t="s">
        <v>23</v>
      </c>
    </row>
    <row r="577" spans="6:10" x14ac:dyDescent="0.3">
      <c r="F577">
        <v>4</v>
      </c>
      <c r="G577" t="s">
        <v>31</v>
      </c>
      <c r="I577">
        <v>3</v>
      </c>
      <c r="J577" t="s">
        <v>23</v>
      </c>
    </row>
    <row r="578" spans="6:10" x14ac:dyDescent="0.3">
      <c r="F578">
        <v>4</v>
      </c>
      <c r="G578" t="s">
        <v>31</v>
      </c>
      <c r="I578">
        <v>3</v>
      </c>
      <c r="J578" t="s">
        <v>23</v>
      </c>
    </row>
    <row r="579" spans="6:10" x14ac:dyDescent="0.3">
      <c r="F579">
        <v>3</v>
      </c>
      <c r="G579" t="s">
        <v>31</v>
      </c>
      <c r="I579">
        <v>3</v>
      </c>
      <c r="J579" t="s">
        <v>23</v>
      </c>
    </row>
    <row r="580" spans="6:10" x14ac:dyDescent="0.3">
      <c r="F580">
        <v>2</v>
      </c>
      <c r="G580" t="s">
        <v>31</v>
      </c>
      <c r="I580">
        <v>2</v>
      </c>
      <c r="J580" t="s">
        <v>23</v>
      </c>
    </row>
    <row r="581" spans="6:10" x14ac:dyDescent="0.3">
      <c r="F581">
        <v>4</v>
      </c>
      <c r="G581" t="s">
        <v>31</v>
      </c>
      <c r="I581">
        <v>1</v>
      </c>
      <c r="J581" t="s">
        <v>23</v>
      </c>
    </row>
    <row r="582" spans="6:10" x14ac:dyDescent="0.3">
      <c r="F582">
        <v>3</v>
      </c>
      <c r="G582" t="s">
        <v>31</v>
      </c>
      <c r="I582">
        <v>2</v>
      </c>
      <c r="J582" t="s">
        <v>23</v>
      </c>
    </row>
    <row r="583" spans="6:10" x14ac:dyDescent="0.3">
      <c r="F583">
        <v>4</v>
      </c>
      <c r="G583" t="s">
        <v>31</v>
      </c>
      <c r="I583">
        <v>3</v>
      </c>
      <c r="J583" t="s">
        <v>23</v>
      </c>
    </row>
    <row r="584" spans="6:10" x14ac:dyDescent="0.3">
      <c r="F584">
        <v>2</v>
      </c>
      <c r="G584" t="s">
        <v>31</v>
      </c>
      <c r="I584">
        <v>4</v>
      </c>
      <c r="J584" t="s">
        <v>23</v>
      </c>
    </row>
    <row r="585" spans="6:10" x14ac:dyDescent="0.3">
      <c r="F585">
        <v>1</v>
      </c>
      <c r="G585" t="s">
        <v>31</v>
      </c>
      <c r="I585">
        <v>2</v>
      </c>
      <c r="J585" t="s">
        <v>23</v>
      </c>
    </row>
    <row r="586" spans="6:10" x14ac:dyDescent="0.3">
      <c r="F586">
        <v>3</v>
      </c>
      <c r="G586" t="s">
        <v>31</v>
      </c>
      <c r="I586">
        <v>2</v>
      </c>
      <c r="J586" t="s">
        <v>23</v>
      </c>
    </row>
    <row r="587" spans="6:10" x14ac:dyDescent="0.3">
      <c r="F587">
        <v>2</v>
      </c>
      <c r="G587" t="s">
        <v>31</v>
      </c>
      <c r="I587">
        <v>4</v>
      </c>
      <c r="J587" t="s">
        <v>23</v>
      </c>
    </row>
    <row r="588" spans="6:10" x14ac:dyDescent="0.3">
      <c r="F588">
        <v>4</v>
      </c>
      <c r="G588" t="s">
        <v>31</v>
      </c>
      <c r="I588">
        <v>3</v>
      </c>
      <c r="J588" t="s">
        <v>23</v>
      </c>
    </row>
    <row r="589" spans="6:10" x14ac:dyDescent="0.3">
      <c r="F589">
        <v>4</v>
      </c>
      <c r="G589" t="s">
        <v>31</v>
      </c>
      <c r="I589">
        <v>2</v>
      </c>
      <c r="J589" t="s">
        <v>23</v>
      </c>
    </row>
    <row r="590" spans="6:10" x14ac:dyDescent="0.3">
      <c r="F590">
        <v>3</v>
      </c>
      <c r="G590" t="s">
        <v>31</v>
      </c>
      <c r="I590">
        <v>4</v>
      </c>
      <c r="J590" t="s">
        <v>23</v>
      </c>
    </row>
    <row r="591" spans="6:10" x14ac:dyDescent="0.3">
      <c r="F591">
        <v>2</v>
      </c>
      <c r="G591" t="s">
        <v>31</v>
      </c>
      <c r="I591">
        <v>2</v>
      </c>
      <c r="J591" t="s">
        <v>23</v>
      </c>
    </row>
    <row r="592" spans="6:10" x14ac:dyDescent="0.3">
      <c r="F592">
        <v>1</v>
      </c>
      <c r="G592" t="s">
        <v>31</v>
      </c>
      <c r="I592">
        <v>1</v>
      </c>
      <c r="J592" t="s">
        <v>23</v>
      </c>
    </row>
    <row r="593" spans="6:10" x14ac:dyDescent="0.3">
      <c r="F593">
        <v>2</v>
      </c>
      <c r="G593" t="s">
        <v>31</v>
      </c>
      <c r="I593">
        <v>3</v>
      </c>
      <c r="J593" t="s">
        <v>23</v>
      </c>
    </row>
    <row r="594" spans="6:10" x14ac:dyDescent="0.3">
      <c r="F594">
        <v>1</v>
      </c>
      <c r="G594" t="s">
        <v>31</v>
      </c>
      <c r="I594">
        <v>1</v>
      </c>
      <c r="J594" t="s">
        <v>23</v>
      </c>
    </row>
    <row r="595" spans="6:10" x14ac:dyDescent="0.3">
      <c r="F595">
        <v>3</v>
      </c>
      <c r="G595" t="s">
        <v>31</v>
      </c>
      <c r="I595">
        <v>4</v>
      </c>
      <c r="J595" t="s">
        <v>23</v>
      </c>
    </row>
    <row r="596" spans="6:10" x14ac:dyDescent="0.3">
      <c r="F596">
        <v>4</v>
      </c>
      <c r="G596" t="s">
        <v>31</v>
      </c>
      <c r="I596">
        <v>4</v>
      </c>
      <c r="J596" t="s">
        <v>23</v>
      </c>
    </row>
    <row r="597" spans="6:10" x14ac:dyDescent="0.3">
      <c r="F597">
        <v>3</v>
      </c>
      <c r="G597" t="s">
        <v>31</v>
      </c>
      <c r="I597">
        <v>4</v>
      </c>
      <c r="J597" t="s">
        <v>23</v>
      </c>
    </row>
    <row r="598" spans="6:10" x14ac:dyDescent="0.3">
      <c r="F598">
        <v>2</v>
      </c>
      <c r="G598" t="s">
        <v>31</v>
      </c>
      <c r="I598">
        <v>4</v>
      </c>
      <c r="J598" t="s">
        <v>23</v>
      </c>
    </row>
    <row r="599" spans="6:10" x14ac:dyDescent="0.3">
      <c r="F599">
        <v>2</v>
      </c>
      <c r="G599" t="s">
        <v>31</v>
      </c>
      <c r="I599">
        <v>2</v>
      </c>
      <c r="J599" t="s">
        <v>23</v>
      </c>
    </row>
    <row r="600" spans="6:10" x14ac:dyDescent="0.3">
      <c r="F600">
        <v>2</v>
      </c>
      <c r="G600" t="s">
        <v>31</v>
      </c>
      <c r="I600">
        <v>3</v>
      </c>
      <c r="J600" t="s">
        <v>23</v>
      </c>
    </row>
    <row r="601" spans="6:10" x14ac:dyDescent="0.3">
      <c r="F601">
        <v>5</v>
      </c>
      <c r="G601" t="s">
        <v>31</v>
      </c>
      <c r="I601">
        <v>3</v>
      </c>
      <c r="J601" t="s">
        <v>23</v>
      </c>
    </row>
    <row r="602" spans="6:10" x14ac:dyDescent="0.3">
      <c r="F602">
        <v>5</v>
      </c>
      <c r="G602" t="s">
        <v>31</v>
      </c>
      <c r="I602">
        <v>3</v>
      </c>
      <c r="J602" t="s">
        <v>23</v>
      </c>
    </row>
    <row r="603" spans="6:10" x14ac:dyDescent="0.3">
      <c r="F603">
        <v>2</v>
      </c>
      <c r="G603" t="s">
        <v>31</v>
      </c>
      <c r="I603">
        <v>4</v>
      </c>
      <c r="J603" t="s">
        <v>23</v>
      </c>
    </row>
    <row r="604" spans="6:10" x14ac:dyDescent="0.3">
      <c r="F604">
        <v>3</v>
      </c>
      <c r="G604" t="s">
        <v>31</v>
      </c>
      <c r="I604">
        <v>3</v>
      </c>
      <c r="J604" t="s">
        <v>23</v>
      </c>
    </row>
    <row r="605" spans="6:10" x14ac:dyDescent="0.3">
      <c r="F605">
        <v>3</v>
      </c>
      <c r="G605" t="s">
        <v>31</v>
      </c>
      <c r="I605">
        <v>4</v>
      </c>
      <c r="J605" t="s">
        <v>23</v>
      </c>
    </row>
    <row r="606" spans="6:10" x14ac:dyDescent="0.3">
      <c r="F606">
        <v>4</v>
      </c>
      <c r="G606" t="s">
        <v>31</v>
      </c>
      <c r="I606">
        <v>3</v>
      </c>
      <c r="J606" t="s">
        <v>23</v>
      </c>
    </row>
    <row r="607" spans="6:10" x14ac:dyDescent="0.3">
      <c r="F607">
        <v>1</v>
      </c>
      <c r="G607" t="s">
        <v>31</v>
      </c>
      <c r="I607">
        <v>3</v>
      </c>
      <c r="J607" t="s">
        <v>23</v>
      </c>
    </row>
    <row r="608" spans="6:10" x14ac:dyDescent="0.3">
      <c r="F608">
        <v>4</v>
      </c>
      <c r="G608" t="s">
        <v>31</v>
      </c>
      <c r="I608">
        <v>2</v>
      </c>
      <c r="J608" t="s">
        <v>23</v>
      </c>
    </row>
    <row r="609" spans="6:10" x14ac:dyDescent="0.3">
      <c r="F609">
        <v>3</v>
      </c>
      <c r="G609" t="s">
        <v>31</v>
      </c>
      <c r="I609">
        <v>3</v>
      </c>
      <c r="J609" t="s">
        <v>23</v>
      </c>
    </row>
    <row r="610" spans="6:10" x14ac:dyDescent="0.3">
      <c r="F610">
        <v>4</v>
      </c>
      <c r="G610" t="s">
        <v>31</v>
      </c>
      <c r="I610">
        <v>4</v>
      </c>
      <c r="J610" t="s">
        <v>23</v>
      </c>
    </row>
    <row r="611" spans="6:10" x14ac:dyDescent="0.3">
      <c r="F611">
        <v>4</v>
      </c>
      <c r="G611" t="s">
        <v>31</v>
      </c>
      <c r="I611">
        <v>2</v>
      </c>
      <c r="J611" t="s">
        <v>23</v>
      </c>
    </row>
    <row r="612" spans="6:10" x14ac:dyDescent="0.3">
      <c r="F612">
        <v>3</v>
      </c>
      <c r="G612" t="s">
        <v>31</v>
      </c>
      <c r="I612">
        <v>4</v>
      </c>
      <c r="J612" t="s">
        <v>23</v>
      </c>
    </row>
    <row r="613" spans="6:10" x14ac:dyDescent="0.3">
      <c r="F613">
        <v>3</v>
      </c>
      <c r="G613" t="s">
        <v>31</v>
      </c>
      <c r="I613">
        <v>1</v>
      </c>
      <c r="J613" t="s">
        <v>23</v>
      </c>
    </row>
    <row r="614" spans="6:10" x14ac:dyDescent="0.3">
      <c r="F614">
        <v>1</v>
      </c>
      <c r="G614" t="s">
        <v>31</v>
      </c>
      <c r="I614">
        <v>2</v>
      </c>
      <c r="J614" t="s">
        <v>23</v>
      </c>
    </row>
    <row r="615" spans="6:10" x14ac:dyDescent="0.3">
      <c r="F615">
        <v>3</v>
      </c>
      <c r="G615" t="s">
        <v>31</v>
      </c>
      <c r="I615">
        <v>4</v>
      </c>
      <c r="J615" t="s">
        <v>23</v>
      </c>
    </row>
    <row r="616" spans="6:10" x14ac:dyDescent="0.3">
      <c r="F616">
        <v>3</v>
      </c>
      <c r="G616" t="s">
        <v>31</v>
      </c>
      <c r="I616">
        <v>2</v>
      </c>
      <c r="J616" t="s">
        <v>23</v>
      </c>
    </row>
    <row r="617" spans="6:10" x14ac:dyDescent="0.3">
      <c r="F617">
        <v>3</v>
      </c>
      <c r="G617" t="s">
        <v>31</v>
      </c>
      <c r="I617">
        <v>3</v>
      </c>
      <c r="J617" t="s">
        <v>23</v>
      </c>
    </row>
    <row r="618" spans="6:10" x14ac:dyDescent="0.3">
      <c r="F618">
        <v>3</v>
      </c>
      <c r="G618" t="s">
        <v>31</v>
      </c>
      <c r="I618">
        <v>2</v>
      </c>
      <c r="J618" t="s">
        <v>23</v>
      </c>
    </row>
    <row r="619" spans="6:10" x14ac:dyDescent="0.3">
      <c r="F619">
        <v>3</v>
      </c>
      <c r="G619" t="s">
        <v>31</v>
      </c>
      <c r="I619">
        <v>5</v>
      </c>
      <c r="J619" t="s">
        <v>23</v>
      </c>
    </row>
    <row r="620" spans="6:10" x14ac:dyDescent="0.3">
      <c r="F620">
        <v>3</v>
      </c>
      <c r="G620" t="s">
        <v>31</v>
      </c>
      <c r="I620">
        <v>4</v>
      </c>
      <c r="J620" t="s">
        <v>23</v>
      </c>
    </row>
    <row r="621" spans="6:10" x14ac:dyDescent="0.3">
      <c r="F621">
        <v>3</v>
      </c>
      <c r="G621" t="s">
        <v>31</v>
      </c>
      <c r="I621">
        <v>4</v>
      </c>
      <c r="J621" t="s">
        <v>23</v>
      </c>
    </row>
    <row r="622" spans="6:10" x14ac:dyDescent="0.3">
      <c r="F622">
        <v>3</v>
      </c>
      <c r="G622" t="s">
        <v>31</v>
      </c>
      <c r="I622">
        <v>4</v>
      </c>
      <c r="J622" t="s">
        <v>23</v>
      </c>
    </row>
    <row r="623" spans="6:10" x14ac:dyDescent="0.3">
      <c r="F623">
        <v>3</v>
      </c>
      <c r="G623" t="s">
        <v>31</v>
      </c>
      <c r="I623">
        <v>3</v>
      </c>
      <c r="J623" t="s">
        <v>23</v>
      </c>
    </row>
    <row r="624" spans="6:10" x14ac:dyDescent="0.3">
      <c r="F624">
        <v>3</v>
      </c>
      <c r="G624" t="s">
        <v>31</v>
      </c>
      <c r="I624">
        <v>3</v>
      </c>
      <c r="J624" t="s">
        <v>23</v>
      </c>
    </row>
    <row r="625" spans="6:10" x14ac:dyDescent="0.3">
      <c r="F625">
        <v>5</v>
      </c>
      <c r="G625" t="s">
        <v>31</v>
      </c>
      <c r="I625">
        <v>3</v>
      </c>
      <c r="J625" t="s">
        <v>23</v>
      </c>
    </row>
    <row r="626" spans="6:10" x14ac:dyDescent="0.3">
      <c r="F626">
        <v>3</v>
      </c>
      <c r="G626" t="s">
        <v>31</v>
      </c>
      <c r="I626">
        <v>3</v>
      </c>
      <c r="J626" t="s">
        <v>23</v>
      </c>
    </row>
    <row r="627" spans="6:10" x14ac:dyDescent="0.3">
      <c r="F627">
        <v>3</v>
      </c>
      <c r="G627" t="s">
        <v>31</v>
      </c>
      <c r="I627">
        <v>3</v>
      </c>
      <c r="J627" t="s">
        <v>23</v>
      </c>
    </row>
    <row r="628" spans="6:10" x14ac:dyDescent="0.3">
      <c r="F628">
        <v>4</v>
      </c>
      <c r="G628" t="s">
        <v>31</v>
      </c>
      <c r="I628">
        <v>3</v>
      </c>
      <c r="J628" t="s">
        <v>23</v>
      </c>
    </row>
    <row r="629" spans="6:10" x14ac:dyDescent="0.3">
      <c r="F629">
        <v>4</v>
      </c>
      <c r="G629" t="s">
        <v>31</v>
      </c>
      <c r="I629">
        <v>3</v>
      </c>
      <c r="J629" t="s">
        <v>23</v>
      </c>
    </row>
    <row r="630" spans="6:10" x14ac:dyDescent="0.3">
      <c r="F630">
        <v>3</v>
      </c>
      <c r="G630" t="s">
        <v>31</v>
      </c>
      <c r="I630">
        <v>1</v>
      </c>
      <c r="J630" t="s">
        <v>23</v>
      </c>
    </row>
    <row r="631" spans="6:10" x14ac:dyDescent="0.3">
      <c r="F631">
        <v>2</v>
      </c>
      <c r="G631" t="s">
        <v>31</v>
      </c>
      <c r="I631">
        <v>4</v>
      </c>
      <c r="J631" t="s">
        <v>23</v>
      </c>
    </row>
    <row r="632" spans="6:10" x14ac:dyDescent="0.3">
      <c r="F632">
        <v>3</v>
      </c>
      <c r="G632" t="s">
        <v>31</v>
      </c>
      <c r="I632">
        <v>3</v>
      </c>
      <c r="J632" t="s">
        <v>23</v>
      </c>
    </row>
    <row r="633" spans="6:10" x14ac:dyDescent="0.3">
      <c r="F633">
        <v>2</v>
      </c>
      <c r="G633" t="s">
        <v>31</v>
      </c>
      <c r="I633">
        <v>3</v>
      </c>
      <c r="J633" t="s">
        <v>23</v>
      </c>
    </row>
    <row r="634" spans="6:10" x14ac:dyDescent="0.3">
      <c r="F634">
        <v>2</v>
      </c>
      <c r="G634" t="s">
        <v>31</v>
      </c>
      <c r="I634">
        <v>4</v>
      </c>
      <c r="J634" t="s">
        <v>23</v>
      </c>
    </row>
    <row r="635" spans="6:10" x14ac:dyDescent="0.3">
      <c r="F635">
        <v>3</v>
      </c>
      <c r="G635" t="s">
        <v>31</v>
      </c>
      <c r="I635">
        <v>4</v>
      </c>
      <c r="J635" t="s">
        <v>23</v>
      </c>
    </row>
    <row r="636" spans="6:10" x14ac:dyDescent="0.3">
      <c r="F636">
        <v>3</v>
      </c>
      <c r="G636" t="s">
        <v>31</v>
      </c>
      <c r="I636">
        <v>4</v>
      </c>
      <c r="J636" t="s">
        <v>23</v>
      </c>
    </row>
    <row r="637" spans="6:10" x14ac:dyDescent="0.3">
      <c r="F637">
        <v>3</v>
      </c>
      <c r="G637" t="s">
        <v>31</v>
      </c>
      <c r="I637">
        <v>2</v>
      </c>
      <c r="J637" t="s">
        <v>23</v>
      </c>
    </row>
    <row r="638" spans="6:10" x14ac:dyDescent="0.3">
      <c r="F638">
        <v>3</v>
      </c>
      <c r="G638" t="s">
        <v>31</v>
      </c>
      <c r="I638">
        <v>1</v>
      </c>
      <c r="J638" t="s">
        <v>23</v>
      </c>
    </row>
    <row r="639" spans="6:10" x14ac:dyDescent="0.3">
      <c r="F639">
        <v>3</v>
      </c>
      <c r="G639" t="s">
        <v>31</v>
      </c>
      <c r="I639">
        <v>3</v>
      </c>
      <c r="J639" t="s">
        <v>23</v>
      </c>
    </row>
    <row r="640" spans="6:10" x14ac:dyDescent="0.3">
      <c r="F640">
        <v>3</v>
      </c>
      <c r="G640" t="s">
        <v>31</v>
      </c>
      <c r="I640">
        <v>2</v>
      </c>
      <c r="J640" t="s">
        <v>23</v>
      </c>
    </row>
    <row r="641" spans="6:10" x14ac:dyDescent="0.3">
      <c r="F641">
        <v>4</v>
      </c>
      <c r="G641" t="s">
        <v>31</v>
      </c>
      <c r="I641">
        <v>3</v>
      </c>
      <c r="J641" t="s">
        <v>23</v>
      </c>
    </row>
    <row r="642" spans="6:10" x14ac:dyDescent="0.3">
      <c r="F642">
        <v>4</v>
      </c>
      <c r="G642" t="s">
        <v>31</v>
      </c>
      <c r="I642">
        <v>2</v>
      </c>
      <c r="J642" t="s">
        <v>23</v>
      </c>
    </row>
    <row r="643" spans="6:10" x14ac:dyDescent="0.3">
      <c r="F643">
        <v>2</v>
      </c>
      <c r="G643" t="s">
        <v>31</v>
      </c>
      <c r="I643">
        <v>3</v>
      </c>
      <c r="J643" t="s">
        <v>23</v>
      </c>
    </row>
    <row r="644" spans="6:10" x14ac:dyDescent="0.3">
      <c r="F644">
        <v>3</v>
      </c>
      <c r="G644" t="s">
        <v>31</v>
      </c>
      <c r="I644">
        <v>2</v>
      </c>
      <c r="J644" t="s">
        <v>23</v>
      </c>
    </row>
    <row r="645" spans="6:10" x14ac:dyDescent="0.3">
      <c r="F645">
        <v>4</v>
      </c>
      <c r="G645" t="s">
        <v>31</v>
      </c>
      <c r="I645">
        <v>4</v>
      </c>
      <c r="J645" t="s">
        <v>23</v>
      </c>
    </row>
    <row r="646" spans="6:10" x14ac:dyDescent="0.3">
      <c r="F646">
        <v>4</v>
      </c>
      <c r="G646" t="s">
        <v>31</v>
      </c>
      <c r="I646">
        <v>2</v>
      </c>
      <c r="J646" t="s">
        <v>23</v>
      </c>
    </row>
    <row r="647" spans="6:10" x14ac:dyDescent="0.3">
      <c r="F647">
        <v>1</v>
      </c>
      <c r="G647" t="s">
        <v>31</v>
      </c>
      <c r="I647">
        <v>3</v>
      </c>
      <c r="J647" t="s">
        <v>23</v>
      </c>
    </row>
    <row r="648" spans="6:10" x14ac:dyDescent="0.3">
      <c r="F648">
        <v>3</v>
      </c>
      <c r="G648" t="s">
        <v>31</v>
      </c>
      <c r="I648">
        <v>4</v>
      </c>
      <c r="J648" t="s">
        <v>23</v>
      </c>
    </row>
    <row r="649" spans="6:10" x14ac:dyDescent="0.3">
      <c r="F649">
        <v>1</v>
      </c>
      <c r="G649" t="s">
        <v>31</v>
      </c>
      <c r="I649">
        <v>2</v>
      </c>
      <c r="J649" t="s">
        <v>23</v>
      </c>
    </row>
    <row r="650" spans="6:10" x14ac:dyDescent="0.3">
      <c r="F650">
        <v>3</v>
      </c>
      <c r="G650" t="s">
        <v>31</v>
      </c>
      <c r="I650">
        <v>3</v>
      </c>
      <c r="J650" t="s">
        <v>23</v>
      </c>
    </row>
    <row r="651" spans="6:10" x14ac:dyDescent="0.3">
      <c r="F651">
        <v>3</v>
      </c>
      <c r="G651" t="s">
        <v>31</v>
      </c>
      <c r="I651">
        <v>4</v>
      </c>
      <c r="J651" t="s">
        <v>23</v>
      </c>
    </row>
    <row r="652" spans="6:10" x14ac:dyDescent="0.3">
      <c r="F652">
        <v>2</v>
      </c>
      <c r="G652" t="s">
        <v>31</v>
      </c>
      <c r="I652">
        <v>3</v>
      </c>
      <c r="J652" t="s">
        <v>23</v>
      </c>
    </row>
    <row r="653" spans="6:10" x14ac:dyDescent="0.3">
      <c r="F653">
        <v>1</v>
      </c>
      <c r="G653" t="s">
        <v>31</v>
      </c>
      <c r="I653">
        <v>4</v>
      </c>
      <c r="J653" t="s">
        <v>23</v>
      </c>
    </row>
    <row r="654" spans="6:10" x14ac:dyDescent="0.3">
      <c r="F654">
        <v>2</v>
      </c>
      <c r="G654" t="s">
        <v>31</v>
      </c>
      <c r="I654">
        <v>1</v>
      </c>
      <c r="J654" t="s">
        <v>23</v>
      </c>
    </row>
    <row r="655" spans="6:10" x14ac:dyDescent="0.3">
      <c r="F655">
        <v>4</v>
      </c>
      <c r="G655" t="s">
        <v>31</v>
      </c>
      <c r="I655">
        <v>3</v>
      </c>
      <c r="J655" t="s">
        <v>23</v>
      </c>
    </row>
    <row r="656" spans="6:10" x14ac:dyDescent="0.3">
      <c r="F656">
        <v>4</v>
      </c>
      <c r="G656" t="s">
        <v>31</v>
      </c>
      <c r="I656">
        <v>4</v>
      </c>
      <c r="J656" t="s">
        <v>23</v>
      </c>
    </row>
    <row r="657" spans="6:10" x14ac:dyDescent="0.3">
      <c r="F657">
        <v>2</v>
      </c>
      <c r="G657" t="s">
        <v>31</v>
      </c>
      <c r="I657">
        <v>2</v>
      </c>
      <c r="J657" t="s">
        <v>23</v>
      </c>
    </row>
    <row r="658" spans="6:10" x14ac:dyDescent="0.3">
      <c r="F658">
        <v>2</v>
      </c>
      <c r="G658" t="s">
        <v>31</v>
      </c>
      <c r="I658">
        <v>4</v>
      </c>
      <c r="J658" t="s">
        <v>23</v>
      </c>
    </row>
    <row r="659" spans="6:10" x14ac:dyDescent="0.3">
      <c r="F659">
        <v>2</v>
      </c>
      <c r="G659" t="s">
        <v>31</v>
      </c>
      <c r="I659">
        <v>3</v>
      </c>
      <c r="J659" t="s">
        <v>23</v>
      </c>
    </row>
    <row r="660" spans="6:10" x14ac:dyDescent="0.3">
      <c r="F660">
        <v>4</v>
      </c>
      <c r="G660" t="s">
        <v>31</v>
      </c>
      <c r="I660">
        <v>3</v>
      </c>
      <c r="J660" t="s">
        <v>23</v>
      </c>
    </row>
    <row r="661" spans="6:10" x14ac:dyDescent="0.3">
      <c r="F661">
        <v>3</v>
      </c>
      <c r="G661" t="s">
        <v>31</v>
      </c>
      <c r="I661">
        <v>1</v>
      </c>
      <c r="J661" t="s">
        <v>23</v>
      </c>
    </row>
    <row r="662" spans="6:10" x14ac:dyDescent="0.3">
      <c r="F662">
        <v>3</v>
      </c>
      <c r="G662" t="s">
        <v>31</v>
      </c>
      <c r="I662">
        <v>3</v>
      </c>
      <c r="J662" t="s">
        <v>23</v>
      </c>
    </row>
    <row r="663" spans="6:10" x14ac:dyDescent="0.3">
      <c r="F663">
        <v>1</v>
      </c>
      <c r="G663" t="s">
        <v>31</v>
      </c>
      <c r="I663">
        <v>4</v>
      </c>
      <c r="J663" t="s">
        <v>23</v>
      </c>
    </row>
    <row r="664" spans="6:10" x14ac:dyDescent="0.3">
      <c r="F664">
        <v>5</v>
      </c>
      <c r="G664" t="s">
        <v>31</v>
      </c>
      <c r="I664">
        <v>4</v>
      </c>
      <c r="J664" t="s">
        <v>23</v>
      </c>
    </row>
    <row r="665" spans="6:10" x14ac:dyDescent="0.3">
      <c r="F665">
        <v>1</v>
      </c>
      <c r="G665" t="s">
        <v>31</v>
      </c>
      <c r="I665">
        <v>3</v>
      </c>
      <c r="J665" t="s">
        <v>23</v>
      </c>
    </row>
    <row r="666" spans="6:10" x14ac:dyDescent="0.3">
      <c r="F666">
        <v>3</v>
      </c>
      <c r="G666" t="s">
        <v>31</v>
      </c>
      <c r="I666">
        <v>2</v>
      </c>
      <c r="J666" t="s">
        <v>23</v>
      </c>
    </row>
    <row r="667" spans="6:10" x14ac:dyDescent="0.3">
      <c r="F667">
        <v>4</v>
      </c>
      <c r="G667" t="s">
        <v>31</v>
      </c>
      <c r="I667">
        <v>2</v>
      </c>
      <c r="J667" t="s">
        <v>23</v>
      </c>
    </row>
    <row r="668" spans="6:10" x14ac:dyDescent="0.3">
      <c r="F668">
        <v>4</v>
      </c>
      <c r="G668" t="s">
        <v>31</v>
      </c>
      <c r="I668">
        <v>2</v>
      </c>
      <c r="J668" t="s">
        <v>23</v>
      </c>
    </row>
    <row r="669" spans="6:10" x14ac:dyDescent="0.3">
      <c r="F669">
        <v>4</v>
      </c>
      <c r="G669" t="s">
        <v>31</v>
      </c>
      <c r="I669">
        <v>3</v>
      </c>
      <c r="J669" t="s">
        <v>23</v>
      </c>
    </row>
    <row r="670" spans="6:10" x14ac:dyDescent="0.3">
      <c r="F670">
        <v>2</v>
      </c>
      <c r="G670" t="s">
        <v>31</v>
      </c>
      <c r="I670">
        <v>2</v>
      </c>
      <c r="J670" t="s">
        <v>23</v>
      </c>
    </row>
    <row r="671" spans="6:10" x14ac:dyDescent="0.3">
      <c r="F671">
        <v>3</v>
      </c>
      <c r="G671" t="s">
        <v>31</v>
      </c>
      <c r="I671">
        <v>4</v>
      </c>
      <c r="J671" t="s">
        <v>23</v>
      </c>
    </row>
    <row r="672" spans="6:10" x14ac:dyDescent="0.3">
      <c r="F672">
        <v>2</v>
      </c>
      <c r="G672" t="s">
        <v>31</v>
      </c>
      <c r="I672">
        <v>4</v>
      </c>
      <c r="J672" t="s">
        <v>23</v>
      </c>
    </row>
    <row r="673" spans="6:10" x14ac:dyDescent="0.3">
      <c r="F673">
        <v>3</v>
      </c>
      <c r="G673" t="s">
        <v>31</v>
      </c>
      <c r="I673">
        <v>3</v>
      </c>
      <c r="J673" t="s">
        <v>23</v>
      </c>
    </row>
    <row r="674" spans="6:10" x14ac:dyDescent="0.3">
      <c r="F674">
        <v>4</v>
      </c>
      <c r="G674" t="s">
        <v>31</v>
      </c>
      <c r="I674">
        <v>4</v>
      </c>
      <c r="J674" t="s">
        <v>23</v>
      </c>
    </row>
    <row r="675" spans="6:10" x14ac:dyDescent="0.3">
      <c r="F675">
        <v>3</v>
      </c>
      <c r="G675" t="s">
        <v>31</v>
      </c>
      <c r="I675">
        <v>1</v>
      </c>
      <c r="J675" t="s">
        <v>23</v>
      </c>
    </row>
    <row r="676" spans="6:10" x14ac:dyDescent="0.3">
      <c r="F676">
        <v>2</v>
      </c>
      <c r="G676" t="s">
        <v>31</v>
      </c>
      <c r="I676">
        <v>1</v>
      </c>
      <c r="J676" t="s">
        <v>23</v>
      </c>
    </row>
    <row r="677" spans="6:10" x14ac:dyDescent="0.3">
      <c r="F677">
        <v>3</v>
      </c>
      <c r="G677" t="s">
        <v>31</v>
      </c>
      <c r="I677">
        <v>4</v>
      </c>
      <c r="J677" t="s">
        <v>23</v>
      </c>
    </row>
    <row r="678" spans="6:10" x14ac:dyDescent="0.3">
      <c r="F678">
        <v>4</v>
      </c>
      <c r="G678" t="s">
        <v>31</v>
      </c>
      <c r="I678">
        <v>3</v>
      </c>
      <c r="J678" t="s">
        <v>23</v>
      </c>
    </row>
    <row r="679" spans="6:10" x14ac:dyDescent="0.3">
      <c r="F679">
        <v>5</v>
      </c>
      <c r="G679" t="s">
        <v>31</v>
      </c>
      <c r="I679">
        <v>3</v>
      </c>
      <c r="J679" t="s">
        <v>23</v>
      </c>
    </row>
    <row r="680" spans="6:10" x14ac:dyDescent="0.3">
      <c r="F680">
        <v>4</v>
      </c>
      <c r="G680" t="s">
        <v>31</v>
      </c>
      <c r="I680">
        <v>1</v>
      </c>
      <c r="J680" t="s">
        <v>23</v>
      </c>
    </row>
    <row r="681" spans="6:10" x14ac:dyDescent="0.3">
      <c r="F681">
        <v>3</v>
      </c>
      <c r="G681" t="s">
        <v>31</v>
      </c>
      <c r="I681">
        <v>1</v>
      </c>
      <c r="J681" t="s">
        <v>23</v>
      </c>
    </row>
    <row r="682" spans="6:10" x14ac:dyDescent="0.3">
      <c r="F682">
        <v>4</v>
      </c>
      <c r="G682" t="s">
        <v>31</v>
      </c>
      <c r="I682">
        <v>2</v>
      </c>
      <c r="J682" t="s">
        <v>23</v>
      </c>
    </row>
    <row r="683" spans="6:10" x14ac:dyDescent="0.3">
      <c r="F683">
        <v>4</v>
      </c>
      <c r="G683" t="s">
        <v>31</v>
      </c>
      <c r="I683">
        <v>4</v>
      </c>
      <c r="J683" t="s">
        <v>23</v>
      </c>
    </row>
    <row r="684" spans="6:10" x14ac:dyDescent="0.3">
      <c r="F684">
        <v>1</v>
      </c>
      <c r="G684" t="s">
        <v>31</v>
      </c>
      <c r="I684">
        <v>4</v>
      </c>
      <c r="J684" t="s">
        <v>23</v>
      </c>
    </row>
    <row r="685" spans="6:10" x14ac:dyDescent="0.3">
      <c r="F685">
        <v>2</v>
      </c>
      <c r="G685" t="s">
        <v>31</v>
      </c>
      <c r="I685">
        <v>3</v>
      </c>
      <c r="J685" t="s">
        <v>23</v>
      </c>
    </row>
    <row r="686" spans="6:10" x14ac:dyDescent="0.3">
      <c r="F686">
        <v>2</v>
      </c>
      <c r="G686" t="s">
        <v>31</v>
      </c>
      <c r="I686">
        <v>3</v>
      </c>
      <c r="J686" t="s">
        <v>23</v>
      </c>
    </row>
    <row r="687" spans="6:10" x14ac:dyDescent="0.3">
      <c r="F687">
        <v>3</v>
      </c>
      <c r="G687" t="s">
        <v>31</v>
      </c>
      <c r="I687">
        <v>5</v>
      </c>
      <c r="J687" t="s">
        <v>23</v>
      </c>
    </row>
    <row r="688" spans="6:10" x14ac:dyDescent="0.3">
      <c r="F688">
        <v>4</v>
      </c>
      <c r="G688" t="s">
        <v>31</v>
      </c>
      <c r="I688">
        <v>3</v>
      </c>
      <c r="J688" t="s">
        <v>23</v>
      </c>
    </row>
    <row r="689" spans="6:10" x14ac:dyDescent="0.3">
      <c r="F689">
        <v>1</v>
      </c>
      <c r="G689" t="s">
        <v>31</v>
      </c>
      <c r="I689">
        <v>2</v>
      </c>
      <c r="J689" t="s">
        <v>23</v>
      </c>
    </row>
    <row r="690" spans="6:10" x14ac:dyDescent="0.3">
      <c r="F690">
        <v>4</v>
      </c>
      <c r="G690" t="s">
        <v>31</v>
      </c>
      <c r="I690">
        <v>3</v>
      </c>
      <c r="J690" t="s">
        <v>23</v>
      </c>
    </row>
    <row r="691" spans="6:10" x14ac:dyDescent="0.3">
      <c r="F691">
        <v>3</v>
      </c>
      <c r="G691" t="s">
        <v>31</v>
      </c>
      <c r="I691">
        <v>1</v>
      </c>
      <c r="J691" t="s">
        <v>23</v>
      </c>
    </row>
    <row r="692" spans="6:10" x14ac:dyDescent="0.3">
      <c r="F692">
        <v>4</v>
      </c>
      <c r="G692" t="s">
        <v>31</v>
      </c>
      <c r="I692">
        <v>3</v>
      </c>
      <c r="J692" t="s">
        <v>23</v>
      </c>
    </row>
    <row r="693" spans="6:10" x14ac:dyDescent="0.3">
      <c r="F693">
        <v>2</v>
      </c>
      <c r="G693" t="s">
        <v>31</v>
      </c>
      <c r="I693">
        <v>4</v>
      </c>
      <c r="J693" t="s">
        <v>23</v>
      </c>
    </row>
    <row r="694" spans="6:10" x14ac:dyDescent="0.3">
      <c r="F694">
        <v>2</v>
      </c>
      <c r="G694" t="s">
        <v>31</v>
      </c>
      <c r="I694">
        <v>1</v>
      </c>
      <c r="J694" t="s">
        <v>23</v>
      </c>
    </row>
    <row r="695" spans="6:10" x14ac:dyDescent="0.3">
      <c r="F695">
        <v>1</v>
      </c>
      <c r="G695" t="s">
        <v>31</v>
      </c>
      <c r="I695">
        <v>3</v>
      </c>
      <c r="J695" t="s">
        <v>23</v>
      </c>
    </row>
    <row r="696" spans="6:10" x14ac:dyDescent="0.3">
      <c r="F696">
        <v>3</v>
      </c>
      <c r="G696" t="s">
        <v>31</v>
      </c>
      <c r="I696">
        <v>5</v>
      </c>
      <c r="J696" t="s">
        <v>23</v>
      </c>
    </row>
    <row r="697" spans="6:10" x14ac:dyDescent="0.3">
      <c r="F697">
        <v>4</v>
      </c>
      <c r="G697" t="s">
        <v>31</v>
      </c>
      <c r="I697">
        <v>2</v>
      </c>
      <c r="J697" t="s">
        <v>23</v>
      </c>
    </row>
    <row r="698" spans="6:10" x14ac:dyDescent="0.3">
      <c r="F698">
        <v>2</v>
      </c>
      <c r="G698" t="s">
        <v>31</v>
      </c>
      <c r="I698">
        <v>3</v>
      </c>
      <c r="J698" t="s">
        <v>23</v>
      </c>
    </row>
    <row r="699" spans="6:10" x14ac:dyDescent="0.3">
      <c r="F699">
        <v>2</v>
      </c>
      <c r="G699" t="s">
        <v>31</v>
      </c>
      <c r="I699">
        <v>3</v>
      </c>
      <c r="J699" t="s">
        <v>23</v>
      </c>
    </row>
    <row r="700" spans="6:10" x14ac:dyDescent="0.3">
      <c r="F700">
        <v>4</v>
      </c>
      <c r="G700" t="s">
        <v>31</v>
      </c>
      <c r="I700">
        <v>1</v>
      </c>
      <c r="J700" t="s">
        <v>23</v>
      </c>
    </row>
    <row r="701" spans="6:10" x14ac:dyDescent="0.3">
      <c r="F701">
        <v>4</v>
      </c>
      <c r="G701" t="s">
        <v>31</v>
      </c>
      <c r="I701">
        <v>4</v>
      </c>
      <c r="J701" t="s">
        <v>23</v>
      </c>
    </row>
    <row r="702" spans="6:10" x14ac:dyDescent="0.3">
      <c r="F702">
        <v>4</v>
      </c>
      <c r="G702" t="s">
        <v>31</v>
      </c>
      <c r="I702">
        <v>3</v>
      </c>
      <c r="J702" t="s">
        <v>23</v>
      </c>
    </row>
    <row r="703" spans="6:10" x14ac:dyDescent="0.3">
      <c r="F703">
        <v>2</v>
      </c>
      <c r="G703" t="s">
        <v>31</v>
      </c>
      <c r="I703">
        <v>4</v>
      </c>
      <c r="J703" t="s">
        <v>23</v>
      </c>
    </row>
    <row r="704" spans="6:10" x14ac:dyDescent="0.3">
      <c r="F704">
        <v>3</v>
      </c>
      <c r="G704" t="s">
        <v>31</v>
      </c>
      <c r="I704">
        <v>4</v>
      </c>
      <c r="J704" t="s">
        <v>23</v>
      </c>
    </row>
    <row r="705" spans="6:10" x14ac:dyDescent="0.3">
      <c r="F705">
        <v>4</v>
      </c>
      <c r="G705" t="s">
        <v>31</v>
      </c>
      <c r="I705">
        <v>1</v>
      </c>
      <c r="J705" t="s">
        <v>23</v>
      </c>
    </row>
    <row r="706" spans="6:10" x14ac:dyDescent="0.3">
      <c r="F706">
        <v>2</v>
      </c>
      <c r="G706" t="s">
        <v>31</v>
      </c>
      <c r="I706">
        <v>3</v>
      </c>
      <c r="J706" t="s">
        <v>23</v>
      </c>
    </row>
    <row r="707" spans="6:10" x14ac:dyDescent="0.3">
      <c r="F707">
        <v>3</v>
      </c>
      <c r="G707" t="s">
        <v>31</v>
      </c>
      <c r="I707">
        <v>2</v>
      </c>
      <c r="J707" t="s">
        <v>23</v>
      </c>
    </row>
    <row r="708" spans="6:10" x14ac:dyDescent="0.3">
      <c r="F708">
        <v>1</v>
      </c>
      <c r="G708" t="s">
        <v>31</v>
      </c>
      <c r="I708">
        <v>3</v>
      </c>
      <c r="J708" t="s">
        <v>23</v>
      </c>
    </row>
    <row r="709" spans="6:10" x14ac:dyDescent="0.3">
      <c r="F709">
        <v>4</v>
      </c>
      <c r="G709" t="s">
        <v>31</v>
      </c>
      <c r="I709">
        <v>4</v>
      </c>
      <c r="J709" t="s">
        <v>23</v>
      </c>
    </row>
    <row r="710" spans="6:10" x14ac:dyDescent="0.3">
      <c r="F710">
        <v>3</v>
      </c>
      <c r="G710" t="s">
        <v>31</v>
      </c>
      <c r="I710">
        <v>5</v>
      </c>
      <c r="J710" t="s">
        <v>23</v>
      </c>
    </row>
    <row r="711" spans="6:10" x14ac:dyDescent="0.3">
      <c r="F711">
        <v>1</v>
      </c>
      <c r="G711" t="s">
        <v>31</v>
      </c>
      <c r="I711">
        <v>3</v>
      </c>
      <c r="J711" t="s">
        <v>23</v>
      </c>
    </row>
    <row r="712" spans="6:10" x14ac:dyDescent="0.3">
      <c r="F712">
        <v>3</v>
      </c>
      <c r="G712" t="s">
        <v>31</v>
      </c>
      <c r="I712">
        <v>1</v>
      </c>
      <c r="J712" t="s">
        <v>23</v>
      </c>
    </row>
    <row r="713" spans="6:10" x14ac:dyDescent="0.3">
      <c r="I713">
        <v>2</v>
      </c>
      <c r="J713" t="s">
        <v>23</v>
      </c>
    </row>
    <row r="714" spans="6:10" x14ac:dyDescent="0.3">
      <c r="I714">
        <v>3</v>
      </c>
      <c r="J714" t="s">
        <v>23</v>
      </c>
    </row>
    <row r="715" spans="6:10" x14ac:dyDescent="0.3">
      <c r="I715">
        <v>2</v>
      </c>
      <c r="J715" t="s">
        <v>23</v>
      </c>
    </row>
    <row r="716" spans="6:10" x14ac:dyDescent="0.3">
      <c r="I716">
        <v>3</v>
      </c>
      <c r="J716" t="s">
        <v>23</v>
      </c>
    </row>
    <row r="717" spans="6:10" x14ac:dyDescent="0.3">
      <c r="I717">
        <v>3</v>
      </c>
      <c r="J717" t="s">
        <v>23</v>
      </c>
    </row>
    <row r="718" spans="6:10" x14ac:dyDescent="0.3">
      <c r="I718">
        <v>3</v>
      </c>
      <c r="J718" t="s">
        <v>23</v>
      </c>
    </row>
    <row r="719" spans="6:10" x14ac:dyDescent="0.3">
      <c r="I719">
        <v>2</v>
      </c>
      <c r="J719" t="s">
        <v>23</v>
      </c>
    </row>
    <row r="720" spans="6:10" x14ac:dyDescent="0.3">
      <c r="I720">
        <v>2</v>
      </c>
      <c r="J720" t="s">
        <v>23</v>
      </c>
    </row>
    <row r="721" spans="9:10" x14ac:dyDescent="0.3">
      <c r="I721">
        <v>1</v>
      </c>
      <c r="J721" t="s">
        <v>23</v>
      </c>
    </row>
    <row r="722" spans="9:10" x14ac:dyDescent="0.3">
      <c r="I722">
        <v>2</v>
      </c>
      <c r="J722" t="s">
        <v>23</v>
      </c>
    </row>
    <row r="723" spans="9:10" x14ac:dyDescent="0.3">
      <c r="I723">
        <v>2</v>
      </c>
      <c r="J723" t="s">
        <v>23</v>
      </c>
    </row>
    <row r="724" spans="9:10" x14ac:dyDescent="0.3">
      <c r="I724">
        <v>3</v>
      </c>
      <c r="J724" t="s">
        <v>23</v>
      </c>
    </row>
    <row r="725" spans="9:10" x14ac:dyDescent="0.3">
      <c r="I725">
        <v>2</v>
      </c>
      <c r="J725" t="s">
        <v>23</v>
      </c>
    </row>
    <row r="726" spans="9:10" x14ac:dyDescent="0.3">
      <c r="I726">
        <v>3</v>
      </c>
      <c r="J726" t="s">
        <v>23</v>
      </c>
    </row>
    <row r="727" spans="9:10" x14ac:dyDescent="0.3">
      <c r="I727">
        <v>1</v>
      </c>
      <c r="J727" t="s">
        <v>23</v>
      </c>
    </row>
    <row r="728" spans="9:10" x14ac:dyDescent="0.3">
      <c r="I728">
        <v>4</v>
      </c>
      <c r="J728" t="s">
        <v>23</v>
      </c>
    </row>
    <row r="729" spans="9:10" x14ac:dyDescent="0.3">
      <c r="I729">
        <v>1</v>
      </c>
      <c r="J729" t="s">
        <v>23</v>
      </c>
    </row>
    <row r="730" spans="9:10" x14ac:dyDescent="0.3">
      <c r="I730">
        <v>3</v>
      </c>
      <c r="J730" t="s">
        <v>23</v>
      </c>
    </row>
    <row r="731" spans="9:10" x14ac:dyDescent="0.3">
      <c r="I731">
        <v>4</v>
      </c>
      <c r="J731" t="s">
        <v>23</v>
      </c>
    </row>
    <row r="732" spans="9:10" x14ac:dyDescent="0.3">
      <c r="I732">
        <v>2</v>
      </c>
      <c r="J732" t="s">
        <v>23</v>
      </c>
    </row>
    <row r="733" spans="9:10" x14ac:dyDescent="0.3">
      <c r="I733">
        <v>3</v>
      </c>
      <c r="J733" t="s">
        <v>23</v>
      </c>
    </row>
    <row r="734" spans="9:10" x14ac:dyDescent="0.3">
      <c r="I734">
        <v>2</v>
      </c>
      <c r="J734" t="s">
        <v>23</v>
      </c>
    </row>
    <row r="735" spans="9:10" x14ac:dyDescent="0.3">
      <c r="I735">
        <v>3</v>
      </c>
      <c r="J735" t="s">
        <v>23</v>
      </c>
    </row>
    <row r="736" spans="9:10" x14ac:dyDescent="0.3">
      <c r="I736">
        <v>3</v>
      </c>
      <c r="J736" t="s">
        <v>23</v>
      </c>
    </row>
    <row r="737" spans="9:10" x14ac:dyDescent="0.3">
      <c r="I737">
        <v>2</v>
      </c>
      <c r="J737" t="s">
        <v>23</v>
      </c>
    </row>
    <row r="738" spans="9:10" x14ac:dyDescent="0.3">
      <c r="I738">
        <v>4</v>
      </c>
      <c r="J738" t="s">
        <v>23</v>
      </c>
    </row>
    <row r="739" spans="9:10" x14ac:dyDescent="0.3">
      <c r="I739">
        <v>3</v>
      </c>
      <c r="J739" t="s">
        <v>23</v>
      </c>
    </row>
    <row r="740" spans="9:10" x14ac:dyDescent="0.3">
      <c r="I740">
        <v>1</v>
      </c>
      <c r="J740" t="s">
        <v>23</v>
      </c>
    </row>
    <row r="741" spans="9:10" x14ac:dyDescent="0.3">
      <c r="I741">
        <v>4</v>
      </c>
      <c r="J741" t="s">
        <v>23</v>
      </c>
    </row>
    <row r="742" spans="9:10" x14ac:dyDescent="0.3">
      <c r="I742">
        <v>4</v>
      </c>
      <c r="J742" t="s">
        <v>23</v>
      </c>
    </row>
    <row r="743" spans="9:10" x14ac:dyDescent="0.3">
      <c r="I743">
        <v>2</v>
      </c>
      <c r="J743" t="s">
        <v>23</v>
      </c>
    </row>
    <row r="744" spans="9:10" x14ac:dyDescent="0.3">
      <c r="I744">
        <v>1</v>
      </c>
      <c r="J744" t="s">
        <v>23</v>
      </c>
    </row>
    <row r="745" spans="9:10" x14ac:dyDescent="0.3">
      <c r="I745">
        <v>3</v>
      </c>
      <c r="J745" t="s">
        <v>23</v>
      </c>
    </row>
    <row r="746" spans="9:10" x14ac:dyDescent="0.3">
      <c r="I746">
        <v>3</v>
      </c>
      <c r="J746" t="s">
        <v>23</v>
      </c>
    </row>
    <row r="747" spans="9:10" x14ac:dyDescent="0.3">
      <c r="I747">
        <v>1</v>
      </c>
      <c r="J747" t="s">
        <v>23</v>
      </c>
    </row>
    <row r="748" spans="9:10" x14ac:dyDescent="0.3">
      <c r="I748">
        <v>4</v>
      </c>
      <c r="J748" t="s">
        <v>23</v>
      </c>
    </row>
    <row r="749" spans="9:10" x14ac:dyDescent="0.3">
      <c r="I749">
        <v>4</v>
      </c>
      <c r="J749" t="s">
        <v>23</v>
      </c>
    </row>
    <row r="750" spans="9:10" x14ac:dyDescent="0.3">
      <c r="I750">
        <v>1</v>
      </c>
      <c r="J750" t="s">
        <v>23</v>
      </c>
    </row>
    <row r="751" spans="9:10" x14ac:dyDescent="0.3">
      <c r="I751">
        <v>3</v>
      </c>
      <c r="J751" t="s">
        <v>23</v>
      </c>
    </row>
    <row r="752" spans="9:10" x14ac:dyDescent="0.3">
      <c r="I752">
        <v>4</v>
      </c>
      <c r="J752" t="s">
        <v>23</v>
      </c>
    </row>
    <row r="753" spans="9:10" x14ac:dyDescent="0.3">
      <c r="I753">
        <v>3</v>
      </c>
      <c r="J753" t="s">
        <v>23</v>
      </c>
    </row>
    <row r="754" spans="9:10" x14ac:dyDescent="0.3">
      <c r="I754">
        <v>3</v>
      </c>
      <c r="J754" t="s">
        <v>23</v>
      </c>
    </row>
    <row r="755" spans="9:10" x14ac:dyDescent="0.3">
      <c r="I755">
        <v>4</v>
      </c>
      <c r="J755" t="s">
        <v>23</v>
      </c>
    </row>
    <row r="756" spans="9:10" x14ac:dyDescent="0.3">
      <c r="I756">
        <v>3</v>
      </c>
      <c r="J756" t="s">
        <v>23</v>
      </c>
    </row>
    <row r="757" spans="9:10" x14ac:dyDescent="0.3">
      <c r="I757">
        <v>3</v>
      </c>
      <c r="J757" t="s">
        <v>23</v>
      </c>
    </row>
    <row r="758" spans="9:10" x14ac:dyDescent="0.3">
      <c r="I758">
        <v>2</v>
      </c>
      <c r="J758" t="s">
        <v>23</v>
      </c>
    </row>
    <row r="759" spans="9:10" x14ac:dyDescent="0.3">
      <c r="I759">
        <v>4</v>
      </c>
      <c r="J759" t="s">
        <v>23</v>
      </c>
    </row>
    <row r="760" spans="9:10" x14ac:dyDescent="0.3">
      <c r="I760">
        <v>3</v>
      </c>
      <c r="J760" t="s">
        <v>23</v>
      </c>
    </row>
    <row r="761" spans="9:10" x14ac:dyDescent="0.3">
      <c r="I761">
        <v>4</v>
      </c>
      <c r="J761" t="s">
        <v>23</v>
      </c>
    </row>
    <row r="762" spans="9:10" x14ac:dyDescent="0.3">
      <c r="I762">
        <v>3</v>
      </c>
      <c r="J762" t="s">
        <v>23</v>
      </c>
    </row>
    <row r="763" spans="9:10" x14ac:dyDescent="0.3">
      <c r="I763">
        <v>1</v>
      </c>
      <c r="J763" t="s">
        <v>23</v>
      </c>
    </row>
    <row r="764" spans="9:10" x14ac:dyDescent="0.3">
      <c r="I764">
        <v>3</v>
      </c>
      <c r="J764" t="s">
        <v>23</v>
      </c>
    </row>
    <row r="765" spans="9:10" x14ac:dyDescent="0.3">
      <c r="I765">
        <v>1</v>
      </c>
      <c r="J765" t="s">
        <v>23</v>
      </c>
    </row>
    <row r="766" spans="9:10" x14ac:dyDescent="0.3">
      <c r="I766">
        <v>3</v>
      </c>
      <c r="J766" t="s">
        <v>23</v>
      </c>
    </row>
    <row r="767" spans="9:10" x14ac:dyDescent="0.3">
      <c r="I767">
        <v>2</v>
      </c>
      <c r="J767" t="s">
        <v>23</v>
      </c>
    </row>
    <row r="768" spans="9:10" x14ac:dyDescent="0.3">
      <c r="I768">
        <v>2</v>
      </c>
      <c r="J768" t="s">
        <v>23</v>
      </c>
    </row>
    <row r="769" spans="9:10" x14ac:dyDescent="0.3">
      <c r="I769">
        <v>4</v>
      </c>
      <c r="J769" t="s">
        <v>23</v>
      </c>
    </row>
    <row r="770" spans="9:10" x14ac:dyDescent="0.3">
      <c r="I770">
        <v>3</v>
      </c>
      <c r="J770" t="s">
        <v>23</v>
      </c>
    </row>
    <row r="771" spans="9:10" x14ac:dyDescent="0.3">
      <c r="I771">
        <v>3</v>
      </c>
      <c r="J771" t="s">
        <v>23</v>
      </c>
    </row>
    <row r="772" spans="9:10" x14ac:dyDescent="0.3">
      <c r="I772">
        <v>2</v>
      </c>
      <c r="J772" t="s">
        <v>23</v>
      </c>
    </row>
    <row r="773" spans="9:10" x14ac:dyDescent="0.3">
      <c r="I773">
        <v>4</v>
      </c>
      <c r="J773" t="s">
        <v>23</v>
      </c>
    </row>
    <row r="774" spans="9:10" x14ac:dyDescent="0.3">
      <c r="I774">
        <v>2</v>
      </c>
      <c r="J774" t="s">
        <v>23</v>
      </c>
    </row>
    <row r="775" spans="9:10" x14ac:dyDescent="0.3">
      <c r="I775">
        <v>3</v>
      </c>
      <c r="J775" t="s">
        <v>23</v>
      </c>
    </row>
    <row r="776" spans="9:10" x14ac:dyDescent="0.3">
      <c r="I776">
        <v>4</v>
      </c>
      <c r="J776" t="s">
        <v>23</v>
      </c>
    </row>
    <row r="777" spans="9:10" x14ac:dyDescent="0.3">
      <c r="I777">
        <v>2</v>
      </c>
      <c r="J777" t="s">
        <v>23</v>
      </c>
    </row>
    <row r="778" spans="9:10" x14ac:dyDescent="0.3">
      <c r="I778">
        <v>2</v>
      </c>
      <c r="J778" t="s">
        <v>23</v>
      </c>
    </row>
    <row r="779" spans="9:10" x14ac:dyDescent="0.3">
      <c r="I779">
        <v>3</v>
      </c>
      <c r="J779" t="s">
        <v>23</v>
      </c>
    </row>
    <row r="780" spans="9:10" x14ac:dyDescent="0.3">
      <c r="I780">
        <v>4</v>
      </c>
      <c r="J780" t="s">
        <v>23</v>
      </c>
    </row>
    <row r="781" spans="9:10" x14ac:dyDescent="0.3">
      <c r="I781">
        <v>4</v>
      </c>
      <c r="J781" t="s">
        <v>23</v>
      </c>
    </row>
    <row r="782" spans="9:10" x14ac:dyDescent="0.3">
      <c r="I782">
        <v>4</v>
      </c>
      <c r="J782" t="s">
        <v>23</v>
      </c>
    </row>
    <row r="783" spans="9:10" x14ac:dyDescent="0.3">
      <c r="I783">
        <v>2</v>
      </c>
      <c r="J783" t="s">
        <v>23</v>
      </c>
    </row>
    <row r="784" spans="9:10" x14ac:dyDescent="0.3">
      <c r="I784">
        <v>4</v>
      </c>
      <c r="J784" t="s">
        <v>23</v>
      </c>
    </row>
    <row r="785" spans="9:10" x14ac:dyDescent="0.3">
      <c r="I785">
        <v>3</v>
      </c>
      <c r="J785" t="s">
        <v>23</v>
      </c>
    </row>
    <row r="786" spans="9:10" x14ac:dyDescent="0.3">
      <c r="I786">
        <v>4</v>
      </c>
      <c r="J786" t="s">
        <v>23</v>
      </c>
    </row>
    <row r="787" spans="9:10" x14ac:dyDescent="0.3">
      <c r="I787">
        <v>3</v>
      </c>
      <c r="J787" t="s">
        <v>23</v>
      </c>
    </row>
    <row r="788" spans="9:10" x14ac:dyDescent="0.3">
      <c r="I788">
        <v>2</v>
      </c>
      <c r="J788" t="s">
        <v>23</v>
      </c>
    </row>
    <row r="789" spans="9:10" x14ac:dyDescent="0.3">
      <c r="I789">
        <v>2</v>
      </c>
      <c r="J789" t="s">
        <v>23</v>
      </c>
    </row>
    <row r="790" spans="9:10" x14ac:dyDescent="0.3">
      <c r="I790">
        <v>3</v>
      </c>
      <c r="J790" t="s">
        <v>23</v>
      </c>
    </row>
    <row r="791" spans="9:10" x14ac:dyDescent="0.3">
      <c r="I791">
        <v>2</v>
      </c>
      <c r="J791" t="s">
        <v>23</v>
      </c>
    </row>
    <row r="792" spans="9:10" x14ac:dyDescent="0.3">
      <c r="I792">
        <v>3</v>
      </c>
      <c r="J792" t="s">
        <v>23</v>
      </c>
    </row>
    <row r="793" spans="9:10" x14ac:dyDescent="0.3">
      <c r="I793">
        <v>2</v>
      </c>
      <c r="J793" t="s">
        <v>23</v>
      </c>
    </row>
    <row r="794" spans="9:10" x14ac:dyDescent="0.3">
      <c r="I794">
        <v>1</v>
      </c>
      <c r="J794" t="s">
        <v>23</v>
      </c>
    </row>
    <row r="795" spans="9:10" x14ac:dyDescent="0.3">
      <c r="I795">
        <v>3</v>
      </c>
      <c r="J795" t="s">
        <v>23</v>
      </c>
    </row>
    <row r="796" spans="9:10" x14ac:dyDescent="0.3">
      <c r="I796">
        <v>4</v>
      </c>
      <c r="J796" t="s">
        <v>23</v>
      </c>
    </row>
    <row r="797" spans="9:10" x14ac:dyDescent="0.3">
      <c r="I797">
        <v>3</v>
      </c>
      <c r="J797" t="s">
        <v>23</v>
      </c>
    </row>
    <row r="798" spans="9:10" x14ac:dyDescent="0.3">
      <c r="I798">
        <v>3</v>
      </c>
      <c r="J798" t="s">
        <v>23</v>
      </c>
    </row>
    <row r="799" spans="9:10" x14ac:dyDescent="0.3">
      <c r="I799">
        <v>2</v>
      </c>
      <c r="J799" t="s">
        <v>23</v>
      </c>
    </row>
    <row r="800" spans="9:10" x14ac:dyDescent="0.3">
      <c r="I800">
        <v>3</v>
      </c>
      <c r="J800" t="s">
        <v>23</v>
      </c>
    </row>
    <row r="801" spans="9:10" x14ac:dyDescent="0.3">
      <c r="I801">
        <v>3</v>
      </c>
      <c r="J801" t="s">
        <v>23</v>
      </c>
    </row>
    <row r="802" spans="9:10" x14ac:dyDescent="0.3">
      <c r="I802">
        <v>4</v>
      </c>
      <c r="J802" t="s">
        <v>23</v>
      </c>
    </row>
    <row r="803" spans="9:10" x14ac:dyDescent="0.3">
      <c r="I803">
        <v>3</v>
      </c>
      <c r="J803" t="s">
        <v>23</v>
      </c>
    </row>
    <row r="804" spans="9:10" x14ac:dyDescent="0.3">
      <c r="I804">
        <v>4</v>
      </c>
      <c r="J804" t="s">
        <v>23</v>
      </c>
    </row>
    <row r="805" spans="9:10" x14ac:dyDescent="0.3">
      <c r="I805">
        <v>2</v>
      </c>
      <c r="J805" t="s">
        <v>23</v>
      </c>
    </row>
    <row r="806" spans="9:10" x14ac:dyDescent="0.3">
      <c r="I806">
        <v>4</v>
      </c>
      <c r="J806" t="s">
        <v>23</v>
      </c>
    </row>
    <row r="807" spans="9:10" x14ac:dyDescent="0.3">
      <c r="I807">
        <v>3</v>
      </c>
      <c r="J807" t="s">
        <v>23</v>
      </c>
    </row>
    <row r="808" spans="9:10" x14ac:dyDescent="0.3">
      <c r="I808">
        <v>1</v>
      </c>
      <c r="J808" t="s">
        <v>23</v>
      </c>
    </row>
    <row r="809" spans="9:10" x14ac:dyDescent="0.3">
      <c r="I809">
        <v>4</v>
      </c>
      <c r="J809" t="s">
        <v>23</v>
      </c>
    </row>
    <row r="810" spans="9:10" x14ac:dyDescent="0.3">
      <c r="I810">
        <v>1</v>
      </c>
      <c r="J810" t="s">
        <v>23</v>
      </c>
    </row>
    <row r="811" spans="9:10" x14ac:dyDescent="0.3">
      <c r="I811">
        <v>2</v>
      </c>
      <c r="J811" t="s">
        <v>23</v>
      </c>
    </row>
    <row r="812" spans="9:10" x14ac:dyDescent="0.3">
      <c r="I812">
        <v>2</v>
      </c>
      <c r="J812" t="s">
        <v>23</v>
      </c>
    </row>
    <row r="813" spans="9:10" x14ac:dyDescent="0.3">
      <c r="I813">
        <v>2</v>
      </c>
      <c r="J813" t="s">
        <v>23</v>
      </c>
    </row>
    <row r="814" spans="9:10" x14ac:dyDescent="0.3">
      <c r="I814">
        <v>3</v>
      </c>
      <c r="J814" t="s">
        <v>23</v>
      </c>
    </row>
    <row r="815" spans="9:10" x14ac:dyDescent="0.3">
      <c r="I815">
        <v>3</v>
      </c>
      <c r="J815" t="s">
        <v>23</v>
      </c>
    </row>
    <row r="816" spans="9:10" x14ac:dyDescent="0.3">
      <c r="I816">
        <v>4</v>
      </c>
      <c r="J816" t="s">
        <v>23</v>
      </c>
    </row>
    <row r="817" spans="9:10" x14ac:dyDescent="0.3">
      <c r="I817">
        <v>4</v>
      </c>
      <c r="J817" t="s">
        <v>23</v>
      </c>
    </row>
    <row r="818" spans="9:10" x14ac:dyDescent="0.3">
      <c r="I818">
        <v>2</v>
      </c>
      <c r="J818" t="s">
        <v>23</v>
      </c>
    </row>
    <row r="819" spans="9:10" x14ac:dyDescent="0.3">
      <c r="I819">
        <v>4</v>
      </c>
      <c r="J819" t="s">
        <v>23</v>
      </c>
    </row>
    <row r="820" spans="9:10" x14ac:dyDescent="0.3">
      <c r="I820">
        <v>4</v>
      </c>
      <c r="J820" t="s">
        <v>23</v>
      </c>
    </row>
    <row r="821" spans="9:10" x14ac:dyDescent="0.3">
      <c r="I821">
        <v>3</v>
      </c>
      <c r="J821" t="s">
        <v>23</v>
      </c>
    </row>
    <row r="822" spans="9:10" x14ac:dyDescent="0.3">
      <c r="I822">
        <v>3</v>
      </c>
      <c r="J822" t="s">
        <v>23</v>
      </c>
    </row>
    <row r="823" spans="9:10" x14ac:dyDescent="0.3">
      <c r="I823">
        <v>3</v>
      </c>
      <c r="J823" t="s">
        <v>23</v>
      </c>
    </row>
    <row r="824" spans="9:10" x14ac:dyDescent="0.3">
      <c r="I824">
        <v>3</v>
      </c>
      <c r="J824" t="s">
        <v>23</v>
      </c>
    </row>
    <row r="825" spans="9:10" x14ac:dyDescent="0.3">
      <c r="I825">
        <v>4</v>
      </c>
      <c r="J825" t="s">
        <v>23</v>
      </c>
    </row>
    <row r="826" spans="9:10" x14ac:dyDescent="0.3">
      <c r="I826">
        <v>3</v>
      </c>
      <c r="J826" t="s">
        <v>23</v>
      </c>
    </row>
    <row r="827" spans="9:10" x14ac:dyDescent="0.3">
      <c r="I827">
        <v>4</v>
      </c>
      <c r="J827" t="s">
        <v>23</v>
      </c>
    </row>
    <row r="828" spans="9:10" x14ac:dyDescent="0.3">
      <c r="I828">
        <v>2</v>
      </c>
      <c r="J828" t="s">
        <v>23</v>
      </c>
    </row>
    <row r="829" spans="9:10" x14ac:dyDescent="0.3">
      <c r="I829">
        <v>3</v>
      </c>
      <c r="J829" t="s">
        <v>23</v>
      </c>
    </row>
    <row r="830" spans="9:10" x14ac:dyDescent="0.3">
      <c r="I830">
        <v>4</v>
      </c>
      <c r="J830" t="s">
        <v>23</v>
      </c>
    </row>
    <row r="831" spans="9:10" x14ac:dyDescent="0.3">
      <c r="I831">
        <v>3</v>
      </c>
      <c r="J831" t="s">
        <v>23</v>
      </c>
    </row>
    <row r="832" spans="9:10" x14ac:dyDescent="0.3">
      <c r="I832">
        <v>2</v>
      </c>
      <c r="J832" t="s">
        <v>23</v>
      </c>
    </row>
    <row r="833" spans="9:10" x14ac:dyDescent="0.3">
      <c r="I833">
        <v>4</v>
      </c>
      <c r="J833" t="s">
        <v>23</v>
      </c>
    </row>
    <row r="834" spans="9:10" x14ac:dyDescent="0.3">
      <c r="I834">
        <v>4</v>
      </c>
      <c r="J834" t="s">
        <v>23</v>
      </c>
    </row>
    <row r="835" spans="9:10" x14ac:dyDescent="0.3">
      <c r="I835">
        <v>3</v>
      </c>
      <c r="J835" t="s">
        <v>23</v>
      </c>
    </row>
    <row r="836" spans="9:10" x14ac:dyDescent="0.3">
      <c r="I836">
        <v>4</v>
      </c>
      <c r="J836" t="s">
        <v>23</v>
      </c>
    </row>
    <row r="837" spans="9:10" x14ac:dyDescent="0.3">
      <c r="I837">
        <v>1</v>
      </c>
      <c r="J837" t="s">
        <v>23</v>
      </c>
    </row>
    <row r="838" spans="9:10" x14ac:dyDescent="0.3">
      <c r="I838">
        <v>4</v>
      </c>
      <c r="J838" t="s">
        <v>23</v>
      </c>
    </row>
    <row r="839" spans="9:10" x14ac:dyDescent="0.3">
      <c r="I839">
        <v>2</v>
      </c>
      <c r="J839" t="s">
        <v>23</v>
      </c>
    </row>
    <row r="840" spans="9:10" x14ac:dyDescent="0.3">
      <c r="I840">
        <v>3</v>
      </c>
      <c r="J840" t="s">
        <v>23</v>
      </c>
    </row>
    <row r="841" spans="9:10" x14ac:dyDescent="0.3">
      <c r="I841">
        <v>2</v>
      </c>
      <c r="J841" t="s">
        <v>23</v>
      </c>
    </row>
    <row r="842" spans="9:10" x14ac:dyDescent="0.3">
      <c r="I842">
        <v>3</v>
      </c>
      <c r="J842" t="s">
        <v>23</v>
      </c>
    </row>
    <row r="843" spans="9:10" x14ac:dyDescent="0.3">
      <c r="I843">
        <v>3</v>
      </c>
      <c r="J843" t="s">
        <v>23</v>
      </c>
    </row>
    <row r="844" spans="9:10" x14ac:dyDescent="0.3">
      <c r="I844">
        <v>4</v>
      </c>
      <c r="J844" t="s">
        <v>23</v>
      </c>
    </row>
    <row r="845" spans="9:10" x14ac:dyDescent="0.3">
      <c r="I845">
        <v>4</v>
      </c>
      <c r="J845" t="s">
        <v>23</v>
      </c>
    </row>
    <row r="846" spans="9:10" x14ac:dyDescent="0.3">
      <c r="I846">
        <v>2</v>
      </c>
      <c r="J846" t="s">
        <v>23</v>
      </c>
    </row>
    <row r="847" spans="9:10" x14ac:dyDescent="0.3">
      <c r="I847">
        <v>2</v>
      </c>
      <c r="J847" t="s">
        <v>23</v>
      </c>
    </row>
    <row r="848" spans="9:10" x14ac:dyDescent="0.3">
      <c r="I848">
        <v>2</v>
      </c>
      <c r="J848" t="s">
        <v>23</v>
      </c>
    </row>
    <row r="849" spans="9:10" x14ac:dyDescent="0.3">
      <c r="I849">
        <v>5</v>
      </c>
      <c r="J849" t="s">
        <v>23</v>
      </c>
    </row>
    <row r="850" spans="9:10" x14ac:dyDescent="0.3">
      <c r="I850">
        <v>4</v>
      </c>
      <c r="J850" t="s">
        <v>23</v>
      </c>
    </row>
    <row r="851" spans="9:10" x14ac:dyDescent="0.3">
      <c r="I851">
        <v>1</v>
      </c>
      <c r="J851" t="s">
        <v>23</v>
      </c>
    </row>
    <row r="852" spans="9:10" x14ac:dyDescent="0.3">
      <c r="I852">
        <v>4</v>
      </c>
      <c r="J852" t="s">
        <v>23</v>
      </c>
    </row>
    <row r="853" spans="9:10" x14ac:dyDescent="0.3">
      <c r="I853">
        <v>3</v>
      </c>
      <c r="J853" t="s">
        <v>23</v>
      </c>
    </row>
    <row r="854" spans="9:10" x14ac:dyDescent="0.3">
      <c r="I854">
        <v>2</v>
      </c>
      <c r="J854" t="s">
        <v>23</v>
      </c>
    </row>
    <row r="855" spans="9:10" x14ac:dyDescent="0.3">
      <c r="I855">
        <v>5</v>
      </c>
      <c r="J855" t="s">
        <v>23</v>
      </c>
    </row>
    <row r="856" spans="9:10" x14ac:dyDescent="0.3">
      <c r="I856">
        <v>3</v>
      </c>
      <c r="J856" t="s">
        <v>23</v>
      </c>
    </row>
    <row r="857" spans="9:10" x14ac:dyDescent="0.3">
      <c r="I857">
        <v>4</v>
      </c>
      <c r="J857" t="s">
        <v>23</v>
      </c>
    </row>
    <row r="858" spans="9:10" x14ac:dyDescent="0.3">
      <c r="I858">
        <v>2</v>
      </c>
      <c r="J858" t="s">
        <v>23</v>
      </c>
    </row>
    <row r="859" spans="9:10" x14ac:dyDescent="0.3">
      <c r="I859">
        <v>2</v>
      </c>
      <c r="J859" t="s">
        <v>23</v>
      </c>
    </row>
    <row r="860" spans="9:10" x14ac:dyDescent="0.3">
      <c r="I860">
        <v>4</v>
      </c>
      <c r="J860" t="s">
        <v>23</v>
      </c>
    </row>
    <row r="861" spans="9:10" x14ac:dyDescent="0.3">
      <c r="I861">
        <v>1</v>
      </c>
      <c r="J861" t="s">
        <v>23</v>
      </c>
    </row>
    <row r="862" spans="9:10" x14ac:dyDescent="0.3">
      <c r="I862">
        <v>4</v>
      </c>
      <c r="J862" t="s">
        <v>23</v>
      </c>
    </row>
    <row r="863" spans="9:10" x14ac:dyDescent="0.3">
      <c r="I863">
        <v>1</v>
      </c>
      <c r="J863" t="s">
        <v>23</v>
      </c>
    </row>
    <row r="864" spans="9:10" x14ac:dyDescent="0.3">
      <c r="I864">
        <v>5</v>
      </c>
      <c r="J864" t="s">
        <v>23</v>
      </c>
    </row>
    <row r="865" spans="9:10" x14ac:dyDescent="0.3">
      <c r="I865">
        <v>3</v>
      </c>
      <c r="J865" t="s">
        <v>23</v>
      </c>
    </row>
    <row r="866" spans="9:10" x14ac:dyDescent="0.3">
      <c r="I866">
        <v>1</v>
      </c>
      <c r="J866" t="s">
        <v>23</v>
      </c>
    </row>
    <row r="867" spans="9:10" x14ac:dyDescent="0.3">
      <c r="I867">
        <v>3</v>
      </c>
      <c r="J867" t="s">
        <v>23</v>
      </c>
    </row>
    <row r="868" spans="9:10" x14ac:dyDescent="0.3">
      <c r="I868">
        <v>2</v>
      </c>
      <c r="J868" t="s">
        <v>23</v>
      </c>
    </row>
    <row r="869" spans="9:10" x14ac:dyDescent="0.3">
      <c r="I869">
        <v>3</v>
      </c>
      <c r="J869" t="s">
        <v>23</v>
      </c>
    </row>
    <row r="870" spans="9:10" x14ac:dyDescent="0.3">
      <c r="I870">
        <v>4</v>
      </c>
      <c r="J870" t="s">
        <v>23</v>
      </c>
    </row>
    <row r="871" spans="9:10" x14ac:dyDescent="0.3">
      <c r="I871">
        <v>1</v>
      </c>
      <c r="J871" t="s">
        <v>23</v>
      </c>
    </row>
    <row r="872" spans="9:10" x14ac:dyDescent="0.3">
      <c r="I872">
        <v>5</v>
      </c>
      <c r="J872" t="s">
        <v>23</v>
      </c>
    </row>
    <row r="873" spans="9:10" x14ac:dyDescent="0.3">
      <c r="I873">
        <v>4</v>
      </c>
      <c r="J873" t="s">
        <v>23</v>
      </c>
    </row>
    <row r="874" spans="9:10" x14ac:dyDescent="0.3">
      <c r="I874">
        <v>4</v>
      </c>
      <c r="J874" t="s">
        <v>23</v>
      </c>
    </row>
    <row r="875" spans="9:10" x14ac:dyDescent="0.3">
      <c r="I875">
        <v>4</v>
      </c>
      <c r="J875" t="s">
        <v>23</v>
      </c>
    </row>
    <row r="876" spans="9:10" x14ac:dyDescent="0.3">
      <c r="I876">
        <v>2</v>
      </c>
      <c r="J876" t="s">
        <v>23</v>
      </c>
    </row>
    <row r="877" spans="9:10" x14ac:dyDescent="0.3">
      <c r="I877">
        <v>3</v>
      </c>
      <c r="J877" t="s">
        <v>23</v>
      </c>
    </row>
    <row r="878" spans="9:10" x14ac:dyDescent="0.3">
      <c r="I878">
        <v>3</v>
      </c>
      <c r="J878" t="s">
        <v>23</v>
      </c>
    </row>
    <row r="879" spans="9:10" x14ac:dyDescent="0.3">
      <c r="I879">
        <v>4</v>
      </c>
      <c r="J879" t="s">
        <v>23</v>
      </c>
    </row>
    <row r="880" spans="9:10" x14ac:dyDescent="0.3">
      <c r="I880">
        <v>3</v>
      </c>
      <c r="J880" t="s">
        <v>23</v>
      </c>
    </row>
    <row r="881" spans="9:10" x14ac:dyDescent="0.3">
      <c r="I881">
        <v>4</v>
      </c>
      <c r="J881" t="s">
        <v>23</v>
      </c>
    </row>
    <row r="882" spans="9:10" x14ac:dyDescent="0.3">
      <c r="I882">
        <v>3</v>
      </c>
      <c r="J882" t="s">
        <v>23</v>
      </c>
    </row>
    <row r="883" spans="9:10" x14ac:dyDescent="0.3">
      <c r="I883">
        <v>3</v>
      </c>
      <c r="J883" t="s">
        <v>23</v>
      </c>
    </row>
    <row r="884" spans="9:10" x14ac:dyDescent="0.3">
      <c r="I884">
        <v>4</v>
      </c>
      <c r="J884" t="s">
        <v>23</v>
      </c>
    </row>
    <row r="885" spans="9:10" x14ac:dyDescent="0.3">
      <c r="I885">
        <v>2</v>
      </c>
      <c r="J885" t="s">
        <v>23</v>
      </c>
    </row>
    <row r="886" spans="9:10" x14ac:dyDescent="0.3">
      <c r="I886">
        <v>4</v>
      </c>
      <c r="J886" t="s">
        <v>23</v>
      </c>
    </row>
    <row r="887" spans="9:10" x14ac:dyDescent="0.3">
      <c r="I887">
        <v>3</v>
      </c>
      <c r="J887" t="s">
        <v>23</v>
      </c>
    </row>
    <row r="888" spans="9:10" x14ac:dyDescent="0.3">
      <c r="I888">
        <v>2</v>
      </c>
      <c r="J888" t="s">
        <v>23</v>
      </c>
    </row>
    <row r="889" spans="9:10" x14ac:dyDescent="0.3">
      <c r="I889">
        <v>3</v>
      </c>
      <c r="J889" t="s">
        <v>23</v>
      </c>
    </row>
    <row r="890" spans="9:10" x14ac:dyDescent="0.3">
      <c r="I890">
        <v>3</v>
      </c>
      <c r="J890" t="s">
        <v>23</v>
      </c>
    </row>
    <row r="891" spans="9:10" x14ac:dyDescent="0.3">
      <c r="I891">
        <v>3</v>
      </c>
      <c r="J891" t="s">
        <v>23</v>
      </c>
    </row>
    <row r="892" spans="9:10" x14ac:dyDescent="0.3">
      <c r="I892">
        <v>4</v>
      </c>
      <c r="J892" t="s">
        <v>23</v>
      </c>
    </row>
    <row r="893" spans="9:10" x14ac:dyDescent="0.3">
      <c r="I893">
        <v>1</v>
      </c>
      <c r="J893" t="s">
        <v>23</v>
      </c>
    </row>
    <row r="894" spans="9:10" x14ac:dyDescent="0.3">
      <c r="I894">
        <v>3</v>
      </c>
      <c r="J894" t="s">
        <v>23</v>
      </c>
    </row>
    <row r="895" spans="9:10" x14ac:dyDescent="0.3">
      <c r="I895">
        <v>2</v>
      </c>
      <c r="J895" t="s">
        <v>23</v>
      </c>
    </row>
    <row r="896" spans="9:10" x14ac:dyDescent="0.3">
      <c r="I896">
        <v>3</v>
      </c>
      <c r="J896" t="s">
        <v>23</v>
      </c>
    </row>
    <row r="897" spans="9:10" x14ac:dyDescent="0.3">
      <c r="I897">
        <v>3</v>
      </c>
      <c r="J897" t="s">
        <v>23</v>
      </c>
    </row>
    <row r="898" spans="9:10" x14ac:dyDescent="0.3">
      <c r="I898">
        <v>4</v>
      </c>
      <c r="J898" t="s">
        <v>23</v>
      </c>
    </row>
    <row r="899" spans="9:10" x14ac:dyDescent="0.3">
      <c r="I899">
        <v>3</v>
      </c>
      <c r="J899" t="s">
        <v>23</v>
      </c>
    </row>
    <row r="900" spans="9:10" x14ac:dyDescent="0.3">
      <c r="I900">
        <v>3</v>
      </c>
      <c r="J900" t="s">
        <v>23</v>
      </c>
    </row>
    <row r="901" spans="9:10" x14ac:dyDescent="0.3">
      <c r="I901">
        <v>2</v>
      </c>
      <c r="J901" t="s">
        <v>23</v>
      </c>
    </row>
    <row r="902" spans="9:10" x14ac:dyDescent="0.3">
      <c r="I902">
        <v>3</v>
      </c>
      <c r="J902" t="s">
        <v>23</v>
      </c>
    </row>
    <row r="903" spans="9:10" x14ac:dyDescent="0.3">
      <c r="I903">
        <v>4</v>
      </c>
      <c r="J903" t="s">
        <v>23</v>
      </c>
    </row>
    <row r="904" spans="9:10" x14ac:dyDescent="0.3">
      <c r="I904">
        <v>2</v>
      </c>
      <c r="J904" t="s">
        <v>23</v>
      </c>
    </row>
    <row r="905" spans="9:10" x14ac:dyDescent="0.3">
      <c r="I905">
        <v>5</v>
      </c>
      <c r="J905" t="s">
        <v>23</v>
      </c>
    </row>
    <row r="906" spans="9:10" x14ac:dyDescent="0.3">
      <c r="I906">
        <v>2</v>
      </c>
      <c r="J906" t="s">
        <v>23</v>
      </c>
    </row>
    <row r="907" spans="9:10" x14ac:dyDescent="0.3">
      <c r="I907">
        <v>1</v>
      </c>
      <c r="J907" t="s">
        <v>23</v>
      </c>
    </row>
    <row r="908" spans="9:10" x14ac:dyDescent="0.3">
      <c r="I908">
        <v>3</v>
      </c>
      <c r="J908" t="s">
        <v>23</v>
      </c>
    </row>
    <row r="909" spans="9:10" x14ac:dyDescent="0.3">
      <c r="I909">
        <v>3</v>
      </c>
      <c r="J909" t="s">
        <v>23</v>
      </c>
    </row>
    <row r="910" spans="9:10" x14ac:dyDescent="0.3">
      <c r="I910">
        <v>3</v>
      </c>
      <c r="J910" t="s">
        <v>23</v>
      </c>
    </row>
    <row r="911" spans="9:10" x14ac:dyDescent="0.3">
      <c r="I911">
        <v>2</v>
      </c>
      <c r="J911" t="s">
        <v>23</v>
      </c>
    </row>
    <row r="912" spans="9:10" x14ac:dyDescent="0.3">
      <c r="I912">
        <v>3</v>
      </c>
      <c r="J912" t="s">
        <v>23</v>
      </c>
    </row>
    <row r="913" spans="9:10" x14ac:dyDescent="0.3">
      <c r="I913">
        <v>3</v>
      </c>
      <c r="J913" t="s">
        <v>23</v>
      </c>
    </row>
    <row r="914" spans="9:10" x14ac:dyDescent="0.3">
      <c r="I914">
        <v>2</v>
      </c>
      <c r="J914" t="s">
        <v>23</v>
      </c>
    </row>
    <row r="915" spans="9:10" x14ac:dyDescent="0.3">
      <c r="I915">
        <v>3</v>
      </c>
      <c r="J915" t="s">
        <v>23</v>
      </c>
    </row>
    <row r="916" spans="9:10" x14ac:dyDescent="0.3">
      <c r="I916">
        <v>3</v>
      </c>
      <c r="J916" t="s">
        <v>23</v>
      </c>
    </row>
    <row r="917" spans="9:10" x14ac:dyDescent="0.3">
      <c r="I917">
        <v>3</v>
      </c>
      <c r="J917" t="s">
        <v>23</v>
      </c>
    </row>
    <row r="918" spans="9:10" x14ac:dyDescent="0.3">
      <c r="I918">
        <v>4</v>
      </c>
      <c r="J918" t="s">
        <v>23</v>
      </c>
    </row>
    <row r="919" spans="9:10" x14ac:dyDescent="0.3">
      <c r="I919">
        <v>1</v>
      </c>
      <c r="J919" t="s">
        <v>23</v>
      </c>
    </row>
    <row r="920" spans="9:10" x14ac:dyDescent="0.3">
      <c r="I920">
        <v>2</v>
      </c>
      <c r="J920" t="s">
        <v>23</v>
      </c>
    </row>
    <row r="921" spans="9:10" x14ac:dyDescent="0.3">
      <c r="I921">
        <v>2</v>
      </c>
      <c r="J921" t="s">
        <v>23</v>
      </c>
    </row>
    <row r="922" spans="9:10" x14ac:dyDescent="0.3">
      <c r="I922">
        <v>4</v>
      </c>
      <c r="J922" t="s">
        <v>23</v>
      </c>
    </row>
    <row r="923" spans="9:10" x14ac:dyDescent="0.3">
      <c r="I923">
        <v>3</v>
      </c>
      <c r="J923" t="s">
        <v>23</v>
      </c>
    </row>
    <row r="924" spans="9:10" x14ac:dyDescent="0.3">
      <c r="I924">
        <v>3</v>
      </c>
      <c r="J924" t="s">
        <v>23</v>
      </c>
    </row>
    <row r="925" spans="9:10" x14ac:dyDescent="0.3">
      <c r="I925">
        <v>5</v>
      </c>
      <c r="J925" t="s">
        <v>23</v>
      </c>
    </row>
    <row r="926" spans="9:10" x14ac:dyDescent="0.3">
      <c r="I926">
        <v>2</v>
      </c>
      <c r="J926" t="s">
        <v>23</v>
      </c>
    </row>
    <row r="927" spans="9:10" x14ac:dyDescent="0.3">
      <c r="I927">
        <v>4</v>
      </c>
      <c r="J927" t="s">
        <v>23</v>
      </c>
    </row>
    <row r="928" spans="9:10" x14ac:dyDescent="0.3">
      <c r="I928">
        <v>4</v>
      </c>
      <c r="J928" t="s">
        <v>23</v>
      </c>
    </row>
    <row r="929" spans="9:10" x14ac:dyDescent="0.3">
      <c r="I929">
        <v>3</v>
      </c>
      <c r="J929" t="s">
        <v>23</v>
      </c>
    </row>
    <row r="930" spans="9:10" x14ac:dyDescent="0.3">
      <c r="I930">
        <v>3</v>
      </c>
      <c r="J930" t="s">
        <v>23</v>
      </c>
    </row>
    <row r="931" spans="9:10" x14ac:dyDescent="0.3">
      <c r="I931">
        <v>2</v>
      </c>
      <c r="J931" t="s">
        <v>23</v>
      </c>
    </row>
    <row r="932" spans="9:10" x14ac:dyDescent="0.3">
      <c r="I932">
        <v>3</v>
      </c>
      <c r="J932" t="s">
        <v>23</v>
      </c>
    </row>
    <row r="933" spans="9:10" x14ac:dyDescent="0.3">
      <c r="I933">
        <v>4</v>
      </c>
      <c r="J933" t="s">
        <v>23</v>
      </c>
    </row>
    <row r="934" spans="9:10" x14ac:dyDescent="0.3">
      <c r="I934">
        <v>4</v>
      </c>
      <c r="J934" t="s">
        <v>23</v>
      </c>
    </row>
    <row r="935" spans="9:10" x14ac:dyDescent="0.3">
      <c r="I935">
        <v>3</v>
      </c>
      <c r="J935" t="s">
        <v>23</v>
      </c>
    </row>
    <row r="936" spans="9:10" x14ac:dyDescent="0.3">
      <c r="I936">
        <v>1</v>
      </c>
      <c r="J936" t="s">
        <v>23</v>
      </c>
    </row>
    <row r="937" spans="9:10" x14ac:dyDescent="0.3">
      <c r="I937">
        <v>1</v>
      </c>
      <c r="J937" t="s">
        <v>23</v>
      </c>
    </row>
    <row r="938" spans="9:10" x14ac:dyDescent="0.3">
      <c r="I938">
        <v>1</v>
      </c>
      <c r="J938" t="s">
        <v>23</v>
      </c>
    </row>
    <row r="939" spans="9:10" x14ac:dyDescent="0.3">
      <c r="I939">
        <v>3</v>
      </c>
      <c r="J939" t="s">
        <v>23</v>
      </c>
    </row>
    <row r="940" spans="9:10" x14ac:dyDescent="0.3">
      <c r="I940">
        <v>3</v>
      </c>
      <c r="J940" t="s">
        <v>23</v>
      </c>
    </row>
    <row r="941" spans="9:10" x14ac:dyDescent="0.3">
      <c r="I941">
        <v>3</v>
      </c>
      <c r="J941" t="s">
        <v>23</v>
      </c>
    </row>
    <row r="942" spans="9:10" x14ac:dyDescent="0.3">
      <c r="I942">
        <v>2</v>
      </c>
      <c r="J942" t="s">
        <v>23</v>
      </c>
    </row>
    <row r="943" spans="9:10" x14ac:dyDescent="0.3">
      <c r="I943">
        <v>4</v>
      </c>
      <c r="J943" t="s">
        <v>23</v>
      </c>
    </row>
    <row r="944" spans="9:10" x14ac:dyDescent="0.3">
      <c r="I944">
        <v>1</v>
      </c>
      <c r="J944" t="s">
        <v>23</v>
      </c>
    </row>
    <row r="945" spans="9:10" x14ac:dyDescent="0.3">
      <c r="I945">
        <v>5</v>
      </c>
      <c r="J945" t="s">
        <v>23</v>
      </c>
    </row>
    <row r="946" spans="9:10" x14ac:dyDescent="0.3">
      <c r="I946">
        <v>2</v>
      </c>
      <c r="J946" t="s">
        <v>23</v>
      </c>
    </row>
    <row r="947" spans="9:10" x14ac:dyDescent="0.3">
      <c r="I947">
        <v>3</v>
      </c>
      <c r="J947" t="s">
        <v>23</v>
      </c>
    </row>
    <row r="948" spans="9:10" x14ac:dyDescent="0.3">
      <c r="I948">
        <v>3</v>
      </c>
      <c r="J948" t="s">
        <v>23</v>
      </c>
    </row>
    <row r="949" spans="9:10" x14ac:dyDescent="0.3">
      <c r="I949">
        <v>1</v>
      </c>
      <c r="J949" t="s">
        <v>23</v>
      </c>
    </row>
    <row r="950" spans="9:10" x14ac:dyDescent="0.3">
      <c r="I950">
        <v>3</v>
      </c>
      <c r="J950" t="s">
        <v>23</v>
      </c>
    </row>
    <row r="951" spans="9:10" x14ac:dyDescent="0.3">
      <c r="I951">
        <v>4</v>
      </c>
      <c r="J951" t="s">
        <v>23</v>
      </c>
    </row>
    <row r="952" spans="9:10" x14ac:dyDescent="0.3">
      <c r="I952">
        <v>3</v>
      </c>
      <c r="J952" t="s">
        <v>23</v>
      </c>
    </row>
    <row r="953" spans="9:10" x14ac:dyDescent="0.3">
      <c r="I953">
        <v>5</v>
      </c>
      <c r="J953" t="s">
        <v>23</v>
      </c>
    </row>
    <row r="954" spans="9:10" x14ac:dyDescent="0.3">
      <c r="I954">
        <v>3</v>
      </c>
      <c r="J954" t="s">
        <v>23</v>
      </c>
    </row>
    <row r="955" spans="9:10" x14ac:dyDescent="0.3">
      <c r="I955">
        <v>3</v>
      </c>
      <c r="J955" t="s">
        <v>23</v>
      </c>
    </row>
    <row r="956" spans="9:10" x14ac:dyDescent="0.3">
      <c r="I956">
        <v>3</v>
      </c>
      <c r="J956" t="s">
        <v>23</v>
      </c>
    </row>
    <row r="957" spans="9:10" x14ac:dyDescent="0.3">
      <c r="I957">
        <v>4</v>
      </c>
      <c r="J957" t="s">
        <v>23</v>
      </c>
    </row>
    <row r="958" spans="9:10" x14ac:dyDescent="0.3">
      <c r="I958">
        <v>2</v>
      </c>
      <c r="J958" t="s">
        <v>23</v>
      </c>
    </row>
    <row r="959" spans="9:10" x14ac:dyDescent="0.3">
      <c r="I959">
        <v>3</v>
      </c>
      <c r="J959" t="s">
        <v>23</v>
      </c>
    </row>
    <row r="960" spans="9:10" x14ac:dyDescent="0.3">
      <c r="I960">
        <v>4</v>
      </c>
      <c r="J960" t="s">
        <v>23</v>
      </c>
    </row>
    <row r="961" spans="9:10" x14ac:dyDescent="0.3">
      <c r="I961">
        <v>3</v>
      </c>
      <c r="J961" t="s">
        <v>23</v>
      </c>
    </row>
    <row r="962" spans="9:10" x14ac:dyDescent="0.3">
      <c r="I962">
        <v>3</v>
      </c>
      <c r="J962" t="s">
        <v>23</v>
      </c>
    </row>
    <row r="963" spans="9:10" x14ac:dyDescent="0.3">
      <c r="I963">
        <v>1</v>
      </c>
      <c r="J963" t="s">
        <v>23</v>
      </c>
    </row>
    <row r="964" spans="9:10" x14ac:dyDescent="0.3">
      <c r="I964">
        <v>5</v>
      </c>
      <c r="J964" t="s">
        <v>23</v>
      </c>
    </row>
    <row r="965" spans="9:10" x14ac:dyDescent="0.3">
      <c r="I965">
        <v>4</v>
      </c>
      <c r="J965" t="s">
        <v>23</v>
      </c>
    </row>
    <row r="966" spans="9:10" x14ac:dyDescent="0.3">
      <c r="I966">
        <v>2</v>
      </c>
      <c r="J966" t="s">
        <v>23</v>
      </c>
    </row>
    <row r="967" spans="9:10" x14ac:dyDescent="0.3">
      <c r="I967">
        <v>4</v>
      </c>
      <c r="J967" t="s">
        <v>23</v>
      </c>
    </row>
    <row r="968" spans="9:10" x14ac:dyDescent="0.3">
      <c r="I968">
        <v>3</v>
      </c>
      <c r="J968" t="s">
        <v>23</v>
      </c>
    </row>
    <row r="969" spans="9:10" x14ac:dyDescent="0.3">
      <c r="I969">
        <v>3</v>
      </c>
      <c r="J969" t="s">
        <v>23</v>
      </c>
    </row>
    <row r="970" spans="9:10" x14ac:dyDescent="0.3">
      <c r="I970">
        <v>4</v>
      </c>
      <c r="J970" t="s">
        <v>23</v>
      </c>
    </row>
    <row r="971" spans="9:10" x14ac:dyDescent="0.3">
      <c r="I971">
        <v>4</v>
      </c>
      <c r="J971" t="s">
        <v>23</v>
      </c>
    </row>
    <row r="972" spans="9:10" x14ac:dyDescent="0.3">
      <c r="I972">
        <v>3</v>
      </c>
      <c r="J972" t="s">
        <v>23</v>
      </c>
    </row>
    <row r="973" spans="9:10" x14ac:dyDescent="0.3">
      <c r="I973">
        <v>2</v>
      </c>
      <c r="J973" t="s">
        <v>23</v>
      </c>
    </row>
    <row r="974" spans="9:10" x14ac:dyDescent="0.3">
      <c r="I974">
        <v>2</v>
      </c>
      <c r="J974" t="s">
        <v>23</v>
      </c>
    </row>
    <row r="975" spans="9:10" x14ac:dyDescent="0.3">
      <c r="I975">
        <v>3</v>
      </c>
      <c r="J975" t="s">
        <v>23</v>
      </c>
    </row>
    <row r="976" spans="9:10" x14ac:dyDescent="0.3">
      <c r="I976">
        <v>1</v>
      </c>
      <c r="J976" t="s">
        <v>23</v>
      </c>
    </row>
    <row r="977" spans="9:10" x14ac:dyDescent="0.3">
      <c r="I977">
        <v>3</v>
      </c>
      <c r="J977" t="s">
        <v>23</v>
      </c>
    </row>
    <row r="978" spans="9:10" x14ac:dyDescent="0.3">
      <c r="I978">
        <v>4</v>
      </c>
      <c r="J978" t="s">
        <v>23</v>
      </c>
    </row>
    <row r="979" spans="9:10" x14ac:dyDescent="0.3">
      <c r="I979">
        <v>2</v>
      </c>
      <c r="J979" t="s">
        <v>23</v>
      </c>
    </row>
    <row r="980" spans="9:10" x14ac:dyDescent="0.3">
      <c r="I980">
        <v>4</v>
      </c>
      <c r="J980" t="s">
        <v>23</v>
      </c>
    </row>
    <row r="981" spans="9:10" x14ac:dyDescent="0.3">
      <c r="I981">
        <v>2</v>
      </c>
      <c r="J981" t="s">
        <v>23</v>
      </c>
    </row>
    <row r="982" spans="9:10" x14ac:dyDescent="0.3">
      <c r="I982">
        <v>4</v>
      </c>
      <c r="J982" t="s">
        <v>23</v>
      </c>
    </row>
    <row r="983" spans="9:10" x14ac:dyDescent="0.3">
      <c r="I983">
        <v>4</v>
      </c>
      <c r="J983" t="s">
        <v>23</v>
      </c>
    </row>
    <row r="984" spans="9:10" x14ac:dyDescent="0.3">
      <c r="I984">
        <v>3</v>
      </c>
      <c r="J984" t="s">
        <v>23</v>
      </c>
    </row>
    <row r="985" spans="9:10" x14ac:dyDescent="0.3">
      <c r="I985">
        <v>3</v>
      </c>
      <c r="J985" t="s">
        <v>23</v>
      </c>
    </row>
    <row r="986" spans="9:10" x14ac:dyDescent="0.3">
      <c r="I986">
        <v>4</v>
      </c>
      <c r="J986" t="s">
        <v>23</v>
      </c>
    </row>
    <row r="987" spans="9:10" x14ac:dyDescent="0.3">
      <c r="I987">
        <v>4</v>
      </c>
      <c r="J987" t="s">
        <v>23</v>
      </c>
    </row>
    <row r="988" spans="9:10" x14ac:dyDescent="0.3">
      <c r="I988">
        <v>1</v>
      </c>
      <c r="J988" t="s">
        <v>23</v>
      </c>
    </row>
    <row r="989" spans="9:10" x14ac:dyDescent="0.3">
      <c r="I989">
        <v>5</v>
      </c>
      <c r="J989" t="s">
        <v>23</v>
      </c>
    </row>
    <row r="990" spans="9:10" x14ac:dyDescent="0.3">
      <c r="I990">
        <v>4</v>
      </c>
      <c r="J990" t="s">
        <v>23</v>
      </c>
    </row>
    <row r="991" spans="9:10" x14ac:dyDescent="0.3">
      <c r="I991">
        <v>3</v>
      </c>
      <c r="J991" t="s">
        <v>23</v>
      </c>
    </row>
    <row r="992" spans="9:10" x14ac:dyDescent="0.3">
      <c r="I992">
        <v>1</v>
      </c>
      <c r="J992" t="s">
        <v>23</v>
      </c>
    </row>
    <row r="993" spans="9:10" x14ac:dyDescent="0.3">
      <c r="I993">
        <v>1</v>
      </c>
      <c r="J993" t="s">
        <v>23</v>
      </c>
    </row>
    <row r="994" spans="9:10" x14ac:dyDescent="0.3">
      <c r="I994">
        <v>1</v>
      </c>
      <c r="J994" t="s">
        <v>23</v>
      </c>
    </row>
    <row r="995" spans="9:10" x14ac:dyDescent="0.3">
      <c r="I995">
        <v>4</v>
      </c>
      <c r="J995" t="s">
        <v>23</v>
      </c>
    </row>
    <row r="996" spans="9:10" x14ac:dyDescent="0.3">
      <c r="I996">
        <v>3</v>
      </c>
      <c r="J996" t="s">
        <v>23</v>
      </c>
    </row>
    <row r="997" spans="9:10" x14ac:dyDescent="0.3">
      <c r="I997">
        <v>1</v>
      </c>
      <c r="J997" t="s">
        <v>23</v>
      </c>
    </row>
    <row r="998" spans="9:10" x14ac:dyDescent="0.3">
      <c r="I998">
        <v>5</v>
      </c>
      <c r="J998" t="s">
        <v>23</v>
      </c>
    </row>
    <row r="999" spans="9:10" x14ac:dyDescent="0.3">
      <c r="I999">
        <v>4</v>
      </c>
      <c r="J999" t="s">
        <v>23</v>
      </c>
    </row>
    <row r="1000" spans="9:10" x14ac:dyDescent="0.3">
      <c r="I1000">
        <v>3</v>
      </c>
      <c r="J1000" t="s">
        <v>23</v>
      </c>
    </row>
    <row r="1001" spans="9:10" x14ac:dyDescent="0.3">
      <c r="I1001">
        <v>3</v>
      </c>
      <c r="J1001" t="s">
        <v>23</v>
      </c>
    </row>
    <row r="1002" spans="9:10" x14ac:dyDescent="0.3">
      <c r="I1002">
        <v>4</v>
      </c>
      <c r="J1002" t="s">
        <v>23</v>
      </c>
    </row>
    <row r="1003" spans="9:10" x14ac:dyDescent="0.3">
      <c r="I1003">
        <v>3</v>
      </c>
      <c r="J1003" t="s">
        <v>23</v>
      </c>
    </row>
    <row r="1004" spans="9:10" x14ac:dyDescent="0.3">
      <c r="I1004">
        <v>4</v>
      </c>
      <c r="J1004" t="s">
        <v>23</v>
      </c>
    </row>
    <row r="1005" spans="9:10" x14ac:dyDescent="0.3">
      <c r="I1005">
        <v>2</v>
      </c>
      <c r="J1005" t="s">
        <v>23</v>
      </c>
    </row>
    <row r="1006" spans="9:10" x14ac:dyDescent="0.3">
      <c r="I1006">
        <v>4</v>
      </c>
      <c r="J1006" t="s">
        <v>23</v>
      </c>
    </row>
    <row r="1007" spans="9:10" x14ac:dyDescent="0.3">
      <c r="I1007">
        <v>1</v>
      </c>
      <c r="J1007" t="s">
        <v>23</v>
      </c>
    </row>
    <row r="1008" spans="9:10" x14ac:dyDescent="0.3">
      <c r="I1008">
        <v>3</v>
      </c>
      <c r="J1008" t="s">
        <v>23</v>
      </c>
    </row>
    <row r="1009" spans="9:10" x14ac:dyDescent="0.3">
      <c r="I1009">
        <v>3</v>
      </c>
      <c r="J1009" t="s">
        <v>23</v>
      </c>
    </row>
    <row r="1010" spans="9:10" x14ac:dyDescent="0.3">
      <c r="I1010">
        <v>3</v>
      </c>
      <c r="J1010" t="s">
        <v>23</v>
      </c>
    </row>
    <row r="1011" spans="9:10" x14ac:dyDescent="0.3">
      <c r="I1011">
        <v>4</v>
      </c>
      <c r="J1011" t="s">
        <v>23</v>
      </c>
    </row>
    <row r="1012" spans="9:10" x14ac:dyDescent="0.3">
      <c r="I1012">
        <v>4</v>
      </c>
      <c r="J1012" t="s">
        <v>23</v>
      </c>
    </row>
    <row r="1013" spans="9:10" x14ac:dyDescent="0.3">
      <c r="I1013">
        <v>1</v>
      </c>
      <c r="J1013" t="s">
        <v>23</v>
      </c>
    </row>
    <row r="1014" spans="9:10" x14ac:dyDescent="0.3">
      <c r="I1014">
        <v>1</v>
      </c>
      <c r="J1014" t="s">
        <v>23</v>
      </c>
    </row>
    <row r="1015" spans="9:10" x14ac:dyDescent="0.3">
      <c r="I1015">
        <v>2</v>
      </c>
      <c r="J1015" t="s">
        <v>23</v>
      </c>
    </row>
    <row r="1016" spans="9:10" x14ac:dyDescent="0.3">
      <c r="I1016">
        <v>1</v>
      </c>
      <c r="J1016" t="s">
        <v>23</v>
      </c>
    </row>
    <row r="1017" spans="9:10" x14ac:dyDescent="0.3">
      <c r="I1017">
        <v>3</v>
      </c>
      <c r="J1017" t="s">
        <v>23</v>
      </c>
    </row>
    <row r="1018" spans="9:10" x14ac:dyDescent="0.3">
      <c r="I1018">
        <v>4</v>
      </c>
      <c r="J1018" t="s">
        <v>23</v>
      </c>
    </row>
    <row r="1019" spans="9:10" x14ac:dyDescent="0.3">
      <c r="I1019">
        <v>2</v>
      </c>
      <c r="J1019" t="s">
        <v>23</v>
      </c>
    </row>
    <row r="1020" spans="9:10" x14ac:dyDescent="0.3">
      <c r="I1020">
        <v>4</v>
      </c>
      <c r="J1020" t="s">
        <v>23</v>
      </c>
    </row>
    <row r="1021" spans="9:10" x14ac:dyDescent="0.3">
      <c r="I1021">
        <v>2</v>
      </c>
      <c r="J1021" t="s">
        <v>23</v>
      </c>
    </row>
    <row r="1022" spans="9:10" x14ac:dyDescent="0.3">
      <c r="I1022">
        <v>2</v>
      </c>
      <c r="J1022" t="s">
        <v>23</v>
      </c>
    </row>
    <row r="1023" spans="9:10" x14ac:dyDescent="0.3">
      <c r="I1023">
        <v>4</v>
      </c>
      <c r="J1023" t="s">
        <v>23</v>
      </c>
    </row>
    <row r="1024" spans="9:10" x14ac:dyDescent="0.3">
      <c r="I1024">
        <v>4</v>
      </c>
      <c r="J1024" t="s">
        <v>23</v>
      </c>
    </row>
    <row r="1025" spans="9:10" x14ac:dyDescent="0.3">
      <c r="I1025">
        <v>3</v>
      </c>
      <c r="J1025" t="s">
        <v>23</v>
      </c>
    </row>
    <row r="1026" spans="9:10" x14ac:dyDescent="0.3">
      <c r="I1026">
        <v>4</v>
      </c>
      <c r="J1026" t="s">
        <v>23</v>
      </c>
    </row>
    <row r="1027" spans="9:10" x14ac:dyDescent="0.3">
      <c r="I1027">
        <v>4</v>
      </c>
      <c r="J1027" t="s">
        <v>23</v>
      </c>
    </row>
    <row r="1028" spans="9:10" x14ac:dyDescent="0.3">
      <c r="I1028">
        <v>2</v>
      </c>
      <c r="J1028" t="s">
        <v>23</v>
      </c>
    </row>
    <row r="1029" spans="9:10" x14ac:dyDescent="0.3">
      <c r="I1029">
        <v>3</v>
      </c>
      <c r="J1029" t="s">
        <v>23</v>
      </c>
    </row>
    <row r="1030" spans="9:10" x14ac:dyDescent="0.3">
      <c r="I1030">
        <v>2</v>
      </c>
      <c r="J1030" t="s">
        <v>23</v>
      </c>
    </row>
    <row r="1031" spans="9:10" x14ac:dyDescent="0.3">
      <c r="I1031">
        <v>3</v>
      </c>
      <c r="J1031" t="s">
        <v>23</v>
      </c>
    </row>
    <row r="1032" spans="9:10" x14ac:dyDescent="0.3">
      <c r="I1032">
        <v>3</v>
      </c>
      <c r="J1032" t="s">
        <v>23</v>
      </c>
    </row>
    <row r="1033" spans="9:10" x14ac:dyDescent="0.3">
      <c r="I1033">
        <v>3</v>
      </c>
      <c r="J1033" t="s">
        <v>23</v>
      </c>
    </row>
    <row r="1034" spans="9:10" x14ac:dyDescent="0.3">
      <c r="I1034">
        <v>3</v>
      </c>
      <c r="J1034" t="s">
        <v>23</v>
      </c>
    </row>
    <row r="1035" spans="9:10" x14ac:dyDescent="0.3">
      <c r="I1035">
        <v>5</v>
      </c>
      <c r="J1035" t="s">
        <v>23</v>
      </c>
    </row>
    <row r="1036" spans="9:10" x14ac:dyDescent="0.3">
      <c r="I1036">
        <v>3</v>
      </c>
      <c r="J1036" t="s">
        <v>23</v>
      </c>
    </row>
    <row r="1037" spans="9:10" x14ac:dyDescent="0.3">
      <c r="I1037">
        <v>3</v>
      </c>
      <c r="J1037" t="s">
        <v>23</v>
      </c>
    </row>
    <row r="1038" spans="9:10" x14ac:dyDescent="0.3">
      <c r="I1038">
        <v>1</v>
      </c>
      <c r="J1038" t="s">
        <v>23</v>
      </c>
    </row>
    <row r="1039" spans="9:10" x14ac:dyDescent="0.3">
      <c r="I1039">
        <v>3</v>
      </c>
      <c r="J1039" t="s">
        <v>23</v>
      </c>
    </row>
    <row r="1040" spans="9:10" x14ac:dyDescent="0.3">
      <c r="I1040">
        <v>1</v>
      </c>
      <c r="J1040" t="s">
        <v>23</v>
      </c>
    </row>
    <row r="1041" spans="9:10" x14ac:dyDescent="0.3">
      <c r="I1041">
        <v>3</v>
      </c>
      <c r="J1041" t="s">
        <v>23</v>
      </c>
    </row>
    <row r="1042" spans="9:10" x14ac:dyDescent="0.3">
      <c r="I1042">
        <v>3</v>
      </c>
      <c r="J1042" t="s">
        <v>23</v>
      </c>
    </row>
    <row r="1043" spans="9:10" x14ac:dyDescent="0.3">
      <c r="I1043">
        <v>3</v>
      </c>
      <c r="J1043" t="s">
        <v>23</v>
      </c>
    </row>
    <row r="1044" spans="9:10" x14ac:dyDescent="0.3">
      <c r="I1044">
        <v>4</v>
      </c>
      <c r="J1044" t="s">
        <v>23</v>
      </c>
    </row>
    <row r="1045" spans="9:10" x14ac:dyDescent="0.3">
      <c r="I1045">
        <v>5</v>
      </c>
      <c r="J1045" t="s">
        <v>23</v>
      </c>
    </row>
    <row r="1046" spans="9:10" x14ac:dyDescent="0.3">
      <c r="I1046">
        <v>4</v>
      </c>
      <c r="J1046" t="s">
        <v>23</v>
      </c>
    </row>
    <row r="1047" spans="9:10" x14ac:dyDescent="0.3">
      <c r="I1047">
        <v>1</v>
      </c>
      <c r="J1047" t="s">
        <v>23</v>
      </c>
    </row>
    <row r="1048" spans="9:10" x14ac:dyDescent="0.3">
      <c r="I1048">
        <v>2</v>
      </c>
      <c r="J1048" t="s">
        <v>23</v>
      </c>
    </row>
    <row r="1049" spans="9:10" x14ac:dyDescent="0.3">
      <c r="I1049">
        <v>1</v>
      </c>
      <c r="J1049" t="s">
        <v>23</v>
      </c>
    </row>
    <row r="1050" spans="9:10" x14ac:dyDescent="0.3">
      <c r="I1050">
        <v>2</v>
      </c>
      <c r="J1050" t="s">
        <v>23</v>
      </c>
    </row>
    <row r="1051" spans="9:10" x14ac:dyDescent="0.3">
      <c r="I1051">
        <v>3</v>
      </c>
      <c r="J1051" t="s">
        <v>23</v>
      </c>
    </row>
    <row r="1052" spans="9:10" x14ac:dyDescent="0.3">
      <c r="I1052">
        <v>4</v>
      </c>
      <c r="J1052" t="s">
        <v>23</v>
      </c>
    </row>
    <row r="1053" spans="9:10" x14ac:dyDescent="0.3">
      <c r="I1053">
        <v>2</v>
      </c>
      <c r="J1053" t="s">
        <v>23</v>
      </c>
    </row>
    <row r="1054" spans="9:10" x14ac:dyDescent="0.3">
      <c r="I1054">
        <v>3</v>
      </c>
      <c r="J1054" t="s">
        <v>23</v>
      </c>
    </row>
    <row r="1055" spans="9:10" x14ac:dyDescent="0.3">
      <c r="I1055">
        <v>3</v>
      </c>
      <c r="J1055" t="s">
        <v>23</v>
      </c>
    </row>
    <row r="1056" spans="9:10" x14ac:dyDescent="0.3">
      <c r="I1056">
        <v>4</v>
      </c>
      <c r="J1056" t="s">
        <v>23</v>
      </c>
    </row>
    <row r="1057" spans="9:10" x14ac:dyDescent="0.3">
      <c r="I1057">
        <v>1</v>
      </c>
      <c r="J1057" t="s">
        <v>23</v>
      </c>
    </row>
    <row r="1058" spans="9:10" x14ac:dyDescent="0.3">
      <c r="I1058">
        <v>4</v>
      </c>
      <c r="J1058" t="s">
        <v>23</v>
      </c>
    </row>
    <row r="1059" spans="9:10" x14ac:dyDescent="0.3">
      <c r="I1059">
        <v>4</v>
      </c>
      <c r="J1059" t="s">
        <v>23</v>
      </c>
    </row>
    <row r="1060" spans="9:10" x14ac:dyDescent="0.3">
      <c r="I1060">
        <v>4</v>
      </c>
      <c r="J1060" t="s">
        <v>23</v>
      </c>
    </row>
    <row r="1061" spans="9:10" x14ac:dyDescent="0.3">
      <c r="I1061">
        <v>3</v>
      </c>
      <c r="J1061" t="s">
        <v>23</v>
      </c>
    </row>
    <row r="1062" spans="9:10" x14ac:dyDescent="0.3">
      <c r="I1062">
        <v>2</v>
      </c>
      <c r="J1062" t="s">
        <v>23</v>
      </c>
    </row>
    <row r="1063" spans="9:10" x14ac:dyDescent="0.3">
      <c r="I1063">
        <v>2</v>
      </c>
      <c r="J1063" t="s">
        <v>23</v>
      </c>
    </row>
    <row r="1064" spans="9:10" x14ac:dyDescent="0.3">
      <c r="I1064">
        <v>3</v>
      </c>
      <c r="J1064" t="s">
        <v>23</v>
      </c>
    </row>
    <row r="1065" spans="9:10" x14ac:dyDescent="0.3">
      <c r="I1065">
        <v>3</v>
      </c>
      <c r="J1065" t="s">
        <v>23</v>
      </c>
    </row>
    <row r="1066" spans="9:10" x14ac:dyDescent="0.3">
      <c r="I1066">
        <v>3</v>
      </c>
      <c r="J1066" t="s">
        <v>23</v>
      </c>
    </row>
    <row r="1067" spans="9:10" x14ac:dyDescent="0.3">
      <c r="I1067">
        <v>4</v>
      </c>
      <c r="J1067" t="s">
        <v>23</v>
      </c>
    </row>
    <row r="1068" spans="9:10" x14ac:dyDescent="0.3">
      <c r="I1068">
        <v>3</v>
      </c>
      <c r="J1068" t="s">
        <v>23</v>
      </c>
    </row>
    <row r="1069" spans="9:10" x14ac:dyDescent="0.3">
      <c r="I1069">
        <v>2</v>
      </c>
      <c r="J1069" t="s">
        <v>23</v>
      </c>
    </row>
    <row r="1070" spans="9:10" x14ac:dyDescent="0.3">
      <c r="I1070">
        <v>3</v>
      </c>
      <c r="J1070" t="s">
        <v>23</v>
      </c>
    </row>
    <row r="1071" spans="9:10" x14ac:dyDescent="0.3">
      <c r="I1071">
        <v>3</v>
      </c>
      <c r="J1071" t="s">
        <v>23</v>
      </c>
    </row>
    <row r="1072" spans="9:10" x14ac:dyDescent="0.3">
      <c r="I1072">
        <v>2</v>
      </c>
      <c r="J1072" t="s">
        <v>23</v>
      </c>
    </row>
    <row r="1073" spans="9:10" x14ac:dyDescent="0.3">
      <c r="I1073">
        <v>3</v>
      </c>
      <c r="J1073" t="s">
        <v>23</v>
      </c>
    </row>
    <row r="1074" spans="9:10" x14ac:dyDescent="0.3">
      <c r="I1074">
        <v>4</v>
      </c>
      <c r="J1074" t="s">
        <v>23</v>
      </c>
    </row>
    <row r="1075" spans="9:10" x14ac:dyDescent="0.3">
      <c r="I1075">
        <v>4</v>
      </c>
      <c r="J1075" t="s">
        <v>23</v>
      </c>
    </row>
    <row r="1076" spans="9:10" x14ac:dyDescent="0.3">
      <c r="I1076">
        <v>2</v>
      </c>
      <c r="J1076" t="s">
        <v>23</v>
      </c>
    </row>
    <row r="1077" spans="9:10" x14ac:dyDescent="0.3">
      <c r="I1077">
        <v>4</v>
      </c>
      <c r="J1077" t="s">
        <v>23</v>
      </c>
    </row>
    <row r="1078" spans="9:10" x14ac:dyDescent="0.3">
      <c r="I1078">
        <v>3</v>
      </c>
      <c r="J1078" t="s">
        <v>23</v>
      </c>
    </row>
    <row r="1079" spans="9:10" x14ac:dyDescent="0.3">
      <c r="I1079">
        <v>3</v>
      </c>
      <c r="J1079" t="s">
        <v>23</v>
      </c>
    </row>
    <row r="1080" spans="9:10" x14ac:dyDescent="0.3">
      <c r="I1080">
        <v>4</v>
      </c>
      <c r="J1080" t="s">
        <v>23</v>
      </c>
    </row>
    <row r="1081" spans="9:10" x14ac:dyDescent="0.3">
      <c r="I1081">
        <v>3</v>
      </c>
      <c r="J1081" t="s">
        <v>23</v>
      </c>
    </row>
    <row r="1082" spans="9:10" x14ac:dyDescent="0.3">
      <c r="I1082">
        <v>3</v>
      </c>
      <c r="J1082" t="s">
        <v>23</v>
      </c>
    </row>
    <row r="1083" spans="9:10" x14ac:dyDescent="0.3">
      <c r="I1083">
        <v>3</v>
      </c>
      <c r="J1083" t="s">
        <v>23</v>
      </c>
    </row>
    <row r="1084" spans="9:10" x14ac:dyDescent="0.3">
      <c r="I1084">
        <v>3</v>
      </c>
      <c r="J1084" t="s">
        <v>23</v>
      </c>
    </row>
    <row r="1085" spans="9:10" x14ac:dyDescent="0.3">
      <c r="I1085">
        <v>4</v>
      </c>
      <c r="J1085" t="s">
        <v>23</v>
      </c>
    </row>
    <row r="1086" spans="9:10" x14ac:dyDescent="0.3">
      <c r="I1086">
        <v>3</v>
      </c>
      <c r="J1086" t="s">
        <v>23</v>
      </c>
    </row>
    <row r="1087" spans="9:10" x14ac:dyDescent="0.3">
      <c r="I1087">
        <v>1</v>
      </c>
      <c r="J1087" t="s">
        <v>23</v>
      </c>
    </row>
    <row r="1088" spans="9:10" x14ac:dyDescent="0.3">
      <c r="I1088">
        <v>2</v>
      </c>
      <c r="J1088" t="s">
        <v>23</v>
      </c>
    </row>
    <row r="1089" spans="9:10" x14ac:dyDescent="0.3">
      <c r="I1089">
        <v>1</v>
      </c>
      <c r="J1089" t="s">
        <v>23</v>
      </c>
    </row>
    <row r="1090" spans="9:10" x14ac:dyDescent="0.3">
      <c r="I1090">
        <v>3</v>
      </c>
      <c r="J1090" t="s">
        <v>23</v>
      </c>
    </row>
    <row r="1091" spans="9:10" x14ac:dyDescent="0.3">
      <c r="I1091">
        <v>4</v>
      </c>
      <c r="J1091" t="s">
        <v>23</v>
      </c>
    </row>
    <row r="1092" spans="9:10" x14ac:dyDescent="0.3">
      <c r="I1092">
        <v>2</v>
      </c>
      <c r="J1092" t="s">
        <v>23</v>
      </c>
    </row>
    <row r="1093" spans="9:10" x14ac:dyDescent="0.3">
      <c r="I1093">
        <v>3</v>
      </c>
      <c r="J1093" t="s">
        <v>23</v>
      </c>
    </row>
    <row r="1094" spans="9:10" x14ac:dyDescent="0.3">
      <c r="I1094">
        <v>4</v>
      </c>
      <c r="J1094" t="s">
        <v>23</v>
      </c>
    </row>
    <row r="1095" spans="9:10" x14ac:dyDescent="0.3">
      <c r="I1095">
        <v>3</v>
      </c>
      <c r="J1095" t="s">
        <v>23</v>
      </c>
    </row>
    <row r="1096" spans="9:10" x14ac:dyDescent="0.3">
      <c r="I1096">
        <v>1</v>
      </c>
      <c r="J1096" t="s">
        <v>23</v>
      </c>
    </row>
    <row r="1097" spans="9:10" x14ac:dyDescent="0.3">
      <c r="I1097">
        <v>3</v>
      </c>
      <c r="J1097" t="s">
        <v>23</v>
      </c>
    </row>
    <row r="1098" spans="9:10" x14ac:dyDescent="0.3">
      <c r="I1098">
        <v>1</v>
      </c>
      <c r="J1098" t="s">
        <v>23</v>
      </c>
    </row>
    <row r="1099" spans="9:10" x14ac:dyDescent="0.3">
      <c r="I1099">
        <v>2</v>
      </c>
      <c r="J1099" t="s">
        <v>23</v>
      </c>
    </row>
    <row r="1100" spans="9:10" x14ac:dyDescent="0.3">
      <c r="I1100">
        <v>4</v>
      </c>
      <c r="J1100" t="s">
        <v>23</v>
      </c>
    </row>
    <row r="1101" spans="9:10" x14ac:dyDescent="0.3">
      <c r="I1101">
        <v>4</v>
      </c>
      <c r="J1101" t="s">
        <v>23</v>
      </c>
    </row>
    <row r="1102" spans="9:10" x14ac:dyDescent="0.3">
      <c r="I1102">
        <v>2</v>
      </c>
      <c r="J1102" t="s">
        <v>23</v>
      </c>
    </row>
    <row r="1103" spans="9:10" x14ac:dyDescent="0.3">
      <c r="I1103">
        <v>2</v>
      </c>
      <c r="J1103" t="s">
        <v>23</v>
      </c>
    </row>
    <row r="1104" spans="9:10" x14ac:dyDescent="0.3">
      <c r="I1104">
        <v>4</v>
      </c>
      <c r="J1104" t="s">
        <v>23</v>
      </c>
    </row>
    <row r="1105" spans="9:10" x14ac:dyDescent="0.3">
      <c r="I1105">
        <v>2</v>
      </c>
      <c r="J1105" t="s">
        <v>23</v>
      </c>
    </row>
    <row r="1106" spans="9:10" x14ac:dyDescent="0.3">
      <c r="I1106">
        <v>2</v>
      </c>
      <c r="J1106" t="s">
        <v>23</v>
      </c>
    </row>
    <row r="1107" spans="9:10" x14ac:dyDescent="0.3">
      <c r="I1107">
        <v>4</v>
      </c>
      <c r="J1107" t="s">
        <v>23</v>
      </c>
    </row>
    <row r="1108" spans="9:10" x14ac:dyDescent="0.3">
      <c r="I1108">
        <v>3</v>
      </c>
      <c r="J1108" t="s">
        <v>23</v>
      </c>
    </row>
    <row r="1109" spans="9:10" x14ac:dyDescent="0.3">
      <c r="I1109">
        <v>1</v>
      </c>
      <c r="J1109" t="s">
        <v>23</v>
      </c>
    </row>
    <row r="1110" spans="9:10" x14ac:dyDescent="0.3">
      <c r="I1110">
        <v>3</v>
      </c>
      <c r="J1110" t="s">
        <v>23</v>
      </c>
    </row>
    <row r="1111" spans="9:10" x14ac:dyDescent="0.3">
      <c r="I1111">
        <v>3</v>
      </c>
      <c r="J1111" t="s">
        <v>23</v>
      </c>
    </row>
    <row r="1112" spans="9:10" x14ac:dyDescent="0.3">
      <c r="I1112">
        <v>1</v>
      </c>
      <c r="J1112" t="s">
        <v>23</v>
      </c>
    </row>
    <row r="1113" spans="9:10" x14ac:dyDescent="0.3">
      <c r="I1113">
        <v>3</v>
      </c>
      <c r="J1113" t="s">
        <v>23</v>
      </c>
    </row>
    <row r="1114" spans="9:10" x14ac:dyDescent="0.3">
      <c r="I1114">
        <v>1</v>
      </c>
      <c r="J1114" t="s">
        <v>23</v>
      </c>
    </row>
    <row r="1115" spans="9:10" x14ac:dyDescent="0.3">
      <c r="I1115">
        <v>2</v>
      </c>
      <c r="J1115" t="s">
        <v>23</v>
      </c>
    </row>
    <row r="1116" spans="9:10" x14ac:dyDescent="0.3">
      <c r="I1116">
        <v>3</v>
      </c>
      <c r="J1116" t="s">
        <v>23</v>
      </c>
    </row>
    <row r="1117" spans="9:10" x14ac:dyDescent="0.3">
      <c r="I1117">
        <v>3</v>
      </c>
      <c r="J1117" t="s">
        <v>23</v>
      </c>
    </row>
    <row r="1118" spans="9:10" x14ac:dyDescent="0.3">
      <c r="I1118">
        <v>4</v>
      </c>
      <c r="J1118" t="s">
        <v>23</v>
      </c>
    </row>
    <row r="1119" spans="9:10" x14ac:dyDescent="0.3">
      <c r="I1119">
        <v>3</v>
      </c>
      <c r="J1119" t="s">
        <v>23</v>
      </c>
    </row>
    <row r="1120" spans="9:10" x14ac:dyDescent="0.3">
      <c r="I1120">
        <v>3</v>
      </c>
      <c r="J1120" t="s">
        <v>23</v>
      </c>
    </row>
    <row r="1121" spans="9:10" x14ac:dyDescent="0.3">
      <c r="I1121">
        <v>2</v>
      </c>
      <c r="J1121" t="s">
        <v>23</v>
      </c>
    </row>
    <row r="1122" spans="9:10" x14ac:dyDescent="0.3">
      <c r="I1122">
        <v>3</v>
      </c>
      <c r="J1122" t="s">
        <v>23</v>
      </c>
    </row>
    <row r="1123" spans="9:10" x14ac:dyDescent="0.3">
      <c r="I1123">
        <v>4</v>
      </c>
      <c r="J1123" t="s">
        <v>23</v>
      </c>
    </row>
    <row r="1124" spans="9:10" x14ac:dyDescent="0.3">
      <c r="I1124">
        <v>3</v>
      </c>
      <c r="J1124" t="s">
        <v>23</v>
      </c>
    </row>
    <row r="1125" spans="9:10" x14ac:dyDescent="0.3">
      <c r="I1125">
        <v>2</v>
      </c>
      <c r="J1125" t="s">
        <v>23</v>
      </c>
    </row>
    <row r="1126" spans="9:10" x14ac:dyDescent="0.3">
      <c r="I1126">
        <v>4</v>
      </c>
      <c r="J1126" t="s">
        <v>23</v>
      </c>
    </row>
    <row r="1127" spans="9:10" x14ac:dyDescent="0.3">
      <c r="I1127">
        <v>2</v>
      </c>
      <c r="J1127" t="s">
        <v>23</v>
      </c>
    </row>
    <row r="1128" spans="9:10" x14ac:dyDescent="0.3">
      <c r="I1128">
        <v>4</v>
      </c>
      <c r="J1128" t="s">
        <v>23</v>
      </c>
    </row>
    <row r="1129" spans="9:10" x14ac:dyDescent="0.3">
      <c r="I1129">
        <v>1</v>
      </c>
      <c r="J1129" t="s">
        <v>23</v>
      </c>
    </row>
    <row r="1130" spans="9:10" x14ac:dyDescent="0.3">
      <c r="I1130">
        <v>3</v>
      </c>
      <c r="J1130" t="s">
        <v>23</v>
      </c>
    </row>
    <row r="1131" spans="9:10" x14ac:dyDescent="0.3">
      <c r="I1131">
        <v>1</v>
      </c>
      <c r="J1131" t="s">
        <v>23</v>
      </c>
    </row>
    <row r="1132" spans="9:10" x14ac:dyDescent="0.3">
      <c r="I1132">
        <v>1</v>
      </c>
      <c r="J1132" t="s">
        <v>23</v>
      </c>
    </row>
    <row r="1133" spans="9:10" x14ac:dyDescent="0.3">
      <c r="I1133">
        <v>1</v>
      </c>
      <c r="J1133" t="s">
        <v>23</v>
      </c>
    </row>
    <row r="1134" spans="9:10" x14ac:dyDescent="0.3">
      <c r="I1134">
        <v>4</v>
      </c>
      <c r="J1134" t="s">
        <v>23</v>
      </c>
    </row>
    <row r="1135" spans="9:10" x14ac:dyDescent="0.3">
      <c r="I1135">
        <v>3</v>
      </c>
      <c r="J1135" t="s">
        <v>23</v>
      </c>
    </row>
    <row r="1136" spans="9:10" x14ac:dyDescent="0.3">
      <c r="I1136">
        <v>3</v>
      </c>
      <c r="J1136" t="s">
        <v>23</v>
      </c>
    </row>
    <row r="1137" spans="9:10" x14ac:dyDescent="0.3">
      <c r="I1137">
        <v>3</v>
      </c>
      <c r="J1137" t="s">
        <v>23</v>
      </c>
    </row>
    <row r="1138" spans="9:10" x14ac:dyDescent="0.3">
      <c r="I1138">
        <v>3</v>
      </c>
      <c r="J1138" t="s">
        <v>23</v>
      </c>
    </row>
    <row r="1139" spans="9:10" x14ac:dyDescent="0.3">
      <c r="I1139">
        <v>2</v>
      </c>
      <c r="J1139" t="s">
        <v>23</v>
      </c>
    </row>
    <row r="1140" spans="9:10" x14ac:dyDescent="0.3">
      <c r="I1140">
        <v>4</v>
      </c>
      <c r="J1140" t="s">
        <v>23</v>
      </c>
    </row>
    <row r="1141" spans="9:10" x14ac:dyDescent="0.3">
      <c r="I1141">
        <v>3</v>
      </c>
      <c r="J1141" t="s">
        <v>23</v>
      </c>
    </row>
    <row r="1142" spans="9:10" x14ac:dyDescent="0.3">
      <c r="I1142">
        <v>4</v>
      </c>
      <c r="J1142" t="s">
        <v>23</v>
      </c>
    </row>
    <row r="1143" spans="9:10" x14ac:dyDescent="0.3">
      <c r="I1143">
        <v>1</v>
      </c>
      <c r="J1143" t="s">
        <v>23</v>
      </c>
    </row>
    <row r="1144" spans="9:10" x14ac:dyDescent="0.3">
      <c r="I1144">
        <v>2</v>
      </c>
      <c r="J1144" t="s">
        <v>23</v>
      </c>
    </row>
    <row r="1145" spans="9:10" x14ac:dyDescent="0.3">
      <c r="I1145">
        <v>4</v>
      </c>
      <c r="J1145" t="s">
        <v>23</v>
      </c>
    </row>
    <row r="1146" spans="9:10" x14ac:dyDescent="0.3">
      <c r="I1146">
        <v>2</v>
      </c>
      <c r="J1146" t="s">
        <v>23</v>
      </c>
    </row>
    <row r="1147" spans="9:10" x14ac:dyDescent="0.3">
      <c r="I1147">
        <v>4</v>
      </c>
      <c r="J1147" t="s">
        <v>23</v>
      </c>
    </row>
    <row r="1148" spans="9:10" x14ac:dyDescent="0.3">
      <c r="I1148">
        <v>3</v>
      </c>
      <c r="J1148" t="s">
        <v>23</v>
      </c>
    </row>
    <row r="1149" spans="9:10" x14ac:dyDescent="0.3">
      <c r="I1149">
        <v>3</v>
      </c>
      <c r="J1149" t="s">
        <v>23</v>
      </c>
    </row>
    <row r="1150" spans="9:10" x14ac:dyDescent="0.3">
      <c r="I1150">
        <v>2</v>
      </c>
      <c r="J1150" t="s">
        <v>23</v>
      </c>
    </row>
    <row r="1151" spans="9:10" x14ac:dyDescent="0.3">
      <c r="I1151">
        <v>4</v>
      </c>
      <c r="J1151" t="s">
        <v>23</v>
      </c>
    </row>
    <row r="1152" spans="9:10" x14ac:dyDescent="0.3">
      <c r="I1152">
        <v>3</v>
      </c>
      <c r="J1152" t="s">
        <v>23</v>
      </c>
    </row>
    <row r="1153" spans="9:10" x14ac:dyDescent="0.3">
      <c r="I1153">
        <v>3</v>
      </c>
      <c r="J1153" t="s">
        <v>23</v>
      </c>
    </row>
    <row r="1154" spans="9:10" x14ac:dyDescent="0.3">
      <c r="I1154">
        <v>4</v>
      </c>
      <c r="J1154" t="s">
        <v>23</v>
      </c>
    </row>
    <row r="1155" spans="9:10" x14ac:dyDescent="0.3">
      <c r="I1155">
        <v>3</v>
      </c>
      <c r="J1155" t="s">
        <v>23</v>
      </c>
    </row>
    <row r="1156" spans="9:10" x14ac:dyDescent="0.3">
      <c r="I1156">
        <v>3</v>
      </c>
      <c r="J1156" t="s">
        <v>23</v>
      </c>
    </row>
    <row r="1157" spans="9:10" x14ac:dyDescent="0.3">
      <c r="I1157">
        <v>3</v>
      </c>
      <c r="J1157" t="s">
        <v>23</v>
      </c>
    </row>
    <row r="1158" spans="9:10" x14ac:dyDescent="0.3">
      <c r="I1158">
        <v>4</v>
      </c>
      <c r="J1158" t="s">
        <v>23</v>
      </c>
    </row>
    <row r="1159" spans="9:10" x14ac:dyDescent="0.3">
      <c r="I1159">
        <v>4</v>
      </c>
      <c r="J1159" t="s">
        <v>23</v>
      </c>
    </row>
    <row r="1160" spans="9:10" x14ac:dyDescent="0.3">
      <c r="I1160">
        <v>1</v>
      </c>
      <c r="J1160" t="s">
        <v>23</v>
      </c>
    </row>
    <row r="1161" spans="9:10" x14ac:dyDescent="0.3">
      <c r="I1161">
        <v>3</v>
      </c>
      <c r="J1161" t="s">
        <v>23</v>
      </c>
    </row>
    <row r="1162" spans="9:10" x14ac:dyDescent="0.3">
      <c r="I1162">
        <v>4</v>
      </c>
      <c r="J1162" t="s">
        <v>23</v>
      </c>
    </row>
    <row r="1163" spans="9:10" x14ac:dyDescent="0.3">
      <c r="I1163">
        <v>3</v>
      </c>
      <c r="J1163" t="s">
        <v>23</v>
      </c>
    </row>
    <row r="1164" spans="9:10" x14ac:dyDescent="0.3">
      <c r="I1164">
        <v>3</v>
      </c>
      <c r="J1164" t="s">
        <v>23</v>
      </c>
    </row>
    <row r="1165" spans="9:10" x14ac:dyDescent="0.3">
      <c r="I1165">
        <v>2</v>
      </c>
      <c r="J1165" t="s">
        <v>23</v>
      </c>
    </row>
    <row r="1166" spans="9:10" x14ac:dyDescent="0.3">
      <c r="I1166">
        <v>3</v>
      </c>
      <c r="J1166" t="s">
        <v>23</v>
      </c>
    </row>
    <row r="1167" spans="9:10" x14ac:dyDescent="0.3">
      <c r="I1167">
        <v>2</v>
      </c>
      <c r="J1167" t="s">
        <v>23</v>
      </c>
    </row>
    <row r="1168" spans="9:10" x14ac:dyDescent="0.3">
      <c r="I1168">
        <v>3</v>
      </c>
      <c r="J1168" t="s">
        <v>23</v>
      </c>
    </row>
    <row r="1169" spans="9:10" x14ac:dyDescent="0.3">
      <c r="I1169">
        <v>4</v>
      </c>
      <c r="J1169" t="s">
        <v>23</v>
      </c>
    </row>
    <row r="1170" spans="9:10" x14ac:dyDescent="0.3">
      <c r="I1170">
        <v>5</v>
      </c>
      <c r="J1170" t="s">
        <v>23</v>
      </c>
    </row>
    <row r="1171" spans="9:10" x14ac:dyDescent="0.3">
      <c r="I1171">
        <v>3</v>
      </c>
      <c r="J1171" t="s">
        <v>23</v>
      </c>
    </row>
    <row r="1172" spans="9:10" x14ac:dyDescent="0.3">
      <c r="I1172">
        <v>4</v>
      </c>
      <c r="J1172" t="s">
        <v>23</v>
      </c>
    </row>
    <row r="1173" spans="9:10" x14ac:dyDescent="0.3">
      <c r="I1173">
        <v>2</v>
      </c>
      <c r="J1173" t="s">
        <v>23</v>
      </c>
    </row>
    <row r="1174" spans="9:10" x14ac:dyDescent="0.3">
      <c r="I1174">
        <v>3</v>
      </c>
      <c r="J1174" t="s">
        <v>23</v>
      </c>
    </row>
    <row r="1175" spans="9:10" x14ac:dyDescent="0.3">
      <c r="I1175">
        <v>3</v>
      </c>
      <c r="J1175" t="s">
        <v>23</v>
      </c>
    </row>
    <row r="1176" spans="9:10" x14ac:dyDescent="0.3">
      <c r="I1176">
        <v>1</v>
      </c>
      <c r="J1176" t="s">
        <v>23</v>
      </c>
    </row>
    <row r="1177" spans="9:10" x14ac:dyDescent="0.3">
      <c r="I1177">
        <v>4</v>
      </c>
      <c r="J1177" t="s">
        <v>23</v>
      </c>
    </row>
    <row r="1178" spans="9:10" x14ac:dyDescent="0.3">
      <c r="I1178">
        <v>2</v>
      </c>
      <c r="J1178" t="s">
        <v>23</v>
      </c>
    </row>
    <row r="1179" spans="9:10" x14ac:dyDescent="0.3">
      <c r="I1179">
        <v>4</v>
      </c>
      <c r="J1179" t="s">
        <v>23</v>
      </c>
    </row>
    <row r="1180" spans="9:10" x14ac:dyDescent="0.3">
      <c r="I1180">
        <v>3</v>
      </c>
      <c r="J1180" t="s">
        <v>23</v>
      </c>
    </row>
    <row r="1181" spans="9:10" x14ac:dyDescent="0.3">
      <c r="I1181">
        <v>2</v>
      </c>
      <c r="J1181" t="s">
        <v>23</v>
      </c>
    </row>
    <row r="1182" spans="9:10" x14ac:dyDescent="0.3">
      <c r="I1182">
        <v>2</v>
      </c>
      <c r="J1182" t="s">
        <v>23</v>
      </c>
    </row>
    <row r="1183" spans="9:10" x14ac:dyDescent="0.3">
      <c r="I1183">
        <v>3</v>
      </c>
      <c r="J1183" t="s">
        <v>23</v>
      </c>
    </row>
    <row r="1184" spans="9:10" x14ac:dyDescent="0.3">
      <c r="I1184">
        <v>3</v>
      </c>
      <c r="J1184" t="s">
        <v>23</v>
      </c>
    </row>
    <row r="1185" spans="9:10" x14ac:dyDescent="0.3">
      <c r="I1185">
        <v>1</v>
      </c>
      <c r="J1185" t="s">
        <v>23</v>
      </c>
    </row>
    <row r="1186" spans="9:10" x14ac:dyDescent="0.3">
      <c r="I1186">
        <v>2</v>
      </c>
      <c r="J1186" t="s">
        <v>23</v>
      </c>
    </row>
    <row r="1187" spans="9:10" x14ac:dyDescent="0.3">
      <c r="I1187">
        <v>1</v>
      </c>
      <c r="J1187" t="s">
        <v>23</v>
      </c>
    </row>
    <row r="1188" spans="9:10" x14ac:dyDescent="0.3">
      <c r="I1188">
        <v>4</v>
      </c>
      <c r="J1188" t="s">
        <v>23</v>
      </c>
    </row>
    <row r="1189" spans="9:10" x14ac:dyDescent="0.3">
      <c r="I1189">
        <v>1</v>
      </c>
      <c r="J1189" t="s">
        <v>23</v>
      </c>
    </row>
    <row r="1190" spans="9:10" x14ac:dyDescent="0.3">
      <c r="I1190">
        <v>2</v>
      </c>
      <c r="J1190" t="s">
        <v>23</v>
      </c>
    </row>
    <row r="1191" spans="9:10" x14ac:dyDescent="0.3">
      <c r="I1191">
        <v>3</v>
      </c>
      <c r="J1191" t="s">
        <v>23</v>
      </c>
    </row>
    <row r="1192" spans="9:10" x14ac:dyDescent="0.3">
      <c r="I1192">
        <v>3</v>
      </c>
      <c r="J1192" t="s">
        <v>23</v>
      </c>
    </row>
    <row r="1193" spans="9:10" x14ac:dyDescent="0.3">
      <c r="I1193">
        <v>3</v>
      </c>
      <c r="J1193" t="s">
        <v>23</v>
      </c>
    </row>
    <row r="1194" spans="9:10" x14ac:dyDescent="0.3">
      <c r="I1194">
        <v>2</v>
      </c>
      <c r="J1194" t="s">
        <v>23</v>
      </c>
    </row>
    <row r="1195" spans="9:10" x14ac:dyDescent="0.3">
      <c r="I1195">
        <v>1</v>
      </c>
      <c r="J1195" t="s">
        <v>23</v>
      </c>
    </row>
    <row r="1196" spans="9:10" x14ac:dyDescent="0.3">
      <c r="I1196">
        <v>4</v>
      </c>
      <c r="J1196" t="s">
        <v>23</v>
      </c>
    </row>
    <row r="1197" spans="9:10" x14ac:dyDescent="0.3">
      <c r="I1197">
        <v>2</v>
      </c>
      <c r="J1197" t="s">
        <v>23</v>
      </c>
    </row>
    <row r="1198" spans="9:10" x14ac:dyDescent="0.3">
      <c r="I1198">
        <v>1</v>
      </c>
      <c r="J1198" t="s">
        <v>23</v>
      </c>
    </row>
    <row r="1199" spans="9:10" x14ac:dyDescent="0.3">
      <c r="I1199">
        <v>3</v>
      </c>
      <c r="J1199" t="s">
        <v>23</v>
      </c>
    </row>
    <row r="1200" spans="9:10" x14ac:dyDescent="0.3">
      <c r="I1200">
        <v>3</v>
      </c>
      <c r="J1200" t="s">
        <v>23</v>
      </c>
    </row>
    <row r="1201" spans="9:10" x14ac:dyDescent="0.3">
      <c r="I1201">
        <v>2</v>
      </c>
      <c r="J1201" t="s">
        <v>23</v>
      </c>
    </row>
    <row r="1202" spans="9:10" x14ac:dyDescent="0.3">
      <c r="I1202">
        <v>4</v>
      </c>
      <c r="J1202" t="s">
        <v>23</v>
      </c>
    </row>
    <row r="1203" spans="9:10" x14ac:dyDescent="0.3">
      <c r="I1203">
        <v>1</v>
      </c>
      <c r="J1203" t="s">
        <v>23</v>
      </c>
    </row>
    <row r="1204" spans="9:10" x14ac:dyDescent="0.3">
      <c r="I1204">
        <v>4</v>
      </c>
      <c r="J1204" t="s">
        <v>23</v>
      </c>
    </row>
    <row r="1205" spans="9:10" x14ac:dyDescent="0.3">
      <c r="I1205">
        <v>2</v>
      </c>
      <c r="J1205" t="s">
        <v>23</v>
      </c>
    </row>
    <row r="1206" spans="9:10" x14ac:dyDescent="0.3">
      <c r="I1206">
        <v>1</v>
      </c>
      <c r="J1206" t="s">
        <v>23</v>
      </c>
    </row>
    <row r="1207" spans="9:10" x14ac:dyDescent="0.3">
      <c r="I1207">
        <v>3</v>
      </c>
      <c r="J1207" t="s">
        <v>23</v>
      </c>
    </row>
    <row r="1208" spans="9:10" x14ac:dyDescent="0.3">
      <c r="I1208">
        <v>3</v>
      </c>
      <c r="J1208" t="s">
        <v>23</v>
      </c>
    </row>
    <row r="1209" spans="9:10" x14ac:dyDescent="0.3">
      <c r="I1209">
        <v>4</v>
      </c>
      <c r="J1209" t="s">
        <v>23</v>
      </c>
    </row>
    <row r="1210" spans="9:10" x14ac:dyDescent="0.3">
      <c r="I1210">
        <v>3</v>
      </c>
      <c r="J1210" t="s">
        <v>23</v>
      </c>
    </row>
    <row r="1211" spans="9:10" x14ac:dyDescent="0.3">
      <c r="I1211">
        <v>2</v>
      </c>
      <c r="J1211" t="s">
        <v>23</v>
      </c>
    </row>
    <row r="1212" spans="9:10" x14ac:dyDescent="0.3">
      <c r="I1212">
        <v>4</v>
      </c>
      <c r="J1212" t="s">
        <v>23</v>
      </c>
    </row>
    <row r="1213" spans="9:10" x14ac:dyDescent="0.3">
      <c r="I1213">
        <v>4</v>
      </c>
      <c r="J1213" t="s">
        <v>23</v>
      </c>
    </row>
    <row r="1214" spans="9:10" x14ac:dyDescent="0.3">
      <c r="I1214">
        <v>2</v>
      </c>
      <c r="J1214" t="s">
        <v>23</v>
      </c>
    </row>
    <row r="1215" spans="9:10" x14ac:dyDescent="0.3">
      <c r="I1215">
        <v>3</v>
      </c>
      <c r="J1215" t="s">
        <v>23</v>
      </c>
    </row>
    <row r="1216" spans="9:10" x14ac:dyDescent="0.3">
      <c r="I1216">
        <v>3</v>
      </c>
      <c r="J1216" t="s">
        <v>23</v>
      </c>
    </row>
    <row r="1217" spans="9:10" x14ac:dyDescent="0.3">
      <c r="I1217">
        <v>4</v>
      </c>
      <c r="J1217" t="s">
        <v>23</v>
      </c>
    </row>
    <row r="1218" spans="9:10" x14ac:dyDescent="0.3">
      <c r="I1218">
        <v>4</v>
      </c>
      <c r="J1218" t="s">
        <v>23</v>
      </c>
    </row>
    <row r="1219" spans="9:10" x14ac:dyDescent="0.3">
      <c r="I1219">
        <v>4</v>
      </c>
      <c r="J1219" t="s">
        <v>23</v>
      </c>
    </row>
    <row r="1220" spans="9:10" x14ac:dyDescent="0.3">
      <c r="I1220">
        <v>3</v>
      </c>
      <c r="J1220" t="s">
        <v>23</v>
      </c>
    </row>
    <row r="1221" spans="9:10" x14ac:dyDescent="0.3">
      <c r="I1221">
        <v>3</v>
      </c>
      <c r="J1221" t="s">
        <v>23</v>
      </c>
    </row>
    <row r="1222" spans="9:10" x14ac:dyDescent="0.3">
      <c r="I1222">
        <v>1</v>
      </c>
      <c r="J1222" t="s">
        <v>23</v>
      </c>
    </row>
    <row r="1223" spans="9:10" x14ac:dyDescent="0.3">
      <c r="I1223">
        <v>4</v>
      </c>
      <c r="J1223" t="s">
        <v>23</v>
      </c>
    </row>
    <row r="1224" spans="9:10" x14ac:dyDescent="0.3">
      <c r="I1224">
        <v>4</v>
      </c>
      <c r="J1224" t="s">
        <v>23</v>
      </c>
    </row>
    <row r="1225" spans="9:10" x14ac:dyDescent="0.3">
      <c r="I1225">
        <v>3</v>
      </c>
      <c r="J1225" t="s">
        <v>23</v>
      </c>
    </row>
    <row r="1226" spans="9:10" x14ac:dyDescent="0.3">
      <c r="I1226">
        <v>5</v>
      </c>
      <c r="J1226" t="s">
        <v>23</v>
      </c>
    </row>
    <row r="1227" spans="9:10" x14ac:dyDescent="0.3">
      <c r="I1227">
        <v>1</v>
      </c>
      <c r="J1227" t="s">
        <v>23</v>
      </c>
    </row>
    <row r="1228" spans="9:10" x14ac:dyDescent="0.3">
      <c r="I1228">
        <v>3</v>
      </c>
      <c r="J1228" t="s">
        <v>23</v>
      </c>
    </row>
    <row r="1229" spans="9:10" x14ac:dyDescent="0.3">
      <c r="I1229">
        <v>3</v>
      </c>
      <c r="J1229" t="s">
        <v>23</v>
      </c>
    </row>
    <row r="1230" spans="9:10" x14ac:dyDescent="0.3">
      <c r="I1230">
        <v>4</v>
      </c>
      <c r="J1230" t="s">
        <v>23</v>
      </c>
    </row>
    <row r="1231" spans="9:10" x14ac:dyDescent="0.3">
      <c r="I1231">
        <v>4</v>
      </c>
      <c r="J1231" t="s">
        <v>23</v>
      </c>
    </row>
    <row r="1232" spans="9:10" x14ac:dyDescent="0.3">
      <c r="I1232">
        <v>2</v>
      </c>
      <c r="J1232" t="s">
        <v>23</v>
      </c>
    </row>
    <row r="1233" spans="9:10" x14ac:dyDescent="0.3">
      <c r="I1233">
        <v>2</v>
      </c>
      <c r="J1233" t="s">
        <v>23</v>
      </c>
    </row>
    <row r="1234" spans="9:10" x14ac:dyDescent="0.3">
      <c r="I1234">
        <v>3</v>
      </c>
      <c r="J1234" t="s">
        <v>23</v>
      </c>
    </row>
    <row r="1235" spans="9:10" x14ac:dyDescent="0.3">
      <c r="I1235">
        <v>2</v>
      </c>
      <c r="J1235" t="s">
        <v>23</v>
      </c>
    </row>
    <row r="1236" spans="9:10" x14ac:dyDescent="0.3">
      <c r="I1236">
        <v>4</v>
      </c>
      <c r="J1236" t="s">
        <v>23</v>
      </c>
    </row>
    <row r="1237" spans="9:10" x14ac:dyDescent="0.3">
      <c r="I1237">
        <v>5</v>
      </c>
      <c r="J1237" t="s">
        <v>23</v>
      </c>
    </row>
    <row r="1238" spans="9:10" x14ac:dyDescent="0.3">
      <c r="I1238">
        <v>1</v>
      </c>
      <c r="J1238" t="s">
        <v>23</v>
      </c>
    </row>
    <row r="1239" spans="9:10" x14ac:dyDescent="0.3">
      <c r="I1239">
        <v>3</v>
      </c>
      <c r="J1239" t="s">
        <v>23</v>
      </c>
    </row>
    <row r="1240" spans="9:10" x14ac:dyDescent="0.3">
      <c r="I1240">
        <v>3</v>
      </c>
      <c r="J1240" t="s">
        <v>23</v>
      </c>
    </row>
    <row r="1241" spans="9:10" x14ac:dyDescent="0.3">
      <c r="I1241">
        <v>3</v>
      </c>
      <c r="J1241" t="s">
        <v>23</v>
      </c>
    </row>
    <row r="1242" spans="9:10" x14ac:dyDescent="0.3">
      <c r="I1242">
        <v>4</v>
      </c>
      <c r="J1242" t="s">
        <v>23</v>
      </c>
    </row>
    <row r="1243" spans="9:10" x14ac:dyDescent="0.3">
      <c r="I1243">
        <v>2</v>
      </c>
      <c r="J1243" t="s">
        <v>23</v>
      </c>
    </row>
    <row r="1244" spans="9:10" x14ac:dyDescent="0.3">
      <c r="I1244">
        <v>1</v>
      </c>
      <c r="J1244" t="s">
        <v>23</v>
      </c>
    </row>
    <row r="1245" spans="9:10" x14ac:dyDescent="0.3">
      <c r="I1245">
        <v>4</v>
      </c>
      <c r="J1245" t="s">
        <v>23</v>
      </c>
    </row>
    <row r="1246" spans="9:10" x14ac:dyDescent="0.3">
      <c r="I1246">
        <v>3</v>
      </c>
      <c r="J1246" t="s">
        <v>23</v>
      </c>
    </row>
    <row r="1247" spans="9:10" x14ac:dyDescent="0.3">
      <c r="I1247">
        <v>3</v>
      </c>
      <c r="J1247" t="s">
        <v>23</v>
      </c>
    </row>
    <row r="1248" spans="9:10" x14ac:dyDescent="0.3">
      <c r="I1248">
        <v>2</v>
      </c>
      <c r="J1248" t="s">
        <v>23</v>
      </c>
    </row>
    <row r="1249" spans="9:10" x14ac:dyDescent="0.3">
      <c r="I1249">
        <v>3</v>
      </c>
      <c r="J1249" t="s">
        <v>23</v>
      </c>
    </row>
    <row r="1250" spans="9:10" x14ac:dyDescent="0.3">
      <c r="I1250">
        <v>4</v>
      </c>
      <c r="J1250" t="s">
        <v>23</v>
      </c>
    </row>
    <row r="1251" spans="9:10" x14ac:dyDescent="0.3">
      <c r="I1251">
        <v>3</v>
      </c>
      <c r="J1251" t="s">
        <v>23</v>
      </c>
    </row>
    <row r="1252" spans="9:10" x14ac:dyDescent="0.3">
      <c r="I1252">
        <v>4</v>
      </c>
      <c r="J1252" t="s">
        <v>23</v>
      </c>
    </row>
    <row r="1253" spans="9:10" x14ac:dyDescent="0.3">
      <c r="I1253">
        <v>4</v>
      </c>
      <c r="J1253" t="s">
        <v>23</v>
      </c>
    </row>
    <row r="1254" spans="9:10" x14ac:dyDescent="0.3">
      <c r="I1254">
        <v>4</v>
      </c>
      <c r="J1254" t="s">
        <v>23</v>
      </c>
    </row>
    <row r="1255" spans="9:10" x14ac:dyDescent="0.3">
      <c r="I1255">
        <v>4</v>
      </c>
      <c r="J1255" t="s">
        <v>23</v>
      </c>
    </row>
    <row r="1256" spans="9:10" x14ac:dyDescent="0.3">
      <c r="I1256">
        <v>4</v>
      </c>
      <c r="J1256" t="s">
        <v>23</v>
      </c>
    </row>
    <row r="1257" spans="9:10" x14ac:dyDescent="0.3">
      <c r="I1257">
        <v>4</v>
      </c>
      <c r="J1257" t="s">
        <v>23</v>
      </c>
    </row>
    <row r="1258" spans="9:10" x14ac:dyDescent="0.3">
      <c r="I1258">
        <v>3</v>
      </c>
      <c r="J1258" t="s">
        <v>23</v>
      </c>
    </row>
    <row r="1259" spans="9:10" x14ac:dyDescent="0.3">
      <c r="I1259">
        <v>1</v>
      </c>
      <c r="J1259" t="s">
        <v>23</v>
      </c>
    </row>
    <row r="1260" spans="9:10" x14ac:dyDescent="0.3">
      <c r="I1260">
        <v>3</v>
      </c>
      <c r="J1260" t="s">
        <v>23</v>
      </c>
    </row>
    <row r="1261" spans="9:10" x14ac:dyDescent="0.3">
      <c r="I1261">
        <v>3</v>
      </c>
      <c r="J1261" t="s">
        <v>23</v>
      </c>
    </row>
    <row r="1262" spans="9:10" x14ac:dyDescent="0.3">
      <c r="I1262">
        <v>1</v>
      </c>
      <c r="J1262" t="s">
        <v>23</v>
      </c>
    </row>
    <row r="1263" spans="9:10" x14ac:dyDescent="0.3">
      <c r="I1263">
        <v>3</v>
      </c>
      <c r="J1263" t="s">
        <v>23</v>
      </c>
    </row>
    <row r="1264" spans="9:10" x14ac:dyDescent="0.3">
      <c r="I1264">
        <v>4</v>
      </c>
      <c r="J1264" t="s">
        <v>23</v>
      </c>
    </row>
    <row r="1265" spans="9:10" x14ac:dyDescent="0.3">
      <c r="I1265">
        <v>1</v>
      </c>
      <c r="J1265" t="s">
        <v>23</v>
      </c>
    </row>
    <row r="1266" spans="9:10" x14ac:dyDescent="0.3">
      <c r="I1266">
        <v>2</v>
      </c>
      <c r="J1266" t="s">
        <v>23</v>
      </c>
    </row>
    <row r="1267" spans="9:10" x14ac:dyDescent="0.3">
      <c r="I1267">
        <v>2</v>
      </c>
      <c r="J1267" t="s">
        <v>23</v>
      </c>
    </row>
    <row r="1268" spans="9:10" x14ac:dyDescent="0.3">
      <c r="I1268">
        <v>3</v>
      </c>
      <c r="J1268" t="s">
        <v>23</v>
      </c>
    </row>
    <row r="1269" spans="9:10" x14ac:dyDescent="0.3">
      <c r="I1269">
        <v>3</v>
      </c>
      <c r="J1269" t="s">
        <v>23</v>
      </c>
    </row>
    <row r="1270" spans="9:10" x14ac:dyDescent="0.3">
      <c r="I1270">
        <v>1</v>
      </c>
      <c r="J1270" t="s">
        <v>23</v>
      </c>
    </row>
    <row r="1271" spans="9:10" x14ac:dyDescent="0.3">
      <c r="I1271">
        <v>3</v>
      </c>
      <c r="J1271" t="s">
        <v>23</v>
      </c>
    </row>
    <row r="1272" spans="9:10" x14ac:dyDescent="0.3">
      <c r="I1272">
        <v>3</v>
      </c>
      <c r="J1272" t="s">
        <v>23</v>
      </c>
    </row>
    <row r="1273" spans="9:10" x14ac:dyDescent="0.3">
      <c r="I1273">
        <v>1</v>
      </c>
      <c r="J1273" t="s">
        <v>23</v>
      </c>
    </row>
    <row r="1274" spans="9:10" x14ac:dyDescent="0.3">
      <c r="I1274">
        <v>4</v>
      </c>
      <c r="J1274" t="s">
        <v>23</v>
      </c>
    </row>
    <row r="1275" spans="9:10" x14ac:dyDescent="0.3">
      <c r="I1275">
        <v>4</v>
      </c>
      <c r="J1275" t="s">
        <v>23</v>
      </c>
    </row>
    <row r="1276" spans="9:10" x14ac:dyDescent="0.3">
      <c r="I1276">
        <v>3</v>
      </c>
      <c r="J1276" t="s">
        <v>23</v>
      </c>
    </row>
    <row r="1277" spans="9:10" x14ac:dyDescent="0.3">
      <c r="I1277">
        <v>2</v>
      </c>
      <c r="J1277" t="s">
        <v>23</v>
      </c>
    </row>
    <row r="1278" spans="9:10" x14ac:dyDescent="0.3">
      <c r="I1278">
        <v>3</v>
      </c>
      <c r="J1278" t="s">
        <v>23</v>
      </c>
    </row>
    <row r="1279" spans="9:10" x14ac:dyDescent="0.3">
      <c r="I1279">
        <v>1</v>
      </c>
      <c r="J1279" t="s">
        <v>23</v>
      </c>
    </row>
    <row r="1280" spans="9:10" x14ac:dyDescent="0.3">
      <c r="I1280">
        <v>4</v>
      </c>
      <c r="J1280" t="s">
        <v>23</v>
      </c>
    </row>
    <row r="1281" spans="9:10" x14ac:dyDescent="0.3">
      <c r="I1281">
        <v>1</v>
      </c>
      <c r="J1281" t="s">
        <v>23</v>
      </c>
    </row>
    <row r="1282" spans="9:10" x14ac:dyDescent="0.3">
      <c r="I1282">
        <v>4</v>
      </c>
      <c r="J1282" t="s">
        <v>23</v>
      </c>
    </row>
    <row r="1283" spans="9:10" x14ac:dyDescent="0.3">
      <c r="I1283">
        <v>3</v>
      </c>
      <c r="J1283" t="s">
        <v>23</v>
      </c>
    </row>
    <row r="1284" spans="9:10" x14ac:dyDescent="0.3">
      <c r="I1284">
        <v>4</v>
      </c>
      <c r="J1284" t="s">
        <v>23</v>
      </c>
    </row>
    <row r="1285" spans="9:10" x14ac:dyDescent="0.3">
      <c r="I1285">
        <v>4</v>
      </c>
      <c r="J1285" t="s">
        <v>23</v>
      </c>
    </row>
    <row r="1286" spans="9:10" x14ac:dyDescent="0.3">
      <c r="I1286">
        <v>3</v>
      </c>
      <c r="J1286" t="s">
        <v>23</v>
      </c>
    </row>
    <row r="1287" spans="9:10" x14ac:dyDescent="0.3">
      <c r="I1287">
        <v>4</v>
      </c>
      <c r="J1287" t="s">
        <v>23</v>
      </c>
    </row>
    <row r="1288" spans="9:10" x14ac:dyDescent="0.3">
      <c r="I1288">
        <v>3</v>
      </c>
      <c r="J1288" t="s">
        <v>23</v>
      </c>
    </row>
    <row r="1289" spans="9:10" x14ac:dyDescent="0.3">
      <c r="I1289">
        <v>2</v>
      </c>
      <c r="J1289" t="s">
        <v>23</v>
      </c>
    </row>
    <row r="1290" spans="9:10" x14ac:dyDescent="0.3">
      <c r="I1290">
        <v>3</v>
      </c>
      <c r="J1290" t="s">
        <v>23</v>
      </c>
    </row>
    <row r="1291" spans="9:10" x14ac:dyDescent="0.3">
      <c r="I1291">
        <v>3</v>
      </c>
      <c r="J1291" t="s">
        <v>23</v>
      </c>
    </row>
    <row r="1292" spans="9:10" x14ac:dyDescent="0.3">
      <c r="I1292">
        <v>3</v>
      </c>
      <c r="J1292" t="s">
        <v>23</v>
      </c>
    </row>
    <row r="1293" spans="9:10" x14ac:dyDescent="0.3">
      <c r="I1293">
        <v>1</v>
      </c>
      <c r="J1293" t="s">
        <v>23</v>
      </c>
    </row>
    <row r="1294" spans="9:10" x14ac:dyDescent="0.3">
      <c r="I1294">
        <v>4</v>
      </c>
      <c r="J1294" t="s">
        <v>23</v>
      </c>
    </row>
    <row r="1295" spans="9:10" x14ac:dyDescent="0.3">
      <c r="I1295">
        <v>2</v>
      </c>
      <c r="J1295" t="s">
        <v>23</v>
      </c>
    </row>
    <row r="1296" spans="9:10" x14ac:dyDescent="0.3">
      <c r="I1296">
        <v>3</v>
      </c>
      <c r="J1296" t="s">
        <v>23</v>
      </c>
    </row>
    <row r="1297" spans="9:10" x14ac:dyDescent="0.3">
      <c r="I1297">
        <v>3</v>
      </c>
      <c r="J1297" t="s">
        <v>23</v>
      </c>
    </row>
    <row r="1298" spans="9:10" x14ac:dyDescent="0.3">
      <c r="I1298">
        <v>3</v>
      </c>
      <c r="J1298" t="s">
        <v>23</v>
      </c>
    </row>
    <row r="1299" spans="9:10" x14ac:dyDescent="0.3">
      <c r="I1299">
        <v>4</v>
      </c>
      <c r="J1299" t="s">
        <v>23</v>
      </c>
    </row>
    <row r="1300" spans="9:10" x14ac:dyDescent="0.3">
      <c r="I1300">
        <v>2</v>
      </c>
      <c r="J1300" t="s">
        <v>23</v>
      </c>
    </row>
    <row r="1301" spans="9:10" x14ac:dyDescent="0.3">
      <c r="I1301">
        <v>1</v>
      </c>
      <c r="J1301" t="s">
        <v>23</v>
      </c>
    </row>
    <row r="1302" spans="9:10" x14ac:dyDescent="0.3">
      <c r="I1302">
        <v>4</v>
      </c>
      <c r="J1302" t="s">
        <v>23</v>
      </c>
    </row>
    <row r="1303" spans="9:10" x14ac:dyDescent="0.3">
      <c r="I1303">
        <v>3</v>
      </c>
      <c r="J1303" t="s">
        <v>23</v>
      </c>
    </row>
    <row r="1304" spans="9:10" x14ac:dyDescent="0.3">
      <c r="I1304">
        <v>3</v>
      </c>
      <c r="J1304" t="s">
        <v>23</v>
      </c>
    </row>
    <row r="1305" spans="9:10" x14ac:dyDescent="0.3">
      <c r="I1305">
        <v>2</v>
      </c>
      <c r="J1305" t="s">
        <v>23</v>
      </c>
    </row>
    <row r="1306" spans="9:10" x14ac:dyDescent="0.3">
      <c r="I1306">
        <v>4</v>
      </c>
      <c r="J1306" t="s">
        <v>23</v>
      </c>
    </row>
    <row r="1307" spans="9:10" x14ac:dyDescent="0.3">
      <c r="I1307">
        <v>4</v>
      </c>
      <c r="J1307" t="s">
        <v>23</v>
      </c>
    </row>
    <row r="1308" spans="9:10" x14ac:dyDescent="0.3">
      <c r="I1308">
        <v>3</v>
      </c>
      <c r="J1308" t="s">
        <v>23</v>
      </c>
    </row>
    <row r="1309" spans="9:10" x14ac:dyDescent="0.3">
      <c r="I1309">
        <v>4</v>
      </c>
      <c r="J1309" t="s">
        <v>23</v>
      </c>
    </row>
    <row r="1310" spans="9:10" x14ac:dyDescent="0.3">
      <c r="I1310">
        <v>2</v>
      </c>
      <c r="J1310" t="s">
        <v>23</v>
      </c>
    </row>
    <row r="1311" spans="9:10" x14ac:dyDescent="0.3">
      <c r="I1311">
        <v>4</v>
      </c>
      <c r="J1311" t="s">
        <v>23</v>
      </c>
    </row>
    <row r="1312" spans="9:10" x14ac:dyDescent="0.3">
      <c r="I1312">
        <v>2</v>
      </c>
      <c r="J1312" t="s">
        <v>23</v>
      </c>
    </row>
    <row r="1313" spans="9:10" x14ac:dyDescent="0.3">
      <c r="I1313">
        <v>3</v>
      </c>
      <c r="J1313" t="s">
        <v>23</v>
      </c>
    </row>
    <row r="1314" spans="9:10" x14ac:dyDescent="0.3">
      <c r="I1314">
        <v>4</v>
      </c>
      <c r="J1314" t="s">
        <v>23</v>
      </c>
    </row>
    <row r="1315" spans="9:10" x14ac:dyDescent="0.3">
      <c r="I1315">
        <v>4</v>
      </c>
      <c r="J1315" t="s">
        <v>23</v>
      </c>
    </row>
    <row r="1316" spans="9:10" x14ac:dyDescent="0.3">
      <c r="I1316">
        <v>4</v>
      </c>
      <c r="J1316" t="s">
        <v>23</v>
      </c>
    </row>
    <row r="1317" spans="9:10" x14ac:dyDescent="0.3">
      <c r="I1317">
        <v>3</v>
      </c>
      <c r="J1317" t="s">
        <v>23</v>
      </c>
    </row>
    <row r="1318" spans="9:10" x14ac:dyDescent="0.3">
      <c r="I1318">
        <v>4</v>
      </c>
      <c r="J1318" t="s">
        <v>23</v>
      </c>
    </row>
    <row r="1319" spans="9:10" x14ac:dyDescent="0.3">
      <c r="I1319">
        <v>5</v>
      </c>
      <c r="J1319" t="s">
        <v>23</v>
      </c>
    </row>
    <row r="1320" spans="9:10" x14ac:dyDescent="0.3">
      <c r="I1320">
        <v>4</v>
      </c>
      <c r="J1320" t="s">
        <v>23</v>
      </c>
    </row>
    <row r="1321" spans="9:10" x14ac:dyDescent="0.3">
      <c r="I1321">
        <v>3</v>
      </c>
      <c r="J1321" t="s">
        <v>23</v>
      </c>
    </row>
    <row r="1322" spans="9:10" x14ac:dyDescent="0.3">
      <c r="I1322">
        <v>2</v>
      </c>
      <c r="J1322" t="s">
        <v>23</v>
      </c>
    </row>
    <row r="1323" spans="9:10" x14ac:dyDescent="0.3">
      <c r="I1323">
        <v>3</v>
      </c>
      <c r="J1323" t="s">
        <v>23</v>
      </c>
    </row>
    <row r="1324" spans="9:10" x14ac:dyDescent="0.3">
      <c r="I1324">
        <v>3</v>
      </c>
      <c r="J1324" t="s">
        <v>23</v>
      </c>
    </row>
    <row r="1325" spans="9:10" x14ac:dyDescent="0.3">
      <c r="I1325">
        <v>4</v>
      </c>
      <c r="J1325" t="s">
        <v>23</v>
      </c>
    </row>
    <row r="1326" spans="9:10" x14ac:dyDescent="0.3">
      <c r="I1326">
        <v>3</v>
      </c>
      <c r="J1326" t="s">
        <v>23</v>
      </c>
    </row>
    <row r="1327" spans="9:10" x14ac:dyDescent="0.3">
      <c r="I1327">
        <v>5</v>
      </c>
      <c r="J1327" t="s">
        <v>23</v>
      </c>
    </row>
    <row r="1328" spans="9:10" x14ac:dyDescent="0.3">
      <c r="I1328">
        <v>3</v>
      </c>
      <c r="J1328" t="s">
        <v>23</v>
      </c>
    </row>
    <row r="1329" spans="9:10" x14ac:dyDescent="0.3">
      <c r="I1329">
        <v>4</v>
      </c>
      <c r="J1329" t="s">
        <v>23</v>
      </c>
    </row>
    <row r="1330" spans="9:10" x14ac:dyDescent="0.3">
      <c r="I1330">
        <v>3</v>
      </c>
      <c r="J1330" t="s">
        <v>23</v>
      </c>
    </row>
    <row r="1331" spans="9:10" x14ac:dyDescent="0.3">
      <c r="I1331">
        <v>3</v>
      </c>
      <c r="J1331" t="s">
        <v>23</v>
      </c>
    </row>
    <row r="1332" spans="9:10" x14ac:dyDescent="0.3">
      <c r="I1332">
        <v>3</v>
      </c>
      <c r="J1332" t="s">
        <v>23</v>
      </c>
    </row>
    <row r="1333" spans="9:10" x14ac:dyDescent="0.3">
      <c r="I1333">
        <v>3</v>
      </c>
      <c r="J1333" t="s">
        <v>23</v>
      </c>
    </row>
    <row r="1334" spans="9:10" x14ac:dyDescent="0.3">
      <c r="I1334">
        <v>3</v>
      </c>
      <c r="J1334" t="s">
        <v>23</v>
      </c>
    </row>
    <row r="1335" spans="9:10" x14ac:dyDescent="0.3">
      <c r="I1335">
        <v>2</v>
      </c>
      <c r="J1335" t="s">
        <v>23</v>
      </c>
    </row>
    <row r="1336" spans="9:10" x14ac:dyDescent="0.3">
      <c r="I1336">
        <v>3</v>
      </c>
      <c r="J1336" t="s">
        <v>23</v>
      </c>
    </row>
    <row r="1337" spans="9:10" x14ac:dyDescent="0.3">
      <c r="I1337">
        <v>2</v>
      </c>
      <c r="J1337" t="s">
        <v>23</v>
      </c>
    </row>
    <row r="1338" spans="9:10" x14ac:dyDescent="0.3">
      <c r="I1338">
        <v>2</v>
      </c>
      <c r="J1338" t="s">
        <v>23</v>
      </c>
    </row>
    <row r="1339" spans="9:10" x14ac:dyDescent="0.3">
      <c r="I1339">
        <v>3</v>
      </c>
      <c r="J1339" t="s">
        <v>23</v>
      </c>
    </row>
    <row r="1340" spans="9:10" x14ac:dyDescent="0.3">
      <c r="I1340">
        <v>3</v>
      </c>
      <c r="J1340" t="s">
        <v>23</v>
      </c>
    </row>
    <row r="1341" spans="9:10" x14ac:dyDescent="0.3">
      <c r="I1341">
        <v>3</v>
      </c>
      <c r="J1341" t="s">
        <v>23</v>
      </c>
    </row>
    <row r="1342" spans="9:10" x14ac:dyDescent="0.3">
      <c r="I1342">
        <v>5</v>
      </c>
      <c r="J1342" t="s">
        <v>23</v>
      </c>
    </row>
    <row r="1343" spans="9:10" x14ac:dyDescent="0.3">
      <c r="I1343">
        <v>3</v>
      </c>
      <c r="J1343" t="s">
        <v>23</v>
      </c>
    </row>
    <row r="1344" spans="9:10" x14ac:dyDescent="0.3">
      <c r="I1344">
        <v>1</v>
      </c>
      <c r="J1344" t="s">
        <v>23</v>
      </c>
    </row>
    <row r="1345" spans="9:10" x14ac:dyDescent="0.3">
      <c r="I1345">
        <v>2</v>
      </c>
      <c r="J1345" t="s">
        <v>23</v>
      </c>
    </row>
    <row r="1346" spans="9:10" x14ac:dyDescent="0.3">
      <c r="I1346">
        <v>3</v>
      </c>
      <c r="J1346" t="s">
        <v>23</v>
      </c>
    </row>
    <row r="1347" spans="9:10" x14ac:dyDescent="0.3">
      <c r="I1347">
        <v>1</v>
      </c>
      <c r="J1347" t="s">
        <v>23</v>
      </c>
    </row>
    <row r="1348" spans="9:10" x14ac:dyDescent="0.3">
      <c r="I1348">
        <v>2</v>
      </c>
      <c r="J1348" t="s">
        <v>23</v>
      </c>
    </row>
    <row r="1349" spans="9:10" x14ac:dyDescent="0.3">
      <c r="I1349">
        <v>2</v>
      </c>
      <c r="J1349" t="s">
        <v>23</v>
      </c>
    </row>
    <row r="1350" spans="9:10" x14ac:dyDescent="0.3">
      <c r="I1350">
        <v>3</v>
      </c>
      <c r="J1350" t="s">
        <v>23</v>
      </c>
    </row>
    <row r="1351" spans="9:10" x14ac:dyDescent="0.3">
      <c r="I1351">
        <v>3</v>
      </c>
      <c r="J1351" t="s">
        <v>23</v>
      </c>
    </row>
    <row r="1352" spans="9:10" x14ac:dyDescent="0.3">
      <c r="I1352">
        <v>4</v>
      </c>
      <c r="J1352" t="s">
        <v>23</v>
      </c>
    </row>
    <row r="1353" spans="9:10" x14ac:dyDescent="0.3">
      <c r="I1353">
        <v>3</v>
      </c>
      <c r="J1353" t="s">
        <v>23</v>
      </c>
    </row>
    <row r="1354" spans="9:10" x14ac:dyDescent="0.3">
      <c r="I1354">
        <v>4</v>
      </c>
      <c r="J1354" t="s">
        <v>23</v>
      </c>
    </row>
    <row r="1355" spans="9:10" x14ac:dyDescent="0.3">
      <c r="I1355">
        <v>2</v>
      </c>
      <c r="J1355" t="s">
        <v>23</v>
      </c>
    </row>
    <row r="1356" spans="9:10" x14ac:dyDescent="0.3">
      <c r="I1356">
        <v>3</v>
      </c>
      <c r="J1356" t="s">
        <v>23</v>
      </c>
    </row>
    <row r="1357" spans="9:10" x14ac:dyDescent="0.3">
      <c r="I1357">
        <v>1</v>
      </c>
      <c r="J1357" t="s">
        <v>23</v>
      </c>
    </row>
    <row r="1358" spans="9:10" x14ac:dyDescent="0.3">
      <c r="I1358">
        <v>4</v>
      </c>
      <c r="J1358" t="s">
        <v>23</v>
      </c>
    </row>
    <row r="1359" spans="9:10" x14ac:dyDescent="0.3">
      <c r="I1359">
        <v>4</v>
      </c>
      <c r="J1359" t="s">
        <v>23</v>
      </c>
    </row>
    <row r="1360" spans="9:10" x14ac:dyDescent="0.3">
      <c r="I1360">
        <v>4</v>
      </c>
      <c r="J1360" t="s">
        <v>23</v>
      </c>
    </row>
    <row r="1361" spans="9:10" x14ac:dyDescent="0.3">
      <c r="I1361">
        <v>3</v>
      </c>
      <c r="J1361" t="s">
        <v>23</v>
      </c>
    </row>
    <row r="1362" spans="9:10" x14ac:dyDescent="0.3">
      <c r="I1362">
        <v>3</v>
      </c>
      <c r="J1362" t="s">
        <v>23</v>
      </c>
    </row>
    <row r="1363" spans="9:10" x14ac:dyDescent="0.3">
      <c r="I1363">
        <v>2</v>
      </c>
      <c r="J1363" t="s">
        <v>23</v>
      </c>
    </row>
    <row r="1364" spans="9:10" x14ac:dyDescent="0.3">
      <c r="I1364">
        <v>3</v>
      </c>
      <c r="J1364" t="s">
        <v>23</v>
      </c>
    </row>
    <row r="1365" spans="9:10" x14ac:dyDescent="0.3">
      <c r="I1365">
        <v>3</v>
      </c>
      <c r="J1365" t="s">
        <v>23</v>
      </c>
    </row>
    <row r="1366" spans="9:10" x14ac:dyDescent="0.3">
      <c r="I1366">
        <v>3</v>
      </c>
      <c r="J1366" t="s">
        <v>23</v>
      </c>
    </row>
    <row r="1367" spans="9:10" x14ac:dyDescent="0.3">
      <c r="I1367">
        <v>3</v>
      </c>
      <c r="J1367" t="s">
        <v>23</v>
      </c>
    </row>
    <row r="1368" spans="9:10" x14ac:dyDescent="0.3">
      <c r="I1368">
        <v>3</v>
      </c>
      <c r="J1368" t="s">
        <v>23</v>
      </c>
    </row>
    <row r="1369" spans="9:10" x14ac:dyDescent="0.3">
      <c r="I1369">
        <v>4</v>
      </c>
      <c r="J1369" t="s">
        <v>23</v>
      </c>
    </row>
    <row r="1370" spans="9:10" x14ac:dyDescent="0.3">
      <c r="I1370">
        <v>4</v>
      </c>
      <c r="J1370" t="s">
        <v>23</v>
      </c>
    </row>
    <row r="1371" spans="9:10" x14ac:dyDescent="0.3">
      <c r="I1371">
        <v>3</v>
      </c>
      <c r="J1371" t="s">
        <v>23</v>
      </c>
    </row>
    <row r="1372" spans="9:10" x14ac:dyDescent="0.3">
      <c r="I1372">
        <v>4</v>
      </c>
      <c r="J1372" t="s">
        <v>23</v>
      </c>
    </row>
    <row r="1373" spans="9:10" x14ac:dyDescent="0.3">
      <c r="I1373">
        <v>2</v>
      </c>
      <c r="J1373" t="s">
        <v>23</v>
      </c>
    </row>
    <row r="1374" spans="9:10" x14ac:dyDescent="0.3">
      <c r="I1374">
        <v>3</v>
      </c>
      <c r="J1374" t="s">
        <v>23</v>
      </c>
    </row>
    <row r="1375" spans="9:10" x14ac:dyDescent="0.3">
      <c r="I1375">
        <v>3</v>
      </c>
      <c r="J1375" t="s">
        <v>23</v>
      </c>
    </row>
    <row r="1376" spans="9:10" x14ac:dyDescent="0.3">
      <c r="I1376">
        <v>4</v>
      </c>
      <c r="J1376" t="s">
        <v>23</v>
      </c>
    </row>
    <row r="1377" spans="9:10" x14ac:dyDescent="0.3">
      <c r="I1377">
        <v>2</v>
      </c>
      <c r="J1377" t="s">
        <v>23</v>
      </c>
    </row>
    <row r="1378" spans="9:10" x14ac:dyDescent="0.3">
      <c r="I1378">
        <v>4</v>
      </c>
      <c r="J1378" t="s">
        <v>23</v>
      </c>
    </row>
    <row r="1379" spans="9:10" x14ac:dyDescent="0.3">
      <c r="I1379">
        <v>2</v>
      </c>
      <c r="J1379" t="s">
        <v>23</v>
      </c>
    </row>
    <row r="1380" spans="9:10" x14ac:dyDescent="0.3">
      <c r="I1380">
        <v>3</v>
      </c>
      <c r="J1380" t="s">
        <v>23</v>
      </c>
    </row>
    <row r="1381" spans="9:10" x14ac:dyDescent="0.3">
      <c r="I1381">
        <v>3</v>
      </c>
      <c r="J1381" t="s">
        <v>23</v>
      </c>
    </row>
    <row r="1382" spans="9:10" x14ac:dyDescent="0.3">
      <c r="I1382">
        <v>1</v>
      </c>
      <c r="J1382" t="s">
        <v>23</v>
      </c>
    </row>
    <row r="1383" spans="9:10" x14ac:dyDescent="0.3">
      <c r="I1383">
        <v>2</v>
      </c>
      <c r="J1383" t="s">
        <v>23</v>
      </c>
    </row>
    <row r="1384" spans="9:10" x14ac:dyDescent="0.3">
      <c r="I1384">
        <v>4</v>
      </c>
      <c r="J1384" t="s">
        <v>23</v>
      </c>
    </row>
    <row r="1385" spans="9:10" x14ac:dyDescent="0.3">
      <c r="I1385">
        <v>2</v>
      </c>
      <c r="J1385" t="s">
        <v>23</v>
      </c>
    </row>
    <row r="1386" spans="9:10" x14ac:dyDescent="0.3">
      <c r="I1386">
        <v>3</v>
      </c>
      <c r="J1386" t="s">
        <v>23</v>
      </c>
    </row>
    <row r="1387" spans="9:10" x14ac:dyDescent="0.3">
      <c r="I1387">
        <v>3</v>
      </c>
      <c r="J1387" t="s">
        <v>23</v>
      </c>
    </row>
    <row r="1388" spans="9:10" x14ac:dyDescent="0.3">
      <c r="I1388">
        <v>3</v>
      </c>
      <c r="J1388" t="s">
        <v>23</v>
      </c>
    </row>
    <row r="1389" spans="9:10" x14ac:dyDescent="0.3">
      <c r="I1389">
        <v>2</v>
      </c>
      <c r="J1389" t="s">
        <v>23</v>
      </c>
    </row>
    <row r="1390" spans="9:10" x14ac:dyDescent="0.3">
      <c r="I1390">
        <v>4</v>
      </c>
      <c r="J1390" t="s">
        <v>23</v>
      </c>
    </row>
    <row r="1391" spans="9:10" x14ac:dyDescent="0.3">
      <c r="I1391">
        <v>4</v>
      </c>
      <c r="J1391" t="s">
        <v>23</v>
      </c>
    </row>
    <row r="1392" spans="9:10" x14ac:dyDescent="0.3">
      <c r="I1392">
        <v>3</v>
      </c>
      <c r="J1392" t="s">
        <v>23</v>
      </c>
    </row>
    <row r="1393" spans="9:10" x14ac:dyDescent="0.3">
      <c r="I1393">
        <v>3</v>
      </c>
      <c r="J1393" t="s">
        <v>23</v>
      </c>
    </row>
    <row r="1394" spans="9:10" x14ac:dyDescent="0.3">
      <c r="I1394">
        <v>2</v>
      </c>
      <c r="J1394" t="s">
        <v>23</v>
      </c>
    </row>
    <row r="1395" spans="9:10" x14ac:dyDescent="0.3">
      <c r="I1395">
        <v>3</v>
      </c>
      <c r="J1395" t="s">
        <v>23</v>
      </c>
    </row>
    <row r="1396" spans="9:10" x14ac:dyDescent="0.3">
      <c r="I1396">
        <v>3</v>
      </c>
      <c r="J1396" t="s">
        <v>23</v>
      </c>
    </row>
    <row r="1397" spans="9:10" x14ac:dyDescent="0.3">
      <c r="I1397">
        <v>1</v>
      </c>
      <c r="J1397" t="s">
        <v>23</v>
      </c>
    </row>
    <row r="1398" spans="9:10" x14ac:dyDescent="0.3">
      <c r="I1398">
        <v>4</v>
      </c>
      <c r="J1398" t="s">
        <v>23</v>
      </c>
    </row>
    <row r="1399" spans="9:10" x14ac:dyDescent="0.3">
      <c r="I1399">
        <v>3</v>
      </c>
      <c r="J1399" t="s">
        <v>23</v>
      </c>
    </row>
    <row r="1400" spans="9:10" x14ac:dyDescent="0.3">
      <c r="I1400">
        <v>1</v>
      </c>
      <c r="J1400" t="s">
        <v>23</v>
      </c>
    </row>
    <row r="1401" spans="9:10" x14ac:dyDescent="0.3">
      <c r="I1401">
        <v>3</v>
      </c>
      <c r="J1401" t="s">
        <v>23</v>
      </c>
    </row>
    <row r="1402" spans="9:10" x14ac:dyDescent="0.3">
      <c r="I1402">
        <v>3</v>
      </c>
      <c r="J1402" t="s">
        <v>23</v>
      </c>
    </row>
    <row r="1403" spans="9:10" x14ac:dyDescent="0.3">
      <c r="I1403">
        <v>4</v>
      </c>
      <c r="J1403" t="s">
        <v>23</v>
      </c>
    </row>
    <row r="1404" spans="9:10" x14ac:dyDescent="0.3">
      <c r="I1404">
        <v>4</v>
      </c>
      <c r="J1404" t="s">
        <v>23</v>
      </c>
    </row>
    <row r="1405" spans="9:10" x14ac:dyDescent="0.3">
      <c r="I1405">
        <v>3</v>
      </c>
      <c r="J1405" t="s">
        <v>23</v>
      </c>
    </row>
    <row r="1406" spans="9:10" x14ac:dyDescent="0.3">
      <c r="I1406">
        <v>4</v>
      </c>
      <c r="J1406" t="s">
        <v>23</v>
      </c>
    </row>
    <row r="1407" spans="9:10" x14ac:dyDescent="0.3">
      <c r="I1407">
        <v>4</v>
      </c>
      <c r="J1407" t="s">
        <v>23</v>
      </c>
    </row>
    <row r="1408" spans="9:10" x14ac:dyDescent="0.3">
      <c r="I1408">
        <v>3</v>
      </c>
      <c r="J1408" t="s">
        <v>23</v>
      </c>
    </row>
    <row r="1409" spans="9:10" x14ac:dyDescent="0.3">
      <c r="I1409">
        <v>1</v>
      </c>
      <c r="J1409" t="s">
        <v>23</v>
      </c>
    </row>
    <row r="1410" spans="9:10" x14ac:dyDescent="0.3">
      <c r="I1410">
        <v>1</v>
      </c>
      <c r="J1410" t="s">
        <v>23</v>
      </c>
    </row>
    <row r="1411" spans="9:10" x14ac:dyDescent="0.3">
      <c r="I1411">
        <v>1</v>
      </c>
      <c r="J1411" t="s">
        <v>23</v>
      </c>
    </row>
    <row r="1412" spans="9:10" x14ac:dyDescent="0.3">
      <c r="I1412">
        <v>2</v>
      </c>
      <c r="J1412" t="s">
        <v>23</v>
      </c>
    </row>
    <row r="1413" spans="9:10" x14ac:dyDescent="0.3">
      <c r="I1413">
        <v>1</v>
      </c>
      <c r="J1413" t="s">
        <v>23</v>
      </c>
    </row>
    <row r="1414" spans="9:10" x14ac:dyDescent="0.3">
      <c r="I1414">
        <v>3</v>
      </c>
      <c r="J1414" t="s">
        <v>23</v>
      </c>
    </row>
    <row r="1415" spans="9:10" x14ac:dyDescent="0.3">
      <c r="I1415">
        <v>3</v>
      </c>
      <c r="J1415" t="s">
        <v>23</v>
      </c>
    </row>
    <row r="1416" spans="9:10" x14ac:dyDescent="0.3">
      <c r="I1416">
        <v>4</v>
      </c>
      <c r="J1416" t="s">
        <v>23</v>
      </c>
    </row>
    <row r="1417" spans="9:10" x14ac:dyDescent="0.3">
      <c r="I1417">
        <v>1</v>
      </c>
      <c r="J1417" t="s">
        <v>23</v>
      </c>
    </row>
    <row r="1418" spans="9:10" x14ac:dyDescent="0.3">
      <c r="I1418">
        <v>3</v>
      </c>
      <c r="J1418" t="s">
        <v>23</v>
      </c>
    </row>
    <row r="1419" spans="9:10" x14ac:dyDescent="0.3">
      <c r="I1419">
        <v>4</v>
      </c>
      <c r="J1419" t="s">
        <v>23</v>
      </c>
    </row>
    <row r="1420" spans="9:10" x14ac:dyDescent="0.3">
      <c r="I1420">
        <v>3</v>
      </c>
      <c r="J1420" t="s">
        <v>23</v>
      </c>
    </row>
    <row r="1421" spans="9:10" x14ac:dyDescent="0.3">
      <c r="I1421">
        <v>2</v>
      </c>
      <c r="J1421" t="s">
        <v>23</v>
      </c>
    </row>
    <row r="1422" spans="9:10" x14ac:dyDescent="0.3">
      <c r="I1422">
        <v>3</v>
      </c>
      <c r="J1422" t="s">
        <v>23</v>
      </c>
    </row>
    <row r="1423" spans="9:10" x14ac:dyDescent="0.3">
      <c r="I1423">
        <v>2</v>
      </c>
      <c r="J1423" t="s">
        <v>23</v>
      </c>
    </row>
    <row r="1424" spans="9:10" x14ac:dyDescent="0.3">
      <c r="I1424">
        <v>3</v>
      </c>
      <c r="J1424" t="s">
        <v>23</v>
      </c>
    </row>
    <row r="1425" spans="9:10" x14ac:dyDescent="0.3">
      <c r="I1425">
        <v>3</v>
      </c>
      <c r="J1425" t="s">
        <v>23</v>
      </c>
    </row>
    <row r="1426" spans="9:10" x14ac:dyDescent="0.3">
      <c r="I1426">
        <v>4</v>
      </c>
      <c r="J1426" t="s">
        <v>23</v>
      </c>
    </row>
    <row r="1427" spans="9:10" x14ac:dyDescent="0.3">
      <c r="I1427">
        <v>4</v>
      </c>
      <c r="J1427" t="s">
        <v>23</v>
      </c>
    </row>
    <row r="1428" spans="9:10" x14ac:dyDescent="0.3">
      <c r="I1428">
        <v>4</v>
      </c>
      <c r="J1428" t="s">
        <v>23</v>
      </c>
    </row>
    <row r="1429" spans="9:10" x14ac:dyDescent="0.3">
      <c r="I1429">
        <v>4</v>
      </c>
      <c r="J1429" t="s">
        <v>23</v>
      </c>
    </row>
    <row r="1430" spans="9:10" x14ac:dyDescent="0.3">
      <c r="I1430">
        <v>5</v>
      </c>
      <c r="J1430" t="s">
        <v>23</v>
      </c>
    </row>
    <row r="1431" spans="9:10" x14ac:dyDescent="0.3">
      <c r="I1431">
        <v>4</v>
      </c>
      <c r="J1431" t="s">
        <v>23</v>
      </c>
    </row>
    <row r="1432" spans="9:10" x14ac:dyDescent="0.3">
      <c r="I1432">
        <v>3</v>
      </c>
      <c r="J1432" t="s">
        <v>23</v>
      </c>
    </row>
    <row r="1433" spans="9:10" x14ac:dyDescent="0.3">
      <c r="I1433">
        <v>1</v>
      </c>
      <c r="J1433" t="s">
        <v>23</v>
      </c>
    </row>
    <row r="1434" spans="9:10" x14ac:dyDescent="0.3">
      <c r="I1434">
        <v>4</v>
      </c>
      <c r="J1434" t="s">
        <v>23</v>
      </c>
    </row>
    <row r="1435" spans="9:10" x14ac:dyDescent="0.3">
      <c r="I1435">
        <v>4</v>
      </c>
      <c r="J1435" t="s">
        <v>23</v>
      </c>
    </row>
    <row r="1436" spans="9:10" x14ac:dyDescent="0.3">
      <c r="I1436">
        <v>2</v>
      </c>
      <c r="J1436" t="s">
        <v>23</v>
      </c>
    </row>
    <row r="1437" spans="9:10" x14ac:dyDescent="0.3">
      <c r="I1437">
        <v>2</v>
      </c>
      <c r="J1437" t="s">
        <v>23</v>
      </c>
    </row>
    <row r="1438" spans="9:10" x14ac:dyDescent="0.3">
      <c r="I1438">
        <v>2</v>
      </c>
      <c r="J1438" t="s">
        <v>23</v>
      </c>
    </row>
    <row r="1439" spans="9:10" x14ac:dyDescent="0.3">
      <c r="I1439">
        <v>4</v>
      </c>
      <c r="J1439" t="s">
        <v>23</v>
      </c>
    </row>
    <row r="1440" spans="9:10" x14ac:dyDescent="0.3">
      <c r="I1440">
        <v>1</v>
      </c>
      <c r="J1440" t="s">
        <v>23</v>
      </c>
    </row>
    <row r="1441" spans="9:10" x14ac:dyDescent="0.3">
      <c r="I1441">
        <v>5</v>
      </c>
      <c r="J1441" t="s">
        <v>23</v>
      </c>
    </row>
    <row r="1442" spans="9:10" x14ac:dyDescent="0.3">
      <c r="I1442">
        <v>3</v>
      </c>
      <c r="J1442" t="s">
        <v>23</v>
      </c>
    </row>
    <row r="1443" spans="9:10" x14ac:dyDescent="0.3">
      <c r="I1443">
        <v>5</v>
      </c>
      <c r="J1443" t="s">
        <v>23</v>
      </c>
    </row>
    <row r="1444" spans="9:10" x14ac:dyDescent="0.3">
      <c r="I1444">
        <v>2</v>
      </c>
      <c r="J1444" t="s">
        <v>23</v>
      </c>
    </row>
    <row r="1445" spans="9:10" x14ac:dyDescent="0.3">
      <c r="I1445">
        <v>3</v>
      </c>
      <c r="J1445" t="s">
        <v>23</v>
      </c>
    </row>
    <row r="1446" spans="9:10" x14ac:dyDescent="0.3">
      <c r="I1446">
        <v>3</v>
      </c>
      <c r="J1446" t="s">
        <v>23</v>
      </c>
    </row>
    <row r="1447" spans="9:10" x14ac:dyDescent="0.3">
      <c r="I1447">
        <v>5</v>
      </c>
      <c r="J1447" t="s">
        <v>23</v>
      </c>
    </row>
    <row r="1448" spans="9:10" x14ac:dyDescent="0.3">
      <c r="I1448">
        <v>3</v>
      </c>
      <c r="J1448" t="s">
        <v>23</v>
      </c>
    </row>
    <row r="1449" spans="9:10" x14ac:dyDescent="0.3">
      <c r="I1449">
        <v>2</v>
      </c>
      <c r="J1449" t="s">
        <v>23</v>
      </c>
    </row>
    <row r="1450" spans="9:10" x14ac:dyDescent="0.3">
      <c r="I1450">
        <v>3</v>
      </c>
      <c r="J1450" t="s">
        <v>23</v>
      </c>
    </row>
    <row r="1451" spans="9:10" x14ac:dyDescent="0.3">
      <c r="I1451">
        <v>3</v>
      </c>
      <c r="J1451" t="s">
        <v>23</v>
      </c>
    </row>
    <row r="1452" spans="9:10" x14ac:dyDescent="0.3">
      <c r="I1452">
        <v>1</v>
      </c>
      <c r="J1452" t="s">
        <v>23</v>
      </c>
    </row>
    <row r="1453" spans="9:10" x14ac:dyDescent="0.3">
      <c r="I1453">
        <v>3</v>
      </c>
      <c r="J1453" t="s">
        <v>23</v>
      </c>
    </row>
    <row r="1454" spans="9:10" x14ac:dyDescent="0.3">
      <c r="I1454">
        <v>3</v>
      </c>
      <c r="J1454" t="s">
        <v>23</v>
      </c>
    </row>
    <row r="1455" spans="9:10" x14ac:dyDescent="0.3">
      <c r="I1455">
        <v>3</v>
      </c>
      <c r="J1455" t="s">
        <v>23</v>
      </c>
    </row>
    <row r="1456" spans="9:10" x14ac:dyDescent="0.3">
      <c r="I1456">
        <v>4</v>
      </c>
      <c r="J1456" t="s">
        <v>23</v>
      </c>
    </row>
    <row r="1457" spans="9:10" x14ac:dyDescent="0.3">
      <c r="I1457">
        <v>3</v>
      </c>
      <c r="J1457" t="s">
        <v>23</v>
      </c>
    </row>
    <row r="1458" spans="9:10" x14ac:dyDescent="0.3">
      <c r="I1458">
        <v>3</v>
      </c>
      <c r="J1458" t="s">
        <v>23</v>
      </c>
    </row>
    <row r="1459" spans="9:10" x14ac:dyDescent="0.3">
      <c r="I1459">
        <v>3</v>
      </c>
      <c r="J1459" t="s">
        <v>23</v>
      </c>
    </row>
    <row r="1460" spans="9:10" x14ac:dyDescent="0.3">
      <c r="I1460">
        <v>3</v>
      </c>
      <c r="J1460" t="s">
        <v>23</v>
      </c>
    </row>
    <row r="1461" spans="9:10" x14ac:dyDescent="0.3">
      <c r="I1461">
        <v>1</v>
      </c>
      <c r="J1461" t="s">
        <v>23</v>
      </c>
    </row>
    <row r="1462" spans="9:10" x14ac:dyDescent="0.3">
      <c r="I1462">
        <v>5</v>
      </c>
      <c r="J1462" t="s">
        <v>23</v>
      </c>
    </row>
    <row r="1463" spans="9:10" x14ac:dyDescent="0.3">
      <c r="I1463">
        <v>3</v>
      </c>
      <c r="J1463" t="s">
        <v>23</v>
      </c>
    </row>
    <row r="1464" spans="9:10" x14ac:dyDescent="0.3">
      <c r="I1464">
        <v>4</v>
      </c>
      <c r="J1464" t="s">
        <v>23</v>
      </c>
    </row>
    <row r="1465" spans="9:10" x14ac:dyDescent="0.3">
      <c r="I1465">
        <v>3</v>
      </c>
      <c r="J1465" t="s">
        <v>23</v>
      </c>
    </row>
    <row r="1466" spans="9:10" x14ac:dyDescent="0.3">
      <c r="I1466">
        <v>3</v>
      </c>
      <c r="J1466" t="s">
        <v>23</v>
      </c>
    </row>
    <row r="1467" spans="9:10" x14ac:dyDescent="0.3">
      <c r="I1467">
        <v>3</v>
      </c>
      <c r="J1467" t="s">
        <v>23</v>
      </c>
    </row>
    <row r="1468" spans="9:10" x14ac:dyDescent="0.3">
      <c r="I1468">
        <v>4</v>
      </c>
      <c r="J1468" t="s">
        <v>23</v>
      </c>
    </row>
    <row r="1469" spans="9:10" x14ac:dyDescent="0.3">
      <c r="I1469">
        <v>1</v>
      </c>
      <c r="J1469" t="s">
        <v>23</v>
      </c>
    </row>
    <row r="1470" spans="9:10" x14ac:dyDescent="0.3">
      <c r="I1470">
        <v>3</v>
      </c>
      <c r="J1470" t="s">
        <v>23</v>
      </c>
    </row>
    <row r="1471" spans="9:10" x14ac:dyDescent="0.3">
      <c r="I1471">
        <v>2</v>
      </c>
      <c r="J1471" t="s">
        <v>23</v>
      </c>
    </row>
    <row r="1472" spans="9:10" x14ac:dyDescent="0.3">
      <c r="I1472">
        <v>1</v>
      </c>
      <c r="J1472" t="s">
        <v>23</v>
      </c>
    </row>
    <row r="1473" spans="9:10" x14ac:dyDescent="0.3">
      <c r="I1473">
        <v>3</v>
      </c>
      <c r="J1473" t="s">
        <v>23</v>
      </c>
    </row>
    <row r="1474" spans="9:10" x14ac:dyDescent="0.3">
      <c r="I1474">
        <v>3</v>
      </c>
      <c r="J1474" t="s">
        <v>23</v>
      </c>
    </row>
    <row r="1475" spans="9:10" x14ac:dyDescent="0.3">
      <c r="I1475">
        <v>4</v>
      </c>
      <c r="J1475" t="s">
        <v>23</v>
      </c>
    </row>
    <row r="1476" spans="9:10" x14ac:dyDescent="0.3">
      <c r="I1476">
        <v>3</v>
      </c>
      <c r="J1476" t="s">
        <v>23</v>
      </c>
    </row>
    <row r="1477" spans="9:10" x14ac:dyDescent="0.3">
      <c r="I1477">
        <v>2</v>
      </c>
      <c r="J1477" t="s">
        <v>23</v>
      </c>
    </row>
    <row r="1478" spans="9:10" x14ac:dyDescent="0.3">
      <c r="I1478">
        <v>3</v>
      </c>
      <c r="J1478" t="s">
        <v>23</v>
      </c>
    </row>
    <row r="1479" spans="9:10" x14ac:dyDescent="0.3">
      <c r="I1479">
        <v>3</v>
      </c>
      <c r="J1479" t="s">
        <v>23</v>
      </c>
    </row>
    <row r="1480" spans="9:10" x14ac:dyDescent="0.3">
      <c r="I1480">
        <v>2</v>
      </c>
      <c r="J1480" t="s">
        <v>23</v>
      </c>
    </row>
    <row r="1481" spans="9:10" x14ac:dyDescent="0.3">
      <c r="I1481">
        <v>1</v>
      </c>
      <c r="J1481" t="s">
        <v>23</v>
      </c>
    </row>
    <row r="1482" spans="9:10" x14ac:dyDescent="0.3">
      <c r="I1482">
        <v>5</v>
      </c>
      <c r="J1482" t="s">
        <v>23</v>
      </c>
    </row>
    <row r="1483" spans="9:10" x14ac:dyDescent="0.3">
      <c r="I1483">
        <v>3</v>
      </c>
      <c r="J1483" t="s">
        <v>23</v>
      </c>
    </row>
    <row r="1484" spans="9:10" x14ac:dyDescent="0.3">
      <c r="I1484">
        <v>4</v>
      </c>
      <c r="J1484" t="s">
        <v>23</v>
      </c>
    </row>
    <row r="1485" spans="9:10" x14ac:dyDescent="0.3">
      <c r="I1485">
        <v>4</v>
      </c>
      <c r="J1485" t="s">
        <v>23</v>
      </c>
    </row>
    <row r="1486" spans="9:10" x14ac:dyDescent="0.3">
      <c r="I1486">
        <v>3</v>
      </c>
      <c r="J1486" t="s">
        <v>23</v>
      </c>
    </row>
    <row r="1487" spans="9:10" x14ac:dyDescent="0.3">
      <c r="I1487">
        <v>3</v>
      </c>
      <c r="J1487" t="s">
        <v>23</v>
      </c>
    </row>
    <row r="1488" spans="9:10" x14ac:dyDescent="0.3">
      <c r="I1488">
        <v>3</v>
      </c>
      <c r="J1488" t="s">
        <v>23</v>
      </c>
    </row>
    <row r="1489" spans="9:10" x14ac:dyDescent="0.3">
      <c r="I1489">
        <v>3</v>
      </c>
      <c r="J1489" t="s">
        <v>23</v>
      </c>
    </row>
    <row r="1490" spans="9:10" x14ac:dyDescent="0.3">
      <c r="I1490">
        <v>1</v>
      </c>
      <c r="J1490" t="s">
        <v>23</v>
      </c>
    </row>
    <row r="1491" spans="9:10" x14ac:dyDescent="0.3">
      <c r="I1491">
        <v>4</v>
      </c>
      <c r="J1491" t="s">
        <v>23</v>
      </c>
    </row>
    <row r="1492" spans="9:10" x14ac:dyDescent="0.3">
      <c r="I1492">
        <v>3</v>
      </c>
      <c r="J1492" t="s">
        <v>23</v>
      </c>
    </row>
    <row r="1493" spans="9:10" x14ac:dyDescent="0.3">
      <c r="I1493">
        <v>3</v>
      </c>
      <c r="J1493" t="s">
        <v>23</v>
      </c>
    </row>
    <row r="1494" spans="9:10" x14ac:dyDescent="0.3">
      <c r="I1494">
        <v>5</v>
      </c>
      <c r="J1494" t="s">
        <v>23</v>
      </c>
    </row>
    <row r="1495" spans="9:10" x14ac:dyDescent="0.3">
      <c r="I1495">
        <v>3</v>
      </c>
      <c r="J1495" t="s">
        <v>23</v>
      </c>
    </row>
    <row r="1496" spans="9:10" x14ac:dyDescent="0.3">
      <c r="I1496">
        <v>3</v>
      </c>
      <c r="J1496" t="s">
        <v>23</v>
      </c>
    </row>
    <row r="1497" spans="9:10" x14ac:dyDescent="0.3">
      <c r="I1497">
        <v>1</v>
      </c>
      <c r="J1497" t="s">
        <v>23</v>
      </c>
    </row>
    <row r="1498" spans="9:10" x14ac:dyDescent="0.3">
      <c r="I1498">
        <v>3</v>
      </c>
      <c r="J1498" t="s">
        <v>23</v>
      </c>
    </row>
    <row r="1499" spans="9:10" x14ac:dyDescent="0.3">
      <c r="I1499">
        <v>2</v>
      </c>
      <c r="J1499" t="s">
        <v>23</v>
      </c>
    </row>
    <row r="1500" spans="9:10" x14ac:dyDescent="0.3">
      <c r="I1500">
        <v>4</v>
      </c>
      <c r="J1500" t="s">
        <v>23</v>
      </c>
    </row>
    <row r="1501" spans="9:10" x14ac:dyDescent="0.3">
      <c r="I1501">
        <v>2</v>
      </c>
      <c r="J1501" t="s">
        <v>23</v>
      </c>
    </row>
    <row r="1502" spans="9:10" x14ac:dyDescent="0.3">
      <c r="I1502">
        <v>2</v>
      </c>
      <c r="J1502" t="s">
        <v>23</v>
      </c>
    </row>
    <row r="1503" spans="9:10" x14ac:dyDescent="0.3">
      <c r="I1503">
        <v>4</v>
      </c>
      <c r="J1503" t="s">
        <v>23</v>
      </c>
    </row>
    <row r="1504" spans="9:10" x14ac:dyDescent="0.3">
      <c r="I1504">
        <v>4</v>
      </c>
      <c r="J1504" t="s">
        <v>23</v>
      </c>
    </row>
    <row r="1505" spans="9:10" x14ac:dyDescent="0.3">
      <c r="I1505">
        <v>2</v>
      </c>
      <c r="J1505" t="s">
        <v>23</v>
      </c>
    </row>
    <row r="1506" spans="9:10" x14ac:dyDescent="0.3">
      <c r="I1506">
        <v>4</v>
      </c>
      <c r="J1506" t="s">
        <v>23</v>
      </c>
    </row>
    <row r="1507" spans="9:10" x14ac:dyDescent="0.3">
      <c r="I1507">
        <v>4</v>
      </c>
      <c r="J1507" t="s">
        <v>23</v>
      </c>
    </row>
    <row r="1508" spans="9:10" x14ac:dyDescent="0.3">
      <c r="I1508">
        <v>3</v>
      </c>
      <c r="J1508" t="s">
        <v>23</v>
      </c>
    </row>
    <row r="1509" spans="9:10" x14ac:dyDescent="0.3">
      <c r="I1509">
        <v>4</v>
      </c>
      <c r="J1509" t="s">
        <v>23</v>
      </c>
    </row>
    <row r="1510" spans="9:10" x14ac:dyDescent="0.3">
      <c r="I1510">
        <v>3</v>
      </c>
      <c r="J1510" t="s">
        <v>23</v>
      </c>
    </row>
    <row r="1511" spans="9:10" x14ac:dyDescent="0.3">
      <c r="I1511">
        <v>4</v>
      </c>
      <c r="J1511" t="s">
        <v>23</v>
      </c>
    </row>
    <row r="1512" spans="9:10" x14ac:dyDescent="0.3">
      <c r="I1512">
        <v>3</v>
      </c>
      <c r="J1512" t="s">
        <v>23</v>
      </c>
    </row>
    <row r="1513" spans="9:10" x14ac:dyDescent="0.3">
      <c r="I1513">
        <v>4</v>
      </c>
      <c r="J1513" t="s">
        <v>23</v>
      </c>
    </row>
    <row r="1514" spans="9:10" x14ac:dyDescent="0.3">
      <c r="I1514">
        <v>5</v>
      </c>
      <c r="J1514" t="s">
        <v>23</v>
      </c>
    </row>
    <row r="1515" spans="9:10" x14ac:dyDescent="0.3">
      <c r="I1515">
        <v>3</v>
      </c>
      <c r="J1515" t="s">
        <v>23</v>
      </c>
    </row>
    <row r="1516" spans="9:10" x14ac:dyDescent="0.3">
      <c r="I1516">
        <v>4</v>
      </c>
      <c r="J1516" t="s">
        <v>23</v>
      </c>
    </row>
    <row r="1517" spans="9:10" x14ac:dyDescent="0.3">
      <c r="I1517">
        <v>4</v>
      </c>
      <c r="J1517" t="s">
        <v>23</v>
      </c>
    </row>
    <row r="1518" spans="9:10" x14ac:dyDescent="0.3">
      <c r="I1518">
        <v>4</v>
      </c>
      <c r="J1518" t="s">
        <v>23</v>
      </c>
    </row>
    <row r="1519" spans="9:10" x14ac:dyDescent="0.3">
      <c r="I1519">
        <v>3</v>
      </c>
      <c r="J1519" t="s">
        <v>23</v>
      </c>
    </row>
    <row r="1520" spans="9:10" x14ac:dyDescent="0.3">
      <c r="I1520">
        <v>3</v>
      </c>
      <c r="J1520" t="s">
        <v>23</v>
      </c>
    </row>
    <row r="1521" spans="9:10" x14ac:dyDescent="0.3">
      <c r="I1521">
        <v>4</v>
      </c>
      <c r="J1521" t="s">
        <v>23</v>
      </c>
    </row>
    <row r="1522" spans="9:10" x14ac:dyDescent="0.3">
      <c r="I1522">
        <v>1</v>
      </c>
      <c r="J1522" t="s">
        <v>23</v>
      </c>
    </row>
    <row r="1523" spans="9:10" x14ac:dyDescent="0.3">
      <c r="I1523">
        <v>3</v>
      </c>
      <c r="J1523" t="s">
        <v>23</v>
      </c>
    </row>
    <row r="1524" spans="9:10" x14ac:dyDescent="0.3">
      <c r="I1524">
        <v>1</v>
      </c>
      <c r="J1524" t="s">
        <v>23</v>
      </c>
    </row>
    <row r="1525" spans="9:10" x14ac:dyDescent="0.3">
      <c r="I1525">
        <v>3</v>
      </c>
      <c r="J1525" t="s">
        <v>23</v>
      </c>
    </row>
    <row r="1526" spans="9:10" x14ac:dyDescent="0.3">
      <c r="I1526">
        <v>3</v>
      </c>
      <c r="J1526" t="s">
        <v>23</v>
      </c>
    </row>
    <row r="1527" spans="9:10" x14ac:dyDescent="0.3">
      <c r="I1527">
        <v>4</v>
      </c>
      <c r="J1527" t="s">
        <v>23</v>
      </c>
    </row>
    <row r="1528" spans="9:10" x14ac:dyDescent="0.3">
      <c r="I1528">
        <v>2</v>
      </c>
      <c r="J1528" t="s">
        <v>23</v>
      </c>
    </row>
    <row r="1529" spans="9:10" x14ac:dyDescent="0.3">
      <c r="I1529">
        <v>3</v>
      </c>
      <c r="J1529" t="s">
        <v>23</v>
      </c>
    </row>
    <row r="1530" spans="9:10" x14ac:dyDescent="0.3">
      <c r="I1530">
        <v>4</v>
      </c>
      <c r="J1530" t="s">
        <v>23</v>
      </c>
    </row>
    <row r="1531" spans="9:10" x14ac:dyDescent="0.3">
      <c r="I1531">
        <v>2</v>
      </c>
      <c r="J1531" t="s">
        <v>23</v>
      </c>
    </row>
    <row r="1532" spans="9:10" x14ac:dyDescent="0.3">
      <c r="I1532">
        <v>4</v>
      </c>
      <c r="J1532" t="s">
        <v>23</v>
      </c>
    </row>
    <row r="1533" spans="9:10" x14ac:dyDescent="0.3">
      <c r="I1533">
        <v>3</v>
      </c>
      <c r="J1533" t="s">
        <v>23</v>
      </c>
    </row>
    <row r="1534" spans="9:10" x14ac:dyDescent="0.3">
      <c r="I1534">
        <v>2</v>
      </c>
      <c r="J1534" t="s">
        <v>23</v>
      </c>
    </row>
    <row r="1535" spans="9:10" x14ac:dyDescent="0.3">
      <c r="I1535">
        <v>5</v>
      </c>
      <c r="J1535" t="s">
        <v>23</v>
      </c>
    </row>
    <row r="1536" spans="9:10" x14ac:dyDescent="0.3">
      <c r="I1536">
        <v>3</v>
      </c>
      <c r="J1536" t="s">
        <v>23</v>
      </c>
    </row>
    <row r="1537" spans="9:10" x14ac:dyDescent="0.3">
      <c r="I1537">
        <v>3</v>
      </c>
      <c r="J1537" t="s">
        <v>23</v>
      </c>
    </row>
    <row r="1538" spans="9:10" x14ac:dyDescent="0.3">
      <c r="I1538">
        <v>5</v>
      </c>
      <c r="J1538" t="s">
        <v>23</v>
      </c>
    </row>
    <row r="1539" spans="9:10" x14ac:dyDescent="0.3">
      <c r="I1539">
        <v>3</v>
      </c>
      <c r="J1539" t="s">
        <v>23</v>
      </c>
    </row>
    <row r="1540" spans="9:10" x14ac:dyDescent="0.3">
      <c r="I1540">
        <v>4</v>
      </c>
      <c r="J1540" t="s">
        <v>23</v>
      </c>
    </row>
    <row r="1541" spans="9:10" x14ac:dyDescent="0.3">
      <c r="I1541">
        <v>4</v>
      </c>
      <c r="J1541" t="s">
        <v>23</v>
      </c>
    </row>
    <row r="1542" spans="9:10" x14ac:dyDescent="0.3">
      <c r="I1542">
        <v>4</v>
      </c>
      <c r="J1542" t="s">
        <v>23</v>
      </c>
    </row>
    <row r="1543" spans="9:10" x14ac:dyDescent="0.3">
      <c r="I1543">
        <v>4</v>
      </c>
      <c r="J1543" t="s">
        <v>23</v>
      </c>
    </row>
    <row r="1544" spans="9:10" x14ac:dyDescent="0.3">
      <c r="I1544">
        <v>5</v>
      </c>
      <c r="J1544" t="s">
        <v>23</v>
      </c>
    </row>
    <row r="1545" spans="9:10" x14ac:dyDescent="0.3">
      <c r="I1545">
        <v>3</v>
      </c>
      <c r="J1545" t="s">
        <v>23</v>
      </c>
    </row>
    <row r="1546" spans="9:10" x14ac:dyDescent="0.3">
      <c r="I1546">
        <v>5</v>
      </c>
      <c r="J1546" t="s">
        <v>23</v>
      </c>
    </row>
    <row r="1547" spans="9:10" x14ac:dyDescent="0.3">
      <c r="I1547">
        <v>3</v>
      </c>
      <c r="J1547" t="s">
        <v>23</v>
      </c>
    </row>
    <row r="1548" spans="9:10" x14ac:dyDescent="0.3">
      <c r="I1548">
        <v>1</v>
      </c>
      <c r="J1548" t="s">
        <v>23</v>
      </c>
    </row>
    <row r="1549" spans="9:10" x14ac:dyDescent="0.3">
      <c r="I1549">
        <v>2</v>
      </c>
      <c r="J1549" t="s">
        <v>23</v>
      </c>
    </row>
    <row r="1550" spans="9:10" x14ac:dyDescent="0.3">
      <c r="I1550">
        <v>4</v>
      </c>
      <c r="J1550" t="s">
        <v>23</v>
      </c>
    </row>
    <row r="1551" spans="9:10" x14ac:dyDescent="0.3">
      <c r="I1551">
        <v>2</v>
      </c>
      <c r="J1551" t="s">
        <v>23</v>
      </c>
    </row>
    <row r="1552" spans="9:10" x14ac:dyDescent="0.3">
      <c r="I1552">
        <v>3</v>
      </c>
      <c r="J1552" t="s">
        <v>23</v>
      </c>
    </row>
    <row r="1553" spans="9:10" x14ac:dyDescent="0.3">
      <c r="I1553">
        <v>4</v>
      </c>
      <c r="J1553" t="s">
        <v>23</v>
      </c>
    </row>
    <row r="1554" spans="9:10" x14ac:dyDescent="0.3">
      <c r="I1554">
        <v>3</v>
      </c>
      <c r="J1554" t="s">
        <v>23</v>
      </c>
    </row>
    <row r="1555" spans="9:10" x14ac:dyDescent="0.3">
      <c r="I1555">
        <v>3</v>
      </c>
      <c r="J1555" t="s">
        <v>23</v>
      </c>
    </row>
    <row r="1556" spans="9:10" x14ac:dyDescent="0.3">
      <c r="I1556">
        <v>2</v>
      </c>
      <c r="J1556" t="s">
        <v>23</v>
      </c>
    </row>
    <row r="1557" spans="9:10" x14ac:dyDescent="0.3">
      <c r="I1557">
        <v>3</v>
      </c>
      <c r="J1557" t="s">
        <v>23</v>
      </c>
    </row>
    <row r="1558" spans="9:10" x14ac:dyDescent="0.3">
      <c r="I1558">
        <v>3</v>
      </c>
      <c r="J1558" t="s">
        <v>23</v>
      </c>
    </row>
    <row r="1559" spans="9:10" x14ac:dyDescent="0.3">
      <c r="I1559">
        <v>3</v>
      </c>
      <c r="J1559" t="s">
        <v>23</v>
      </c>
    </row>
    <row r="1560" spans="9:10" x14ac:dyDescent="0.3">
      <c r="I1560">
        <v>5</v>
      </c>
      <c r="J1560" t="s">
        <v>23</v>
      </c>
    </row>
    <row r="1561" spans="9:10" x14ac:dyDescent="0.3">
      <c r="I1561">
        <v>5</v>
      </c>
      <c r="J1561" t="s">
        <v>23</v>
      </c>
    </row>
    <row r="1562" spans="9:10" x14ac:dyDescent="0.3">
      <c r="I1562">
        <v>2</v>
      </c>
      <c r="J1562" t="s">
        <v>23</v>
      </c>
    </row>
    <row r="1563" spans="9:10" x14ac:dyDescent="0.3">
      <c r="I1563">
        <v>1</v>
      </c>
      <c r="J1563" t="s">
        <v>23</v>
      </c>
    </row>
    <row r="1564" spans="9:10" x14ac:dyDescent="0.3">
      <c r="I1564">
        <v>3</v>
      </c>
      <c r="J1564" t="s">
        <v>23</v>
      </c>
    </row>
    <row r="1565" spans="9:10" x14ac:dyDescent="0.3">
      <c r="I1565">
        <v>3</v>
      </c>
      <c r="J1565" t="s">
        <v>23</v>
      </c>
    </row>
    <row r="1566" spans="9:10" x14ac:dyDescent="0.3">
      <c r="I1566">
        <v>3</v>
      </c>
      <c r="J1566" t="s">
        <v>23</v>
      </c>
    </row>
    <row r="1567" spans="9:10" x14ac:dyDescent="0.3">
      <c r="I1567">
        <v>4</v>
      </c>
      <c r="J1567" t="s">
        <v>23</v>
      </c>
    </row>
    <row r="1568" spans="9:10" x14ac:dyDescent="0.3">
      <c r="I1568">
        <v>1</v>
      </c>
      <c r="J1568" t="s">
        <v>23</v>
      </c>
    </row>
    <row r="1569" spans="9:10" x14ac:dyDescent="0.3">
      <c r="I1569">
        <v>3</v>
      </c>
      <c r="J1569" t="s">
        <v>23</v>
      </c>
    </row>
    <row r="1570" spans="9:10" x14ac:dyDescent="0.3">
      <c r="I1570">
        <v>4</v>
      </c>
      <c r="J1570" t="s">
        <v>23</v>
      </c>
    </row>
    <row r="1571" spans="9:10" x14ac:dyDescent="0.3">
      <c r="I1571">
        <v>5</v>
      </c>
      <c r="J1571" t="s">
        <v>23</v>
      </c>
    </row>
    <row r="1572" spans="9:10" x14ac:dyDescent="0.3">
      <c r="I1572">
        <v>3</v>
      </c>
      <c r="J1572" t="s">
        <v>23</v>
      </c>
    </row>
    <row r="1573" spans="9:10" x14ac:dyDescent="0.3">
      <c r="I1573">
        <v>3</v>
      </c>
      <c r="J1573" t="s">
        <v>23</v>
      </c>
    </row>
    <row r="1574" spans="9:10" x14ac:dyDescent="0.3">
      <c r="I1574">
        <v>3</v>
      </c>
      <c r="J1574" t="s">
        <v>23</v>
      </c>
    </row>
    <row r="1575" spans="9:10" x14ac:dyDescent="0.3">
      <c r="I1575">
        <v>4</v>
      </c>
      <c r="J1575" t="s">
        <v>23</v>
      </c>
    </row>
    <row r="1576" spans="9:10" x14ac:dyDescent="0.3">
      <c r="I1576">
        <v>2</v>
      </c>
      <c r="J1576" t="s">
        <v>23</v>
      </c>
    </row>
    <row r="1577" spans="9:10" x14ac:dyDescent="0.3">
      <c r="I1577">
        <v>5</v>
      </c>
      <c r="J1577" t="s">
        <v>23</v>
      </c>
    </row>
    <row r="1578" spans="9:10" x14ac:dyDescent="0.3">
      <c r="I1578">
        <v>4</v>
      </c>
      <c r="J1578" t="s">
        <v>23</v>
      </c>
    </row>
    <row r="1579" spans="9:10" x14ac:dyDescent="0.3">
      <c r="I1579">
        <v>4</v>
      </c>
      <c r="J1579" t="s">
        <v>23</v>
      </c>
    </row>
    <row r="1580" spans="9:10" x14ac:dyDescent="0.3">
      <c r="I1580">
        <v>3</v>
      </c>
      <c r="J1580" t="s">
        <v>23</v>
      </c>
    </row>
    <row r="1581" spans="9:10" x14ac:dyDescent="0.3">
      <c r="I1581">
        <v>3</v>
      </c>
      <c r="J1581" t="s">
        <v>23</v>
      </c>
    </row>
    <row r="1582" spans="9:10" x14ac:dyDescent="0.3">
      <c r="I1582">
        <v>3</v>
      </c>
      <c r="J1582" t="s">
        <v>23</v>
      </c>
    </row>
    <row r="1583" spans="9:10" x14ac:dyDescent="0.3">
      <c r="I1583">
        <v>2</v>
      </c>
      <c r="J1583" t="s">
        <v>23</v>
      </c>
    </row>
    <row r="1584" spans="9:10" x14ac:dyDescent="0.3">
      <c r="I1584">
        <v>1</v>
      </c>
      <c r="J1584" t="s">
        <v>23</v>
      </c>
    </row>
    <row r="1585" spans="9:10" x14ac:dyDescent="0.3">
      <c r="I1585">
        <v>3</v>
      </c>
      <c r="J1585" t="s">
        <v>23</v>
      </c>
    </row>
    <row r="1586" spans="9:10" x14ac:dyDescent="0.3">
      <c r="I1586">
        <v>4</v>
      </c>
      <c r="J1586" t="s">
        <v>23</v>
      </c>
    </row>
    <row r="1587" spans="9:10" x14ac:dyDescent="0.3">
      <c r="I1587">
        <v>3</v>
      </c>
      <c r="J1587" t="s">
        <v>23</v>
      </c>
    </row>
    <row r="1588" spans="9:10" x14ac:dyDescent="0.3">
      <c r="I1588">
        <v>1</v>
      </c>
      <c r="J1588" t="s">
        <v>23</v>
      </c>
    </row>
    <row r="1589" spans="9:10" x14ac:dyDescent="0.3">
      <c r="I1589">
        <v>2</v>
      </c>
      <c r="J1589" t="s">
        <v>23</v>
      </c>
    </row>
    <row r="1590" spans="9:10" x14ac:dyDescent="0.3">
      <c r="I1590">
        <v>4</v>
      </c>
      <c r="J1590" t="s">
        <v>23</v>
      </c>
    </row>
    <row r="1591" spans="9:10" x14ac:dyDescent="0.3">
      <c r="I1591">
        <v>2</v>
      </c>
      <c r="J1591" t="s">
        <v>23</v>
      </c>
    </row>
    <row r="1592" spans="9:10" x14ac:dyDescent="0.3">
      <c r="I1592">
        <v>4</v>
      </c>
      <c r="J1592" t="s">
        <v>23</v>
      </c>
    </row>
    <row r="1593" spans="9:10" x14ac:dyDescent="0.3">
      <c r="I1593">
        <v>3</v>
      </c>
      <c r="J1593" t="s">
        <v>23</v>
      </c>
    </row>
    <row r="1594" spans="9:10" x14ac:dyDescent="0.3">
      <c r="I1594">
        <v>3</v>
      </c>
      <c r="J1594" t="s">
        <v>23</v>
      </c>
    </row>
    <row r="1595" spans="9:10" x14ac:dyDescent="0.3">
      <c r="I1595">
        <v>4</v>
      </c>
      <c r="J1595" t="s">
        <v>23</v>
      </c>
    </row>
    <row r="1596" spans="9:10" x14ac:dyDescent="0.3">
      <c r="I1596">
        <v>3</v>
      </c>
      <c r="J1596" t="s">
        <v>23</v>
      </c>
    </row>
    <row r="1597" spans="9:10" x14ac:dyDescent="0.3">
      <c r="I1597">
        <v>4</v>
      </c>
      <c r="J1597" t="s">
        <v>23</v>
      </c>
    </row>
    <row r="1598" spans="9:10" x14ac:dyDescent="0.3">
      <c r="I1598">
        <v>3</v>
      </c>
      <c r="J1598" t="s">
        <v>23</v>
      </c>
    </row>
    <row r="1599" spans="9:10" x14ac:dyDescent="0.3">
      <c r="I1599">
        <v>4</v>
      </c>
      <c r="J1599" t="s">
        <v>23</v>
      </c>
    </row>
    <row r="1600" spans="9:10" x14ac:dyDescent="0.3">
      <c r="I1600">
        <v>3</v>
      </c>
      <c r="J1600" t="s">
        <v>23</v>
      </c>
    </row>
    <row r="1601" spans="9:10" x14ac:dyDescent="0.3">
      <c r="I1601">
        <v>3</v>
      </c>
      <c r="J1601" t="s">
        <v>23</v>
      </c>
    </row>
    <row r="1602" spans="9:10" x14ac:dyDescent="0.3">
      <c r="I1602">
        <v>4</v>
      </c>
      <c r="J1602" t="s">
        <v>23</v>
      </c>
    </row>
    <row r="1603" spans="9:10" x14ac:dyDescent="0.3">
      <c r="I1603">
        <v>1</v>
      </c>
      <c r="J1603" t="s">
        <v>23</v>
      </c>
    </row>
    <row r="1604" spans="9:10" x14ac:dyDescent="0.3">
      <c r="I1604">
        <v>1</v>
      </c>
      <c r="J1604" t="s">
        <v>23</v>
      </c>
    </row>
    <row r="1605" spans="9:10" x14ac:dyDescent="0.3">
      <c r="I1605">
        <v>3</v>
      </c>
      <c r="J1605" t="s">
        <v>23</v>
      </c>
    </row>
    <row r="1606" spans="9:10" x14ac:dyDescent="0.3">
      <c r="I1606">
        <v>4</v>
      </c>
      <c r="J1606" t="s">
        <v>23</v>
      </c>
    </row>
    <row r="1607" spans="9:10" x14ac:dyDescent="0.3">
      <c r="I1607">
        <v>3</v>
      </c>
      <c r="J1607" t="s">
        <v>23</v>
      </c>
    </row>
    <row r="1608" spans="9:10" x14ac:dyDescent="0.3">
      <c r="I1608">
        <v>4</v>
      </c>
      <c r="J1608" t="s">
        <v>23</v>
      </c>
    </row>
    <row r="1609" spans="9:10" x14ac:dyDescent="0.3">
      <c r="I1609">
        <v>3</v>
      </c>
      <c r="J1609" t="s">
        <v>23</v>
      </c>
    </row>
    <row r="1610" spans="9:10" x14ac:dyDescent="0.3">
      <c r="I1610">
        <v>2</v>
      </c>
      <c r="J1610" t="s">
        <v>23</v>
      </c>
    </row>
    <row r="1611" spans="9:10" x14ac:dyDescent="0.3">
      <c r="I1611">
        <v>1</v>
      </c>
      <c r="J1611" t="s">
        <v>23</v>
      </c>
    </row>
    <row r="1612" spans="9:10" x14ac:dyDescent="0.3">
      <c r="I1612">
        <v>4</v>
      </c>
      <c r="J1612" t="s">
        <v>23</v>
      </c>
    </row>
    <row r="1613" spans="9:10" x14ac:dyDescent="0.3">
      <c r="I1613">
        <v>1</v>
      </c>
      <c r="J1613" t="s">
        <v>23</v>
      </c>
    </row>
    <row r="1614" spans="9:10" x14ac:dyDescent="0.3">
      <c r="I1614">
        <v>3</v>
      </c>
      <c r="J1614" t="s">
        <v>23</v>
      </c>
    </row>
    <row r="1615" spans="9:10" x14ac:dyDescent="0.3">
      <c r="I1615">
        <v>2</v>
      </c>
      <c r="J1615" t="s">
        <v>23</v>
      </c>
    </row>
    <row r="1616" spans="9:10" x14ac:dyDescent="0.3">
      <c r="I1616">
        <v>1</v>
      </c>
      <c r="J1616" t="s">
        <v>23</v>
      </c>
    </row>
    <row r="1617" spans="9:10" x14ac:dyDescent="0.3">
      <c r="I1617">
        <v>1</v>
      </c>
      <c r="J1617" t="s">
        <v>23</v>
      </c>
    </row>
    <row r="1618" spans="9:10" x14ac:dyDescent="0.3">
      <c r="I1618">
        <v>3</v>
      </c>
      <c r="J1618" t="s">
        <v>23</v>
      </c>
    </row>
    <row r="1619" spans="9:10" x14ac:dyDescent="0.3">
      <c r="I1619">
        <v>3</v>
      </c>
      <c r="J1619" t="s">
        <v>23</v>
      </c>
    </row>
    <row r="1620" spans="9:10" x14ac:dyDescent="0.3">
      <c r="I1620">
        <v>4</v>
      </c>
      <c r="J1620" t="s">
        <v>23</v>
      </c>
    </row>
    <row r="1621" spans="9:10" x14ac:dyDescent="0.3">
      <c r="I1621">
        <v>3</v>
      </c>
      <c r="J1621" t="s">
        <v>23</v>
      </c>
    </row>
    <row r="1622" spans="9:10" x14ac:dyDescent="0.3">
      <c r="I1622">
        <v>4</v>
      </c>
      <c r="J1622" t="s">
        <v>23</v>
      </c>
    </row>
    <row r="1623" spans="9:10" x14ac:dyDescent="0.3">
      <c r="I1623">
        <v>3</v>
      </c>
      <c r="J1623" t="s">
        <v>23</v>
      </c>
    </row>
    <row r="1624" spans="9:10" x14ac:dyDescent="0.3">
      <c r="I1624">
        <v>3</v>
      </c>
      <c r="J1624" t="s">
        <v>23</v>
      </c>
    </row>
    <row r="1625" spans="9:10" x14ac:dyDescent="0.3">
      <c r="I1625">
        <v>3</v>
      </c>
      <c r="J1625" t="s">
        <v>23</v>
      </c>
    </row>
    <row r="1626" spans="9:10" x14ac:dyDescent="0.3">
      <c r="I1626">
        <v>3</v>
      </c>
      <c r="J1626" t="s">
        <v>23</v>
      </c>
    </row>
    <row r="1627" spans="9:10" x14ac:dyDescent="0.3">
      <c r="I1627">
        <v>2</v>
      </c>
      <c r="J1627" t="s">
        <v>23</v>
      </c>
    </row>
    <row r="1628" spans="9:10" x14ac:dyDescent="0.3">
      <c r="I1628">
        <v>4</v>
      </c>
      <c r="J1628" t="s">
        <v>23</v>
      </c>
    </row>
    <row r="1629" spans="9:10" x14ac:dyDescent="0.3">
      <c r="I1629">
        <v>3</v>
      </c>
      <c r="J1629" t="s">
        <v>23</v>
      </c>
    </row>
    <row r="1630" spans="9:10" x14ac:dyDescent="0.3">
      <c r="I1630">
        <v>4</v>
      </c>
      <c r="J1630" t="s">
        <v>23</v>
      </c>
    </row>
    <row r="1631" spans="9:10" x14ac:dyDescent="0.3">
      <c r="I1631">
        <v>3</v>
      </c>
      <c r="J1631" t="s">
        <v>23</v>
      </c>
    </row>
    <row r="1632" spans="9:10" x14ac:dyDescent="0.3">
      <c r="I1632">
        <v>3</v>
      </c>
      <c r="J1632" t="s">
        <v>23</v>
      </c>
    </row>
    <row r="1633" spans="9:10" x14ac:dyDescent="0.3">
      <c r="I1633">
        <v>3</v>
      </c>
      <c r="J1633" t="s">
        <v>23</v>
      </c>
    </row>
    <row r="1634" spans="9:10" x14ac:dyDescent="0.3">
      <c r="I1634">
        <v>4</v>
      </c>
      <c r="J1634" t="s">
        <v>23</v>
      </c>
    </row>
    <row r="1635" spans="9:10" x14ac:dyDescent="0.3">
      <c r="I1635">
        <v>3</v>
      </c>
      <c r="J1635" t="s">
        <v>23</v>
      </c>
    </row>
    <row r="1636" spans="9:10" x14ac:dyDescent="0.3">
      <c r="I1636">
        <v>3</v>
      </c>
      <c r="J1636" t="s">
        <v>23</v>
      </c>
    </row>
    <row r="1637" spans="9:10" x14ac:dyDescent="0.3">
      <c r="I1637">
        <v>3</v>
      </c>
      <c r="J1637" t="s">
        <v>23</v>
      </c>
    </row>
    <row r="1638" spans="9:10" x14ac:dyDescent="0.3">
      <c r="I1638">
        <v>3</v>
      </c>
      <c r="J1638" t="s">
        <v>23</v>
      </c>
    </row>
    <row r="1639" spans="9:10" x14ac:dyDescent="0.3">
      <c r="I1639">
        <v>3</v>
      </c>
      <c r="J1639" t="s">
        <v>23</v>
      </c>
    </row>
    <row r="1640" spans="9:10" x14ac:dyDescent="0.3">
      <c r="I1640">
        <v>4</v>
      </c>
      <c r="J1640" t="s">
        <v>23</v>
      </c>
    </row>
    <row r="1641" spans="9:10" x14ac:dyDescent="0.3">
      <c r="I1641">
        <v>3</v>
      </c>
      <c r="J1641" t="s">
        <v>23</v>
      </c>
    </row>
    <row r="1642" spans="9:10" x14ac:dyDescent="0.3">
      <c r="I1642">
        <v>4</v>
      </c>
      <c r="J1642" t="s">
        <v>23</v>
      </c>
    </row>
    <row r="1643" spans="9:10" x14ac:dyDescent="0.3">
      <c r="I1643">
        <v>2</v>
      </c>
      <c r="J1643" t="s">
        <v>23</v>
      </c>
    </row>
    <row r="1644" spans="9:10" x14ac:dyDescent="0.3">
      <c r="I1644">
        <v>1</v>
      </c>
      <c r="J1644" t="s">
        <v>23</v>
      </c>
    </row>
    <row r="1645" spans="9:10" x14ac:dyDescent="0.3">
      <c r="I1645">
        <v>2</v>
      </c>
      <c r="J1645" t="s">
        <v>23</v>
      </c>
    </row>
    <row r="1646" spans="9:10" x14ac:dyDescent="0.3">
      <c r="I1646">
        <v>3</v>
      </c>
      <c r="J1646" t="s">
        <v>23</v>
      </c>
    </row>
    <row r="1647" spans="9:10" x14ac:dyDescent="0.3">
      <c r="I1647">
        <v>2</v>
      </c>
      <c r="J1647" t="s">
        <v>23</v>
      </c>
    </row>
    <row r="1648" spans="9:10" x14ac:dyDescent="0.3">
      <c r="I1648">
        <v>3</v>
      </c>
      <c r="J1648" t="s">
        <v>23</v>
      </c>
    </row>
    <row r="1649" spans="9:10" x14ac:dyDescent="0.3">
      <c r="I1649">
        <v>2</v>
      </c>
      <c r="J1649" t="s">
        <v>23</v>
      </c>
    </row>
    <row r="1650" spans="9:10" x14ac:dyDescent="0.3">
      <c r="I1650">
        <v>2</v>
      </c>
      <c r="J1650" t="s">
        <v>23</v>
      </c>
    </row>
    <row r="1651" spans="9:10" x14ac:dyDescent="0.3">
      <c r="I1651">
        <v>3</v>
      </c>
      <c r="J1651" t="s">
        <v>23</v>
      </c>
    </row>
    <row r="1652" spans="9:10" x14ac:dyDescent="0.3">
      <c r="I1652">
        <v>4</v>
      </c>
      <c r="J1652" t="s">
        <v>23</v>
      </c>
    </row>
    <row r="1653" spans="9:10" x14ac:dyDescent="0.3">
      <c r="I1653">
        <v>3</v>
      </c>
      <c r="J1653" t="s">
        <v>23</v>
      </c>
    </row>
    <row r="1654" spans="9:10" x14ac:dyDescent="0.3">
      <c r="I1654">
        <v>1</v>
      </c>
      <c r="J1654" t="s">
        <v>23</v>
      </c>
    </row>
    <row r="1655" spans="9:10" x14ac:dyDescent="0.3">
      <c r="I1655">
        <v>2</v>
      </c>
      <c r="J1655" t="s">
        <v>23</v>
      </c>
    </row>
    <row r="1656" spans="9:10" x14ac:dyDescent="0.3">
      <c r="I1656">
        <v>2</v>
      </c>
      <c r="J1656" t="s">
        <v>23</v>
      </c>
    </row>
    <row r="1657" spans="9:10" x14ac:dyDescent="0.3">
      <c r="I1657">
        <v>3</v>
      </c>
      <c r="J1657" t="s">
        <v>23</v>
      </c>
    </row>
    <row r="1658" spans="9:10" x14ac:dyDescent="0.3">
      <c r="I1658">
        <v>4</v>
      </c>
      <c r="J1658" t="s">
        <v>23</v>
      </c>
    </row>
    <row r="1659" spans="9:10" x14ac:dyDescent="0.3">
      <c r="I1659">
        <v>4</v>
      </c>
      <c r="J1659" t="s">
        <v>23</v>
      </c>
    </row>
    <row r="1660" spans="9:10" x14ac:dyDescent="0.3">
      <c r="I1660">
        <v>3</v>
      </c>
      <c r="J1660" t="s">
        <v>23</v>
      </c>
    </row>
    <row r="1661" spans="9:10" x14ac:dyDescent="0.3">
      <c r="I1661">
        <v>3</v>
      </c>
      <c r="J1661" t="s">
        <v>23</v>
      </c>
    </row>
    <row r="1662" spans="9:10" x14ac:dyDescent="0.3">
      <c r="I1662">
        <v>3</v>
      </c>
      <c r="J1662" t="s">
        <v>23</v>
      </c>
    </row>
    <row r="1663" spans="9:10" x14ac:dyDescent="0.3">
      <c r="I1663">
        <v>1</v>
      </c>
      <c r="J1663" t="s">
        <v>23</v>
      </c>
    </row>
    <row r="1664" spans="9:10" x14ac:dyDescent="0.3">
      <c r="I1664">
        <v>3</v>
      </c>
      <c r="J1664" t="s">
        <v>23</v>
      </c>
    </row>
    <row r="1665" spans="9:10" x14ac:dyDescent="0.3">
      <c r="I1665">
        <v>2</v>
      </c>
      <c r="J1665" t="s">
        <v>23</v>
      </c>
    </row>
    <row r="1666" spans="9:10" x14ac:dyDescent="0.3">
      <c r="I1666">
        <v>2</v>
      </c>
      <c r="J1666" t="s">
        <v>23</v>
      </c>
    </row>
    <row r="1667" spans="9:10" x14ac:dyDescent="0.3">
      <c r="I1667">
        <v>3</v>
      </c>
      <c r="J1667" t="s">
        <v>23</v>
      </c>
    </row>
    <row r="1668" spans="9:10" x14ac:dyDescent="0.3">
      <c r="I1668">
        <v>2</v>
      </c>
      <c r="J1668" t="s">
        <v>23</v>
      </c>
    </row>
    <row r="1669" spans="9:10" x14ac:dyDescent="0.3">
      <c r="I1669">
        <v>3</v>
      </c>
      <c r="J1669" t="s">
        <v>23</v>
      </c>
    </row>
    <row r="1670" spans="9:10" x14ac:dyDescent="0.3">
      <c r="I1670">
        <v>4</v>
      </c>
      <c r="J1670" t="s">
        <v>23</v>
      </c>
    </row>
    <row r="1671" spans="9:10" x14ac:dyDescent="0.3">
      <c r="I1671">
        <v>3</v>
      </c>
      <c r="J1671" t="s">
        <v>23</v>
      </c>
    </row>
    <row r="1672" spans="9:10" x14ac:dyDescent="0.3">
      <c r="I1672">
        <v>4</v>
      </c>
      <c r="J1672" t="s">
        <v>23</v>
      </c>
    </row>
    <row r="1673" spans="9:10" x14ac:dyDescent="0.3">
      <c r="I1673">
        <v>3</v>
      </c>
      <c r="J1673" t="s">
        <v>23</v>
      </c>
    </row>
    <row r="1674" spans="9:10" x14ac:dyDescent="0.3">
      <c r="I1674">
        <v>4</v>
      </c>
      <c r="J1674" t="s">
        <v>23</v>
      </c>
    </row>
    <row r="1675" spans="9:10" x14ac:dyDescent="0.3">
      <c r="I1675">
        <v>3</v>
      </c>
      <c r="J1675" t="s">
        <v>23</v>
      </c>
    </row>
    <row r="1676" spans="9:10" x14ac:dyDescent="0.3">
      <c r="I1676">
        <v>5</v>
      </c>
      <c r="J1676" t="s">
        <v>23</v>
      </c>
    </row>
    <row r="1677" spans="9:10" x14ac:dyDescent="0.3">
      <c r="I1677">
        <v>3</v>
      </c>
      <c r="J1677" t="s">
        <v>23</v>
      </c>
    </row>
    <row r="1678" spans="9:10" x14ac:dyDescent="0.3">
      <c r="I1678">
        <v>4</v>
      </c>
      <c r="J1678" t="s">
        <v>23</v>
      </c>
    </row>
    <row r="1679" spans="9:10" x14ac:dyDescent="0.3">
      <c r="I1679">
        <v>1</v>
      </c>
      <c r="J1679" t="s">
        <v>23</v>
      </c>
    </row>
    <row r="1680" spans="9:10" x14ac:dyDescent="0.3">
      <c r="I1680">
        <v>4</v>
      </c>
      <c r="J1680" t="s">
        <v>23</v>
      </c>
    </row>
    <row r="1681" spans="9:10" x14ac:dyDescent="0.3">
      <c r="I1681">
        <v>4</v>
      </c>
      <c r="J1681" t="s">
        <v>23</v>
      </c>
    </row>
    <row r="1682" spans="9:10" x14ac:dyDescent="0.3">
      <c r="I1682">
        <v>1</v>
      </c>
      <c r="J1682" t="s">
        <v>23</v>
      </c>
    </row>
    <row r="1683" spans="9:10" x14ac:dyDescent="0.3">
      <c r="I1683">
        <v>3</v>
      </c>
      <c r="J1683" t="s">
        <v>23</v>
      </c>
    </row>
    <row r="1684" spans="9:10" x14ac:dyDescent="0.3">
      <c r="I1684">
        <v>1</v>
      </c>
      <c r="J1684" t="s">
        <v>23</v>
      </c>
    </row>
    <row r="1685" spans="9:10" x14ac:dyDescent="0.3">
      <c r="I1685">
        <v>1</v>
      </c>
      <c r="J1685" t="s">
        <v>23</v>
      </c>
    </row>
    <row r="1686" spans="9:10" x14ac:dyDescent="0.3">
      <c r="I1686">
        <v>3</v>
      </c>
      <c r="J1686" t="s">
        <v>23</v>
      </c>
    </row>
    <row r="1687" spans="9:10" x14ac:dyDescent="0.3">
      <c r="I1687">
        <v>3</v>
      </c>
      <c r="J1687" t="s">
        <v>23</v>
      </c>
    </row>
    <row r="1688" spans="9:10" x14ac:dyDescent="0.3">
      <c r="I1688">
        <v>2</v>
      </c>
      <c r="J1688" t="s">
        <v>23</v>
      </c>
    </row>
    <row r="1689" spans="9:10" x14ac:dyDescent="0.3">
      <c r="I1689">
        <v>3</v>
      </c>
      <c r="J1689" t="s">
        <v>23</v>
      </c>
    </row>
    <row r="1690" spans="9:10" x14ac:dyDescent="0.3">
      <c r="I1690">
        <v>3</v>
      </c>
      <c r="J1690" t="s">
        <v>23</v>
      </c>
    </row>
    <row r="1691" spans="9:10" x14ac:dyDescent="0.3">
      <c r="I1691">
        <v>4</v>
      </c>
      <c r="J1691" t="s">
        <v>23</v>
      </c>
    </row>
    <row r="1692" spans="9:10" x14ac:dyDescent="0.3">
      <c r="I1692">
        <v>4</v>
      </c>
      <c r="J1692" t="s">
        <v>23</v>
      </c>
    </row>
    <row r="1693" spans="9:10" x14ac:dyDescent="0.3">
      <c r="I1693">
        <v>3</v>
      </c>
      <c r="J1693" t="s">
        <v>23</v>
      </c>
    </row>
    <row r="1694" spans="9:10" x14ac:dyDescent="0.3">
      <c r="I1694">
        <v>1</v>
      </c>
      <c r="J1694" t="s">
        <v>23</v>
      </c>
    </row>
    <row r="1695" spans="9:10" x14ac:dyDescent="0.3">
      <c r="I1695">
        <v>4</v>
      </c>
      <c r="J1695" t="s">
        <v>23</v>
      </c>
    </row>
    <row r="1696" spans="9:10" x14ac:dyDescent="0.3">
      <c r="I1696">
        <v>3</v>
      </c>
      <c r="J1696" t="s">
        <v>23</v>
      </c>
    </row>
    <row r="1697" spans="9:10" x14ac:dyDescent="0.3">
      <c r="I1697">
        <v>3</v>
      </c>
      <c r="J1697" t="s">
        <v>23</v>
      </c>
    </row>
    <row r="1698" spans="9:10" x14ac:dyDescent="0.3">
      <c r="I1698">
        <v>3</v>
      </c>
      <c r="J1698" t="s">
        <v>23</v>
      </c>
    </row>
    <row r="1699" spans="9:10" x14ac:dyDescent="0.3">
      <c r="I1699">
        <v>4</v>
      </c>
      <c r="J1699" t="s">
        <v>23</v>
      </c>
    </row>
    <row r="1700" spans="9:10" x14ac:dyDescent="0.3">
      <c r="I1700">
        <v>2</v>
      </c>
      <c r="J1700" t="s">
        <v>23</v>
      </c>
    </row>
    <row r="1701" spans="9:10" x14ac:dyDescent="0.3">
      <c r="I1701">
        <v>2</v>
      </c>
      <c r="J1701" t="s">
        <v>23</v>
      </c>
    </row>
    <row r="1702" spans="9:10" x14ac:dyDescent="0.3">
      <c r="I1702">
        <v>1</v>
      </c>
      <c r="J1702" t="s">
        <v>23</v>
      </c>
    </row>
    <row r="1703" spans="9:10" x14ac:dyDescent="0.3">
      <c r="I1703">
        <v>4</v>
      </c>
      <c r="J1703" t="s">
        <v>23</v>
      </c>
    </row>
    <row r="1704" spans="9:10" x14ac:dyDescent="0.3">
      <c r="I1704">
        <v>2</v>
      </c>
      <c r="J1704" t="s">
        <v>23</v>
      </c>
    </row>
    <row r="1705" spans="9:10" x14ac:dyDescent="0.3">
      <c r="I1705">
        <v>2</v>
      </c>
      <c r="J1705" t="s">
        <v>23</v>
      </c>
    </row>
    <row r="1706" spans="9:10" x14ac:dyDescent="0.3">
      <c r="I1706">
        <v>3</v>
      </c>
      <c r="J1706" t="s">
        <v>23</v>
      </c>
    </row>
    <row r="1707" spans="9:10" x14ac:dyDescent="0.3">
      <c r="I1707">
        <v>4</v>
      </c>
      <c r="J1707" t="s">
        <v>23</v>
      </c>
    </row>
    <row r="1708" spans="9:10" x14ac:dyDescent="0.3">
      <c r="I1708">
        <v>2</v>
      </c>
      <c r="J1708" t="s">
        <v>23</v>
      </c>
    </row>
    <row r="1709" spans="9:10" x14ac:dyDescent="0.3">
      <c r="I1709">
        <v>3</v>
      </c>
      <c r="J1709" t="s">
        <v>23</v>
      </c>
    </row>
    <row r="1710" spans="9:10" x14ac:dyDescent="0.3">
      <c r="I1710">
        <v>2</v>
      </c>
      <c r="J1710" t="s">
        <v>23</v>
      </c>
    </row>
    <row r="1711" spans="9:10" x14ac:dyDescent="0.3">
      <c r="I1711">
        <v>1</v>
      </c>
      <c r="J1711" t="s">
        <v>23</v>
      </c>
    </row>
    <row r="1712" spans="9:10" x14ac:dyDescent="0.3">
      <c r="I1712">
        <v>3</v>
      </c>
      <c r="J1712" t="s">
        <v>23</v>
      </c>
    </row>
    <row r="1713" spans="9:10" x14ac:dyDescent="0.3">
      <c r="I1713">
        <v>4</v>
      </c>
      <c r="J1713" t="s">
        <v>23</v>
      </c>
    </row>
    <row r="1714" spans="9:10" x14ac:dyDescent="0.3">
      <c r="I1714">
        <v>2</v>
      </c>
      <c r="J1714" t="s">
        <v>23</v>
      </c>
    </row>
    <row r="1715" spans="9:10" x14ac:dyDescent="0.3">
      <c r="I1715">
        <v>3</v>
      </c>
      <c r="J1715" t="s">
        <v>23</v>
      </c>
    </row>
    <row r="1716" spans="9:10" x14ac:dyDescent="0.3">
      <c r="I1716">
        <v>4</v>
      </c>
      <c r="J1716" t="s">
        <v>23</v>
      </c>
    </row>
    <row r="1717" spans="9:10" x14ac:dyDescent="0.3">
      <c r="I1717">
        <v>4</v>
      </c>
      <c r="J1717" t="s">
        <v>23</v>
      </c>
    </row>
    <row r="1718" spans="9:10" x14ac:dyDescent="0.3">
      <c r="I1718">
        <v>2</v>
      </c>
      <c r="J1718" t="s">
        <v>23</v>
      </c>
    </row>
    <row r="1719" spans="9:10" x14ac:dyDescent="0.3">
      <c r="I1719">
        <v>4</v>
      </c>
      <c r="J1719" t="s">
        <v>23</v>
      </c>
    </row>
    <row r="1720" spans="9:10" x14ac:dyDescent="0.3">
      <c r="I1720">
        <v>5</v>
      </c>
      <c r="J1720" t="s">
        <v>23</v>
      </c>
    </row>
    <row r="1721" spans="9:10" x14ac:dyDescent="0.3">
      <c r="I1721">
        <v>2</v>
      </c>
      <c r="J1721" t="s">
        <v>23</v>
      </c>
    </row>
    <row r="1722" spans="9:10" x14ac:dyDescent="0.3">
      <c r="I1722">
        <v>3</v>
      </c>
      <c r="J1722" t="s">
        <v>23</v>
      </c>
    </row>
    <row r="1723" spans="9:10" x14ac:dyDescent="0.3">
      <c r="I1723">
        <v>2</v>
      </c>
      <c r="J1723" t="s">
        <v>23</v>
      </c>
    </row>
    <row r="1724" spans="9:10" x14ac:dyDescent="0.3">
      <c r="I1724">
        <v>2</v>
      </c>
      <c r="J1724" t="s">
        <v>23</v>
      </c>
    </row>
    <row r="1725" spans="9:10" x14ac:dyDescent="0.3">
      <c r="I1725">
        <v>1</v>
      </c>
      <c r="J1725" t="s">
        <v>23</v>
      </c>
    </row>
    <row r="1726" spans="9:10" x14ac:dyDescent="0.3">
      <c r="I1726">
        <v>4</v>
      </c>
      <c r="J1726" t="s">
        <v>23</v>
      </c>
    </row>
    <row r="1727" spans="9:10" x14ac:dyDescent="0.3">
      <c r="I1727">
        <v>3</v>
      </c>
      <c r="J1727" t="s">
        <v>23</v>
      </c>
    </row>
    <row r="1728" spans="9:10" x14ac:dyDescent="0.3">
      <c r="I1728">
        <v>4</v>
      </c>
      <c r="J1728" t="s">
        <v>23</v>
      </c>
    </row>
    <row r="1729" spans="9:10" x14ac:dyDescent="0.3">
      <c r="I1729">
        <v>3</v>
      </c>
      <c r="J1729" t="s">
        <v>23</v>
      </c>
    </row>
    <row r="1730" spans="9:10" x14ac:dyDescent="0.3">
      <c r="I1730">
        <v>4</v>
      </c>
      <c r="J1730" t="s">
        <v>23</v>
      </c>
    </row>
    <row r="1731" spans="9:10" x14ac:dyDescent="0.3">
      <c r="I1731">
        <v>3</v>
      </c>
      <c r="J1731" t="s">
        <v>23</v>
      </c>
    </row>
    <row r="1732" spans="9:10" x14ac:dyDescent="0.3">
      <c r="I1732">
        <v>3</v>
      </c>
      <c r="J1732" t="s">
        <v>23</v>
      </c>
    </row>
    <row r="1733" spans="9:10" x14ac:dyDescent="0.3">
      <c r="I1733">
        <v>3</v>
      </c>
      <c r="J1733" t="s">
        <v>23</v>
      </c>
    </row>
    <row r="1734" spans="9:10" x14ac:dyDescent="0.3">
      <c r="I1734">
        <v>4</v>
      </c>
      <c r="J1734" t="s">
        <v>23</v>
      </c>
    </row>
    <row r="1735" spans="9:10" x14ac:dyDescent="0.3">
      <c r="I1735">
        <v>3</v>
      </c>
      <c r="J1735" t="s">
        <v>23</v>
      </c>
    </row>
    <row r="1736" spans="9:10" x14ac:dyDescent="0.3">
      <c r="I1736">
        <v>3</v>
      </c>
      <c r="J1736" t="s">
        <v>23</v>
      </c>
    </row>
    <row r="1737" spans="9:10" x14ac:dyDescent="0.3">
      <c r="I1737">
        <v>4</v>
      </c>
      <c r="J1737" t="s">
        <v>23</v>
      </c>
    </row>
    <row r="1738" spans="9:10" x14ac:dyDescent="0.3">
      <c r="I1738">
        <v>3</v>
      </c>
      <c r="J1738" t="s">
        <v>23</v>
      </c>
    </row>
    <row r="1739" spans="9:10" x14ac:dyDescent="0.3">
      <c r="I1739">
        <v>4</v>
      </c>
      <c r="J1739" t="s">
        <v>23</v>
      </c>
    </row>
    <row r="1740" spans="9:10" x14ac:dyDescent="0.3">
      <c r="I1740">
        <v>4</v>
      </c>
      <c r="J1740" t="s">
        <v>23</v>
      </c>
    </row>
    <row r="1741" spans="9:10" x14ac:dyDescent="0.3">
      <c r="I1741">
        <v>2</v>
      </c>
      <c r="J1741" t="s">
        <v>23</v>
      </c>
    </row>
    <row r="1742" spans="9:10" x14ac:dyDescent="0.3">
      <c r="I1742">
        <v>2</v>
      </c>
      <c r="J1742" t="s">
        <v>23</v>
      </c>
    </row>
    <row r="1743" spans="9:10" x14ac:dyDescent="0.3">
      <c r="I1743">
        <v>3</v>
      </c>
      <c r="J1743" t="s">
        <v>23</v>
      </c>
    </row>
    <row r="1744" spans="9:10" x14ac:dyDescent="0.3">
      <c r="I1744">
        <v>4</v>
      </c>
      <c r="J1744" t="s">
        <v>23</v>
      </c>
    </row>
    <row r="1745" spans="9:10" x14ac:dyDescent="0.3">
      <c r="I1745">
        <v>4</v>
      </c>
      <c r="J1745" t="s">
        <v>23</v>
      </c>
    </row>
    <row r="1746" spans="9:10" x14ac:dyDescent="0.3">
      <c r="I1746">
        <v>1</v>
      </c>
      <c r="J1746" t="s">
        <v>23</v>
      </c>
    </row>
    <row r="1747" spans="9:10" x14ac:dyDescent="0.3">
      <c r="I1747">
        <v>4</v>
      </c>
      <c r="J1747" t="s">
        <v>23</v>
      </c>
    </row>
    <row r="1748" spans="9:10" x14ac:dyDescent="0.3">
      <c r="I1748">
        <v>2</v>
      </c>
      <c r="J1748" t="s">
        <v>23</v>
      </c>
    </row>
    <row r="1749" spans="9:10" x14ac:dyDescent="0.3">
      <c r="I1749">
        <v>3</v>
      </c>
      <c r="J1749" t="s">
        <v>23</v>
      </c>
    </row>
    <row r="1750" spans="9:10" x14ac:dyDescent="0.3">
      <c r="I1750">
        <v>3</v>
      </c>
      <c r="J1750" t="s">
        <v>23</v>
      </c>
    </row>
    <row r="1751" spans="9:10" x14ac:dyDescent="0.3">
      <c r="I1751">
        <v>2</v>
      </c>
      <c r="J1751" t="s">
        <v>23</v>
      </c>
    </row>
    <row r="1752" spans="9:10" x14ac:dyDescent="0.3">
      <c r="I1752">
        <v>2</v>
      </c>
      <c r="J1752" t="s">
        <v>23</v>
      </c>
    </row>
    <row r="1753" spans="9:10" x14ac:dyDescent="0.3">
      <c r="I1753">
        <v>3</v>
      </c>
      <c r="J1753" t="s">
        <v>23</v>
      </c>
    </row>
    <row r="1754" spans="9:10" x14ac:dyDescent="0.3">
      <c r="I1754">
        <v>2</v>
      </c>
      <c r="J1754" t="s">
        <v>23</v>
      </c>
    </row>
    <row r="1755" spans="9:10" x14ac:dyDescent="0.3">
      <c r="I1755">
        <v>3</v>
      </c>
      <c r="J1755" t="s">
        <v>23</v>
      </c>
    </row>
    <row r="1756" spans="9:10" x14ac:dyDescent="0.3">
      <c r="I1756">
        <v>2</v>
      </c>
      <c r="J1756" t="s">
        <v>23</v>
      </c>
    </row>
    <row r="1757" spans="9:10" x14ac:dyDescent="0.3">
      <c r="I1757">
        <v>1</v>
      </c>
      <c r="J1757" t="s">
        <v>23</v>
      </c>
    </row>
    <row r="1758" spans="9:10" x14ac:dyDescent="0.3">
      <c r="I1758">
        <v>3</v>
      </c>
      <c r="J1758" t="s">
        <v>23</v>
      </c>
    </row>
    <row r="1759" spans="9:10" x14ac:dyDescent="0.3">
      <c r="I1759">
        <v>2</v>
      </c>
      <c r="J1759" t="s">
        <v>23</v>
      </c>
    </row>
    <row r="1760" spans="9:10" x14ac:dyDescent="0.3">
      <c r="I1760">
        <v>4</v>
      </c>
      <c r="J1760" t="s">
        <v>23</v>
      </c>
    </row>
    <row r="1761" spans="9:10" x14ac:dyDescent="0.3">
      <c r="I1761">
        <v>4</v>
      </c>
      <c r="J1761" t="s">
        <v>23</v>
      </c>
    </row>
    <row r="1762" spans="9:10" x14ac:dyDescent="0.3">
      <c r="I1762">
        <v>4</v>
      </c>
      <c r="J1762" t="s">
        <v>23</v>
      </c>
    </row>
    <row r="1763" spans="9:10" x14ac:dyDescent="0.3">
      <c r="I1763">
        <v>3</v>
      </c>
      <c r="J1763" t="s">
        <v>23</v>
      </c>
    </row>
    <row r="1764" spans="9:10" x14ac:dyDescent="0.3">
      <c r="I1764">
        <v>1</v>
      </c>
      <c r="J1764" t="s">
        <v>23</v>
      </c>
    </row>
    <row r="1765" spans="9:10" x14ac:dyDescent="0.3">
      <c r="I1765">
        <v>4</v>
      </c>
      <c r="J1765" t="s">
        <v>23</v>
      </c>
    </row>
    <row r="1766" spans="9:10" x14ac:dyDescent="0.3">
      <c r="I1766">
        <v>2</v>
      </c>
      <c r="J1766" t="s">
        <v>23</v>
      </c>
    </row>
    <row r="1767" spans="9:10" x14ac:dyDescent="0.3">
      <c r="I1767">
        <v>4</v>
      </c>
      <c r="J1767" t="s">
        <v>23</v>
      </c>
    </row>
    <row r="1768" spans="9:10" x14ac:dyDescent="0.3">
      <c r="I1768">
        <v>2</v>
      </c>
      <c r="J1768" t="s">
        <v>23</v>
      </c>
    </row>
    <row r="1769" spans="9:10" x14ac:dyDescent="0.3">
      <c r="I1769">
        <v>4</v>
      </c>
      <c r="J1769" t="s">
        <v>23</v>
      </c>
    </row>
    <row r="1770" spans="9:10" x14ac:dyDescent="0.3">
      <c r="I1770">
        <v>4</v>
      </c>
      <c r="J1770" t="s">
        <v>23</v>
      </c>
    </row>
    <row r="1771" spans="9:10" x14ac:dyDescent="0.3">
      <c r="I1771">
        <v>4</v>
      </c>
      <c r="J1771" t="s">
        <v>23</v>
      </c>
    </row>
    <row r="1772" spans="9:10" x14ac:dyDescent="0.3">
      <c r="I1772">
        <v>1</v>
      </c>
      <c r="J1772" t="s">
        <v>23</v>
      </c>
    </row>
    <row r="1773" spans="9:10" x14ac:dyDescent="0.3">
      <c r="I1773">
        <v>3</v>
      </c>
      <c r="J1773" t="s">
        <v>23</v>
      </c>
    </row>
    <row r="1774" spans="9:10" x14ac:dyDescent="0.3">
      <c r="I1774">
        <v>4</v>
      </c>
      <c r="J1774" t="s">
        <v>23</v>
      </c>
    </row>
    <row r="1775" spans="9:10" x14ac:dyDescent="0.3">
      <c r="I1775">
        <v>3</v>
      </c>
      <c r="J1775" t="s">
        <v>23</v>
      </c>
    </row>
    <row r="1776" spans="9:10" x14ac:dyDescent="0.3">
      <c r="I1776">
        <v>2</v>
      </c>
      <c r="J1776" t="s">
        <v>23</v>
      </c>
    </row>
    <row r="1777" spans="9:10" x14ac:dyDescent="0.3">
      <c r="I1777">
        <v>4</v>
      </c>
      <c r="J1777" t="s">
        <v>23</v>
      </c>
    </row>
    <row r="1778" spans="9:10" x14ac:dyDescent="0.3">
      <c r="I1778">
        <v>3</v>
      </c>
      <c r="J1778" t="s">
        <v>23</v>
      </c>
    </row>
    <row r="1779" spans="9:10" x14ac:dyDescent="0.3">
      <c r="I1779">
        <v>3</v>
      </c>
      <c r="J1779" t="s">
        <v>23</v>
      </c>
    </row>
    <row r="1780" spans="9:10" x14ac:dyDescent="0.3">
      <c r="I1780">
        <v>3</v>
      </c>
      <c r="J1780" t="s">
        <v>23</v>
      </c>
    </row>
    <row r="1781" spans="9:10" x14ac:dyDescent="0.3">
      <c r="I1781">
        <v>4</v>
      </c>
      <c r="J1781" t="s">
        <v>23</v>
      </c>
    </row>
    <row r="1782" spans="9:10" x14ac:dyDescent="0.3">
      <c r="I1782">
        <v>4</v>
      </c>
      <c r="J1782" t="s">
        <v>23</v>
      </c>
    </row>
    <row r="1783" spans="9:10" x14ac:dyDescent="0.3">
      <c r="I1783">
        <v>3</v>
      </c>
      <c r="J1783" t="s">
        <v>23</v>
      </c>
    </row>
    <row r="1784" spans="9:10" x14ac:dyDescent="0.3">
      <c r="I1784">
        <v>2</v>
      </c>
      <c r="J1784" t="s">
        <v>23</v>
      </c>
    </row>
    <row r="1785" spans="9:10" x14ac:dyDescent="0.3">
      <c r="I1785">
        <v>4</v>
      </c>
      <c r="J1785" t="s">
        <v>23</v>
      </c>
    </row>
    <row r="1786" spans="9:10" x14ac:dyDescent="0.3">
      <c r="I1786">
        <v>3</v>
      </c>
      <c r="J1786" t="s">
        <v>23</v>
      </c>
    </row>
    <row r="1787" spans="9:10" x14ac:dyDescent="0.3">
      <c r="I1787">
        <v>4</v>
      </c>
      <c r="J1787" t="s">
        <v>23</v>
      </c>
    </row>
    <row r="1788" spans="9:10" x14ac:dyDescent="0.3">
      <c r="I1788">
        <v>3</v>
      </c>
      <c r="J1788" t="s">
        <v>23</v>
      </c>
    </row>
    <row r="1789" spans="9:10" x14ac:dyDescent="0.3">
      <c r="I1789">
        <v>3</v>
      </c>
      <c r="J1789" t="s">
        <v>23</v>
      </c>
    </row>
    <row r="1790" spans="9:10" x14ac:dyDescent="0.3">
      <c r="I1790">
        <v>4</v>
      </c>
      <c r="J1790" t="s">
        <v>23</v>
      </c>
    </row>
    <row r="1791" spans="9:10" x14ac:dyDescent="0.3">
      <c r="I1791">
        <v>2</v>
      </c>
      <c r="J1791" t="s">
        <v>23</v>
      </c>
    </row>
    <row r="1792" spans="9:10" x14ac:dyDescent="0.3">
      <c r="I1792">
        <v>4</v>
      </c>
      <c r="J1792" t="s">
        <v>23</v>
      </c>
    </row>
    <row r="1793" spans="9:10" x14ac:dyDescent="0.3">
      <c r="I1793">
        <v>3</v>
      </c>
      <c r="J1793" t="s">
        <v>23</v>
      </c>
    </row>
    <row r="1794" spans="9:10" x14ac:dyDescent="0.3">
      <c r="I1794">
        <v>4</v>
      </c>
      <c r="J1794" t="s">
        <v>23</v>
      </c>
    </row>
    <row r="1795" spans="9:10" x14ac:dyDescent="0.3">
      <c r="I1795">
        <v>4</v>
      </c>
      <c r="J1795" t="s">
        <v>23</v>
      </c>
    </row>
    <row r="1796" spans="9:10" x14ac:dyDescent="0.3">
      <c r="I1796">
        <v>4</v>
      </c>
      <c r="J1796" t="s">
        <v>23</v>
      </c>
    </row>
    <row r="1797" spans="9:10" x14ac:dyDescent="0.3">
      <c r="I1797">
        <v>2</v>
      </c>
      <c r="J1797" t="s">
        <v>23</v>
      </c>
    </row>
    <row r="1798" spans="9:10" x14ac:dyDescent="0.3">
      <c r="I1798">
        <v>4</v>
      </c>
      <c r="J1798" t="s">
        <v>23</v>
      </c>
    </row>
    <row r="1799" spans="9:10" x14ac:dyDescent="0.3">
      <c r="I1799">
        <v>3</v>
      </c>
      <c r="J1799" t="s">
        <v>23</v>
      </c>
    </row>
    <row r="1800" spans="9:10" x14ac:dyDescent="0.3">
      <c r="I1800">
        <v>1</v>
      </c>
      <c r="J1800" t="s">
        <v>23</v>
      </c>
    </row>
    <row r="1801" spans="9:10" x14ac:dyDescent="0.3">
      <c r="I1801">
        <v>3</v>
      </c>
      <c r="J1801" t="s">
        <v>23</v>
      </c>
    </row>
    <row r="1802" spans="9:10" x14ac:dyDescent="0.3">
      <c r="I1802">
        <v>1</v>
      </c>
      <c r="J1802" t="s">
        <v>23</v>
      </c>
    </row>
    <row r="1803" spans="9:10" x14ac:dyDescent="0.3">
      <c r="I1803">
        <v>3</v>
      </c>
      <c r="J1803" t="s">
        <v>23</v>
      </c>
    </row>
    <row r="1804" spans="9:10" x14ac:dyDescent="0.3">
      <c r="I1804">
        <v>3</v>
      </c>
      <c r="J1804" t="s">
        <v>23</v>
      </c>
    </row>
    <row r="1805" spans="9:10" x14ac:dyDescent="0.3">
      <c r="I1805">
        <v>3</v>
      </c>
      <c r="J1805" t="s">
        <v>23</v>
      </c>
    </row>
    <row r="1806" spans="9:10" x14ac:dyDescent="0.3">
      <c r="I1806">
        <v>2</v>
      </c>
      <c r="J1806" t="s">
        <v>23</v>
      </c>
    </row>
    <row r="1807" spans="9:10" x14ac:dyDescent="0.3">
      <c r="I1807">
        <v>4</v>
      </c>
      <c r="J1807" t="s">
        <v>23</v>
      </c>
    </row>
    <row r="1808" spans="9:10" x14ac:dyDescent="0.3">
      <c r="I1808">
        <v>1</v>
      </c>
      <c r="J1808" t="s">
        <v>23</v>
      </c>
    </row>
    <row r="1809" spans="9:10" x14ac:dyDescent="0.3">
      <c r="I1809">
        <v>2</v>
      </c>
      <c r="J1809" t="s">
        <v>23</v>
      </c>
    </row>
    <row r="1810" spans="9:10" x14ac:dyDescent="0.3">
      <c r="I1810">
        <v>3</v>
      </c>
      <c r="J1810" t="s">
        <v>23</v>
      </c>
    </row>
    <row r="1811" spans="9:10" x14ac:dyDescent="0.3">
      <c r="I1811">
        <v>3</v>
      </c>
      <c r="J1811" t="s">
        <v>23</v>
      </c>
    </row>
    <row r="1812" spans="9:10" x14ac:dyDescent="0.3">
      <c r="I1812">
        <v>3</v>
      </c>
      <c r="J1812" t="s">
        <v>23</v>
      </c>
    </row>
    <row r="1813" spans="9:10" x14ac:dyDescent="0.3">
      <c r="I1813">
        <v>2</v>
      </c>
      <c r="J1813" t="s">
        <v>23</v>
      </c>
    </row>
    <row r="1814" spans="9:10" x14ac:dyDescent="0.3">
      <c r="I1814">
        <v>1</v>
      </c>
      <c r="J1814" t="s">
        <v>23</v>
      </c>
    </row>
    <row r="1815" spans="9:10" x14ac:dyDescent="0.3">
      <c r="I1815">
        <v>2</v>
      </c>
      <c r="J1815" t="s">
        <v>23</v>
      </c>
    </row>
    <row r="1816" spans="9:10" x14ac:dyDescent="0.3">
      <c r="I1816">
        <v>3</v>
      </c>
      <c r="J1816" t="s">
        <v>23</v>
      </c>
    </row>
    <row r="1817" spans="9:10" x14ac:dyDescent="0.3">
      <c r="I1817">
        <v>4</v>
      </c>
      <c r="J1817" t="s">
        <v>23</v>
      </c>
    </row>
    <row r="1818" spans="9:10" x14ac:dyDescent="0.3">
      <c r="I1818">
        <v>2</v>
      </c>
      <c r="J1818" t="s">
        <v>23</v>
      </c>
    </row>
    <row r="1819" spans="9:10" x14ac:dyDescent="0.3">
      <c r="I1819">
        <v>2</v>
      </c>
      <c r="J1819" t="s">
        <v>23</v>
      </c>
    </row>
    <row r="1820" spans="9:10" x14ac:dyDescent="0.3">
      <c r="I1820">
        <v>4</v>
      </c>
      <c r="J1820" t="s">
        <v>23</v>
      </c>
    </row>
    <row r="1821" spans="9:10" x14ac:dyDescent="0.3">
      <c r="I1821">
        <v>3</v>
      </c>
      <c r="J1821" t="s">
        <v>23</v>
      </c>
    </row>
    <row r="1822" spans="9:10" x14ac:dyDescent="0.3">
      <c r="I1822">
        <v>2</v>
      </c>
      <c r="J1822" t="s">
        <v>23</v>
      </c>
    </row>
    <row r="1823" spans="9:10" x14ac:dyDescent="0.3">
      <c r="I1823">
        <v>4</v>
      </c>
      <c r="J1823" t="s">
        <v>23</v>
      </c>
    </row>
    <row r="1824" spans="9:10" x14ac:dyDescent="0.3">
      <c r="I1824">
        <v>2</v>
      </c>
      <c r="J1824" t="s">
        <v>23</v>
      </c>
    </row>
    <row r="1825" spans="9:10" x14ac:dyDescent="0.3">
      <c r="I1825">
        <v>1</v>
      </c>
      <c r="J1825" t="s">
        <v>23</v>
      </c>
    </row>
    <row r="1826" spans="9:10" x14ac:dyDescent="0.3">
      <c r="I1826">
        <v>3</v>
      </c>
      <c r="J1826" t="s">
        <v>23</v>
      </c>
    </row>
    <row r="1827" spans="9:10" x14ac:dyDescent="0.3">
      <c r="I1827">
        <v>1</v>
      </c>
      <c r="J1827" t="s">
        <v>23</v>
      </c>
    </row>
    <row r="1828" spans="9:10" x14ac:dyDescent="0.3">
      <c r="I1828">
        <v>4</v>
      </c>
      <c r="J1828" t="s">
        <v>23</v>
      </c>
    </row>
    <row r="1829" spans="9:10" x14ac:dyDescent="0.3">
      <c r="I1829">
        <v>4</v>
      </c>
      <c r="J1829" t="s">
        <v>23</v>
      </c>
    </row>
    <row r="1830" spans="9:10" x14ac:dyDescent="0.3">
      <c r="I1830">
        <v>4</v>
      </c>
      <c r="J1830" t="s">
        <v>23</v>
      </c>
    </row>
    <row r="1831" spans="9:10" x14ac:dyDescent="0.3">
      <c r="I1831">
        <v>4</v>
      </c>
      <c r="J1831" t="s">
        <v>23</v>
      </c>
    </row>
    <row r="1832" spans="9:10" x14ac:dyDescent="0.3">
      <c r="I1832">
        <v>2</v>
      </c>
      <c r="J1832" t="s">
        <v>23</v>
      </c>
    </row>
    <row r="1833" spans="9:10" x14ac:dyDescent="0.3">
      <c r="I1833">
        <v>3</v>
      </c>
      <c r="J1833" t="s">
        <v>23</v>
      </c>
    </row>
    <row r="1834" spans="9:10" x14ac:dyDescent="0.3">
      <c r="I1834">
        <v>3</v>
      </c>
      <c r="J1834" t="s">
        <v>23</v>
      </c>
    </row>
    <row r="1835" spans="9:10" x14ac:dyDescent="0.3">
      <c r="I1835">
        <v>3</v>
      </c>
      <c r="J1835" t="s">
        <v>23</v>
      </c>
    </row>
    <row r="1836" spans="9:10" x14ac:dyDescent="0.3">
      <c r="I1836">
        <v>4</v>
      </c>
      <c r="J1836" t="s">
        <v>23</v>
      </c>
    </row>
    <row r="1837" spans="9:10" x14ac:dyDescent="0.3">
      <c r="I1837">
        <v>3</v>
      </c>
      <c r="J1837" t="s">
        <v>23</v>
      </c>
    </row>
    <row r="1838" spans="9:10" x14ac:dyDescent="0.3">
      <c r="I1838">
        <v>4</v>
      </c>
      <c r="J1838" t="s">
        <v>23</v>
      </c>
    </row>
    <row r="1839" spans="9:10" x14ac:dyDescent="0.3">
      <c r="I1839">
        <v>3</v>
      </c>
      <c r="J1839" t="s">
        <v>23</v>
      </c>
    </row>
    <row r="1840" spans="9:10" x14ac:dyDescent="0.3">
      <c r="I1840">
        <v>3</v>
      </c>
      <c r="J1840" t="s">
        <v>23</v>
      </c>
    </row>
    <row r="1841" spans="9:10" x14ac:dyDescent="0.3">
      <c r="I1841">
        <v>2</v>
      </c>
      <c r="J1841" t="s">
        <v>23</v>
      </c>
    </row>
    <row r="1842" spans="9:10" x14ac:dyDescent="0.3">
      <c r="I1842">
        <v>3</v>
      </c>
      <c r="J1842" t="s">
        <v>23</v>
      </c>
    </row>
    <row r="1843" spans="9:10" x14ac:dyDescent="0.3">
      <c r="I1843">
        <v>4</v>
      </c>
      <c r="J1843" t="s">
        <v>23</v>
      </c>
    </row>
    <row r="1844" spans="9:10" x14ac:dyDescent="0.3">
      <c r="I1844">
        <v>2</v>
      </c>
      <c r="J1844" t="s">
        <v>23</v>
      </c>
    </row>
    <row r="1845" spans="9:10" x14ac:dyDescent="0.3">
      <c r="I1845">
        <v>4</v>
      </c>
      <c r="J1845" t="s">
        <v>23</v>
      </c>
    </row>
    <row r="1846" spans="9:10" x14ac:dyDescent="0.3">
      <c r="I1846">
        <v>1</v>
      </c>
      <c r="J1846" t="s">
        <v>23</v>
      </c>
    </row>
    <row r="1847" spans="9:10" x14ac:dyDescent="0.3">
      <c r="I1847">
        <v>2</v>
      </c>
      <c r="J1847" t="s">
        <v>23</v>
      </c>
    </row>
    <row r="1848" spans="9:10" x14ac:dyDescent="0.3">
      <c r="I1848">
        <v>4</v>
      </c>
      <c r="J1848" t="s">
        <v>23</v>
      </c>
    </row>
    <row r="1849" spans="9:10" x14ac:dyDescent="0.3">
      <c r="I1849">
        <v>2</v>
      </c>
      <c r="J1849" t="s">
        <v>23</v>
      </c>
    </row>
    <row r="1850" spans="9:10" x14ac:dyDescent="0.3">
      <c r="I1850">
        <v>3</v>
      </c>
      <c r="J1850" t="s">
        <v>23</v>
      </c>
    </row>
    <row r="1851" spans="9:10" x14ac:dyDescent="0.3">
      <c r="I1851">
        <v>2</v>
      </c>
      <c r="J1851" t="s">
        <v>23</v>
      </c>
    </row>
    <row r="1852" spans="9:10" x14ac:dyDescent="0.3">
      <c r="I1852">
        <v>5</v>
      </c>
      <c r="J1852" t="s">
        <v>23</v>
      </c>
    </row>
    <row r="1853" spans="9:10" x14ac:dyDescent="0.3">
      <c r="I1853">
        <v>4</v>
      </c>
      <c r="J1853" t="s">
        <v>23</v>
      </c>
    </row>
    <row r="1854" spans="9:10" x14ac:dyDescent="0.3">
      <c r="I1854">
        <v>4</v>
      </c>
      <c r="J1854" t="s">
        <v>23</v>
      </c>
    </row>
    <row r="1855" spans="9:10" x14ac:dyDescent="0.3">
      <c r="I1855">
        <v>4</v>
      </c>
      <c r="J1855" t="s">
        <v>23</v>
      </c>
    </row>
    <row r="1856" spans="9:10" x14ac:dyDescent="0.3">
      <c r="I1856">
        <v>3</v>
      </c>
      <c r="J1856" t="s">
        <v>23</v>
      </c>
    </row>
    <row r="1857" spans="9:10" x14ac:dyDescent="0.3">
      <c r="I1857">
        <v>3</v>
      </c>
      <c r="J1857" t="s">
        <v>23</v>
      </c>
    </row>
    <row r="1858" spans="9:10" x14ac:dyDescent="0.3">
      <c r="I1858">
        <v>3</v>
      </c>
      <c r="J1858" t="s">
        <v>23</v>
      </c>
    </row>
    <row r="1859" spans="9:10" x14ac:dyDescent="0.3">
      <c r="I1859">
        <v>3</v>
      </c>
      <c r="J1859" t="s">
        <v>23</v>
      </c>
    </row>
    <row r="1860" spans="9:10" x14ac:dyDescent="0.3">
      <c r="I1860">
        <v>3</v>
      </c>
      <c r="J1860" t="s">
        <v>23</v>
      </c>
    </row>
    <row r="1861" spans="9:10" x14ac:dyDescent="0.3">
      <c r="I1861">
        <v>3</v>
      </c>
      <c r="J1861" t="s">
        <v>23</v>
      </c>
    </row>
    <row r="1862" spans="9:10" x14ac:dyDescent="0.3">
      <c r="I1862">
        <v>3</v>
      </c>
      <c r="J1862" t="s">
        <v>23</v>
      </c>
    </row>
    <row r="1863" spans="9:10" x14ac:dyDescent="0.3">
      <c r="I1863">
        <v>1</v>
      </c>
      <c r="J1863" t="s">
        <v>23</v>
      </c>
    </row>
    <row r="1864" spans="9:10" x14ac:dyDescent="0.3">
      <c r="I1864">
        <v>4</v>
      </c>
      <c r="J1864" t="s">
        <v>23</v>
      </c>
    </row>
    <row r="1865" spans="9:10" x14ac:dyDescent="0.3">
      <c r="I1865">
        <v>3</v>
      </c>
      <c r="J1865" t="s">
        <v>23</v>
      </c>
    </row>
    <row r="1866" spans="9:10" x14ac:dyDescent="0.3">
      <c r="I1866">
        <v>3</v>
      </c>
      <c r="J1866" t="s">
        <v>23</v>
      </c>
    </row>
    <row r="1867" spans="9:10" x14ac:dyDescent="0.3">
      <c r="I1867">
        <v>4</v>
      </c>
      <c r="J1867" t="s">
        <v>23</v>
      </c>
    </row>
    <row r="1868" spans="9:10" x14ac:dyDescent="0.3">
      <c r="I1868">
        <v>4</v>
      </c>
      <c r="J1868" t="s">
        <v>23</v>
      </c>
    </row>
    <row r="1869" spans="9:10" x14ac:dyDescent="0.3">
      <c r="I1869">
        <v>4</v>
      </c>
      <c r="J1869" t="s">
        <v>23</v>
      </c>
    </row>
    <row r="1870" spans="9:10" x14ac:dyDescent="0.3">
      <c r="I1870">
        <v>2</v>
      </c>
      <c r="J1870" t="s">
        <v>23</v>
      </c>
    </row>
    <row r="1871" spans="9:10" x14ac:dyDescent="0.3">
      <c r="I1871">
        <v>1</v>
      </c>
      <c r="J1871" t="s">
        <v>23</v>
      </c>
    </row>
    <row r="1872" spans="9:10" x14ac:dyDescent="0.3">
      <c r="I1872">
        <v>3</v>
      </c>
      <c r="J1872" t="s">
        <v>23</v>
      </c>
    </row>
    <row r="1873" spans="9:10" x14ac:dyDescent="0.3">
      <c r="I1873">
        <v>2</v>
      </c>
      <c r="J1873" t="s">
        <v>23</v>
      </c>
    </row>
    <row r="1874" spans="9:10" x14ac:dyDescent="0.3">
      <c r="I1874">
        <v>3</v>
      </c>
      <c r="J1874" t="s">
        <v>23</v>
      </c>
    </row>
    <row r="1875" spans="9:10" x14ac:dyDescent="0.3">
      <c r="I1875">
        <v>2</v>
      </c>
      <c r="J1875" t="s">
        <v>23</v>
      </c>
    </row>
    <row r="1876" spans="9:10" x14ac:dyDescent="0.3">
      <c r="I1876">
        <v>3</v>
      </c>
      <c r="J1876" t="s">
        <v>23</v>
      </c>
    </row>
    <row r="1877" spans="9:10" x14ac:dyDescent="0.3">
      <c r="I1877">
        <v>2</v>
      </c>
      <c r="J1877" t="s">
        <v>23</v>
      </c>
    </row>
    <row r="1878" spans="9:10" x14ac:dyDescent="0.3">
      <c r="I1878">
        <v>4</v>
      </c>
      <c r="J1878" t="s">
        <v>23</v>
      </c>
    </row>
    <row r="1879" spans="9:10" x14ac:dyDescent="0.3">
      <c r="I1879">
        <v>2</v>
      </c>
      <c r="J1879" t="s">
        <v>23</v>
      </c>
    </row>
    <row r="1880" spans="9:10" x14ac:dyDescent="0.3">
      <c r="I1880">
        <v>3</v>
      </c>
      <c r="J1880" t="s">
        <v>23</v>
      </c>
    </row>
    <row r="1881" spans="9:10" x14ac:dyDescent="0.3">
      <c r="I1881">
        <v>4</v>
      </c>
      <c r="J1881" t="s">
        <v>23</v>
      </c>
    </row>
    <row r="1882" spans="9:10" x14ac:dyDescent="0.3">
      <c r="I1882">
        <v>2</v>
      </c>
      <c r="J1882" t="s">
        <v>23</v>
      </c>
    </row>
    <row r="1883" spans="9:10" x14ac:dyDescent="0.3">
      <c r="I1883">
        <v>3</v>
      </c>
      <c r="J1883" t="s">
        <v>23</v>
      </c>
    </row>
    <row r="1884" spans="9:10" x14ac:dyDescent="0.3">
      <c r="I1884">
        <v>4</v>
      </c>
      <c r="J1884" t="s">
        <v>23</v>
      </c>
    </row>
    <row r="1885" spans="9:10" x14ac:dyDescent="0.3">
      <c r="I1885">
        <v>3</v>
      </c>
      <c r="J1885" t="s">
        <v>23</v>
      </c>
    </row>
    <row r="1886" spans="9:10" x14ac:dyDescent="0.3">
      <c r="I1886">
        <v>4</v>
      </c>
      <c r="J1886" t="s">
        <v>23</v>
      </c>
    </row>
    <row r="1887" spans="9:10" x14ac:dyDescent="0.3">
      <c r="I1887">
        <v>1</v>
      </c>
      <c r="J1887" t="s">
        <v>23</v>
      </c>
    </row>
    <row r="1888" spans="9:10" x14ac:dyDescent="0.3">
      <c r="I1888">
        <v>3</v>
      </c>
      <c r="J1888" t="s">
        <v>23</v>
      </c>
    </row>
    <row r="1889" spans="9:10" x14ac:dyDescent="0.3">
      <c r="I1889">
        <v>4</v>
      </c>
      <c r="J1889" t="s">
        <v>23</v>
      </c>
    </row>
    <row r="1890" spans="9:10" x14ac:dyDescent="0.3">
      <c r="I1890">
        <v>2</v>
      </c>
      <c r="J1890" t="s">
        <v>23</v>
      </c>
    </row>
    <row r="1891" spans="9:10" x14ac:dyDescent="0.3">
      <c r="I1891">
        <v>4</v>
      </c>
      <c r="J1891" t="s">
        <v>23</v>
      </c>
    </row>
    <row r="1892" spans="9:10" x14ac:dyDescent="0.3">
      <c r="I1892">
        <v>3</v>
      </c>
      <c r="J1892" t="s">
        <v>23</v>
      </c>
    </row>
    <row r="1893" spans="9:10" x14ac:dyDescent="0.3">
      <c r="I1893">
        <v>3</v>
      </c>
      <c r="J1893" t="s">
        <v>23</v>
      </c>
    </row>
    <row r="1894" spans="9:10" x14ac:dyDescent="0.3">
      <c r="I1894">
        <v>1</v>
      </c>
      <c r="J1894" t="s">
        <v>23</v>
      </c>
    </row>
    <row r="1895" spans="9:10" x14ac:dyDescent="0.3">
      <c r="I1895">
        <v>3</v>
      </c>
      <c r="J1895" t="s">
        <v>23</v>
      </c>
    </row>
    <row r="1896" spans="9:10" x14ac:dyDescent="0.3">
      <c r="I1896">
        <v>4</v>
      </c>
      <c r="J1896" t="s">
        <v>23</v>
      </c>
    </row>
    <row r="1897" spans="9:10" x14ac:dyDescent="0.3">
      <c r="I1897">
        <v>4</v>
      </c>
      <c r="J1897" t="s">
        <v>23</v>
      </c>
    </row>
    <row r="1898" spans="9:10" x14ac:dyDescent="0.3">
      <c r="I1898">
        <v>3</v>
      </c>
      <c r="J1898" t="s">
        <v>23</v>
      </c>
    </row>
    <row r="1899" spans="9:10" x14ac:dyDescent="0.3">
      <c r="I1899">
        <v>2</v>
      </c>
      <c r="J1899" t="s">
        <v>23</v>
      </c>
    </row>
    <row r="1900" spans="9:10" x14ac:dyDescent="0.3">
      <c r="I1900">
        <v>2</v>
      </c>
      <c r="J1900" t="s">
        <v>23</v>
      </c>
    </row>
    <row r="1901" spans="9:10" x14ac:dyDescent="0.3">
      <c r="I1901">
        <v>2</v>
      </c>
      <c r="J1901" t="s">
        <v>23</v>
      </c>
    </row>
    <row r="1902" spans="9:10" x14ac:dyDescent="0.3">
      <c r="I1902">
        <v>3</v>
      </c>
      <c r="J1902" t="s">
        <v>23</v>
      </c>
    </row>
    <row r="1903" spans="9:10" x14ac:dyDescent="0.3">
      <c r="I1903">
        <v>2</v>
      </c>
      <c r="J1903" t="s">
        <v>23</v>
      </c>
    </row>
    <row r="1904" spans="9:10" x14ac:dyDescent="0.3">
      <c r="I1904">
        <v>4</v>
      </c>
      <c r="J1904" t="s">
        <v>23</v>
      </c>
    </row>
    <row r="1905" spans="9:10" x14ac:dyDescent="0.3">
      <c r="I1905">
        <v>4</v>
      </c>
      <c r="J1905" t="s">
        <v>23</v>
      </c>
    </row>
    <row r="1906" spans="9:10" x14ac:dyDescent="0.3">
      <c r="I1906">
        <v>3</v>
      </c>
      <c r="J1906" t="s">
        <v>23</v>
      </c>
    </row>
    <row r="1907" spans="9:10" x14ac:dyDescent="0.3">
      <c r="I1907">
        <v>4</v>
      </c>
      <c r="J1907" t="s">
        <v>23</v>
      </c>
    </row>
    <row r="1908" spans="9:10" x14ac:dyDescent="0.3">
      <c r="I1908">
        <v>1</v>
      </c>
      <c r="J1908" t="s">
        <v>23</v>
      </c>
    </row>
    <row r="1909" spans="9:10" x14ac:dyDescent="0.3">
      <c r="I1909">
        <v>1</v>
      </c>
      <c r="J1909" t="s">
        <v>23</v>
      </c>
    </row>
    <row r="1910" spans="9:10" x14ac:dyDescent="0.3">
      <c r="I1910">
        <v>4</v>
      </c>
      <c r="J1910" t="s">
        <v>23</v>
      </c>
    </row>
    <row r="1911" spans="9:10" x14ac:dyDescent="0.3">
      <c r="I1911">
        <v>3</v>
      </c>
      <c r="J1911" t="s">
        <v>23</v>
      </c>
    </row>
    <row r="1912" spans="9:10" x14ac:dyDescent="0.3">
      <c r="I1912">
        <v>3</v>
      </c>
      <c r="J1912" t="s">
        <v>23</v>
      </c>
    </row>
    <row r="1913" spans="9:10" x14ac:dyDescent="0.3">
      <c r="I1913">
        <v>1</v>
      </c>
      <c r="J1913" t="s">
        <v>23</v>
      </c>
    </row>
    <row r="1914" spans="9:10" x14ac:dyDescent="0.3">
      <c r="I1914">
        <v>1</v>
      </c>
      <c r="J1914" t="s">
        <v>23</v>
      </c>
    </row>
    <row r="1915" spans="9:10" x14ac:dyDescent="0.3">
      <c r="I1915">
        <v>2</v>
      </c>
      <c r="J1915" t="s">
        <v>23</v>
      </c>
    </row>
    <row r="1916" spans="9:10" x14ac:dyDescent="0.3">
      <c r="I1916">
        <v>4</v>
      </c>
      <c r="J1916" t="s">
        <v>23</v>
      </c>
    </row>
    <row r="1917" spans="9:10" x14ac:dyDescent="0.3">
      <c r="I1917">
        <v>4</v>
      </c>
      <c r="J1917" t="s">
        <v>23</v>
      </c>
    </row>
    <row r="1918" spans="9:10" x14ac:dyDescent="0.3">
      <c r="I1918">
        <v>3</v>
      </c>
      <c r="J1918" t="s">
        <v>23</v>
      </c>
    </row>
    <row r="1919" spans="9:10" x14ac:dyDescent="0.3">
      <c r="I1919">
        <v>3</v>
      </c>
      <c r="J1919" t="s">
        <v>23</v>
      </c>
    </row>
    <row r="1920" spans="9:10" x14ac:dyDescent="0.3">
      <c r="I1920">
        <v>5</v>
      </c>
      <c r="J1920" t="s">
        <v>23</v>
      </c>
    </row>
    <row r="1921" spans="9:10" x14ac:dyDescent="0.3">
      <c r="I1921">
        <v>3</v>
      </c>
      <c r="J1921" t="s">
        <v>23</v>
      </c>
    </row>
    <row r="1922" spans="9:10" x14ac:dyDescent="0.3">
      <c r="I1922">
        <v>2</v>
      </c>
      <c r="J1922" t="s">
        <v>23</v>
      </c>
    </row>
    <row r="1923" spans="9:10" x14ac:dyDescent="0.3">
      <c r="I1923">
        <v>3</v>
      </c>
      <c r="J1923" t="s">
        <v>23</v>
      </c>
    </row>
    <row r="1924" spans="9:10" x14ac:dyDescent="0.3">
      <c r="I1924">
        <v>1</v>
      </c>
      <c r="J1924" t="s">
        <v>23</v>
      </c>
    </row>
    <row r="1925" spans="9:10" x14ac:dyDescent="0.3">
      <c r="I1925">
        <v>3</v>
      </c>
      <c r="J1925" t="s">
        <v>23</v>
      </c>
    </row>
    <row r="1926" spans="9:10" x14ac:dyDescent="0.3">
      <c r="I1926">
        <v>4</v>
      </c>
      <c r="J1926" t="s">
        <v>23</v>
      </c>
    </row>
    <row r="1927" spans="9:10" x14ac:dyDescent="0.3">
      <c r="I1927">
        <v>1</v>
      </c>
      <c r="J1927" t="s">
        <v>23</v>
      </c>
    </row>
    <row r="1928" spans="9:10" x14ac:dyDescent="0.3">
      <c r="I1928">
        <v>3</v>
      </c>
      <c r="J1928" t="s">
        <v>23</v>
      </c>
    </row>
    <row r="1929" spans="9:10" x14ac:dyDescent="0.3">
      <c r="I1929">
        <v>5</v>
      </c>
      <c r="J1929" t="s">
        <v>23</v>
      </c>
    </row>
    <row r="1930" spans="9:10" x14ac:dyDescent="0.3">
      <c r="I1930">
        <v>2</v>
      </c>
      <c r="J1930" t="s">
        <v>23</v>
      </c>
    </row>
    <row r="1931" spans="9:10" x14ac:dyDescent="0.3">
      <c r="I1931">
        <v>3</v>
      </c>
      <c r="J1931" t="s">
        <v>23</v>
      </c>
    </row>
    <row r="1932" spans="9:10" x14ac:dyDescent="0.3">
      <c r="I1932">
        <v>3</v>
      </c>
      <c r="J1932" t="s">
        <v>23</v>
      </c>
    </row>
    <row r="1933" spans="9:10" x14ac:dyDescent="0.3">
      <c r="I1933">
        <v>1</v>
      </c>
      <c r="J1933" t="s">
        <v>23</v>
      </c>
    </row>
    <row r="1934" spans="9:10" x14ac:dyDescent="0.3">
      <c r="I1934">
        <v>4</v>
      </c>
      <c r="J1934" t="s">
        <v>23</v>
      </c>
    </row>
    <row r="1935" spans="9:10" x14ac:dyDescent="0.3">
      <c r="I1935">
        <v>3</v>
      </c>
      <c r="J1935" t="s">
        <v>23</v>
      </c>
    </row>
    <row r="1936" spans="9:10" x14ac:dyDescent="0.3">
      <c r="I1936">
        <v>4</v>
      </c>
      <c r="J1936" t="s">
        <v>23</v>
      </c>
    </row>
    <row r="1937" spans="9:10" x14ac:dyDescent="0.3">
      <c r="I1937">
        <v>4</v>
      </c>
      <c r="J1937" t="s">
        <v>23</v>
      </c>
    </row>
    <row r="1938" spans="9:10" x14ac:dyDescent="0.3">
      <c r="I1938">
        <v>1</v>
      </c>
      <c r="J1938" t="s">
        <v>23</v>
      </c>
    </row>
    <row r="1939" spans="9:10" x14ac:dyDescent="0.3">
      <c r="I1939">
        <v>3</v>
      </c>
      <c r="J1939" t="s">
        <v>23</v>
      </c>
    </row>
    <row r="1940" spans="9:10" x14ac:dyDescent="0.3">
      <c r="I1940">
        <v>2</v>
      </c>
      <c r="J1940" t="s">
        <v>23</v>
      </c>
    </row>
    <row r="1941" spans="9:10" x14ac:dyDescent="0.3">
      <c r="I1941">
        <v>3</v>
      </c>
      <c r="J1941" t="s">
        <v>23</v>
      </c>
    </row>
    <row r="1942" spans="9:10" x14ac:dyDescent="0.3">
      <c r="I1942">
        <v>4</v>
      </c>
      <c r="J1942" t="s">
        <v>23</v>
      </c>
    </row>
    <row r="1943" spans="9:10" x14ac:dyDescent="0.3">
      <c r="I1943">
        <v>5</v>
      </c>
      <c r="J1943" t="s">
        <v>23</v>
      </c>
    </row>
    <row r="1944" spans="9:10" x14ac:dyDescent="0.3">
      <c r="I1944">
        <v>3</v>
      </c>
      <c r="J1944" t="s">
        <v>23</v>
      </c>
    </row>
    <row r="1945" spans="9:10" x14ac:dyDescent="0.3">
      <c r="I1945">
        <v>1</v>
      </c>
      <c r="J1945" t="s">
        <v>23</v>
      </c>
    </row>
    <row r="1946" spans="9:10" x14ac:dyDescent="0.3">
      <c r="I1946">
        <v>2</v>
      </c>
      <c r="J1946" t="s">
        <v>23</v>
      </c>
    </row>
    <row r="1947" spans="9:10" x14ac:dyDescent="0.3">
      <c r="I1947">
        <v>3</v>
      </c>
      <c r="J1947" t="s">
        <v>23</v>
      </c>
    </row>
    <row r="1948" spans="9:10" x14ac:dyDescent="0.3">
      <c r="I1948">
        <v>2</v>
      </c>
      <c r="J1948" t="s">
        <v>23</v>
      </c>
    </row>
    <row r="1949" spans="9:10" x14ac:dyDescent="0.3">
      <c r="I1949">
        <v>3</v>
      </c>
      <c r="J1949" t="s">
        <v>23</v>
      </c>
    </row>
    <row r="1950" spans="9:10" x14ac:dyDescent="0.3">
      <c r="I1950">
        <v>3</v>
      </c>
      <c r="J1950" t="s">
        <v>23</v>
      </c>
    </row>
    <row r="1951" spans="9:10" x14ac:dyDescent="0.3">
      <c r="I1951">
        <v>3</v>
      </c>
      <c r="J1951" t="s">
        <v>23</v>
      </c>
    </row>
    <row r="1952" spans="9:10" x14ac:dyDescent="0.3">
      <c r="I1952">
        <v>2</v>
      </c>
      <c r="J1952" t="s">
        <v>23</v>
      </c>
    </row>
    <row r="1953" spans="9:10" x14ac:dyDescent="0.3">
      <c r="I1953">
        <v>2</v>
      </c>
      <c r="J1953" t="s">
        <v>23</v>
      </c>
    </row>
    <row r="1954" spans="9:10" x14ac:dyDescent="0.3">
      <c r="I1954">
        <v>1</v>
      </c>
      <c r="J1954" t="s">
        <v>23</v>
      </c>
    </row>
    <row r="1955" spans="9:10" x14ac:dyDescent="0.3">
      <c r="I1955">
        <v>2</v>
      </c>
      <c r="J1955" t="s">
        <v>23</v>
      </c>
    </row>
    <row r="1956" spans="9:10" x14ac:dyDescent="0.3">
      <c r="I1956">
        <v>2</v>
      </c>
      <c r="J1956" t="s">
        <v>23</v>
      </c>
    </row>
    <row r="1957" spans="9:10" x14ac:dyDescent="0.3">
      <c r="I1957">
        <v>3</v>
      </c>
      <c r="J1957" t="s">
        <v>23</v>
      </c>
    </row>
    <row r="1958" spans="9:10" x14ac:dyDescent="0.3">
      <c r="I1958">
        <v>2</v>
      </c>
      <c r="J1958" t="s">
        <v>23</v>
      </c>
    </row>
    <row r="1959" spans="9:10" x14ac:dyDescent="0.3">
      <c r="I1959">
        <v>3</v>
      </c>
      <c r="J1959" t="s">
        <v>23</v>
      </c>
    </row>
    <row r="1960" spans="9:10" x14ac:dyDescent="0.3">
      <c r="I1960">
        <v>1</v>
      </c>
      <c r="J1960" t="s">
        <v>23</v>
      </c>
    </row>
    <row r="1961" spans="9:10" x14ac:dyDescent="0.3">
      <c r="I1961">
        <v>4</v>
      </c>
      <c r="J1961" t="s">
        <v>23</v>
      </c>
    </row>
    <row r="1962" spans="9:10" x14ac:dyDescent="0.3">
      <c r="I1962">
        <v>1</v>
      </c>
      <c r="J1962" t="s">
        <v>23</v>
      </c>
    </row>
    <row r="1963" spans="9:10" x14ac:dyDescent="0.3">
      <c r="I1963">
        <v>3</v>
      </c>
      <c r="J1963" t="s">
        <v>23</v>
      </c>
    </row>
    <row r="1964" spans="9:10" x14ac:dyDescent="0.3">
      <c r="I1964">
        <v>4</v>
      </c>
      <c r="J1964" t="s">
        <v>23</v>
      </c>
    </row>
    <row r="1965" spans="9:10" x14ac:dyDescent="0.3">
      <c r="I1965">
        <v>2</v>
      </c>
      <c r="J1965" t="s">
        <v>23</v>
      </c>
    </row>
    <row r="1966" spans="9:10" x14ac:dyDescent="0.3">
      <c r="I1966">
        <v>3</v>
      </c>
      <c r="J1966" t="s">
        <v>23</v>
      </c>
    </row>
    <row r="1967" spans="9:10" x14ac:dyDescent="0.3">
      <c r="I1967">
        <v>2</v>
      </c>
      <c r="J1967" t="s">
        <v>23</v>
      </c>
    </row>
    <row r="1968" spans="9:10" x14ac:dyDescent="0.3">
      <c r="I1968">
        <v>3</v>
      </c>
      <c r="J1968" t="s">
        <v>23</v>
      </c>
    </row>
    <row r="1969" spans="9:10" x14ac:dyDescent="0.3">
      <c r="I1969">
        <v>3</v>
      </c>
      <c r="J1969" t="s">
        <v>23</v>
      </c>
    </row>
    <row r="1970" spans="9:10" x14ac:dyDescent="0.3">
      <c r="I1970">
        <v>2</v>
      </c>
      <c r="J1970" t="s">
        <v>23</v>
      </c>
    </row>
    <row r="1971" spans="9:10" x14ac:dyDescent="0.3">
      <c r="I1971">
        <v>4</v>
      </c>
      <c r="J1971" t="s">
        <v>23</v>
      </c>
    </row>
    <row r="1972" spans="9:10" x14ac:dyDescent="0.3">
      <c r="I1972">
        <v>3</v>
      </c>
      <c r="J1972" t="s">
        <v>23</v>
      </c>
    </row>
    <row r="1973" spans="9:10" x14ac:dyDescent="0.3">
      <c r="I1973">
        <v>1</v>
      </c>
      <c r="J1973" t="s">
        <v>23</v>
      </c>
    </row>
    <row r="1974" spans="9:10" x14ac:dyDescent="0.3">
      <c r="I1974">
        <v>4</v>
      </c>
      <c r="J1974" t="s">
        <v>23</v>
      </c>
    </row>
    <row r="1975" spans="9:10" x14ac:dyDescent="0.3">
      <c r="I1975">
        <v>4</v>
      </c>
      <c r="J1975" t="s">
        <v>23</v>
      </c>
    </row>
    <row r="1976" spans="9:10" x14ac:dyDescent="0.3">
      <c r="I1976">
        <v>2</v>
      </c>
      <c r="J1976" t="s">
        <v>23</v>
      </c>
    </row>
    <row r="1977" spans="9:10" x14ac:dyDescent="0.3">
      <c r="I1977">
        <v>1</v>
      </c>
      <c r="J1977" t="s">
        <v>23</v>
      </c>
    </row>
    <row r="1978" spans="9:10" x14ac:dyDescent="0.3">
      <c r="I1978">
        <v>3</v>
      </c>
      <c r="J1978" t="s">
        <v>23</v>
      </c>
    </row>
    <row r="1979" spans="9:10" x14ac:dyDescent="0.3">
      <c r="I1979">
        <v>3</v>
      </c>
      <c r="J1979" t="s">
        <v>23</v>
      </c>
    </row>
    <row r="1980" spans="9:10" x14ac:dyDescent="0.3">
      <c r="I1980">
        <v>1</v>
      </c>
      <c r="J1980" t="s">
        <v>23</v>
      </c>
    </row>
    <row r="1981" spans="9:10" x14ac:dyDescent="0.3">
      <c r="I1981">
        <v>4</v>
      </c>
      <c r="J1981" t="s">
        <v>23</v>
      </c>
    </row>
    <row r="1982" spans="9:10" x14ac:dyDescent="0.3">
      <c r="I1982">
        <v>4</v>
      </c>
      <c r="J1982" t="s">
        <v>23</v>
      </c>
    </row>
    <row r="1983" spans="9:10" x14ac:dyDescent="0.3">
      <c r="I1983">
        <v>1</v>
      </c>
      <c r="J1983" t="s">
        <v>23</v>
      </c>
    </row>
    <row r="1984" spans="9:10" x14ac:dyDescent="0.3">
      <c r="I1984">
        <v>3</v>
      </c>
      <c r="J1984" t="s">
        <v>23</v>
      </c>
    </row>
    <row r="1985" spans="9:10" x14ac:dyDescent="0.3">
      <c r="I1985">
        <v>4</v>
      </c>
      <c r="J1985" t="s">
        <v>23</v>
      </c>
    </row>
    <row r="1986" spans="9:10" x14ac:dyDescent="0.3">
      <c r="I1986">
        <v>3</v>
      </c>
      <c r="J1986" t="s">
        <v>23</v>
      </c>
    </row>
    <row r="1987" spans="9:10" x14ac:dyDescent="0.3">
      <c r="I1987">
        <v>3</v>
      </c>
      <c r="J1987" t="s">
        <v>23</v>
      </c>
    </row>
    <row r="1988" spans="9:10" x14ac:dyDescent="0.3">
      <c r="I1988">
        <v>4</v>
      </c>
      <c r="J1988" t="s">
        <v>23</v>
      </c>
    </row>
    <row r="1989" spans="9:10" x14ac:dyDescent="0.3">
      <c r="I1989">
        <v>3</v>
      </c>
      <c r="J1989" t="s">
        <v>23</v>
      </c>
    </row>
    <row r="1990" spans="9:10" x14ac:dyDescent="0.3">
      <c r="I1990">
        <v>3</v>
      </c>
      <c r="J1990" t="s">
        <v>23</v>
      </c>
    </row>
    <row r="1991" spans="9:10" x14ac:dyDescent="0.3">
      <c r="I1991">
        <v>2</v>
      </c>
      <c r="J1991" t="s">
        <v>23</v>
      </c>
    </row>
    <row r="1992" spans="9:10" x14ac:dyDescent="0.3">
      <c r="I1992">
        <v>4</v>
      </c>
      <c r="J1992" t="s">
        <v>23</v>
      </c>
    </row>
    <row r="1993" spans="9:10" x14ac:dyDescent="0.3">
      <c r="I1993">
        <v>3</v>
      </c>
      <c r="J1993" t="s">
        <v>23</v>
      </c>
    </row>
    <row r="1994" spans="9:10" x14ac:dyDescent="0.3">
      <c r="I1994">
        <v>4</v>
      </c>
      <c r="J1994" t="s">
        <v>23</v>
      </c>
    </row>
    <row r="1995" spans="9:10" x14ac:dyDescent="0.3">
      <c r="I1995">
        <v>3</v>
      </c>
      <c r="J1995" t="s">
        <v>23</v>
      </c>
    </row>
    <row r="1996" spans="9:10" x14ac:dyDescent="0.3">
      <c r="I1996">
        <v>1</v>
      </c>
      <c r="J1996" t="s">
        <v>23</v>
      </c>
    </row>
    <row r="1997" spans="9:10" x14ac:dyDescent="0.3">
      <c r="I1997">
        <v>3</v>
      </c>
      <c r="J1997" t="s">
        <v>23</v>
      </c>
    </row>
    <row r="1998" spans="9:10" x14ac:dyDescent="0.3">
      <c r="I1998">
        <v>1</v>
      </c>
      <c r="J1998" t="s">
        <v>23</v>
      </c>
    </row>
    <row r="1999" spans="9:10" x14ac:dyDescent="0.3">
      <c r="I1999">
        <v>3</v>
      </c>
      <c r="J1999" t="s">
        <v>23</v>
      </c>
    </row>
    <row r="2000" spans="9:10" x14ac:dyDescent="0.3">
      <c r="I2000">
        <v>2</v>
      </c>
      <c r="J2000" t="s">
        <v>23</v>
      </c>
    </row>
    <row r="2001" spans="9:10" x14ac:dyDescent="0.3">
      <c r="I2001">
        <v>2</v>
      </c>
      <c r="J2001" t="s">
        <v>23</v>
      </c>
    </row>
    <row r="2002" spans="9:10" x14ac:dyDescent="0.3">
      <c r="I2002">
        <v>4</v>
      </c>
      <c r="J2002" t="s">
        <v>23</v>
      </c>
    </row>
    <row r="2003" spans="9:10" x14ac:dyDescent="0.3">
      <c r="I2003">
        <v>3</v>
      </c>
      <c r="J2003" t="s">
        <v>23</v>
      </c>
    </row>
    <row r="2004" spans="9:10" x14ac:dyDescent="0.3">
      <c r="I2004">
        <v>3</v>
      </c>
      <c r="J2004" t="s">
        <v>23</v>
      </c>
    </row>
    <row r="2005" spans="9:10" x14ac:dyDescent="0.3">
      <c r="I2005">
        <v>2</v>
      </c>
      <c r="J2005" t="s">
        <v>23</v>
      </c>
    </row>
    <row r="2006" spans="9:10" x14ac:dyDescent="0.3">
      <c r="I2006">
        <v>4</v>
      </c>
      <c r="J2006" t="s">
        <v>23</v>
      </c>
    </row>
    <row r="2007" spans="9:10" x14ac:dyDescent="0.3">
      <c r="I2007">
        <v>2</v>
      </c>
      <c r="J2007" t="s">
        <v>23</v>
      </c>
    </row>
    <row r="2008" spans="9:10" x14ac:dyDescent="0.3">
      <c r="I2008">
        <v>3</v>
      </c>
      <c r="J2008" t="s">
        <v>23</v>
      </c>
    </row>
    <row r="2009" spans="9:10" x14ac:dyDescent="0.3">
      <c r="I2009">
        <v>4</v>
      </c>
      <c r="J2009" t="s">
        <v>23</v>
      </c>
    </row>
    <row r="2010" spans="9:10" x14ac:dyDescent="0.3">
      <c r="I2010">
        <v>2</v>
      </c>
      <c r="J2010" t="s">
        <v>23</v>
      </c>
    </row>
    <row r="2011" spans="9:10" x14ac:dyDescent="0.3">
      <c r="I2011">
        <v>2</v>
      </c>
      <c r="J2011" t="s">
        <v>23</v>
      </c>
    </row>
    <row r="2012" spans="9:10" x14ac:dyDescent="0.3">
      <c r="I2012">
        <v>3</v>
      </c>
      <c r="J2012" t="s">
        <v>23</v>
      </c>
    </row>
    <row r="2013" spans="9:10" x14ac:dyDescent="0.3">
      <c r="I2013">
        <v>4</v>
      </c>
      <c r="J2013" t="s">
        <v>23</v>
      </c>
    </row>
    <row r="2014" spans="9:10" x14ac:dyDescent="0.3">
      <c r="I2014">
        <v>4</v>
      </c>
      <c r="J2014" t="s">
        <v>23</v>
      </c>
    </row>
    <row r="2015" spans="9:10" x14ac:dyDescent="0.3">
      <c r="I2015">
        <v>4</v>
      </c>
      <c r="J2015" t="s">
        <v>23</v>
      </c>
    </row>
    <row r="2016" spans="9:10" x14ac:dyDescent="0.3">
      <c r="I2016">
        <v>2</v>
      </c>
      <c r="J2016" t="s">
        <v>23</v>
      </c>
    </row>
    <row r="2017" spans="9:10" x14ac:dyDescent="0.3">
      <c r="I2017">
        <v>4</v>
      </c>
      <c r="J2017" t="s">
        <v>23</v>
      </c>
    </row>
    <row r="2018" spans="9:10" x14ac:dyDescent="0.3">
      <c r="I2018">
        <v>3</v>
      </c>
      <c r="J2018" t="s">
        <v>23</v>
      </c>
    </row>
    <row r="2019" spans="9:10" x14ac:dyDescent="0.3">
      <c r="I2019">
        <v>4</v>
      </c>
      <c r="J2019" t="s">
        <v>23</v>
      </c>
    </row>
    <row r="2020" spans="9:10" x14ac:dyDescent="0.3">
      <c r="I2020">
        <v>3</v>
      </c>
      <c r="J2020" t="s">
        <v>23</v>
      </c>
    </row>
    <row r="2021" spans="9:10" x14ac:dyDescent="0.3">
      <c r="I2021">
        <v>2</v>
      </c>
      <c r="J2021" t="s">
        <v>23</v>
      </c>
    </row>
    <row r="2022" spans="9:10" x14ac:dyDescent="0.3">
      <c r="I2022">
        <v>2</v>
      </c>
      <c r="J2022" t="s">
        <v>23</v>
      </c>
    </row>
    <row r="2023" spans="9:10" x14ac:dyDescent="0.3">
      <c r="I2023">
        <v>3</v>
      </c>
      <c r="J2023" t="s">
        <v>23</v>
      </c>
    </row>
    <row r="2024" spans="9:10" x14ac:dyDescent="0.3">
      <c r="I2024">
        <v>2</v>
      </c>
      <c r="J2024" t="s">
        <v>23</v>
      </c>
    </row>
    <row r="2025" spans="9:10" x14ac:dyDescent="0.3">
      <c r="I2025">
        <v>3</v>
      </c>
      <c r="J2025" t="s">
        <v>23</v>
      </c>
    </row>
    <row r="2026" spans="9:10" x14ac:dyDescent="0.3">
      <c r="I2026">
        <v>2</v>
      </c>
      <c r="J2026" t="s">
        <v>23</v>
      </c>
    </row>
    <row r="2027" spans="9:10" x14ac:dyDescent="0.3">
      <c r="I2027">
        <v>1</v>
      </c>
      <c r="J2027" t="s">
        <v>23</v>
      </c>
    </row>
    <row r="2028" spans="9:10" x14ac:dyDescent="0.3">
      <c r="I2028">
        <v>3</v>
      </c>
      <c r="J2028" t="s">
        <v>23</v>
      </c>
    </row>
    <row r="2029" spans="9:10" x14ac:dyDescent="0.3">
      <c r="I2029">
        <v>4</v>
      </c>
      <c r="J2029" t="s">
        <v>23</v>
      </c>
    </row>
    <row r="2030" spans="9:10" x14ac:dyDescent="0.3">
      <c r="I2030">
        <v>3</v>
      </c>
      <c r="J2030" t="s">
        <v>23</v>
      </c>
    </row>
    <row r="2031" spans="9:10" x14ac:dyDescent="0.3">
      <c r="I2031">
        <v>3</v>
      </c>
      <c r="J2031" t="s">
        <v>23</v>
      </c>
    </row>
    <row r="2032" spans="9:10" x14ac:dyDescent="0.3">
      <c r="I2032">
        <v>2</v>
      </c>
      <c r="J2032" t="s">
        <v>23</v>
      </c>
    </row>
    <row r="2033" spans="9:10" x14ac:dyDescent="0.3">
      <c r="I2033">
        <v>3</v>
      </c>
      <c r="J2033" t="s">
        <v>23</v>
      </c>
    </row>
    <row r="2034" spans="9:10" x14ac:dyDescent="0.3">
      <c r="I2034">
        <v>3</v>
      </c>
      <c r="J2034" t="s">
        <v>23</v>
      </c>
    </row>
    <row r="2035" spans="9:10" x14ac:dyDescent="0.3">
      <c r="I2035">
        <v>4</v>
      </c>
      <c r="J2035" t="s">
        <v>23</v>
      </c>
    </row>
    <row r="2036" spans="9:10" x14ac:dyDescent="0.3">
      <c r="I2036">
        <v>3</v>
      </c>
      <c r="J2036" t="s">
        <v>23</v>
      </c>
    </row>
    <row r="2037" spans="9:10" x14ac:dyDescent="0.3">
      <c r="I2037">
        <v>4</v>
      </c>
      <c r="J2037" t="s">
        <v>23</v>
      </c>
    </row>
    <row r="2038" spans="9:10" x14ac:dyDescent="0.3">
      <c r="I2038">
        <v>2</v>
      </c>
      <c r="J2038" t="s">
        <v>23</v>
      </c>
    </row>
    <row r="2039" spans="9:10" x14ac:dyDescent="0.3">
      <c r="I2039">
        <v>4</v>
      </c>
      <c r="J2039" t="s">
        <v>23</v>
      </c>
    </row>
    <row r="2040" spans="9:10" x14ac:dyDescent="0.3">
      <c r="I2040">
        <v>3</v>
      </c>
      <c r="J2040" t="s">
        <v>23</v>
      </c>
    </row>
    <row r="2041" spans="9:10" x14ac:dyDescent="0.3">
      <c r="I2041">
        <v>1</v>
      </c>
      <c r="J2041" t="s">
        <v>23</v>
      </c>
    </row>
    <row r="2042" spans="9:10" x14ac:dyDescent="0.3">
      <c r="I2042">
        <v>4</v>
      </c>
      <c r="J2042" t="s">
        <v>23</v>
      </c>
    </row>
    <row r="2043" spans="9:10" x14ac:dyDescent="0.3">
      <c r="I2043">
        <v>1</v>
      </c>
      <c r="J2043" t="s">
        <v>23</v>
      </c>
    </row>
    <row r="2044" spans="9:10" x14ac:dyDescent="0.3">
      <c r="I2044">
        <v>2</v>
      </c>
      <c r="J2044" t="s">
        <v>23</v>
      </c>
    </row>
    <row r="2045" spans="9:10" x14ac:dyDescent="0.3">
      <c r="I2045">
        <v>2</v>
      </c>
      <c r="J2045" t="s">
        <v>23</v>
      </c>
    </row>
    <row r="2046" spans="9:10" x14ac:dyDescent="0.3">
      <c r="I2046">
        <v>2</v>
      </c>
      <c r="J2046" t="s">
        <v>23</v>
      </c>
    </row>
    <row r="2047" spans="9:10" x14ac:dyDescent="0.3">
      <c r="I2047">
        <v>3</v>
      </c>
      <c r="J2047" t="s">
        <v>23</v>
      </c>
    </row>
    <row r="2048" spans="9:10" x14ac:dyDescent="0.3">
      <c r="I2048">
        <v>3</v>
      </c>
      <c r="J2048" t="s">
        <v>23</v>
      </c>
    </row>
    <row r="2049" spans="9:10" x14ac:dyDescent="0.3">
      <c r="I2049">
        <v>4</v>
      </c>
      <c r="J2049" t="s">
        <v>23</v>
      </c>
    </row>
    <row r="2050" spans="9:10" x14ac:dyDescent="0.3">
      <c r="I2050">
        <v>4</v>
      </c>
      <c r="J2050" t="s">
        <v>23</v>
      </c>
    </row>
    <row r="2051" spans="9:10" x14ac:dyDescent="0.3">
      <c r="I2051">
        <v>2</v>
      </c>
      <c r="J2051" t="s">
        <v>23</v>
      </c>
    </row>
    <row r="2052" spans="9:10" x14ac:dyDescent="0.3">
      <c r="I2052">
        <v>4</v>
      </c>
      <c r="J2052" t="s">
        <v>23</v>
      </c>
    </row>
    <row r="2053" spans="9:10" x14ac:dyDescent="0.3">
      <c r="I2053">
        <v>4</v>
      </c>
      <c r="J2053" t="s">
        <v>23</v>
      </c>
    </row>
    <row r="2054" spans="9:10" x14ac:dyDescent="0.3">
      <c r="I2054">
        <v>3</v>
      </c>
      <c r="J2054" t="s">
        <v>23</v>
      </c>
    </row>
    <row r="2055" spans="9:10" x14ac:dyDescent="0.3">
      <c r="I2055">
        <v>3</v>
      </c>
      <c r="J2055" t="s">
        <v>23</v>
      </c>
    </row>
    <row r="2056" spans="9:10" x14ac:dyDescent="0.3">
      <c r="I2056">
        <v>3</v>
      </c>
      <c r="J2056" t="s">
        <v>23</v>
      </c>
    </row>
    <row r="2057" spans="9:10" x14ac:dyDescent="0.3">
      <c r="I2057">
        <v>3</v>
      </c>
      <c r="J2057" t="s">
        <v>23</v>
      </c>
    </row>
    <row r="2058" spans="9:10" x14ac:dyDescent="0.3">
      <c r="I2058">
        <v>4</v>
      </c>
      <c r="J2058" t="s">
        <v>23</v>
      </c>
    </row>
    <row r="2059" spans="9:10" x14ac:dyDescent="0.3">
      <c r="I2059">
        <v>3</v>
      </c>
      <c r="J2059" t="s">
        <v>23</v>
      </c>
    </row>
    <row r="2060" spans="9:10" x14ac:dyDescent="0.3">
      <c r="I2060">
        <v>4</v>
      </c>
      <c r="J2060" t="s">
        <v>23</v>
      </c>
    </row>
    <row r="2061" spans="9:10" x14ac:dyDescent="0.3">
      <c r="I2061">
        <v>2</v>
      </c>
      <c r="J2061" t="s">
        <v>23</v>
      </c>
    </row>
    <row r="2062" spans="9:10" x14ac:dyDescent="0.3">
      <c r="I2062">
        <v>3</v>
      </c>
      <c r="J2062" t="s">
        <v>23</v>
      </c>
    </row>
    <row r="2063" spans="9:10" x14ac:dyDescent="0.3">
      <c r="I2063">
        <v>4</v>
      </c>
      <c r="J2063" t="s">
        <v>23</v>
      </c>
    </row>
    <row r="2064" spans="9:10" x14ac:dyDescent="0.3">
      <c r="I2064">
        <v>3</v>
      </c>
      <c r="J2064" t="s">
        <v>23</v>
      </c>
    </row>
    <row r="2065" spans="9:10" x14ac:dyDescent="0.3">
      <c r="I2065">
        <v>2</v>
      </c>
      <c r="J2065" t="s">
        <v>23</v>
      </c>
    </row>
    <row r="2066" spans="9:10" x14ac:dyDescent="0.3">
      <c r="I2066">
        <v>4</v>
      </c>
      <c r="J2066" t="s">
        <v>23</v>
      </c>
    </row>
    <row r="2067" spans="9:10" x14ac:dyDescent="0.3">
      <c r="I2067">
        <v>4</v>
      </c>
      <c r="J2067" t="s">
        <v>23</v>
      </c>
    </row>
    <row r="2068" spans="9:10" x14ac:dyDescent="0.3">
      <c r="I2068">
        <v>3</v>
      </c>
      <c r="J2068" t="s">
        <v>23</v>
      </c>
    </row>
    <row r="2069" spans="9:10" x14ac:dyDescent="0.3">
      <c r="I2069">
        <v>4</v>
      </c>
      <c r="J2069" t="s">
        <v>23</v>
      </c>
    </row>
    <row r="2070" spans="9:10" x14ac:dyDescent="0.3">
      <c r="I2070">
        <v>1</v>
      </c>
      <c r="J2070" t="s">
        <v>23</v>
      </c>
    </row>
    <row r="2071" spans="9:10" x14ac:dyDescent="0.3">
      <c r="I2071">
        <v>4</v>
      </c>
      <c r="J2071" t="s">
        <v>23</v>
      </c>
    </row>
    <row r="2072" spans="9:10" x14ac:dyDescent="0.3">
      <c r="I2072">
        <v>2</v>
      </c>
      <c r="J2072" t="s">
        <v>23</v>
      </c>
    </row>
    <row r="2073" spans="9:10" x14ac:dyDescent="0.3">
      <c r="I2073">
        <v>3</v>
      </c>
      <c r="J2073" t="s">
        <v>23</v>
      </c>
    </row>
    <row r="2074" spans="9:10" x14ac:dyDescent="0.3">
      <c r="I2074">
        <v>2</v>
      </c>
      <c r="J2074" t="s">
        <v>23</v>
      </c>
    </row>
    <row r="2075" spans="9:10" x14ac:dyDescent="0.3">
      <c r="I2075">
        <v>3</v>
      </c>
      <c r="J2075" t="s">
        <v>23</v>
      </c>
    </row>
    <row r="2076" spans="9:10" x14ac:dyDescent="0.3">
      <c r="I2076">
        <v>3</v>
      </c>
      <c r="J2076" t="s">
        <v>23</v>
      </c>
    </row>
    <row r="2077" spans="9:10" x14ac:dyDescent="0.3">
      <c r="I2077">
        <v>4</v>
      </c>
      <c r="J2077" t="s">
        <v>23</v>
      </c>
    </row>
    <row r="2078" spans="9:10" x14ac:dyDescent="0.3">
      <c r="I2078">
        <v>4</v>
      </c>
      <c r="J2078" t="s">
        <v>23</v>
      </c>
    </row>
    <row r="2079" spans="9:10" x14ac:dyDescent="0.3">
      <c r="I2079">
        <v>2</v>
      </c>
      <c r="J2079" t="s">
        <v>23</v>
      </c>
    </row>
    <row r="2080" spans="9:10" x14ac:dyDescent="0.3">
      <c r="I2080">
        <v>2</v>
      </c>
      <c r="J2080" t="s">
        <v>23</v>
      </c>
    </row>
    <row r="2081" spans="9:10" x14ac:dyDescent="0.3">
      <c r="I2081">
        <v>2</v>
      </c>
      <c r="J2081" t="s">
        <v>23</v>
      </c>
    </row>
    <row r="2082" spans="9:10" x14ac:dyDescent="0.3">
      <c r="I2082">
        <v>5</v>
      </c>
      <c r="J2082" t="s">
        <v>23</v>
      </c>
    </row>
    <row r="2083" spans="9:10" x14ac:dyDescent="0.3">
      <c r="I2083">
        <v>4</v>
      </c>
      <c r="J2083" t="s">
        <v>23</v>
      </c>
    </row>
    <row r="2084" spans="9:10" x14ac:dyDescent="0.3">
      <c r="I2084">
        <v>1</v>
      </c>
      <c r="J2084" t="s">
        <v>23</v>
      </c>
    </row>
    <row r="2085" spans="9:10" x14ac:dyDescent="0.3">
      <c r="I2085">
        <v>4</v>
      </c>
      <c r="J2085" t="s">
        <v>23</v>
      </c>
    </row>
    <row r="2086" spans="9:10" x14ac:dyDescent="0.3">
      <c r="I2086">
        <v>3</v>
      </c>
      <c r="J2086" t="s">
        <v>23</v>
      </c>
    </row>
    <row r="2087" spans="9:10" x14ac:dyDescent="0.3">
      <c r="I2087">
        <v>2</v>
      </c>
      <c r="J2087" t="s">
        <v>23</v>
      </c>
    </row>
    <row r="2088" spans="9:10" x14ac:dyDescent="0.3">
      <c r="I2088">
        <v>5</v>
      </c>
      <c r="J2088" t="s">
        <v>23</v>
      </c>
    </row>
    <row r="2089" spans="9:10" x14ac:dyDescent="0.3">
      <c r="I2089">
        <v>3</v>
      </c>
      <c r="J2089" t="s">
        <v>23</v>
      </c>
    </row>
    <row r="2090" spans="9:10" x14ac:dyDescent="0.3">
      <c r="I2090">
        <v>4</v>
      </c>
      <c r="J2090" t="s">
        <v>23</v>
      </c>
    </row>
    <row r="2091" spans="9:10" x14ac:dyDescent="0.3">
      <c r="I2091">
        <v>2</v>
      </c>
      <c r="J2091" t="s">
        <v>23</v>
      </c>
    </row>
    <row r="2092" spans="9:10" x14ac:dyDescent="0.3">
      <c r="I2092">
        <v>2</v>
      </c>
      <c r="J2092" t="s">
        <v>23</v>
      </c>
    </row>
    <row r="2093" spans="9:10" x14ac:dyDescent="0.3">
      <c r="I2093">
        <v>4</v>
      </c>
      <c r="J2093" t="s">
        <v>23</v>
      </c>
    </row>
    <row r="2094" spans="9:10" x14ac:dyDescent="0.3">
      <c r="I2094">
        <v>1</v>
      </c>
      <c r="J2094" t="s">
        <v>23</v>
      </c>
    </row>
    <row r="2095" spans="9:10" x14ac:dyDescent="0.3">
      <c r="I2095">
        <v>4</v>
      </c>
      <c r="J2095" t="s">
        <v>23</v>
      </c>
    </row>
    <row r="2096" spans="9:10" x14ac:dyDescent="0.3">
      <c r="I2096">
        <v>1</v>
      </c>
      <c r="J2096" t="s">
        <v>23</v>
      </c>
    </row>
    <row r="2097" spans="9:10" x14ac:dyDescent="0.3">
      <c r="I2097">
        <v>5</v>
      </c>
      <c r="J2097" t="s">
        <v>23</v>
      </c>
    </row>
    <row r="2098" spans="9:10" x14ac:dyDescent="0.3">
      <c r="I2098">
        <v>3</v>
      </c>
      <c r="J2098" t="s">
        <v>23</v>
      </c>
    </row>
    <row r="2099" spans="9:10" x14ac:dyDescent="0.3">
      <c r="I2099">
        <v>1</v>
      </c>
      <c r="J2099" t="s">
        <v>23</v>
      </c>
    </row>
    <row r="2100" spans="9:10" x14ac:dyDescent="0.3">
      <c r="I2100">
        <v>3</v>
      </c>
      <c r="J2100" t="s">
        <v>23</v>
      </c>
    </row>
    <row r="2101" spans="9:10" x14ac:dyDescent="0.3">
      <c r="I2101">
        <v>2</v>
      </c>
      <c r="J2101" t="s">
        <v>23</v>
      </c>
    </row>
    <row r="2102" spans="9:10" x14ac:dyDescent="0.3">
      <c r="I2102">
        <v>3</v>
      </c>
      <c r="J2102" t="s">
        <v>23</v>
      </c>
    </row>
    <row r="2103" spans="9:10" x14ac:dyDescent="0.3">
      <c r="I2103">
        <v>4</v>
      </c>
      <c r="J2103" t="s">
        <v>23</v>
      </c>
    </row>
    <row r="2104" spans="9:10" x14ac:dyDescent="0.3">
      <c r="I2104">
        <v>1</v>
      </c>
      <c r="J2104" t="s">
        <v>23</v>
      </c>
    </row>
    <row r="2105" spans="9:10" x14ac:dyDescent="0.3">
      <c r="I2105">
        <v>5</v>
      </c>
      <c r="J2105" t="s">
        <v>23</v>
      </c>
    </row>
    <row r="2106" spans="9:10" x14ac:dyDescent="0.3">
      <c r="I2106">
        <v>4</v>
      </c>
      <c r="J2106" t="s">
        <v>23</v>
      </c>
    </row>
    <row r="2107" spans="9:10" x14ac:dyDescent="0.3">
      <c r="I2107">
        <v>4</v>
      </c>
      <c r="J2107" t="s">
        <v>23</v>
      </c>
    </row>
    <row r="2108" spans="9:10" x14ac:dyDescent="0.3">
      <c r="I2108">
        <v>4</v>
      </c>
      <c r="J2108" t="s">
        <v>23</v>
      </c>
    </row>
    <row r="2109" spans="9:10" x14ac:dyDescent="0.3">
      <c r="I2109">
        <v>2</v>
      </c>
      <c r="J2109" t="s">
        <v>23</v>
      </c>
    </row>
    <row r="2110" spans="9:10" x14ac:dyDescent="0.3">
      <c r="I2110">
        <v>3</v>
      </c>
      <c r="J2110" t="s">
        <v>23</v>
      </c>
    </row>
    <row r="2111" spans="9:10" x14ac:dyDescent="0.3">
      <c r="I2111">
        <v>3</v>
      </c>
      <c r="J2111" t="s">
        <v>23</v>
      </c>
    </row>
    <row r="2112" spans="9:10" x14ac:dyDescent="0.3">
      <c r="I2112">
        <v>4</v>
      </c>
      <c r="J2112" t="s">
        <v>23</v>
      </c>
    </row>
    <row r="2113" spans="9:10" x14ac:dyDescent="0.3">
      <c r="I2113">
        <v>3</v>
      </c>
      <c r="J2113" t="s">
        <v>23</v>
      </c>
    </row>
    <row r="2114" spans="9:10" x14ac:dyDescent="0.3">
      <c r="I2114">
        <v>4</v>
      </c>
      <c r="J2114" t="s">
        <v>23</v>
      </c>
    </row>
    <row r="2115" spans="9:10" x14ac:dyDescent="0.3">
      <c r="I2115">
        <v>3</v>
      </c>
      <c r="J2115" t="s">
        <v>23</v>
      </c>
    </row>
    <row r="2116" spans="9:10" x14ac:dyDescent="0.3">
      <c r="I2116">
        <v>3</v>
      </c>
      <c r="J2116" t="s">
        <v>23</v>
      </c>
    </row>
    <row r="2117" spans="9:10" x14ac:dyDescent="0.3">
      <c r="I2117">
        <v>4</v>
      </c>
      <c r="J2117" t="s">
        <v>23</v>
      </c>
    </row>
    <row r="2118" spans="9:10" x14ac:dyDescent="0.3">
      <c r="I2118">
        <v>2</v>
      </c>
      <c r="J2118" t="s">
        <v>23</v>
      </c>
    </row>
    <row r="2119" spans="9:10" x14ac:dyDescent="0.3">
      <c r="I2119">
        <v>4</v>
      </c>
      <c r="J2119" t="s">
        <v>23</v>
      </c>
    </row>
    <row r="2120" spans="9:10" x14ac:dyDescent="0.3">
      <c r="I2120">
        <v>3</v>
      </c>
      <c r="J2120" t="s">
        <v>23</v>
      </c>
    </row>
    <row r="2121" spans="9:10" x14ac:dyDescent="0.3">
      <c r="I2121">
        <v>2</v>
      </c>
      <c r="J2121" t="s">
        <v>23</v>
      </c>
    </row>
    <row r="2122" spans="9:10" x14ac:dyDescent="0.3">
      <c r="I2122">
        <v>3</v>
      </c>
      <c r="J2122" t="s">
        <v>23</v>
      </c>
    </row>
    <row r="2123" spans="9:10" x14ac:dyDescent="0.3">
      <c r="I2123">
        <v>3</v>
      </c>
      <c r="J2123" t="s">
        <v>23</v>
      </c>
    </row>
    <row r="2124" spans="9:10" x14ac:dyDescent="0.3">
      <c r="I2124">
        <v>3</v>
      </c>
      <c r="J2124" t="s">
        <v>23</v>
      </c>
    </row>
    <row r="2125" spans="9:10" x14ac:dyDescent="0.3">
      <c r="I2125">
        <v>4</v>
      </c>
      <c r="J2125" t="s">
        <v>23</v>
      </c>
    </row>
    <row r="2126" spans="9:10" x14ac:dyDescent="0.3">
      <c r="I2126">
        <v>1</v>
      </c>
      <c r="J2126" t="s">
        <v>23</v>
      </c>
    </row>
    <row r="2127" spans="9:10" x14ac:dyDescent="0.3">
      <c r="I2127">
        <v>3</v>
      </c>
      <c r="J2127" t="s">
        <v>23</v>
      </c>
    </row>
    <row r="2128" spans="9:10" x14ac:dyDescent="0.3">
      <c r="I2128">
        <v>2</v>
      </c>
      <c r="J2128" t="s">
        <v>23</v>
      </c>
    </row>
    <row r="2129" spans="9:10" x14ac:dyDescent="0.3">
      <c r="I2129">
        <v>3</v>
      </c>
      <c r="J2129" t="s">
        <v>23</v>
      </c>
    </row>
    <row r="2130" spans="9:10" x14ac:dyDescent="0.3">
      <c r="I2130">
        <v>3</v>
      </c>
      <c r="J2130" t="s">
        <v>23</v>
      </c>
    </row>
    <row r="2131" spans="9:10" x14ac:dyDescent="0.3">
      <c r="I2131">
        <v>4</v>
      </c>
      <c r="J2131" t="s">
        <v>23</v>
      </c>
    </row>
    <row r="2132" spans="9:10" x14ac:dyDescent="0.3">
      <c r="I2132">
        <v>3</v>
      </c>
      <c r="J2132" t="s">
        <v>23</v>
      </c>
    </row>
    <row r="2133" spans="9:10" x14ac:dyDescent="0.3">
      <c r="I2133">
        <v>3</v>
      </c>
      <c r="J2133" t="s">
        <v>23</v>
      </c>
    </row>
    <row r="2134" spans="9:10" x14ac:dyDescent="0.3">
      <c r="I2134">
        <v>2</v>
      </c>
      <c r="J2134" t="s">
        <v>23</v>
      </c>
    </row>
    <row r="2135" spans="9:10" x14ac:dyDescent="0.3">
      <c r="I2135">
        <v>3</v>
      </c>
      <c r="J2135" t="s">
        <v>23</v>
      </c>
    </row>
    <row r="2136" spans="9:10" x14ac:dyDescent="0.3">
      <c r="I2136">
        <v>4</v>
      </c>
      <c r="J2136" t="s">
        <v>23</v>
      </c>
    </row>
    <row r="2137" spans="9:10" x14ac:dyDescent="0.3">
      <c r="I2137">
        <v>2</v>
      </c>
      <c r="J2137" t="s">
        <v>23</v>
      </c>
    </row>
    <row r="2138" spans="9:10" x14ac:dyDescent="0.3">
      <c r="I2138">
        <v>5</v>
      </c>
      <c r="J2138" t="s">
        <v>23</v>
      </c>
    </row>
    <row r="2139" spans="9:10" x14ac:dyDescent="0.3">
      <c r="I2139">
        <v>2</v>
      </c>
      <c r="J2139" t="s">
        <v>23</v>
      </c>
    </row>
    <row r="2140" spans="9:10" x14ac:dyDescent="0.3">
      <c r="I2140">
        <v>1</v>
      </c>
      <c r="J2140" t="s">
        <v>23</v>
      </c>
    </row>
    <row r="2141" spans="9:10" x14ac:dyDescent="0.3">
      <c r="I2141">
        <v>3</v>
      </c>
      <c r="J2141" t="s">
        <v>23</v>
      </c>
    </row>
    <row r="2142" spans="9:10" x14ac:dyDescent="0.3">
      <c r="I2142">
        <v>3</v>
      </c>
      <c r="J2142" t="s">
        <v>23</v>
      </c>
    </row>
    <row r="2143" spans="9:10" x14ac:dyDescent="0.3">
      <c r="I2143">
        <v>3</v>
      </c>
      <c r="J2143" t="s">
        <v>23</v>
      </c>
    </row>
    <row r="2144" spans="9:10" x14ac:dyDescent="0.3">
      <c r="I2144">
        <v>2</v>
      </c>
      <c r="J2144" t="s">
        <v>23</v>
      </c>
    </row>
    <row r="2145" spans="9:10" x14ac:dyDescent="0.3">
      <c r="I2145">
        <v>3</v>
      </c>
      <c r="J2145" t="s">
        <v>23</v>
      </c>
    </row>
    <row r="2146" spans="9:10" x14ac:dyDescent="0.3">
      <c r="I2146">
        <v>3</v>
      </c>
      <c r="J2146" t="s">
        <v>23</v>
      </c>
    </row>
    <row r="2147" spans="9:10" x14ac:dyDescent="0.3">
      <c r="I2147">
        <v>2</v>
      </c>
      <c r="J2147" t="s">
        <v>23</v>
      </c>
    </row>
    <row r="2148" spans="9:10" x14ac:dyDescent="0.3">
      <c r="I2148">
        <v>3</v>
      </c>
      <c r="J2148" t="s">
        <v>23</v>
      </c>
    </row>
    <row r="2149" spans="9:10" x14ac:dyDescent="0.3">
      <c r="I2149">
        <v>3</v>
      </c>
      <c r="J2149" t="s">
        <v>23</v>
      </c>
    </row>
    <row r="2150" spans="9:10" x14ac:dyDescent="0.3">
      <c r="I2150">
        <v>3</v>
      </c>
      <c r="J2150" t="s">
        <v>23</v>
      </c>
    </row>
    <row r="2151" spans="9:10" x14ac:dyDescent="0.3">
      <c r="I2151">
        <v>4</v>
      </c>
      <c r="J2151" t="s">
        <v>23</v>
      </c>
    </row>
    <row r="2152" spans="9:10" x14ac:dyDescent="0.3">
      <c r="I2152">
        <v>1</v>
      </c>
      <c r="J2152" t="s">
        <v>23</v>
      </c>
    </row>
    <row r="2153" spans="9:10" x14ac:dyDescent="0.3">
      <c r="I2153">
        <v>2</v>
      </c>
      <c r="J2153" t="s">
        <v>23</v>
      </c>
    </row>
    <row r="2154" spans="9:10" x14ac:dyDescent="0.3">
      <c r="I2154">
        <v>2</v>
      </c>
      <c r="J2154" t="s">
        <v>23</v>
      </c>
    </row>
    <row r="2155" spans="9:10" x14ac:dyDescent="0.3">
      <c r="I2155">
        <v>4</v>
      </c>
      <c r="J2155" t="s">
        <v>23</v>
      </c>
    </row>
    <row r="2156" spans="9:10" x14ac:dyDescent="0.3">
      <c r="I2156">
        <v>3</v>
      </c>
      <c r="J2156" t="s">
        <v>23</v>
      </c>
    </row>
    <row r="2157" spans="9:10" x14ac:dyDescent="0.3">
      <c r="I2157">
        <v>3</v>
      </c>
      <c r="J2157" t="s">
        <v>23</v>
      </c>
    </row>
    <row r="2158" spans="9:10" x14ac:dyDescent="0.3">
      <c r="I2158">
        <v>5</v>
      </c>
      <c r="J2158" t="s">
        <v>23</v>
      </c>
    </row>
    <row r="2159" spans="9:10" x14ac:dyDescent="0.3">
      <c r="I2159">
        <v>2</v>
      </c>
      <c r="J2159" t="s">
        <v>23</v>
      </c>
    </row>
    <row r="2160" spans="9:10" x14ac:dyDescent="0.3">
      <c r="I2160">
        <v>4</v>
      </c>
      <c r="J2160" t="s">
        <v>23</v>
      </c>
    </row>
    <row r="2161" spans="9:10" x14ac:dyDescent="0.3">
      <c r="I2161">
        <v>4</v>
      </c>
      <c r="J2161" t="s">
        <v>23</v>
      </c>
    </row>
    <row r="2162" spans="9:10" x14ac:dyDescent="0.3">
      <c r="I2162">
        <v>3</v>
      </c>
      <c r="J2162" t="s">
        <v>23</v>
      </c>
    </row>
    <row r="2163" spans="9:10" x14ac:dyDescent="0.3">
      <c r="I2163">
        <v>3</v>
      </c>
      <c r="J2163" t="s">
        <v>23</v>
      </c>
    </row>
    <row r="2164" spans="9:10" x14ac:dyDescent="0.3">
      <c r="I2164">
        <v>2</v>
      </c>
      <c r="J2164" t="s">
        <v>23</v>
      </c>
    </row>
    <row r="2165" spans="9:10" x14ac:dyDescent="0.3">
      <c r="I2165">
        <v>3</v>
      </c>
      <c r="J2165" t="s">
        <v>23</v>
      </c>
    </row>
    <row r="2166" spans="9:10" x14ac:dyDescent="0.3">
      <c r="I2166">
        <v>4</v>
      </c>
      <c r="J2166" t="s">
        <v>23</v>
      </c>
    </row>
    <row r="2167" spans="9:10" x14ac:dyDescent="0.3">
      <c r="I2167">
        <v>4</v>
      </c>
      <c r="J2167" t="s">
        <v>23</v>
      </c>
    </row>
    <row r="2168" spans="9:10" x14ac:dyDescent="0.3">
      <c r="I2168">
        <v>3</v>
      </c>
      <c r="J2168" t="s">
        <v>23</v>
      </c>
    </row>
    <row r="2169" spans="9:10" x14ac:dyDescent="0.3">
      <c r="I2169">
        <v>1</v>
      </c>
      <c r="J2169" t="s">
        <v>23</v>
      </c>
    </row>
    <row r="2170" spans="9:10" x14ac:dyDescent="0.3">
      <c r="I2170">
        <v>1</v>
      </c>
      <c r="J2170" t="s">
        <v>23</v>
      </c>
    </row>
    <row r="2171" spans="9:10" x14ac:dyDescent="0.3">
      <c r="I2171">
        <v>1</v>
      </c>
      <c r="J2171" t="s">
        <v>23</v>
      </c>
    </row>
    <row r="2172" spans="9:10" x14ac:dyDescent="0.3">
      <c r="I2172">
        <v>3</v>
      </c>
      <c r="J2172" t="s">
        <v>23</v>
      </c>
    </row>
    <row r="2173" spans="9:10" x14ac:dyDescent="0.3">
      <c r="I2173">
        <v>3</v>
      </c>
      <c r="J2173" t="s">
        <v>23</v>
      </c>
    </row>
    <row r="2174" spans="9:10" x14ac:dyDescent="0.3">
      <c r="I2174">
        <v>3</v>
      </c>
      <c r="J2174" t="s">
        <v>23</v>
      </c>
    </row>
    <row r="2175" spans="9:10" x14ac:dyDescent="0.3">
      <c r="I2175">
        <v>2</v>
      </c>
      <c r="J2175" t="s">
        <v>23</v>
      </c>
    </row>
    <row r="2176" spans="9:10" x14ac:dyDescent="0.3">
      <c r="I2176">
        <v>4</v>
      </c>
      <c r="J2176" t="s">
        <v>23</v>
      </c>
    </row>
    <row r="2177" spans="9:10" x14ac:dyDescent="0.3">
      <c r="I2177">
        <v>1</v>
      </c>
      <c r="J2177" t="s">
        <v>23</v>
      </c>
    </row>
    <row r="2178" spans="9:10" x14ac:dyDescent="0.3">
      <c r="I2178">
        <v>5</v>
      </c>
      <c r="J2178" t="s">
        <v>23</v>
      </c>
    </row>
    <row r="2179" spans="9:10" x14ac:dyDescent="0.3">
      <c r="I2179">
        <v>2</v>
      </c>
      <c r="J2179" t="s">
        <v>23</v>
      </c>
    </row>
    <row r="2180" spans="9:10" x14ac:dyDescent="0.3">
      <c r="I2180">
        <v>3</v>
      </c>
      <c r="J2180" t="s">
        <v>23</v>
      </c>
    </row>
    <row r="2181" spans="9:10" x14ac:dyDescent="0.3">
      <c r="I2181">
        <v>3</v>
      </c>
      <c r="J2181" t="s">
        <v>23</v>
      </c>
    </row>
    <row r="2182" spans="9:10" x14ac:dyDescent="0.3">
      <c r="I2182">
        <v>1</v>
      </c>
      <c r="J2182" t="s">
        <v>23</v>
      </c>
    </row>
    <row r="2183" spans="9:10" x14ac:dyDescent="0.3">
      <c r="I2183">
        <v>3</v>
      </c>
      <c r="J2183" t="s">
        <v>23</v>
      </c>
    </row>
    <row r="2184" spans="9:10" x14ac:dyDescent="0.3">
      <c r="I2184">
        <v>4</v>
      </c>
      <c r="J2184" t="s">
        <v>23</v>
      </c>
    </row>
    <row r="2185" spans="9:10" x14ac:dyDescent="0.3">
      <c r="I2185">
        <v>3</v>
      </c>
      <c r="J2185" t="s">
        <v>23</v>
      </c>
    </row>
    <row r="2186" spans="9:10" x14ac:dyDescent="0.3">
      <c r="I2186">
        <v>5</v>
      </c>
      <c r="J2186" t="s">
        <v>23</v>
      </c>
    </row>
    <row r="2187" spans="9:10" x14ac:dyDescent="0.3">
      <c r="I2187">
        <v>3</v>
      </c>
      <c r="J2187" t="s">
        <v>23</v>
      </c>
    </row>
    <row r="2188" spans="9:10" x14ac:dyDescent="0.3">
      <c r="I2188">
        <v>3</v>
      </c>
      <c r="J2188" t="s">
        <v>23</v>
      </c>
    </row>
    <row r="2189" spans="9:10" x14ac:dyDescent="0.3">
      <c r="I2189">
        <v>3</v>
      </c>
      <c r="J2189" t="s">
        <v>23</v>
      </c>
    </row>
    <row r="2190" spans="9:10" x14ac:dyDescent="0.3">
      <c r="I2190">
        <v>4</v>
      </c>
      <c r="J2190" t="s">
        <v>23</v>
      </c>
    </row>
    <row r="2191" spans="9:10" x14ac:dyDescent="0.3">
      <c r="I2191">
        <v>2</v>
      </c>
      <c r="J2191" t="s">
        <v>23</v>
      </c>
    </row>
    <row r="2192" spans="9:10" x14ac:dyDescent="0.3">
      <c r="I2192">
        <v>3</v>
      </c>
      <c r="J2192" t="s">
        <v>23</v>
      </c>
    </row>
    <row r="2193" spans="9:10" x14ac:dyDescent="0.3">
      <c r="I2193">
        <v>4</v>
      </c>
      <c r="J2193" t="s">
        <v>23</v>
      </c>
    </row>
    <row r="2194" spans="9:10" x14ac:dyDescent="0.3">
      <c r="I2194">
        <v>3</v>
      </c>
      <c r="J2194" t="s">
        <v>23</v>
      </c>
    </row>
    <row r="2195" spans="9:10" x14ac:dyDescent="0.3">
      <c r="I2195">
        <v>3</v>
      </c>
      <c r="J2195" t="s">
        <v>23</v>
      </c>
    </row>
    <row r="2196" spans="9:10" x14ac:dyDescent="0.3">
      <c r="I2196">
        <v>1</v>
      </c>
      <c r="J2196" t="s">
        <v>23</v>
      </c>
    </row>
    <row r="2197" spans="9:10" x14ac:dyDescent="0.3">
      <c r="I2197">
        <v>5</v>
      </c>
      <c r="J2197" t="s">
        <v>23</v>
      </c>
    </row>
    <row r="2198" spans="9:10" x14ac:dyDescent="0.3">
      <c r="I2198">
        <v>4</v>
      </c>
      <c r="J2198" t="s">
        <v>23</v>
      </c>
    </row>
    <row r="2199" spans="9:10" x14ac:dyDescent="0.3">
      <c r="I2199">
        <v>2</v>
      </c>
      <c r="J2199" t="s">
        <v>23</v>
      </c>
    </row>
    <row r="2200" spans="9:10" x14ac:dyDescent="0.3">
      <c r="I2200">
        <v>4</v>
      </c>
      <c r="J2200" t="s">
        <v>23</v>
      </c>
    </row>
    <row r="2201" spans="9:10" x14ac:dyDescent="0.3">
      <c r="I2201">
        <v>3</v>
      </c>
      <c r="J2201" t="s">
        <v>23</v>
      </c>
    </row>
    <row r="2202" spans="9:10" x14ac:dyDescent="0.3">
      <c r="I2202">
        <v>3</v>
      </c>
      <c r="J2202" t="s">
        <v>23</v>
      </c>
    </row>
    <row r="2203" spans="9:10" x14ac:dyDescent="0.3">
      <c r="I2203">
        <v>4</v>
      </c>
      <c r="J2203" t="s">
        <v>23</v>
      </c>
    </row>
    <row r="2204" spans="9:10" x14ac:dyDescent="0.3">
      <c r="I2204">
        <v>4</v>
      </c>
      <c r="J2204" t="s">
        <v>23</v>
      </c>
    </row>
    <row r="2205" spans="9:10" x14ac:dyDescent="0.3">
      <c r="I2205">
        <v>3</v>
      </c>
      <c r="J2205" t="s">
        <v>23</v>
      </c>
    </row>
    <row r="2206" spans="9:10" x14ac:dyDescent="0.3">
      <c r="I2206">
        <v>2</v>
      </c>
      <c r="J2206" t="s">
        <v>23</v>
      </c>
    </row>
    <row r="2207" spans="9:10" x14ac:dyDescent="0.3">
      <c r="I2207">
        <v>2</v>
      </c>
      <c r="J2207" t="s">
        <v>23</v>
      </c>
    </row>
    <row r="2208" spans="9:10" x14ac:dyDescent="0.3">
      <c r="I2208">
        <v>3</v>
      </c>
      <c r="J2208" t="s">
        <v>23</v>
      </c>
    </row>
    <row r="2209" spans="9:10" x14ac:dyDescent="0.3">
      <c r="I2209">
        <v>1</v>
      </c>
      <c r="J2209" t="s">
        <v>23</v>
      </c>
    </row>
    <row r="2210" spans="9:10" x14ac:dyDescent="0.3">
      <c r="I2210">
        <v>3</v>
      </c>
      <c r="J2210" t="s">
        <v>23</v>
      </c>
    </row>
    <row r="2211" spans="9:10" x14ac:dyDescent="0.3">
      <c r="I2211">
        <v>4</v>
      </c>
      <c r="J2211" t="s">
        <v>23</v>
      </c>
    </row>
    <row r="2212" spans="9:10" x14ac:dyDescent="0.3">
      <c r="I2212">
        <v>2</v>
      </c>
      <c r="J2212" t="s">
        <v>23</v>
      </c>
    </row>
    <row r="2213" spans="9:10" x14ac:dyDescent="0.3">
      <c r="I2213">
        <v>4</v>
      </c>
      <c r="J2213" t="s">
        <v>23</v>
      </c>
    </row>
    <row r="2214" spans="9:10" x14ac:dyDescent="0.3">
      <c r="I2214">
        <v>2</v>
      </c>
      <c r="J2214" t="s">
        <v>23</v>
      </c>
    </row>
    <row r="2215" spans="9:10" x14ac:dyDescent="0.3">
      <c r="I2215">
        <v>4</v>
      </c>
      <c r="J2215" t="s">
        <v>23</v>
      </c>
    </row>
    <row r="2216" spans="9:10" x14ac:dyDescent="0.3">
      <c r="I2216">
        <v>4</v>
      </c>
      <c r="J2216" t="s">
        <v>23</v>
      </c>
    </row>
    <row r="2217" spans="9:10" x14ac:dyDescent="0.3">
      <c r="I2217">
        <v>3</v>
      </c>
      <c r="J2217" t="s">
        <v>23</v>
      </c>
    </row>
    <row r="2218" spans="9:10" x14ac:dyDescent="0.3">
      <c r="I2218">
        <v>3</v>
      </c>
      <c r="J2218" t="s">
        <v>23</v>
      </c>
    </row>
    <row r="2219" spans="9:10" x14ac:dyDescent="0.3">
      <c r="I2219">
        <v>4</v>
      </c>
      <c r="J2219" t="s">
        <v>23</v>
      </c>
    </row>
    <row r="2220" spans="9:10" x14ac:dyDescent="0.3">
      <c r="I2220">
        <v>4</v>
      </c>
      <c r="J2220" t="s">
        <v>23</v>
      </c>
    </row>
    <row r="2221" spans="9:10" x14ac:dyDescent="0.3">
      <c r="I2221">
        <v>1</v>
      </c>
      <c r="J2221" t="s">
        <v>23</v>
      </c>
    </row>
    <row r="2222" spans="9:10" x14ac:dyDescent="0.3">
      <c r="I2222">
        <v>5</v>
      </c>
      <c r="J2222" t="s">
        <v>23</v>
      </c>
    </row>
    <row r="2223" spans="9:10" x14ac:dyDescent="0.3">
      <c r="I2223">
        <v>4</v>
      </c>
      <c r="J2223" t="s">
        <v>23</v>
      </c>
    </row>
    <row r="2224" spans="9:10" x14ac:dyDescent="0.3">
      <c r="I2224">
        <v>3</v>
      </c>
      <c r="J2224" t="s">
        <v>23</v>
      </c>
    </row>
    <row r="2225" spans="9:10" x14ac:dyDescent="0.3">
      <c r="I2225">
        <v>1</v>
      </c>
      <c r="J2225" t="s">
        <v>23</v>
      </c>
    </row>
    <row r="2226" spans="9:10" x14ac:dyDescent="0.3">
      <c r="I2226">
        <v>1</v>
      </c>
      <c r="J2226" t="s">
        <v>23</v>
      </c>
    </row>
    <row r="2227" spans="9:10" x14ac:dyDescent="0.3">
      <c r="I2227">
        <v>1</v>
      </c>
      <c r="J2227" t="s">
        <v>23</v>
      </c>
    </row>
    <row r="2228" spans="9:10" x14ac:dyDescent="0.3">
      <c r="I2228">
        <v>4</v>
      </c>
      <c r="J2228" t="s">
        <v>23</v>
      </c>
    </row>
    <row r="2229" spans="9:10" x14ac:dyDescent="0.3">
      <c r="I2229">
        <v>3</v>
      </c>
      <c r="J2229" t="s">
        <v>23</v>
      </c>
    </row>
    <row r="2230" spans="9:10" x14ac:dyDescent="0.3">
      <c r="I2230">
        <v>1</v>
      </c>
      <c r="J2230" t="s">
        <v>23</v>
      </c>
    </row>
    <row r="2231" spans="9:10" x14ac:dyDescent="0.3">
      <c r="I2231">
        <v>5</v>
      </c>
      <c r="J2231" t="s">
        <v>23</v>
      </c>
    </row>
    <row r="2232" spans="9:10" x14ac:dyDescent="0.3">
      <c r="I2232">
        <v>4</v>
      </c>
      <c r="J2232" t="s">
        <v>23</v>
      </c>
    </row>
    <row r="2233" spans="9:10" x14ac:dyDescent="0.3">
      <c r="I2233">
        <v>3</v>
      </c>
      <c r="J2233" t="s">
        <v>23</v>
      </c>
    </row>
    <row r="2234" spans="9:10" x14ac:dyDescent="0.3">
      <c r="I2234">
        <v>3</v>
      </c>
      <c r="J2234" t="s">
        <v>23</v>
      </c>
    </row>
    <row r="2235" spans="9:10" x14ac:dyDescent="0.3">
      <c r="I2235">
        <v>4</v>
      </c>
      <c r="J2235" t="s">
        <v>23</v>
      </c>
    </row>
    <row r="2236" spans="9:10" x14ac:dyDescent="0.3">
      <c r="I2236">
        <v>3</v>
      </c>
      <c r="J2236" t="s">
        <v>23</v>
      </c>
    </row>
    <row r="2237" spans="9:10" x14ac:dyDescent="0.3">
      <c r="I2237">
        <v>4</v>
      </c>
      <c r="J2237" t="s">
        <v>23</v>
      </c>
    </row>
    <row r="2238" spans="9:10" x14ac:dyDescent="0.3">
      <c r="I2238">
        <v>2</v>
      </c>
      <c r="J2238" t="s">
        <v>23</v>
      </c>
    </row>
    <row r="2239" spans="9:10" x14ac:dyDescent="0.3">
      <c r="I2239">
        <v>4</v>
      </c>
      <c r="J2239" t="s">
        <v>23</v>
      </c>
    </row>
    <row r="2240" spans="9:10" x14ac:dyDescent="0.3">
      <c r="I2240">
        <v>1</v>
      </c>
      <c r="J2240" t="s">
        <v>23</v>
      </c>
    </row>
    <row r="2241" spans="9:10" x14ac:dyDescent="0.3">
      <c r="I2241">
        <v>3</v>
      </c>
      <c r="J2241" t="s">
        <v>23</v>
      </c>
    </row>
    <row r="2242" spans="9:10" x14ac:dyDescent="0.3">
      <c r="I2242">
        <v>3</v>
      </c>
      <c r="J2242" t="s">
        <v>23</v>
      </c>
    </row>
    <row r="2243" spans="9:10" x14ac:dyDescent="0.3">
      <c r="I2243">
        <v>3</v>
      </c>
      <c r="J2243" t="s">
        <v>23</v>
      </c>
    </row>
    <row r="2244" spans="9:10" x14ac:dyDescent="0.3">
      <c r="I2244">
        <v>4</v>
      </c>
      <c r="J2244" t="s">
        <v>23</v>
      </c>
    </row>
    <row r="2245" spans="9:10" x14ac:dyDescent="0.3">
      <c r="I2245">
        <v>4</v>
      </c>
      <c r="J2245" t="s">
        <v>23</v>
      </c>
    </row>
    <row r="2246" spans="9:10" x14ac:dyDescent="0.3">
      <c r="I2246">
        <v>1</v>
      </c>
      <c r="J2246" t="s">
        <v>23</v>
      </c>
    </row>
    <row r="2247" spans="9:10" x14ac:dyDescent="0.3">
      <c r="I2247">
        <v>1</v>
      </c>
      <c r="J2247" t="s">
        <v>23</v>
      </c>
    </row>
    <row r="2248" spans="9:10" x14ac:dyDescent="0.3">
      <c r="I2248">
        <v>2</v>
      </c>
      <c r="J2248" t="s">
        <v>23</v>
      </c>
    </row>
    <row r="2249" spans="9:10" x14ac:dyDescent="0.3">
      <c r="I2249">
        <v>1</v>
      </c>
      <c r="J2249" t="s">
        <v>23</v>
      </c>
    </row>
    <row r="2250" spans="9:10" x14ac:dyDescent="0.3">
      <c r="I2250">
        <v>3</v>
      </c>
      <c r="J2250" t="s">
        <v>23</v>
      </c>
    </row>
    <row r="2251" spans="9:10" x14ac:dyDescent="0.3">
      <c r="I2251">
        <v>4</v>
      </c>
      <c r="J2251" t="s">
        <v>23</v>
      </c>
    </row>
    <row r="2252" spans="9:10" x14ac:dyDescent="0.3">
      <c r="I2252">
        <v>2</v>
      </c>
      <c r="J2252" t="s">
        <v>23</v>
      </c>
    </row>
    <row r="2253" spans="9:10" x14ac:dyDescent="0.3">
      <c r="I2253">
        <v>4</v>
      </c>
      <c r="J2253" t="s">
        <v>23</v>
      </c>
    </row>
    <row r="2254" spans="9:10" x14ac:dyDescent="0.3">
      <c r="I2254">
        <v>2</v>
      </c>
      <c r="J2254" t="s">
        <v>23</v>
      </c>
    </row>
    <row r="2255" spans="9:10" x14ac:dyDescent="0.3">
      <c r="I2255">
        <v>2</v>
      </c>
      <c r="J2255" t="s">
        <v>23</v>
      </c>
    </row>
    <row r="2256" spans="9:10" x14ac:dyDescent="0.3">
      <c r="I2256">
        <v>4</v>
      </c>
      <c r="J2256" t="s">
        <v>23</v>
      </c>
    </row>
    <row r="2257" spans="9:10" x14ac:dyDescent="0.3">
      <c r="I2257">
        <v>4</v>
      </c>
      <c r="J2257" t="s">
        <v>23</v>
      </c>
    </row>
    <row r="2258" spans="9:10" x14ac:dyDescent="0.3">
      <c r="I2258">
        <v>3</v>
      </c>
      <c r="J2258" t="s">
        <v>23</v>
      </c>
    </row>
    <row r="2259" spans="9:10" x14ac:dyDescent="0.3">
      <c r="I2259">
        <v>4</v>
      </c>
      <c r="J2259" t="s">
        <v>23</v>
      </c>
    </row>
    <row r="2260" spans="9:10" x14ac:dyDescent="0.3">
      <c r="I2260">
        <v>4</v>
      </c>
      <c r="J2260" t="s">
        <v>23</v>
      </c>
    </row>
    <row r="2261" spans="9:10" x14ac:dyDescent="0.3">
      <c r="I2261">
        <v>2</v>
      </c>
      <c r="J2261" t="s">
        <v>23</v>
      </c>
    </row>
    <row r="2262" spans="9:10" x14ac:dyDescent="0.3">
      <c r="I2262">
        <v>3</v>
      </c>
      <c r="J2262" t="s">
        <v>23</v>
      </c>
    </row>
    <row r="2263" spans="9:10" x14ac:dyDescent="0.3">
      <c r="I2263">
        <v>2</v>
      </c>
      <c r="J2263" t="s">
        <v>23</v>
      </c>
    </row>
    <row r="2264" spans="9:10" x14ac:dyDescent="0.3">
      <c r="I2264">
        <v>3</v>
      </c>
      <c r="J2264" t="s">
        <v>23</v>
      </c>
    </row>
    <row r="2265" spans="9:10" x14ac:dyDescent="0.3">
      <c r="I2265">
        <v>3</v>
      </c>
      <c r="J2265" t="s">
        <v>23</v>
      </c>
    </row>
    <row r="2266" spans="9:10" x14ac:dyDescent="0.3">
      <c r="I2266">
        <v>3</v>
      </c>
      <c r="J2266" t="s">
        <v>23</v>
      </c>
    </row>
    <row r="2267" spans="9:10" x14ac:dyDescent="0.3">
      <c r="I2267">
        <v>3</v>
      </c>
      <c r="J2267" t="s">
        <v>23</v>
      </c>
    </row>
    <row r="2268" spans="9:10" x14ac:dyDescent="0.3">
      <c r="I2268">
        <v>5</v>
      </c>
      <c r="J2268" t="s">
        <v>23</v>
      </c>
    </row>
    <row r="2269" spans="9:10" x14ac:dyDescent="0.3">
      <c r="I2269">
        <v>3</v>
      </c>
      <c r="J2269" t="s">
        <v>23</v>
      </c>
    </row>
    <row r="2270" spans="9:10" x14ac:dyDescent="0.3">
      <c r="I2270">
        <v>3</v>
      </c>
      <c r="J2270" t="s">
        <v>23</v>
      </c>
    </row>
    <row r="2271" spans="9:10" x14ac:dyDescent="0.3">
      <c r="I2271">
        <v>1</v>
      </c>
      <c r="J2271" t="s">
        <v>23</v>
      </c>
    </row>
    <row r="2272" spans="9:10" x14ac:dyDescent="0.3">
      <c r="I2272">
        <v>3</v>
      </c>
      <c r="J2272" t="s">
        <v>23</v>
      </c>
    </row>
    <row r="2273" spans="9:10" x14ac:dyDescent="0.3">
      <c r="I2273">
        <v>1</v>
      </c>
      <c r="J2273" t="s">
        <v>23</v>
      </c>
    </row>
    <row r="2274" spans="9:10" x14ac:dyDescent="0.3">
      <c r="I2274">
        <v>3</v>
      </c>
      <c r="J2274" t="s">
        <v>23</v>
      </c>
    </row>
    <row r="2275" spans="9:10" x14ac:dyDescent="0.3">
      <c r="I2275">
        <v>3</v>
      </c>
      <c r="J2275" t="s">
        <v>23</v>
      </c>
    </row>
    <row r="2276" spans="9:10" x14ac:dyDescent="0.3">
      <c r="I2276">
        <v>3</v>
      </c>
      <c r="J2276" t="s">
        <v>23</v>
      </c>
    </row>
    <row r="2277" spans="9:10" x14ac:dyDescent="0.3">
      <c r="I2277">
        <v>4</v>
      </c>
      <c r="J2277" t="s">
        <v>23</v>
      </c>
    </row>
    <row r="2278" spans="9:10" x14ac:dyDescent="0.3">
      <c r="I2278">
        <v>5</v>
      </c>
      <c r="J2278" t="s">
        <v>23</v>
      </c>
    </row>
    <row r="2279" spans="9:10" x14ac:dyDescent="0.3">
      <c r="I2279">
        <v>4</v>
      </c>
      <c r="J2279" t="s">
        <v>23</v>
      </c>
    </row>
    <row r="2280" spans="9:10" x14ac:dyDescent="0.3">
      <c r="I2280">
        <v>1</v>
      </c>
      <c r="J2280" t="s">
        <v>23</v>
      </c>
    </row>
    <row r="2281" spans="9:10" x14ac:dyDescent="0.3">
      <c r="I2281">
        <v>2</v>
      </c>
      <c r="J2281" t="s">
        <v>23</v>
      </c>
    </row>
    <row r="2282" spans="9:10" x14ac:dyDescent="0.3">
      <c r="I2282">
        <v>1</v>
      </c>
      <c r="J2282" t="s">
        <v>23</v>
      </c>
    </row>
    <row r="2283" spans="9:10" x14ac:dyDescent="0.3">
      <c r="I2283">
        <v>2</v>
      </c>
      <c r="J2283" t="s">
        <v>23</v>
      </c>
    </row>
    <row r="2284" spans="9:10" x14ac:dyDescent="0.3">
      <c r="I2284">
        <v>3</v>
      </c>
      <c r="J2284" t="s">
        <v>23</v>
      </c>
    </row>
    <row r="2285" spans="9:10" x14ac:dyDescent="0.3">
      <c r="I2285">
        <v>4</v>
      </c>
      <c r="J2285" t="s">
        <v>23</v>
      </c>
    </row>
    <row r="2286" spans="9:10" x14ac:dyDescent="0.3">
      <c r="I2286">
        <v>2</v>
      </c>
      <c r="J2286" t="s">
        <v>23</v>
      </c>
    </row>
    <row r="2287" spans="9:10" x14ac:dyDescent="0.3">
      <c r="I2287">
        <v>3</v>
      </c>
      <c r="J2287" t="s">
        <v>23</v>
      </c>
    </row>
    <row r="2288" spans="9:10" x14ac:dyDescent="0.3">
      <c r="I2288">
        <v>3</v>
      </c>
      <c r="J2288" t="s">
        <v>23</v>
      </c>
    </row>
    <row r="2289" spans="9:10" x14ac:dyDescent="0.3">
      <c r="I2289">
        <v>4</v>
      </c>
      <c r="J2289" t="s">
        <v>23</v>
      </c>
    </row>
    <row r="2290" spans="9:10" x14ac:dyDescent="0.3">
      <c r="I2290">
        <v>1</v>
      </c>
      <c r="J2290" t="s">
        <v>23</v>
      </c>
    </row>
    <row r="2291" spans="9:10" x14ac:dyDescent="0.3">
      <c r="I2291">
        <v>4</v>
      </c>
      <c r="J2291" t="s">
        <v>23</v>
      </c>
    </row>
    <row r="2292" spans="9:10" x14ac:dyDescent="0.3">
      <c r="I2292">
        <v>4</v>
      </c>
      <c r="J2292" t="s">
        <v>23</v>
      </c>
    </row>
    <row r="2293" spans="9:10" x14ac:dyDescent="0.3">
      <c r="I2293">
        <v>4</v>
      </c>
      <c r="J2293" t="s">
        <v>23</v>
      </c>
    </row>
    <row r="2294" spans="9:10" x14ac:dyDescent="0.3">
      <c r="I2294">
        <v>3</v>
      </c>
      <c r="J2294" t="s">
        <v>23</v>
      </c>
    </row>
    <row r="2295" spans="9:10" x14ac:dyDescent="0.3">
      <c r="I2295">
        <v>2</v>
      </c>
      <c r="J2295" t="s">
        <v>23</v>
      </c>
    </row>
    <row r="2296" spans="9:10" x14ac:dyDescent="0.3">
      <c r="I2296">
        <v>2</v>
      </c>
      <c r="J2296" t="s">
        <v>23</v>
      </c>
    </row>
    <row r="2297" spans="9:10" x14ac:dyDescent="0.3">
      <c r="I2297">
        <v>3</v>
      </c>
      <c r="J2297" t="s">
        <v>23</v>
      </c>
    </row>
    <row r="2298" spans="9:10" x14ac:dyDescent="0.3">
      <c r="I2298">
        <v>3</v>
      </c>
      <c r="J2298" t="s">
        <v>23</v>
      </c>
    </row>
    <row r="2299" spans="9:10" x14ac:dyDescent="0.3">
      <c r="I2299">
        <v>3</v>
      </c>
      <c r="J2299" t="s">
        <v>23</v>
      </c>
    </row>
    <row r="2300" spans="9:10" x14ac:dyDescent="0.3">
      <c r="I2300">
        <v>4</v>
      </c>
      <c r="J2300" t="s">
        <v>23</v>
      </c>
    </row>
    <row r="2301" spans="9:10" x14ac:dyDescent="0.3">
      <c r="I2301">
        <v>3</v>
      </c>
      <c r="J2301" t="s">
        <v>23</v>
      </c>
    </row>
    <row r="2302" spans="9:10" x14ac:dyDescent="0.3">
      <c r="I2302">
        <v>2</v>
      </c>
      <c r="J2302" t="s">
        <v>23</v>
      </c>
    </row>
    <row r="2303" spans="9:10" x14ac:dyDescent="0.3">
      <c r="I2303">
        <v>3</v>
      </c>
      <c r="J2303" t="s">
        <v>23</v>
      </c>
    </row>
    <row r="2304" spans="9:10" x14ac:dyDescent="0.3">
      <c r="I2304">
        <v>3</v>
      </c>
      <c r="J2304" t="s">
        <v>23</v>
      </c>
    </row>
    <row r="2305" spans="9:10" x14ac:dyDescent="0.3">
      <c r="I2305">
        <v>2</v>
      </c>
      <c r="J2305" t="s">
        <v>23</v>
      </c>
    </row>
    <row r="2306" spans="9:10" x14ac:dyDescent="0.3">
      <c r="I2306">
        <v>3</v>
      </c>
      <c r="J2306" t="s">
        <v>23</v>
      </c>
    </row>
    <row r="2307" spans="9:10" x14ac:dyDescent="0.3">
      <c r="I2307">
        <v>4</v>
      </c>
      <c r="J2307" t="s">
        <v>23</v>
      </c>
    </row>
    <row r="2308" spans="9:10" x14ac:dyDescent="0.3">
      <c r="I2308">
        <v>4</v>
      </c>
      <c r="J2308" t="s">
        <v>23</v>
      </c>
    </row>
    <row r="2309" spans="9:10" x14ac:dyDescent="0.3">
      <c r="I2309">
        <v>2</v>
      </c>
      <c r="J2309" t="s">
        <v>23</v>
      </c>
    </row>
    <row r="2310" spans="9:10" x14ac:dyDescent="0.3">
      <c r="I2310">
        <v>4</v>
      </c>
      <c r="J2310" t="s">
        <v>23</v>
      </c>
    </row>
    <row r="2311" spans="9:10" x14ac:dyDescent="0.3">
      <c r="I2311">
        <v>3</v>
      </c>
      <c r="J2311" t="s">
        <v>23</v>
      </c>
    </row>
    <row r="2312" spans="9:10" x14ac:dyDescent="0.3">
      <c r="I2312">
        <v>3</v>
      </c>
      <c r="J2312" t="s">
        <v>23</v>
      </c>
    </row>
    <row r="2313" spans="9:10" x14ac:dyDescent="0.3">
      <c r="I2313">
        <v>4</v>
      </c>
      <c r="J2313" t="s">
        <v>23</v>
      </c>
    </row>
    <row r="2314" spans="9:10" x14ac:dyDescent="0.3">
      <c r="I2314">
        <v>3</v>
      </c>
      <c r="J2314" t="s">
        <v>23</v>
      </c>
    </row>
    <row r="2315" spans="9:10" x14ac:dyDescent="0.3">
      <c r="I2315">
        <v>3</v>
      </c>
      <c r="J2315" t="s">
        <v>23</v>
      </c>
    </row>
    <row r="2316" spans="9:10" x14ac:dyDescent="0.3">
      <c r="I2316">
        <v>3</v>
      </c>
      <c r="J2316" t="s">
        <v>23</v>
      </c>
    </row>
    <row r="2317" spans="9:10" x14ac:dyDescent="0.3">
      <c r="I2317">
        <v>3</v>
      </c>
      <c r="J2317" t="s">
        <v>23</v>
      </c>
    </row>
    <row r="2318" spans="9:10" x14ac:dyDescent="0.3">
      <c r="I2318">
        <v>4</v>
      </c>
      <c r="J2318" t="s">
        <v>23</v>
      </c>
    </row>
    <row r="2319" spans="9:10" x14ac:dyDescent="0.3">
      <c r="I2319">
        <v>3</v>
      </c>
      <c r="J2319" t="s">
        <v>23</v>
      </c>
    </row>
    <row r="2320" spans="9:10" x14ac:dyDescent="0.3">
      <c r="I2320">
        <v>1</v>
      </c>
      <c r="J2320" t="s">
        <v>23</v>
      </c>
    </row>
    <row r="2321" spans="9:10" x14ac:dyDescent="0.3">
      <c r="I2321">
        <v>2</v>
      </c>
      <c r="J2321" t="s">
        <v>23</v>
      </c>
    </row>
    <row r="2322" spans="9:10" x14ac:dyDescent="0.3">
      <c r="I2322">
        <v>1</v>
      </c>
      <c r="J2322" t="s">
        <v>23</v>
      </c>
    </row>
    <row r="2323" spans="9:10" x14ac:dyDescent="0.3">
      <c r="I2323">
        <v>3</v>
      </c>
      <c r="J2323" t="s">
        <v>23</v>
      </c>
    </row>
    <row r="2324" spans="9:10" x14ac:dyDescent="0.3">
      <c r="I2324">
        <v>4</v>
      </c>
      <c r="J2324" t="s">
        <v>23</v>
      </c>
    </row>
    <row r="2325" spans="9:10" x14ac:dyDescent="0.3">
      <c r="I2325">
        <v>2</v>
      </c>
      <c r="J2325" t="s">
        <v>23</v>
      </c>
    </row>
    <row r="2326" spans="9:10" x14ac:dyDescent="0.3">
      <c r="I2326">
        <v>3</v>
      </c>
      <c r="J2326" t="s">
        <v>23</v>
      </c>
    </row>
    <row r="2327" spans="9:10" x14ac:dyDescent="0.3">
      <c r="I2327">
        <v>4</v>
      </c>
      <c r="J2327" t="s">
        <v>23</v>
      </c>
    </row>
    <row r="2328" spans="9:10" x14ac:dyDescent="0.3">
      <c r="I2328">
        <v>3</v>
      </c>
      <c r="J2328" t="s">
        <v>23</v>
      </c>
    </row>
    <row r="2329" spans="9:10" x14ac:dyDescent="0.3">
      <c r="I2329">
        <v>1</v>
      </c>
      <c r="J2329" t="s">
        <v>23</v>
      </c>
    </row>
    <row r="2330" spans="9:10" x14ac:dyDescent="0.3">
      <c r="I2330">
        <v>3</v>
      </c>
      <c r="J2330" t="s">
        <v>23</v>
      </c>
    </row>
    <row r="2331" spans="9:10" x14ac:dyDescent="0.3">
      <c r="I2331">
        <v>1</v>
      </c>
      <c r="J2331" t="s">
        <v>23</v>
      </c>
    </row>
    <row r="2332" spans="9:10" x14ac:dyDescent="0.3">
      <c r="I2332">
        <v>2</v>
      </c>
      <c r="J2332" t="s">
        <v>23</v>
      </c>
    </row>
    <row r="2333" spans="9:10" x14ac:dyDescent="0.3">
      <c r="I2333">
        <v>4</v>
      </c>
      <c r="J2333" t="s">
        <v>23</v>
      </c>
    </row>
    <row r="2334" spans="9:10" x14ac:dyDescent="0.3">
      <c r="I2334">
        <v>4</v>
      </c>
      <c r="J2334" t="s">
        <v>23</v>
      </c>
    </row>
    <row r="2335" spans="9:10" x14ac:dyDescent="0.3">
      <c r="I2335">
        <v>2</v>
      </c>
      <c r="J2335" t="s">
        <v>23</v>
      </c>
    </row>
    <row r="2336" spans="9:10" x14ac:dyDescent="0.3">
      <c r="I2336">
        <v>2</v>
      </c>
      <c r="J2336" t="s">
        <v>23</v>
      </c>
    </row>
    <row r="2337" spans="9:10" x14ac:dyDescent="0.3">
      <c r="I2337">
        <v>4</v>
      </c>
      <c r="J2337" t="s">
        <v>23</v>
      </c>
    </row>
    <row r="2338" spans="9:10" x14ac:dyDescent="0.3">
      <c r="I2338">
        <v>2</v>
      </c>
      <c r="J2338" t="s">
        <v>23</v>
      </c>
    </row>
    <row r="2339" spans="9:10" x14ac:dyDescent="0.3">
      <c r="I2339">
        <v>2</v>
      </c>
      <c r="J2339" t="s">
        <v>23</v>
      </c>
    </row>
    <row r="2340" spans="9:10" x14ac:dyDescent="0.3">
      <c r="I2340">
        <v>4</v>
      </c>
      <c r="J2340" t="s">
        <v>23</v>
      </c>
    </row>
    <row r="2341" spans="9:10" x14ac:dyDescent="0.3">
      <c r="I2341">
        <v>3</v>
      </c>
      <c r="J2341" t="s">
        <v>23</v>
      </c>
    </row>
    <row r="2342" spans="9:10" x14ac:dyDescent="0.3">
      <c r="I2342">
        <v>1</v>
      </c>
      <c r="J2342" t="s">
        <v>23</v>
      </c>
    </row>
    <row r="2343" spans="9:10" x14ac:dyDescent="0.3">
      <c r="I2343">
        <v>3</v>
      </c>
      <c r="J2343" t="s">
        <v>23</v>
      </c>
    </row>
    <row r="2344" spans="9:10" x14ac:dyDescent="0.3">
      <c r="I2344">
        <v>3</v>
      </c>
      <c r="J2344" t="s">
        <v>23</v>
      </c>
    </row>
    <row r="2345" spans="9:10" x14ac:dyDescent="0.3">
      <c r="I2345">
        <v>1</v>
      </c>
      <c r="J2345" t="s">
        <v>23</v>
      </c>
    </row>
    <row r="2346" spans="9:10" x14ac:dyDescent="0.3">
      <c r="I2346">
        <v>3</v>
      </c>
      <c r="J2346" t="s">
        <v>23</v>
      </c>
    </row>
    <row r="2347" spans="9:10" x14ac:dyDescent="0.3">
      <c r="I2347">
        <v>1</v>
      </c>
      <c r="J2347" t="s">
        <v>23</v>
      </c>
    </row>
    <row r="2348" spans="9:10" x14ac:dyDescent="0.3">
      <c r="I2348">
        <v>2</v>
      </c>
      <c r="J2348" t="s">
        <v>23</v>
      </c>
    </row>
    <row r="2349" spans="9:10" x14ac:dyDescent="0.3">
      <c r="I2349">
        <v>3</v>
      </c>
      <c r="J2349" t="s">
        <v>23</v>
      </c>
    </row>
    <row r="2350" spans="9:10" x14ac:dyDescent="0.3">
      <c r="I2350">
        <v>3</v>
      </c>
      <c r="J2350" t="s">
        <v>23</v>
      </c>
    </row>
    <row r="2351" spans="9:10" x14ac:dyDescent="0.3">
      <c r="I2351">
        <v>4</v>
      </c>
      <c r="J2351" t="s">
        <v>23</v>
      </c>
    </row>
    <row r="2352" spans="9:10" x14ac:dyDescent="0.3">
      <c r="I2352">
        <v>3</v>
      </c>
      <c r="J2352" t="s">
        <v>23</v>
      </c>
    </row>
    <row r="2353" spans="9:10" x14ac:dyDescent="0.3">
      <c r="I2353">
        <v>3</v>
      </c>
      <c r="J2353" t="s">
        <v>23</v>
      </c>
    </row>
    <row r="2354" spans="9:10" x14ac:dyDescent="0.3">
      <c r="I2354">
        <v>2</v>
      </c>
      <c r="J2354" t="s">
        <v>23</v>
      </c>
    </row>
    <row r="2355" spans="9:10" x14ac:dyDescent="0.3">
      <c r="I2355">
        <v>3</v>
      </c>
      <c r="J2355" t="s">
        <v>23</v>
      </c>
    </row>
    <row r="2356" spans="9:10" x14ac:dyDescent="0.3">
      <c r="I2356">
        <v>4</v>
      </c>
      <c r="J2356" t="s">
        <v>23</v>
      </c>
    </row>
    <row r="2357" spans="9:10" x14ac:dyDescent="0.3">
      <c r="I2357">
        <v>3</v>
      </c>
      <c r="J2357" t="s">
        <v>23</v>
      </c>
    </row>
    <row r="2358" spans="9:10" x14ac:dyDescent="0.3">
      <c r="I2358">
        <v>2</v>
      </c>
      <c r="J2358" t="s">
        <v>23</v>
      </c>
    </row>
    <row r="2359" spans="9:10" x14ac:dyDescent="0.3">
      <c r="I2359">
        <v>4</v>
      </c>
      <c r="J2359" t="s">
        <v>23</v>
      </c>
    </row>
    <row r="2360" spans="9:10" x14ac:dyDescent="0.3">
      <c r="I2360">
        <v>2</v>
      </c>
      <c r="J2360" t="s">
        <v>23</v>
      </c>
    </row>
    <row r="2361" spans="9:10" x14ac:dyDescent="0.3">
      <c r="I2361">
        <v>4</v>
      </c>
      <c r="J2361" t="s">
        <v>23</v>
      </c>
    </row>
    <row r="2362" spans="9:10" x14ac:dyDescent="0.3">
      <c r="I2362">
        <v>1</v>
      </c>
      <c r="J2362" t="s">
        <v>23</v>
      </c>
    </row>
    <row r="2363" spans="9:10" x14ac:dyDescent="0.3">
      <c r="I2363">
        <v>3</v>
      </c>
      <c r="J2363" t="s">
        <v>23</v>
      </c>
    </row>
    <row r="2364" spans="9:10" x14ac:dyDescent="0.3">
      <c r="I2364">
        <v>1</v>
      </c>
      <c r="J2364" t="s">
        <v>23</v>
      </c>
    </row>
    <row r="2365" spans="9:10" x14ac:dyDescent="0.3">
      <c r="I2365">
        <v>1</v>
      </c>
      <c r="J2365" t="s">
        <v>23</v>
      </c>
    </row>
    <row r="2366" spans="9:10" x14ac:dyDescent="0.3">
      <c r="I2366">
        <v>1</v>
      </c>
      <c r="J2366" t="s">
        <v>23</v>
      </c>
    </row>
    <row r="2367" spans="9:10" x14ac:dyDescent="0.3">
      <c r="I2367">
        <v>4</v>
      </c>
      <c r="J2367" t="s">
        <v>23</v>
      </c>
    </row>
    <row r="2368" spans="9:10" x14ac:dyDescent="0.3">
      <c r="I2368">
        <v>3</v>
      </c>
      <c r="J2368" t="s">
        <v>23</v>
      </c>
    </row>
    <row r="2369" spans="9:10" x14ac:dyDescent="0.3">
      <c r="I2369">
        <v>3</v>
      </c>
      <c r="J2369" t="s">
        <v>23</v>
      </c>
    </row>
    <row r="2370" spans="9:10" x14ac:dyDescent="0.3">
      <c r="I2370">
        <v>3</v>
      </c>
      <c r="J2370" t="s">
        <v>23</v>
      </c>
    </row>
    <row r="2371" spans="9:10" x14ac:dyDescent="0.3">
      <c r="I2371">
        <v>3</v>
      </c>
      <c r="J2371" t="s">
        <v>23</v>
      </c>
    </row>
    <row r="2372" spans="9:10" x14ac:dyDescent="0.3">
      <c r="I2372">
        <v>2</v>
      </c>
      <c r="J2372" t="s">
        <v>23</v>
      </c>
    </row>
    <row r="2373" spans="9:10" x14ac:dyDescent="0.3">
      <c r="I2373">
        <v>4</v>
      </c>
      <c r="J2373" t="s">
        <v>23</v>
      </c>
    </row>
    <row r="2374" spans="9:10" x14ac:dyDescent="0.3">
      <c r="I2374">
        <v>3</v>
      </c>
      <c r="J2374" t="s">
        <v>23</v>
      </c>
    </row>
    <row r="2375" spans="9:10" x14ac:dyDescent="0.3">
      <c r="I2375">
        <v>4</v>
      </c>
      <c r="J2375" t="s">
        <v>23</v>
      </c>
    </row>
    <row r="2376" spans="9:10" x14ac:dyDescent="0.3">
      <c r="I2376">
        <v>1</v>
      </c>
      <c r="J2376" t="s">
        <v>23</v>
      </c>
    </row>
    <row r="2377" spans="9:10" x14ac:dyDescent="0.3">
      <c r="I2377">
        <v>2</v>
      </c>
      <c r="J2377" t="s">
        <v>23</v>
      </c>
    </row>
    <row r="2378" spans="9:10" x14ac:dyDescent="0.3">
      <c r="I2378">
        <v>4</v>
      </c>
      <c r="J2378" t="s">
        <v>23</v>
      </c>
    </row>
    <row r="2379" spans="9:10" x14ac:dyDescent="0.3">
      <c r="I2379">
        <v>2</v>
      </c>
      <c r="J2379" t="s">
        <v>23</v>
      </c>
    </row>
    <row r="2380" spans="9:10" x14ac:dyDescent="0.3">
      <c r="I2380">
        <v>4</v>
      </c>
      <c r="J2380" t="s">
        <v>23</v>
      </c>
    </row>
    <row r="2381" spans="9:10" x14ac:dyDescent="0.3">
      <c r="I2381">
        <v>3</v>
      </c>
      <c r="J2381" t="s">
        <v>23</v>
      </c>
    </row>
    <row r="2382" spans="9:10" x14ac:dyDescent="0.3">
      <c r="I2382">
        <v>3</v>
      </c>
      <c r="J2382" t="s">
        <v>23</v>
      </c>
    </row>
    <row r="2383" spans="9:10" x14ac:dyDescent="0.3">
      <c r="I2383">
        <v>2</v>
      </c>
      <c r="J2383" t="s">
        <v>23</v>
      </c>
    </row>
    <row r="2384" spans="9:10" x14ac:dyDescent="0.3">
      <c r="I2384">
        <v>4</v>
      </c>
      <c r="J2384" t="s">
        <v>23</v>
      </c>
    </row>
    <row r="2385" spans="9:10" x14ac:dyDescent="0.3">
      <c r="I2385">
        <v>3</v>
      </c>
      <c r="J2385" t="s">
        <v>23</v>
      </c>
    </row>
    <row r="2386" spans="9:10" x14ac:dyDescent="0.3">
      <c r="I2386">
        <v>3</v>
      </c>
      <c r="J2386" t="s">
        <v>23</v>
      </c>
    </row>
    <row r="2387" spans="9:10" x14ac:dyDescent="0.3">
      <c r="I2387">
        <v>4</v>
      </c>
      <c r="J2387" t="s">
        <v>23</v>
      </c>
    </row>
    <row r="2388" spans="9:10" x14ac:dyDescent="0.3">
      <c r="I2388">
        <v>3</v>
      </c>
      <c r="J2388" t="s">
        <v>23</v>
      </c>
    </row>
    <row r="2389" spans="9:10" x14ac:dyDescent="0.3">
      <c r="I2389">
        <v>3</v>
      </c>
      <c r="J2389" t="s">
        <v>23</v>
      </c>
    </row>
    <row r="2390" spans="9:10" x14ac:dyDescent="0.3">
      <c r="I2390">
        <v>3</v>
      </c>
      <c r="J2390" t="s">
        <v>23</v>
      </c>
    </row>
    <row r="2391" spans="9:10" x14ac:dyDescent="0.3">
      <c r="I2391">
        <v>4</v>
      </c>
      <c r="J2391" t="s">
        <v>23</v>
      </c>
    </row>
    <row r="2392" spans="9:10" x14ac:dyDescent="0.3">
      <c r="I2392">
        <v>4</v>
      </c>
      <c r="J2392" t="s">
        <v>23</v>
      </c>
    </row>
    <row r="2393" spans="9:10" x14ac:dyDescent="0.3">
      <c r="I2393">
        <v>1</v>
      </c>
      <c r="J2393" t="s">
        <v>23</v>
      </c>
    </row>
    <row r="2394" spans="9:10" x14ac:dyDescent="0.3">
      <c r="I2394">
        <v>3</v>
      </c>
      <c r="J2394" t="s">
        <v>23</v>
      </c>
    </row>
    <row r="2395" spans="9:10" x14ac:dyDescent="0.3">
      <c r="I2395">
        <v>4</v>
      </c>
      <c r="J2395" t="s">
        <v>23</v>
      </c>
    </row>
    <row r="2396" spans="9:10" x14ac:dyDescent="0.3">
      <c r="I2396">
        <v>3</v>
      </c>
      <c r="J2396" t="s">
        <v>23</v>
      </c>
    </row>
    <row r="2397" spans="9:10" x14ac:dyDescent="0.3">
      <c r="I2397">
        <v>3</v>
      </c>
      <c r="J2397" t="s">
        <v>23</v>
      </c>
    </row>
    <row r="2398" spans="9:10" x14ac:dyDescent="0.3">
      <c r="I2398">
        <v>2</v>
      </c>
      <c r="J2398" t="s">
        <v>23</v>
      </c>
    </row>
    <row r="2399" spans="9:10" x14ac:dyDescent="0.3">
      <c r="I2399">
        <v>3</v>
      </c>
      <c r="J2399" t="s">
        <v>23</v>
      </c>
    </row>
    <row r="2400" spans="9:10" x14ac:dyDescent="0.3">
      <c r="I2400">
        <v>2</v>
      </c>
      <c r="J2400" t="s">
        <v>23</v>
      </c>
    </row>
    <row r="2401" spans="9:10" x14ac:dyDescent="0.3">
      <c r="I2401">
        <v>3</v>
      </c>
      <c r="J2401" t="s">
        <v>23</v>
      </c>
    </row>
    <row r="2402" spans="9:10" x14ac:dyDescent="0.3">
      <c r="I2402">
        <v>4</v>
      </c>
      <c r="J2402" t="s">
        <v>23</v>
      </c>
    </row>
    <row r="2403" spans="9:10" x14ac:dyDescent="0.3">
      <c r="I2403">
        <v>5</v>
      </c>
      <c r="J2403" t="s">
        <v>23</v>
      </c>
    </row>
    <row r="2404" spans="9:10" x14ac:dyDescent="0.3">
      <c r="I2404">
        <v>3</v>
      </c>
      <c r="J2404" t="s">
        <v>23</v>
      </c>
    </row>
    <row r="2405" spans="9:10" x14ac:dyDescent="0.3">
      <c r="I2405">
        <v>4</v>
      </c>
      <c r="J2405" t="s">
        <v>23</v>
      </c>
    </row>
    <row r="2406" spans="9:10" x14ac:dyDescent="0.3">
      <c r="I2406">
        <v>2</v>
      </c>
      <c r="J2406" t="s">
        <v>23</v>
      </c>
    </row>
    <row r="2407" spans="9:10" x14ac:dyDescent="0.3">
      <c r="I2407">
        <v>3</v>
      </c>
      <c r="J2407" t="s">
        <v>23</v>
      </c>
    </row>
    <row r="2408" spans="9:10" x14ac:dyDescent="0.3">
      <c r="I2408">
        <v>3</v>
      </c>
      <c r="J2408" t="s">
        <v>23</v>
      </c>
    </row>
    <row r="2409" spans="9:10" x14ac:dyDescent="0.3">
      <c r="I2409">
        <v>1</v>
      </c>
      <c r="J2409" t="s">
        <v>23</v>
      </c>
    </row>
    <row r="2410" spans="9:10" x14ac:dyDescent="0.3">
      <c r="I2410">
        <v>4</v>
      </c>
      <c r="J2410" t="s">
        <v>23</v>
      </c>
    </row>
    <row r="2411" spans="9:10" x14ac:dyDescent="0.3">
      <c r="I2411">
        <v>2</v>
      </c>
      <c r="J2411" t="s">
        <v>23</v>
      </c>
    </row>
    <row r="2412" spans="9:10" x14ac:dyDescent="0.3">
      <c r="I2412">
        <v>4</v>
      </c>
      <c r="J2412" t="s">
        <v>23</v>
      </c>
    </row>
    <row r="2413" spans="9:10" x14ac:dyDescent="0.3">
      <c r="I2413">
        <v>3</v>
      </c>
      <c r="J2413" t="s">
        <v>23</v>
      </c>
    </row>
    <row r="2414" spans="9:10" x14ac:dyDescent="0.3">
      <c r="I2414">
        <v>2</v>
      </c>
      <c r="J2414" t="s">
        <v>23</v>
      </c>
    </row>
    <row r="2415" spans="9:10" x14ac:dyDescent="0.3">
      <c r="I2415">
        <v>2</v>
      </c>
      <c r="J2415" t="s">
        <v>23</v>
      </c>
    </row>
    <row r="2416" spans="9:10" x14ac:dyDescent="0.3">
      <c r="I2416">
        <v>3</v>
      </c>
      <c r="J2416" t="s">
        <v>23</v>
      </c>
    </row>
    <row r="2417" spans="9:10" x14ac:dyDescent="0.3">
      <c r="I2417">
        <v>3</v>
      </c>
      <c r="J2417" t="s">
        <v>23</v>
      </c>
    </row>
    <row r="2418" spans="9:10" x14ac:dyDescent="0.3">
      <c r="I2418">
        <v>1</v>
      </c>
      <c r="J2418" t="s">
        <v>23</v>
      </c>
    </row>
    <row r="2419" spans="9:10" x14ac:dyDescent="0.3">
      <c r="I2419">
        <v>2</v>
      </c>
      <c r="J2419" t="s">
        <v>23</v>
      </c>
    </row>
    <row r="2420" spans="9:10" x14ac:dyDescent="0.3">
      <c r="I2420">
        <v>1</v>
      </c>
      <c r="J2420" t="s">
        <v>23</v>
      </c>
    </row>
    <row r="2421" spans="9:10" x14ac:dyDescent="0.3">
      <c r="I2421">
        <v>4</v>
      </c>
      <c r="J2421" t="s">
        <v>23</v>
      </c>
    </row>
    <row r="2422" spans="9:10" x14ac:dyDescent="0.3">
      <c r="I2422">
        <v>1</v>
      </c>
      <c r="J2422" t="s">
        <v>23</v>
      </c>
    </row>
    <row r="2423" spans="9:10" x14ac:dyDescent="0.3">
      <c r="I2423">
        <v>2</v>
      </c>
      <c r="J2423" t="s">
        <v>23</v>
      </c>
    </row>
    <row r="2424" spans="9:10" x14ac:dyDescent="0.3">
      <c r="I2424">
        <v>3</v>
      </c>
      <c r="J2424" t="s">
        <v>23</v>
      </c>
    </row>
    <row r="2425" spans="9:10" x14ac:dyDescent="0.3">
      <c r="I2425">
        <v>3</v>
      </c>
      <c r="J2425" t="s">
        <v>23</v>
      </c>
    </row>
    <row r="2426" spans="9:10" x14ac:dyDescent="0.3">
      <c r="I2426">
        <v>3</v>
      </c>
      <c r="J2426" t="s">
        <v>23</v>
      </c>
    </row>
    <row r="2427" spans="9:10" x14ac:dyDescent="0.3">
      <c r="I2427">
        <v>2</v>
      </c>
      <c r="J2427" t="s">
        <v>23</v>
      </c>
    </row>
    <row r="2428" spans="9:10" x14ac:dyDescent="0.3">
      <c r="I2428">
        <v>1</v>
      </c>
      <c r="J2428" t="s">
        <v>23</v>
      </c>
    </row>
    <row r="2429" spans="9:10" x14ac:dyDescent="0.3">
      <c r="I2429">
        <v>4</v>
      </c>
      <c r="J2429" t="s">
        <v>23</v>
      </c>
    </row>
    <row r="2430" spans="9:10" x14ac:dyDescent="0.3">
      <c r="I2430">
        <v>2</v>
      </c>
      <c r="J2430" t="s">
        <v>23</v>
      </c>
    </row>
    <row r="2431" spans="9:10" x14ac:dyDescent="0.3">
      <c r="I2431">
        <v>1</v>
      </c>
      <c r="J2431" t="s">
        <v>23</v>
      </c>
    </row>
    <row r="2432" spans="9:10" x14ac:dyDescent="0.3">
      <c r="I2432">
        <v>3</v>
      </c>
      <c r="J2432" t="s">
        <v>23</v>
      </c>
    </row>
    <row r="2433" spans="9:10" x14ac:dyDescent="0.3">
      <c r="I2433">
        <v>3</v>
      </c>
      <c r="J2433" t="s">
        <v>23</v>
      </c>
    </row>
    <row r="2434" spans="9:10" x14ac:dyDescent="0.3">
      <c r="I2434">
        <v>2</v>
      </c>
      <c r="J2434" t="s">
        <v>23</v>
      </c>
    </row>
    <row r="2435" spans="9:10" x14ac:dyDescent="0.3">
      <c r="I2435">
        <v>4</v>
      </c>
      <c r="J2435" t="s">
        <v>23</v>
      </c>
    </row>
    <row r="2436" spans="9:10" x14ac:dyDescent="0.3">
      <c r="I2436">
        <v>1</v>
      </c>
      <c r="J2436" t="s">
        <v>23</v>
      </c>
    </row>
    <row r="2437" spans="9:10" x14ac:dyDescent="0.3">
      <c r="I2437">
        <v>4</v>
      </c>
      <c r="J2437" t="s">
        <v>23</v>
      </c>
    </row>
    <row r="2438" spans="9:10" x14ac:dyDescent="0.3">
      <c r="I2438">
        <v>2</v>
      </c>
      <c r="J2438" t="s">
        <v>23</v>
      </c>
    </row>
    <row r="2439" spans="9:10" x14ac:dyDescent="0.3">
      <c r="I2439">
        <v>1</v>
      </c>
      <c r="J2439" t="s">
        <v>23</v>
      </c>
    </row>
    <row r="2440" spans="9:10" x14ac:dyDescent="0.3">
      <c r="I2440">
        <v>3</v>
      </c>
      <c r="J2440" t="s">
        <v>23</v>
      </c>
    </row>
    <row r="2441" spans="9:10" x14ac:dyDescent="0.3">
      <c r="I2441">
        <v>3</v>
      </c>
      <c r="J2441" t="s">
        <v>23</v>
      </c>
    </row>
    <row r="2442" spans="9:10" x14ac:dyDescent="0.3">
      <c r="I2442">
        <v>4</v>
      </c>
      <c r="J2442" t="s">
        <v>23</v>
      </c>
    </row>
    <row r="2443" spans="9:10" x14ac:dyDescent="0.3">
      <c r="I2443">
        <v>3</v>
      </c>
      <c r="J2443" t="s">
        <v>23</v>
      </c>
    </row>
    <row r="2444" spans="9:10" x14ac:dyDescent="0.3">
      <c r="I2444">
        <v>2</v>
      </c>
      <c r="J2444" t="s">
        <v>23</v>
      </c>
    </row>
    <row r="2445" spans="9:10" x14ac:dyDescent="0.3">
      <c r="I2445">
        <v>4</v>
      </c>
      <c r="J2445" t="s">
        <v>23</v>
      </c>
    </row>
    <row r="2446" spans="9:10" x14ac:dyDescent="0.3">
      <c r="I2446">
        <v>4</v>
      </c>
      <c r="J2446" t="s">
        <v>23</v>
      </c>
    </row>
    <row r="2447" spans="9:10" x14ac:dyDescent="0.3">
      <c r="I2447">
        <v>2</v>
      </c>
      <c r="J2447" t="s">
        <v>23</v>
      </c>
    </row>
    <row r="2448" spans="9:10" x14ac:dyDescent="0.3">
      <c r="I2448">
        <v>3</v>
      </c>
      <c r="J2448" t="s">
        <v>23</v>
      </c>
    </row>
    <row r="2449" spans="9:10" x14ac:dyDescent="0.3">
      <c r="I2449">
        <v>3</v>
      </c>
      <c r="J2449" t="s">
        <v>23</v>
      </c>
    </row>
    <row r="2450" spans="9:10" x14ac:dyDescent="0.3">
      <c r="I2450">
        <v>4</v>
      </c>
      <c r="J2450" t="s">
        <v>23</v>
      </c>
    </row>
    <row r="2451" spans="9:10" x14ac:dyDescent="0.3">
      <c r="I2451">
        <v>4</v>
      </c>
      <c r="J2451" t="s">
        <v>23</v>
      </c>
    </row>
    <row r="2452" spans="9:10" x14ac:dyDescent="0.3">
      <c r="I2452">
        <v>4</v>
      </c>
      <c r="J2452" t="s">
        <v>23</v>
      </c>
    </row>
    <row r="2453" spans="9:10" x14ac:dyDescent="0.3">
      <c r="I2453">
        <v>3</v>
      </c>
      <c r="J2453" t="s">
        <v>23</v>
      </c>
    </row>
    <row r="2454" spans="9:10" x14ac:dyDescent="0.3">
      <c r="I2454">
        <v>3</v>
      </c>
      <c r="J2454" t="s">
        <v>23</v>
      </c>
    </row>
    <row r="2455" spans="9:10" x14ac:dyDescent="0.3">
      <c r="I2455">
        <v>1</v>
      </c>
      <c r="J2455" t="s">
        <v>23</v>
      </c>
    </row>
    <row r="2456" spans="9:10" x14ac:dyDescent="0.3">
      <c r="I2456">
        <v>4</v>
      </c>
      <c r="J2456" t="s">
        <v>23</v>
      </c>
    </row>
    <row r="2457" spans="9:10" x14ac:dyDescent="0.3">
      <c r="I2457">
        <v>4</v>
      </c>
      <c r="J2457" t="s">
        <v>23</v>
      </c>
    </row>
    <row r="2458" spans="9:10" x14ac:dyDescent="0.3">
      <c r="I2458">
        <v>3</v>
      </c>
      <c r="J2458" t="s">
        <v>23</v>
      </c>
    </row>
    <row r="2459" spans="9:10" x14ac:dyDescent="0.3">
      <c r="I2459">
        <v>5</v>
      </c>
      <c r="J2459" t="s">
        <v>23</v>
      </c>
    </row>
    <row r="2460" spans="9:10" x14ac:dyDescent="0.3">
      <c r="I2460">
        <v>1</v>
      </c>
      <c r="J2460" t="s">
        <v>23</v>
      </c>
    </row>
    <row r="2461" spans="9:10" x14ac:dyDescent="0.3">
      <c r="I2461">
        <v>3</v>
      </c>
      <c r="J2461" t="s">
        <v>23</v>
      </c>
    </row>
    <row r="2462" spans="9:10" x14ac:dyDescent="0.3">
      <c r="I2462">
        <v>3</v>
      </c>
      <c r="J2462" t="s">
        <v>23</v>
      </c>
    </row>
    <row r="2463" spans="9:10" x14ac:dyDescent="0.3">
      <c r="I2463">
        <v>4</v>
      </c>
      <c r="J2463" t="s">
        <v>23</v>
      </c>
    </row>
    <row r="2464" spans="9:10" x14ac:dyDescent="0.3">
      <c r="I2464">
        <v>4</v>
      </c>
      <c r="J2464" t="s">
        <v>23</v>
      </c>
    </row>
    <row r="2465" spans="9:10" x14ac:dyDescent="0.3">
      <c r="I2465">
        <v>2</v>
      </c>
      <c r="J2465" t="s">
        <v>23</v>
      </c>
    </row>
    <row r="2466" spans="9:10" x14ac:dyDescent="0.3">
      <c r="I2466">
        <v>2</v>
      </c>
      <c r="J2466" t="s">
        <v>23</v>
      </c>
    </row>
    <row r="2467" spans="9:10" x14ac:dyDescent="0.3">
      <c r="I2467">
        <v>3</v>
      </c>
      <c r="J2467" t="s">
        <v>23</v>
      </c>
    </row>
    <row r="2468" spans="9:10" x14ac:dyDescent="0.3">
      <c r="I2468">
        <v>2</v>
      </c>
      <c r="J2468" t="s">
        <v>23</v>
      </c>
    </row>
    <row r="2469" spans="9:10" x14ac:dyDescent="0.3">
      <c r="I2469">
        <v>4</v>
      </c>
      <c r="J2469" t="s">
        <v>23</v>
      </c>
    </row>
    <row r="2470" spans="9:10" x14ac:dyDescent="0.3">
      <c r="I2470">
        <v>5</v>
      </c>
      <c r="J2470" t="s">
        <v>23</v>
      </c>
    </row>
    <row r="2471" spans="9:10" x14ac:dyDescent="0.3">
      <c r="I2471">
        <v>1</v>
      </c>
      <c r="J2471" t="s">
        <v>23</v>
      </c>
    </row>
    <row r="2472" spans="9:10" x14ac:dyDescent="0.3">
      <c r="I2472">
        <v>3</v>
      </c>
      <c r="J2472" t="s">
        <v>23</v>
      </c>
    </row>
    <row r="2473" spans="9:10" x14ac:dyDescent="0.3">
      <c r="I2473">
        <v>3</v>
      </c>
      <c r="J2473" t="s">
        <v>23</v>
      </c>
    </row>
    <row r="2474" spans="9:10" x14ac:dyDescent="0.3">
      <c r="I2474">
        <v>3</v>
      </c>
      <c r="J2474" t="s">
        <v>23</v>
      </c>
    </row>
    <row r="2475" spans="9:10" x14ac:dyDescent="0.3">
      <c r="I2475">
        <v>4</v>
      </c>
      <c r="J2475" t="s">
        <v>23</v>
      </c>
    </row>
    <row r="2476" spans="9:10" x14ac:dyDescent="0.3">
      <c r="I2476">
        <v>2</v>
      </c>
      <c r="J2476" t="s">
        <v>23</v>
      </c>
    </row>
    <row r="2477" spans="9:10" x14ac:dyDescent="0.3">
      <c r="I2477">
        <v>1</v>
      </c>
      <c r="J2477" t="s">
        <v>23</v>
      </c>
    </row>
    <row r="2478" spans="9:10" x14ac:dyDescent="0.3">
      <c r="I2478">
        <v>4</v>
      </c>
      <c r="J2478" t="s">
        <v>23</v>
      </c>
    </row>
    <row r="2479" spans="9:10" x14ac:dyDescent="0.3">
      <c r="I2479">
        <v>3</v>
      </c>
      <c r="J2479" t="s">
        <v>23</v>
      </c>
    </row>
    <row r="2480" spans="9:10" x14ac:dyDescent="0.3">
      <c r="I2480">
        <v>3</v>
      </c>
      <c r="J2480" t="s">
        <v>23</v>
      </c>
    </row>
    <row r="2481" spans="9:10" x14ac:dyDescent="0.3">
      <c r="I2481">
        <v>2</v>
      </c>
      <c r="J2481" t="s">
        <v>23</v>
      </c>
    </row>
    <row r="2482" spans="9:10" x14ac:dyDescent="0.3">
      <c r="I2482">
        <v>3</v>
      </c>
      <c r="J2482" t="s">
        <v>23</v>
      </c>
    </row>
    <row r="2483" spans="9:10" x14ac:dyDescent="0.3">
      <c r="I2483">
        <v>4</v>
      </c>
      <c r="J2483" t="s">
        <v>23</v>
      </c>
    </row>
    <row r="2484" spans="9:10" x14ac:dyDescent="0.3">
      <c r="I2484">
        <v>3</v>
      </c>
      <c r="J2484" t="s">
        <v>23</v>
      </c>
    </row>
    <row r="2485" spans="9:10" x14ac:dyDescent="0.3">
      <c r="I2485">
        <v>4</v>
      </c>
      <c r="J2485" t="s">
        <v>23</v>
      </c>
    </row>
    <row r="2486" spans="9:10" x14ac:dyDescent="0.3">
      <c r="I2486">
        <v>4</v>
      </c>
      <c r="J2486" t="s">
        <v>23</v>
      </c>
    </row>
    <row r="2487" spans="9:10" x14ac:dyDescent="0.3">
      <c r="I2487">
        <v>4</v>
      </c>
      <c r="J2487" t="s">
        <v>23</v>
      </c>
    </row>
    <row r="2488" spans="9:10" x14ac:dyDescent="0.3">
      <c r="I2488">
        <v>4</v>
      </c>
      <c r="J2488" t="s">
        <v>23</v>
      </c>
    </row>
    <row r="2489" spans="9:10" x14ac:dyDescent="0.3">
      <c r="I2489">
        <v>4</v>
      </c>
      <c r="J2489" t="s">
        <v>23</v>
      </c>
    </row>
    <row r="2490" spans="9:10" x14ac:dyDescent="0.3">
      <c r="I2490">
        <v>4</v>
      </c>
      <c r="J2490" t="s">
        <v>23</v>
      </c>
    </row>
    <row r="2491" spans="9:10" x14ac:dyDescent="0.3">
      <c r="I2491">
        <v>3</v>
      </c>
      <c r="J2491" t="s">
        <v>23</v>
      </c>
    </row>
    <row r="2492" spans="9:10" x14ac:dyDescent="0.3">
      <c r="I2492">
        <v>1</v>
      </c>
      <c r="J2492" t="s">
        <v>23</v>
      </c>
    </row>
    <row r="2493" spans="9:10" x14ac:dyDescent="0.3">
      <c r="I2493">
        <v>3</v>
      </c>
      <c r="J2493" t="s">
        <v>23</v>
      </c>
    </row>
    <row r="2494" spans="9:10" x14ac:dyDescent="0.3">
      <c r="I2494">
        <v>3</v>
      </c>
      <c r="J2494" t="s">
        <v>23</v>
      </c>
    </row>
    <row r="2495" spans="9:10" x14ac:dyDescent="0.3">
      <c r="I2495">
        <v>1</v>
      </c>
      <c r="J2495" t="s">
        <v>23</v>
      </c>
    </row>
    <row r="2496" spans="9:10" x14ac:dyDescent="0.3">
      <c r="I2496">
        <v>3</v>
      </c>
      <c r="J2496" t="s">
        <v>23</v>
      </c>
    </row>
    <row r="2497" spans="9:10" x14ac:dyDescent="0.3">
      <c r="I2497">
        <v>4</v>
      </c>
      <c r="J2497" t="s">
        <v>23</v>
      </c>
    </row>
    <row r="2498" spans="9:10" x14ac:dyDescent="0.3">
      <c r="I2498">
        <v>1</v>
      </c>
      <c r="J2498" t="s">
        <v>23</v>
      </c>
    </row>
    <row r="2499" spans="9:10" x14ac:dyDescent="0.3">
      <c r="I2499">
        <v>2</v>
      </c>
      <c r="J2499" t="s">
        <v>23</v>
      </c>
    </row>
    <row r="2500" spans="9:10" x14ac:dyDescent="0.3">
      <c r="I2500">
        <v>2</v>
      </c>
      <c r="J2500" t="s">
        <v>23</v>
      </c>
    </row>
    <row r="2501" spans="9:10" x14ac:dyDescent="0.3">
      <c r="I2501">
        <v>3</v>
      </c>
      <c r="J2501" t="s">
        <v>23</v>
      </c>
    </row>
    <row r="2502" spans="9:10" x14ac:dyDescent="0.3">
      <c r="I2502">
        <v>3</v>
      </c>
      <c r="J2502" t="s">
        <v>23</v>
      </c>
    </row>
    <row r="2503" spans="9:10" x14ac:dyDescent="0.3">
      <c r="I2503">
        <v>1</v>
      </c>
      <c r="J2503" t="s">
        <v>23</v>
      </c>
    </row>
    <row r="2504" spans="9:10" x14ac:dyDescent="0.3">
      <c r="I2504">
        <v>3</v>
      </c>
      <c r="J2504" t="s">
        <v>23</v>
      </c>
    </row>
    <row r="2505" spans="9:10" x14ac:dyDescent="0.3">
      <c r="I2505">
        <v>3</v>
      </c>
      <c r="J2505" t="s">
        <v>23</v>
      </c>
    </row>
    <row r="2506" spans="9:10" x14ac:dyDescent="0.3">
      <c r="I2506">
        <v>1</v>
      </c>
      <c r="J2506" t="s">
        <v>23</v>
      </c>
    </row>
    <row r="2507" spans="9:10" x14ac:dyDescent="0.3">
      <c r="I2507">
        <v>4</v>
      </c>
      <c r="J2507" t="s">
        <v>23</v>
      </c>
    </row>
    <row r="2508" spans="9:10" x14ac:dyDescent="0.3">
      <c r="I2508">
        <v>4</v>
      </c>
      <c r="J2508" t="s">
        <v>23</v>
      </c>
    </row>
    <row r="2509" spans="9:10" x14ac:dyDescent="0.3">
      <c r="I2509">
        <v>3</v>
      </c>
      <c r="J2509" t="s">
        <v>23</v>
      </c>
    </row>
    <row r="2510" spans="9:10" x14ac:dyDescent="0.3">
      <c r="I2510">
        <v>2</v>
      </c>
      <c r="J2510" t="s">
        <v>23</v>
      </c>
    </row>
    <row r="2511" spans="9:10" x14ac:dyDescent="0.3">
      <c r="I2511">
        <v>3</v>
      </c>
      <c r="J2511" t="s">
        <v>23</v>
      </c>
    </row>
    <row r="2512" spans="9:10" x14ac:dyDescent="0.3">
      <c r="I2512">
        <v>1</v>
      </c>
      <c r="J2512" t="s">
        <v>23</v>
      </c>
    </row>
    <row r="2513" spans="9:10" x14ac:dyDescent="0.3">
      <c r="I2513">
        <v>4</v>
      </c>
      <c r="J2513" t="s">
        <v>23</v>
      </c>
    </row>
    <row r="2514" spans="9:10" x14ac:dyDescent="0.3">
      <c r="I2514">
        <v>1</v>
      </c>
      <c r="J2514" t="s">
        <v>23</v>
      </c>
    </row>
    <row r="2515" spans="9:10" x14ac:dyDescent="0.3">
      <c r="I2515">
        <v>4</v>
      </c>
      <c r="J2515" t="s">
        <v>23</v>
      </c>
    </row>
    <row r="2516" spans="9:10" x14ac:dyDescent="0.3">
      <c r="I2516">
        <v>3</v>
      </c>
      <c r="J2516" t="s">
        <v>23</v>
      </c>
    </row>
    <row r="2517" spans="9:10" x14ac:dyDescent="0.3">
      <c r="I2517">
        <v>4</v>
      </c>
      <c r="J2517" t="s">
        <v>23</v>
      </c>
    </row>
    <row r="2518" spans="9:10" x14ac:dyDescent="0.3">
      <c r="I2518">
        <v>4</v>
      </c>
      <c r="J2518" t="s">
        <v>23</v>
      </c>
    </row>
    <row r="2519" spans="9:10" x14ac:dyDescent="0.3">
      <c r="I2519">
        <v>3</v>
      </c>
      <c r="J2519" t="s">
        <v>23</v>
      </c>
    </row>
    <row r="2520" spans="9:10" x14ac:dyDescent="0.3">
      <c r="I2520">
        <v>4</v>
      </c>
      <c r="J2520" t="s">
        <v>23</v>
      </c>
    </row>
    <row r="2521" spans="9:10" x14ac:dyDescent="0.3">
      <c r="I2521">
        <v>3</v>
      </c>
      <c r="J2521" t="s">
        <v>23</v>
      </c>
    </row>
    <row r="2522" spans="9:10" x14ac:dyDescent="0.3">
      <c r="I2522">
        <v>2</v>
      </c>
      <c r="J2522" t="s">
        <v>23</v>
      </c>
    </row>
    <row r="2523" spans="9:10" x14ac:dyDescent="0.3">
      <c r="I2523">
        <v>3</v>
      </c>
      <c r="J2523" t="s">
        <v>23</v>
      </c>
    </row>
    <row r="2524" spans="9:10" x14ac:dyDescent="0.3">
      <c r="I2524">
        <v>3</v>
      </c>
      <c r="J2524" t="s">
        <v>23</v>
      </c>
    </row>
    <row r="2525" spans="9:10" x14ac:dyDescent="0.3">
      <c r="I2525">
        <v>3</v>
      </c>
      <c r="J2525" t="s">
        <v>23</v>
      </c>
    </row>
    <row r="2526" spans="9:10" x14ac:dyDescent="0.3">
      <c r="I2526">
        <v>1</v>
      </c>
      <c r="J2526" t="s">
        <v>23</v>
      </c>
    </row>
    <row r="2527" spans="9:10" x14ac:dyDescent="0.3">
      <c r="I2527">
        <v>4</v>
      </c>
      <c r="J2527" t="s">
        <v>23</v>
      </c>
    </row>
    <row r="2528" spans="9:10" x14ac:dyDescent="0.3">
      <c r="I2528">
        <v>2</v>
      </c>
      <c r="J2528" t="s">
        <v>23</v>
      </c>
    </row>
    <row r="2529" spans="9:10" x14ac:dyDescent="0.3">
      <c r="I2529">
        <v>3</v>
      </c>
      <c r="J2529" t="s">
        <v>23</v>
      </c>
    </row>
    <row r="2530" spans="9:10" x14ac:dyDescent="0.3">
      <c r="I2530">
        <v>3</v>
      </c>
      <c r="J2530" t="s">
        <v>23</v>
      </c>
    </row>
    <row r="2531" spans="9:10" x14ac:dyDescent="0.3">
      <c r="I2531">
        <v>3</v>
      </c>
      <c r="J2531" t="s">
        <v>23</v>
      </c>
    </row>
    <row r="2532" spans="9:10" x14ac:dyDescent="0.3">
      <c r="I2532">
        <v>4</v>
      </c>
      <c r="J2532" t="s">
        <v>23</v>
      </c>
    </row>
    <row r="2533" spans="9:10" x14ac:dyDescent="0.3">
      <c r="I2533">
        <v>2</v>
      </c>
      <c r="J2533" t="s">
        <v>23</v>
      </c>
    </row>
    <row r="2534" spans="9:10" x14ac:dyDescent="0.3">
      <c r="I2534">
        <v>1</v>
      </c>
      <c r="J2534" t="s">
        <v>23</v>
      </c>
    </row>
    <row r="2535" spans="9:10" x14ac:dyDescent="0.3">
      <c r="I2535">
        <v>4</v>
      </c>
      <c r="J2535" t="s">
        <v>23</v>
      </c>
    </row>
    <row r="2536" spans="9:10" x14ac:dyDescent="0.3">
      <c r="I2536">
        <v>3</v>
      </c>
      <c r="J2536" t="s">
        <v>23</v>
      </c>
    </row>
    <row r="2537" spans="9:10" x14ac:dyDescent="0.3">
      <c r="I2537">
        <v>3</v>
      </c>
      <c r="J2537" t="s">
        <v>23</v>
      </c>
    </row>
    <row r="2538" spans="9:10" x14ac:dyDescent="0.3">
      <c r="I2538">
        <v>2</v>
      </c>
      <c r="J2538" t="s">
        <v>23</v>
      </c>
    </row>
    <row r="2539" spans="9:10" x14ac:dyDescent="0.3">
      <c r="I2539">
        <v>4</v>
      </c>
      <c r="J2539" t="s">
        <v>23</v>
      </c>
    </row>
    <row r="2540" spans="9:10" x14ac:dyDescent="0.3">
      <c r="I2540">
        <v>4</v>
      </c>
      <c r="J2540" t="s">
        <v>23</v>
      </c>
    </row>
    <row r="2541" spans="9:10" x14ac:dyDescent="0.3">
      <c r="I2541">
        <v>3</v>
      </c>
      <c r="J2541" t="s">
        <v>23</v>
      </c>
    </row>
    <row r="2542" spans="9:10" x14ac:dyDescent="0.3">
      <c r="I2542">
        <v>4</v>
      </c>
      <c r="J2542" t="s">
        <v>23</v>
      </c>
    </row>
    <row r="2543" spans="9:10" x14ac:dyDescent="0.3">
      <c r="I2543">
        <v>2</v>
      </c>
      <c r="J2543" t="s">
        <v>23</v>
      </c>
    </row>
    <row r="2544" spans="9:10" x14ac:dyDescent="0.3">
      <c r="I2544">
        <v>4</v>
      </c>
      <c r="J2544" t="s">
        <v>23</v>
      </c>
    </row>
    <row r="2545" spans="9:10" x14ac:dyDescent="0.3">
      <c r="I2545">
        <v>2</v>
      </c>
      <c r="J2545" t="s">
        <v>23</v>
      </c>
    </row>
    <row r="2546" spans="9:10" x14ac:dyDescent="0.3">
      <c r="I2546">
        <v>3</v>
      </c>
      <c r="J2546" t="s">
        <v>23</v>
      </c>
    </row>
    <row r="2547" spans="9:10" x14ac:dyDescent="0.3">
      <c r="I2547">
        <v>4</v>
      </c>
      <c r="J2547" t="s">
        <v>23</v>
      </c>
    </row>
    <row r="2548" spans="9:10" x14ac:dyDescent="0.3">
      <c r="I2548">
        <v>4</v>
      </c>
      <c r="J2548" t="s">
        <v>23</v>
      </c>
    </row>
    <row r="2549" spans="9:10" x14ac:dyDescent="0.3">
      <c r="I2549">
        <v>4</v>
      </c>
      <c r="J2549" t="s">
        <v>23</v>
      </c>
    </row>
    <row r="2550" spans="9:10" x14ac:dyDescent="0.3">
      <c r="I2550">
        <v>3</v>
      </c>
      <c r="J2550" t="s">
        <v>23</v>
      </c>
    </row>
    <row r="2551" spans="9:10" x14ac:dyDescent="0.3">
      <c r="I2551">
        <v>4</v>
      </c>
      <c r="J2551" t="s">
        <v>23</v>
      </c>
    </row>
    <row r="2552" spans="9:10" x14ac:dyDescent="0.3">
      <c r="I2552">
        <v>5</v>
      </c>
      <c r="J2552" t="s">
        <v>23</v>
      </c>
    </row>
    <row r="2553" spans="9:10" x14ac:dyDescent="0.3">
      <c r="I2553">
        <v>4</v>
      </c>
      <c r="J2553" t="s">
        <v>23</v>
      </c>
    </row>
    <row r="2554" spans="9:10" x14ac:dyDescent="0.3">
      <c r="I2554">
        <v>3</v>
      </c>
      <c r="J2554" t="s">
        <v>23</v>
      </c>
    </row>
    <row r="2555" spans="9:10" x14ac:dyDescent="0.3">
      <c r="I2555">
        <v>2</v>
      </c>
      <c r="J2555" t="s">
        <v>23</v>
      </c>
    </row>
    <row r="2556" spans="9:10" x14ac:dyDescent="0.3">
      <c r="I2556">
        <v>3</v>
      </c>
      <c r="J2556" t="s">
        <v>23</v>
      </c>
    </row>
    <row r="2557" spans="9:10" x14ac:dyDescent="0.3">
      <c r="I2557">
        <v>3</v>
      </c>
      <c r="J2557" t="s">
        <v>23</v>
      </c>
    </row>
    <row r="2558" spans="9:10" x14ac:dyDescent="0.3">
      <c r="I2558">
        <v>4</v>
      </c>
      <c r="J2558" t="s">
        <v>23</v>
      </c>
    </row>
    <row r="2559" spans="9:10" x14ac:dyDescent="0.3">
      <c r="I2559">
        <v>3</v>
      </c>
      <c r="J2559" t="s">
        <v>23</v>
      </c>
    </row>
    <row r="2560" spans="9:10" x14ac:dyDescent="0.3">
      <c r="I2560">
        <v>5</v>
      </c>
      <c r="J2560" t="s">
        <v>23</v>
      </c>
    </row>
    <row r="2561" spans="9:10" x14ac:dyDescent="0.3">
      <c r="I2561">
        <v>3</v>
      </c>
      <c r="J2561" t="s">
        <v>23</v>
      </c>
    </row>
    <row r="2562" spans="9:10" x14ac:dyDescent="0.3">
      <c r="I2562">
        <v>4</v>
      </c>
      <c r="J2562" t="s">
        <v>23</v>
      </c>
    </row>
    <row r="2563" spans="9:10" x14ac:dyDescent="0.3">
      <c r="I2563">
        <v>3</v>
      </c>
      <c r="J2563" t="s">
        <v>23</v>
      </c>
    </row>
    <row r="2564" spans="9:10" x14ac:dyDescent="0.3">
      <c r="I2564">
        <v>3</v>
      </c>
      <c r="J2564" t="s">
        <v>23</v>
      </c>
    </row>
    <row r="2565" spans="9:10" x14ac:dyDescent="0.3">
      <c r="I2565">
        <v>3</v>
      </c>
      <c r="J2565" t="s">
        <v>23</v>
      </c>
    </row>
    <row r="2566" spans="9:10" x14ac:dyDescent="0.3">
      <c r="I2566">
        <v>3</v>
      </c>
      <c r="J2566" t="s">
        <v>23</v>
      </c>
    </row>
    <row r="2567" spans="9:10" x14ac:dyDescent="0.3">
      <c r="I2567">
        <v>3</v>
      </c>
      <c r="J2567" t="s">
        <v>23</v>
      </c>
    </row>
    <row r="2568" spans="9:10" x14ac:dyDescent="0.3">
      <c r="I2568">
        <v>2</v>
      </c>
      <c r="J2568" t="s">
        <v>23</v>
      </c>
    </row>
    <row r="2569" spans="9:10" x14ac:dyDescent="0.3">
      <c r="I2569">
        <v>3</v>
      </c>
      <c r="J2569" t="s">
        <v>23</v>
      </c>
    </row>
    <row r="2570" spans="9:10" x14ac:dyDescent="0.3">
      <c r="I2570">
        <v>2</v>
      </c>
      <c r="J2570" t="s">
        <v>23</v>
      </c>
    </row>
    <row r="2571" spans="9:10" x14ac:dyDescent="0.3">
      <c r="I2571">
        <v>2</v>
      </c>
      <c r="J2571" t="s">
        <v>23</v>
      </c>
    </row>
    <row r="2572" spans="9:10" x14ac:dyDescent="0.3">
      <c r="I2572">
        <v>3</v>
      </c>
      <c r="J2572" t="s">
        <v>23</v>
      </c>
    </row>
    <row r="2573" spans="9:10" x14ac:dyDescent="0.3">
      <c r="I2573">
        <v>3</v>
      </c>
      <c r="J2573" t="s">
        <v>23</v>
      </c>
    </row>
    <row r="2574" spans="9:10" x14ac:dyDescent="0.3">
      <c r="I2574">
        <v>3</v>
      </c>
      <c r="J2574" t="s">
        <v>23</v>
      </c>
    </row>
    <row r="2575" spans="9:10" x14ac:dyDescent="0.3">
      <c r="I2575">
        <v>5</v>
      </c>
      <c r="J2575" t="s">
        <v>23</v>
      </c>
    </row>
    <row r="2576" spans="9:10" x14ac:dyDescent="0.3">
      <c r="I2576">
        <v>3</v>
      </c>
      <c r="J2576" t="s">
        <v>23</v>
      </c>
    </row>
    <row r="2577" spans="9:10" x14ac:dyDescent="0.3">
      <c r="I2577">
        <v>1</v>
      </c>
      <c r="J2577" t="s">
        <v>23</v>
      </c>
    </row>
    <row r="2578" spans="9:10" x14ac:dyDescent="0.3">
      <c r="I2578">
        <v>2</v>
      </c>
      <c r="J2578" t="s">
        <v>23</v>
      </c>
    </row>
    <row r="2579" spans="9:10" x14ac:dyDescent="0.3">
      <c r="I2579">
        <v>3</v>
      </c>
      <c r="J2579" t="s">
        <v>23</v>
      </c>
    </row>
    <row r="2580" spans="9:10" x14ac:dyDescent="0.3">
      <c r="I2580">
        <v>1</v>
      </c>
      <c r="J2580" t="s">
        <v>23</v>
      </c>
    </row>
    <row r="2581" spans="9:10" x14ac:dyDescent="0.3">
      <c r="I2581">
        <v>2</v>
      </c>
      <c r="J2581" t="s">
        <v>23</v>
      </c>
    </row>
    <row r="2582" spans="9:10" x14ac:dyDescent="0.3">
      <c r="I2582">
        <v>2</v>
      </c>
      <c r="J2582" t="s">
        <v>23</v>
      </c>
    </row>
    <row r="2583" spans="9:10" x14ac:dyDescent="0.3">
      <c r="I2583">
        <v>3</v>
      </c>
      <c r="J2583" t="s">
        <v>23</v>
      </c>
    </row>
    <row r="2584" spans="9:10" x14ac:dyDescent="0.3">
      <c r="I2584">
        <v>3</v>
      </c>
      <c r="J2584" t="s">
        <v>23</v>
      </c>
    </row>
    <row r="2585" spans="9:10" x14ac:dyDescent="0.3">
      <c r="I2585">
        <v>4</v>
      </c>
      <c r="J2585" t="s">
        <v>23</v>
      </c>
    </row>
    <row r="2586" spans="9:10" x14ac:dyDescent="0.3">
      <c r="I2586">
        <v>3</v>
      </c>
      <c r="J2586" t="s">
        <v>23</v>
      </c>
    </row>
    <row r="2587" spans="9:10" x14ac:dyDescent="0.3">
      <c r="I2587">
        <v>4</v>
      </c>
      <c r="J2587" t="s">
        <v>23</v>
      </c>
    </row>
    <row r="2588" spans="9:10" x14ac:dyDescent="0.3">
      <c r="I2588">
        <v>2</v>
      </c>
      <c r="J2588" t="s">
        <v>23</v>
      </c>
    </row>
    <row r="2589" spans="9:10" x14ac:dyDescent="0.3">
      <c r="I2589">
        <v>3</v>
      </c>
      <c r="J2589" t="s">
        <v>23</v>
      </c>
    </row>
    <row r="2590" spans="9:10" x14ac:dyDescent="0.3">
      <c r="I2590">
        <v>1</v>
      </c>
      <c r="J2590" t="s">
        <v>23</v>
      </c>
    </row>
    <row r="2591" spans="9:10" x14ac:dyDescent="0.3">
      <c r="I2591">
        <v>4</v>
      </c>
      <c r="J2591" t="s">
        <v>23</v>
      </c>
    </row>
    <row r="2592" spans="9:10" x14ac:dyDescent="0.3">
      <c r="I2592">
        <v>4</v>
      </c>
      <c r="J2592" t="s">
        <v>23</v>
      </c>
    </row>
    <row r="2593" spans="9:10" x14ac:dyDescent="0.3">
      <c r="I2593">
        <v>4</v>
      </c>
      <c r="J2593" t="s">
        <v>23</v>
      </c>
    </row>
    <row r="2594" spans="9:10" x14ac:dyDescent="0.3">
      <c r="I2594">
        <v>3</v>
      </c>
      <c r="J2594" t="s">
        <v>23</v>
      </c>
    </row>
    <row r="2595" spans="9:10" x14ac:dyDescent="0.3">
      <c r="I2595">
        <v>3</v>
      </c>
      <c r="J2595" t="s">
        <v>23</v>
      </c>
    </row>
    <row r="2596" spans="9:10" x14ac:dyDescent="0.3">
      <c r="I2596">
        <v>2</v>
      </c>
      <c r="J2596" t="s">
        <v>23</v>
      </c>
    </row>
    <row r="2597" spans="9:10" x14ac:dyDescent="0.3">
      <c r="I2597">
        <v>3</v>
      </c>
      <c r="J2597" t="s">
        <v>23</v>
      </c>
    </row>
    <row r="2598" spans="9:10" x14ac:dyDescent="0.3">
      <c r="I2598">
        <v>3</v>
      </c>
      <c r="J2598" t="s">
        <v>23</v>
      </c>
    </row>
    <row r="2599" spans="9:10" x14ac:dyDescent="0.3">
      <c r="I2599">
        <v>3</v>
      </c>
      <c r="J2599" t="s">
        <v>23</v>
      </c>
    </row>
    <row r="2600" spans="9:10" x14ac:dyDescent="0.3">
      <c r="I2600">
        <v>3</v>
      </c>
      <c r="J2600" t="s">
        <v>23</v>
      </c>
    </row>
    <row r="2601" spans="9:10" x14ac:dyDescent="0.3">
      <c r="I2601">
        <v>3</v>
      </c>
      <c r="J2601" t="s">
        <v>23</v>
      </c>
    </row>
    <row r="2602" spans="9:10" x14ac:dyDescent="0.3">
      <c r="I2602">
        <v>4</v>
      </c>
      <c r="J2602" t="s">
        <v>23</v>
      </c>
    </row>
    <row r="2603" spans="9:10" x14ac:dyDescent="0.3">
      <c r="I2603">
        <v>4</v>
      </c>
      <c r="J2603" t="s">
        <v>23</v>
      </c>
    </row>
    <row r="2604" spans="9:10" x14ac:dyDescent="0.3">
      <c r="I2604">
        <v>3</v>
      </c>
      <c r="J2604" t="s">
        <v>23</v>
      </c>
    </row>
    <row r="2605" spans="9:10" x14ac:dyDescent="0.3">
      <c r="I2605">
        <v>4</v>
      </c>
      <c r="J2605" t="s">
        <v>23</v>
      </c>
    </row>
    <row r="2606" spans="9:10" x14ac:dyDescent="0.3">
      <c r="I2606">
        <v>2</v>
      </c>
      <c r="J2606" t="s">
        <v>23</v>
      </c>
    </row>
    <row r="2607" spans="9:10" x14ac:dyDescent="0.3">
      <c r="I2607">
        <v>3</v>
      </c>
      <c r="J2607" t="s">
        <v>23</v>
      </c>
    </row>
    <row r="2608" spans="9:10" x14ac:dyDescent="0.3">
      <c r="I2608">
        <v>3</v>
      </c>
      <c r="J2608" t="s">
        <v>23</v>
      </c>
    </row>
    <row r="2609" spans="9:10" x14ac:dyDescent="0.3">
      <c r="I2609">
        <v>4</v>
      </c>
      <c r="J2609" t="s">
        <v>23</v>
      </c>
    </row>
    <row r="2610" spans="9:10" x14ac:dyDescent="0.3">
      <c r="I2610">
        <v>2</v>
      </c>
      <c r="J2610" t="s">
        <v>23</v>
      </c>
    </row>
    <row r="2611" spans="9:10" x14ac:dyDescent="0.3">
      <c r="I2611">
        <v>4</v>
      </c>
      <c r="J2611" t="s">
        <v>23</v>
      </c>
    </row>
    <row r="2612" spans="9:10" x14ac:dyDescent="0.3">
      <c r="I2612">
        <v>2</v>
      </c>
      <c r="J2612" t="s">
        <v>23</v>
      </c>
    </row>
    <row r="2613" spans="9:10" x14ac:dyDescent="0.3">
      <c r="I2613">
        <v>3</v>
      </c>
      <c r="J2613" t="s">
        <v>23</v>
      </c>
    </row>
    <row r="2614" spans="9:10" x14ac:dyDescent="0.3">
      <c r="I2614">
        <v>3</v>
      </c>
      <c r="J2614" t="s">
        <v>23</v>
      </c>
    </row>
    <row r="2615" spans="9:10" x14ac:dyDescent="0.3">
      <c r="I2615">
        <v>1</v>
      </c>
      <c r="J2615" t="s">
        <v>23</v>
      </c>
    </row>
    <row r="2616" spans="9:10" x14ac:dyDescent="0.3">
      <c r="I2616">
        <v>2</v>
      </c>
      <c r="J2616" t="s">
        <v>23</v>
      </c>
    </row>
    <row r="2617" spans="9:10" x14ac:dyDescent="0.3">
      <c r="I2617">
        <v>4</v>
      </c>
      <c r="J2617" t="s">
        <v>23</v>
      </c>
    </row>
    <row r="2618" spans="9:10" x14ac:dyDescent="0.3">
      <c r="I2618">
        <v>2</v>
      </c>
      <c r="J2618" t="s">
        <v>23</v>
      </c>
    </row>
    <row r="2619" spans="9:10" x14ac:dyDescent="0.3">
      <c r="I2619">
        <v>3</v>
      </c>
      <c r="J2619" t="s">
        <v>23</v>
      </c>
    </row>
    <row r="2620" spans="9:10" x14ac:dyDescent="0.3">
      <c r="I2620">
        <v>3</v>
      </c>
      <c r="J2620" t="s">
        <v>23</v>
      </c>
    </row>
    <row r="2621" spans="9:10" x14ac:dyDescent="0.3">
      <c r="I2621">
        <v>3</v>
      </c>
      <c r="J2621" t="s">
        <v>23</v>
      </c>
    </row>
    <row r="2622" spans="9:10" x14ac:dyDescent="0.3">
      <c r="I2622">
        <v>2</v>
      </c>
      <c r="J2622" t="s">
        <v>23</v>
      </c>
    </row>
    <row r="2623" spans="9:10" x14ac:dyDescent="0.3">
      <c r="I2623">
        <v>4</v>
      </c>
      <c r="J2623" t="s">
        <v>23</v>
      </c>
    </row>
    <row r="2624" spans="9:10" x14ac:dyDescent="0.3">
      <c r="I2624">
        <v>4</v>
      </c>
      <c r="J2624" t="s">
        <v>23</v>
      </c>
    </row>
    <row r="2625" spans="9:10" x14ac:dyDescent="0.3">
      <c r="I2625">
        <v>3</v>
      </c>
      <c r="J2625" t="s">
        <v>23</v>
      </c>
    </row>
    <row r="2626" spans="9:10" x14ac:dyDescent="0.3">
      <c r="I2626">
        <v>3</v>
      </c>
      <c r="J2626" t="s">
        <v>23</v>
      </c>
    </row>
    <row r="2627" spans="9:10" x14ac:dyDescent="0.3">
      <c r="I2627">
        <v>2</v>
      </c>
      <c r="J2627" t="s">
        <v>23</v>
      </c>
    </row>
    <row r="2628" spans="9:10" x14ac:dyDescent="0.3">
      <c r="I2628">
        <v>3</v>
      </c>
      <c r="J2628" t="s">
        <v>23</v>
      </c>
    </row>
    <row r="2629" spans="9:10" x14ac:dyDescent="0.3">
      <c r="I2629">
        <v>3</v>
      </c>
      <c r="J2629" t="s">
        <v>23</v>
      </c>
    </row>
    <row r="2630" spans="9:10" x14ac:dyDescent="0.3">
      <c r="I2630">
        <v>1</v>
      </c>
      <c r="J2630" t="s">
        <v>23</v>
      </c>
    </row>
    <row r="2631" spans="9:10" x14ac:dyDescent="0.3">
      <c r="I2631">
        <v>4</v>
      </c>
      <c r="J2631" t="s">
        <v>23</v>
      </c>
    </row>
    <row r="2632" spans="9:10" x14ac:dyDescent="0.3">
      <c r="I2632">
        <v>3</v>
      </c>
      <c r="J2632" t="s">
        <v>23</v>
      </c>
    </row>
    <row r="2633" spans="9:10" x14ac:dyDescent="0.3">
      <c r="I2633">
        <v>1</v>
      </c>
      <c r="J2633" t="s">
        <v>23</v>
      </c>
    </row>
    <row r="2634" spans="9:10" x14ac:dyDescent="0.3">
      <c r="I2634">
        <v>3</v>
      </c>
      <c r="J2634" t="s">
        <v>23</v>
      </c>
    </row>
    <row r="2635" spans="9:10" x14ac:dyDescent="0.3">
      <c r="I2635">
        <v>3</v>
      </c>
      <c r="J2635" t="s">
        <v>23</v>
      </c>
    </row>
    <row r="2636" spans="9:10" x14ac:dyDescent="0.3">
      <c r="I2636">
        <v>4</v>
      </c>
      <c r="J2636" t="s">
        <v>23</v>
      </c>
    </row>
    <row r="2637" spans="9:10" x14ac:dyDescent="0.3">
      <c r="I2637">
        <v>4</v>
      </c>
      <c r="J2637" t="s">
        <v>23</v>
      </c>
    </row>
    <row r="2638" spans="9:10" x14ac:dyDescent="0.3">
      <c r="I2638">
        <v>3</v>
      </c>
      <c r="J2638" t="s">
        <v>23</v>
      </c>
    </row>
    <row r="2639" spans="9:10" x14ac:dyDescent="0.3">
      <c r="I2639">
        <v>4</v>
      </c>
      <c r="J2639" t="s">
        <v>23</v>
      </c>
    </row>
    <row r="2640" spans="9:10" x14ac:dyDescent="0.3">
      <c r="I2640">
        <v>4</v>
      </c>
      <c r="J2640" t="s">
        <v>23</v>
      </c>
    </row>
    <row r="2641" spans="9:10" x14ac:dyDescent="0.3">
      <c r="I2641">
        <v>3</v>
      </c>
      <c r="J2641" t="s">
        <v>23</v>
      </c>
    </row>
    <row r="2642" spans="9:10" x14ac:dyDescent="0.3">
      <c r="I2642">
        <v>1</v>
      </c>
      <c r="J2642" t="s">
        <v>23</v>
      </c>
    </row>
    <row r="2643" spans="9:10" x14ac:dyDescent="0.3">
      <c r="I2643">
        <v>1</v>
      </c>
      <c r="J2643" t="s">
        <v>23</v>
      </c>
    </row>
    <row r="2644" spans="9:10" x14ac:dyDescent="0.3">
      <c r="I2644">
        <v>1</v>
      </c>
      <c r="J2644" t="s">
        <v>23</v>
      </c>
    </row>
    <row r="2645" spans="9:10" x14ac:dyDescent="0.3">
      <c r="I2645">
        <v>2</v>
      </c>
      <c r="J2645" t="s">
        <v>23</v>
      </c>
    </row>
    <row r="2646" spans="9:10" x14ac:dyDescent="0.3">
      <c r="I2646">
        <v>1</v>
      </c>
      <c r="J2646" t="s">
        <v>23</v>
      </c>
    </row>
    <row r="2647" spans="9:10" x14ac:dyDescent="0.3">
      <c r="I2647">
        <v>3</v>
      </c>
      <c r="J2647" t="s">
        <v>23</v>
      </c>
    </row>
    <row r="2648" spans="9:10" x14ac:dyDescent="0.3">
      <c r="I2648">
        <v>3</v>
      </c>
      <c r="J2648" t="s">
        <v>23</v>
      </c>
    </row>
    <row r="2649" spans="9:10" x14ac:dyDescent="0.3">
      <c r="I2649">
        <v>4</v>
      </c>
      <c r="J2649" t="s">
        <v>23</v>
      </c>
    </row>
    <row r="2650" spans="9:10" x14ac:dyDescent="0.3">
      <c r="I2650">
        <v>1</v>
      </c>
      <c r="J2650" t="s">
        <v>23</v>
      </c>
    </row>
    <row r="2651" spans="9:10" x14ac:dyDescent="0.3">
      <c r="I2651">
        <v>3</v>
      </c>
      <c r="J2651" t="s">
        <v>23</v>
      </c>
    </row>
    <row r="2652" spans="9:10" x14ac:dyDescent="0.3">
      <c r="I2652">
        <v>4</v>
      </c>
      <c r="J2652" t="s">
        <v>23</v>
      </c>
    </row>
    <row r="2653" spans="9:10" x14ac:dyDescent="0.3">
      <c r="I2653">
        <v>3</v>
      </c>
      <c r="J2653" t="s">
        <v>23</v>
      </c>
    </row>
    <row r="2654" spans="9:10" x14ac:dyDescent="0.3">
      <c r="I2654">
        <v>2</v>
      </c>
      <c r="J2654" t="s">
        <v>23</v>
      </c>
    </row>
    <row r="2655" spans="9:10" x14ac:dyDescent="0.3">
      <c r="I2655">
        <v>3</v>
      </c>
      <c r="J2655" t="s">
        <v>23</v>
      </c>
    </row>
    <row r="2656" spans="9:10" x14ac:dyDescent="0.3">
      <c r="I2656">
        <v>2</v>
      </c>
      <c r="J2656" t="s">
        <v>23</v>
      </c>
    </row>
    <row r="2657" spans="9:10" x14ac:dyDescent="0.3">
      <c r="I2657">
        <v>3</v>
      </c>
      <c r="J2657" t="s">
        <v>23</v>
      </c>
    </row>
    <row r="2658" spans="9:10" x14ac:dyDescent="0.3">
      <c r="I2658">
        <v>3</v>
      </c>
      <c r="J2658" t="s">
        <v>23</v>
      </c>
    </row>
    <row r="2659" spans="9:10" x14ac:dyDescent="0.3">
      <c r="I2659">
        <v>4</v>
      </c>
      <c r="J2659" t="s">
        <v>23</v>
      </c>
    </row>
    <row r="2660" spans="9:10" x14ac:dyDescent="0.3">
      <c r="I2660">
        <v>4</v>
      </c>
      <c r="J2660" t="s">
        <v>23</v>
      </c>
    </row>
    <row r="2661" spans="9:10" x14ac:dyDescent="0.3">
      <c r="I2661">
        <v>4</v>
      </c>
      <c r="J2661" t="s">
        <v>23</v>
      </c>
    </row>
    <row r="2662" spans="9:10" x14ac:dyDescent="0.3">
      <c r="I2662">
        <v>4</v>
      </c>
      <c r="J2662" t="s">
        <v>23</v>
      </c>
    </row>
    <row r="2663" spans="9:10" x14ac:dyDescent="0.3">
      <c r="I2663">
        <v>5</v>
      </c>
      <c r="J2663" t="s">
        <v>23</v>
      </c>
    </row>
    <row r="2664" spans="9:10" x14ac:dyDescent="0.3">
      <c r="I2664">
        <v>4</v>
      </c>
      <c r="J2664" t="s">
        <v>23</v>
      </c>
    </row>
    <row r="2665" spans="9:10" x14ac:dyDescent="0.3">
      <c r="I2665">
        <v>3</v>
      </c>
      <c r="J2665" t="s">
        <v>23</v>
      </c>
    </row>
    <row r="2666" spans="9:10" x14ac:dyDescent="0.3">
      <c r="I2666">
        <v>1</v>
      </c>
      <c r="J2666" t="s">
        <v>23</v>
      </c>
    </row>
    <row r="2667" spans="9:10" x14ac:dyDescent="0.3">
      <c r="I2667">
        <v>4</v>
      </c>
      <c r="J2667" t="s">
        <v>23</v>
      </c>
    </row>
    <row r="2668" spans="9:10" x14ac:dyDescent="0.3">
      <c r="I2668">
        <v>4</v>
      </c>
      <c r="J2668" t="s">
        <v>23</v>
      </c>
    </row>
    <row r="2669" spans="9:10" x14ac:dyDescent="0.3">
      <c r="I2669">
        <v>2</v>
      </c>
      <c r="J2669" t="s">
        <v>23</v>
      </c>
    </row>
    <row r="2670" spans="9:10" x14ac:dyDescent="0.3">
      <c r="I2670">
        <v>2</v>
      </c>
      <c r="J2670" t="s">
        <v>23</v>
      </c>
    </row>
    <row r="2671" spans="9:10" x14ac:dyDescent="0.3">
      <c r="I2671">
        <v>2</v>
      </c>
      <c r="J2671" t="s">
        <v>23</v>
      </c>
    </row>
    <row r="2672" spans="9:10" x14ac:dyDescent="0.3">
      <c r="I2672">
        <v>4</v>
      </c>
      <c r="J2672" t="s">
        <v>23</v>
      </c>
    </row>
    <row r="2673" spans="9:10" x14ac:dyDescent="0.3">
      <c r="I2673">
        <v>1</v>
      </c>
      <c r="J2673" t="s">
        <v>23</v>
      </c>
    </row>
    <row r="2674" spans="9:10" x14ac:dyDescent="0.3">
      <c r="I2674">
        <v>5</v>
      </c>
      <c r="J2674" t="s">
        <v>23</v>
      </c>
    </row>
    <row r="2675" spans="9:10" x14ac:dyDescent="0.3">
      <c r="I2675">
        <v>3</v>
      </c>
      <c r="J2675" t="s">
        <v>23</v>
      </c>
    </row>
    <row r="2676" spans="9:10" x14ac:dyDescent="0.3">
      <c r="I2676">
        <v>5</v>
      </c>
      <c r="J2676" t="s">
        <v>23</v>
      </c>
    </row>
    <row r="2677" spans="9:10" x14ac:dyDescent="0.3">
      <c r="I2677">
        <v>2</v>
      </c>
      <c r="J2677" t="s">
        <v>23</v>
      </c>
    </row>
    <row r="2678" spans="9:10" x14ac:dyDescent="0.3">
      <c r="I2678">
        <v>3</v>
      </c>
      <c r="J2678" t="s">
        <v>23</v>
      </c>
    </row>
    <row r="2679" spans="9:10" x14ac:dyDescent="0.3">
      <c r="I2679">
        <v>3</v>
      </c>
      <c r="J2679" t="s">
        <v>23</v>
      </c>
    </row>
    <row r="2680" spans="9:10" x14ac:dyDescent="0.3">
      <c r="I2680">
        <v>5</v>
      </c>
      <c r="J2680" t="s">
        <v>23</v>
      </c>
    </row>
    <row r="2681" spans="9:10" x14ac:dyDescent="0.3">
      <c r="I2681">
        <v>3</v>
      </c>
      <c r="J2681" t="s">
        <v>23</v>
      </c>
    </row>
    <row r="2682" spans="9:10" x14ac:dyDescent="0.3">
      <c r="I2682">
        <v>2</v>
      </c>
      <c r="J2682" t="s">
        <v>23</v>
      </c>
    </row>
    <row r="2683" spans="9:10" x14ac:dyDescent="0.3">
      <c r="I2683">
        <v>3</v>
      </c>
      <c r="J2683" t="s">
        <v>23</v>
      </c>
    </row>
    <row r="2684" spans="9:10" x14ac:dyDescent="0.3">
      <c r="I2684">
        <v>3</v>
      </c>
      <c r="J2684" t="s">
        <v>23</v>
      </c>
    </row>
    <row r="2685" spans="9:10" x14ac:dyDescent="0.3">
      <c r="I2685">
        <v>1</v>
      </c>
      <c r="J2685" t="s">
        <v>23</v>
      </c>
    </row>
    <row r="2686" spans="9:10" x14ac:dyDescent="0.3">
      <c r="I2686">
        <v>3</v>
      </c>
      <c r="J2686" t="s">
        <v>23</v>
      </c>
    </row>
    <row r="2687" spans="9:10" x14ac:dyDescent="0.3">
      <c r="I2687">
        <v>3</v>
      </c>
      <c r="J2687" t="s">
        <v>23</v>
      </c>
    </row>
    <row r="2688" spans="9:10" x14ac:dyDescent="0.3">
      <c r="I2688">
        <v>3</v>
      </c>
      <c r="J2688" t="s">
        <v>23</v>
      </c>
    </row>
    <row r="2689" spans="9:10" x14ac:dyDescent="0.3">
      <c r="I2689">
        <v>4</v>
      </c>
      <c r="J2689" t="s">
        <v>23</v>
      </c>
    </row>
    <row r="2690" spans="9:10" x14ac:dyDescent="0.3">
      <c r="I2690">
        <v>3</v>
      </c>
      <c r="J2690" t="s">
        <v>23</v>
      </c>
    </row>
    <row r="2691" spans="9:10" x14ac:dyDescent="0.3">
      <c r="I2691">
        <v>3</v>
      </c>
      <c r="J2691" t="s">
        <v>23</v>
      </c>
    </row>
    <row r="2692" spans="9:10" x14ac:dyDescent="0.3">
      <c r="I2692">
        <v>3</v>
      </c>
      <c r="J2692" t="s">
        <v>23</v>
      </c>
    </row>
    <row r="2693" spans="9:10" x14ac:dyDescent="0.3">
      <c r="I2693">
        <v>3</v>
      </c>
      <c r="J2693" t="s">
        <v>23</v>
      </c>
    </row>
    <row r="2694" spans="9:10" x14ac:dyDescent="0.3">
      <c r="I2694">
        <v>1</v>
      </c>
      <c r="J2694" t="s">
        <v>23</v>
      </c>
    </row>
    <row r="2695" spans="9:10" x14ac:dyDescent="0.3">
      <c r="I2695">
        <v>5</v>
      </c>
      <c r="J2695" t="s">
        <v>23</v>
      </c>
    </row>
    <row r="2696" spans="9:10" x14ac:dyDescent="0.3">
      <c r="I2696">
        <v>3</v>
      </c>
      <c r="J2696" t="s">
        <v>23</v>
      </c>
    </row>
    <row r="2697" spans="9:10" x14ac:dyDescent="0.3">
      <c r="I2697">
        <v>4</v>
      </c>
      <c r="J2697" t="s">
        <v>23</v>
      </c>
    </row>
    <row r="2698" spans="9:10" x14ac:dyDescent="0.3">
      <c r="I2698">
        <v>3</v>
      </c>
      <c r="J2698" t="s">
        <v>23</v>
      </c>
    </row>
    <row r="2699" spans="9:10" x14ac:dyDescent="0.3">
      <c r="I2699">
        <v>3</v>
      </c>
      <c r="J2699" t="s">
        <v>23</v>
      </c>
    </row>
    <row r="2700" spans="9:10" x14ac:dyDescent="0.3">
      <c r="I2700">
        <v>3</v>
      </c>
      <c r="J2700" t="s">
        <v>23</v>
      </c>
    </row>
    <row r="2701" spans="9:10" x14ac:dyDescent="0.3">
      <c r="I2701">
        <v>4</v>
      </c>
      <c r="J2701" t="s">
        <v>23</v>
      </c>
    </row>
    <row r="2702" spans="9:10" x14ac:dyDescent="0.3">
      <c r="I2702">
        <v>1</v>
      </c>
      <c r="J2702" t="s">
        <v>23</v>
      </c>
    </row>
    <row r="2703" spans="9:10" x14ac:dyDescent="0.3">
      <c r="I2703">
        <v>3</v>
      </c>
      <c r="J2703" t="s">
        <v>23</v>
      </c>
    </row>
    <row r="2704" spans="9:10" x14ac:dyDescent="0.3">
      <c r="I2704">
        <v>2</v>
      </c>
      <c r="J2704" t="s">
        <v>23</v>
      </c>
    </row>
    <row r="2705" spans="9:10" x14ac:dyDescent="0.3">
      <c r="I2705">
        <v>1</v>
      </c>
      <c r="J2705" t="s">
        <v>23</v>
      </c>
    </row>
    <row r="2706" spans="9:10" x14ac:dyDescent="0.3">
      <c r="I2706">
        <v>3</v>
      </c>
      <c r="J2706" t="s">
        <v>23</v>
      </c>
    </row>
    <row r="2707" spans="9:10" x14ac:dyDescent="0.3">
      <c r="I2707">
        <v>3</v>
      </c>
      <c r="J2707" t="s">
        <v>23</v>
      </c>
    </row>
    <row r="2708" spans="9:10" x14ac:dyDescent="0.3">
      <c r="I2708">
        <v>4</v>
      </c>
      <c r="J2708" t="s">
        <v>23</v>
      </c>
    </row>
    <row r="2709" spans="9:10" x14ac:dyDescent="0.3">
      <c r="I2709">
        <v>3</v>
      </c>
      <c r="J2709" t="s">
        <v>23</v>
      </c>
    </row>
    <row r="2710" spans="9:10" x14ac:dyDescent="0.3">
      <c r="I2710">
        <v>2</v>
      </c>
      <c r="J2710" t="s">
        <v>23</v>
      </c>
    </row>
    <row r="2711" spans="9:10" x14ac:dyDescent="0.3">
      <c r="I2711">
        <v>3</v>
      </c>
      <c r="J2711" t="s">
        <v>23</v>
      </c>
    </row>
    <row r="2712" spans="9:10" x14ac:dyDescent="0.3">
      <c r="I2712">
        <v>3</v>
      </c>
      <c r="J2712" t="s">
        <v>23</v>
      </c>
    </row>
    <row r="2713" spans="9:10" x14ac:dyDescent="0.3">
      <c r="I2713">
        <v>2</v>
      </c>
      <c r="J2713" t="s">
        <v>23</v>
      </c>
    </row>
    <row r="2714" spans="9:10" x14ac:dyDescent="0.3">
      <c r="I2714">
        <v>1</v>
      </c>
      <c r="J2714" t="s">
        <v>23</v>
      </c>
    </row>
    <row r="2715" spans="9:10" x14ac:dyDescent="0.3">
      <c r="I2715">
        <v>5</v>
      </c>
      <c r="J2715" t="s">
        <v>23</v>
      </c>
    </row>
    <row r="2716" spans="9:10" x14ac:dyDescent="0.3">
      <c r="I2716">
        <v>3</v>
      </c>
      <c r="J2716" t="s">
        <v>23</v>
      </c>
    </row>
    <row r="2717" spans="9:10" x14ac:dyDescent="0.3">
      <c r="I2717">
        <v>4</v>
      </c>
      <c r="J2717" t="s">
        <v>23</v>
      </c>
    </row>
    <row r="2718" spans="9:10" x14ac:dyDescent="0.3">
      <c r="I2718">
        <v>4</v>
      </c>
      <c r="J2718" t="s">
        <v>23</v>
      </c>
    </row>
    <row r="2719" spans="9:10" x14ac:dyDescent="0.3">
      <c r="I2719">
        <v>3</v>
      </c>
      <c r="J2719" t="s">
        <v>23</v>
      </c>
    </row>
    <row r="2720" spans="9:10" x14ac:dyDescent="0.3">
      <c r="I2720">
        <v>3</v>
      </c>
      <c r="J2720" t="s">
        <v>23</v>
      </c>
    </row>
    <row r="2721" spans="9:10" x14ac:dyDescent="0.3">
      <c r="I2721">
        <v>3</v>
      </c>
      <c r="J2721" t="s">
        <v>23</v>
      </c>
    </row>
    <row r="2722" spans="9:10" x14ac:dyDescent="0.3">
      <c r="I2722">
        <v>3</v>
      </c>
      <c r="J2722" t="s">
        <v>23</v>
      </c>
    </row>
    <row r="2723" spans="9:10" x14ac:dyDescent="0.3">
      <c r="I2723">
        <v>1</v>
      </c>
      <c r="J2723" t="s">
        <v>23</v>
      </c>
    </row>
    <row r="2724" spans="9:10" x14ac:dyDescent="0.3">
      <c r="I2724">
        <v>4</v>
      </c>
      <c r="J2724" t="s">
        <v>23</v>
      </c>
    </row>
    <row r="2725" spans="9:10" x14ac:dyDescent="0.3">
      <c r="I2725">
        <v>3</v>
      </c>
      <c r="J2725" t="s">
        <v>23</v>
      </c>
    </row>
    <row r="2726" spans="9:10" x14ac:dyDescent="0.3">
      <c r="I2726">
        <v>3</v>
      </c>
      <c r="J2726" t="s">
        <v>23</v>
      </c>
    </row>
    <row r="2727" spans="9:10" x14ac:dyDescent="0.3">
      <c r="I2727">
        <v>5</v>
      </c>
      <c r="J2727" t="s">
        <v>23</v>
      </c>
    </row>
    <row r="2728" spans="9:10" x14ac:dyDescent="0.3">
      <c r="I2728">
        <v>3</v>
      </c>
      <c r="J2728" t="s">
        <v>23</v>
      </c>
    </row>
    <row r="2729" spans="9:10" x14ac:dyDescent="0.3">
      <c r="I2729">
        <v>3</v>
      </c>
      <c r="J2729" t="s">
        <v>23</v>
      </c>
    </row>
    <row r="2730" spans="9:10" x14ac:dyDescent="0.3">
      <c r="I2730">
        <v>1</v>
      </c>
      <c r="J2730" t="s">
        <v>23</v>
      </c>
    </row>
    <row r="2731" spans="9:10" x14ac:dyDescent="0.3">
      <c r="I2731">
        <v>3</v>
      </c>
      <c r="J2731" t="s">
        <v>23</v>
      </c>
    </row>
    <row r="2732" spans="9:10" x14ac:dyDescent="0.3">
      <c r="I2732">
        <v>2</v>
      </c>
      <c r="J2732" t="s">
        <v>23</v>
      </c>
    </row>
    <row r="2733" spans="9:10" x14ac:dyDescent="0.3">
      <c r="I2733">
        <v>4</v>
      </c>
      <c r="J2733" t="s">
        <v>23</v>
      </c>
    </row>
    <row r="2734" spans="9:10" x14ac:dyDescent="0.3">
      <c r="I2734">
        <v>2</v>
      </c>
      <c r="J2734" t="s">
        <v>23</v>
      </c>
    </row>
    <row r="2735" spans="9:10" x14ac:dyDescent="0.3">
      <c r="I2735">
        <v>2</v>
      </c>
      <c r="J2735" t="s">
        <v>23</v>
      </c>
    </row>
    <row r="2736" spans="9:10" x14ac:dyDescent="0.3">
      <c r="I2736">
        <v>4</v>
      </c>
      <c r="J2736" t="s">
        <v>23</v>
      </c>
    </row>
    <row r="2737" spans="9:10" x14ac:dyDescent="0.3">
      <c r="I2737">
        <v>4</v>
      </c>
      <c r="J2737" t="s">
        <v>23</v>
      </c>
    </row>
    <row r="2738" spans="9:10" x14ac:dyDescent="0.3">
      <c r="I2738">
        <v>2</v>
      </c>
      <c r="J2738" t="s">
        <v>23</v>
      </c>
    </row>
    <row r="2739" spans="9:10" x14ac:dyDescent="0.3">
      <c r="I2739">
        <v>4</v>
      </c>
      <c r="J2739" t="s">
        <v>23</v>
      </c>
    </row>
    <row r="2740" spans="9:10" x14ac:dyDescent="0.3">
      <c r="I2740">
        <v>4</v>
      </c>
      <c r="J2740" t="s">
        <v>23</v>
      </c>
    </row>
    <row r="2741" spans="9:10" x14ac:dyDescent="0.3">
      <c r="I2741">
        <v>3</v>
      </c>
      <c r="J2741" t="s">
        <v>23</v>
      </c>
    </row>
    <row r="2742" spans="9:10" x14ac:dyDescent="0.3">
      <c r="I2742">
        <v>4</v>
      </c>
      <c r="J2742" t="s">
        <v>23</v>
      </c>
    </row>
    <row r="2743" spans="9:10" x14ac:dyDescent="0.3">
      <c r="I2743">
        <v>3</v>
      </c>
      <c r="J2743" t="s">
        <v>23</v>
      </c>
    </row>
    <row r="2744" spans="9:10" x14ac:dyDescent="0.3">
      <c r="I2744">
        <v>4</v>
      </c>
      <c r="J2744" t="s">
        <v>23</v>
      </c>
    </row>
    <row r="2745" spans="9:10" x14ac:dyDescent="0.3">
      <c r="I2745">
        <v>3</v>
      </c>
      <c r="J2745" t="s">
        <v>23</v>
      </c>
    </row>
    <row r="2746" spans="9:10" x14ac:dyDescent="0.3">
      <c r="I2746">
        <v>4</v>
      </c>
      <c r="J2746" t="s">
        <v>23</v>
      </c>
    </row>
    <row r="2747" spans="9:10" x14ac:dyDescent="0.3">
      <c r="I2747">
        <v>5</v>
      </c>
      <c r="J2747" t="s">
        <v>23</v>
      </c>
    </row>
    <row r="2748" spans="9:10" x14ac:dyDescent="0.3">
      <c r="I2748">
        <v>3</v>
      </c>
      <c r="J2748" t="s">
        <v>23</v>
      </c>
    </row>
    <row r="2749" spans="9:10" x14ac:dyDescent="0.3">
      <c r="I2749">
        <v>4</v>
      </c>
      <c r="J2749" t="s">
        <v>23</v>
      </c>
    </row>
    <row r="2750" spans="9:10" x14ac:dyDescent="0.3">
      <c r="I2750">
        <v>4</v>
      </c>
      <c r="J2750" t="s">
        <v>23</v>
      </c>
    </row>
    <row r="2751" spans="9:10" x14ac:dyDescent="0.3">
      <c r="I2751">
        <v>4</v>
      </c>
      <c r="J2751" t="s">
        <v>23</v>
      </c>
    </row>
    <row r="2752" spans="9:10" x14ac:dyDescent="0.3">
      <c r="I2752">
        <v>3</v>
      </c>
      <c r="J2752" t="s">
        <v>23</v>
      </c>
    </row>
    <row r="2753" spans="9:10" x14ac:dyDescent="0.3">
      <c r="I2753">
        <v>3</v>
      </c>
      <c r="J2753" t="s">
        <v>23</v>
      </c>
    </row>
    <row r="2754" spans="9:10" x14ac:dyDescent="0.3">
      <c r="I2754">
        <v>4</v>
      </c>
      <c r="J2754" t="s">
        <v>23</v>
      </c>
    </row>
    <row r="2755" spans="9:10" x14ac:dyDescent="0.3">
      <c r="I2755">
        <v>1</v>
      </c>
      <c r="J2755" t="s">
        <v>23</v>
      </c>
    </row>
    <row r="2756" spans="9:10" x14ac:dyDescent="0.3">
      <c r="I2756">
        <v>3</v>
      </c>
      <c r="J2756" t="s">
        <v>23</v>
      </c>
    </row>
    <row r="2757" spans="9:10" x14ac:dyDescent="0.3">
      <c r="I2757">
        <v>1</v>
      </c>
      <c r="J2757" t="s">
        <v>23</v>
      </c>
    </row>
    <row r="2758" spans="9:10" x14ac:dyDescent="0.3">
      <c r="I2758">
        <v>3</v>
      </c>
      <c r="J2758" t="s">
        <v>23</v>
      </c>
    </row>
    <row r="2759" spans="9:10" x14ac:dyDescent="0.3">
      <c r="I2759">
        <v>3</v>
      </c>
      <c r="J2759" t="s">
        <v>23</v>
      </c>
    </row>
    <row r="2760" spans="9:10" x14ac:dyDescent="0.3">
      <c r="I2760">
        <v>4</v>
      </c>
      <c r="J2760" t="s">
        <v>23</v>
      </c>
    </row>
    <row r="2761" spans="9:10" x14ac:dyDescent="0.3">
      <c r="I2761">
        <v>2</v>
      </c>
      <c r="J2761" t="s">
        <v>23</v>
      </c>
    </row>
    <row r="2762" spans="9:10" x14ac:dyDescent="0.3">
      <c r="I2762">
        <v>3</v>
      </c>
      <c r="J2762" t="s">
        <v>23</v>
      </c>
    </row>
    <row r="2763" spans="9:10" x14ac:dyDescent="0.3">
      <c r="I2763">
        <v>4</v>
      </c>
      <c r="J2763" t="s">
        <v>23</v>
      </c>
    </row>
    <row r="2764" spans="9:10" x14ac:dyDescent="0.3">
      <c r="I2764">
        <v>2</v>
      </c>
      <c r="J2764" t="s">
        <v>23</v>
      </c>
    </row>
    <row r="2765" spans="9:10" x14ac:dyDescent="0.3">
      <c r="I2765">
        <v>4</v>
      </c>
      <c r="J2765" t="s">
        <v>23</v>
      </c>
    </row>
    <row r="2766" spans="9:10" x14ac:dyDescent="0.3">
      <c r="I2766">
        <v>3</v>
      </c>
      <c r="J2766" t="s">
        <v>23</v>
      </c>
    </row>
    <row r="2767" spans="9:10" x14ac:dyDescent="0.3">
      <c r="I2767">
        <v>2</v>
      </c>
      <c r="J2767" t="s">
        <v>23</v>
      </c>
    </row>
    <row r="2768" spans="9:10" x14ac:dyDescent="0.3">
      <c r="I2768">
        <v>5</v>
      </c>
      <c r="J2768" t="s">
        <v>23</v>
      </c>
    </row>
    <row r="2769" spans="9:10" x14ac:dyDescent="0.3">
      <c r="I2769">
        <v>3</v>
      </c>
      <c r="J2769" t="s">
        <v>23</v>
      </c>
    </row>
    <row r="2770" spans="9:10" x14ac:dyDescent="0.3">
      <c r="I2770">
        <v>3</v>
      </c>
      <c r="J2770" t="s">
        <v>23</v>
      </c>
    </row>
    <row r="2771" spans="9:10" x14ac:dyDescent="0.3">
      <c r="I2771">
        <v>5</v>
      </c>
      <c r="J2771" t="s">
        <v>23</v>
      </c>
    </row>
    <row r="2772" spans="9:10" x14ac:dyDescent="0.3">
      <c r="I2772">
        <v>3</v>
      </c>
      <c r="J2772" t="s">
        <v>23</v>
      </c>
    </row>
    <row r="2773" spans="9:10" x14ac:dyDescent="0.3">
      <c r="I2773">
        <v>4</v>
      </c>
      <c r="J2773" t="s">
        <v>23</v>
      </c>
    </row>
    <row r="2774" spans="9:10" x14ac:dyDescent="0.3">
      <c r="I2774">
        <v>4</v>
      </c>
      <c r="J2774" t="s">
        <v>23</v>
      </c>
    </row>
    <row r="2775" spans="9:10" x14ac:dyDescent="0.3">
      <c r="I2775">
        <v>4</v>
      </c>
      <c r="J2775" t="s">
        <v>23</v>
      </c>
    </row>
    <row r="2776" spans="9:10" x14ac:dyDescent="0.3">
      <c r="I2776">
        <v>4</v>
      </c>
      <c r="J2776" t="s">
        <v>23</v>
      </c>
    </row>
    <row r="2777" spans="9:10" x14ac:dyDescent="0.3">
      <c r="I2777">
        <v>5</v>
      </c>
      <c r="J2777" t="s">
        <v>23</v>
      </c>
    </row>
    <row r="2778" spans="9:10" x14ac:dyDescent="0.3">
      <c r="I2778">
        <v>3</v>
      </c>
      <c r="J2778" t="s">
        <v>23</v>
      </c>
    </row>
    <row r="2779" spans="9:10" x14ac:dyDescent="0.3">
      <c r="I2779">
        <v>5</v>
      </c>
      <c r="J2779" t="s">
        <v>23</v>
      </c>
    </row>
    <row r="2780" spans="9:10" x14ac:dyDescent="0.3">
      <c r="I2780">
        <v>3</v>
      </c>
      <c r="J2780" t="s">
        <v>23</v>
      </c>
    </row>
    <row r="2781" spans="9:10" x14ac:dyDescent="0.3">
      <c r="I2781">
        <v>1</v>
      </c>
      <c r="J2781" t="s">
        <v>23</v>
      </c>
    </row>
    <row r="2782" spans="9:10" x14ac:dyDescent="0.3">
      <c r="I2782">
        <v>2</v>
      </c>
      <c r="J2782" t="s">
        <v>23</v>
      </c>
    </row>
    <row r="2783" spans="9:10" x14ac:dyDescent="0.3">
      <c r="I2783">
        <v>4</v>
      </c>
      <c r="J2783" t="s">
        <v>23</v>
      </c>
    </row>
    <row r="2784" spans="9:10" x14ac:dyDescent="0.3">
      <c r="I2784">
        <v>2</v>
      </c>
      <c r="J2784" t="s">
        <v>23</v>
      </c>
    </row>
    <row r="2785" spans="9:10" x14ac:dyDescent="0.3">
      <c r="I2785">
        <v>3</v>
      </c>
      <c r="J2785" t="s">
        <v>23</v>
      </c>
    </row>
    <row r="2786" spans="9:10" x14ac:dyDescent="0.3">
      <c r="I2786">
        <v>4</v>
      </c>
      <c r="J2786" t="s">
        <v>23</v>
      </c>
    </row>
    <row r="2787" spans="9:10" x14ac:dyDescent="0.3">
      <c r="I2787">
        <v>3</v>
      </c>
      <c r="J2787" t="s">
        <v>23</v>
      </c>
    </row>
    <row r="2788" spans="9:10" x14ac:dyDescent="0.3">
      <c r="I2788">
        <v>3</v>
      </c>
      <c r="J2788" t="s">
        <v>23</v>
      </c>
    </row>
    <row r="2789" spans="9:10" x14ac:dyDescent="0.3">
      <c r="I2789">
        <v>2</v>
      </c>
      <c r="J2789" t="s">
        <v>23</v>
      </c>
    </row>
    <row r="2790" spans="9:10" x14ac:dyDescent="0.3">
      <c r="I2790">
        <v>3</v>
      </c>
      <c r="J2790" t="s">
        <v>23</v>
      </c>
    </row>
    <row r="2791" spans="9:10" x14ac:dyDescent="0.3">
      <c r="I2791">
        <v>3</v>
      </c>
      <c r="J2791" t="s">
        <v>23</v>
      </c>
    </row>
    <row r="2792" spans="9:10" x14ac:dyDescent="0.3">
      <c r="I2792">
        <v>3</v>
      </c>
      <c r="J2792" t="s">
        <v>23</v>
      </c>
    </row>
    <row r="2793" spans="9:10" x14ac:dyDescent="0.3">
      <c r="I2793">
        <v>5</v>
      </c>
      <c r="J2793" t="s">
        <v>23</v>
      </c>
    </row>
    <row r="2794" spans="9:10" x14ac:dyDescent="0.3">
      <c r="I2794">
        <v>5</v>
      </c>
      <c r="J2794" t="s">
        <v>23</v>
      </c>
    </row>
    <row r="2795" spans="9:10" x14ac:dyDescent="0.3">
      <c r="I2795">
        <v>2</v>
      </c>
      <c r="J2795" t="s">
        <v>23</v>
      </c>
    </row>
    <row r="2796" spans="9:10" x14ac:dyDescent="0.3">
      <c r="I2796">
        <v>1</v>
      </c>
      <c r="J2796" t="s">
        <v>23</v>
      </c>
    </row>
    <row r="2797" spans="9:10" x14ac:dyDescent="0.3">
      <c r="I2797">
        <v>3</v>
      </c>
      <c r="J2797" t="s">
        <v>23</v>
      </c>
    </row>
    <row r="2798" spans="9:10" x14ac:dyDescent="0.3">
      <c r="I2798">
        <v>3</v>
      </c>
      <c r="J2798" t="s">
        <v>23</v>
      </c>
    </row>
    <row r="2799" spans="9:10" x14ac:dyDescent="0.3">
      <c r="I2799">
        <v>3</v>
      </c>
      <c r="J2799" t="s">
        <v>23</v>
      </c>
    </row>
    <row r="2800" spans="9:10" x14ac:dyDescent="0.3">
      <c r="I2800">
        <v>4</v>
      </c>
      <c r="J2800" t="s">
        <v>23</v>
      </c>
    </row>
    <row r="2801" spans="9:10" x14ac:dyDescent="0.3">
      <c r="I2801">
        <v>1</v>
      </c>
      <c r="J2801" t="s">
        <v>23</v>
      </c>
    </row>
    <row r="2802" spans="9:10" x14ac:dyDescent="0.3">
      <c r="I2802">
        <v>3</v>
      </c>
      <c r="J2802" t="s">
        <v>23</v>
      </c>
    </row>
    <row r="2803" spans="9:10" x14ac:dyDescent="0.3">
      <c r="I2803">
        <v>4</v>
      </c>
      <c r="J2803" t="s">
        <v>23</v>
      </c>
    </row>
    <row r="2804" spans="9:10" x14ac:dyDescent="0.3">
      <c r="I2804">
        <v>5</v>
      </c>
      <c r="J2804" t="s">
        <v>23</v>
      </c>
    </row>
    <row r="2805" spans="9:10" x14ac:dyDescent="0.3">
      <c r="I2805">
        <v>3</v>
      </c>
      <c r="J2805" t="s">
        <v>23</v>
      </c>
    </row>
    <row r="2806" spans="9:10" x14ac:dyDescent="0.3">
      <c r="I2806">
        <v>3</v>
      </c>
      <c r="J2806" t="s">
        <v>23</v>
      </c>
    </row>
    <row r="2807" spans="9:10" x14ac:dyDescent="0.3">
      <c r="I2807">
        <v>3</v>
      </c>
      <c r="J2807" t="s">
        <v>23</v>
      </c>
    </row>
    <row r="2808" spans="9:10" x14ac:dyDescent="0.3">
      <c r="I2808">
        <v>4</v>
      </c>
      <c r="J2808" t="s">
        <v>23</v>
      </c>
    </row>
    <row r="2809" spans="9:10" x14ac:dyDescent="0.3">
      <c r="I2809">
        <v>2</v>
      </c>
      <c r="J2809" t="s">
        <v>23</v>
      </c>
    </row>
    <row r="2810" spans="9:10" x14ac:dyDescent="0.3">
      <c r="I2810">
        <v>5</v>
      </c>
      <c r="J2810" t="s">
        <v>23</v>
      </c>
    </row>
    <row r="2811" spans="9:10" x14ac:dyDescent="0.3">
      <c r="I2811">
        <v>4</v>
      </c>
      <c r="J2811" t="s">
        <v>23</v>
      </c>
    </row>
    <row r="2812" spans="9:10" x14ac:dyDescent="0.3">
      <c r="I2812">
        <v>4</v>
      </c>
      <c r="J2812" t="s">
        <v>23</v>
      </c>
    </row>
    <row r="2813" spans="9:10" x14ac:dyDescent="0.3">
      <c r="I2813">
        <v>3</v>
      </c>
      <c r="J2813" t="s">
        <v>23</v>
      </c>
    </row>
    <row r="2814" spans="9:10" x14ac:dyDescent="0.3">
      <c r="I2814">
        <v>3</v>
      </c>
      <c r="J2814" t="s">
        <v>23</v>
      </c>
    </row>
    <row r="2815" spans="9:10" x14ac:dyDescent="0.3">
      <c r="I2815">
        <v>3</v>
      </c>
      <c r="J2815" t="s">
        <v>23</v>
      </c>
    </row>
    <row r="2816" spans="9:10" x14ac:dyDescent="0.3">
      <c r="I2816">
        <v>2</v>
      </c>
      <c r="J2816" t="s">
        <v>23</v>
      </c>
    </row>
    <row r="2817" spans="9:10" x14ac:dyDescent="0.3">
      <c r="I2817">
        <v>1</v>
      </c>
      <c r="J2817" t="s">
        <v>23</v>
      </c>
    </row>
    <row r="2818" spans="9:10" x14ac:dyDescent="0.3">
      <c r="I2818">
        <v>3</v>
      </c>
      <c r="J2818" t="s">
        <v>23</v>
      </c>
    </row>
    <row r="2819" spans="9:10" x14ac:dyDescent="0.3">
      <c r="I2819">
        <v>4</v>
      </c>
      <c r="J2819" t="s">
        <v>23</v>
      </c>
    </row>
    <row r="2820" spans="9:10" x14ac:dyDescent="0.3">
      <c r="I2820">
        <v>3</v>
      </c>
      <c r="J2820" t="s">
        <v>23</v>
      </c>
    </row>
    <row r="2821" spans="9:10" x14ac:dyDescent="0.3">
      <c r="I2821">
        <v>1</v>
      </c>
      <c r="J2821" t="s">
        <v>23</v>
      </c>
    </row>
    <row r="2822" spans="9:10" x14ac:dyDescent="0.3">
      <c r="I2822">
        <v>2</v>
      </c>
      <c r="J2822" t="s">
        <v>23</v>
      </c>
    </row>
    <row r="2823" spans="9:10" x14ac:dyDescent="0.3">
      <c r="I2823">
        <v>4</v>
      </c>
      <c r="J2823" t="s">
        <v>23</v>
      </c>
    </row>
    <row r="2824" spans="9:10" x14ac:dyDescent="0.3">
      <c r="I2824">
        <v>2</v>
      </c>
      <c r="J2824" t="s">
        <v>23</v>
      </c>
    </row>
    <row r="2825" spans="9:10" x14ac:dyDescent="0.3">
      <c r="I2825">
        <v>4</v>
      </c>
      <c r="J2825" t="s">
        <v>23</v>
      </c>
    </row>
    <row r="2826" spans="9:10" x14ac:dyDescent="0.3">
      <c r="I2826">
        <v>3</v>
      </c>
      <c r="J2826" t="s">
        <v>23</v>
      </c>
    </row>
    <row r="2827" spans="9:10" x14ac:dyDescent="0.3">
      <c r="I2827">
        <v>3</v>
      </c>
      <c r="J2827" t="s">
        <v>23</v>
      </c>
    </row>
    <row r="2828" spans="9:10" x14ac:dyDescent="0.3">
      <c r="I2828">
        <v>4</v>
      </c>
      <c r="J2828" t="s">
        <v>23</v>
      </c>
    </row>
    <row r="2829" spans="9:10" x14ac:dyDescent="0.3">
      <c r="I2829">
        <v>3</v>
      </c>
      <c r="J2829" t="s">
        <v>23</v>
      </c>
    </row>
    <row r="2830" spans="9:10" x14ac:dyDescent="0.3">
      <c r="I2830">
        <v>4</v>
      </c>
      <c r="J2830" t="s">
        <v>23</v>
      </c>
    </row>
    <row r="2831" spans="9:10" x14ac:dyDescent="0.3">
      <c r="I2831">
        <v>3</v>
      </c>
      <c r="J2831" t="s">
        <v>23</v>
      </c>
    </row>
    <row r="2832" spans="9:10" x14ac:dyDescent="0.3">
      <c r="I2832">
        <v>4</v>
      </c>
      <c r="J2832" t="s">
        <v>23</v>
      </c>
    </row>
    <row r="2833" spans="9:10" x14ac:dyDescent="0.3">
      <c r="I2833">
        <v>3</v>
      </c>
      <c r="J2833" t="s">
        <v>23</v>
      </c>
    </row>
    <row r="2834" spans="9:10" x14ac:dyDescent="0.3">
      <c r="I2834">
        <v>3</v>
      </c>
      <c r="J2834" t="s">
        <v>23</v>
      </c>
    </row>
    <row r="2835" spans="9:10" x14ac:dyDescent="0.3">
      <c r="I2835">
        <v>4</v>
      </c>
      <c r="J2835" t="s">
        <v>23</v>
      </c>
    </row>
    <row r="2836" spans="9:10" x14ac:dyDescent="0.3">
      <c r="I2836">
        <v>1</v>
      </c>
      <c r="J2836" t="s">
        <v>23</v>
      </c>
    </row>
    <row r="2837" spans="9:10" x14ac:dyDescent="0.3">
      <c r="I2837">
        <v>1</v>
      </c>
      <c r="J2837" t="s">
        <v>23</v>
      </c>
    </row>
    <row r="2838" spans="9:10" x14ac:dyDescent="0.3">
      <c r="I2838">
        <v>3</v>
      </c>
      <c r="J2838" t="s">
        <v>23</v>
      </c>
    </row>
    <row r="2839" spans="9:10" x14ac:dyDescent="0.3">
      <c r="I2839">
        <v>4</v>
      </c>
      <c r="J2839" t="s">
        <v>23</v>
      </c>
    </row>
    <row r="2840" spans="9:10" x14ac:dyDescent="0.3">
      <c r="I2840">
        <v>3</v>
      </c>
      <c r="J2840" t="s">
        <v>23</v>
      </c>
    </row>
    <row r="2841" spans="9:10" x14ac:dyDescent="0.3">
      <c r="I2841">
        <v>4</v>
      </c>
      <c r="J2841" t="s">
        <v>23</v>
      </c>
    </row>
    <row r="2842" spans="9:10" x14ac:dyDescent="0.3">
      <c r="I2842">
        <v>3</v>
      </c>
      <c r="J2842" t="s">
        <v>23</v>
      </c>
    </row>
    <row r="2843" spans="9:10" x14ac:dyDescent="0.3">
      <c r="I2843">
        <v>2</v>
      </c>
      <c r="J2843" t="s">
        <v>23</v>
      </c>
    </row>
    <row r="2844" spans="9:10" x14ac:dyDescent="0.3">
      <c r="I2844">
        <v>1</v>
      </c>
      <c r="J2844" t="s">
        <v>23</v>
      </c>
    </row>
    <row r="2845" spans="9:10" x14ac:dyDescent="0.3">
      <c r="I2845">
        <v>4</v>
      </c>
      <c r="J2845" t="s">
        <v>23</v>
      </c>
    </row>
    <row r="2846" spans="9:10" x14ac:dyDescent="0.3">
      <c r="I2846">
        <v>1</v>
      </c>
      <c r="J2846" t="s">
        <v>23</v>
      </c>
    </row>
    <row r="2847" spans="9:10" x14ac:dyDescent="0.3">
      <c r="I2847">
        <v>3</v>
      </c>
      <c r="J2847" t="s">
        <v>23</v>
      </c>
    </row>
    <row r="2848" spans="9:10" x14ac:dyDescent="0.3">
      <c r="I2848">
        <v>2</v>
      </c>
      <c r="J2848" t="s">
        <v>23</v>
      </c>
    </row>
    <row r="2849" spans="9:10" x14ac:dyDescent="0.3">
      <c r="I2849">
        <v>1</v>
      </c>
      <c r="J2849" t="s">
        <v>23</v>
      </c>
    </row>
    <row r="2850" spans="9:10" x14ac:dyDescent="0.3">
      <c r="I2850">
        <v>1</v>
      </c>
      <c r="J2850" t="s">
        <v>23</v>
      </c>
    </row>
    <row r="2851" spans="9:10" x14ac:dyDescent="0.3">
      <c r="I2851">
        <v>3</v>
      </c>
      <c r="J2851" t="s">
        <v>23</v>
      </c>
    </row>
    <row r="2852" spans="9:10" x14ac:dyDescent="0.3">
      <c r="I2852">
        <v>3</v>
      </c>
      <c r="J2852" t="s">
        <v>23</v>
      </c>
    </row>
    <row r="2853" spans="9:10" x14ac:dyDescent="0.3">
      <c r="I2853">
        <v>4</v>
      </c>
      <c r="J2853" t="s">
        <v>23</v>
      </c>
    </row>
    <row r="2854" spans="9:10" x14ac:dyDescent="0.3">
      <c r="I2854">
        <v>3</v>
      </c>
      <c r="J2854" t="s">
        <v>23</v>
      </c>
    </row>
    <row r="2855" spans="9:10" x14ac:dyDescent="0.3">
      <c r="I2855">
        <v>4</v>
      </c>
      <c r="J2855" t="s">
        <v>23</v>
      </c>
    </row>
    <row r="2856" spans="9:10" x14ac:dyDescent="0.3">
      <c r="I2856">
        <v>3</v>
      </c>
      <c r="J2856" t="s">
        <v>23</v>
      </c>
    </row>
    <row r="2857" spans="9:10" x14ac:dyDescent="0.3">
      <c r="I2857">
        <v>3</v>
      </c>
      <c r="J2857" t="s">
        <v>23</v>
      </c>
    </row>
    <row r="2858" spans="9:10" x14ac:dyDescent="0.3">
      <c r="I2858">
        <v>3</v>
      </c>
      <c r="J2858" t="s">
        <v>23</v>
      </c>
    </row>
    <row r="2859" spans="9:10" x14ac:dyDescent="0.3">
      <c r="I2859">
        <v>3</v>
      </c>
      <c r="J2859" t="s">
        <v>23</v>
      </c>
    </row>
    <row r="2860" spans="9:10" x14ac:dyDescent="0.3">
      <c r="I2860">
        <v>2</v>
      </c>
      <c r="J2860" t="s">
        <v>23</v>
      </c>
    </row>
    <row r="2861" spans="9:10" x14ac:dyDescent="0.3">
      <c r="I2861">
        <v>4</v>
      </c>
      <c r="J2861" t="s">
        <v>23</v>
      </c>
    </row>
    <row r="2862" spans="9:10" x14ac:dyDescent="0.3">
      <c r="I2862">
        <v>3</v>
      </c>
      <c r="J2862" t="s">
        <v>23</v>
      </c>
    </row>
    <row r="2863" spans="9:10" x14ac:dyDescent="0.3">
      <c r="I2863">
        <v>4</v>
      </c>
      <c r="J2863" t="s">
        <v>23</v>
      </c>
    </row>
    <row r="2864" spans="9:10" x14ac:dyDescent="0.3">
      <c r="I2864">
        <v>3</v>
      </c>
      <c r="J2864" t="s">
        <v>23</v>
      </c>
    </row>
    <row r="2865" spans="9:10" x14ac:dyDescent="0.3">
      <c r="I2865">
        <v>3</v>
      </c>
      <c r="J2865" t="s">
        <v>23</v>
      </c>
    </row>
    <row r="2866" spans="9:10" x14ac:dyDescent="0.3">
      <c r="I2866">
        <v>3</v>
      </c>
      <c r="J2866" t="s">
        <v>23</v>
      </c>
    </row>
    <row r="2867" spans="9:10" x14ac:dyDescent="0.3">
      <c r="I2867">
        <v>4</v>
      </c>
      <c r="J2867" t="s">
        <v>23</v>
      </c>
    </row>
    <row r="2868" spans="9:10" x14ac:dyDescent="0.3">
      <c r="I2868">
        <v>3</v>
      </c>
      <c r="J2868" t="s">
        <v>23</v>
      </c>
    </row>
    <row r="2869" spans="9:10" x14ac:dyDescent="0.3">
      <c r="I2869">
        <v>3</v>
      </c>
      <c r="J2869" t="s">
        <v>23</v>
      </c>
    </row>
    <row r="2870" spans="9:10" x14ac:dyDescent="0.3">
      <c r="I2870">
        <v>3</v>
      </c>
      <c r="J2870" t="s">
        <v>23</v>
      </c>
    </row>
    <row r="2871" spans="9:10" x14ac:dyDescent="0.3">
      <c r="I2871">
        <v>3</v>
      </c>
      <c r="J2871" t="s">
        <v>23</v>
      </c>
    </row>
    <row r="2872" spans="9:10" x14ac:dyDescent="0.3">
      <c r="I2872">
        <v>3</v>
      </c>
      <c r="J2872" t="s">
        <v>23</v>
      </c>
    </row>
    <row r="2873" spans="9:10" x14ac:dyDescent="0.3">
      <c r="I2873">
        <v>4</v>
      </c>
      <c r="J2873" t="s">
        <v>23</v>
      </c>
    </row>
    <row r="2874" spans="9:10" x14ac:dyDescent="0.3">
      <c r="I2874">
        <v>3</v>
      </c>
      <c r="J2874" t="s">
        <v>23</v>
      </c>
    </row>
    <row r="2875" spans="9:10" x14ac:dyDescent="0.3">
      <c r="I2875">
        <v>4</v>
      </c>
      <c r="J2875" t="s">
        <v>23</v>
      </c>
    </row>
    <row r="2876" spans="9:10" x14ac:dyDescent="0.3">
      <c r="I2876">
        <v>2</v>
      </c>
      <c r="J2876" t="s">
        <v>23</v>
      </c>
    </row>
    <row r="2877" spans="9:10" x14ac:dyDescent="0.3">
      <c r="I2877">
        <v>1</v>
      </c>
      <c r="J2877" t="s">
        <v>23</v>
      </c>
    </row>
    <row r="2878" spans="9:10" x14ac:dyDescent="0.3">
      <c r="I2878">
        <v>2</v>
      </c>
      <c r="J2878" t="s">
        <v>23</v>
      </c>
    </row>
    <row r="2879" spans="9:10" x14ac:dyDescent="0.3">
      <c r="I2879">
        <v>3</v>
      </c>
      <c r="J2879" t="s">
        <v>23</v>
      </c>
    </row>
    <row r="2880" spans="9:10" x14ac:dyDescent="0.3">
      <c r="I2880">
        <v>2</v>
      </c>
      <c r="J2880" t="s">
        <v>23</v>
      </c>
    </row>
    <row r="2881" spans="9:10" x14ac:dyDescent="0.3">
      <c r="I2881">
        <v>3</v>
      </c>
      <c r="J2881" t="s">
        <v>23</v>
      </c>
    </row>
    <row r="2882" spans="9:10" x14ac:dyDescent="0.3">
      <c r="I2882">
        <v>2</v>
      </c>
      <c r="J2882" t="s">
        <v>23</v>
      </c>
    </row>
    <row r="2883" spans="9:10" x14ac:dyDescent="0.3">
      <c r="I2883">
        <v>2</v>
      </c>
      <c r="J2883" t="s">
        <v>23</v>
      </c>
    </row>
    <row r="2884" spans="9:10" x14ac:dyDescent="0.3">
      <c r="I2884">
        <v>3</v>
      </c>
      <c r="J2884" t="s">
        <v>23</v>
      </c>
    </row>
    <row r="2885" spans="9:10" x14ac:dyDescent="0.3">
      <c r="I2885">
        <v>4</v>
      </c>
      <c r="J2885" t="s">
        <v>23</v>
      </c>
    </row>
    <row r="2886" spans="9:10" x14ac:dyDescent="0.3">
      <c r="I2886">
        <v>3</v>
      </c>
      <c r="J2886" t="s">
        <v>23</v>
      </c>
    </row>
    <row r="2887" spans="9:10" x14ac:dyDescent="0.3">
      <c r="I2887">
        <v>1</v>
      </c>
      <c r="J2887" t="s">
        <v>23</v>
      </c>
    </row>
    <row r="2888" spans="9:10" x14ac:dyDescent="0.3">
      <c r="I2888">
        <v>2</v>
      </c>
      <c r="J2888" t="s">
        <v>23</v>
      </c>
    </row>
    <row r="2889" spans="9:10" x14ac:dyDescent="0.3">
      <c r="I2889">
        <v>2</v>
      </c>
      <c r="J2889" t="s">
        <v>23</v>
      </c>
    </row>
    <row r="2890" spans="9:10" x14ac:dyDescent="0.3">
      <c r="I2890">
        <v>3</v>
      </c>
      <c r="J2890" t="s">
        <v>23</v>
      </c>
    </row>
    <row r="2891" spans="9:10" x14ac:dyDescent="0.3">
      <c r="I2891">
        <v>4</v>
      </c>
      <c r="J2891" t="s">
        <v>23</v>
      </c>
    </row>
    <row r="2892" spans="9:10" x14ac:dyDescent="0.3">
      <c r="I2892">
        <v>4</v>
      </c>
      <c r="J2892" t="s">
        <v>23</v>
      </c>
    </row>
    <row r="2893" spans="9:10" x14ac:dyDescent="0.3">
      <c r="I2893">
        <v>3</v>
      </c>
      <c r="J2893" t="s">
        <v>23</v>
      </c>
    </row>
    <row r="2894" spans="9:10" x14ac:dyDescent="0.3">
      <c r="I2894">
        <v>3</v>
      </c>
      <c r="J2894" t="s">
        <v>23</v>
      </c>
    </row>
    <row r="2895" spans="9:10" x14ac:dyDescent="0.3">
      <c r="I2895">
        <v>3</v>
      </c>
      <c r="J2895" t="s">
        <v>23</v>
      </c>
    </row>
    <row r="2896" spans="9:10" x14ac:dyDescent="0.3">
      <c r="I2896">
        <v>1</v>
      </c>
      <c r="J2896" t="s">
        <v>23</v>
      </c>
    </row>
    <row r="2897" spans="9:10" x14ac:dyDescent="0.3">
      <c r="I2897">
        <v>3</v>
      </c>
      <c r="J2897" t="s">
        <v>23</v>
      </c>
    </row>
    <row r="2898" spans="9:10" x14ac:dyDescent="0.3">
      <c r="I2898">
        <v>2</v>
      </c>
      <c r="J2898" t="s">
        <v>23</v>
      </c>
    </row>
    <row r="2899" spans="9:10" x14ac:dyDescent="0.3">
      <c r="I2899">
        <v>2</v>
      </c>
      <c r="J2899" t="s">
        <v>23</v>
      </c>
    </row>
    <row r="2900" spans="9:10" x14ac:dyDescent="0.3">
      <c r="I2900">
        <v>3</v>
      </c>
      <c r="J2900" t="s">
        <v>23</v>
      </c>
    </row>
    <row r="2901" spans="9:10" x14ac:dyDescent="0.3">
      <c r="I2901">
        <v>2</v>
      </c>
      <c r="J2901" t="s">
        <v>23</v>
      </c>
    </row>
    <row r="2902" spans="9:10" x14ac:dyDescent="0.3">
      <c r="I2902">
        <v>3</v>
      </c>
      <c r="J2902" t="s">
        <v>23</v>
      </c>
    </row>
    <row r="2903" spans="9:10" x14ac:dyDescent="0.3">
      <c r="I2903">
        <v>4</v>
      </c>
      <c r="J2903" t="s">
        <v>23</v>
      </c>
    </row>
    <row r="2904" spans="9:10" x14ac:dyDescent="0.3">
      <c r="I2904">
        <v>3</v>
      </c>
      <c r="J2904" t="s">
        <v>23</v>
      </c>
    </row>
    <row r="2905" spans="9:10" x14ac:dyDescent="0.3">
      <c r="I2905">
        <v>4</v>
      </c>
      <c r="J2905" t="s">
        <v>23</v>
      </c>
    </row>
    <row r="2906" spans="9:10" x14ac:dyDescent="0.3">
      <c r="I2906">
        <v>3</v>
      </c>
      <c r="J2906" t="s">
        <v>23</v>
      </c>
    </row>
    <row r="2907" spans="9:10" x14ac:dyDescent="0.3">
      <c r="I2907">
        <v>4</v>
      </c>
      <c r="J2907" t="s">
        <v>23</v>
      </c>
    </row>
    <row r="2908" spans="9:10" x14ac:dyDescent="0.3">
      <c r="I2908">
        <v>3</v>
      </c>
      <c r="J2908" t="s">
        <v>23</v>
      </c>
    </row>
    <row r="2909" spans="9:10" x14ac:dyDescent="0.3">
      <c r="I2909">
        <v>5</v>
      </c>
      <c r="J2909" t="s">
        <v>23</v>
      </c>
    </row>
    <row r="2910" spans="9:10" x14ac:dyDescent="0.3">
      <c r="I2910">
        <v>3</v>
      </c>
      <c r="J2910" t="s">
        <v>23</v>
      </c>
    </row>
    <row r="2911" spans="9:10" x14ac:dyDescent="0.3">
      <c r="I2911">
        <v>4</v>
      </c>
      <c r="J2911" t="s">
        <v>23</v>
      </c>
    </row>
    <row r="2912" spans="9:10" x14ac:dyDescent="0.3">
      <c r="I2912">
        <v>1</v>
      </c>
      <c r="J2912" t="s">
        <v>23</v>
      </c>
    </row>
    <row r="2913" spans="9:10" x14ac:dyDescent="0.3">
      <c r="I2913">
        <v>4</v>
      </c>
      <c r="J2913" t="s">
        <v>23</v>
      </c>
    </row>
    <row r="2914" spans="9:10" x14ac:dyDescent="0.3">
      <c r="I2914">
        <v>4</v>
      </c>
      <c r="J2914" t="s">
        <v>23</v>
      </c>
    </row>
    <row r="2915" spans="9:10" x14ac:dyDescent="0.3">
      <c r="I2915">
        <v>1</v>
      </c>
      <c r="J2915" t="s">
        <v>23</v>
      </c>
    </row>
    <row r="2916" spans="9:10" x14ac:dyDescent="0.3">
      <c r="I2916">
        <v>3</v>
      </c>
      <c r="J2916" t="s">
        <v>23</v>
      </c>
    </row>
    <row r="2917" spans="9:10" x14ac:dyDescent="0.3">
      <c r="I2917">
        <v>1</v>
      </c>
      <c r="J2917" t="s">
        <v>23</v>
      </c>
    </row>
    <row r="2918" spans="9:10" x14ac:dyDescent="0.3">
      <c r="I2918">
        <v>1</v>
      </c>
      <c r="J2918" t="s">
        <v>23</v>
      </c>
    </row>
    <row r="2919" spans="9:10" x14ac:dyDescent="0.3">
      <c r="I2919">
        <v>3</v>
      </c>
      <c r="J2919" t="s">
        <v>23</v>
      </c>
    </row>
    <row r="2920" spans="9:10" x14ac:dyDescent="0.3">
      <c r="I2920">
        <v>3</v>
      </c>
      <c r="J2920" t="s">
        <v>23</v>
      </c>
    </row>
    <row r="2921" spans="9:10" x14ac:dyDescent="0.3">
      <c r="I2921">
        <v>2</v>
      </c>
      <c r="J2921" t="s">
        <v>23</v>
      </c>
    </row>
    <row r="2922" spans="9:10" x14ac:dyDescent="0.3">
      <c r="I2922">
        <v>3</v>
      </c>
      <c r="J2922" t="s">
        <v>23</v>
      </c>
    </row>
    <row r="2923" spans="9:10" x14ac:dyDescent="0.3">
      <c r="I2923">
        <v>3</v>
      </c>
      <c r="J2923" t="s">
        <v>23</v>
      </c>
    </row>
    <row r="2924" spans="9:10" x14ac:dyDescent="0.3">
      <c r="I2924">
        <v>4</v>
      </c>
      <c r="J2924" t="s">
        <v>23</v>
      </c>
    </row>
    <row r="2925" spans="9:10" x14ac:dyDescent="0.3">
      <c r="I2925">
        <v>4</v>
      </c>
      <c r="J2925" t="s">
        <v>23</v>
      </c>
    </row>
    <row r="2926" spans="9:10" x14ac:dyDescent="0.3">
      <c r="I2926">
        <v>3</v>
      </c>
      <c r="J2926" t="s">
        <v>23</v>
      </c>
    </row>
    <row r="2927" spans="9:10" x14ac:dyDescent="0.3">
      <c r="I2927">
        <v>1</v>
      </c>
      <c r="J2927" t="s">
        <v>23</v>
      </c>
    </row>
    <row r="2928" spans="9:10" x14ac:dyDescent="0.3">
      <c r="I2928">
        <v>4</v>
      </c>
      <c r="J2928" t="s">
        <v>23</v>
      </c>
    </row>
    <row r="2929" spans="9:10" x14ac:dyDescent="0.3">
      <c r="I2929">
        <v>3</v>
      </c>
      <c r="J2929" t="s">
        <v>23</v>
      </c>
    </row>
    <row r="2930" spans="9:10" x14ac:dyDescent="0.3">
      <c r="I2930">
        <v>3</v>
      </c>
      <c r="J2930" t="s">
        <v>23</v>
      </c>
    </row>
    <row r="2931" spans="9:10" x14ac:dyDescent="0.3">
      <c r="I2931">
        <v>3</v>
      </c>
      <c r="J2931" t="s">
        <v>23</v>
      </c>
    </row>
    <row r="2932" spans="9:10" x14ac:dyDescent="0.3">
      <c r="I2932">
        <v>4</v>
      </c>
      <c r="J2932" t="s">
        <v>23</v>
      </c>
    </row>
    <row r="2933" spans="9:10" x14ac:dyDescent="0.3">
      <c r="I2933">
        <v>2</v>
      </c>
      <c r="J2933" t="s">
        <v>23</v>
      </c>
    </row>
    <row r="2934" spans="9:10" x14ac:dyDescent="0.3">
      <c r="I2934">
        <v>2</v>
      </c>
      <c r="J2934" t="s">
        <v>23</v>
      </c>
    </row>
    <row r="2935" spans="9:10" x14ac:dyDescent="0.3">
      <c r="I2935">
        <v>1</v>
      </c>
      <c r="J2935" t="s">
        <v>23</v>
      </c>
    </row>
    <row r="2936" spans="9:10" x14ac:dyDescent="0.3">
      <c r="I2936">
        <v>4</v>
      </c>
      <c r="J2936" t="s">
        <v>23</v>
      </c>
    </row>
    <row r="2937" spans="9:10" x14ac:dyDescent="0.3">
      <c r="I2937">
        <v>2</v>
      </c>
      <c r="J2937" t="s">
        <v>23</v>
      </c>
    </row>
    <row r="2938" spans="9:10" x14ac:dyDescent="0.3">
      <c r="I2938">
        <v>2</v>
      </c>
      <c r="J2938" t="s">
        <v>23</v>
      </c>
    </row>
    <row r="2939" spans="9:10" x14ac:dyDescent="0.3">
      <c r="I2939">
        <v>3</v>
      </c>
      <c r="J2939" t="s">
        <v>23</v>
      </c>
    </row>
    <row r="2940" spans="9:10" x14ac:dyDescent="0.3">
      <c r="I2940">
        <v>4</v>
      </c>
      <c r="J2940" t="s">
        <v>23</v>
      </c>
    </row>
    <row r="2941" spans="9:10" x14ac:dyDescent="0.3">
      <c r="I2941">
        <v>2</v>
      </c>
      <c r="J2941" t="s">
        <v>23</v>
      </c>
    </row>
    <row r="2942" spans="9:10" x14ac:dyDescent="0.3">
      <c r="I2942">
        <v>3</v>
      </c>
      <c r="J2942" t="s">
        <v>23</v>
      </c>
    </row>
    <row r="2943" spans="9:10" x14ac:dyDescent="0.3">
      <c r="I2943">
        <v>2</v>
      </c>
      <c r="J2943" t="s">
        <v>23</v>
      </c>
    </row>
    <row r="2944" spans="9:10" x14ac:dyDescent="0.3">
      <c r="I2944">
        <v>1</v>
      </c>
      <c r="J2944" t="s">
        <v>23</v>
      </c>
    </row>
    <row r="2945" spans="9:10" x14ac:dyDescent="0.3">
      <c r="I2945">
        <v>3</v>
      </c>
      <c r="J2945" t="s">
        <v>23</v>
      </c>
    </row>
    <row r="2946" spans="9:10" x14ac:dyDescent="0.3">
      <c r="I2946">
        <v>4</v>
      </c>
      <c r="J2946" t="s">
        <v>23</v>
      </c>
    </row>
    <row r="2947" spans="9:10" x14ac:dyDescent="0.3">
      <c r="I2947">
        <v>2</v>
      </c>
      <c r="J2947" t="s">
        <v>23</v>
      </c>
    </row>
    <row r="2948" spans="9:10" x14ac:dyDescent="0.3">
      <c r="I2948">
        <v>3</v>
      </c>
      <c r="J2948" t="s">
        <v>23</v>
      </c>
    </row>
    <row r="2949" spans="9:10" x14ac:dyDescent="0.3">
      <c r="I2949">
        <v>4</v>
      </c>
      <c r="J2949" t="s">
        <v>23</v>
      </c>
    </row>
    <row r="2950" spans="9:10" x14ac:dyDescent="0.3">
      <c r="I2950">
        <v>4</v>
      </c>
      <c r="J2950" t="s">
        <v>23</v>
      </c>
    </row>
    <row r="2951" spans="9:10" x14ac:dyDescent="0.3">
      <c r="I2951">
        <v>2</v>
      </c>
      <c r="J2951" t="s">
        <v>23</v>
      </c>
    </row>
    <row r="2952" spans="9:10" x14ac:dyDescent="0.3">
      <c r="I2952">
        <v>4</v>
      </c>
      <c r="J2952" t="s">
        <v>23</v>
      </c>
    </row>
    <row r="2953" spans="9:10" x14ac:dyDescent="0.3">
      <c r="I2953">
        <v>5</v>
      </c>
      <c r="J2953" t="s">
        <v>23</v>
      </c>
    </row>
    <row r="2954" spans="9:10" x14ac:dyDescent="0.3">
      <c r="I2954">
        <v>2</v>
      </c>
      <c r="J2954" t="s">
        <v>23</v>
      </c>
    </row>
    <row r="2955" spans="9:10" x14ac:dyDescent="0.3">
      <c r="I2955">
        <v>3</v>
      </c>
      <c r="J2955" t="s">
        <v>23</v>
      </c>
    </row>
    <row r="2956" spans="9:10" x14ac:dyDescent="0.3">
      <c r="I2956">
        <v>2</v>
      </c>
      <c r="J2956" t="s">
        <v>23</v>
      </c>
    </row>
    <row r="2957" spans="9:10" x14ac:dyDescent="0.3">
      <c r="I2957">
        <v>2</v>
      </c>
      <c r="J2957" t="s">
        <v>23</v>
      </c>
    </row>
    <row r="2958" spans="9:10" x14ac:dyDescent="0.3">
      <c r="I2958">
        <v>1</v>
      </c>
      <c r="J2958" t="s">
        <v>23</v>
      </c>
    </row>
    <row r="2959" spans="9:10" x14ac:dyDescent="0.3">
      <c r="I2959">
        <v>4</v>
      </c>
      <c r="J2959" t="s">
        <v>23</v>
      </c>
    </row>
    <row r="2960" spans="9:10" x14ac:dyDescent="0.3">
      <c r="I2960">
        <v>3</v>
      </c>
      <c r="J2960" t="s">
        <v>23</v>
      </c>
    </row>
    <row r="2961" spans="9:10" x14ac:dyDescent="0.3">
      <c r="I2961">
        <v>4</v>
      </c>
      <c r="J2961" t="s">
        <v>23</v>
      </c>
    </row>
    <row r="2962" spans="9:10" x14ac:dyDescent="0.3">
      <c r="I2962">
        <v>3</v>
      </c>
      <c r="J2962" t="s">
        <v>23</v>
      </c>
    </row>
    <row r="2963" spans="9:10" x14ac:dyDescent="0.3">
      <c r="I2963">
        <v>4</v>
      </c>
      <c r="J2963" t="s">
        <v>23</v>
      </c>
    </row>
    <row r="2964" spans="9:10" x14ac:dyDescent="0.3">
      <c r="I2964">
        <v>3</v>
      </c>
      <c r="J2964" t="s">
        <v>23</v>
      </c>
    </row>
    <row r="2965" spans="9:10" x14ac:dyDescent="0.3">
      <c r="I2965">
        <v>3</v>
      </c>
      <c r="J2965" t="s">
        <v>23</v>
      </c>
    </row>
    <row r="2966" spans="9:10" x14ac:dyDescent="0.3">
      <c r="I2966">
        <v>3</v>
      </c>
      <c r="J2966" t="s">
        <v>23</v>
      </c>
    </row>
    <row r="2967" spans="9:10" x14ac:dyDescent="0.3">
      <c r="I2967">
        <v>4</v>
      </c>
      <c r="J2967" t="s">
        <v>23</v>
      </c>
    </row>
    <row r="2968" spans="9:10" x14ac:dyDescent="0.3">
      <c r="I2968">
        <v>3</v>
      </c>
      <c r="J2968" t="s">
        <v>23</v>
      </c>
    </row>
    <row r="2969" spans="9:10" x14ac:dyDescent="0.3">
      <c r="I2969">
        <v>3</v>
      </c>
      <c r="J2969" t="s">
        <v>23</v>
      </c>
    </row>
    <row r="2970" spans="9:10" x14ac:dyDescent="0.3">
      <c r="I2970">
        <v>4</v>
      </c>
      <c r="J2970" t="s">
        <v>23</v>
      </c>
    </row>
    <row r="2971" spans="9:10" x14ac:dyDescent="0.3">
      <c r="I2971">
        <v>3</v>
      </c>
      <c r="J2971" t="s">
        <v>23</v>
      </c>
    </row>
    <row r="2972" spans="9:10" x14ac:dyDescent="0.3">
      <c r="I2972">
        <v>4</v>
      </c>
      <c r="J2972" t="s">
        <v>23</v>
      </c>
    </row>
    <row r="2973" spans="9:10" x14ac:dyDescent="0.3">
      <c r="I2973">
        <v>4</v>
      </c>
      <c r="J2973" t="s">
        <v>23</v>
      </c>
    </row>
    <row r="2974" spans="9:10" x14ac:dyDescent="0.3">
      <c r="I2974">
        <v>2</v>
      </c>
      <c r="J2974" t="s">
        <v>23</v>
      </c>
    </row>
    <row r="2975" spans="9:10" x14ac:dyDescent="0.3">
      <c r="I2975">
        <v>2</v>
      </c>
      <c r="J2975" t="s">
        <v>23</v>
      </c>
    </row>
    <row r="2976" spans="9:10" x14ac:dyDescent="0.3">
      <c r="I2976">
        <v>3</v>
      </c>
      <c r="J2976" t="s">
        <v>23</v>
      </c>
    </row>
    <row r="2977" spans="9:10" x14ac:dyDescent="0.3">
      <c r="I2977">
        <v>4</v>
      </c>
      <c r="J2977" t="s">
        <v>23</v>
      </c>
    </row>
    <row r="2978" spans="9:10" x14ac:dyDescent="0.3">
      <c r="I2978">
        <v>4</v>
      </c>
      <c r="J2978" t="s">
        <v>23</v>
      </c>
    </row>
    <row r="2979" spans="9:10" x14ac:dyDescent="0.3">
      <c r="I2979">
        <v>1</v>
      </c>
      <c r="J2979" t="s">
        <v>23</v>
      </c>
    </row>
    <row r="2980" spans="9:10" x14ac:dyDescent="0.3">
      <c r="I2980">
        <v>4</v>
      </c>
      <c r="J2980" t="s">
        <v>23</v>
      </c>
    </row>
    <row r="2981" spans="9:10" x14ac:dyDescent="0.3">
      <c r="I2981">
        <v>2</v>
      </c>
      <c r="J2981" t="s">
        <v>23</v>
      </c>
    </row>
    <row r="2982" spans="9:10" x14ac:dyDescent="0.3">
      <c r="I2982">
        <v>3</v>
      </c>
      <c r="J2982" t="s">
        <v>23</v>
      </c>
    </row>
    <row r="2983" spans="9:10" x14ac:dyDescent="0.3">
      <c r="I2983">
        <v>3</v>
      </c>
      <c r="J2983" t="s">
        <v>23</v>
      </c>
    </row>
    <row r="2984" spans="9:10" x14ac:dyDescent="0.3">
      <c r="I2984">
        <v>2</v>
      </c>
      <c r="J2984" t="s">
        <v>23</v>
      </c>
    </row>
    <row r="2985" spans="9:10" x14ac:dyDescent="0.3">
      <c r="I2985">
        <v>2</v>
      </c>
      <c r="J2985" t="s">
        <v>23</v>
      </c>
    </row>
    <row r="2986" spans="9:10" x14ac:dyDescent="0.3">
      <c r="I2986">
        <v>3</v>
      </c>
      <c r="J2986" t="s">
        <v>23</v>
      </c>
    </row>
    <row r="2987" spans="9:10" x14ac:dyDescent="0.3">
      <c r="I2987">
        <v>2</v>
      </c>
      <c r="J2987" t="s">
        <v>23</v>
      </c>
    </row>
    <row r="2988" spans="9:10" x14ac:dyDescent="0.3">
      <c r="I2988">
        <v>3</v>
      </c>
      <c r="J2988" t="s">
        <v>23</v>
      </c>
    </row>
    <row r="2989" spans="9:10" x14ac:dyDescent="0.3">
      <c r="I2989">
        <v>2</v>
      </c>
      <c r="J2989" t="s">
        <v>23</v>
      </c>
    </row>
    <row r="2990" spans="9:10" x14ac:dyDescent="0.3">
      <c r="I2990">
        <v>1</v>
      </c>
      <c r="J2990" t="s">
        <v>23</v>
      </c>
    </row>
    <row r="2991" spans="9:10" x14ac:dyDescent="0.3">
      <c r="I2991">
        <v>3</v>
      </c>
      <c r="J2991" t="s">
        <v>23</v>
      </c>
    </row>
    <row r="2992" spans="9:10" x14ac:dyDescent="0.3">
      <c r="I2992">
        <v>2</v>
      </c>
      <c r="J2992" t="s">
        <v>23</v>
      </c>
    </row>
    <row r="2993" spans="9:10" x14ac:dyDescent="0.3">
      <c r="I2993">
        <v>4</v>
      </c>
      <c r="J2993" t="s">
        <v>23</v>
      </c>
    </row>
    <row r="2994" spans="9:10" x14ac:dyDescent="0.3">
      <c r="I2994">
        <v>4</v>
      </c>
      <c r="J2994" t="s">
        <v>23</v>
      </c>
    </row>
    <row r="2995" spans="9:10" x14ac:dyDescent="0.3">
      <c r="I2995">
        <v>4</v>
      </c>
      <c r="J2995" t="s">
        <v>23</v>
      </c>
    </row>
    <row r="2996" spans="9:10" x14ac:dyDescent="0.3">
      <c r="I2996">
        <v>3</v>
      </c>
      <c r="J2996" t="s">
        <v>23</v>
      </c>
    </row>
    <row r="2997" spans="9:10" x14ac:dyDescent="0.3">
      <c r="I2997">
        <v>1</v>
      </c>
      <c r="J2997" t="s">
        <v>23</v>
      </c>
    </row>
    <row r="2998" spans="9:10" x14ac:dyDescent="0.3">
      <c r="I2998">
        <v>4</v>
      </c>
      <c r="J2998" t="s">
        <v>23</v>
      </c>
    </row>
    <row r="2999" spans="9:10" x14ac:dyDescent="0.3">
      <c r="I2999">
        <v>2</v>
      </c>
      <c r="J2999" t="s">
        <v>23</v>
      </c>
    </row>
    <row r="3000" spans="9:10" x14ac:dyDescent="0.3">
      <c r="I3000">
        <v>4</v>
      </c>
      <c r="J3000" t="s">
        <v>23</v>
      </c>
    </row>
    <row r="3001" spans="9:10" x14ac:dyDescent="0.3">
      <c r="I3001">
        <v>2</v>
      </c>
      <c r="J3001" t="s">
        <v>23</v>
      </c>
    </row>
    <row r="3002" spans="9:10" x14ac:dyDescent="0.3">
      <c r="I3002">
        <v>4</v>
      </c>
      <c r="J3002" t="s">
        <v>23</v>
      </c>
    </row>
    <row r="3003" spans="9:10" x14ac:dyDescent="0.3">
      <c r="I3003">
        <v>4</v>
      </c>
      <c r="J3003" t="s">
        <v>23</v>
      </c>
    </row>
    <row r="3004" spans="9:10" x14ac:dyDescent="0.3">
      <c r="I3004">
        <v>4</v>
      </c>
      <c r="J3004" t="s">
        <v>23</v>
      </c>
    </row>
    <row r="3005" spans="9:10" x14ac:dyDescent="0.3">
      <c r="I3005">
        <v>1</v>
      </c>
      <c r="J3005" t="s">
        <v>23</v>
      </c>
    </row>
    <row r="3006" spans="9:10" x14ac:dyDescent="0.3">
      <c r="I3006">
        <v>3</v>
      </c>
      <c r="J3006" t="s">
        <v>23</v>
      </c>
    </row>
    <row r="3007" spans="9:10" x14ac:dyDescent="0.3">
      <c r="I3007">
        <v>4</v>
      </c>
      <c r="J3007" t="s">
        <v>23</v>
      </c>
    </row>
    <row r="3008" spans="9:10" x14ac:dyDescent="0.3">
      <c r="I3008">
        <v>3</v>
      </c>
      <c r="J3008" t="s">
        <v>23</v>
      </c>
    </row>
    <row r="3009" spans="9:10" x14ac:dyDescent="0.3">
      <c r="I3009">
        <v>2</v>
      </c>
      <c r="J3009" t="s">
        <v>23</v>
      </c>
    </row>
    <row r="3010" spans="9:10" x14ac:dyDescent="0.3">
      <c r="I3010">
        <v>4</v>
      </c>
      <c r="J3010" t="s">
        <v>23</v>
      </c>
    </row>
    <row r="3011" spans="9:10" x14ac:dyDescent="0.3">
      <c r="I3011">
        <v>3</v>
      </c>
      <c r="J3011" t="s">
        <v>23</v>
      </c>
    </row>
    <row r="3012" spans="9:10" x14ac:dyDescent="0.3">
      <c r="I3012">
        <v>3</v>
      </c>
      <c r="J3012" t="s">
        <v>23</v>
      </c>
    </row>
    <row r="3013" spans="9:10" x14ac:dyDescent="0.3">
      <c r="I3013">
        <v>3</v>
      </c>
      <c r="J3013" t="s">
        <v>23</v>
      </c>
    </row>
    <row r="3014" spans="9:10" x14ac:dyDescent="0.3">
      <c r="I3014">
        <v>4</v>
      </c>
      <c r="J3014" t="s">
        <v>23</v>
      </c>
    </row>
    <row r="3015" spans="9:10" x14ac:dyDescent="0.3">
      <c r="I3015">
        <v>4</v>
      </c>
      <c r="J3015" t="s">
        <v>23</v>
      </c>
    </row>
    <row r="3016" spans="9:10" x14ac:dyDescent="0.3">
      <c r="I3016">
        <v>3</v>
      </c>
      <c r="J3016" t="s">
        <v>23</v>
      </c>
    </row>
    <row r="3017" spans="9:10" x14ac:dyDescent="0.3">
      <c r="I3017">
        <v>2</v>
      </c>
      <c r="J3017" t="s">
        <v>23</v>
      </c>
    </row>
    <row r="3018" spans="9:10" x14ac:dyDescent="0.3">
      <c r="I3018">
        <v>4</v>
      </c>
      <c r="J3018" t="s">
        <v>23</v>
      </c>
    </row>
    <row r="3019" spans="9:10" x14ac:dyDescent="0.3">
      <c r="I3019">
        <v>3</v>
      </c>
      <c r="J3019" t="s">
        <v>23</v>
      </c>
    </row>
    <row r="3020" spans="9:10" x14ac:dyDescent="0.3">
      <c r="I3020">
        <v>4</v>
      </c>
      <c r="J3020" t="s">
        <v>23</v>
      </c>
    </row>
    <row r="3021" spans="9:10" x14ac:dyDescent="0.3">
      <c r="I3021">
        <v>3</v>
      </c>
      <c r="J3021" t="s">
        <v>23</v>
      </c>
    </row>
    <row r="3022" spans="9:10" x14ac:dyDescent="0.3">
      <c r="I3022">
        <v>3</v>
      </c>
      <c r="J3022" t="s">
        <v>23</v>
      </c>
    </row>
    <row r="3023" spans="9:10" x14ac:dyDescent="0.3">
      <c r="I3023">
        <v>4</v>
      </c>
      <c r="J3023" t="s">
        <v>23</v>
      </c>
    </row>
    <row r="3024" spans="9:10" x14ac:dyDescent="0.3">
      <c r="I3024">
        <v>2</v>
      </c>
      <c r="J3024" t="s">
        <v>23</v>
      </c>
    </row>
    <row r="3025" spans="9:10" x14ac:dyDescent="0.3">
      <c r="I3025">
        <v>4</v>
      </c>
      <c r="J3025" t="s">
        <v>23</v>
      </c>
    </row>
    <row r="3026" spans="9:10" x14ac:dyDescent="0.3">
      <c r="I3026">
        <v>3</v>
      </c>
      <c r="J3026" t="s">
        <v>23</v>
      </c>
    </row>
    <row r="3027" spans="9:10" x14ac:dyDescent="0.3">
      <c r="I3027">
        <v>4</v>
      </c>
      <c r="J3027" t="s">
        <v>23</v>
      </c>
    </row>
    <row r="3028" spans="9:10" x14ac:dyDescent="0.3">
      <c r="I3028">
        <v>4</v>
      </c>
      <c r="J3028" t="s">
        <v>23</v>
      </c>
    </row>
    <row r="3029" spans="9:10" x14ac:dyDescent="0.3">
      <c r="I3029">
        <v>4</v>
      </c>
      <c r="J3029" t="s">
        <v>23</v>
      </c>
    </row>
    <row r="3030" spans="9:10" x14ac:dyDescent="0.3">
      <c r="I3030">
        <v>2</v>
      </c>
      <c r="J3030" t="s">
        <v>23</v>
      </c>
    </row>
    <row r="3031" spans="9:10" x14ac:dyDescent="0.3">
      <c r="I3031">
        <v>4</v>
      </c>
      <c r="J3031" t="s">
        <v>23</v>
      </c>
    </row>
    <row r="3032" spans="9:10" x14ac:dyDescent="0.3">
      <c r="I3032">
        <v>3</v>
      </c>
      <c r="J3032" t="s">
        <v>23</v>
      </c>
    </row>
    <row r="3033" spans="9:10" x14ac:dyDescent="0.3">
      <c r="I3033">
        <v>1</v>
      </c>
      <c r="J3033" t="s">
        <v>23</v>
      </c>
    </row>
    <row r="3034" spans="9:10" x14ac:dyDescent="0.3">
      <c r="I3034">
        <v>3</v>
      </c>
      <c r="J3034" t="s">
        <v>23</v>
      </c>
    </row>
    <row r="3035" spans="9:10" x14ac:dyDescent="0.3">
      <c r="I3035">
        <v>1</v>
      </c>
      <c r="J3035" t="s">
        <v>23</v>
      </c>
    </row>
    <row r="3036" spans="9:10" x14ac:dyDescent="0.3">
      <c r="I3036">
        <v>3</v>
      </c>
      <c r="J3036" t="s">
        <v>23</v>
      </c>
    </row>
    <row r="3037" spans="9:10" x14ac:dyDescent="0.3">
      <c r="I3037">
        <v>3</v>
      </c>
      <c r="J3037" t="s">
        <v>23</v>
      </c>
    </row>
    <row r="3038" spans="9:10" x14ac:dyDescent="0.3">
      <c r="I3038">
        <v>3</v>
      </c>
      <c r="J3038" t="s">
        <v>23</v>
      </c>
    </row>
    <row r="3039" spans="9:10" x14ac:dyDescent="0.3">
      <c r="I3039">
        <v>2</v>
      </c>
      <c r="J3039" t="s">
        <v>23</v>
      </c>
    </row>
    <row r="3040" spans="9:10" x14ac:dyDescent="0.3">
      <c r="I3040">
        <v>4</v>
      </c>
      <c r="J3040" t="s">
        <v>23</v>
      </c>
    </row>
    <row r="3041" spans="9:10" x14ac:dyDescent="0.3">
      <c r="I3041">
        <v>1</v>
      </c>
      <c r="J3041" t="s">
        <v>23</v>
      </c>
    </row>
    <row r="3042" spans="9:10" x14ac:dyDescent="0.3">
      <c r="I3042">
        <v>2</v>
      </c>
      <c r="J3042" t="s">
        <v>23</v>
      </c>
    </row>
    <row r="3043" spans="9:10" x14ac:dyDescent="0.3">
      <c r="I3043">
        <v>3</v>
      </c>
      <c r="J3043" t="s">
        <v>23</v>
      </c>
    </row>
    <row r="3044" spans="9:10" x14ac:dyDescent="0.3">
      <c r="I3044">
        <v>3</v>
      </c>
      <c r="J3044" t="s">
        <v>23</v>
      </c>
    </row>
    <row r="3045" spans="9:10" x14ac:dyDescent="0.3">
      <c r="I3045">
        <v>3</v>
      </c>
      <c r="J3045" t="s">
        <v>23</v>
      </c>
    </row>
    <row r="3046" spans="9:10" x14ac:dyDescent="0.3">
      <c r="I3046">
        <v>2</v>
      </c>
      <c r="J3046" t="s">
        <v>23</v>
      </c>
    </row>
    <row r="3047" spans="9:10" x14ac:dyDescent="0.3">
      <c r="I3047">
        <v>1</v>
      </c>
      <c r="J3047" t="s">
        <v>23</v>
      </c>
    </row>
    <row r="3048" spans="9:10" x14ac:dyDescent="0.3">
      <c r="I3048">
        <v>2</v>
      </c>
      <c r="J3048" t="s">
        <v>23</v>
      </c>
    </row>
    <row r="3049" spans="9:10" x14ac:dyDescent="0.3">
      <c r="I3049">
        <v>3</v>
      </c>
      <c r="J3049" t="s">
        <v>23</v>
      </c>
    </row>
    <row r="3050" spans="9:10" x14ac:dyDescent="0.3">
      <c r="I3050">
        <v>4</v>
      </c>
      <c r="J3050" t="s">
        <v>23</v>
      </c>
    </row>
    <row r="3051" spans="9:10" x14ac:dyDescent="0.3">
      <c r="I3051">
        <v>2</v>
      </c>
      <c r="J3051" t="s">
        <v>23</v>
      </c>
    </row>
    <row r="3052" spans="9:10" x14ac:dyDescent="0.3">
      <c r="I3052">
        <v>2</v>
      </c>
      <c r="J3052" t="s">
        <v>23</v>
      </c>
    </row>
    <row r="3053" spans="9:10" x14ac:dyDescent="0.3">
      <c r="I3053">
        <v>4</v>
      </c>
      <c r="J3053" t="s">
        <v>23</v>
      </c>
    </row>
    <row r="3054" spans="9:10" x14ac:dyDescent="0.3">
      <c r="I3054">
        <v>3</v>
      </c>
      <c r="J3054" t="s">
        <v>23</v>
      </c>
    </row>
    <row r="3055" spans="9:10" x14ac:dyDescent="0.3">
      <c r="I3055">
        <v>2</v>
      </c>
      <c r="J3055" t="s">
        <v>23</v>
      </c>
    </row>
    <row r="3056" spans="9:10" x14ac:dyDescent="0.3">
      <c r="I3056">
        <v>4</v>
      </c>
      <c r="J3056" t="s">
        <v>23</v>
      </c>
    </row>
    <row r="3057" spans="9:10" x14ac:dyDescent="0.3">
      <c r="I3057">
        <v>2</v>
      </c>
      <c r="J3057" t="s">
        <v>23</v>
      </c>
    </row>
    <row r="3058" spans="9:10" x14ac:dyDescent="0.3">
      <c r="I3058">
        <v>1</v>
      </c>
      <c r="J3058" t="s">
        <v>23</v>
      </c>
    </row>
    <row r="3059" spans="9:10" x14ac:dyDescent="0.3">
      <c r="I3059">
        <v>3</v>
      </c>
      <c r="J3059" t="s">
        <v>23</v>
      </c>
    </row>
    <row r="3060" spans="9:10" x14ac:dyDescent="0.3">
      <c r="I3060">
        <v>1</v>
      </c>
      <c r="J3060" t="s">
        <v>23</v>
      </c>
    </row>
    <row r="3061" spans="9:10" x14ac:dyDescent="0.3">
      <c r="I3061">
        <v>4</v>
      </c>
      <c r="J3061" t="s">
        <v>23</v>
      </c>
    </row>
    <row r="3062" spans="9:10" x14ac:dyDescent="0.3">
      <c r="I3062">
        <v>4</v>
      </c>
      <c r="J3062" t="s">
        <v>23</v>
      </c>
    </row>
    <row r="3063" spans="9:10" x14ac:dyDescent="0.3">
      <c r="I3063">
        <v>4</v>
      </c>
      <c r="J3063" t="s">
        <v>23</v>
      </c>
    </row>
    <row r="3064" spans="9:10" x14ac:dyDescent="0.3">
      <c r="I3064">
        <v>4</v>
      </c>
      <c r="J3064" t="s">
        <v>23</v>
      </c>
    </row>
    <row r="3065" spans="9:10" x14ac:dyDescent="0.3">
      <c r="I3065">
        <v>2</v>
      </c>
      <c r="J3065" t="s">
        <v>23</v>
      </c>
    </row>
    <row r="3066" spans="9:10" x14ac:dyDescent="0.3">
      <c r="I3066">
        <v>3</v>
      </c>
      <c r="J3066" t="s">
        <v>23</v>
      </c>
    </row>
    <row r="3067" spans="9:10" x14ac:dyDescent="0.3">
      <c r="I3067">
        <v>3</v>
      </c>
      <c r="J3067" t="s">
        <v>23</v>
      </c>
    </row>
    <row r="3068" spans="9:10" x14ac:dyDescent="0.3">
      <c r="I3068">
        <v>3</v>
      </c>
      <c r="J3068" t="s">
        <v>23</v>
      </c>
    </row>
    <row r="3069" spans="9:10" x14ac:dyDescent="0.3">
      <c r="I3069">
        <v>4</v>
      </c>
      <c r="J3069" t="s">
        <v>23</v>
      </c>
    </row>
    <row r="3070" spans="9:10" x14ac:dyDescent="0.3">
      <c r="I3070">
        <v>3</v>
      </c>
      <c r="J3070" t="s">
        <v>23</v>
      </c>
    </row>
    <row r="3071" spans="9:10" x14ac:dyDescent="0.3">
      <c r="I3071">
        <v>4</v>
      </c>
      <c r="J3071" t="s">
        <v>23</v>
      </c>
    </row>
    <row r="3072" spans="9:10" x14ac:dyDescent="0.3">
      <c r="I3072">
        <v>3</v>
      </c>
      <c r="J3072" t="s">
        <v>23</v>
      </c>
    </row>
    <row r="3073" spans="9:10" x14ac:dyDescent="0.3">
      <c r="I3073">
        <v>3</v>
      </c>
      <c r="J3073" t="s">
        <v>23</v>
      </c>
    </row>
    <row r="3074" spans="9:10" x14ac:dyDescent="0.3">
      <c r="I3074">
        <v>2</v>
      </c>
      <c r="J3074" t="s">
        <v>23</v>
      </c>
    </row>
    <row r="3075" spans="9:10" x14ac:dyDescent="0.3">
      <c r="I3075">
        <v>3</v>
      </c>
      <c r="J3075" t="s">
        <v>23</v>
      </c>
    </row>
    <row r="3076" spans="9:10" x14ac:dyDescent="0.3">
      <c r="I3076">
        <v>4</v>
      </c>
      <c r="J3076" t="s">
        <v>23</v>
      </c>
    </row>
    <row r="3077" spans="9:10" x14ac:dyDescent="0.3">
      <c r="I3077">
        <v>2</v>
      </c>
      <c r="J3077" t="s">
        <v>23</v>
      </c>
    </row>
    <row r="3078" spans="9:10" x14ac:dyDescent="0.3">
      <c r="I3078">
        <v>4</v>
      </c>
      <c r="J3078" t="s">
        <v>23</v>
      </c>
    </row>
    <row r="3079" spans="9:10" x14ac:dyDescent="0.3">
      <c r="I3079">
        <v>1</v>
      </c>
      <c r="J3079" t="s">
        <v>23</v>
      </c>
    </row>
    <row r="3080" spans="9:10" x14ac:dyDescent="0.3">
      <c r="I3080">
        <v>2</v>
      </c>
      <c r="J3080" t="s">
        <v>23</v>
      </c>
    </row>
    <row r="3081" spans="9:10" x14ac:dyDescent="0.3">
      <c r="I3081">
        <v>4</v>
      </c>
      <c r="J3081" t="s">
        <v>23</v>
      </c>
    </row>
    <row r="3082" spans="9:10" x14ac:dyDescent="0.3">
      <c r="I3082">
        <v>2</v>
      </c>
      <c r="J3082" t="s">
        <v>23</v>
      </c>
    </row>
    <row r="3083" spans="9:10" x14ac:dyDescent="0.3">
      <c r="I3083">
        <v>3</v>
      </c>
      <c r="J3083" t="s">
        <v>23</v>
      </c>
    </row>
    <row r="3084" spans="9:10" x14ac:dyDescent="0.3">
      <c r="I3084">
        <v>2</v>
      </c>
      <c r="J3084" t="s">
        <v>23</v>
      </c>
    </row>
    <row r="3085" spans="9:10" x14ac:dyDescent="0.3">
      <c r="I3085">
        <v>5</v>
      </c>
      <c r="J3085" t="s">
        <v>23</v>
      </c>
    </row>
    <row r="3086" spans="9:10" x14ac:dyDescent="0.3">
      <c r="I3086">
        <v>4</v>
      </c>
      <c r="J3086" t="s">
        <v>23</v>
      </c>
    </row>
    <row r="3087" spans="9:10" x14ac:dyDescent="0.3">
      <c r="I3087">
        <v>4</v>
      </c>
      <c r="J3087" t="s">
        <v>23</v>
      </c>
    </row>
    <row r="3088" spans="9:10" x14ac:dyDescent="0.3">
      <c r="I3088">
        <v>4</v>
      </c>
      <c r="J3088" t="s">
        <v>23</v>
      </c>
    </row>
    <row r="3089" spans="9:10" x14ac:dyDescent="0.3">
      <c r="I3089">
        <v>3</v>
      </c>
      <c r="J3089" t="s">
        <v>23</v>
      </c>
    </row>
    <row r="3090" spans="9:10" x14ac:dyDescent="0.3">
      <c r="I3090">
        <v>3</v>
      </c>
      <c r="J3090" t="s">
        <v>23</v>
      </c>
    </row>
    <row r="3091" spans="9:10" x14ac:dyDescent="0.3">
      <c r="I3091">
        <v>3</v>
      </c>
      <c r="J3091" t="s">
        <v>23</v>
      </c>
    </row>
    <row r="3092" spans="9:10" x14ac:dyDescent="0.3">
      <c r="I3092">
        <v>3</v>
      </c>
      <c r="J3092" t="s">
        <v>23</v>
      </c>
    </row>
    <row r="3093" spans="9:10" x14ac:dyDescent="0.3">
      <c r="I3093">
        <v>3</v>
      </c>
      <c r="J3093" t="s">
        <v>23</v>
      </c>
    </row>
    <row r="3094" spans="9:10" x14ac:dyDescent="0.3">
      <c r="I3094">
        <v>3</v>
      </c>
      <c r="J3094" t="s">
        <v>23</v>
      </c>
    </row>
    <row r="3095" spans="9:10" x14ac:dyDescent="0.3">
      <c r="I3095">
        <v>3</v>
      </c>
      <c r="J3095" t="s">
        <v>23</v>
      </c>
    </row>
    <row r="3096" spans="9:10" x14ac:dyDescent="0.3">
      <c r="I3096">
        <v>1</v>
      </c>
      <c r="J3096" t="s">
        <v>23</v>
      </c>
    </row>
    <row r="3097" spans="9:10" x14ac:dyDescent="0.3">
      <c r="I3097">
        <v>4</v>
      </c>
      <c r="J3097" t="s">
        <v>23</v>
      </c>
    </row>
    <row r="3098" spans="9:10" x14ac:dyDescent="0.3">
      <c r="I3098">
        <v>3</v>
      </c>
      <c r="J3098" t="s">
        <v>23</v>
      </c>
    </row>
    <row r="3099" spans="9:10" x14ac:dyDescent="0.3">
      <c r="I3099">
        <v>3</v>
      </c>
      <c r="J3099" t="s">
        <v>23</v>
      </c>
    </row>
    <row r="3100" spans="9:10" x14ac:dyDescent="0.3">
      <c r="I3100">
        <v>4</v>
      </c>
      <c r="J3100" t="s">
        <v>23</v>
      </c>
    </row>
    <row r="3101" spans="9:10" x14ac:dyDescent="0.3">
      <c r="I3101">
        <v>4</v>
      </c>
      <c r="J3101" t="s">
        <v>23</v>
      </c>
    </row>
    <row r="3102" spans="9:10" x14ac:dyDescent="0.3">
      <c r="I3102">
        <v>4</v>
      </c>
      <c r="J3102" t="s">
        <v>23</v>
      </c>
    </row>
    <row r="3103" spans="9:10" x14ac:dyDescent="0.3">
      <c r="I3103">
        <v>2</v>
      </c>
      <c r="J3103" t="s">
        <v>23</v>
      </c>
    </row>
    <row r="3104" spans="9:10" x14ac:dyDescent="0.3">
      <c r="I3104">
        <v>1</v>
      </c>
      <c r="J3104" t="s">
        <v>23</v>
      </c>
    </row>
    <row r="3105" spans="9:10" x14ac:dyDescent="0.3">
      <c r="I3105">
        <v>3</v>
      </c>
      <c r="J3105" t="s">
        <v>23</v>
      </c>
    </row>
    <row r="3106" spans="9:10" x14ac:dyDescent="0.3">
      <c r="I3106">
        <v>2</v>
      </c>
      <c r="J3106" t="s">
        <v>23</v>
      </c>
    </row>
    <row r="3107" spans="9:10" x14ac:dyDescent="0.3">
      <c r="I3107">
        <v>3</v>
      </c>
      <c r="J3107" t="s">
        <v>23</v>
      </c>
    </row>
    <row r="3108" spans="9:10" x14ac:dyDescent="0.3">
      <c r="I3108">
        <v>2</v>
      </c>
      <c r="J3108" t="s">
        <v>23</v>
      </c>
    </row>
    <row r="3109" spans="9:10" x14ac:dyDescent="0.3">
      <c r="I3109">
        <v>3</v>
      </c>
      <c r="J3109" t="s">
        <v>23</v>
      </c>
    </row>
    <row r="3110" spans="9:10" x14ac:dyDescent="0.3">
      <c r="I3110">
        <v>2</v>
      </c>
      <c r="J3110" t="s">
        <v>23</v>
      </c>
    </row>
    <row r="3111" spans="9:10" x14ac:dyDescent="0.3">
      <c r="I3111">
        <v>4</v>
      </c>
      <c r="J3111" t="s">
        <v>23</v>
      </c>
    </row>
    <row r="3112" spans="9:10" x14ac:dyDescent="0.3">
      <c r="I3112">
        <v>2</v>
      </c>
      <c r="J3112" t="s">
        <v>23</v>
      </c>
    </row>
    <row r="3113" spans="9:10" x14ac:dyDescent="0.3">
      <c r="I3113">
        <v>3</v>
      </c>
      <c r="J3113" t="s">
        <v>23</v>
      </c>
    </row>
    <row r="3114" spans="9:10" x14ac:dyDescent="0.3">
      <c r="I3114">
        <v>4</v>
      </c>
      <c r="J3114" t="s">
        <v>23</v>
      </c>
    </row>
    <row r="3115" spans="9:10" x14ac:dyDescent="0.3">
      <c r="I3115">
        <v>2</v>
      </c>
      <c r="J3115" t="s">
        <v>23</v>
      </c>
    </row>
    <row r="3116" spans="9:10" x14ac:dyDescent="0.3">
      <c r="I3116">
        <v>3</v>
      </c>
      <c r="J3116" t="s">
        <v>23</v>
      </c>
    </row>
    <row r="3117" spans="9:10" x14ac:dyDescent="0.3">
      <c r="I3117">
        <v>4</v>
      </c>
      <c r="J3117" t="s">
        <v>23</v>
      </c>
    </row>
    <row r="3118" spans="9:10" x14ac:dyDescent="0.3">
      <c r="I3118">
        <v>3</v>
      </c>
      <c r="J3118" t="s">
        <v>23</v>
      </c>
    </row>
    <row r="3119" spans="9:10" x14ac:dyDescent="0.3">
      <c r="I3119">
        <v>4</v>
      </c>
      <c r="J3119" t="s">
        <v>23</v>
      </c>
    </row>
    <row r="3120" spans="9:10" x14ac:dyDescent="0.3">
      <c r="I3120">
        <v>1</v>
      </c>
      <c r="J3120" t="s">
        <v>23</v>
      </c>
    </row>
    <row r="3121" spans="9:10" x14ac:dyDescent="0.3">
      <c r="I3121">
        <v>3</v>
      </c>
      <c r="J3121" t="s">
        <v>23</v>
      </c>
    </row>
    <row r="3122" spans="9:10" x14ac:dyDescent="0.3">
      <c r="I3122">
        <v>4</v>
      </c>
      <c r="J3122" t="s">
        <v>23</v>
      </c>
    </row>
    <row r="3123" spans="9:10" x14ac:dyDescent="0.3">
      <c r="I3123">
        <v>2</v>
      </c>
      <c r="J3123" t="s">
        <v>23</v>
      </c>
    </row>
    <row r="3124" spans="9:10" x14ac:dyDescent="0.3">
      <c r="I3124">
        <v>4</v>
      </c>
      <c r="J3124" t="s">
        <v>23</v>
      </c>
    </row>
    <row r="3125" spans="9:10" x14ac:dyDescent="0.3">
      <c r="I3125">
        <v>3</v>
      </c>
      <c r="J3125" t="s">
        <v>23</v>
      </c>
    </row>
    <row r="3126" spans="9:10" x14ac:dyDescent="0.3">
      <c r="I3126">
        <v>3</v>
      </c>
      <c r="J3126" t="s">
        <v>23</v>
      </c>
    </row>
    <row r="3127" spans="9:10" x14ac:dyDescent="0.3">
      <c r="I3127">
        <v>1</v>
      </c>
      <c r="J3127" t="s">
        <v>23</v>
      </c>
    </row>
    <row r="3128" spans="9:10" x14ac:dyDescent="0.3">
      <c r="I3128">
        <v>3</v>
      </c>
      <c r="J3128" t="s">
        <v>23</v>
      </c>
    </row>
    <row r="3129" spans="9:10" x14ac:dyDescent="0.3">
      <c r="I3129">
        <v>4</v>
      </c>
      <c r="J3129" t="s">
        <v>23</v>
      </c>
    </row>
    <row r="3130" spans="9:10" x14ac:dyDescent="0.3">
      <c r="I3130">
        <v>4</v>
      </c>
      <c r="J3130" t="s">
        <v>23</v>
      </c>
    </row>
    <row r="3131" spans="9:10" x14ac:dyDescent="0.3">
      <c r="I3131">
        <v>3</v>
      </c>
      <c r="J3131" t="s">
        <v>23</v>
      </c>
    </row>
    <row r="3132" spans="9:10" x14ac:dyDescent="0.3">
      <c r="I3132">
        <v>2</v>
      </c>
      <c r="J3132" t="s">
        <v>23</v>
      </c>
    </row>
    <row r="3133" spans="9:10" x14ac:dyDescent="0.3">
      <c r="I3133">
        <v>2</v>
      </c>
      <c r="J3133" t="s">
        <v>23</v>
      </c>
    </row>
    <row r="3134" spans="9:10" x14ac:dyDescent="0.3">
      <c r="I3134">
        <v>2</v>
      </c>
      <c r="J3134" t="s">
        <v>23</v>
      </c>
    </row>
    <row r="3135" spans="9:10" x14ac:dyDescent="0.3">
      <c r="I3135">
        <v>3</v>
      </c>
      <c r="J3135" t="s">
        <v>23</v>
      </c>
    </row>
    <row r="3136" spans="9:10" x14ac:dyDescent="0.3">
      <c r="I3136">
        <v>2</v>
      </c>
      <c r="J3136" t="s">
        <v>23</v>
      </c>
    </row>
    <row r="3137" spans="9:10" x14ac:dyDescent="0.3">
      <c r="I3137">
        <v>4</v>
      </c>
      <c r="J3137" t="s">
        <v>23</v>
      </c>
    </row>
    <row r="3138" spans="9:10" x14ac:dyDescent="0.3">
      <c r="I3138">
        <v>4</v>
      </c>
      <c r="J3138" t="s">
        <v>23</v>
      </c>
    </row>
    <row r="3139" spans="9:10" x14ac:dyDescent="0.3">
      <c r="I3139">
        <v>3</v>
      </c>
      <c r="J3139" t="s">
        <v>23</v>
      </c>
    </row>
    <row r="3140" spans="9:10" x14ac:dyDescent="0.3">
      <c r="I3140">
        <v>4</v>
      </c>
      <c r="J3140" t="s">
        <v>23</v>
      </c>
    </row>
    <row r="3141" spans="9:10" x14ac:dyDescent="0.3">
      <c r="I3141">
        <v>1</v>
      </c>
      <c r="J3141" t="s">
        <v>23</v>
      </c>
    </row>
    <row r="3142" spans="9:10" x14ac:dyDescent="0.3">
      <c r="I3142">
        <v>1</v>
      </c>
      <c r="J3142" t="s">
        <v>23</v>
      </c>
    </row>
    <row r="3143" spans="9:10" x14ac:dyDescent="0.3">
      <c r="I3143">
        <v>4</v>
      </c>
      <c r="J3143" t="s">
        <v>23</v>
      </c>
    </row>
    <row r="3144" spans="9:10" x14ac:dyDescent="0.3">
      <c r="I3144">
        <v>3</v>
      </c>
      <c r="J3144" t="s">
        <v>23</v>
      </c>
    </row>
    <row r="3145" spans="9:10" x14ac:dyDescent="0.3">
      <c r="I3145">
        <v>3</v>
      </c>
      <c r="J3145" t="s">
        <v>23</v>
      </c>
    </row>
    <row r="3146" spans="9:10" x14ac:dyDescent="0.3">
      <c r="I3146">
        <v>1</v>
      </c>
      <c r="J3146" t="s">
        <v>23</v>
      </c>
    </row>
    <row r="3147" spans="9:10" x14ac:dyDescent="0.3">
      <c r="I3147">
        <v>1</v>
      </c>
      <c r="J3147" t="s">
        <v>23</v>
      </c>
    </row>
    <row r="3148" spans="9:10" x14ac:dyDescent="0.3">
      <c r="I3148">
        <v>2</v>
      </c>
      <c r="J3148" t="s">
        <v>23</v>
      </c>
    </row>
    <row r="3149" spans="9:10" x14ac:dyDescent="0.3">
      <c r="I3149">
        <v>4</v>
      </c>
      <c r="J3149" t="s">
        <v>23</v>
      </c>
    </row>
    <row r="3150" spans="9:10" x14ac:dyDescent="0.3">
      <c r="I3150">
        <v>4</v>
      </c>
      <c r="J3150" t="s">
        <v>23</v>
      </c>
    </row>
    <row r="3151" spans="9:10" x14ac:dyDescent="0.3">
      <c r="I3151">
        <v>3</v>
      </c>
      <c r="J3151" t="s">
        <v>23</v>
      </c>
    </row>
    <row r="3152" spans="9:10" x14ac:dyDescent="0.3">
      <c r="I3152">
        <v>3</v>
      </c>
      <c r="J3152" t="s">
        <v>23</v>
      </c>
    </row>
    <row r="3153" spans="9:10" x14ac:dyDescent="0.3">
      <c r="I3153">
        <v>5</v>
      </c>
      <c r="J3153" t="s">
        <v>23</v>
      </c>
    </row>
    <row r="3154" spans="9:10" x14ac:dyDescent="0.3">
      <c r="I3154">
        <v>3</v>
      </c>
      <c r="J3154" t="s">
        <v>23</v>
      </c>
    </row>
    <row r="3155" spans="9:10" x14ac:dyDescent="0.3">
      <c r="I3155">
        <v>2</v>
      </c>
      <c r="J3155" t="s">
        <v>23</v>
      </c>
    </row>
    <row r="3156" spans="9:10" x14ac:dyDescent="0.3">
      <c r="I3156">
        <v>3</v>
      </c>
      <c r="J3156" t="s">
        <v>23</v>
      </c>
    </row>
    <row r="3157" spans="9:10" x14ac:dyDescent="0.3">
      <c r="I3157">
        <v>1</v>
      </c>
      <c r="J3157" t="s">
        <v>23</v>
      </c>
    </row>
    <row r="3158" spans="9:10" x14ac:dyDescent="0.3">
      <c r="I3158">
        <v>3</v>
      </c>
      <c r="J3158" t="s">
        <v>23</v>
      </c>
    </row>
    <row r="3159" spans="9:10" x14ac:dyDescent="0.3">
      <c r="I3159">
        <v>4</v>
      </c>
      <c r="J3159" t="s">
        <v>23</v>
      </c>
    </row>
    <row r="3160" spans="9:10" x14ac:dyDescent="0.3">
      <c r="I3160">
        <v>1</v>
      </c>
      <c r="J3160" t="s">
        <v>23</v>
      </c>
    </row>
    <row r="3161" spans="9:10" x14ac:dyDescent="0.3">
      <c r="I3161">
        <v>3</v>
      </c>
      <c r="J3161" t="s">
        <v>23</v>
      </c>
    </row>
    <row r="3162" spans="9:10" x14ac:dyDescent="0.3">
      <c r="I3162">
        <v>5</v>
      </c>
      <c r="J3162" t="s">
        <v>23</v>
      </c>
    </row>
    <row r="3163" spans="9:10" x14ac:dyDescent="0.3">
      <c r="I3163">
        <v>2</v>
      </c>
      <c r="J3163" t="s">
        <v>23</v>
      </c>
    </row>
    <row r="3164" spans="9:10" x14ac:dyDescent="0.3">
      <c r="I3164">
        <v>3</v>
      </c>
      <c r="J3164" t="s">
        <v>23</v>
      </c>
    </row>
    <row r="3165" spans="9:10" x14ac:dyDescent="0.3">
      <c r="I3165">
        <v>3</v>
      </c>
      <c r="J3165" t="s">
        <v>23</v>
      </c>
    </row>
    <row r="3166" spans="9:10" x14ac:dyDescent="0.3">
      <c r="I3166">
        <v>1</v>
      </c>
      <c r="J3166" t="s">
        <v>23</v>
      </c>
    </row>
    <row r="3167" spans="9:10" x14ac:dyDescent="0.3">
      <c r="I3167">
        <v>4</v>
      </c>
      <c r="J3167" t="s">
        <v>23</v>
      </c>
    </row>
    <row r="3168" spans="9:10" x14ac:dyDescent="0.3">
      <c r="I3168">
        <v>3</v>
      </c>
      <c r="J3168" t="s">
        <v>23</v>
      </c>
    </row>
    <row r="3169" spans="9:10" x14ac:dyDescent="0.3">
      <c r="I3169">
        <v>4</v>
      </c>
      <c r="J3169" t="s">
        <v>23</v>
      </c>
    </row>
    <row r="3170" spans="9:10" x14ac:dyDescent="0.3">
      <c r="I3170">
        <v>4</v>
      </c>
      <c r="J3170" t="s">
        <v>23</v>
      </c>
    </row>
    <row r="3171" spans="9:10" x14ac:dyDescent="0.3">
      <c r="I3171">
        <v>1</v>
      </c>
      <c r="J3171" t="s">
        <v>23</v>
      </c>
    </row>
    <row r="3172" spans="9:10" x14ac:dyDescent="0.3">
      <c r="I3172">
        <v>3</v>
      </c>
      <c r="J3172" t="s">
        <v>23</v>
      </c>
    </row>
    <row r="3173" spans="9:10" x14ac:dyDescent="0.3">
      <c r="I3173">
        <v>2</v>
      </c>
      <c r="J3173" t="s">
        <v>23</v>
      </c>
    </row>
    <row r="3174" spans="9:10" x14ac:dyDescent="0.3">
      <c r="I3174">
        <v>3</v>
      </c>
      <c r="J3174" t="s">
        <v>23</v>
      </c>
    </row>
    <row r="3175" spans="9:10" x14ac:dyDescent="0.3">
      <c r="I3175">
        <v>4</v>
      </c>
      <c r="J3175" t="s">
        <v>23</v>
      </c>
    </row>
    <row r="3176" spans="9:10" x14ac:dyDescent="0.3">
      <c r="I3176">
        <v>5</v>
      </c>
      <c r="J3176" t="s">
        <v>23</v>
      </c>
    </row>
    <row r="3177" spans="9:10" x14ac:dyDescent="0.3">
      <c r="I3177">
        <v>3</v>
      </c>
      <c r="J3177" t="s">
        <v>23</v>
      </c>
    </row>
    <row r="3178" spans="9:10" x14ac:dyDescent="0.3">
      <c r="I3178">
        <v>1</v>
      </c>
      <c r="J3178" t="s">
        <v>23</v>
      </c>
    </row>
    <row r="3179" spans="9:10" x14ac:dyDescent="0.3">
      <c r="I3179">
        <v>2</v>
      </c>
      <c r="J3179" t="s">
        <v>23</v>
      </c>
    </row>
    <row r="3180" spans="9:10" x14ac:dyDescent="0.3">
      <c r="I3180">
        <v>3</v>
      </c>
      <c r="J3180" t="s">
        <v>23</v>
      </c>
    </row>
    <row r="3181" spans="9:10" x14ac:dyDescent="0.3">
      <c r="I3181">
        <v>2</v>
      </c>
      <c r="J3181" t="s">
        <v>23</v>
      </c>
    </row>
    <row r="3182" spans="9:10" x14ac:dyDescent="0.3">
      <c r="I3182">
        <v>3</v>
      </c>
      <c r="J3182" t="s">
        <v>23</v>
      </c>
    </row>
    <row r="3183" spans="9:10" x14ac:dyDescent="0.3">
      <c r="I3183">
        <v>3</v>
      </c>
      <c r="J3183" t="s">
        <v>23</v>
      </c>
    </row>
    <row r="3184" spans="9:10" x14ac:dyDescent="0.3">
      <c r="I3184">
        <v>3</v>
      </c>
      <c r="J3184" t="s">
        <v>23</v>
      </c>
    </row>
    <row r="3185" spans="9:10" x14ac:dyDescent="0.3">
      <c r="I3185">
        <v>2</v>
      </c>
      <c r="J3185" t="s">
        <v>23</v>
      </c>
    </row>
    <row r="3186" spans="9:10" x14ac:dyDescent="0.3">
      <c r="I3186">
        <v>2</v>
      </c>
      <c r="J3186" t="s">
        <v>23</v>
      </c>
    </row>
    <row r="3187" spans="9:10" x14ac:dyDescent="0.3">
      <c r="I3187">
        <v>1</v>
      </c>
      <c r="J3187" t="s">
        <v>23</v>
      </c>
    </row>
    <row r="3188" spans="9:10" x14ac:dyDescent="0.3">
      <c r="I3188">
        <v>2</v>
      </c>
      <c r="J3188" t="s">
        <v>23</v>
      </c>
    </row>
    <row r="3189" spans="9:10" x14ac:dyDescent="0.3">
      <c r="I3189">
        <v>2</v>
      </c>
      <c r="J3189" t="s">
        <v>23</v>
      </c>
    </row>
    <row r="3190" spans="9:10" x14ac:dyDescent="0.3">
      <c r="I3190">
        <v>3</v>
      </c>
      <c r="J3190" t="s">
        <v>23</v>
      </c>
    </row>
    <row r="3191" spans="9:10" x14ac:dyDescent="0.3">
      <c r="I3191">
        <v>2</v>
      </c>
      <c r="J3191" t="s">
        <v>23</v>
      </c>
    </row>
    <row r="3192" spans="9:10" x14ac:dyDescent="0.3">
      <c r="I3192">
        <v>3</v>
      </c>
      <c r="J3192" t="s">
        <v>23</v>
      </c>
    </row>
    <row r="3193" spans="9:10" x14ac:dyDescent="0.3">
      <c r="I3193">
        <v>1</v>
      </c>
      <c r="J3193" t="s">
        <v>23</v>
      </c>
    </row>
    <row r="3194" spans="9:10" x14ac:dyDescent="0.3">
      <c r="I3194">
        <v>4</v>
      </c>
      <c r="J3194" t="s">
        <v>23</v>
      </c>
    </row>
    <row r="3195" spans="9:10" x14ac:dyDescent="0.3">
      <c r="I3195">
        <v>1</v>
      </c>
      <c r="J3195" t="s">
        <v>23</v>
      </c>
    </row>
    <row r="3196" spans="9:10" x14ac:dyDescent="0.3">
      <c r="I3196">
        <v>3</v>
      </c>
      <c r="J3196" t="s">
        <v>23</v>
      </c>
    </row>
    <row r="3197" spans="9:10" x14ac:dyDescent="0.3">
      <c r="I3197">
        <v>4</v>
      </c>
      <c r="J3197" t="s">
        <v>23</v>
      </c>
    </row>
    <row r="3198" spans="9:10" x14ac:dyDescent="0.3">
      <c r="I3198">
        <v>2</v>
      </c>
      <c r="J3198" t="s">
        <v>23</v>
      </c>
    </row>
    <row r="3199" spans="9:10" x14ac:dyDescent="0.3">
      <c r="I3199">
        <v>3</v>
      </c>
      <c r="J3199" t="s">
        <v>23</v>
      </c>
    </row>
    <row r="3200" spans="9:10" x14ac:dyDescent="0.3">
      <c r="I3200">
        <v>2</v>
      </c>
      <c r="J3200" t="s">
        <v>23</v>
      </c>
    </row>
    <row r="3201" spans="9:10" x14ac:dyDescent="0.3">
      <c r="I3201">
        <v>3</v>
      </c>
      <c r="J3201" t="s">
        <v>23</v>
      </c>
    </row>
    <row r="3202" spans="9:10" x14ac:dyDescent="0.3">
      <c r="I3202">
        <v>3</v>
      </c>
      <c r="J3202" t="s">
        <v>23</v>
      </c>
    </row>
    <row r="3203" spans="9:10" x14ac:dyDescent="0.3">
      <c r="I3203">
        <v>2</v>
      </c>
      <c r="J3203" t="s">
        <v>23</v>
      </c>
    </row>
    <row r="3204" spans="9:10" x14ac:dyDescent="0.3">
      <c r="I3204">
        <v>4</v>
      </c>
      <c r="J3204" t="s">
        <v>23</v>
      </c>
    </row>
    <row r="3205" spans="9:10" x14ac:dyDescent="0.3">
      <c r="I3205">
        <v>3</v>
      </c>
      <c r="J3205" t="s">
        <v>23</v>
      </c>
    </row>
    <row r="3206" spans="9:10" x14ac:dyDescent="0.3">
      <c r="I3206">
        <v>1</v>
      </c>
      <c r="J3206" t="s">
        <v>23</v>
      </c>
    </row>
    <row r="3207" spans="9:10" x14ac:dyDescent="0.3">
      <c r="I3207">
        <v>4</v>
      </c>
      <c r="J3207" t="s">
        <v>23</v>
      </c>
    </row>
    <row r="3208" spans="9:10" x14ac:dyDescent="0.3">
      <c r="I3208">
        <v>4</v>
      </c>
      <c r="J3208" t="s">
        <v>23</v>
      </c>
    </row>
    <row r="3209" spans="9:10" x14ac:dyDescent="0.3">
      <c r="I3209">
        <v>2</v>
      </c>
      <c r="J3209" t="s">
        <v>23</v>
      </c>
    </row>
    <row r="3210" spans="9:10" x14ac:dyDescent="0.3">
      <c r="I3210">
        <v>1</v>
      </c>
      <c r="J3210" t="s">
        <v>23</v>
      </c>
    </row>
    <row r="3211" spans="9:10" x14ac:dyDescent="0.3">
      <c r="I3211">
        <v>3</v>
      </c>
      <c r="J3211" t="s">
        <v>23</v>
      </c>
    </row>
    <row r="3212" spans="9:10" x14ac:dyDescent="0.3">
      <c r="I3212">
        <v>3</v>
      </c>
      <c r="J3212" t="s">
        <v>23</v>
      </c>
    </row>
    <row r="3213" spans="9:10" x14ac:dyDescent="0.3">
      <c r="I3213">
        <v>1</v>
      </c>
      <c r="J3213" t="s">
        <v>23</v>
      </c>
    </row>
    <row r="3214" spans="9:10" x14ac:dyDescent="0.3">
      <c r="I3214">
        <v>4</v>
      </c>
      <c r="J3214" t="s">
        <v>23</v>
      </c>
    </row>
    <row r="3215" spans="9:10" x14ac:dyDescent="0.3">
      <c r="I3215">
        <v>4</v>
      </c>
      <c r="J3215" t="s">
        <v>23</v>
      </c>
    </row>
    <row r="3216" spans="9:10" x14ac:dyDescent="0.3">
      <c r="I3216">
        <v>1</v>
      </c>
      <c r="J3216" t="s">
        <v>23</v>
      </c>
    </row>
    <row r="3217" spans="9:10" x14ac:dyDescent="0.3">
      <c r="I3217">
        <v>3</v>
      </c>
      <c r="J3217" t="s">
        <v>23</v>
      </c>
    </row>
    <row r="3218" spans="9:10" x14ac:dyDescent="0.3">
      <c r="I3218">
        <v>4</v>
      </c>
      <c r="J3218" t="s">
        <v>23</v>
      </c>
    </row>
    <row r="3219" spans="9:10" x14ac:dyDescent="0.3">
      <c r="I3219">
        <v>3</v>
      </c>
      <c r="J3219" t="s">
        <v>23</v>
      </c>
    </row>
    <row r="3220" spans="9:10" x14ac:dyDescent="0.3">
      <c r="I3220">
        <v>3</v>
      </c>
      <c r="J3220" t="s">
        <v>23</v>
      </c>
    </row>
    <row r="3221" spans="9:10" x14ac:dyDescent="0.3">
      <c r="I3221">
        <v>4</v>
      </c>
      <c r="J3221" t="s">
        <v>23</v>
      </c>
    </row>
    <row r="3222" spans="9:10" x14ac:dyDescent="0.3">
      <c r="I3222">
        <v>3</v>
      </c>
      <c r="J3222" t="s">
        <v>23</v>
      </c>
    </row>
    <row r="3223" spans="9:10" x14ac:dyDescent="0.3">
      <c r="I3223">
        <v>3</v>
      </c>
      <c r="J3223" t="s">
        <v>23</v>
      </c>
    </row>
    <row r="3224" spans="9:10" x14ac:dyDescent="0.3">
      <c r="I3224">
        <v>2</v>
      </c>
      <c r="J3224" t="s">
        <v>23</v>
      </c>
    </row>
    <row r="3225" spans="9:10" x14ac:dyDescent="0.3">
      <c r="I3225">
        <v>4</v>
      </c>
      <c r="J3225" t="s">
        <v>23</v>
      </c>
    </row>
    <row r="3226" spans="9:10" x14ac:dyDescent="0.3">
      <c r="I3226">
        <v>3</v>
      </c>
      <c r="J3226" t="s">
        <v>23</v>
      </c>
    </row>
    <row r="3227" spans="9:10" x14ac:dyDescent="0.3">
      <c r="I3227">
        <v>4</v>
      </c>
      <c r="J3227" t="s">
        <v>23</v>
      </c>
    </row>
    <row r="3228" spans="9:10" x14ac:dyDescent="0.3">
      <c r="I3228">
        <v>3</v>
      </c>
      <c r="J3228" t="s">
        <v>23</v>
      </c>
    </row>
    <row r="3229" spans="9:10" x14ac:dyDescent="0.3">
      <c r="I3229">
        <v>1</v>
      </c>
      <c r="J3229" t="s">
        <v>23</v>
      </c>
    </row>
    <row r="3230" spans="9:10" x14ac:dyDescent="0.3">
      <c r="I3230">
        <v>3</v>
      </c>
      <c r="J3230" t="s">
        <v>23</v>
      </c>
    </row>
    <row r="3231" spans="9:10" x14ac:dyDescent="0.3">
      <c r="I3231">
        <v>1</v>
      </c>
      <c r="J3231" t="s">
        <v>23</v>
      </c>
    </row>
    <row r="3232" spans="9:10" x14ac:dyDescent="0.3">
      <c r="I3232">
        <v>3</v>
      </c>
      <c r="J3232" t="s">
        <v>23</v>
      </c>
    </row>
    <row r="3233" spans="9:10" x14ac:dyDescent="0.3">
      <c r="I3233">
        <v>2</v>
      </c>
      <c r="J3233" t="s">
        <v>23</v>
      </c>
    </row>
    <row r="3234" spans="9:10" x14ac:dyDescent="0.3">
      <c r="I3234">
        <v>2</v>
      </c>
      <c r="J3234" t="s">
        <v>23</v>
      </c>
    </row>
    <row r="3235" spans="9:10" x14ac:dyDescent="0.3">
      <c r="I3235">
        <v>4</v>
      </c>
      <c r="J3235" t="s">
        <v>23</v>
      </c>
    </row>
    <row r="3236" spans="9:10" x14ac:dyDescent="0.3">
      <c r="I3236">
        <v>3</v>
      </c>
      <c r="J3236" t="s">
        <v>23</v>
      </c>
    </row>
    <row r="3237" spans="9:10" x14ac:dyDescent="0.3">
      <c r="I3237">
        <v>3</v>
      </c>
      <c r="J3237" t="s">
        <v>23</v>
      </c>
    </row>
    <row r="3238" spans="9:10" x14ac:dyDescent="0.3">
      <c r="I3238">
        <v>2</v>
      </c>
      <c r="J3238" t="s">
        <v>23</v>
      </c>
    </row>
    <row r="3239" spans="9:10" x14ac:dyDescent="0.3">
      <c r="I3239">
        <v>4</v>
      </c>
      <c r="J3239" t="s">
        <v>23</v>
      </c>
    </row>
    <row r="3240" spans="9:10" x14ac:dyDescent="0.3">
      <c r="I3240">
        <v>2</v>
      </c>
      <c r="J3240" t="s">
        <v>23</v>
      </c>
    </row>
    <row r="3241" spans="9:10" x14ac:dyDescent="0.3">
      <c r="I3241">
        <v>3</v>
      </c>
      <c r="J3241" t="s">
        <v>23</v>
      </c>
    </row>
    <row r="3242" spans="9:10" x14ac:dyDescent="0.3">
      <c r="I3242">
        <v>4</v>
      </c>
      <c r="J3242" t="s">
        <v>23</v>
      </c>
    </row>
    <row r="3243" spans="9:10" x14ac:dyDescent="0.3">
      <c r="I3243">
        <v>2</v>
      </c>
      <c r="J3243" t="s">
        <v>23</v>
      </c>
    </row>
    <row r="3244" spans="9:10" x14ac:dyDescent="0.3">
      <c r="I3244">
        <v>2</v>
      </c>
      <c r="J3244" t="s">
        <v>23</v>
      </c>
    </row>
    <row r="3245" spans="9:10" x14ac:dyDescent="0.3">
      <c r="I3245">
        <v>3</v>
      </c>
      <c r="J3245" t="s">
        <v>23</v>
      </c>
    </row>
    <row r="3246" spans="9:10" x14ac:dyDescent="0.3">
      <c r="I3246">
        <v>4</v>
      </c>
      <c r="J3246" t="s">
        <v>23</v>
      </c>
    </row>
    <row r="3247" spans="9:10" x14ac:dyDescent="0.3">
      <c r="I3247">
        <v>4</v>
      </c>
      <c r="J3247" t="s">
        <v>23</v>
      </c>
    </row>
    <row r="3248" spans="9:10" x14ac:dyDescent="0.3">
      <c r="I3248">
        <v>4</v>
      </c>
      <c r="J3248" t="s">
        <v>23</v>
      </c>
    </row>
    <row r="3249" spans="9:10" x14ac:dyDescent="0.3">
      <c r="I3249">
        <v>2</v>
      </c>
      <c r="J3249" t="s">
        <v>23</v>
      </c>
    </row>
    <row r="3250" spans="9:10" x14ac:dyDescent="0.3">
      <c r="I3250">
        <v>4</v>
      </c>
      <c r="J3250" t="s">
        <v>23</v>
      </c>
    </row>
    <row r="3251" spans="9:10" x14ac:dyDescent="0.3">
      <c r="I3251">
        <v>3</v>
      </c>
      <c r="J3251" t="s">
        <v>23</v>
      </c>
    </row>
    <row r="3252" spans="9:10" x14ac:dyDescent="0.3">
      <c r="I3252">
        <v>4</v>
      </c>
      <c r="J3252" t="s">
        <v>23</v>
      </c>
    </row>
    <row r="3253" spans="9:10" x14ac:dyDescent="0.3">
      <c r="I3253">
        <v>3</v>
      </c>
      <c r="J3253" t="s">
        <v>23</v>
      </c>
    </row>
    <row r="3254" spans="9:10" x14ac:dyDescent="0.3">
      <c r="I3254">
        <v>2</v>
      </c>
      <c r="J3254" t="s">
        <v>23</v>
      </c>
    </row>
    <row r="3255" spans="9:10" x14ac:dyDescent="0.3">
      <c r="I3255">
        <v>2</v>
      </c>
      <c r="J3255" t="s">
        <v>23</v>
      </c>
    </row>
    <row r="3256" spans="9:10" x14ac:dyDescent="0.3">
      <c r="I3256">
        <v>3</v>
      </c>
      <c r="J3256" t="s">
        <v>23</v>
      </c>
    </row>
    <row r="3257" spans="9:10" x14ac:dyDescent="0.3">
      <c r="I3257">
        <v>2</v>
      </c>
      <c r="J3257" t="s">
        <v>23</v>
      </c>
    </row>
    <row r="3258" spans="9:10" x14ac:dyDescent="0.3">
      <c r="I3258">
        <v>3</v>
      </c>
      <c r="J3258" t="s">
        <v>23</v>
      </c>
    </row>
    <row r="3259" spans="9:10" x14ac:dyDescent="0.3">
      <c r="I3259">
        <v>2</v>
      </c>
      <c r="J3259" t="s">
        <v>23</v>
      </c>
    </row>
    <row r="3260" spans="9:10" x14ac:dyDescent="0.3">
      <c r="I3260">
        <v>1</v>
      </c>
      <c r="J3260" t="s">
        <v>23</v>
      </c>
    </row>
    <row r="3261" spans="9:10" x14ac:dyDescent="0.3">
      <c r="I3261">
        <v>3</v>
      </c>
      <c r="J3261" t="s">
        <v>23</v>
      </c>
    </row>
    <row r="3262" spans="9:10" x14ac:dyDescent="0.3">
      <c r="I3262">
        <v>4</v>
      </c>
      <c r="J3262" t="s">
        <v>23</v>
      </c>
    </row>
    <row r="3263" spans="9:10" x14ac:dyDescent="0.3">
      <c r="I3263">
        <v>3</v>
      </c>
      <c r="J3263" t="s">
        <v>23</v>
      </c>
    </row>
    <row r="3264" spans="9:10" x14ac:dyDescent="0.3">
      <c r="I3264">
        <v>3</v>
      </c>
      <c r="J3264" t="s">
        <v>23</v>
      </c>
    </row>
    <row r="3265" spans="9:10" x14ac:dyDescent="0.3">
      <c r="I3265">
        <v>2</v>
      </c>
      <c r="J3265" t="s">
        <v>23</v>
      </c>
    </row>
    <row r="3266" spans="9:10" x14ac:dyDescent="0.3">
      <c r="I3266">
        <v>3</v>
      </c>
      <c r="J3266" t="s">
        <v>23</v>
      </c>
    </row>
    <row r="3267" spans="9:10" x14ac:dyDescent="0.3">
      <c r="I3267">
        <v>3</v>
      </c>
      <c r="J3267" t="s">
        <v>23</v>
      </c>
    </row>
    <row r="3268" spans="9:10" x14ac:dyDescent="0.3">
      <c r="I3268">
        <v>4</v>
      </c>
      <c r="J3268" t="s">
        <v>23</v>
      </c>
    </row>
    <row r="3269" spans="9:10" x14ac:dyDescent="0.3">
      <c r="I3269">
        <v>3</v>
      </c>
      <c r="J3269" t="s">
        <v>23</v>
      </c>
    </row>
    <row r="3270" spans="9:10" x14ac:dyDescent="0.3">
      <c r="I3270">
        <v>4</v>
      </c>
      <c r="J3270" t="s">
        <v>23</v>
      </c>
    </row>
    <row r="3271" spans="9:10" x14ac:dyDescent="0.3">
      <c r="I3271">
        <v>2</v>
      </c>
      <c r="J3271" t="s">
        <v>23</v>
      </c>
    </row>
    <row r="3272" spans="9:10" x14ac:dyDescent="0.3">
      <c r="I3272">
        <v>4</v>
      </c>
      <c r="J3272" t="s">
        <v>23</v>
      </c>
    </row>
    <row r="3273" spans="9:10" x14ac:dyDescent="0.3">
      <c r="I3273">
        <v>3</v>
      </c>
      <c r="J3273" t="s">
        <v>23</v>
      </c>
    </row>
    <row r="3274" spans="9:10" x14ac:dyDescent="0.3">
      <c r="I3274">
        <v>1</v>
      </c>
      <c r="J3274" t="s">
        <v>23</v>
      </c>
    </row>
    <row r="3275" spans="9:10" x14ac:dyDescent="0.3">
      <c r="I3275">
        <v>4</v>
      </c>
      <c r="J3275" t="s">
        <v>23</v>
      </c>
    </row>
    <row r="3276" spans="9:10" x14ac:dyDescent="0.3">
      <c r="I3276">
        <v>1</v>
      </c>
      <c r="J3276" t="s">
        <v>23</v>
      </c>
    </row>
    <row r="3277" spans="9:10" x14ac:dyDescent="0.3">
      <c r="I3277">
        <v>2</v>
      </c>
      <c r="J3277" t="s">
        <v>23</v>
      </c>
    </row>
    <row r="3278" spans="9:10" x14ac:dyDescent="0.3">
      <c r="I3278">
        <v>2</v>
      </c>
      <c r="J3278" t="s">
        <v>23</v>
      </c>
    </row>
    <row r="3279" spans="9:10" x14ac:dyDescent="0.3">
      <c r="I3279">
        <v>2</v>
      </c>
      <c r="J3279" t="s">
        <v>23</v>
      </c>
    </row>
    <row r="3280" spans="9:10" x14ac:dyDescent="0.3">
      <c r="I3280">
        <v>3</v>
      </c>
      <c r="J3280" t="s">
        <v>23</v>
      </c>
    </row>
    <row r="3281" spans="9:10" x14ac:dyDescent="0.3">
      <c r="I3281">
        <v>3</v>
      </c>
      <c r="J3281" t="s">
        <v>23</v>
      </c>
    </row>
    <row r="3282" spans="9:10" x14ac:dyDescent="0.3">
      <c r="I3282">
        <v>4</v>
      </c>
      <c r="J3282" t="s">
        <v>23</v>
      </c>
    </row>
    <row r="3283" spans="9:10" x14ac:dyDescent="0.3">
      <c r="I3283">
        <v>4</v>
      </c>
      <c r="J3283" t="s">
        <v>23</v>
      </c>
    </row>
    <row r="3284" spans="9:10" x14ac:dyDescent="0.3">
      <c r="I3284">
        <v>2</v>
      </c>
      <c r="J3284" t="s">
        <v>23</v>
      </c>
    </row>
    <row r="3285" spans="9:10" x14ac:dyDescent="0.3">
      <c r="I3285">
        <v>4</v>
      </c>
      <c r="J3285" t="s">
        <v>23</v>
      </c>
    </row>
    <row r="3286" spans="9:10" x14ac:dyDescent="0.3">
      <c r="I3286">
        <v>4</v>
      </c>
      <c r="J3286" t="s">
        <v>23</v>
      </c>
    </row>
    <row r="3287" spans="9:10" x14ac:dyDescent="0.3">
      <c r="I3287">
        <v>3</v>
      </c>
      <c r="J3287" t="s">
        <v>23</v>
      </c>
    </row>
    <row r="3288" spans="9:10" x14ac:dyDescent="0.3">
      <c r="I3288">
        <v>3</v>
      </c>
      <c r="J3288" t="s">
        <v>23</v>
      </c>
    </row>
    <row r="3289" spans="9:10" x14ac:dyDescent="0.3">
      <c r="I3289">
        <v>3</v>
      </c>
      <c r="J3289" t="s">
        <v>23</v>
      </c>
    </row>
    <row r="3290" spans="9:10" x14ac:dyDescent="0.3">
      <c r="I3290">
        <v>3</v>
      </c>
      <c r="J3290" t="s">
        <v>23</v>
      </c>
    </row>
    <row r="3291" spans="9:10" x14ac:dyDescent="0.3">
      <c r="I3291">
        <v>4</v>
      </c>
      <c r="J3291" t="s">
        <v>23</v>
      </c>
    </row>
    <row r="3292" spans="9:10" x14ac:dyDescent="0.3">
      <c r="I3292">
        <v>3</v>
      </c>
      <c r="J3292" t="s">
        <v>23</v>
      </c>
    </row>
    <row r="3293" spans="9:10" x14ac:dyDescent="0.3">
      <c r="I3293">
        <v>4</v>
      </c>
      <c r="J3293" t="s">
        <v>23</v>
      </c>
    </row>
    <row r="3294" spans="9:10" x14ac:dyDescent="0.3">
      <c r="I3294">
        <v>2</v>
      </c>
      <c r="J3294" t="s">
        <v>23</v>
      </c>
    </row>
    <row r="3295" spans="9:10" x14ac:dyDescent="0.3">
      <c r="I3295">
        <v>3</v>
      </c>
      <c r="J3295" t="s">
        <v>23</v>
      </c>
    </row>
    <row r="3296" spans="9:10" x14ac:dyDescent="0.3">
      <c r="I3296">
        <v>4</v>
      </c>
      <c r="J3296" t="s">
        <v>23</v>
      </c>
    </row>
    <row r="3297" spans="9:10" x14ac:dyDescent="0.3">
      <c r="I3297">
        <v>3</v>
      </c>
      <c r="J3297" t="s">
        <v>23</v>
      </c>
    </row>
    <row r="3298" spans="9:10" x14ac:dyDescent="0.3">
      <c r="I3298">
        <v>2</v>
      </c>
      <c r="J3298" t="s">
        <v>23</v>
      </c>
    </row>
    <row r="3299" spans="9:10" x14ac:dyDescent="0.3">
      <c r="I3299">
        <v>4</v>
      </c>
      <c r="J3299" t="s">
        <v>23</v>
      </c>
    </row>
    <row r="3300" spans="9:10" x14ac:dyDescent="0.3">
      <c r="I3300">
        <v>4</v>
      </c>
      <c r="J3300" t="s">
        <v>23</v>
      </c>
    </row>
    <row r="3301" spans="9:10" x14ac:dyDescent="0.3">
      <c r="I3301">
        <v>3</v>
      </c>
      <c r="J3301" t="s">
        <v>23</v>
      </c>
    </row>
    <row r="3302" spans="9:10" x14ac:dyDescent="0.3">
      <c r="I3302">
        <v>4</v>
      </c>
      <c r="J3302" t="s">
        <v>23</v>
      </c>
    </row>
    <row r="3303" spans="9:10" x14ac:dyDescent="0.3">
      <c r="I3303">
        <v>1</v>
      </c>
      <c r="J3303" t="s">
        <v>23</v>
      </c>
    </row>
    <row r="3304" spans="9:10" x14ac:dyDescent="0.3">
      <c r="I3304">
        <v>4</v>
      </c>
      <c r="J3304" t="s">
        <v>23</v>
      </c>
    </row>
    <row r="3305" spans="9:10" x14ac:dyDescent="0.3">
      <c r="I3305">
        <v>2</v>
      </c>
      <c r="J3305" t="s">
        <v>23</v>
      </c>
    </row>
    <row r="3306" spans="9:10" x14ac:dyDescent="0.3">
      <c r="I3306">
        <v>3</v>
      </c>
      <c r="J3306" t="s">
        <v>23</v>
      </c>
    </row>
    <row r="3307" spans="9:10" x14ac:dyDescent="0.3">
      <c r="I3307">
        <v>2</v>
      </c>
      <c r="J3307" t="s">
        <v>23</v>
      </c>
    </row>
    <row r="3308" spans="9:10" x14ac:dyDescent="0.3">
      <c r="I3308">
        <v>3</v>
      </c>
      <c r="J3308" t="s">
        <v>23</v>
      </c>
    </row>
    <row r="3309" spans="9:10" x14ac:dyDescent="0.3">
      <c r="I3309">
        <v>3</v>
      </c>
      <c r="J3309" t="s">
        <v>23</v>
      </c>
    </row>
    <row r="3310" spans="9:10" x14ac:dyDescent="0.3">
      <c r="I3310">
        <v>4</v>
      </c>
      <c r="J3310" t="s">
        <v>23</v>
      </c>
    </row>
    <row r="3311" spans="9:10" x14ac:dyDescent="0.3">
      <c r="I3311">
        <v>4</v>
      </c>
      <c r="J3311" t="s">
        <v>23</v>
      </c>
    </row>
    <row r="3312" spans="9:10" x14ac:dyDescent="0.3">
      <c r="I3312">
        <v>2</v>
      </c>
      <c r="J3312" t="s">
        <v>23</v>
      </c>
    </row>
    <row r="3313" spans="9:10" x14ac:dyDescent="0.3">
      <c r="I3313">
        <v>2</v>
      </c>
      <c r="J3313" t="s">
        <v>23</v>
      </c>
    </row>
    <row r="3314" spans="9:10" x14ac:dyDescent="0.3">
      <c r="I3314">
        <v>2</v>
      </c>
      <c r="J3314" t="s">
        <v>23</v>
      </c>
    </row>
    <row r="3315" spans="9:10" x14ac:dyDescent="0.3">
      <c r="I3315">
        <v>5</v>
      </c>
      <c r="J3315" t="s">
        <v>23</v>
      </c>
    </row>
    <row r="3316" spans="9:10" x14ac:dyDescent="0.3">
      <c r="I3316">
        <v>4</v>
      </c>
      <c r="J3316" t="s">
        <v>23</v>
      </c>
    </row>
    <row r="3317" spans="9:10" x14ac:dyDescent="0.3">
      <c r="I3317">
        <v>1</v>
      </c>
      <c r="J3317" t="s">
        <v>23</v>
      </c>
    </row>
    <row r="3318" spans="9:10" x14ac:dyDescent="0.3">
      <c r="I3318">
        <v>4</v>
      </c>
      <c r="J3318" t="s">
        <v>23</v>
      </c>
    </row>
    <row r="3319" spans="9:10" x14ac:dyDescent="0.3">
      <c r="I3319">
        <v>3</v>
      </c>
      <c r="J3319" t="s">
        <v>23</v>
      </c>
    </row>
    <row r="3320" spans="9:10" x14ac:dyDescent="0.3">
      <c r="I3320">
        <v>2</v>
      </c>
      <c r="J3320" t="s">
        <v>23</v>
      </c>
    </row>
    <row r="3321" spans="9:10" x14ac:dyDescent="0.3">
      <c r="I3321">
        <v>5</v>
      </c>
      <c r="J3321" t="s">
        <v>23</v>
      </c>
    </row>
    <row r="3322" spans="9:10" x14ac:dyDescent="0.3">
      <c r="I3322">
        <v>3</v>
      </c>
      <c r="J3322" t="s">
        <v>23</v>
      </c>
    </row>
    <row r="3323" spans="9:10" x14ac:dyDescent="0.3">
      <c r="I3323">
        <v>4</v>
      </c>
      <c r="J3323" t="s">
        <v>23</v>
      </c>
    </row>
    <row r="3324" spans="9:10" x14ac:dyDescent="0.3">
      <c r="I3324">
        <v>2</v>
      </c>
      <c r="J3324" t="s">
        <v>23</v>
      </c>
    </row>
    <row r="3325" spans="9:10" x14ac:dyDescent="0.3">
      <c r="I3325">
        <v>2</v>
      </c>
      <c r="J3325" t="s">
        <v>23</v>
      </c>
    </row>
    <row r="3326" spans="9:10" x14ac:dyDescent="0.3">
      <c r="I3326">
        <v>4</v>
      </c>
      <c r="J3326" t="s">
        <v>23</v>
      </c>
    </row>
    <row r="3327" spans="9:10" x14ac:dyDescent="0.3">
      <c r="I3327">
        <v>1</v>
      </c>
      <c r="J3327" t="s">
        <v>23</v>
      </c>
    </row>
    <row r="3328" spans="9:10" x14ac:dyDescent="0.3">
      <c r="I3328">
        <v>4</v>
      </c>
      <c r="J3328" t="s">
        <v>23</v>
      </c>
    </row>
    <row r="3329" spans="9:10" x14ac:dyDescent="0.3">
      <c r="I3329">
        <v>1</v>
      </c>
      <c r="J3329" t="s">
        <v>23</v>
      </c>
    </row>
    <row r="3330" spans="9:10" x14ac:dyDescent="0.3">
      <c r="I3330">
        <v>5</v>
      </c>
      <c r="J3330" t="s">
        <v>23</v>
      </c>
    </row>
    <row r="3331" spans="9:10" x14ac:dyDescent="0.3">
      <c r="I3331">
        <v>3</v>
      </c>
      <c r="J3331" t="s">
        <v>23</v>
      </c>
    </row>
    <row r="3332" spans="9:10" x14ac:dyDescent="0.3">
      <c r="I3332">
        <v>1</v>
      </c>
      <c r="J3332" t="s">
        <v>23</v>
      </c>
    </row>
    <row r="3333" spans="9:10" x14ac:dyDescent="0.3">
      <c r="I3333">
        <v>3</v>
      </c>
      <c r="J3333" t="s">
        <v>23</v>
      </c>
    </row>
    <row r="3334" spans="9:10" x14ac:dyDescent="0.3">
      <c r="I3334">
        <v>2</v>
      </c>
      <c r="J3334" t="s">
        <v>23</v>
      </c>
    </row>
    <row r="3335" spans="9:10" x14ac:dyDescent="0.3">
      <c r="I3335">
        <v>3</v>
      </c>
      <c r="J3335" t="s">
        <v>23</v>
      </c>
    </row>
    <row r="3336" spans="9:10" x14ac:dyDescent="0.3">
      <c r="I3336">
        <v>4</v>
      </c>
      <c r="J3336" t="s">
        <v>23</v>
      </c>
    </row>
    <row r="3337" spans="9:10" x14ac:dyDescent="0.3">
      <c r="I3337">
        <v>1</v>
      </c>
      <c r="J3337" t="s">
        <v>23</v>
      </c>
    </row>
    <row r="3338" spans="9:10" x14ac:dyDescent="0.3">
      <c r="I3338">
        <v>5</v>
      </c>
      <c r="J3338" t="s">
        <v>23</v>
      </c>
    </row>
    <row r="3339" spans="9:10" x14ac:dyDescent="0.3">
      <c r="I3339">
        <v>4</v>
      </c>
      <c r="J3339" t="s">
        <v>23</v>
      </c>
    </row>
    <row r="3340" spans="9:10" x14ac:dyDescent="0.3">
      <c r="I3340">
        <v>4</v>
      </c>
      <c r="J3340" t="s">
        <v>23</v>
      </c>
    </row>
    <row r="3341" spans="9:10" x14ac:dyDescent="0.3">
      <c r="I3341">
        <v>4</v>
      </c>
      <c r="J3341" t="s">
        <v>23</v>
      </c>
    </row>
    <row r="3342" spans="9:10" x14ac:dyDescent="0.3">
      <c r="I3342">
        <v>2</v>
      </c>
      <c r="J3342" t="s">
        <v>23</v>
      </c>
    </row>
    <row r="3343" spans="9:10" x14ac:dyDescent="0.3">
      <c r="I3343">
        <v>3</v>
      </c>
      <c r="J3343" t="s">
        <v>23</v>
      </c>
    </row>
    <row r="3344" spans="9:10" x14ac:dyDescent="0.3">
      <c r="I3344">
        <v>3</v>
      </c>
      <c r="J3344" t="s">
        <v>23</v>
      </c>
    </row>
    <row r="3345" spans="9:10" x14ac:dyDescent="0.3">
      <c r="I3345">
        <v>4</v>
      </c>
      <c r="J3345" t="s">
        <v>23</v>
      </c>
    </row>
    <row r="3346" spans="9:10" x14ac:dyDescent="0.3">
      <c r="I3346">
        <v>3</v>
      </c>
      <c r="J3346" t="s">
        <v>23</v>
      </c>
    </row>
    <row r="3347" spans="9:10" x14ac:dyDescent="0.3">
      <c r="I3347">
        <v>4</v>
      </c>
      <c r="J3347" t="s">
        <v>23</v>
      </c>
    </row>
    <row r="3348" spans="9:10" x14ac:dyDescent="0.3">
      <c r="I3348">
        <v>3</v>
      </c>
      <c r="J3348" t="s">
        <v>23</v>
      </c>
    </row>
    <row r="3349" spans="9:10" x14ac:dyDescent="0.3">
      <c r="I3349">
        <v>3</v>
      </c>
      <c r="J3349" t="s">
        <v>23</v>
      </c>
    </row>
    <row r="3350" spans="9:10" x14ac:dyDescent="0.3">
      <c r="I3350">
        <v>4</v>
      </c>
      <c r="J3350" t="s">
        <v>23</v>
      </c>
    </row>
    <row r="3351" spans="9:10" x14ac:dyDescent="0.3">
      <c r="I3351">
        <v>2</v>
      </c>
      <c r="J3351" t="s">
        <v>23</v>
      </c>
    </row>
    <row r="3352" spans="9:10" x14ac:dyDescent="0.3">
      <c r="I3352">
        <v>4</v>
      </c>
      <c r="J3352" t="s">
        <v>23</v>
      </c>
    </row>
    <row r="3353" spans="9:10" x14ac:dyDescent="0.3">
      <c r="I3353">
        <v>3</v>
      </c>
      <c r="J3353" t="s">
        <v>23</v>
      </c>
    </row>
    <row r="3354" spans="9:10" x14ac:dyDescent="0.3">
      <c r="I3354">
        <v>2</v>
      </c>
      <c r="J3354" t="s">
        <v>23</v>
      </c>
    </row>
    <row r="3355" spans="9:10" x14ac:dyDescent="0.3">
      <c r="I3355">
        <v>3</v>
      </c>
      <c r="J3355" t="s">
        <v>23</v>
      </c>
    </row>
    <row r="3356" spans="9:10" x14ac:dyDescent="0.3">
      <c r="I3356">
        <v>3</v>
      </c>
      <c r="J3356" t="s">
        <v>23</v>
      </c>
    </row>
    <row r="3357" spans="9:10" x14ac:dyDescent="0.3">
      <c r="I3357">
        <v>3</v>
      </c>
      <c r="J3357" t="s">
        <v>23</v>
      </c>
    </row>
    <row r="3358" spans="9:10" x14ac:dyDescent="0.3">
      <c r="I3358">
        <v>4</v>
      </c>
      <c r="J3358" t="s">
        <v>23</v>
      </c>
    </row>
    <row r="3359" spans="9:10" x14ac:dyDescent="0.3">
      <c r="I3359">
        <v>1</v>
      </c>
      <c r="J3359" t="s">
        <v>23</v>
      </c>
    </row>
    <row r="3360" spans="9:10" x14ac:dyDescent="0.3">
      <c r="I3360">
        <v>3</v>
      </c>
      <c r="J3360" t="s">
        <v>23</v>
      </c>
    </row>
    <row r="3361" spans="9:10" x14ac:dyDescent="0.3">
      <c r="I3361">
        <v>2</v>
      </c>
      <c r="J3361" t="s">
        <v>23</v>
      </c>
    </row>
    <row r="3362" spans="9:10" x14ac:dyDescent="0.3">
      <c r="I3362">
        <v>3</v>
      </c>
      <c r="J3362" t="s">
        <v>23</v>
      </c>
    </row>
    <row r="3363" spans="9:10" x14ac:dyDescent="0.3">
      <c r="I3363">
        <v>3</v>
      </c>
      <c r="J3363" t="s">
        <v>23</v>
      </c>
    </row>
    <row r="3364" spans="9:10" x14ac:dyDescent="0.3">
      <c r="I3364">
        <v>4</v>
      </c>
      <c r="J3364" t="s">
        <v>23</v>
      </c>
    </row>
    <row r="3365" spans="9:10" x14ac:dyDescent="0.3">
      <c r="I3365">
        <v>3</v>
      </c>
      <c r="J3365" t="s">
        <v>23</v>
      </c>
    </row>
    <row r="3366" spans="9:10" x14ac:dyDescent="0.3">
      <c r="I3366">
        <v>3</v>
      </c>
      <c r="J3366" t="s">
        <v>23</v>
      </c>
    </row>
    <row r="3367" spans="9:10" x14ac:dyDescent="0.3">
      <c r="I3367">
        <v>2</v>
      </c>
      <c r="J3367" t="s">
        <v>23</v>
      </c>
    </row>
    <row r="3368" spans="9:10" x14ac:dyDescent="0.3">
      <c r="I3368">
        <v>3</v>
      </c>
      <c r="J3368" t="s">
        <v>23</v>
      </c>
    </row>
    <row r="3369" spans="9:10" x14ac:dyDescent="0.3">
      <c r="I3369">
        <v>4</v>
      </c>
      <c r="J3369" t="s">
        <v>23</v>
      </c>
    </row>
    <row r="3370" spans="9:10" x14ac:dyDescent="0.3">
      <c r="I3370">
        <v>2</v>
      </c>
      <c r="J3370" t="s">
        <v>23</v>
      </c>
    </row>
    <row r="3371" spans="9:10" x14ac:dyDescent="0.3">
      <c r="I3371">
        <v>5</v>
      </c>
      <c r="J3371" t="s">
        <v>23</v>
      </c>
    </row>
    <row r="3372" spans="9:10" x14ac:dyDescent="0.3">
      <c r="I3372">
        <v>2</v>
      </c>
      <c r="J3372" t="s">
        <v>23</v>
      </c>
    </row>
    <row r="3373" spans="9:10" x14ac:dyDescent="0.3">
      <c r="I3373">
        <v>1</v>
      </c>
      <c r="J3373" t="s">
        <v>23</v>
      </c>
    </row>
    <row r="3374" spans="9:10" x14ac:dyDescent="0.3">
      <c r="I3374">
        <v>3</v>
      </c>
      <c r="J3374" t="s">
        <v>23</v>
      </c>
    </row>
    <row r="3375" spans="9:10" x14ac:dyDescent="0.3">
      <c r="I3375">
        <v>3</v>
      </c>
      <c r="J3375" t="s">
        <v>23</v>
      </c>
    </row>
    <row r="3376" spans="9:10" x14ac:dyDescent="0.3">
      <c r="I3376">
        <v>3</v>
      </c>
      <c r="J3376" t="s">
        <v>23</v>
      </c>
    </row>
    <row r="3377" spans="9:10" x14ac:dyDescent="0.3">
      <c r="I3377">
        <v>2</v>
      </c>
      <c r="J3377" t="s">
        <v>23</v>
      </c>
    </row>
    <row r="3378" spans="9:10" x14ac:dyDescent="0.3">
      <c r="I3378">
        <v>3</v>
      </c>
      <c r="J3378" t="s">
        <v>23</v>
      </c>
    </row>
    <row r="3379" spans="9:10" x14ac:dyDescent="0.3">
      <c r="I3379">
        <v>3</v>
      </c>
      <c r="J3379" t="s">
        <v>23</v>
      </c>
    </row>
    <row r="3380" spans="9:10" x14ac:dyDescent="0.3">
      <c r="I3380">
        <v>2</v>
      </c>
      <c r="J3380" t="s">
        <v>23</v>
      </c>
    </row>
    <row r="3381" spans="9:10" x14ac:dyDescent="0.3">
      <c r="I3381">
        <v>3</v>
      </c>
      <c r="J3381" t="s">
        <v>23</v>
      </c>
    </row>
    <row r="3382" spans="9:10" x14ac:dyDescent="0.3">
      <c r="I3382">
        <v>3</v>
      </c>
      <c r="J3382" t="s">
        <v>23</v>
      </c>
    </row>
    <row r="3383" spans="9:10" x14ac:dyDescent="0.3">
      <c r="I3383">
        <v>3</v>
      </c>
      <c r="J3383" t="s">
        <v>23</v>
      </c>
    </row>
    <row r="3384" spans="9:10" x14ac:dyDescent="0.3">
      <c r="I3384">
        <v>4</v>
      </c>
      <c r="J3384" t="s">
        <v>23</v>
      </c>
    </row>
    <row r="3385" spans="9:10" x14ac:dyDescent="0.3">
      <c r="I3385">
        <v>1</v>
      </c>
      <c r="J3385" t="s">
        <v>23</v>
      </c>
    </row>
    <row r="3386" spans="9:10" x14ac:dyDescent="0.3">
      <c r="I3386">
        <v>2</v>
      </c>
      <c r="J3386" t="s">
        <v>23</v>
      </c>
    </row>
    <row r="3387" spans="9:10" x14ac:dyDescent="0.3">
      <c r="I3387">
        <v>2</v>
      </c>
      <c r="J3387" t="s">
        <v>23</v>
      </c>
    </row>
    <row r="3388" spans="9:10" x14ac:dyDescent="0.3">
      <c r="I3388">
        <v>4</v>
      </c>
      <c r="J3388" t="s">
        <v>23</v>
      </c>
    </row>
    <row r="3389" spans="9:10" x14ac:dyDescent="0.3">
      <c r="I3389">
        <v>3</v>
      </c>
      <c r="J3389" t="s">
        <v>23</v>
      </c>
    </row>
    <row r="3390" spans="9:10" x14ac:dyDescent="0.3">
      <c r="I3390">
        <v>3</v>
      </c>
      <c r="J3390" t="s">
        <v>23</v>
      </c>
    </row>
    <row r="3391" spans="9:10" x14ac:dyDescent="0.3">
      <c r="I3391">
        <v>5</v>
      </c>
      <c r="J3391" t="s">
        <v>23</v>
      </c>
    </row>
    <row r="3392" spans="9:10" x14ac:dyDescent="0.3">
      <c r="I3392">
        <v>2</v>
      </c>
      <c r="J3392" t="s">
        <v>23</v>
      </c>
    </row>
    <row r="3393" spans="9:10" x14ac:dyDescent="0.3">
      <c r="I3393">
        <v>4</v>
      </c>
      <c r="J3393" t="s">
        <v>23</v>
      </c>
    </row>
    <row r="3394" spans="9:10" x14ac:dyDescent="0.3">
      <c r="I3394">
        <v>4</v>
      </c>
      <c r="J3394" t="s">
        <v>23</v>
      </c>
    </row>
    <row r="3395" spans="9:10" x14ac:dyDescent="0.3">
      <c r="I3395">
        <v>3</v>
      </c>
      <c r="J3395" t="s">
        <v>23</v>
      </c>
    </row>
    <row r="3396" spans="9:10" x14ac:dyDescent="0.3">
      <c r="I3396">
        <v>3</v>
      </c>
      <c r="J3396" t="s">
        <v>23</v>
      </c>
    </row>
    <row r="3397" spans="9:10" x14ac:dyDescent="0.3">
      <c r="I3397">
        <v>2</v>
      </c>
      <c r="J3397" t="s">
        <v>23</v>
      </c>
    </row>
    <row r="3398" spans="9:10" x14ac:dyDescent="0.3">
      <c r="I3398">
        <v>3</v>
      </c>
      <c r="J3398" t="s">
        <v>23</v>
      </c>
    </row>
    <row r="3399" spans="9:10" x14ac:dyDescent="0.3">
      <c r="I3399">
        <v>4</v>
      </c>
      <c r="J3399" t="s">
        <v>23</v>
      </c>
    </row>
    <row r="3400" spans="9:10" x14ac:dyDescent="0.3">
      <c r="I3400">
        <v>4</v>
      </c>
      <c r="J3400" t="s">
        <v>23</v>
      </c>
    </row>
    <row r="3401" spans="9:10" x14ac:dyDescent="0.3">
      <c r="I3401">
        <v>3</v>
      </c>
      <c r="J3401" t="s">
        <v>23</v>
      </c>
    </row>
    <row r="3402" spans="9:10" x14ac:dyDescent="0.3">
      <c r="I3402">
        <v>1</v>
      </c>
      <c r="J3402" t="s">
        <v>23</v>
      </c>
    </row>
    <row r="3403" spans="9:10" x14ac:dyDescent="0.3">
      <c r="I3403">
        <v>1</v>
      </c>
      <c r="J3403" t="s">
        <v>23</v>
      </c>
    </row>
    <row r="3404" spans="9:10" x14ac:dyDescent="0.3">
      <c r="I3404">
        <v>1</v>
      </c>
      <c r="J3404" t="s">
        <v>23</v>
      </c>
    </row>
    <row r="3405" spans="9:10" x14ac:dyDescent="0.3">
      <c r="I3405">
        <v>3</v>
      </c>
      <c r="J3405" t="s">
        <v>23</v>
      </c>
    </row>
    <row r="3406" spans="9:10" x14ac:dyDescent="0.3">
      <c r="I3406">
        <v>3</v>
      </c>
      <c r="J3406" t="s">
        <v>23</v>
      </c>
    </row>
    <row r="3407" spans="9:10" x14ac:dyDescent="0.3">
      <c r="I3407">
        <v>3</v>
      </c>
      <c r="J3407" t="s">
        <v>23</v>
      </c>
    </row>
    <row r="3408" spans="9:10" x14ac:dyDescent="0.3">
      <c r="I3408">
        <v>2</v>
      </c>
      <c r="J3408" t="s">
        <v>23</v>
      </c>
    </row>
    <row r="3409" spans="9:10" x14ac:dyDescent="0.3">
      <c r="I3409">
        <v>4</v>
      </c>
      <c r="J3409" t="s">
        <v>23</v>
      </c>
    </row>
    <row r="3410" spans="9:10" x14ac:dyDescent="0.3">
      <c r="I3410">
        <v>1</v>
      </c>
      <c r="J3410" t="s">
        <v>23</v>
      </c>
    </row>
    <row r="3411" spans="9:10" x14ac:dyDescent="0.3">
      <c r="I3411">
        <v>5</v>
      </c>
      <c r="J3411" t="s">
        <v>23</v>
      </c>
    </row>
    <row r="3412" spans="9:10" x14ac:dyDescent="0.3">
      <c r="I3412">
        <v>2</v>
      </c>
      <c r="J3412" t="s">
        <v>23</v>
      </c>
    </row>
    <row r="3413" spans="9:10" x14ac:dyDescent="0.3">
      <c r="I3413">
        <v>3</v>
      </c>
      <c r="J3413" t="s">
        <v>23</v>
      </c>
    </row>
    <row r="3414" spans="9:10" x14ac:dyDescent="0.3">
      <c r="I3414">
        <v>3</v>
      </c>
      <c r="J3414" t="s">
        <v>23</v>
      </c>
    </row>
    <row r="3415" spans="9:10" x14ac:dyDescent="0.3">
      <c r="I3415">
        <v>1</v>
      </c>
      <c r="J3415" t="s">
        <v>23</v>
      </c>
    </row>
    <row r="3416" spans="9:10" x14ac:dyDescent="0.3">
      <c r="I3416">
        <v>3</v>
      </c>
      <c r="J3416" t="s">
        <v>23</v>
      </c>
    </row>
    <row r="3417" spans="9:10" x14ac:dyDescent="0.3">
      <c r="I3417">
        <v>4</v>
      </c>
      <c r="J3417" t="s">
        <v>23</v>
      </c>
    </row>
    <row r="3418" spans="9:10" x14ac:dyDescent="0.3">
      <c r="I3418">
        <v>3</v>
      </c>
      <c r="J3418" t="s">
        <v>23</v>
      </c>
    </row>
    <row r="3419" spans="9:10" x14ac:dyDescent="0.3">
      <c r="I3419">
        <v>5</v>
      </c>
      <c r="J3419" t="s">
        <v>23</v>
      </c>
    </row>
    <row r="3420" spans="9:10" x14ac:dyDescent="0.3">
      <c r="I3420">
        <v>3</v>
      </c>
      <c r="J3420" t="s">
        <v>23</v>
      </c>
    </row>
    <row r="3421" spans="9:10" x14ac:dyDescent="0.3">
      <c r="I3421">
        <v>3</v>
      </c>
      <c r="J3421" t="s">
        <v>23</v>
      </c>
    </row>
    <row r="3422" spans="9:10" x14ac:dyDescent="0.3">
      <c r="I3422">
        <v>3</v>
      </c>
      <c r="J3422" t="s">
        <v>23</v>
      </c>
    </row>
    <row r="3423" spans="9:10" x14ac:dyDescent="0.3">
      <c r="I3423">
        <v>4</v>
      </c>
      <c r="J3423" t="s">
        <v>23</v>
      </c>
    </row>
    <row r="3424" spans="9:10" x14ac:dyDescent="0.3">
      <c r="I3424">
        <v>2</v>
      </c>
      <c r="J3424" t="s">
        <v>23</v>
      </c>
    </row>
    <row r="3425" spans="9:10" x14ac:dyDescent="0.3">
      <c r="I3425">
        <v>3</v>
      </c>
      <c r="J3425" t="s">
        <v>23</v>
      </c>
    </row>
    <row r="3426" spans="9:10" x14ac:dyDescent="0.3">
      <c r="I3426">
        <v>4</v>
      </c>
      <c r="J3426" t="s">
        <v>23</v>
      </c>
    </row>
    <row r="3427" spans="9:10" x14ac:dyDescent="0.3">
      <c r="I3427">
        <v>3</v>
      </c>
      <c r="J3427" t="s">
        <v>23</v>
      </c>
    </row>
    <row r="3428" spans="9:10" x14ac:dyDescent="0.3">
      <c r="I3428">
        <v>3</v>
      </c>
      <c r="J3428" t="s">
        <v>23</v>
      </c>
    </row>
    <row r="3429" spans="9:10" x14ac:dyDescent="0.3">
      <c r="I3429">
        <v>1</v>
      </c>
      <c r="J3429" t="s">
        <v>23</v>
      </c>
    </row>
    <row r="3430" spans="9:10" x14ac:dyDescent="0.3">
      <c r="I3430">
        <v>5</v>
      </c>
      <c r="J3430" t="s">
        <v>23</v>
      </c>
    </row>
    <row r="3431" spans="9:10" x14ac:dyDescent="0.3">
      <c r="I3431">
        <v>4</v>
      </c>
      <c r="J3431" t="s">
        <v>23</v>
      </c>
    </row>
    <row r="3432" spans="9:10" x14ac:dyDescent="0.3">
      <c r="I3432">
        <v>2</v>
      </c>
      <c r="J3432" t="s">
        <v>23</v>
      </c>
    </row>
    <row r="3433" spans="9:10" x14ac:dyDescent="0.3">
      <c r="I3433">
        <v>4</v>
      </c>
      <c r="J3433" t="s">
        <v>23</v>
      </c>
    </row>
    <row r="3434" spans="9:10" x14ac:dyDescent="0.3">
      <c r="I3434">
        <v>3</v>
      </c>
      <c r="J3434" t="s">
        <v>23</v>
      </c>
    </row>
    <row r="3435" spans="9:10" x14ac:dyDescent="0.3">
      <c r="I3435">
        <v>3</v>
      </c>
      <c r="J3435" t="s">
        <v>23</v>
      </c>
    </row>
    <row r="3436" spans="9:10" x14ac:dyDescent="0.3">
      <c r="I3436">
        <v>4</v>
      </c>
      <c r="J3436" t="s">
        <v>23</v>
      </c>
    </row>
    <row r="3437" spans="9:10" x14ac:dyDescent="0.3">
      <c r="I3437">
        <v>4</v>
      </c>
      <c r="J3437" t="s">
        <v>23</v>
      </c>
    </row>
    <row r="3438" spans="9:10" x14ac:dyDescent="0.3">
      <c r="I3438">
        <v>3</v>
      </c>
      <c r="J3438" t="s">
        <v>23</v>
      </c>
    </row>
    <row r="3439" spans="9:10" x14ac:dyDescent="0.3">
      <c r="I3439">
        <v>2</v>
      </c>
      <c r="J3439" t="s">
        <v>23</v>
      </c>
    </row>
    <row r="3440" spans="9:10" x14ac:dyDescent="0.3">
      <c r="I3440">
        <v>2</v>
      </c>
      <c r="J3440" t="s">
        <v>23</v>
      </c>
    </row>
    <row r="3441" spans="9:10" x14ac:dyDescent="0.3">
      <c r="I3441">
        <v>3</v>
      </c>
      <c r="J3441" t="s">
        <v>23</v>
      </c>
    </row>
    <row r="3442" spans="9:10" x14ac:dyDescent="0.3">
      <c r="I3442">
        <v>1</v>
      </c>
      <c r="J3442" t="s">
        <v>23</v>
      </c>
    </row>
    <row r="3443" spans="9:10" x14ac:dyDescent="0.3">
      <c r="I3443">
        <v>3</v>
      </c>
      <c r="J3443" t="s">
        <v>23</v>
      </c>
    </row>
    <row r="3444" spans="9:10" x14ac:dyDescent="0.3">
      <c r="I3444">
        <v>4</v>
      </c>
      <c r="J3444" t="s">
        <v>23</v>
      </c>
    </row>
    <row r="3445" spans="9:10" x14ac:dyDescent="0.3">
      <c r="I3445">
        <v>2</v>
      </c>
      <c r="J3445" t="s">
        <v>23</v>
      </c>
    </row>
    <row r="3446" spans="9:10" x14ac:dyDescent="0.3">
      <c r="I3446">
        <v>4</v>
      </c>
      <c r="J3446" t="s">
        <v>23</v>
      </c>
    </row>
    <row r="3447" spans="9:10" x14ac:dyDescent="0.3">
      <c r="I3447">
        <v>2</v>
      </c>
      <c r="J3447" t="s">
        <v>23</v>
      </c>
    </row>
    <row r="3448" spans="9:10" x14ac:dyDescent="0.3">
      <c r="I3448">
        <v>4</v>
      </c>
      <c r="J3448" t="s">
        <v>23</v>
      </c>
    </row>
    <row r="3449" spans="9:10" x14ac:dyDescent="0.3">
      <c r="I3449">
        <v>4</v>
      </c>
      <c r="J3449" t="s">
        <v>23</v>
      </c>
    </row>
    <row r="3450" spans="9:10" x14ac:dyDescent="0.3">
      <c r="I3450">
        <v>3</v>
      </c>
      <c r="J3450" t="s">
        <v>23</v>
      </c>
    </row>
    <row r="3451" spans="9:10" x14ac:dyDescent="0.3">
      <c r="I3451">
        <v>3</v>
      </c>
      <c r="J3451" t="s">
        <v>23</v>
      </c>
    </row>
    <row r="3452" spans="9:10" x14ac:dyDescent="0.3">
      <c r="I3452">
        <v>4</v>
      </c>
      <c r="J3452" t="s">
        <v>23</v>
      </c>
    </row>
    <row r="3453" spans="9:10" x14ac:dyDescent="0.3">
      <c r="I3453">
        <v>4</v>
      </c>
      <c r="J3453" t="s">
        <v>23</v>
      </c>
    </row>
    <row r="3454" spans="9:10" x14ac:dyDescent="0.3">
      <c r="I3454">
        <v>1</v>
      </c>
      <c r="J3454" t="s">
        <v>23</v>
      </c>
    </row>
    <row r="3455" spans="9:10" x14ac:dyDescent="0.3">
      <c r="I3455">
        <v>5</v>
      </c>
      <c r="J3455" t="s">
        <v>23</v>
      </c>
    </row>
    <row r="3456" spans="9:10" x14ac:dyDescent="0.3">
      <c r="I3456">
        <v>4</v>
      </c>
      <c r="J3456" t="s">
        <v>23</v>
      </c>
    </row>
    <row r="3457" spans="9:10" x14ac:dyDescent="0.3">
      <c r="I3457">
        <v>3</v>
      </c>
      <c r="J3457" t="s">
        <v>23</v>
      </c>
    </row>
    <row r="3458" spans="9:10" x14ac:dyDescent="0.3">
      <c r="I3458">
        <v>1</v>
      </c>
      <c r="J3458" t="s">
        <v>23</v>
      </c>
    </row>
    <row r="3459" spans="9:10" x14ac:dyDescent="0.3">
      <c r="I3459">
        <v>1</v>
      </c>
      <c r="J3459" t="s">
        <v>23</v>
      </c>
    </row>
    <row r="3460" spans="9:10" x14ac:dyDescent="0.3">
      <c r="I3460">
        <v>1</v>
      </c>
      <c r="J3460" t="s">
        <v>23</v>
      </c>
    </row>
    <row r="3461" spans="9:10" x14ac:dyDescent="0.3">
      <c r="I3461">
        <v>4</v>
      </c>
      <c r="J3461" t="s">
        <v>23</v>
      </c>
    </row>
    <row r="3462" spans="9:10" x14ac:dyDescent="0.3">
      <c r="I3462">
        <v>3</v>
      </c>
      <c r="J3462" t="s">
        <v>23</v>
      </c>
    </row>
    <row r="3463" spans="9:10" x14ac:dyDescent="0.3">
      <c r="I3463">
        <v>1</v>
      </c>
      <c r="J3463" t="s">
        <v>23</v>
      </c>
    </row>
    <row r="3464" spans="9:10" x14ac:dyDescent="0.3">
      <c r="I3464">
        <v>5</v>
      </c>
      <c r="J3464" t="s">
        <v>23</v>
      </c>
    </row>
    <row r="3465" spans="9:10" x14ac:dyDescent="0.3">
      <c r="I3465">
        <v>4</v>
      </c>
      <c r="J3465" t="s">
        <v>23</v>
      </c>
    </row>
    <row r="3466" spans="9:10" x14ac:dyDescent="0.3">
      <c r="I3466">
        <v>3</v>
      </c>
      <c r="J3466" t="s">
        <v>23</v>
      </c>
    </row>
    <row r="3467" spans="9:10" x14ac:dyDescent="0.3">
      <c r="I3467">
        <v>3</v>
      </c>
      <c r="J3467" t="s">
        <v>23</v>
      </c>
    </row>
    <row r="3468" spans="9:10" x14ac:dyDescent="0.3">
      <c r="I3468">
        <v>4</v>
      </c>
      <c r="J3468" t="s">
        <v>23</v>
      </c>
    </row>
    <row r="3469" spans="9:10" x14ac:dyDescent="0.3">
      <c r="I3469">
        <v>3</v>
      </c>
      <c r="J3469" t="s">
        <v>23</v>
      </c>
    </row>
    <row r="3470" spans="9:10" x14ac:dyDescent="0.3">
      <c r="I3470">
        <v>4</v>
      </c>
      <c r="J3470" t="s">
        <v>23</v>
      </c>
    </row>
    <row r="3471" spans="9:10" x14ac:dyDescent="0.3">
      <c r="I3471">
        <v>2</v>
      </c>
      <c r="J3471" t="s">
        <v>23</v>
      </c>
    </row>
    <row r="3472" spans="9:10" x14ac:dyDescent="0.3">
      <c r="I3472">
        <v>4</v>
      </c>
      <c r="J3472" t="s">
        <v>23</v>
      </c>
    </row>
    <row r="3473" spans="9:10" x14ac:dyDescent="0.3">
      <c r="I3473">
        <v>1</v>
      </c>
      <c r="J3473" t="s">
        <v>23</v>
      </c>
    </row>
    <row r="3474" spans="9:10" x14ac:dyDescent="0.3">
      <c r="I3474">
        <v>3</v>
      </c>
      <c r="J3474" t="s">
        <v>23</v>
      </c>
    </row>
    <row r="3475" spans="9:10" x14ac:dyDescent="0.3">
      <c r="I3475">
        <v>3</v>
      </c>
      <c r="J3475" t="s">
        <v>23</v>
      </c>
    </row>
    <row r="3476" spans="9:10" x14ac:dyDescent="0.3">
      <c r="I3476">
        <v>3</v>
      </c>
      <c r="J3476" t="s">
        <v>23</v>
      </c>
    </row>
    <row r="3477" spans="9:10" x14ac:dyDescent="0.3">
      <c r="I3477">
        <v>4</v>
      </c>
      <c r="J3477" t="s">
        <v>23</v>
      </c>
    </row>
    <row r="3478" spans="9:10" x14ac:dyDescent="0.3">
      <c r="I3478">
        <v>4</v>
      </c>
      <c r="J3478" t="s">
        <v>23</v>
      </c>
    </row>
    <row r="3479" spans="9:10" x14ac:dyDescent="0.3">
      <c r="I3479">
        <v>1</v>
      </c>
      <c r="J3479" t="s">
        <v>23</v>
      </c>
    </row>
    <row r="3480" spans="9:10" x14ac:dyDescent="0.3">
      <c r="I3480">
        <v>1</v>
      </c>
      <c r="J3480" t="s">
        <v>23</v>
      </c>
    </row>
    <row r="3481" spans="9:10" x14ac:dyDescent="0.3">
      <c r="I3481">
        <v>2</v>
      </c>
      <c r="J3481" t="s">
        <v>23</v>
      </c>
    </row>
    <row r="3482" spans="9:10" x14ac:dyDescent="0.3">
      <c r="I3482">
        <v>1</v>
      </c>
      <c r="J3482" t="s">
        <v>23</v>
      </c>
    </row>
    <row r="3483" spans="9:10" x14ac:dyDescent="0.3">
      <c r="I3483">
        <v>3</v>
      </c>
      <c r="J3483" t="s">
        <v>23</v>
      </c>
    </row>
    <row r="3484" spans="9:10" x14ac:dyDescent="0.3">
      <c r="I3484">
        <v>4</v>
      </c>
      <c r="J3484" t="s">
        <v>23</v>
      </c>
    </row>
    <row r="3485" spans="9:10" x14ac:dyDescent="0.3">
      <c r="I3485">
        <v>2</v>
      </c>
      <c r="J3485" t="s">
        <v>23</v>
      </c>
    </row>
    <row r="3486" spans="9:10" x14ac:dyDescent="0.3">
      <c r="I3486">
        <v>4</v>
      </c>
      <c r="J3486" t="s">
        <v>23</v>
      </c>
    </row>
    <row r="3487" spans="9:10" x14ac:dyDescent="0.3">
      <c r="I3487">
        <v>2</v>
      </c>
      <c r="J3487" t="s">
        <v>23</v>
      </c>
    </row>
    <row r="3488" spans="9:10" x14ac:dyDescent="0.3">
      <c r="I3488">
        <v>2</v>
      </c>
      <c r="J3488" t="s">
        <v>23</v>
      </c>
    </row>
    <row r="3489" spans="9:10" x14ac:dyDescent="0.3">
      <c r="I3489">
        <v>4</v>
      </c>
      <c r="J3489" t="s">
        <v>23</v>
      </c>
    </row>
    <row r="3490" spans="9:10" x14ac:dyDescent="0.3">
      <c r="I3490">
        <v>4</v>
      </c>
      <c r="J3490" t="s">
        <v>23</v>
      </c>
    </row>
    <row r="3491" spans="9:10" x14ac:dyDescent="0.3">
      <c r="I3491">
        <v>3</v>
      </c>
      <c r="J3491" t="s">
        <v>23</v>
      </c>
    </row>
    <row r="3492" spans="9:10" x14ac:dyDescent="0.3">
      <c r="I3492">
        <v>4</v>
      </c>
      <c r="J3492" t="s">
        <v>23</v>
      </c>
    </row>
    <row r="3493" spans="9:10" x14ac:dyDescent="0.3">
      <c r="I3493">
        <v>4</v>
      </c>
      <c r="J3493" t="s">
        <v>23</v>
      </c>
    </row>
    <row r="3494" spans="9:10" x14ac:dyDescent="0.3">
      <c r="I3494">
        <v>2</v>
      </c>
      <c r="J3494" t="s">
        <v>23</v>
      </c>
    </row>
    <row r="3495" spans="9:10" x14ac:dyDescent="0.3">
      <c r="I3495">
        <v>3</v>
      </c>
      <c r="J3495" t="s">
        <v>23</v>
      </c>
    </row>
    <row r="3496" spans="9:10" x14ac:dyDescent="0.3">
      <c r="I3496">
        <v>2</v>
      </c>
      <c r="J3496" t="s">
        <v>23</v>
      </c>
    </row>
    <row r="3497" spans="9:10" x14ac:dyDescent="0.3">
      <c r="I3497">
        <v>3</v>
      </c>
      <c r="J3497" t="s">
        <v>23</v>
      </c>
    </row>
    <row r="3498" spans="9:10" x14ac:dyDescent="0.3">
      <c r="I3498">
        <v>3</v>
      </c>
      <c r="J3498" t="s">
        <v>23</v>
      </c>
    </row>
    <row r="3499" spans="9:10" x14ac:dyDescent="0.3">
      <c r="I3499">
        <v>3</v>
      </c>
      <c r="J3499" t="s">
        <v>23</v>
      </c>
    </row>
    <row r="3500" spans="9:10" x14ac:dyDescent="0.3">
      <c r="I3500">
        <v>3</v>
      </c>
      <c r="J3500" t="s">
        <v>23</v>
      </c>
    </row>
    <row r="3501" spans="9:10" x14ac:dyDescent="0.3">
      <c r="I3501">
        <v>5</v>
      </c>
      <c r="J3501" t="s">
        <v>23</v>
      </c>
    </row>
    <row r="3502" spans="9:10" x14ac:dyDescent="0.3">
      <c r="I3502">
        <v>3</v>
      </c>
      <c r="J3502" t="s">
        <v>23</v>
      </c>
    </row>
    <row r="3503" spans="9:10" x14ac:dyDescent="0.3">
      <c r="I3503">
        <v>3</v>
      </c>
      <c r="J3503" t="s">
        <v>23</v>
      </c>
    </row>
    <row r="3504" spans="9:10" x14ac:dyDescent="0.3">
      <c r="I3504">
        <v>1</v>
      </c>
      <c r="J3504" t="s">
        <v>23</v>
      </c>
    </row>
    <row r="3505" spans="9:10" x14ac:dyDescent="0.3">
      <c r="I3505">
        <v>3</v>
      </c>
      <c r="J3505" t="s">
        <v>23</v>
      </c>
    </row>
    <row r="3506" spans="9:10" x14ac:dyDescent="0.3">
      <c r="I3506">
        <v>1</v>
      </c>
      <c r="J3506" t="s">
        <v>23</v>
      </c>
    </row>
    <row r="3507" spans="9:10" x14ac:dyDescent="0.3">
      <c r="I3507">
        <v>3</v>
      </c>
      <c r="J3507" t="s">
        <v>23</v>
      </c>
    </row>
    <row r="3508" spans="9:10" x14ac:dyDescent="0.3">
      <c r="I3508">
        <v>3</v>
      </c>
      <c r="J3508" t="s">
        <v>23</v>
      </c>
    </row>
    <row r="3509" spans="9:10" x14ac:dyDescent="0.3">
      <c r="I3509">
        <v>3</v>
      </c>
      <c r="J3509" t="s">
        <v>23</v>
      </c>
    </row>
    <row r="3510" spans="9:10" x14ac:dyDescent="0.3">
      <c r="I3510">
        <v>4</v>
      </c>
      <c r="J3510" t="s">
        <v>23</v>
      </c>
    </row>
    <row r="3511" spans="9:10" x14ac:dyDescent="0.3">
      <c r="I3511">
        <v>5</v>
      </c>
      <c r="J3511" t="s">
        <v>23</v>
      </c>
    </row>
    <row r="3512" spans="9:10" x14ac:dyDescent="0.3">
      <c r="I3512">
        <v>4</v>
      </c>
      <c r="J3512" t="s">
        <v>23</v>
      </c>
    </row>
    <row r="3513" spans="9:10" x14ac:dyDescent="0.3">
      <c r="I3513">
        <v>1</v>
      </c>
      <c r="J3513" t="s">
        <v>23</v>
      </c>
    </row>
    <row r="3514" spans="9:10" x14ac:dyDescent="0.3">
      <c r="I3514">
        <v>2</v>
      </c>
      <c r="J3514" t="s">
        <v>23</v>
      </c>
    </row>
    <row r="3515" spans="9:10" x14ac:dyDescent="0.3">
      <c r="I3515">
        <v>1</v>
      </c>
      <c r="J3515" t="s">
        <v>23</v>
      </c>
    </row>
    <row r="3516" spans="9:10" x14ac:dyDescent="0.3">
      <c r="I3516">
        <v>2</v>
      </c>
      <c r="J3516" t="s">
        <v>23</v>
      </c>
    </row>
    <row r="3517" spans="9:10" x14ac:dyDescent="0.3">
      <c r="I3517">
        <v>3</v>
      </c>
      <c r="J3517" t="s">
        <v>23</v>
      </c>
    </row>
    <row r="3518" spans="9:10" x14ac:dyDescent="0.3">
      <c r="I3518">
        <v>4</v>
      </c>
      <c r="J3518" t="s">
        <v>23</v>
      </c>
    </row>
    <row r="3519" spans="9:10" x14ac:dyDescent="0.3">
      <c r="I3519">
        <v>2</v>
      </c>
      <c r="J3519" t="s">
        <v>23</v>
      </c>
    </row>
    <row r="3520" spans="9:10" x14ac:dyDescent="0.3">
      <c r="I3520">
        <v>3</v>
      </c>
      <c r="J3520" t="s">
        <v>23</v>
      </c>
    </row>
    <row r="3521" spans="9:10" x14ac:dyDescent="0.3">
      <c r="I3521">
        <v>3</v>
      </c>
      <c r="J3521" t="s">
        <v>23</v>
      </c>
    </row>
    <row r="3522" spans="9:10" x14ac:dyDescent="0.3">
      <c r="I3522">
        <v>4</v>
      </c>
      <c r="J3522" t="s">
        <v>23</v>
      </c>
    </row>
    <row r="3523" spans="9:10" x14ac:dyDescent="0.3">
      <c r="I3523">
        <v>1</v>
      </c>
      <c r="J3523" t="s">
        <v>23</v>
      </c>
    </row>
    <row r="3524" spans="9:10" x14ac:dyDescent="0.3">
      <c r="I3524">
        <v>4</v>
      </c>
      <c r="J3524" t="s">
        <v>23</v>
      </c>
    </row>
    <row r="3525" spans="9:10" x14ac:dyDescent="0.3">
      <c r="I3525">
        <v>4</v>
      </c>
      <c r="J3525" t="s">
        <v>23</v>
      </c>
    </row>
    <row r="3526" spans="9:10" x14ac:dyDescent="0.3">
      <c r="I3526">
        <v>4</v>
      </c>
      <c r="J3526" t="s">
        <v>23</v>
      </c>
    </row>
    <row r="3527" spans="9:10" x14ac:dyDescent="0.3">
      <c r="I3527">
        <v>3</v>
      </c>
      <c r="J3527" t="s">
        <v>23</v>
      </c>
    </row>
    <row r="3528" spans="9:10" x14ac:dyDescent="0.3">
      <c r="I3528">
        <v>2</v>
      </c>
      <c r="J3528" t="s">
        <v>23</v>
      </c>
    </row>
    <row r="3529" spans="9:10" x14ac:dyDescent="0.3">
      <c r="I3529">
        <v>2</v>
      </c>
      <c r="J3529" t="s">
        <v>23</v>
      </c>
    </row>
    <row r="3530" spans="9:10" x14ac:dyDescent="0.3">
      <c r="I3530">
        <v>3</v>
      </c>
      <c r="J3530" t="s">
        <v>23</v>
      </c>
    </row>
    <row r="3531" spans="9:10" x14ac:dyDescent="0.3">
      <c r="I3531">
        <v>3</v>
      </c>
      <c r="J3531" t="s">
        <v>23</v>
      </c>
    </row>
    <row r="3532" spans="9:10" x14ac:dyDescent="0.3">
      <c r="I3532">
        <v>3</v>
      </c>
      <c r="J3532" t="s">
        <v>23</v>
      </c>
    </row>
    <row r="3533" spans="9:10" x14ac:dyDescent="0.3">
      <c r="I3533">
        <v>4</v>
      </c>
      <c r="J3533" t="s">
        <v>23</v>
      </c>
    </row>
    <row r="3534" spans="9:10" x14ac:dyDescent="0.3">
      <c r="I3534">
        <v>3</v>
      </c>
      <c r="J3534" t="s">
        <v>23</v>
      </c>
    </row>
    <row r="3535" spans="9:10" x14ac:dyDescent="0.3">
      <c r="I3535">
        <v>2</v>
      </c>
      <c r="J3535" t="s">
        <v>23</v>
      </c>
    </row>
    <row r="3536" spans="9:10" x14ac:dyDescent="0.3">
      <c r="I3536">
        <v>3</v>
      </c>
      <c r="J3536" t="s">
        <v>23</v>
      </c>
    </row>
    <row r="3537" spans="9:10" x14ac:dyDescent="0.3">
      <c r="I3537">
        <v>3</v>
      </c>
      <c r="J3537" t="s">
        <v>23</v>
      </c>
    </row>
    <row r="3538" spans="9:10" x14ac:dyDescent="0.3">
      <c r="I3538">
        <v>2</v>
      </c>
      <c r="J3538" t="s">
        <v>23</v>
      </c>
    </row>
    <row r="3539" spans="9:10" x14ac:dyDescent="0.3">
      <c r="I3539">
        <v>3</v>
      </c>
      <c r="J3539" t="s">
        <v>23</v>
      </c>
    </row>
    <row r="3540" spans="9:10" x14ac:dyDescent="0.3">
      <c r="I3540">
        <v>4</v>
      </c>
      <c r="J3540" t="s">
        <v>23</v>
      </c>
    </row>
    <row r="3541" spans="9:10" x14ac:dyDescent="0.3">
      <c r="I3541">
        <v>4</v>
      </c>
      <c r="J3541" t="s">
        <v>23</v>
      </c>
    </row>
    <row r="3542" spans="9:10" x14ac:dyDescent="0.3">
      <c r="I3542">
        <v>2</v>
      </c>
      <c r="J3542" t="s">
        <v>23</v>
      </c>
    </row>
    <row r="3543" spans="9:10" x14ac:dyDescent="0.3">
      <c r="I3543">
        <v>4</v>
      </c>
      <c r="J3543" t="s">
        <v>23</v>
      </c>
    </row>
    <row r="3544" spans="9:10" x14ac:dyDescent="0.3">
      <c r="I3544">
        <v>3</v>
      </c>
      <c r="J3544" t="s">
        <v>23</v>
      </c>
    </row>
    <row r="3545" spans="9:10" x14ac:dyDescent="0.3">
      <c r="I3545">
        <v>3</v>
      </c>
      <c r="J3545" t="s">
        <v>23</v>
      </c>
    </row>
    <row r="3546" spans="9:10" x14ac:dyDescent="0.3">
      <c r="I3546">
        <v>4</v>
      </c>
      <c r="J3546" t="s">
        <v>23</v>
      </c>
    </row>
    <row r="3547" spans="9:10" x14ac:dyDescent="0.3">
      <c r="I3547">
        <v>3</v>
      </c>
      <c r="J3547" t="s">
        <v>23</v>
      </c>
    </row>
    <row r="3548" spans="9:10" x14ac:dyDescent="0.3">
      <c r="I3548">
        <v>3</v>
      </c>
      <c r="J3548" t="s">
        <v>23</v>
      </c>
    </row>
    <row r="3549" spans="9:10" x14ac:dyDescent="0.3">
      <c r="I3549">
        <v>3</v>
      </c>
      <c r="J3549" t="s">
        <v>23</v>
      </c>
    </row>
    <row r="3550" spans="9:10" x14ac:dyDescent="0.3">
      <c r="I3550">
        <v>3</v>
      </c>
      <c r="J3550" t="s">
        <v>23</v>
      </c>
    </row>
    <row r="3551" spans="9:10" x14ac:dyDescent="0.3">
      <c r="I3551">
        <v>4</v>
      </c>
      <c r="J3551" t="s">
        <v>23</v>
      </c>
    </row>
    <row r="3552" spans="9:10" x14ac:dyDescent="0.3">
      <c r="I3552">
        <v>3</v>
      </c>
      <c r="J3552" t="s">
        <v>23</v>
      </c>
    </row>
    <row r="3553" spans="9:10" x14ac:dyDescent="0.3">
      <c r="I3553">
        <v>1</v>
      </c>
      <c r="J3553" t="s">
        <v>23</v>
      </c>
    </row>
    <row r="3554" spans="9:10" x14ac:dyDescent="0.3">
      <c r="I3554">
        <v>2</v>
      </c>
      <c r="J3554" t="s">
        <v>23</v>
      </c>
    </row>
    <row r="3555" spans="9:10" x14ac:dyDescent="0.3">
      <c r="I3555">
        <v>1</v>
      </c>
      <c r="J3555" t="s">
        <v>23</v>
      </c>
    </row>
    <row r="3556" spans="9:10" x14ac:dyDescent="0.3">
      <c r="I3556">
        <v>3</v>
      </c>
      <c r="J3556" t="s">
        <v>23</v>
      </c>
    </row>
    <row r="3557" spans="9:10" x14ac:dyDescent="0.3">
      <c r="I3557">
        <v>4</v>
      </c>
      <c r="J3557" t="s">
        <v>23</v>
      </c>
    </row>
    <row r="3558" spans="9:10" x14ac:dyDescent="0.3">
      <c r="I3558">
        <v>2</v>
      </c>
      <c r="J3558" t="s">
        <v>23</v>
      </c>
    </row>
    <row r="3559" spans="9:10" x14ac:dyDescent="0.3">
      <c r="I3559">
        <v>3</v>
      </c>
      <c r="J3559" t="s">
        <v>23</v>
      </c>
    </row>
    <row r="3560" spans="9:10" x14ac:dyDescent="0.3">
      <c r="I3560">
        <v>4</v>
      </c>
      <c r="J3560" t="s">
        <v>23</v>
      </c>
    </row>
    <row r="3561" spans="9:10" x14ac:dyDescent="0.3">
      <c r="I3561">
        <v>3</v>
      </c>
      <c r="J3561" t="s">
        <v>23</v>
      </c>
    </row>
    <row r="3562" spans="9:10" x14ac:dyDescent="0.3">
      <c r="I3562">
        <v>1</v>
      </c>
      <c r="J3562" t="s">
        <v>23</v>
      </c>
    </row>
    <row r="3563" spans="9:10" x14ac:dyDescent="0.3">
      <c r="I3563">
        <v>3</v>
      </c>
      <c r="J3563" t="s">
        <v>23</v>
      </c>
    </row>
    <row r="3564" spans="9:10" x14ac:dyDescent="0.3">
      <c r="I3564">
        <v>1</v>
      </c>
      <c r="J3564" t="s">
        <v>23</v>
      </c>
    </row>
    <row r="3565" spans="9:10" x14ac:dyDescent="0.3">
      <c r="I3565">
        <v>2</v>
      </c>
      <c r="J3565" t="s">
        <v>23</v>
      </c>
    </row>
    <row r="3566" spans="9:10" x14ac:dyDescent="0.3">
      <c r="I3566">
        <v>4</v>
      </c>
      <c r="J3566" t="s">
        <v>23</v>
      </c>
    </row>
    <row r="3567" spans="9:10" x14ac:dyDescent="0.3">
      <c r="I3567">
        <v>4</v>
      </c>
      <c r="J3567" t="s">
        <v>23</v>
      </c>
    </row>
    <row r="3568" spans="9:10" x14ac:dyDescent="0.3">
      <c r="I3568">
        <v>2</v>
      </c>
      <c r="J3568" t="s">
        <v>23</v>
      </c>
    </row>
    <row r="3569" spans="9:10" x14ac:dyDescent="0.3">
      <c r="I3569">
        <v>2</v>
      </c>
      <c r="J3569" t="s">
        <v>23</v>
      </c>
    </row>
    <row r="3570" spans="9:10" x14ac:dyDescent="0.3">
      <c r="I3570">
        <v>4</v>
      </c>
      <c r="J3570" t="s">
        <v>23</v>
      </c>
    </row>
    <row r="3571" spans="9:10" x14ac:dyDescent="0.3">
      <c r="I3571">
        <v>2</v>
      </c>
      <c r="J3571" t="s">
        <v>23</v>
      </c>
    </row>
    <row r="3572" spans="9:10" x14ac:dyDescent="0.3">
      <c r="I3572">
        <v>2</v>
      </c>
      <c r="J3572" t="s">
        <v>23</v>
      </c>
    </row>
    <row r="3573" spans="9:10" x14ac:dyDescent="0.3">
      <c r="I3573">
        <v>4</v>
      </c>
      <c r="J3573" t="s">
        <v>23</v>
      </c>
    </row>
    <row r="3574" spans="9:10" x14ac:dyDescent="0.3">
      <c r="I3574">
        <v>3</v>
      </c>
      <c r="J3574" t="s">
        <v>23</v>
      </c>
    </row>
    <row r="3575" spans="9:10" x14ac:dyDescent="0.3">
      <c r="I3575">
        <v>1</v>
      </c>
      <c r="J3575" t="s">
        <v>23</v>
      </c>
    </row>
    <row r="3576" spans="9:10" x14ac:dyDescent="0.3">
      <c r="I3576">
        <v>3</v>
      </c>
      <c r="J3576" t="s">
        <v>23</v>
      </c>
    </row>
    <row r="3577" spans="9:10" x14ac:dyDescent="0.3">
      <c r="I3577">
        <v>3</v>
      </c>
      <c r="J3577" t="s">
        <v>23</v>
      </c>
    </row>
    <row r="3578" spans="9:10" x14ac:dyDescent="0.3">
      <c r="I3578">
        <v>1</v>
      </c>
      <c r="J3578" t="s">
        <v>23</v>
      </c>
    </row>
    <row r="3579" spans="9:10" x14ac:dyDescent="0.3">
      <c r="I3579">
        <v>3</v>
      </c>
      <c r="J3579" t="s">
        <v>23</v>
      </c>
    </row>
    <row r="3580" spans="9:10" x14ac:dyDescent="0.3">
      <c r="I3580">
        <v>1</v>
      </c>
      <c r="J3580" t="s">
        <v>23</v>
      </c>
    </row>
    <row r="3581" spans="9:10" x14ac:dyDescent="0.3">
      <c r="I3581">
        <v>2</v>
      </c>
      <c r="J3581" t="s">
        <v>23</v>
      </c>
    </row>
    <row r="3582" spans="9:10" x14ac:dyDescent="0.3">
      <c r="I3582">
        <v>3</v>
      </c>
      <c r="J3582" t="s">
        <v>23</v>
      </c>
    </row>
    <row r="3583" spans="9:10" x14ac:dyDescent="0.3">
      <c r="I3583">
        <v>3</v>
      </c>
      <c r="J3583" t="s">
        <v>23</v>
      </c>
    </row>
    <row r="3584" spans="9:10" x14ac:dyDescent="0.3">
      <c r="I3584">
        <v>4</v>
      </c>
      <c r="J3584" t="s">
        <v>23</v>
      </c>
    </row>
    <row r="3585" spans="9:10" x14ac:dyDescent="0.3">
      <c r="I3585">
        <v>3</v>
      </c>
      <c r="J3585" t="s">
        <v>23</v>
      </c>
    </row>
    <row r="3586" spans="9:10" x14ac:dyDescent="0.3">
      <c r="I3586">
        <v>3</v>
      </c>
      <c r="J3586" t="s">
        <v>23</v>
      </c>
    </row>
    <row r="3587" spans="9:10" x14ac:dyDescent="0.3">
      <c r="I3587">
        <v>2</v>
      </c>
      <c r="J3587" t="s">
        <v>23</v>
      </c>
    </row>
    <row r="3588" spans="9:10" x14ac:dyDescent="0.3">
      <c r="I3588">
        <v>3</v>
      </c>
      <c r="J3588" t="s">
        <v>23</v>
      </c>
    </row>
    <row r="3589" spans="9:10" x14ac:dyDescent="0.3">
      <c r="I3589">
        <v>4</v>
      </c>
      <c r="J3589" t="s">
        <v>23</v>
      </c>
    </row>
    <row r="3590" spans="9:10" x14ac:dyDescent="0.3">
      <c r="I3590">
        <v>3</v>
      </c>
      <c r="J3590" t="s">
        <v>23</v>
      </c>
    </row>
    <row r="3591" spans="9:10" x14ac:dyDescent="0.3">
      <c r="I3591">
        <v>2</v>
      </c>
      <c r="J3591" t="s">
        <v>23</v>
      </c>
    </row>
    <row r="3592" spans="9:10" x14ac:dyDescent="0.3">
      <c r="I3592">
        <v>4</v>
      </c>
      <c r="J3592" t="s">
        <v>23</v>
      </c>
    </row>
    <row r="3593" spans="9:10" x14ac:dyDescent="0.3">
      <c r="I3593">
        <v>2</v>
      </c>
      <c r="J3593" t="s">
        <v>23</v>
      </c>
    </row>
    <row r="3594" spans="9:10" x14ac:dyDescent="0.3">
      <c r="I3594">
        <v>4</v>
      </c>
      <c r="J3594" t="s">
        <v>23</v>
      </c>
    </row>
    <row r="3595" spans="9:10" x14ac:dyDescent="0.3">
      <c r="I3595">
        <v>1</v>
      </c>
      <c r="J3595" t="s">
        <v>23</v>
      </c>
    </row>
    <row r="3596" spans="9:10" x14ac:dyDescent="0.3">
      <c r="I3596">
        <v>3</v>
      </c>
      <c r="J3596" t="s">
        <v>23</v>
      </c>
    </row>
    <row r="3597" spans="9:10" x14ac:dyDescent="0.3">
      <c r="I3597">
        <v>1</v>
      </c>
      <c r="J3597" t="s">
        <v>23</v>
      </c>
    </row>
    <row r="3598" spans="9:10" x14ac:dyDescent="0.3">
      <c r="I3598">
        <v>1</v>
      </c>
      <c r="J3598" t="s">
        <v>23</v>
      </c>
    </row>
    <row r="3599" spans="9:10" x14ac:dyDescent="0.3">
      <c r="I3599">
        <v>1</v>
      </c>
      <c r="J3599" t="s">
        <v>23</v>
      </c>
    </row>
    <row r="3600" spans="9:10" x14ac:dyDescent="0.3">
      <c r="I3600">
        <v>4</v>
      </c>
      <c r="J3600" t="s">
        <v>23</v>
      </c>
    </row>
    <row r="3601" spans="9:10" x14ac:dyDescent="0.3">
      <c r="I3601">
        <v>3</v>
      </c>
      <c r="J3601" t="s">
        <v>23</v>
      </c>
    </row>
    <row r="3602" spans="9:10" x14ac:dyDescent="0.3">
      <c r="I3602">
        <v>3</v>
      </c>
      <c r="J3602" t="s">
        <v>23</v>
      </c>
    </row>
    <row r="3603" spans="9:10" x14ac:dyDescent="0.3">
      <c r="I3603">
        <v>3</v>
      </c>
      <c r="J3603" t="s">
        <v>23</v>
      </c>
    </row>
    <row r="3604" spans="9:10" x14ac:dyDescent="0.3">
      <c r="I3604">
        <v>3</v>
      </c>
      <c r="J3604" t="s">
        <v>23</v>
      </c>
    </row>
    <row r="3605" spans="9:10" x14ac:dyDescent="0.3">
      <c r="I3605">
        <v>2</v>
      </c>
      <c r="J3605" t="s">
        <v>23</v>
      </c>
    </row>
    <row r="3606" spans="9:10" x14ac:dyDescent="0.3">
      <c r="I3606">
        <v>4</v>
      </c>
      <c r="J3606" t="s">
        <v>23</v>
      </c>
    </row>
    <row r="3607" spans="9:10" x14ac:dyDescent="0.3">
      <c r="I3607">
        <v>3</v>
      </c>
      <c r="J3607" t="s">
        <v>23</v>
      </c>
    </row>
    <row r="3608" spans="9:10" x14ac:dyDescent="0.3">
      <c r="I3608">
        <v>4</v>
      </c>
      <c r="J3608" t="s">
        <v>23</v>
      </c>
    </row>
    <row r="3609" spans="9:10" x14ac:dyDescent="0.3">
      <c r="I3609">
        <v>1</v>
      </c>
      <c r="J3609" t="s">
        <v>23</v>
      </c>
    </row>
    <row r="3610" spans="9:10" x14ac:dyDescent="0.3">
      <c r="I3610">
        <v>2</v>
      </c>
      <c r="J3610" t="s">
        <v>23</v>
      </c>
    </row>
    <row r="3611" spans="9:10" x14ac:dyDescent="0.3">
      <c r="I3611">
        <v>4</v>
      </c>
      <c r="J3611" t="s">
        <v>23</v>
      </c>
    </row>
    <row r="3612" spans="9:10" x14ac:dyDescent="0.3">
      <c r="I3612">
        <v>2</v>
      </c>
      <c r="J3612" t="s">
        <v>23</v>
      </c>
    </row>
    <row r="3613" spans="9:10" x14ac:dyDescent="0.3">
      <c r="I3613">
        <v>4</v>
      </c>
      <c r="J3613" t="s">
        <v>23</v>
      </c>
    </row>
    <row r="3614" spans="9:10" x14ac:dyDescent="0.3">
      <c r="I3614">
        <v>3</v>
      </c>
      <c r="J3614" t="s">
        <v>23</v>
      </c>
    </row>
    <row r="3615" spans="9:10" x14ac:dyDescent="0.3">
      <c r="I3615">
        <v>3</v>
      </c>
      <c r="J3615" t="s">
        <v>23</v>
      </c>
    </row>
    <row r="3616" spans="9:10" x14ac:dyDescent="0.3">
      <c r="I3616">
        <v>2</v>
      </c>
      <c r="J3616" t="s">
        <v>23</v>
      </c>
    </row>
    <row r="3617" spans="9:10" x14ac:dyDescent="0.3">
      <c r="I3617">
        <v>4</v>
      </c>
      <c r="J3617" t="s">
        <v>23</v>
      </c>
    </row>
    <row r="3618" spans="9:10" x14ac:dyDescent="0.3">
      <c r="I3618">
        <v>3</v>
      </c>
      <c r="J3618" t="s">
        <v>23</v>
      </c>
    </row>
    <row r="3619" spans="9:10" x14ac:dyDescent="0.3">
      <c r="I3619">
        <v>3</v>
      </c>
      <c r="J3619" t="s">
        <v>23</v>
      </c>
    </row>
    <row r="3620" spans="9:10" x14ac:dyDescent="0.3">
      <c r="I3620">
        <v>4</v>
      </c>
      <c r="J3620" t="s">
        <v>23</v>
      </c>
    </row>
    <row r="3621" spans="9:10" x14ac:dyDescent="0.3">
      <c r="I3621">
        <v>3</v>
      </c>
      <c r="J3621" t="s">
        <v>23</v>
      </c>
    </row>
    <row r="3622" spans="9:10" x14ac:dyDescent="0.3">
      <c r="I3622">
        <v>3</v>
      </c>
      <c r="J3622" t="s">
        <v>23</v>
      </c>
    </row>
    <row r="3623" spans="9:10" x14ac:dyDescent="0.3">
      <c r="I3623">
        <v>3</v>
      </c>
      <c r="J3623" t="s">
        <v>23</v>
      </c>
    </row>
    <row r="3624" spans="9:10" x14ac:dyDescent="0.3">
      <c r="I3624">
        <v>4</v>
      </c>
      <c r="J3624" t="s">
        <v>23</v>
      </c>
    </row>
    <row r="3625" spans="9:10" x14ac:dyDescent="0.3">
      <c r="I3625">
        <v>4</v>
      </c>
      <c r="J3625" t="s">
        <v>23</v>
      </c>
    </row>
    <row r="3626" spans="9:10" x14ac:dyDescent="0.3">
      <c r="I3626">
        <v>1</v>
      </c>
      <c r="J3626" t="s">
        <v>23</v>
      </c>
    </row>
    <row r="3627" spans="9:10" x14ac:dyDescent="0.3">
      <c r="I3627">
        <v>3</v>
      </c>
      <c r="J3627" t="s">
        <v>23</v>
      </c>
    </row>
    <row r="3628" spans="9:10" x14ac:dyDescent="0.3">
      <c r="I3628">
        <v>4</v>
      </c>
      <c r="J3628" t="s">
        <v>23</v>
      </c>
    </row>
    <row r="3629" spans="9:10" x14ac:dyDescent="0.3">
      <c r="I3629">
        <v>3</v>
      </c>
      <c r="J3629" t="s">
        <v>23</v>
      </c>
    </row>
    <row r="3630" spans="9:10" x14ac:dyDescent="0.3">
      <c r="I3630">
        <v>3</v>
      </c>
      <c r="J3630" t="s">
        <v>23</v>
      </c>
    </row>
    <row r="3631" spans="9:10" x14ac:dyDescent="0.3">
      <c r="I3631">
        <v>2</v>
      </c>
      <c r="J3631" t="s">
        <v>23</v>
      </c>
    </row>
    <row r="3632" spans="9:10" x14ac:dyDescent="0.3">
      <c r="I3632">
        <v>3</v>
      </c>
      <c r="J3632" t="s">
        <v>23</v>
      </c>
    </row>
    <row r="3633" spans="9:10" x14ac:dyDescent="0.3">
      <c r="I3633">
        <v>2</v>
      </c>
      <c r="J3633" t="s">
        <v>23</v>
      </c>
    </row>
    <row r="3634" spans="9:10" x14ac:dyDescent="0.3">
      <c r="I3634">
        <v>3</v>
      </c>
      <c r="J3634" t="s">
        <v>23</v>
      </c>
    </row>
    <row r="3635" spans="9:10" x14ac:dyDescent="0.3">
      <c r="I3635">
        <v>4</v>
      </c>
      <c r="J3635" t="s">
        <v>23</v>
      </c>
    </row>
    <row r="3636" spans="9:10" x14ac:dyDescent="0.3">
      <c r="I3636">
        <v>5</v>
      </c>
      <c r="J3636" t="s">
        <v>23</v>
      </c>
    </row>
    <row r="3637" spans="9:10" x14ac:dyDescent="0.3">
      <c r="I3637">
        <v>3</v>
      </c>
      <c r="J3637" t="s">
        <v>23</v>
      </c>
    </row>
    <row r="3638" spans="9:10" x14ac:dyDescent="0.3">
      <c r="I3638">
        <v>4</v>
      </c>
      <c r="J3638" t="s">
        <v>23</v>
      </c>
    </row>
    <row r="3639" spans="9:10" x14ac:dyDescent="0.3">
      <c r="I3639">
        <v>2</v>
      </c>
      <c r="J3639" t="s">
        <v>23</v>
      </c>
    </row>
    <row r="3640" spans="9:10" x14ac:dyDescent="0.3">
      <c r="I3640">
        <v>3</v>
      </c>
      <c r="J3640" t="s">
        <v>23</v>
      </c>
    </row>
    <row r="3641" spans="9:10" x14ac:dyDescent="0.3">
      <c r="I3641">
        <v>3</v>
      </c>
      <c r="J3641" t="s">
        <v>23</v>
      </c>
    </row>
    <row r="3642" spans="9:10" x14ac:dyDescent="0.3">
      <c r="I3642">
        <v>1</v>
      </c>
      <c r="J3642" t="s">
        <v>23</v>
      </c>
    </row>
    <row r="3643" spans="9:10" x14ac:dyDescent="0.3">
      <c r="I3643">
        <v>4</v>
      </c>
      <c r="J3643" t="s">
        <v>23</v>
      </c>
    </row>
    <row r="3644" spans="9:10" x14ac:dyDescent="0.3">
      <c r="I3644">
        <v>2</v>
      </c>
      <c r="J3644" t="s">
        <v>23</v>
      </c>
    </row>
    <row r="3645" spans="9:10" x14ac:dyDescent="0.3">
      <c r="I3645">
        <v>4</v>
      </c>
      <c r="J3645" t="s">
        <v>23</v>
      </c>
    </row>
    <row r="3646" spans="9:10" x14ac:dyDescent="0.3">
      <c r="I3646">
        <v>3</v>
      </c>
      <c r="J3646" t="s">
        <v>23</v>
      </c>
    </row>
    <row r="3647" spans="9:10" x14ac:dyDescent="0.3">
      <c r="I3647">
        <v>2</v>
      </c>
      <c r="J3647" t="s">
        <v>23</v>
      </c>
    </row>
    <row r="3648" spans="9:10" x14ac:dyDescent="0.3">
      <c r="I3648">
        <v>2</v>
      </c>
      <c r="J3648" t="s">
        <v>23</v>
      </c>
    </row>
    <row r="3649" spans="9:10" x14ac:dyDescent="0.3">
      <c r="I3649">
        <v>3</v>
      </c>
      <c r="J3649" t="s">
        <v>23</v>
      </c>
    </row>
    <row r="3650" spans="9:10" x14ac:dyDescent="0.3">
      <c r="I3650">
        <v>3</v>
      </c>
      <c r="J3650" t="s">
        <v>23</v>
      </c>
    </row>
    <row r="3651" spans="9:10" x14ac:dyDescent="0.3">
      <c r="I3651">
        <v>1</v>
      </c>
      <c r="J3651" t="s">
        <v>23</v>
      </c>
    </row>
    <row r="3652" spans="9:10" x14ac:dyDescent="0.3">
      <c r="I3652">
        <v>2</v>
      </c>
      <c r="J3652" t="s">
        <v>23</v>
      </c>
    </row>
    <row r="3653" spans="9:10" x14ac:dyDescent="0.3">
      <c r="I3653">
        <v>1</v>
      </c>
      <c r="J3653" t="s">
        <v>23</v>
      </c>
    </row>
    <row r="3654" spans="9:10" x14ac:dyDescent="0.3">
      <c r="I3654">
        <v>4</v>
      </c>
      <c r="J3654" t="s">
        <v>23</v>
      </c>
    </row>
    <row r="3655" spans="9:10" x14ac:dyDescent="0.3">
      <c r="I3655">
        <v>1</v>
      </c>
      <c r="J3655" t="s">
        <v>23</v>
      </c>
    </row>
    <row r="3656" spans="9:10" x14ac:dyDescent="0.3">
      <c r="I3656">
        <v>2</v>
      </c>
      <c r="J3656" t="s">
        <v>23</v>
      </c>
    </row>
    <row r="3657" spans="9:10" x14ac:dyDescent="0.3">
      <c r="I3657">
        <v>3</v>
      </c>
      <c r="J3657" t="s">
        <v>23</v>
      </c>
    </row>
    <row r="3658" spans="9:10" x14ac:dyDescent="0.3">
      <c r="I3658">
        <v>3</v>
      </c>
      <c r="J3658" t="s">
        <v>23</v>
      </c>
    </row>
    <row r="3659" spans="9:10" x14ac:dyDescent="0.3">
      <c r="I3659">
        <v>3</v>
      </c>
      <c r="J3659" t="s">
        <v>23</v>
      </c>
    </row>
    <row r="3660" spans="9:10" x14ac:dyDescent="0.3">
      <c r="I3660">
        <v>2</v>
      </c>
      <c r="J3660" t="s">
        <v>23</v>
      </c>
    </row>
    <row r="3661" spans="9:10" x14ac:dyDescent="0.3">
      <c r="I3661">
        <v>1</v>
      </c>
      <c r="J3661" t="s">
        <v>23</v>
      </c>
    </row>
    <row r="3662" spans="9:10" x14ac:dyDescent="0.3">
      <c r="I3662">
        <v>4</v>
      </c>
      <c r="J3662" t="s">
        <v>23</v>
      </c>
    </row>
    <row r="3663" spans="9:10" x14ac:dyDescent="0.3">
      <c r="I3663">
        <v>2</v>
      </c>
      <c r="J3663" t="s">
        <v>23</v>
      </c>
    </row>
    <row r="3664" spans="9:10" x14ac:dyDescent="0.3">
      <c r="I3664">
        <v>1</v>
      </c>
      <c r="J3664" t="s">
        <v>23</v>
      </c>
    </row>
    <row r="3665" spans="9:10" x14ac:dyDescent="0.3">
      <c r="I3665">
        <v>3</v>
      </c>
      <c r="J3665" t="s">
        <v>23</v>
      </c>
    </row>
    <row r="3666" spans="9:10" x14ac:dyDescent="0.3">
      <c r="I3666">
        <v>3</v>
      </c>
      <c r="J3666" t="s">
        <v>23</v>
      </c>
    </row>
    <row r="3667" spans="9:10" x14ac:dyDescent="0.3">
      <c r="I3667">
        <v>2</v>
      </c>
      <c r="J3667" t="s">
        <v>23</v>
      </c>
    </row>
    <row r="3668" spans="9:10" x14ac:dyDescent="0.3">
      <c r="I3668">
        <v>4</v>
      </c>
      <c r="J3668" t="s">
        <v>23</v>
      </c>
    </row>
    <row r="3669" spans="9:10" x14ac:dyDescent="0.3">
      <c r="I3669">
        <v>1</v>
      </c>
      <c r="J3669" t="s">
        <v>23</v>
      </c>
    </row>
    <row r="3670" spans="9:10" x14ac:dyDescent="0.3">
      <c r="I3670">
        <v>4</v>
      </c>
      <c r="J3670" t="s">
        <v>23</v>
      </c>
    </row>
    <row r="3671" spans="9:10" x14ac:dyDescent="0.3">
      <c r="I3671">
        <v>2</v>
      </c>
      <c r="J3671" t="s">
        <v>23</v>
      </c>
    </row>
    <row r="3672" spans="9:10" x14ac:dyDescent="0.3">
      <c r="I3672">
        <v>1</v>
      </c>
      <c r="J3672" t="s">
        <v>23</v>
      </c>
    </row>
    <row r="3673" spans="9:10" x14ac:dyDescent="0.3">
      <c r="I3673">
        <v>3</v>
      </c>
      <c r="J3673" t="s">
        <v>23</v>
      </c>
    </row>
    <row r="3674" spans="9:10" x14ac:dyDescent="0.3">
      <c r="I3674">
        <v>3</v>
      </c>
      <c r="J3674" t="s">
        <v>23</v>
      </c>
    </row>
    <row r="3675" spans="9:10" x14ac:dyDescent="0.3">
      <c r="I3675">
        <v>4</v>
      </c>
      <c r="J3675" t="s">
        <v>23</v>
      </c>
    </row>
    <row r="3676" spans="9:10" x14ac:dyDescent="0.3">
      <c r="I3676">
        <v>3</v>
      </c>
      <c r="J3676" t="s">
        <v>23</v>
      </c>
    </row>
    <row r="3677" spans="9:10" x14ac:dyDescent="0.3">
      <c r="I3677">
        <v>2</v>
      </c>
      <c r="J3677" t="s">
        <v>23</v>
      </c>
    </row>
    <row r="3678" spans="9:10" x14ac:dyDescent="0.3">
      <c r="I3678">
        <v>4</v>
      </c>
      <c r="J3678" t="s">
        <v>23</v>
      </c>
    </row>
    <row r="3679" spans="9:10" x14ac:dyDescent="0.3">
      <c r="I3679">
        <v>4</v>
      </c>
      <c r="J3679" t="s">
        <v>23</v>
      </c>
    </row>
    <row r="3680" spans="9:10" x14ac:dyDescent="0.3">
      <c r="I3680">
        <v>2</v>
      </c>
      <c r="J3680" t="s">
        <v>23</v>
      </c>
    </row>
    <row r="3681" spans="9:10" x14ac:dyDescent="0.3">
      <c r="I3681">
        <v>3</v>
      </c>
      <c r="J3681" t="s">
        <v>23</v>
      </c>
    </row>
    <row r="3682" spans="9:10" x14ac:dyDescent="0.3">
      <c r="I3682">
        <v>3</v>
      </c>
      <c r="J3682" t="s">
        <v>23</v>
      </c>
    </row>
    <row r="3683" spans="9:10" x14ac:dyDescent="0.3">
      <c r="I3683">
        <v>4</v>
      </c>
      <c r="J3683" t="s">
        <v>23</v>
      </c>
    </row>
    <row r="3684" spans="9:10" x14ac:dyDescent="0.3">
      <c r="I3684">
        <v>4</v>
      </c>
      <c r="J3684" t="s">
        <v>23</v>
      </c>
    </row>
    <row r="3685" spans="9:10" x14ac:dyDescent="0.3">
      <c r="I3685">
        <v>4</v>
      </c>
      <c r="J3685" t="s">
        <v>23</v>
      </c>
    </row>
    <row r="3686" spans="9:10" x14ac:dyDescent="0.3">
      <c r="I3686">
        <v>3</v>
      </c>
      <c r="J3686" t="s">
        <v>23</v>
      </c>
    </row>
    <row r="3687" spans="9:10" x14ac:dyDescent="0.3">
      <c r="I3687">
        <v>3</v>
      </c>
      <c r="J3687" t="s">
        <v>23</v>
      </c>
    </row>
    <row r="3688" spans="9:10" x14ac:dyDescent="0.3">
      <c r="I3688">
        <v>1</v>
      </c>
      <c r="J3688" t="s">
        <v>23</v>
      </c>
    </row>
    <row r="3689" spans="9:10" x14ac:dyDescent="0.3">
      <c r="I3689">
        <v>4</v>
      </c>
      <c r="J3689" t="s">
        <v>23</v>
      </c>
    </row>
    <row r="3690" spans="9:10" x14ac:dyDescent="0.3">
      <c r="I3690">
        <v>4</v>
      </c>
      <c r="J3690" t="s">
        <v>23</v>
      </c>
    </row>
    <row r="3691" spans="9:10" x14ac:dyDescent="0.3">
      <c r="I3691">
        <v>3</v>
      </c>
      <c r="J3691" t="s">
        <v>23</v>
      </c>
    </row>
    <row r="3692" spans="9:10" x14ac:dyDescent="0.3">
      <c r="I3692">
        <v>5</v>
      </c>
      <c r="J3692" t="s">
        <v>23</v>
      </c>
    </row>
    <row r="3693" spans="9:10" x14ac:dyDescent="0.3">
      <c r="I3693">
        <v>1</v>
      </c>
      <c r="J3693" t="s">
        <v>23</v>
      </c>
    </row>
    <row r="3694" spans="9:10" x14ac:dyDescent="0.3">
      <c r="I3694">
        <v>3</v>
      </c>
      <c r="J3694" t="s">
        <v>23</v>
      </c>
    </row>
    <row r="3695" spans="9:10" x14ac:dyDescent="0.3">
      <c r="I3695">
        <v>3</v>
      </c>
      <c r="J3695" t="s">
        <v>23</v>
      </c>
    </row>
    <row r="3696" spans="9:10" x14ac:dyDescent="0.3">
      <c r="I3696">
        <v>4</v>
      </c>
      <c r="J3696" t="s">
        <v>23</v>
      </c>
    </row>
    <row r="3697" spans="9:10" x14ac:dyDescent="0.3">
      <c r="I3697">
        <v>4</v>
      </c>
      <c r="J3697" t="s">
        <v>23</v>
      </c>
    </row>
    <row r="3698" spans="9:10" x14ac:dyDescent="0.3">
      <c r="I3698">
        <v>2</v>
      </c>
      <c r="J3698" t="s">
        <v>23</v>
      </c>
    </row>
    <row r="3699" spans="9:10" x14ac:dyDescent="0.3">
      <c r="I3699">
        <v>2</v>
      </c>
      <c r="J3699" t="s">
        <v>23</v>
      </c>
    </row>
    <row r="3700" spans="9:10" x14ac:dyDescent="0.3">
      <c r="I3700">
        <v>3</v>
      </c>
      <c r="J3700" t="s">
        <v>23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18B43-AC17-411B-BC52-B44AD535636D}">
  <dimension ref="E1:L3700"/>
  <sheetViews>
    <sheetView topLeftCell="A11" workbookViewId="0">
      <selection activeCell="K3" sqref="K3"/>
    </sheetView>
  </sheetViews>
  <sheetFormatPr defaultRowHeight="14.4" x14ac:dyDescent="0.3"/>
  <sheetData>
    <row r="1" spans="5:12" x14ac:dyDescent="0.3">
      <c r="E1" t="s">
        <v>10</v>
      </c>
      <c r="F1" t="s">
        <v>1</v>
      </c>
      <c r="H1" t="s">
        <v>10</v>
      </c>
      <c r="I1" t="s">
        <v>1</v>
      </c>
    </row>
    <row r="2" spans="5:12" x14ac:dyDescent="0.3">
      <c r="E2">
        <v>1</v>
      </c>
      <c r="F2" t="s">
        <v>31</v>
      </c>
      <c r="H2">
        <v>1</v>
      </c>
      <c r="I2" t="s">
        <v>23</v>
      </c>
    </row>
    <row r="3" spans="5:12" x14ac:dyDescent="0.3">
      <c r="E3">
        <v>2</v>
      </c>
      <c r="F3" t="s">
        <v>31</v>
      </c>
      <c r="H3">
        <v>4</v>
      </c>
      <c r="I3" t="s">
        <v>23</v>
      </c>
    </row>
    <row r="4" spans="5:12" x14ac:dyDescent="0.3">
      <c r="E4">
        <v>1</v>
      </c>
      <c r="F4" t="s">
        <v>31</v>
      </c>
      <c r="H4">
        <v>3</v>
      </c>
      <c r="I4" t="s">
        <v>23</v>
      </c>
    </row>
    <row r="5" spans="5:12" x14ac:dyDescent="0.3">
      <c r="E5">
        <v>2</v>
      </c>
      <c r="F5" t="s">
        <v>31</v>
      </c>
      <c r="H5">
        <v>1</v>
      </c>
      <c r="I5" t="s">
        <v>23</v>
      </c>
      <c r="J5" t="s">
        <v>103</v>
      </c>
      <c r="L5" t="s">
        <v>124</v>
      </c>
    </row>
    <row r="6" spans="5:12" x14ac:dyDescent="0.3">
      <c r="E6">
        <v>3</v>
      </c>
      <c r="F6" t="s">
        <v>31</v>
      </c>
      <c r="H6">
        <v>4</v>
      </c>
      <c r="I6" t="s">
        <v>23</v>
      </c>
      <c r="J6" t="s">
        <v>104</v>
      </c>
      <c r="L6" t="s">
        <v>125</v>
      </c>
    </row>
    <row r="7" spans="5:12" x14ac:dyDescent="0.3">
      <c r="E7">
        <v>2</v>
      </c>
      <c r="F7" t="s">
        <v>31</v>
      </c>
      <c r="H7">
        <v>2</v>
      </c>
      <c r="I7" t="s">
        <v>23</v>
      </c>
    </row>
    <row r="8" spans="5:12" x14ac:dyDescent="0.3">
      <c r="E8">
        <v>1</v>
      </c>
      <c r="F8" t="s">
        <v>31</v>
      </c>
      <c r="H8">
        <v>3</v>
      </c>
      <c r="I8" t="s">
        <v>23</v>
      </c>
    </row>
    <row r="9" spans="5:12" x14ac:dyDescent="0.3">
      <c r="E9">
        <v>2</v>
      </c>
      <c r="F9" t="s">
        <v>31</v>
      </c>
      <c r="H9">
        <v>4</v>
      </c>
      <c r="I9" t="s">
        <v>23</v>
      </c>
      <c r="J9" t="s">
        <v>69</v>
      </c>
      <c r="K9">
        <f>_xlfn.VAR.S(E$2:E$1048576)</f>
        <v>1.1182742021750758</v>
      </c>
    </row>
    <row r="10" spans="5:12" x14ac:dyDescent="0.3">
      <c r="E10">
        <v>1</v>
      </c>
      <c r="F10" t="s">
        <v>31</v>
      </c>
      <c r="H10">
        <v>2</v>
      </c>
      <c r="I10" t="s">
        <v>23</v>
      </c>
      <c r="J10" t="s">
        <v>69</v>
      </c>
      <c r="K10">
        <f>_xlfn.VAR.S(H$2:H$1048576)</f>
        <v>1.2453815372023282</v>
      </c>
    </row>
    <row r="11" spans="5:12" x14ac:dyDescent="0.3">
      <c r="E11">
        <v>1</v>
      </c>
      <c r="F11" t="s">
        <v>31</v>
      </c>
      <c r="H11">
        <v>1</v>
      </c>
      <c r="I11" t="s">
        <v>23</v>
      </c>
    </row>
    <row r="12" spans="5:12" x14ac:dyDescent="0.3">
      <c r="E12">
        <v>1</v>
      </c>
      <c r="F12" t="s">
        <v>31</v>
      </c>
      <c r="H12">
        <v>1</v>
      </c>
      <c r="I12" t="s">
        <v>23</v>
      </c>
      <c r="J12" t="s">
        <v>71</v>
      </c>
    </row>
    <row r="13" spans="5:12" ht="15" thickBot="1" x14ac:dyDescent="0.35">
      <c r="E13">
        <v>4</v>
      </c>
      <c r="F13" t="s">
        <v>31</v>
      </c>
      <c r="H13">
        <v>1</v>
      </c>
      <c r="I13" t="s">
        <v>23</v>
      </c>
    </row>
    <row r="14" spans="5:12" x14ac:dyDescent="0.3">
      <c r="E14">
        <v>5</v>
      </c>
      <c r="F14" t="s">
        <v>31</v>
      </c>
      <c r="H14">
        <v>2</v>
      </c>
      <c r="I14" t="s">
        <v>23</v>
      </c>
      <c r="J14" s="19"/>
      <c r="K14" s="19" t="s">
        <v>72</v>
      </c>
      <c r="L14" s="19" t="s">
        <v>73</v>
      </c>
    </row>
    <row r="15" spans="5:12" x14ac:dyDescent="0.3">
      <c r="E15">
        <v>1</v>
      </c>
      <c r="F15" t="s">
        <v>31</v>
      </c>
      <c r="H15">
        <v>1</v>
      </c>
      <c r="I15" t="s">
        <v>23</v>
      </c>
      <c r="J15" s="17"/>
      <c r="K15" s="17"/>
      <c r="L15" s="17"/>
    </row>
    <row r="16" spans="5:12" x14ac:dyDescent="0.3">
      <c r="E16">
        <v>1</v>
      </c>
      <c r="F16" t="s">
        <v>31</v>
      </c>
      <c r="H16">
        <v>2</v>
      </c>
      <c r="I16" t="s">
        <v>23</v>
      </c>
      <c r="J16" s="17" t="s">
        <v>50</v>
      </c>
      <c r="K16" s="17">
        <v>2.037974683544304</v>
      </c>
      <c r="L16" s="17">
        <v>2.0689375506893755</v>
      </c>
    </row>
    <row r="17" spans="5:12" x14ac:dyDescent="0.3">
      <c r="E17">
        <v>1</v>
      </c>
      <c r="F17" t="s">
        <v>31</v>
      </c>
      <c r="H17">
        <v>1</v>
      </c>
      <c r="I17" t="s">
        <v>23</v>
      </c>
      <c r="J17" s="17" t="s">
        <v>74</v>
      </c>
      <c r="K17" s="17">
        <v>1.118274</v>
      </c>
      <c r="L17" s="17">
        <v>1.245382</v>
      </c>
    </row>
    <row r="18" spans="5:12" x14ac:dyDescent="0.3">
      <c r="E18">
        <v>1</v>
      </c>
      <c r="F18" t="s">
        <v>31</v>
      </c>
      <c r="H18">
        <v>1</v>
      </c>
      <c r="I18" t="s">
        <v>23</v>
      </c>
      <c r="J18" s="17" t="s">
        <v>75</v>
      </c>
      <c r="K18" s="17">
        <v>711</v>
      </c>
      <c r="L18" s="17"/>
    </row>
    <row r="19" spans="5:12" x14ac:dyDescent="0.3">
      <c r="E19">
        <v>2</v>
      </c>
      <c r="F19" t="s">
        <v>31</v>
      </c>
      <c r="H19">
        <v>2</v>
      </c>
      <c r="I19" t="s">
        <v>23</v>
      </c>
      <c r="J19" s="17" t="s">
        <v>76</v>
      </c>
      <c r="K19" s="17">
        <v>0</v>
      </c>
      <c r="L19" s="17"/>
    </row>
    <row r="20" spans="5:12" x14ac:dyDescent="0.3">
      <c r="E20">
        <v>3</v>
      </c>
      <c r="F20" t="s">
        <v>31</v>
      </c>
      <c r="H20">
        <v>1</v>
      </c>
      <c r="I20" t="s">
        <v>23</v>
      </c>
      <c r="J20" s="17" t="s">
        <v>77</v>
      </c>
      <c r="K20" s="17">
        <v>-0.70856781018808757</v>
      </c>
      <c r="L20" s="17"/>
    </row>
    <row r="21" spans="5:12" x14ac:dyDescent="0.3">
      <c r="E21">
        <v>3</v>
      </c>
      <c r="F21" t="s">
        <v>31</v>
      </c>
      <c r="H21">
        <v>2</v>
      </c>
      <c r="I21" t="s">
        <v>23</v>
      </c>
      <c r="J21" s="17" t="s">
        <v>78</v>
      </c>
      <c r="K21" s="17">
        <v>0.23929635897052348</v>
      </c>
      <c r="L21" s="17"/>
    </row>
    <row r="22" spans="5:12" x14ac:dyDescent="0.3">
      <c r="E22">
        <v>1</v>
      </c>
      <c r="F22" t="s">
        <v>31</v>
      </c>
      <c r="H22">
        <v>1</v>
      </c>
      <c r="I22" t="s">
        <v>23</v>
      </c>
      <c r="J22" s="17" t="s">
        <v>79</v>
      </c>
      <c r="K22" s="17">
        <v>1.6448536269514715</v>
      </c>
      <c r="L22" s="17"/>
    </row>
    <row r="23" spans="5:12" ht="15" thickBot="1" x14ac:dyDescent="0.35">
      <c r="E23">
        <v>2</v>
      </c>
      <c r="F23" t="s">
        <v>31</v>
      </c>
      <c r="H23">
        <v>1</v>
      </c>
      <c r="I23" t="s">
        <v>23</v>
      </c>
      <c r="J23" s="18" t="s">
        <v>80</v>
      </c>
      <c r="K23" s="23">
        <v>0.47859271794104696</v>
      </c>
      <c r="L23" s="18"/>
    </row>
    <row r="24" spans="5:12" x14ac:dyDescent="0.3">
      <c r="E24">
        <v>3</v>
      </c>
      <c r="F24" t="s">
        <v>31</v>
      </c>
      <c r="H24">
        <v>1</v>
      </c>
      <c r="I24" t="s">
        <v>23</v>
      </c>
    </row>
    <row r="25" spans="5:12" x14ac:dyDescent="0.3">
      <c r="E25">
        <v>1</v>
      </c>
      <c r="F25" t="s">
        <v>31</v>
      </c>
      <c r="H25">
        <v>1</v>
      </c>
      <c r="I25" t="s">
        <v>23</v>
      </c>
      <c r="J25" t="s">
        <v>120</v>
      </c>
      <c r="K25">
        <v>2.5000000000000001E-2</v>
      </c>
      <c r="L25">
        <v>0.97499999999999998</v>
      </c>
    </row>
    <row r="26" spans="5:12" x14ac:dyDescent="0.3">
      <c r="E26">
        <v>4</v>
      </c>
      <c r="F26" t="s">
        <v>31</v>
      </c>
      <c r="H26">
        <v>1</v>
      </c>
      <c r="I26" t="s">
        <v>23</v>
      </c>
    </row>
    <row r="27" spans="5:12" x14ac:dyDescent="0.3">
      <c r="E27">
        <v>2</v>
      </c>
      <c r="F27" t="s">
        <v>31</v>
      </c>
      <c r="H27">
        <v>1</v>
      </c>
      <c r="I27" t="s">
        <v>23</v>
      </c>
      <c r="J27" t="s">
        <v>121</v>
      </c>
    </row>
    <row r="28" spans="5:12" x14ac:dyDescent="0.3">
      <c r="E28">
        <v>2</v>
      </c>
      <c r="F28" t="s">
        <v>31</v>
      </c>
      <c r="H28">
        <v>1</v>
      </c>
      <c r="I28" t="s">
        <v>23</v>
      </c>
    </row>
    <row r="29" spans="5:12" x14ac:dyDescent="0.3">
      <c r="E29">
        <v>1</v>
      </c>
      <c r="F29" t="s">
        <v>31</v>
      </c>
      <c r="H29">
        <v>2</v>
      </c>
      <c r="I29" t="s">
        <v>23</v>
      </c>
      <c r="J29" s="11" t="s">
        <v>106</v>
      </c>
      <c r="K29" s="11"/>
      <c r="L29" s="11"/>
    </row>
    <row r="30" spans="5:12" x14ac:dyDescent="0.3">
      <c r="E30">
        <v>2</v>
      </c>
      <c r="F30" t="s">
        <v>31</v>
      </c>
      <c r="H30">
        <v>3</v>
      </c>
      <c r="I30" t="s">
        <v>23</v>
      </c>
    </row>
    <row r="31" spans="5:12" x14ac:dyDescent="0.3">
      <c r="E31">
        <v>2</v>
      </c>
      <c r="F31" t="s">
        <v>31</v>
      </c>
      <c r="H31">
        <v>1</v>
      </c>
      <c r="I31" t="s">
        <v>23</v>
      </c>
      <c r="J31" t="s">
        <v>126</v>
      </c>
    </row>
    <row r="32" spans="5:12" x14ac:dyDescent="0.3">
      <c r="E32">
        <v>1</v>
      </c>
      <c r="F32" t="s">
        <v>31</v>
      </c>
      <c r="H32">
        <v>1</v>
      </c>
      <c r="I32" t="s">
        <v>23</v>
      </c>
    </row>
    <row r="33" spans="5:9" x14ac:dyDescent="0.3">
      <c r="E33">
        <v>2</v>
      </c>
      <c r="F33" t="s">
        <v>31</v>
      </c>
      <c r="H33">
        <v>3</v>
      </c>
      <c r="I33" t="s">
        <v>23</v>
      </c>
    </row>
    <row r="34" spans="5:9" x14ac:dyDescent="0.3">
      <c r="E34">
        <v>2</v>
      </c>
      <c r="F34" t="s">
        <v>31</v>
      </c>
      <c r="H34">
        <v>1</v>
      </c>
      <c r="I34" t="s">
        <v>23</v>
      </c>
    </row>
    <row r="35" spans="5:9" x14ac:dyDescent="0.3">
      <c r="E35">
        <v>2</v>
      </c>
      <c r="F35" t="s">
        <v>31</v>
      </c>
      <c r="H35">
        <v>3</v>
      </c>
      <c r="I35" t="s">
        <v>23</v>
      </c>
    </row>
    <row r="36" spans="5:9" x14ac:dyDescent="0.3">
      <c r="E36">
        <v>2</v>
      </c>
      <c r="F36" t="s">
        <v>31</v>
      </c>
      <c r="H36">
        <v>2</v>
      </c>
      <c r="I36" t="s">
        <v>23</v>
      </c>
    </row>
    <row r="37" spans="5:9" x14ac:dyDescent="0.3">
      <c r="E37">
        <v>1</v>
      </c>
      <c r="F37" t="s">
        <v>31</v>
      </c>
      <c r="H37">
        <v>1</v>
      </c>
      <c r="I37" t="s">
        <v>23</v>
      </c>
    </row>
    <row r="38" spans="5:9" x14ac:dyDescent="0.3">
      <c r="E38">
        <v>2</v>
      </c>
      <c r="F38" t="s">
        <v>31</v>
      </c>
      <c r="H38">
        <v>1</v>
      </c>
      <c r="I38" t="s">
        <v>23</v>
      </c>
    </row>
    <row r="39" spans="5:9" x14ac:dyDescent="0.3">
      <c r="E39">
        <v>3</v>
      </c>
      <c r="F39" t="s">
        <v>31</v>
      </c>
      <c r="H39">
        <v>1</v>
      </c>
      <c r="I39" t="s">
        <v>23</v>
      </c>
    </row>
    <row r="40" spans="5:9" x14ac:dyDescent="0.3">
      <c r="E40">
        <v>5</v>
      </c>
      <c r="F40" t="s">
        <v>31</v>
      </c>
      <c r="H40">
        <v>1</v>
      </c>
      <c r="I40" t="s">
        <v>23</v>
      </c>
    </row>
    <row r="41" spans="5:9" x14ac:dyDescent="0.3">
      <c r="E41">
        <v>1</v>
      </c>
      <c r="F41" t="s">
        <v>31</v>
      </c>
      <c r="H41">
        <v>2</v>
      </c>
      <c r="I41" t="s">
        <v>23</v>
      </c>
    </row>
    <row r="42" spans="5:9" x14ac:dyDescent="0.3">
      <c r="E42">
        <v>1</v>
      </c>
      <c r="F42" t="s">
        <v>31</v>
      </c>
      <c r="H42">
        <v>1</v>
      </c>
      <c r="I42" t="s">
        <v>23</v>
      </c>
    </row>
    <row r="43" spans="5:9" x14ac:dyDescent="0.3">
      <c r="E43">
        <v>4</v>
      </c>
      <c r="F43" t="s">
        <v>31</v>
      </c>
      <c r="H43">
        <v>2</v>
      </c>
      <c r="I43" t="s">
        <v>23</v>
      </c>
    </row>
    <row r="44" spans="5:9" x14ac:dyDescent="0.3">
      <c r="E44">
        <v>3</v>
      </c>
      <c r="F44" t="s">
        <v>31</v>
      </c>
      <c r="H44">
        <v>3</v>
      </c>
      <c r="I44" t="s">
        <v>23</v>
      </c>
    </row>
    <row r="45" spans="5:9" x14ac:dyDescent="0.3">
      <c r="E45">
        <v>1</v>
      </c>
      <c r="F45" t="s">
        <v>31</v>
      </c>
      <c r="H45">
        <v>2</v>
      </c>
      <c r="I45" t="s">
        <v>23</v>
      </c>
    </row>
    <row r="46" spans="5:9" x14ac:dyDescent="0.3">
      <c r="E46">
        <v>3</v>
      </c>
      <c r="F46" t="s">
        <v>31</v>
      </c>
      <c r="H46">
        <v>3</v>
      </c>
      <c r="I46" t="s">
        <v>23</v>
      </c>
    </row>
    <row r="47" spans="5:9" x14ac:dyDescent="0.3">
      <c r="E47">
        <v>1</v>
      </c>
      <c r="F47" t="s">
        <v>31</v>
      </c>
      <c r="H47">
        <v>2</v>
      </c>
      <c r="I47" t="s">
        <v>23</v>
      </c>
    </row>
    <row r="48" spans="5:9" x14ac:dyDescent="0.3">
      <c r="E48">
        <v>4</v>
      </c>
      <c r="F48" t="s">
        <v>31</v>
      </c>
      <c r="H48">
        <v>1</v>
      </c>
      <c r="I48" t="s">
        <v>23</v>
      </c>
    </row>
    <row r="49" spans="5:9" x14ac:dyDescent="0.3">
      <c r="E49">
        <v>2</v>
      </c>
      <c r="F49" t="s">
        <v>31</v>
      </c>
      <c r="H49">
        <v>2</v>
      </c>
      <c r="I49" t="s">
        <v>23</v>
      </c>
    </row>
    <row r="50" spans="5:9" x14ac:dyDescent="0.3">
      <c r="E50">
        <v>4</v>
      </c>
      <c r="F50" t="s">
        <v>31</v>
      </c>
      <c r="H50">
        <v>4</v>
      </c>
      <c r="I50" t="s">
        <v>23</v>
      </c>
    </row>
    <row r="51" spans="5:9" x14ac:dyDescent="0.3">
      <c r="E51">
        <v>4</v>
      </c>
      <c r="F51" t="s">
        <v>31</v>
      </c>
      <c r="H51">
        <v>1</v>
      </c>
      <c r="I51" t="s">
        <v>23</v>
      </c>
    </row>
    <row r="52" spans="5:9" x14ac:dyDescent="0.3">
      <c r="E52">
        <v>1</v>
      </c>
      <c r="F52" t="s">
        <v>31</v>
      </c>
      <c r="H52">
        <v>4</v>
      </c>
      <c r="I52" t="s">
        <v>23</v>
      </c>
    </row>
    <row r="53" spans="5:9" x14ac:dyDescent="0.3">
      <c r="E53">
        <v>2</v>
      </c>
      <c r="F53" t="s">
        <v>31</v>
      </c>
      <c r="H53">
        <v>3</v>
      </c>
      <c r="I53" t="s">
        <v>23</v>
      </c>
    </row>
    <row r="54" spans="5:9" x14ac:dyDescent="0.3">
      <c r="E54">
        <v>2</v>
      </c>
      <c r="F54" t="s">
        <v>31</v>
      </c>
      <c r="H54">
        <v>3</v>
      </c>
      <c r="I54" t="s">
        <v>23</v>
      </c>
    </row>
    <row r="55" spans="5:9" x14ac:dyDescent="0.3">
      <c r="E55">
        <v>2</v>
      </c>
      <c r="F55" t="s">
        <v>31</v>
      </c>
      <c r="H55">
        <v>3</v>
      </c>
      <c r="I55" t="s">
        <v>23</v>
      </c>
    </row>
    <row r="56" spans="5:9" x14ac:dyDescent="0.3">
      <c r="E56">
        <v>4</v>
      </c>
      <c r="F56" t="s">
        <v>31</v>
      </c>
      <c r="H56">
        <v>4</v>
      </c>
      <c r="I56" t="s">
        <v>23</v>
      </c>
    </row>
    <row r="57" spans="5:9" x14ac:dyDescent="0.3">
      <c r="E57">
        <v>1</v>
      </c>
      <c r="F57" t="s">
        <v>31</v>
      </c>
      <c r="H57">
        <v>2</v>
      </c>
      <c r="I57" t="s">
        <v>23</v>
      </c>
    </row>
    <row r="58" spans="5:9" x14ac:dyDescent="0.3">
      <c r="E58">
        <v>1</v>
      </c>
      <c r="F58" t="s">
        <v>31</v>
      </c>
      <c r="H58">
        <v>2</v>
      </c>
      <c r="I58" t="s">
        <v>23</v>
      </c>
    </row>
    <row r="59" spans="5:9" x14ac:dyDescent="0.3">
      <c r="E59">
        <v>3</v>
      </c>
      <c r="F59" t="s">
        <v>31</v>
      </c>
      <c r="H59">
        <v>4</v>
      </c>
      <c r="I59" t="s">
        <v>23</v>
      </c>
    </row>
    <row r="60" spans="5:9" x14ac:dyDescent="0.3">
      <c r="E60">
        <v>1</v>
      </c>
      <c r="F60" t="s">
        <v>31</v>
      </c>
      <c r="H60">
        <v>1</v>
      </c>
      <c r="I60" t="s">
        <v>23</v>
      </c>
    </row>
    <row r="61" spans="5:9" x14ac:dyDescent="0.3">
      <c r="E61">
        <v>1</v>
      </c>
      <c r="F61" t="s">
        <v>31</v>
      </c>
      <c r="H61">
        <v>1</v>
      </c>
      <c r="I61" t="s">
        <v>23</v>
      </c>
    </row>
    <row r="62" spans="5:9" x14ac:dyDescent="0.3">
      <c r="E62">
        <v>2</v>
      </c>
      <c r="F62" t="s">
        <v>31</v>
      </c>
      <c r="H62">
        <v>4</v>
      </c>
      <c r="I62" t="s">
        <v>23</v>
      </c>
    </row>
    <row r="63" spans="5:9" x14ac:dyDescent="0.3">
      <c r="E63">
        <v>2</v>
      </c>
      <c r="F63" t="s">
        <v>31</v>
      </c>
      <c r="H63">
        <v>2</v>
      </c>
      <c r="I63" t="s">
        <v>23</v>
      </c>
    </row>
    <row r="64" spans="5:9" x14ac:dyDescent="0.3">
      <c r="E64">
        <v>1</v>
      </c>
      <c r="F64" t="s">
        <v>31</v>
      </c>
      <c r="H64">
        <v>5</v>
      </c>
      <c r="I64" t="s">
        <v>23</v>
      </c>
    </row>
    <row r="65" spans="5:9" x14ac:dyDescent="0.3">
      <c r="E65">
        <v>2</v>
      </c>
      <c r="F65" t="s">
        <v>31</v>
      </c>
      <c r="H65">
        <v>1</v>
      </c>
      <c r="I65" t="s">
        <v>23</v>
      </c>
    </row>
    <row r="66" spans="5:9" x14ac:dyDescent="0.3">
      <c r="E66">
        <v>4</v>
      </c>
      <c r="F66" t="s">
        <v>31</v>
      </c>
      <c r="H66">
        <v>2</v>
      </c>
      <c r="I66" t="s">
        <v>23</v>
      </c>
    </row>
    <row r="67" spans="5:9" x14ac:dyDescent="0.3">
      <c r="E67">
        <v>1</v>
      </c>
      <c r="F67" t="s">
        <v>31</v>
      </c>
      <c r="H67">
        <v>2</v>
      </c>
      <c r="I67" t="s">
        <v>23</v>
      </c>
    </row>
    <row r="68" spans="5:9" x14ac:dyDescent="0.3">
      <c r="E68">
        <v>2</v>
      </c>
      <c r="F68" t="s">
        <v>31</v>
      </c>
      <c r="H68">
        <v>1</v>
      </c>
      <c r="I68" t="s">
        <v>23</v>
      </c>
    </row>
    <row r="69" spans="5:9" x14ac:dyDescent="0.3">
      <c r="E69">
        <v>3</v>
      </c>
      <c r="F69" t="s">
        <v>31</v>
      </c>
      <c r="H69">
        <v>4</v>
      </c>
      <c r="I69" t="s">
        <v>23</v>
      </c>
    </row>
    <row r="70" spans="5:9" x14ac:dyDescent="0.3">
      <c r="E70">
        <v>3</v>
      </c>
      <c r="F70" t="s">
        <v>31</v>
      </c>
      <c r="H70">
        <v>3</v>
      </c>
      <c r="I70" t="s">
        <v>23</v>
      </c>
    </row>
    <row r="71" spans="5:9" x14ac:dyDescent="0.3">
      <c r="E71">
        <v>3</v>
      </c>
      <c r="F71" t="s">
        <v>31</v>
      </c>
      <c r="H71">
        <v>2</v>
      </c>
      <c r="I71" t="s">
        <v>23</v>
      </c>
    </row>
    <row r="72" spans="5:9" x14ac:dyDescent="0.3">
      <c r="E72">
        <v>4</v>
      </c>
      <c r="F72" t="s">
        <v>31</v>
      </c>
      <c r="H72">
        <v>1</v>
      </c>
      <c r="I72" t="s">
        <v>23</v>
      </c>
    </row>
    <row r="73" spans="5:9" x14ac:dyDescent="0.3">
      <c r="E73">
        <v>1</v>
      </c>
      <c r="F73" t="s">
        <v>31</v>
      </c>
      <c r="H73">
        <v>2</v>
      </c>
      <c r="I73" t="s">
        <v>23</v>
      </c>
    </row>
    <row r="74" spans="5:9" x14ac:dyDescent="0.3">
      <c r="E74">
        <v>2</v>
      </c>
      <c r="F74" t="s">
        <v>31</v>
      </c>
      <c r="H74">
        <v>1</v>
      </c>
      <c r="I74" t="s">
        <v>23</v>
      </c>
    </row>
    <row r="75" spans="5:9" x14ac:dyDescent="0.3">
      <c r="E75">
        <v>1</v>
      </c>
      <c r="F75" t="s">
        <v>31</v>
      </c>
      <c r="H75">
        <v>3</v>
      </c>
      <c r="I75" t="s">
        <v>23</v>
      </c>
    </row>
    <row r="76" spans="5:9" x14ac:dyDescent="0.3">
      <c r="E76">
        <v>2</v>
      </c>
      <c r="F76" t="s">
        <v>31</v>
      </c>
      <c r="H76">
        <v>3</v>
      </c>
      <c r="I76" t="s">
        <v>23</v>
      </c>
    </row>
    <row r="77" spans="5:9" x14ac:dyDescent="0.3">
      <c r="E77">
        <v>3</v>
      </c>
      <c r="F77" t="s">
        <v>31</v>
      </c>
      <c r="H77">
        <v>3</v>
      </c>
      <c r="I77" t="s">
        <v>23</v>
      </c>
    </row>
    <row r="78" spans="5:9" x14ac:dyDescent="0.3">
      <c r="E78">
        <v>2</v>
      </c>
      <c r="F78" t="s">
        <v>31</v>
      </c>
      <c r="H78">
        <v>1</v>
      </c>
      <c r="I78" t="s">
        <v>23</v>
      </c>
    </row>
    <row r="79" spans="5:9" x14ac:dyDescent="0.3">
      <c r="E79">
        <v>1</v>
      </c>
      <c r="F79" t="s">
        <v>31</v>
      </c>
      <c r="H79">
        <v>1</v>
      </c>
      <c r="I79" t="s">
        <v>23</v>
      </c>
    </row>
    <row r="80" spans="5:9" x14ac:dyDescent="0.3">
      <c r="E80">
        <v>2</v>
      </c>
      <c r="F80" t="s">
        <v>31</v>
      </c>
      <c r="H80">
        <v>2</v>
      </c>
      <c r="I80" t="s">
        <v>23</v>
      </c>
    </row>
    <row r="81" spans="5:9" x14ac:dyDescent="0.3">
      <c r="E81">
        <v>1</v>
      </c>
      <c r="F81" t="s">
        <v>31</v>
      </c>
      <c r="H81">
        <v>1</v>
      </c>
      <c r="I81" t="s">
        <v>23</v>
      </c>
    </row>
    <row r="82" spans="5:9" x14ac:dyDescent="0.3">
      <c r="E82">
        <v>4</v>
      </c>
      <c r="F82" t="s">
        <v>31</v>
      </c>
      <c r="H82">
        <v>2</v>
      </c>
      <c r="I82" t="s">
        <v>23</v>
      </c>
    </row>
    <row r="83" spans="5:9" x14ac:dyDescent="0.3">
      <c r="E83">
        <v>4</v>
      </c>
      <c r="F83" t="s">
        <v>31</v>
      </c>
      <c r="H83">
        <v>3</v>
      </c>
      <c r="I83" t="s">
        <v>23</v>
      </c>
    </row>
    <row r="84" spans="5:9" x14ac:dyDescent="0.3">
      <c r="E84">
        <v>1</v>
      </c>
      <c r="F84" t="s">
        <v>31</v>
      </c>
      <c r="H84">
        <v>2</v>
      </c>
      <c r="I84" t="s">
        <v>23</v>
      </c>
    </row>
    <row r="85" spans="5:9" x14ac:dyDescent="0.3">
      <c r="E85">
        <v>2</v>
      </c>
      <c r="F85" t="s">
        <v>31</v>
      </c>
      <c r="H85">
        <v>4</v>
      </c>
      <c r="I85" t="s">
        <v>23</v>
      </c>
    </row>
    <row r="86" spans="5:9" x14ac:dyDescent="0.3">
      <c r="E86">
        <v>3</v>
      </c>
      <c r="F86" t="s">
        <v>31</v>
      </c>
      <c r="H86">
        <v>2</v>
      </c>
      <c r="I86" t="s">
        <v>23</v>
      </c>
    </row>
    <row r="87" spans="5:9" x14ac:dyDescent="0.3">
      <c r="E87">
        <v>1</v>
      </c>
      <c r="F87" t="s">
        <v>31</v>
      </c>
      <c r="H87">
        <v>1</v>
      </c>
      <c r="I87" t="s">
        <v>23</v>
      </c>
    </row>
    <row r="88" spans="5:9" x14ac:dyDescent="0.3">
      <c r="E88">
        <v>2</v>
      </c>
      <c r="F88" t="s">
        <v>31</v>
      </c>
      <c r="H88">
        <v>5</v>
      </c>
      <c r="I88" t="s">
        <v>23</v>
      </c>
    </row>
    <row r="89" spans="5:9" x14ac:dyDescent="0.3">
      <c r="E89">
        <v>4</v>
      </c>
      <c r="F89" t="s">
        <v>31</v>
      </c>
      <c r="H89">
        <v>1</v>
      </c>
      <c r="I89" t="s">
        <v>23</v>
      </c>
    </row>
    <row r="90" spans="5:9" x14ac:dyDescent="0.3">
      <c r="E90">
        <v>2</v>
      </c>
      <c r="F90" t="s">
        <v>31</v>
      </c>
      <c r="H90">
        <v>2</v>
      </c>
      <c r="I90" t="s">
        <v>23</v>
      </c>
    </row>
    <row r="91" spans="5:9" x14ac:dyDescent="0.3">
      <c r="E91">
        <v>3</v>
      </c>
      <c r="F91" t="s">
        <v>31</v>
      </c>
      <c r="H91">
        <v>2</v>
      </c>
      <c r="I91" t="s">
        <v>23</v>
      </c>
    </row>
    <row r="92" spans="5:9" x14ac:dyDescent="0.3">
      <c r="E92">
        <v>1</v>
      </c>
      <c r="F92" t="s">
        <v>31</v>
      </c>
      <c r="H92">
        <v>5</v>
      </c>
      <c r="I92" t="s">
        <v>23</v>
      </c>
    </row>
    <row r="93" spans="5:9" x14ac:dyDescent="0.3">
      <c r="E93">
        <v>2</v>
      </c>
      <c r="F93" t="s">
        <v>31</v>
      </c>
      <c r="H93">
        <v>2</v>
      </c>
      <c r="I93" t="s">
        <v>23</v>
      </c>
    </row>
    <row r="94" spans="5:9" x14ac:dyDescent="0.3">
      <c r="E94">
        <v>2</v>
      </c>
      <c r="F94" t="s">
        <v>31</v>
      </c>
      <c r="H94">
        <v>2</v>
      </c>
      <c r="I94" t="s">
        <v>23</v>
      </c>
    </row>
    <row r="95" spans="5:9" x14ac:dyDescent="0.3">
      <c r="E95">
        <v>4</v>
      </c>
      <c r="F95" t="s">
        <v>31</v>
      </c>
      <c r="H95">
        <v>4</v>
      </c>
      <c r="I95" t="s">
        <v>23</v>
      </c>
    </row>
    <row r="96" spans="5:9" x14ac:dyDescent="0.3">
      <c r="E96">
        <v>2</v>
      </c>
      <c r="F96" t="s">
        <v>31</v>
      </c>
      <c r="H96">
        <v>2</v>
      </c>
      <c r="I96" t="s">
        <v>23</v>
      </c>
    </row>
    <row r="97" spans="5:9" x14ac:dyDescent="0.3">
      <c r="E97">
        <v>2</v>
      </c>
      <c r="F97" t="s">
        <v>31</v>
      </c>
      <c r="H97">
        <v>3</v>
      </c>
      <c r="I97" t="s">
        <v>23</v>
      </c>
    </row>
    <row r="98" spans="5:9" x14ac:dyDescent="0.3">
      <c r="E98">
        <v>2</v>
      </c>
      <c r="F98" t="s">
        <v>31</v>
      </c>
      <c r="H98">
        <v>4</v>
      </c>
      <c r="I98" t="s">
        <v>23</v>
      </c>
    </row>
    <row r="99" spans="5:9" x14ac:dyDescent="0.3">
      <c r="E99">
        <v>3</v>
      </c>
      <c r="F99" t="s">
        <v>31</v>
      </c>
      <c r="H99">
        <v>2</v>
      </c>
      <c r="I99" t="s">
        <v>23</v>
      </c>
    </row>
    <row r="100" spans="5:9" x14ac:dyDescent="0.3">
      <c r="E100">
        <v>1</v>
      </c>
      <c r="F100" t="s">
        <v>31</v>
      </c>
      <c r="H100">
        <v>3</v>
      </c>
      <c r="I100" t="s">
        <v>23</v>
      </c>
    </row>
    <row r="101" spans="5:9" x14ac:dyDescent="0.3">
      <c r="E101">
        <v>1</v>
      </c>
      <c r="F101" t="s">
        <v>31</v>
      </c>
      <c r="H101">
        <v>1</v>
      </c>
      <c r="I101" t="s">
        <v>23</v>
      </c>
    </row>
    <row r="102" spans="5:9" x14ac:dyDescent="0.3">
      <c r="E102">
        <v>1</v>
      </c>
      <c r="F102" t="s">
        <v>31</v>
      </c>
      <c r="H102">
        <v>3</v>
      </c>
      <c r="I102" t="s">
        <v>23</v>
      </c>
    </row>
    <row r="103" spans="5:9" x14ac:dyDescent="0.3">
      <c r="E103">
        <v>1</v>
      </c>
      <c r="F103" t="s">
        <v>31</v>
      </c>
      <c r="H103">
        <v>2</v>
      </c>
      <c r="I103" t="s">
        <v>23</v>
      </c>
    </row>
    <row r="104" spans="5:9" x14ac:dyDescent="0.3">
      <c r="E104">
        <v>2</v>
      </c>
      <c r="F104" t="s">
        <v>31</v>
      </c>
      <c r="H104">
        <v>1</v>
      </c>
      <c r="I104" t="s">
        <v>23</v>
      </c>
    </row>
    <row r="105" spans="5:9" x14ac:dyDescent="0.3">
      <c r="E105">
        <v>3</v>
      </c>
      <c r="F105" t="s">
        <v>31</v>
      </c>
      <c r="H105">
        <v>1</v>
      </c>
      <c r="I105" t="s">
        <v>23</v>
      </c>
    </row>
    <row r="106" spans="5:9" x14ac:dyDescent="0.3">
      <c r="E106">
        <v>3</v>
      </c>
      <c r="F106" t="s">
        <v>31</v>
      </c>
      <c r="H106">
        <v>1</v>
      </c>
      <c r="I106" t="s">
        <v>23</v>
      </c>
    </row>
    <row r="107" spans="5:9" x14ac:dyDescent="0.3">
      <c r="E107">
        <v>1</v>
      </c>
      <c r="F107" t="s">
        <v>31</v>
      </c>
      <c r="H107">
        <v>5</v>
      </c>
      <c r="I107" t="s">
        <v>23</v>
      </c>
    </row>
    <row r="108" spans="5:9" x14ac:dyDescent="0.3">
      <c r="E108">
        <v>2</v>
      </c>
      <c r="F108" t="s">
        <v>31</v>
      </c>
      <c r="H108">
        <v>2</v>
      </c>
      <c r="I108" t="s">
        <v>23</v>
      </c>
    </row>
    <row r="109" spans="5:9" x14ac:dyDescent="0.3">
      <c r="E109">
        <v>3</v>
      </c>
      <c r="F109" t="s">
        <v>31</v>
      </c>
      <c r="H109">
        <v>1</v>
      </c>
      <c r="I109" t="s">
        <v>23</v>
      </c>
    </row>
    <row r="110" spans="5:9" x14ac:dyDescent="0.3">
      <c r="E110">
        <v>3</v>
      </c>
      <c r="F110" t="s">
        <v>31</v>
      </c>
      <c r="H110">
        <v>5</v>
      </c>
      <c r="I110" t="s">
        <v>23</v>
      </c>
    </row>
    <row r="111" spans="5:9" x14ac:dyDescent="0.3">
      <c r="E111">
        <v>1</v>
      </c>
      <c r="F111" t="s">
        <v>31</v>
      </c>
      <c r="H111">
        <v>1</v>
      </c>
      <c r="I111" t="s">
        <v>23</v>
      </c>
    </row>
    <row r="112" spans="5:9" x14ac:dyDescent="0.3">
      <c r="E112">
        <v>2</v>
      </c>
      <c r="F112" t="s">
        <v>31</v>
      </c>
      <c r="H112">
        <v>3</v>
      </c>
      <c r="I112" t="s">
        <v>23</v>
      </c>
    </row>
    <row r="113" spans="5:9" x14ac:dyDescent="0.3">
      <c r="E113">
        <v>4</v>
      </c>
      <c r="F113" t="s">
        <v>31</v>
      </c>
      <c r="H113">
        <v>4</v>
      </c>
      <c r="I113" t="s">
        <v>23</v>
      </c>
    </row>
    <row r="114" spans="5:9" x14ac:dyDescent="0.3">
      <c r="E114">
        <v>2</v>
      </c>
      <c r="F114" t="s">
        <v>31</v>
      </c>
      <c r="H114">
        <v>3</v>
      </c>
      <c r="I114" t="s">
        <v>23</v>
      </c>
    </row>
    <row r="115" spans="5:9" x14ac:dyDescent="0.3">
      <c r="E115">
        <v>1</v>
      </c>
      <c r="F115" t="s">
        <v>31</v>
      </c>
      <c r="H115">
        <v>1</v>
      </c>
      <c r="I115" t="s">
        <v>23</v>
      </c>
    </row>
    <row r="116" spans="5:9" x14ac:dyDescent="0.3">
      <c r="E116">
        <v>1</v>
      </c>
      <c r="F116" t="s">
        <v>31</v>
      </c>
      <c r="H116">
        <v>1</v>
      </c>
      <c r="I116" t="s">
        <v>23</v>
      </c>
    </row>
    <row r="117" spans="5:9" x14ac:dyDescent="0.3">
      <c r="E117">
        <v>2</v>
      </c>
      <c r="F117" t="s">
        <v>31</v>
      </c>
      <c r="H117">
        <v>2</v>
      </c>
      <c r="I117" t="s">
        <v>23</v>
      </c>
    </row>
    <row r="118" spans="5:9" x14ac:dyDescent="0.3">
      <c r="E118">
        <v>1</v>
      </c>
      <c r="F118" t="s">
        <v>31</v>
      </c>
      <c r="H118">
        <v>1</v>
      </c>
      <c r="I118" t="s">
        <v>23</v>
      </c>
    </row>
    <row r="119" spans="5:9" x14ac:dyDescent="0.3">
      <c r="E119">
        <v>3</v>
      </c>
      <c r="F119" t="s">
        <v>31</v>
      </c>
      <c r="H119">
        <v>3</v>
      </c>
      <c r="I119" t="s">
        <v>23</v>
      </c>
    </row>
    <row r="120" spans="5:9" x14ac:dyDescent="0.3">
      <c r="E120">
        <v>1</v>
      </c>
      <c r="F120" t="s">
        <v>31</v>
      </c>
      <c r="H120">
        <v>1</v>
      </c>
      <c r="I120" t="s">
        <v>23</v>
      </c>
    </row>
    <row r="121" spans="5:9" x14ac:dyDescent="0.3">
      <c r="E121">
        <v>1</v>
      </c>
      <c r="F121" t="s">
        <v>31</v>
      </c>
      <c r="H121">
        <v>2</v>
      </c>
      <c r="I121" t="s">
        <v>23</v>
      </c>
    </row>
    <row r="122" spans="5:9" x14ac:dyDescent="0.3">
      <c r="E122">
        <v>2</v>
      </c>
      <c r="F122" t="s">
        <v>31</v>
      </c>
      <c r="H122">
        <v>1</v>
      </c>
      <c r="I122" t="s">
        <v>23</v>
      </c>
    </row>
    <row r="123" spans="5:9" x14ac:dyDescent="0.3">
      <c r="E123">
        <v>1</v>
      </c>
      <c r="F123" t="s">
        <v>31</v>
      </c>
      <c r="H123">
        <v>3</v>
      </c>
      <c r="I123" t="s">
        <v>23</v>
      </c>
    </row>
    <row r="124" spans="5:9" x14ac:dyDescent="0.3">
      <c r="E124">
        <v>2</v>
      </c>
      <c r="F124" t="s">
        <v>31</v>
      </c>
      <c r="H124">
        <v>3</v>
      </c>
      <c r="I124" t="s">
        <v>23</v>
      </c>
    </row>
    <row r="125" spans="5:9" x14ac:dyDescent="0.3">
      <c r="E125">
        <v>1</v>
      </c>
      <c r="F125" t="s">
        <v>31</v>
      </c>
      <c r="H125">
        <v>1</v>
      </c>
      <c r="I125" t="s">
        <v>23</v>
      </c>
    </row>
    <row r="126" spans="5:9" x14ac:dyDescent="0.3">
      <c r="E126">
        <v>2</v>
      </c>
      <c r="F126" t="s">
        <v>31</v>
      </c>
      <c r="H126">
        <v>3</v>
      </c>
      <c r="I126" t="s">
        <v>23</v>
      </c>
    </row>
    <row r="127" spans="5:9" x14ac:dyDescent="0.3">
      <c r="E127">
        <v>1</v>
      </c>
      <c r="F127" t="s">
        <v>31</v>
      </c>
      <c r="H127">
        <v>2</v>
      </c>
      <c r="I127" t="s">
        <v>23</v>
      </c>
    </row>
    <row r="128" spans="5:9" x14ac:dyDescent="0.3">
      <c r="E128">
        <v>2</v>
      </c>
      <c r="F128" t="s">
        <v>31</v>
      </c>
      <c r="H128">
        <v>3</v>
      </c>
      <c r="I128" t="s">
        <v>23</v>
      </c>
    </row>
    <row r="129" spans="5:9" x14ac:dyDescent="0.3">
      <c r="E129">
        <v>2</v>
      </c>
      <c r="F129" t="s">
        <v>31</v>
      </c>
      <c r="H129">
        <v>3</v>
      </c>
      <c r="I129" t="s">
        <v>23</v>
      </c>
    </row>
    <row r="130" spans="5:9" x14ac:dyDescent="0.3">
      <c r="E130">
        <v>2</v>
      </c>
      <c r="F130" t="s">
        <v>31</v>
      </c>
      <c r="H130">
        <v>2</v>
      </c>
      <c r="I130" t="s">
        <v>23</v>
      </c>
    </row>
    <row r="131" spans="5:9" x14ac:dyDescent="0.3">
      <c r="E131">
        <v>1</v>
      </c>
      <c r="F131" t="s">
        <v>31</v>
      </c>
      <c r="H131">
        <v>1</v>
      </c>
      <c r="I131" t="s">
        <v>23</v>
      </c>
    </row>
    <row r="132" spans="5:9" x14ac:dyDescent="0.3">
      <c r="E132">
        <v>2</v>
      </c>
      <c r="F132" t="s">
        <v>31</v>
      </c>
      <c r="H132">
        <v>2</v>
      </c>
      <c r="I132" t="s">
        <v>23</v>
      </c>
    </row>
    <row r="133" spans="5:9" x14ac:dyDescent="0.3">
      <c r="E133">
        <v>1</v>
      </c>
      <c r="F133" t="s">
        <v>31</v>
      </c>
      <c r="H133">
        <v>2</v>
      </c>
      <c r="I133" t="s">
        <v>23</v>
      </c>
    </row>
    <row r="134" spans="5:9" x14ac:dyDescent="0.3">
      <c r="E134">
        <v>2</v>
      </c>
      <c r="F134" t="s">
        <v>31</v>
      </c>
      <c r="H134">
        <v>1</v>
      </c>
      <c r="I134" t="s">
        <v>23</v>
      </c>
    </row>
    <row r="135" spans="5:9" x14ac:dyDescent="0.3">
      <c r="E135">
        <v>2</v>
      </c>
      <c r="F135" t="s">
        <v>31</v>
      </c>
      <c r="H135">
        <v>1</v>
      </c>
      <c r="I135" t="s">
        <v>23</v>
      </c>
    </row>
    <row r="136" spans="5:9" x14ac:dyDescent="0.3">
      <c r="E136">
        <v>1</v>
      </c>
      <c r="F136" t="s">
        <v>31</v>
      </c>
      <c r="H136">
        <v>1</v>
      </c>
      <c r="I136" t="s">
        <v>23</v>
      </c>
    </row>
    <row r="137" spans="5:9" x14ac:dyDescent="0.3">
      <c r="E137">
        <v>2</v>
      </c>
      <c r="F137" t="s">
        <v>31</v>
      </c>
      <c r="H137">
        <v>4</v>
      </c>
      <c r="I137" t="s">
        <v>23</v>
      </c>
    </row>
    <row r="138" spans="5:9" x14ac:dyDescent="0.3">
      <c r="E138">
        <v>1</v>
      </c>
      <c r="F138" t="s">
        <v>31</v>
      </c>
      <c r="H138">
        <v>2</v>
      </c>
      <c r="I138" t="s">
        <v>23</v>
      </c>
    </row>
    <row r="139" spans="5:9" x14ac:dyDescent="0.3">
      <c r="E139">
        <v>5</v>
      </c>
      <c r="F139" t="s">
        <v>31</v>
      </c>
      <c r="H139">
        <v>1</v>
      </c>
      <c r="I139" t="s">
        <v>23</v>
      </c>
    </row>
    <row r="140" spans="5:9" x14ac:dyDescent="0.3">
      <c r="E140">
        <v>1</v>
      </c>
      <c r="F140" t="s">
        <v>31</v>
      </c>
      <c r="H140">
        <v>4</v>
      </c>
      <c r="I140" t="s">
        <v>23</v>
      </c>
    </row>
    <row r="141" spans="5:9" x14ac:dyDescent="0.3">
      <c r="E141">
        <v>2</v>
      </c>
      <c r="F141" t="s">
        <v>31</v>
      </c>
      <c r="H141">
        <v>2</v>
      </c>
      <c r="I141" t="s">
        <v>23</v>
      </c>
    </row>
    <row r="142" spans="5:9" x14ac:dyDescent="0.3">
      <c r="E142">
        <v>2</v>
      </c>
      <c r="F142" t="s">
        <v>31</v>
      </c>
      <c r="H142">
        <v>3</v>
      </c>
      <c r="I142" t="s">
        <v>23</v>
      </c>
    </row>
    <row r="143" spans="5:9" x14ac:dyDescent="0.3">
      <c r="E143">
        <v>2</v>
      </c>
      <c r="F143" t="s">
        <v>31</v>
      </c>
      <c r="H143">
        <v>3</v>
      </c>
      <c r="I143" t="s">
        <v>23</v>
      </c>
    </row>
    <row r="144" spans="5:9" x14ac:dyDescent="0.3">
      <c r="E144">
        <v>2</v>
      </c>
      <c r="F144" t="s">
        <v>31</v>
      </c>
      <c r="H144">
        <v>4</v>
      </c>
      <c r="I144" t="s">
        <v>23</v>
      </c>
    </row>
    <row r="145" spans="5:9" x14ac:dyDescent="0.3">
      <c r="E145">
        <v>2</v>
      </c>
      <c r="F145" t="s">
        <v>31</v>
      </c>
      <c r="H145">
        <v>3</v>
      </c>
      <c r="I145" t="s">
        <v>23</v>
      </c>
    </row>
    <row r="146" spans="5:9" x14ac:dyDescent="0.3">
      <c r="E146">
        <v>3</v>
      </c>
      <c r="F146" t="s">
        <v>31</v>
      </c>
      <c r="H146">
        <v>3</v>
      </c>
      <c r="I146" t="s">
        <v>23</v>
      </c>
    </row>
    <row r="147" spans="5:9" x14ac:dyDescent="0.3">
      <c r="E147">
        <v>1</v>
      </c>
      <c r="F147" t="s">
        <v>31</v>
      </c>
      <c r="H147">
        <v>4</v>
      </c>
      <c r="I147" t="s">
        <v>23</v>
      </c>
    </row>
    <row r="148" spans="5:9" x14ac:dyDescent="0.3">
      <c r="E148">
        <v>2</v>
      </c>
      <c r="F148" t="s">
        <v>31</v>
      </c>
      <c r="H148">
        <v>5</v>
      </c>
      <c r="I148" t="s">
        <v>23</v>
      </c>
    </row>
    <row r="149" spans="5:9" x14ac:dyDescent="0.3">
      <c r="E149">
        <v>3</v>
      </c>
      <c r="F149" t="s">
        <v>31</v>
      </c>
      <c r="H149">
        <v>1</v>
      </c>
      <c r="I149" t="s">
        <v>23</v>
      </c>
    </row>
    <row r="150" spans="5:9" x14ac:dyDescent="0.3">
      <c r="E150">
        <v>2</v>
      </c>
      <c r="F150" t="s">
        <v>31</v>
      </c>
      <c r="H150">
        <v>2</v>
      </c>
      <c r="I150" t="s">
        <v>23</v>
      </c>
    </row>
    <row r="151" spans="5:9" x14ac:dyDescent="0.3">
      <c r="E151">
        <v>1</v>
      </c>
      <c r="F151" t="s">
        <v>31</v>
      </c>
      <c r="H151">
        <v>2</v>
      </c>
      <c r="I151" t="s">
        <v>23</v>
      </c>
    </row>
    <row r="152" spans="5:9" x14ac:dyDescent="0.3">
      <c r="E152">
        <v>3</v>
      </c>
      <c r="F152" t="s">
        <v>31</v>
      </c>
      <c r="H152">
        <v>1</v>
      </c>
      <c r="I152" t="s">
        <v>23</v>
      </c>
    </row>
    <row r="153" spans="5:9" x14ac:dyDescent="0.3">
      <c r="E153">
        <v>2</v>
      </c>
      <c r="F153" t="s">
        <v>31</v>
      </c>
      <c r="H153">
        <v>1</v>
      </c>
      <c r="I153" t="s">
        <v>23</v>
      </c>
    </row>
    <row r="154" spans="5:9" x14ac:dyDescent="0.3">
      <c r="E154">
        <v>1</v>
      </c>
      <c r="F154" t="s">
        <v>31</v>
      </c>
      <c r="H154">
        <v>2</v>
      </c>
      <c r="I154" t="s">
        <v>23</v>
      </c>
    </row>
    <row r="155" spans="5:9" x14ac:dyDescent="0.3">
      <c r="E155">
        <v>1</v>
      </c>
      <c r="F155" t="s">
        <v>31</v>
      </c>
      <c r="H155">
        <v>1</v>
      </c>
      <c r="I155" t="s">
        <v>23</v>
      </c>
    </row>
    <row r="156" spans="5:9" x14ac:dyDescent="0.3">
      <c r="E156">
        <v>3</v>
      </c>
      <c r="F156" t="s">
        <v>31</v>
      </c>
      <c r="H156">
        <v>2</v>
      </c>
      <c r="I156" t="s">
        <v>23</v>
      </c>
    </row>
    <row r="157" spans="5:9" x14ac:dyDescent="0.3">
      <c r="E157">
        <v>1</v>
      </c>
      <c r="F157" t="s">
        <v>31</v>
      </c>
      <c r="H157">
        <v>1</v>
      </c>
      <c r="I157" t="s">
        <v>23</v>
      </c>
    </row>
    <row r="158" spans="5:9" x14ac:dyDescent="0.3">
      <c r="E158">
        <v>2</v>
      </c>
      <c r="F158" t="s">
        <v>31</v>
      </c>
      <c r="H158">
        <v>1</v>
      </c>
      <c r="I158" t="s">
        <v>23</v>
      </c>
    </row>
    <row r="159" spans="5:9" x14ac:dyDescent="0.3">
      <c r="E159">
        <v>2</v>
      </c>
      <c r="F159" t="s">
        <v>31</v>
      </c>
      <c r="H159">
        <v>1</v>
      </c>
      <c r="I159" t="s">
        <v>23</v>
      </c>
    </row>
    <row r="160" spans="5:9" x14ac:dyDescent="0.3">
      <c r="E160">
        <v>2</v>
      </c>
      <c r="F160" t="s">
        <v>31</v>
      </c>
      <c r="H160">
        <v>1</v>
      </c>
      <c r="I160" t="s">
        <v>23</v>
      </c>
    </row>
    <row r="161" spans="5:9" x14ac:dyDescent="0.3">
      <c r="E161">
        <v>2</v>
      </c>
      <c r="F161" t="s">
        <v>31</v>
      </c>
      <c r="H161">
        <v>2</v>
      </c>
      <c r="I161" t="s">
        <v>23</v>
      </c>
    </row>
    <row r="162" spans="5:9" x14ac:dyDescent="0.3">
      <c r="E162">
        <v>2</v>
      </c>
      <c r="F162" t="s">
        <v>31</v>
      </c>
      <c r="H162">
        <v>1</v>
      </c>
      <c r="I162" t="s">
        <v>23</v>
      </c>
    </row>
    <row r="163" spans="5:9" x14ac:dyDescent="0.3">
      <c r="E163">
        <v>2</v>
      </c>
      <c r="F163" t="s">
        <v>31</v>
      </c>
      <c r="H163">
        <v>2</v>
      </c>
      <c r="I163" t="s">
        <v>23</v>
      </c>
    </row>
    <row r="164" spans="5:9" x14ac:dyDescent="0.3">
      <c r="E164">
        <v>1</v>
      </c>
      <c r="F164" t="s">
        <v>31</v>
      </c>
      <c r="H164">
        <v>1</v>
      </c>
      <c r="I164" t="s">
        <v>23</v>
      </c>
    </row>
    <row r="165" spans="5:9" x14ac:dyDescent="0.3">
      <c r="E165">
        <v>5</v>
      </c>
      <c r="F165" t="s">
        <v>31</v>
      </c>
      <c r="H165">
        <v>3</v>
      </c>
      <c r="I165" t="s">
        <v>23</v>
      </c>
    </row>
    <row r="166" spans="5:9" x14ac:dyDescent="0.3">
      <c r="E166">
        <v>1</v>
      </c>
      <c r="F166" t="s">
        <v>31</v>
      </c>
      <c r="H166">
        <v>3</v>
      </c>
      <c r="I166" t="s">
        <v>23</v>
      </c>
    </row>
    <row r="167" spans="5:9" x14ac:dyDescent="0.3">
      <c r="E167">
        <v>2</v>
      </c>
      <c r="F167" t="s">
        <v>31</v>
      </c>
      <c r="H167">
        <v>4</v>
      </c>
      <c r="I167" t="s">
        <v>23</v>
      </c>
    </row>
    <row r="168" spans="5:9" x14ac:dyDescent="0.3">
      <c r="E168">
        <v>3</v>
      </c>
      <c r="F168" t="s">
        <v>31</v>
      </c>
      <c r="H168">
        <v>1</v>
      </c>
      <c r="I168" t="s">
        <v>23</v>
      </c>
    </row>
    <row r="169" spans="5:9" x14ac:dyDescent="0.3">
      <c r="E169">
        <v>5</v>
      </c>
      <c r="F169" t="s">
        <v>31</v>
      </c>
      <c r="H169">
        <v>1</v>
      </c>
      <c r="I169" t="s">
        <v>23</v>
      </c>
    </row>
    <row r="170" spans="5:9" x14ac:dyDescent="0.3">
      <c r="E170">
        <v>4</v>
      </c>
      <c r="F170" t="s">
        <v>31</v>
      </c>
      <c r="H170">
        <v>1</v>
      </c>
      <c r="I170" t="s">
        <v>23</v>
      </c>
    </row>
    <row r="171" spans="5:9" x14ac:dyDescent="0.3">
      <c r="E171">
        <v>1</v>
      </c>
      <c r="F171" t="s">
        <v>31</v>
      </c>
      <c r="H171">
        <v>2</v>
      </c>
      <c r="I171" t="s">
        <v>23</v>
      </c>
    </row>
    <row r="172" spans="5:9" x14ac:dyDescent="0.3">
      <c r="E172">
        <v>2</v>
      </c>
      <c r="F172" t="s">
        <v>31</v>
      </c>
      <c r="H172">
        <v>2</v>
      </c>
      <c r="I172" t="s">
        <v>23</v>
      </c>
    </row>
    <row r="173" spans="5:9" x14ac:dyDescent="0.3">
      <c r="E173">
        <v>1</v>
      </c>
      <c r="F173" t="s">
        <v>31</v>
      </c>
      <c r="H173">
        <v>3</v>
      </c>
      <c r="I173" t="s">
        <v>23</v>
      </c>
    </row>
    <row r="174" spans="5:9" x14ac:dyDescent="0.3">
      <c r="E174">
        <v>1</v>
      </c>
      <c r="F174" t="s">
        <v>31</v>
      </c>
      <c r="H174">
        <v>2</v>
      </c>
      <c r="I174" t="s">
        <v>23</v>
      </c>
    </row>
    <row r="175" spans="5:9" x14ac:dyDescent="0.3">
      <c r="E175">
        <v>3</v>
      </c>
      <c r="F175" t="s">
        <v>31</v>
      </c>
      <c r="H175">
        <v>1</v>
      </c>
      <c r="I175" t="s">
        <v>23</v>
      </c>
    </row>
    <row r="176" spans="5:9" x14ac:dyDescent="0.3">
      <c r="E176">
        <v>1</v>
      </c>
      <c r="F176" t="s">
        <v>31</v>
      </c>
      <c r="H176">
        <v>1</v>
      </c>
      <c r="I176" t="s">
        <v>23</v>
      </c>
    </row>
    <row r="177" spans="5:9" x14ac:dyDescent="0.3">
      <c r="E177">
        <v>3</v>
      </c>
      <c r="F177" t="s">
        <v>31</v>
      </c>
      <c r="H177">
        <v>5</v>
      </c>
      <c r="I177" t="s">
        <v>23</v>
      </c>
    </row>
    <row r="178" spans="5:9" x14ac:dyDescent="0.3">
      <c r="E178">
        <v>1</v>
      </c>
      <c r="F178" t="s">
        <v>31</v>
      </c>
      <c r="H178">
        <v>1</v>
      </c>
      <c r="I178" t="s">
        <v>23</v>
      </c>
    </row>
    <row r="179" spans="5:9" x14ac:dyDescent="0.3">
      <c r="E179">
        <v>2</v>
      </c>
      <c r="F179" t="s">
        <v>31</v>
      </c>
      <c r="H179">
        <v>1</v>
      </c>
      <c r="I179" t="s">
        <v>23</v>
      </c>
    </row>
    <row r="180" spans="5:9" x14ac:dyDescent="0.3">
      <c r="E180">
        <v>1</v>
      </c>
      <c r="F180" t="s">
        <v>31</v>
      </c>
      <c r="H180">
        <v>1</v>
      </c>
      <c r="I180" t="s">
        <v>23</v>
      </c>
    </row>
    <row r="181" spans="5:9" x14ac:dyDescent="0.3">
      <c r="E181">
        <v>2</v>
      </c>
      <c r="F181" t="s">
        <v>31</v>
      </c>
      <c r="H181">
        <v>1</v>
      </c>
      <c r="I181" t="s">
        <v>23</v>
      </c>
    </row>
    <row r="182" spans="5:9" x14ac:dyDescent="0.3">
      <c r="E182">
        <v>2</v>
      </c>
      <c r="F182" t="s">
        <v>31</v>
      </c>
      <c r="H182">
        <v>1</v>
      </c>
      <c r="I182" t="s">
        <v>23</v>
      </c>
    </row>
    <row r="183" spans="5:9" x14ac:dyDescent="0.3">
      <c r="E183">
        <v>2</v>
      </c>
      <c r="F183" t="s">
        <v>31</v>
      </c>
      <c r="H183">
        <v>5</v>
      </c>
      <c r="I183" t="s">
        <v>23</v>
      </c>
    </row>
    <row r="184" spans="5:9" x14ac:dyDescent="0.3">
      <c r="E184">
        <v>1</v>
      </c>
      <c r="F184" t="s">
        <v>31</v>
      </c>
      <c r="H184">
        <v>1</v>
      </c>
      <c r="I184" t="s">
        <v>23</v>
      </c>
    </row>
    <row r="185" spans="5:9" x14ac:dyDescent="0.3">
      <c r="E185">
        <v>5</v>
      </c>
      <c r="F185" t="s">
        <v>31</v>
      </c>
      <c r="H185">
        <v>1</v>
      </c>
      <c r="I185" t="s">
        <v>23</v>
      </c>
    </row>
    <row r="186" spans="5:9" x14ac:dyDescent="0.3">
      <c r="E186">
        <v>2</v>
      </c>
      <c r="F186" t="s">
        <v>31</v>
      </c>
      <c r="H186">
        <v>4</v>
      </c>
      <c r="I186" t="s">
        <v>23</v>
      </c>
    </row>
    <row r="187" spans="5:9" x14ac:dyDescent="0.3">
      <c r="E187">
        <v>1</v>
      </c>
      <c r="F187" t="s">
        <v>31</v>
      </c>
      <c r="H187">
        <v>1</v>
      </c>
      <c r="I187" t="s">
        <v>23</v>
      </c>
    </row>
    <row r="188" spans="5:9" x14ac:dyDescent="0.3">
      <c r="E188">
        <v>2</v>
      </c>
      <c r="F188" t="s">
        <v>31</v>
      </c>
      <c r="H188">
        <v>1</v>
      </c>
      <c r="I188" t="s">
        <v>23</v>
      </c>
    </row>
    <row r="189" spans="5:9" x14ac:dyDescent="0.3">
      <c r="E189">
        <v>4</v>
      </c>
      <c r="F189" t="s">
        <v>31</v>
      </c>
      <c r="H189">
        <v>1</v>
      </c>
      <c r="I189" t="s">
        <v>23</v>
      </c>
    </row>
    <row r="190" spans="5:9" x14ac:dyDescent="0.3">
      <c r="E190">
        <v>2</v>
      </c>
      <c r="F190" t="s">
        <v>31</v>
      </c>
      <c r="H190">
        <v>4</v>
      </c>
      <c r="I190" t="s">
        <v>23</v>
      </c>
    </row>
    <row r="191" spans="5:9" x14ac:dyDescent="0.3">
      <c r="E191">
        <v>3</v>
      </c>
      <c r="F191" t="s">
        <v>31</v>
      </c>
      <c r="H191">
        <v>5</v>
      </c>
      <c r="I191" t="s">
        <v>23</v>
      </c>
    </row>
    <row r="192" spans="5:9" x14ac:dyDescent="0.3">
      <c r="E192">
        <v>1</v>
      </c>
      <c r="F192" t="s">
        <v>31</v>
      </c>
      <c r="H192">
        <v>2</v>
      </c>
      <c r="I192" t="s">
        <v>23</v>
      </c>
    </row>
    <row r="193" spans="5:9" x14ac:dyDescent="0.3">
      <c r="E193">
        <v>2</v>
      </c>
      <c r="F193" t="s">
        <v>31</v>
      </c>
      <c r="H193">
        <v>1</v>
      </c>
      <c r="I193" t="s">
        <v>23</v>
      </c>
    </row>
    <row r="194" spans="5:9" x14ac:dyDescent="0.3">
      <c r="E194">
        <v>2</v>
      </c>
      <c r="F194" t="s">
        <v>31</v>
      </c>
      <c r="H194">
        <v>2</v>
      </c>
      <c r="I194" t="s">
        <v>23</v>
      </c>
    </row>
    <row r="195" spans="5:9" x14ac:dyDescent="0.3">
      <c r="E195">
        <v>2</v>
      </c>
      <c r="F195" t="s">
        <v>31</v>
      </c>
      <c r="H195">
        <v>1</v>
      </c>
      <c r="I195" t="s">
        <v>23</v>
      </c>
    </row>
    <row r="196" spans="5:9" x14ac:dyDescent="0.3">
      <c r="E196">
        <v>2</v>
      </c>
      <c r="F196" t="s">
        <v>31</v>
      </c>
      <c r="H196">
        <v>2</v>
      </c>
      <c r="I196" t="s">
        <v>23</v>
      </c>
    </row>
    <row r="197" spans="5:9" x14ac:dyDescent="0.3">
      <c r="E197">
        <v>1</v>
      </c>
      <c r="F197" t="s">
        <v>31</v>
      </c>
      <c r="H197">
        <v>2</v>
      </c>
      <c r="I197" t="s">
        <v>23</v>
      </c>
    </row>
    <row r="198" spans="5:9" x14ac:dyDescent="0.3">
      <c r="E198">
        <v>1</v>
      </c>
      <c r="F198" t="s">
        <v>31</v>
      </c>
      <c r="H198">
        <v>1</v>
      </c>
      <c r="I198" t="s">
        <v>23</v>
      </c>
    </row>
    <row r="199" spans="5:9" x14ac:dyDescent="0.3">
      <c r="E199">
        <v>1</v>
      </c>
      <c r="F199" t="s">
        <v>31</v>
      </c>
      <c r="H199">
        <v>2</v>
      </c>
      <c r="I199" t="s">
        <v>23</v>
      </c>
    </row>
    <row r="200" spans="5:9" x14ac:dyDescent="0.3">
      <c r="E200">
        <v>5</v>
      </c>
      <c r="F200" t="s">
        <v>31</v>
      </c>
      <c r="H200">
        <v>2</v>
      </c>
      <c r="I200" t="s">
        <v>23</v>
      </c>
    </row>
    <row r="201" spans="5:9" x14ac:dyDescent="0.3">
      <c r="E201">
        <v>1</v>
      </c>
      <c r="F201" t="s">
        <v>31</v>
      </c>
      <c r="H201">
        <v>2</v>
      </c>
      <c r="I201" t="s">
        <v>23</v>
      </c>
    </row>
    <row r="202" spans="5:9" x14ac:dyDescent="0.3">
      <c r="E202">
        <v>2</v>
      </c>
      <c r="F202" t="s">
        <v>31</v>
      </c>
      <c r="H202">
        <v>1</v>
      </c>
      <c r="I202" t="s">
        <v>23</v>
      </c>
    </row>
    <row r="203" spans="5:9" x14ac:dyDescent="0.3">
      <c r="E203">
        <v>2</v>
      </c>
      <c r="F203" t="s">
        <v>31</v>
      </c>
      <c r="H203">
        <v>3</v>
      </c>
      <c r="I203" t="s">
        <v>23</v>
      </c>
    </row>
    <row r="204" spans="5:9" x14ac:dyDescent="0.3">
      <c r="E204">
        <v>1</v>
      </c>
      <c r="F204" t="s">
        <v>31</v>
      </c>
      <c r="H204">
        <v>1</v>
      </c>
      <c r="I204" t="s">
        <v>23</v>
      </c>
    </row>
    <row r="205" spans="5:9" x14ac:dyDescent="0.3">
      <c r="E205">
        <v>3</v>
      </c>
      <c r="F205" t="s">
        <v>31</v>
      </c>
      <c r="H205">
        <v>2</v>
      </c>
      <c r="I205" t="s">
        <v>23</v>
      </c>
    </row>
    <row r="206" spans="5:9" x14ac:dyDescent="0.3">
      <c r="E206">
        <v>1</v>
      </c>
      <c r="F206" t="s">
        <v>31</v>
      </c>
      <c r="H206">
        <v>2</v>
      </c>
      <c r="I206" t="s">
        <v>23</v>
      </c>
    </row>
    <row r="207" spans="5:9" x14ac:dyDescent="0.3">
      <c r="E207">
        <v>2</v>
      </c>
      <c r="F207" t="s">
        <v>31</v>
      </c>
      <c r="H207">
        <v>1</v>
      </c>
      <c r="I207" t="s">
        <v>23</v>
      </c>
    </row>
    <row r="208" spans="5:9" x14ac:dyDescent="0.3">
      <c r="E208">
        <v>2</v>
      </c>
      <c r="F208" t="s">
        <v>31</v>
      </c>
      <c r="H208">
        <v>3</v>
      </c>
      <c r="I208" t="s">
        <v>23</v>
      </c>
    </row>
    <row r="209" spans="5:9" x14ac:dyDescent="0.3">
      <c r="E209">
        <v>1</v>
      </c>
      <c r="F209" t="s">
        <v>31</v>
      </c>
      <c r="H209">
        <v>3</v>
      </c>
      <c r="I209" t="s">
        <v>23</v>
      </c>
    </row>
    <row r="210" spans="5:9" x14ac:dyDescent="0.3">
      <c r="E210">
        <v>1</v>
      </c>
      <c r="F210" t="s">
        <v>31</v>
      </c>
      <c r="H210">
        <v>1</v>
      </c>
      <c r="I210" t="s">
        <v>23</v>
      </c>
    </row>
    <row r="211" spans="5:9" x14ac:dyDescent="0.3">
      <c r="E211">
        <v>4</v>
      </c>
      <c r="F211" t="s">
        <v>31</v>
      </c>
      <c r="H211">
        <v>1</v>
      </c>
      <c r="I211" t="s">
        <v>23</v>
      </c>
    </row>
    <row r="212" spans="5:9" x14ac:dyDescent="0.3">
      <c r="E212">
        <v>2</v>
      </c>
      <c r="F212" t="s">
        <v>31</v>
      </c>
      <c r="H212">
        <v>1</v>
      </c>
      <c r="I212" t="s">
        <v>23</v>
      </c>
    </row>
    <row r="213" spans="5:9" x14ac:dyDescent="0.3">
      <c r="E213">
        <v>2</v>
      </c>
      <c r="F213" t="s">
        <v>31</v>
      </c>
      <c r="H213">
        <v>1</v>
      </c>
      <c r="I213" t="s">
        <v>23</v>
      </c>
    </row>
    <row r="214" spans="5:9" x14ac:dyDescent="0.3">
      <c r="E214">
        <v>2</v>
      </c>
      <c r="F214" t="s">
        <v>31</v>
      </c>
      <c r="H214">
        <v>4</v>
      </c>
      <c r="I214" t="s">
        <v>23</v>
      </c>
    </row>
    <row r="215" spans="5:9" x14ac:dyDescent="0.3">
      <c r="E215">
        <v>2</v>
      </c>
      <c r="F215" t="s">
        <v>31</v>
      </c>
      <c r="H215">
        <v>2</v>
      </c>
      <c r="I215" t="s">
        <v>23</v>
      </c>
    </row>
    <row r="216" spans="5:9" x14ac:dyDescent="0.3">
      <c r="E216">
        <v>5</v>
      </c>
      <c r="F216" t="s">
        <v>31</v>
      </c>
      <c r="H216">
        <v>2</v>
      </c>
      <c r="I216" t="s">
        <v>23</v>
      </c>
    </row>
    <row r="217" spans="5:9" x14ac:dyDescent="0.3">
      <c r="E217">
        <v>2</v>
      </c>
      <c r="F217" t="s">
        <v>31</v>
      </c>
      <c r="H217">
        <v>2</v>
      </c>
      <c r="I217" t="s">
        <v>23</v>
      </c>
    </row>
    <row r="218" spans="5:9" x14ac:dyDescent="0.3">
      <c r="E218">
        <v>3</v>
      </c>
      <c r="F218" t="s">
        <v>31</v>
      </c>
      <c r="H218">
        <v>5</v>
      </c>
      <c r="I218" t="s">
        <v>23</v>
      </c>
    </row>
    <row r="219" spans="5:9" x14ac:dyDescent="0.3">
      <c r="E219">
        <v>1</v>
      </c>
      <c r="F219" t="s">
        <v>31</v>
      </c>
      <c r="H219">
        <v>1</v>
      </c>
      <c r="I219" t="s">
        <v>23</v>
      </c>
    </row>
    <row r="220" spans="5:9" x14ac:dyDescent="0.3">
      <c r="E220">
        <v>1</v>
      </c>
      <c r="F220" t="s">
        <v>31</v>
      </c>
      <c r="H220">
        <v>1</v>
      </c>
      <c r="I220" t="s">
        <v>23</v>
      </c>
    </row>
    <row r="221" spans="5:9" x14ac:dyDescent="0.3">
      <c r="E221">
        <v>2</v>
      </c>
      <c r="F221" t="s">
        <v>31</v>
      </c>
      <c r="H221">
        <v>2</v>
      </c>
      <c r="I221" t="s">
        <v>23</v>
      </c>
    </row>
    <row r="222" spans="5:9" x14ac:dyDescent="0.3">
      <c r="E222">
        <v>1</v>
      </c>
      <c r="F222" t="s">
        <v>31</v>
      </c>
      <c r="H222">
        <v>5</v>
      </c>
      <c r="I222" t="s">
        <v>23</v>
      </c>
    </row>
    <row r="223" spans="5:9" x14ac:dyDescent="0.3">
      <c r="E223">
        <v>2</v>
      </c>
      <c r="F223" t="s">
        <v>31</v>
      </c>
      <c r="H223">
        <v>4</v>
      </c>
      <c r="I223" t="s">
        <v>23</v>
      </c>
    </row>
    <row r="224" spans="5:9" x14ac:dyDescent="0.3">
      <c r="E224">
        <v>2</v>
      </c>
      <c r="F224" t="s">
        <v>31</v>
      </c>
      <c r="H224">
        <v>1</v>
      </c>
      <c r="I224" t="s">
        <v>23</v>
      </c>
    </row>
    <row r="225" spans="5:9" x14ac:dyDescent="0.3">
      <c r="E225">
        <v>2</v>
      </c>
      <c r="F225" t="s">
        <v>31</v>
      </c>
      <c r="H225">
        <v>5</v>
      </c>
      <c r="I225" t="s">
        <v>23</v>
      </c>
    </row>
    <row r="226" spans="5:9" x14ac:dyDescent="0.3">
      <c r="E226">
        <v>5</v>
      </c>
      <c r="F226" t="s">
        <v>31</v>
      </c>
      <c r="H226">
        <v>3</v>
      </c>
      <c r="I226" t="s">
        <v>23</v>
      </c>
    </row>
    <row r="227" spans="5:9" x14ac:dyDescent="0.3">
      <c r="E227">
        <v>2</v>
      </c>
      <c r="F227" t="s">
        <v>31</v>
      </c>
      <c r="H227">
        <v>1</v>
      </c>
      <c r="I227" t="s">
        <v>23</v>
      </c>
    </row>
    <row r="228" spans="5:9" x14ac:dyDescent="0.3">
      <c r="E228">
        <v>3</v>
      </c>
      <c r="F228" t="s">
        <v>31</v>
      </c>
      <c r="H228">
        <v>1</v>
      </c>
      <c r="I228" t="s">
        <v>23</v>
      </c>
    </row>
    <row r="229" spans="5:9" x14ac:dyDescent="0.3">
      <c r="E229">
        <v>2</v>
      </c>
      <c r="F229" t="s">
        <v>31</v>
      </c>
      <c r="H229">
        <v>1</v>
      </c>
      <c r="I229" t="s">
        <v>23</v>
      </c>
    </row>
    <row r="230" spans="5:9" x14ac:dyDescent="0.3">
      <c r="E230">
        <v>1</v>
      </c>
      <c r="F230" t="s">
        <v>31</v>
      </c>
      <c r="H230">
        <v>5</v>
      </c>
      <c r="I230" t="s">
        <v>23</v>
      </c>
    </row>
    <row r="231" spans="5:9" x14ac:dyDescent="0.3">
      <c r="E231">
        <v>2</v>
      </c>
      <c r="F231" t="s">
        <v>31</v>
      </c>
      <c r="H231">
        <v>1</v>
      </c>
      <c r="I231" t="s">
        <v>23</v>
      </c>
    </row>
    <row r="232" spans="5:9" x14ac:dyDescent="0.3">
      <c r="E232">
        <v>2</v>
      </c>
      <c r="F232" t="s">
        <v>31</v>
      </c>
      <c r="H232">
        <v>5</v>
      </c>
      <c r="I232" t="s">
        <v>23</v>
      </c>
    </row>
    <row r="233" spans="5:9" x14ac:dyDescent="0.3">
      <c r="E233">
        <v>1</v>
      </c>
      <c r="F233" t="s">
        <v>31</v>
      </c>
      <c r="H233">
        <v>2</v>
      </c>
      <c r="I233" t="s">
        <v>23</v>
      </c>
    </row>
    <row r="234" spans="5:9" x14ac:dyDescent="0.3">
      <c r="E234">
        <v>1</v>
      </c>
      <c r="F234" t="s">
        <v>31</v>
      </c>
      <c r="H234">
        <v>5</v>
      </c>
      <c r="I234" t="s">
        <v>23</v>
      </c>
    </row>
    <row r="235" spans="5:9" x14ac:dyDescent="0.3">
      <c r="E235">
        <v>1</v>
      </c>
      <c r="F235" t="s">
        <v>31</v>
      </c>
      <c r="H235">
        <v>3</v>
      </c>
      <c r="I235" t="s">
        <v>23</v>
      </c>
    </row>
    <row r="236" spans="5:9" x14ac:dyDescent="0.3">
      <c r="E236">
        <v>2</v>
      </c>
      <c r="F236" t="s">
        <v>31</v>
      </c>
      <c r="H236">
        <v>2</v>
      </c>
      <c r="I236" t="s">
        <v>23</v>
      </c>
    </row>
    <row r="237" spans="5:9" x14ac:dyDescent="0.3">
      <c r="E237">
        <v>3</v>
      </c>
      <c r="F237" t="s">
        <v>31</v>
      </c>
      <c r="H237">
        <v>1</v>
      </c>
      <c r="I237" t="s">
        <v>23</v>
      </c>
    </row>
    <row r="238" spans="5:9" x14ac:dyDescent="0.3">
      <c r="E238">
        <v>1</v>
      </c>
      <c r="F238" t="s">
        <v>31</v>
      </c>
      <c r="H238">
        <v>5</v>
      </c>
      <c r="I238" t="s">
        <v>23</v>
      </c>
    </row>
    <row r="239" spans="5:9" x14ac:dyDescent="0.3">
      <c r="E239">
        <v>1</v>
      </c>
      <c r="F239" t="s">
        <v>31</v>
      </c>
      <c r="H239">
        <v>2</v>
      </c>
      <c r="I239" t="s">
        <v>23</v>
      </c>
    </row>
    <row r="240" spans="5:9" x14ac:dyDescent="0.3">
      <c r="E240">
        <v>2</v>
      </c>
      <c r="F240" t="s">
        <v>31</v>
      </c>
      <c r="H240">
        <v>1</v>
      </c>
      <c r="I240" t="s">
        <v>23</v>
      </c>
    </row>
    <row r="241" spans="5:9" x14ac:dyDescent="0.3">
      <c r="E241">
        <v>1</v>
      </c>
      <c r="F241" t="s">
        <v>31</v>
      </c>
      <c r="H241">
        <v>2</v>
      </c>
      <c r="I241" t="s">
        <v>23</v>
      </c>
    </row>
    <row r="242" spans="5:9" x14ac:dyDescent="0.3">
      <c r="E242">
        <v>2</v>
      </c>
      <c r="F242" t="s">
        <v>31</v>
      </c>
      <c r="H242">
        <v>2</v>
      </c>
      <c r="I242" t="s">
        <v>23</v>
      </c>
    </row>
    <row r="243" spans="5:9" x14ac:dyDescent="0.3">
      <c r="E243">
        <v>3</v>
      </c>
      <c r="F243" t="s">
        <v>31</v>
      </c>
      <c r="H243">
        <v>3</v>
      </c>
      <c r="I243" t="s">
        <v>23</v>
      </c>
    </row>
    <row r="244" spans="5:9" x14ac:dyDescent="0.3">
      <c r="E244">
        <v>2</v>
      </c>
      <c r="F244" t="s">
        <v>31</v>
      </c>
      <c r="H244">
        <v>1</v>
      </c>
      <c r="I244" t="s">
        <v>23</v>
      </c>
    </row>
    <row r="245" spans="5:9" x14ac:dyDescent="0.3">
      <c r="E245">
        <v>1</v>
      </c>
      <c r="F245" t="s">
        <v>31</v>
      </c>
      <c r="H245">
        <v>1</v>
      </c>
      <c r="I245" t="s">
        <v>23</v>
      </c>
    </row>
    <row r="246" spans="5:9" x14ac:dyDescent="0.3">
      <c r="E246">
        <v>2</v>
      </c>
      <c r="F246" t="s">
        <v>31</v>
      </c>
      <c r="H246">
        <v>2</v>
      </c>
      <c r="I246" t="s">
        <v>23</v>
      </c>
    </row>
    <row r="247" spans="5:9" x14ac:dyDescent="0.3">
      <c r="E247">
        <v>1</v>
      </c>
      <c r="F247" t="s">
        <v>31</v>
      </c>
      <c r="H247">
        <v>1</v>
      </c>
      <c r="I247" t="s">
        <v>23</v>
      </c>
    </row>
    <row r="248" spans="5:9" x14ac:dyDescent="0.3">
      <c r="E248">
        <v>1</v>
      </c>
      <c r="F248" t="s">
        <v>31</v>
      </c>
      <c r="H248">
        <v>1</v>
      </c>
      <c r="I248" t="s">
        <v>23</v>
      </c>
    </row>
    <row r="249" spans="5:9" x14ac:dyDescent="0.3">
      <c r="E249">
        <v>1</v>
      </c>
      <c r="F249" t="s">
        <v>31</v>
      </c>
      <c r="H249">
        <v>2</v>
      </c>
      <c r="I249" t="s">
        <v>23</v>
      </c>
    </row>
    <row r="250" spans="5:9" x14ac:dyDescent="0.3">
      <c r="E250">
        <v>4</v>
      </c>
      <c r="F250" t="s">
        <v>31</v>
      </c>
      <c r="H250">
        <v>5</v>
      </c>
      <c r="I250" t="s">
        <v>23</v>
      </c>
    </row>
    <row r="251" spans="5:9" x14ac:dyDescent="0.3">
      <c r="E251">
        <v>5</v>
      </c>
      <c r="F251" t="s">
        <v>31</v>
      </c>
      <c r="H251">
        <v>4</v>
      </c>
      <c r="I251" t="s">
        <v>23</v>
      </c>
    </row>
    <row r="252" spans="5:9" x14ac:dyDescent="0.3">
      <c r="E252">
        <v>1</v>
      </c>
      <c r="F252" t="s">
        <v>31</v>
      </c>
      <c r="H252">
        <v>1</v>
      </c>
      <c r="I252" t="s">
        <v>23</v>
      </c>
    </row>
    <row r="253" spans="5:9" x14ac:dyDescent="0.3">
      <c r="E253">
        <v>1</v>
      </c>
      <c r="F253" t="s">
        <v>31</v>
      </c>
      <c r="H253">
        <v>2</v>
      </c>
      <c r="I253" t="s">
        <v>23</v>
      </c>
    </row>
    <row r="254" spans="5:9" x14ac:dyDescent="0.3">
      <c r="E254">
        <v>1</v>
      </c>
      <c r="F254" t="s">
        <v>31</v>
      </c>
      <c r="H254">
        <v>1</v>
      </c>
      <c r="I254" t="s">
        <v>23</v>
      </c>
    </row>
    <row r="255" spans="5:9" x14ac:dyDescent="0.3">
      <c r="E255">
        <v>1</v>
      </c>
      <c r="F255" t="s">
        <v>31</v>
      </c>
      <c r="H255">
        <v>2</v>
      </c>
      <c r="I255" t="s">
        <v>23</v>
      </c>
    </row>
    <row r="256" spans="5:9" x14ac:dyDescent="0.3">
      <c r="E256">
        <v>2</v>
      </c>
      <c r="F256" t="s">
        <v>31</v>
      </c>
      <c r="H256">
        <v>3</v>
      </c>
      <c r="I256" t="s">
        <v>23</v>
      </c>
    </row>
    <row r="257" spans="5:9" x14ac:dyDescent="0.3">
      <c r="E257">
        <v>3</v>
      </c>
      <c r="F257" t="s">
        <v>31</v>
      </c>
      <c r="H257">
        <v>1</v>
      </c>
      <c r="I257" t="s">
        <v>23</v>
      </c>
    </row>
    <row r="258" spans="5:9" x14ac:dyDescent="0.3">
      <c r="E258">
        <v>3</v>
      </c>
      <c r="F258" t="s">
        <v>31</v>
      </c>
      <c r="H258">
        <v>2</v>
      </c>
      <c r="I258" t="s">
        <v>23</v>
      </c>
    </row>
    <row r="259" spans="5:9" x14ac:dyDescent="0.3">
      <c r="E259">
        <v>1</v>
      </c>
      <c r="F259" t="s">
        <v>31</v>
      </c>
      <c r="H259">
        <v>4</v>
      </c>
      <c r="I259" t="s">
        <v>23</v>
      </c>
    </row>
    <row r="260" spans="5:9" x14ac:dyDescent="0.3">
      <c r="E260">
        <v>2</v>
      </c>
      <c r="F260" t="s">
        <v>31</v>
      </c>
      <c r="H260">
        <v>3</v>
      </c>
      <c r="I260" t="s">
        <v>23</v>
      </c>
    </row>
    <row r="261" spans="5:9" x14ac:dyDescent="0.3">
      <c r="E261">
        <v>3</v>
      </c>
      <c r="F261" t="s">
        <v>31</v>
      </c>
      <c r="H261">
        <v>3</v>
      </c>
      <c r="I261" t="s">
        <v>23</v>
      </c>
    </row>
    <row r="262" spans="5:9" x14ac:dyDescent="0.3">
      <c r="E262">
        <v>1</v>
      </c>
      <c r="F262" t="s">
        <v>31</v>
      </c>
      <c r="H262">
        <v>2</v>
      </c>
      <c r="I262" t="s">
        <v>23</v>
      </c>
    </row>
    <row r="263" spans="5:9" x14ac:dyDescent="0.3">
      <c r="E263">
        <v>4</v>
      </c>
      <c r="F263" t="s">
        <v>31</v>
      </c>
      <c r="H263">
        <v>3</v>
      </c>
      <c r="I263" t="s">
        <v>23</v>
      </c>
    </row>
    <row r="264" spans="5:9" x14ac:dyDescent="0.3">
      <c r="E264">
        <v>2</v>
      </c>
      <c r="F264" t="s">
        <v>31</v>
      </c>
      <c r="H264">
        <v>2</v>
      </c>
      <c r="I264" t="s">
        <v>23</v>
      </c>
    </row>
    <row r="265" spans="5:9" x14ac:dyDescent="0.3">
      <c r="E265">
        <v>2</v>
      </c>
      <c r="F265" t="s">
        <v>31</v>
      </c>
      <c r="H265">
        <v>1</v>
      </c>
      <c r="I265" t="s">
        <v>23</v>
      </c>
    </row>
    <row r="266" spans="5:9" x14ac:dyDescent="0.3">
      <c r="E266">
        <v>1</v>
      </c>
      <c r="F266" t="s">
        <v>31</v>
      </c>
      <c r="H266">
        <v>5</v>
      </c>
      <c r="I266" t="s">
        <v>23</v>
      </c>
    </row>
    <row r="267" spans="5:9" x14ac:dyDescent="0.3">
      <c r="E267">
        <v>2</v>
      </c>
      <c r="F267" t="s">
        <v>31</v>
      </c>
      <c r="H267">
        <v>5</v>
      </c>
      <c r="I267" t="s">
        <v>23</v>
      </c>
    </row>
    <row r="268" spans="5:9" x14ac:dyDescent="0.3">
      <c r="E268">
        <v>2</v>
      </c>
      <c r="F268" t="s">
        <v>31</v>
      </c>
      <c r="H268">
        <v>1</v>
      </c>
      <c r="I268" t="s">
        <v>23</v>
      </c>
    </row>
    <row r="269" spans="5:9" x14ac:dyDescent="0.3">
      <c r="E269">
        <v>1</v>
      </c>
      <c r="F269" t="s">
        <v>31</v>
      </c>
      <c r="H269">
        <v>3</v>
      </c>
      <c r="I269" t="s">
        <v>23</v>
      </c>
    </row>
    <row r="270" spans="5:9" x14ac:dyDescent="0.3">
      <c r="E270">
        <v>2</v>
      </c>
      <c r="F270" t="s">
        <v>31</v>
      </c>
      <c r="H270">
        <v>2</v>
      </c>
      <c r="I270" t="s">
        <v>23</v>
      </c>
    </row>
    <row r="271" spans="5:9" x14ac:dyDescent="0.3">
      <c r="E271">
        <v>2</v>
      </c>
      <c r="F271" t="s">
        <v>31</v>
      </c>
      <c r="H271">
        <v>2</v>
      </c>
      <c r="I271" t="s">
        <v>23</v>
      </c>
    </row>
    <row r="272" spans="5:9" x14ac:dyDescent="0.3">
      <c r="E272">
        <v>2</v>
      </c>
      <c r="F272" t="s">
        <v>31</v>
      </c>
      <c r="H272">
        <v>4</v>
      </c>
      <c r="I272" t="s">
        <v>23</v>
      </c>
    </row>
    <row r="273" spans="5:9" x14ac:dyDescent="0.3">
      <c r="E273">
        <v>2</v>
      </c>
      <c r="F273" t="s">
        <v>31</v>
      </c>
      <c r="H273">
        <v>2</v>
      </c>
      <c r="I273" t="s">
        <v>23</v>
      </c>
    </row>
    <row r="274" spans="5:9" x14ac:dyDescent="0.3">
      <c r="E274">
        <v>1</v>
      </c>
      <c r="F274" t="s">
        <v>31</v>
      </c>
      <c r="H274">
        <v>2</v>
      </c>
      <c r="I274" t="s">
        <v>23</v>
      </c>
    </row>
    <row r="275" spans="5:9" x14ac:dyDescent="0.3">
      <c r="E275">
        <v>2</v>
      </c>
      <c r="F275" t="s">
        <v>31</v>
      </c>
      <c r="H275">
        <v>1</v>
      </c>
      <c r="I275" t="s">
        <v>23</v>
      </c>
    </row>
    <row r="276" spans="5:9" x14ac:dyDescent="0.3">
      <c r="E276">
        <v>3</v>
      </c>
      <c r="F276" t="s">
        <v>31</v>
      </c>
      <c r="H276">
        <v>3</v>
      </c>
      <c r="I276" t="s">
        <v>23</v>
      </c>
    </row>
    <row r="277" spans="5:9" x14ac:dyDescent="0.3">
      <c r="E277">
        <v>5</v>
      </c>
      <c r="F277" t="s">
        <v>31</v>
      </c>
      <c r="H277">
        <v>1</v>
      </c>
      <c r="I277" t="s">
        <v>23</v>
      </c>
    </row>
    <row r="278" spans="5:9" x14ac:dyDescent="0.3">
      <c r="E278">
        <v>1</v>
      </c>
      <c r="F278" t="s">
        <v>31</v>
      </c>
      <c r="H278">
        <v>2</v>
      </c>
      <c r="I278" t="s">
        <v>23</v>
      </c>
    </row>
    <row r="279" spans="5:9" x14ac:dyDescent="0.3">
      <c r="E279">
        <v>1</v>
      </c>
      <c r="F279" t="s">
        <v>31</v>
      </c>
      <c r="H279">
        <v>3</v>
      </c>
      <c r="I279" t="s">
        <v>23</v>
      </c>
    </row>
    <row r="280" spans="5:9" x14ac:dyDescent="0.3">
      <c r="E280">
        <v>4</v>
      </c>
      <c r="F280" t="s">
        <v>31</v>
      </c>
      <c r="H280">
        <v>1</v>
      </c>
      <c r="I280" t="s">
        <v>23</v>
      </c>
    </row>
    <row r="281" spans="5:9" x14ac:dyDescent="0.3">
      <c r="E281">
        <v>3</v>
      </c>
      <c r="F281" t="s">
        <v>31</v>
      </c>
      <c r="H281">
        <v>1</v>
      </c>
      <c r="I281" t="s">
        <v>23</v>
      </c>
    </row>
    <row r="282" spans="5:9" x14ac:dyDescent="0.3">
      <c r="E282">
        <v>1</v>
      </c>
      <c r="F282" t="s">
        <v>31</v>
      </c>
      <c r="H282">
        <v>2</v>
      </c>
      <c r="I282" t="s">
        <v>23</v>
      </c>
    </row>
    <row r="283" spans="5:9" x14ac:dyDescent="0.3">
      <c r="E283">
        <v>3</v>
      </c>
      <c r="F283" t="s">
        <v>31</v>
      </c>
      <c r="H283">
        <v>2</v>
      </c>
      <c r="I283" t="s">
        <v>23</v>
      </c>
    </row>
    <row r="284" spans="5:9" x14ac:dyDescent="0.3">
      <c r="E284">
        <v>1</v>
      </c>
      <c r="F284" t="s">
        <v>31</v>
      </c>
      <c r="H284">
        <v>4</v>
      </c>
      <c r="I284" t="s">
        <v>23</v>
      </c>
    </row>
    <row r="285" spans="5:9" x14ac:dyDescent="0.3">
      <c r="E285">
        <v>4</v>
      </c>
      <c r="F285" t="s">
        <v>31</v>
      </c>
      <c r="H285">
        <v>2</v>
      </c>
      <c r="I285" t="s">
        <v>23</v>
      </c>
    </row>
    <row r="286" spans="5:9" x14ac:dyDescent="0.3">
      <c r="E286">
        <v>2</v>
      </c>
      <c r="F286" t="s">
        <v>31</v>
      </c>
      <c r="H286">
        <v>2</v>
      </c>
      <c r="I286" t="s">
        <v>23</v>
      </c>
    </row>
    <row r="287" spans="5:9" x14ac:dyDescent="0.3">
      <c r="E287">
        <v>4</v>
      </c>
      <c r="F287" t="s">
        <v>31</v>
      </c>
      <c r="H287">
        <v>1</v>
      </c>
      <c r="I287" t="s">
        <v>23</v>
      </c>
    </row>
    <row r="288" spans="5:9" x14ac:dyDescent="0.3">
      <c r="E288">
        <v>4</v>
      </c>
      <c r="F288" t="s">
        <v>31</v>
      </c>
      <c r="H288">
        <v>1</v>
      </c>
      <c r="I288" t="s">
        <v>23</v>
      </c>
    </row>
    <row r="289" spans="5:9" x14ac:dyDescent="0.3">
      <c r="E289">
        <v>1</v>
      </c>
      <c r="F289" t="s">
        <v>31</v>
      </c>
      <c r="H289">
        <v>2</v>
      </c>
      <c r="I289" t="s">
        <v>23</v>
      </c>
    </row>
    <row r="290" spans="5:9" x14ac:dyDescent="0.3">
      <c r="E290">
        <v>2</v>
      </c>
      <c r="F290" t="s">
        <v>31</v>
      </c>
      <c r="H290">
        <v>2</v>
      </c>
      <c r="I290" t="s">
        <v>23</v>
      </c>
    </row>
    <row r="291" spans="5:9" x14ac:dyDescent="0.3">
      <c r="E291">
        <v>2</v>
      </c>
      <c r="F291" t="s">
        <v>31</v>
      </c>
      <c r="H291">
        <v>2</v>
      </c>
      <c r="I291" t="s">
        <v>23</v>
      </c>
    </row>
    <row r="292" spans="5:9" x14ac:dyDescent="0.3">
      <c r="E292">
        <v>2</v>
      </c>
      <c r="F292" t="s">
        <v>31</v>
      </c>
      <c r="H292">
        <v>3</v>
      </c>
      <c r="I292" t="s">
        <v>23</v>
      </c>
    </row>
    <row r="293" spans="5:9" x14ac:dyDescent="0.3">
      <c r="E293">
        <v>4</v>
      </c>
      <c r="F293" t="s">
        <v>31</v>
      </c>
      <c r="H293">
        <v>2</v>
      </c>
      <c r="I293" t="s">
        <v>23</v>
      </c>
    </row>
    <row r="294" spans="5:9" x14ac:dyDescent="0.3">
      <c r="E294">
        <v>1</v>
      </c>
      <c r="F294" t="s">
        <v>31</v>
      </c>
      <c r="H294">
        <v>1</v>
      </c>
      <c r="I294" t="s">
        <v>23</v>
      </c>
    </row>
    <row r="295" spans="5:9" x14ac:dyDescent="0.3">
      <c r="E295">
        <v>1</v>
      </c>
      <c r="F295" t="s">
        <v>31</v>
      </c>
      <c r="H295">
        <v>2</v>
      </c>
      <c r="I295" t="s">
        <v>23</v>
      </c>
    </row>
    <row r="296" spans="5:9" x14ac:dyDescent="0.3">
      <c r="E296">
        <v>3</v>
      </c>
      <c r="F296" t="s">
        <v>31</v>
      </c>
      <c r="H296">
        <v>2</v>
      </c>
      <c r="I296" t="s">
        <v>23</v>
      </c>
    </row>
    <row r="297" spans="5:9" x14ac:dyDescent="0.3">
      <c r="E297">
        <v>1</v>
      </c>
      <c r="F297" t="s">
        <v>31</v>
      </c>
      <c r="H297">
        <v>3</v>
      </c>
      <c r="I297" t="s">
        <v>23</v>
      </c>
    </row>
    <row r="298" spans="5:9" x14ac:dyDescent="0.3">
      <c r="E298">
        <v>1</v>
      </c>
      <c r="F298" t="s">
        <v>31</v>
      </c>
      <c r="H298">
        <v>2</v>
      </c>
      <c r="I298" t="s">
        <v>23</v>
      </c>
    </row>
    <row r="299" spans="5:9" x14ac:dyDescent="0.3">
      <c r="E299">
        <v>2</v>
      </c>
      <c r="F299" t="s">
        <v>31</v>
      </c>
      <c r="H299">
        <v>2</v>
      </c>
      <c r="I299" t="s">
        <v>23</v>
      </c>
    </row>
    <row r="300" spans="5:9" x14ac:dyDescent="0.3">
      <c r="E300">
        <v>2</v>
      </c>
      <c r="F300" t="s">
        <v>31</v>
      </c>
      <c r="H300">
        <v>1</v>
      </c>
      <c r="I300" t="s">
        <v>23</v>
      </c>
    </row>
    <row r="301" spans="5:9" x14ac:dyDescent="0.3">
      <c r="E301">
        <v>1</v>
      </c>
      <c r="F301" t="s">
        <v>31</v>
      </c>
      <c r="H301">
        <v>1</v>
      </c>
      <c r="I301" t="s">
        <v>23</v>
      </c>
    </row>
    <row r="302" spans="5:9" x14ac:dyDescent="0.3">
      <c r="E302">
        <v>2</v>
      </c>
      <c r="F302" t="s">
        <v>31</v>
      </c>
      <c r="H302">
        <v>4</v>
      </c>
      <c r="I302" t="s">
        <v>23</v>
      </c>
    </row>
    <row r="303" spans="5:9" x14ac:dyDescent="0.3">
      <c r="E303">
        <v>4</v>
      </c>
      <c r="F303" t="s">
        <v>31</v>
      </c>
      <c r="H303">
        <v>1</v>
      </c>
      <c r="I303" t="s">
        <v>23</v>
      </c>
    </row>
    <row r="304" spans="5:9" x14ac:dyDescent="0.3">
      <c r="E304">
        <v>1</v>
      </c>
      <c r="F304" t="s">
        <v>31</v>
      </c>
      <c r="H304">
        <v>3</v>
      </c>
      <c r="I304" t="s">
        <v>23</v>
      </c>
    </row>
    <row r="305" spans="5:9" x14ac:dyDescent="0.3">
      <c r="E305">
        <v>2</v>
      </c>
      <c r="F305" t="s">
        <v>31</v>
      </c>
      <c r="H305">
        <v>1</v>
      </c>
      <c r="I305" t="s">
        <v>23</v>
      </c>
    </row>
    <row r="306" spans="5:9" x14ac:dyDescent="0.3">
      <c r="E306">
        <v>3</v>
      </c>
      <c r="F306" t="s">
        <v>31</v>
      </c>
      <c r="H306">
        <v>1</v>
      </c>
      <c r="I306" t="s">
        <v>23</v>
      </c>
    </row>
    <row r="307" spans="5:9" x14ac:dyDescent="0.3">
      <c r="E307">
        <v>3</v>
      </c>
      <c r="F307" t="s">
        <v>31</v>
      </c>
      <c r="H307">
        <v>3</v>
      </c>
      <c r="I307" t="s">
        <v>23</v>
      </c>
    </row>
    <row r="308" spans="5:9" x14ac:dyDescent="0.3">
      <c r="E308">
        <v>3</v>
      </c>
      <c r="F308" t="s">
        <v>31</v>
      </c>
      <c r="H308">
        <v>2</v>
      </c>
      <c r="I308" t="s">
        <v>23</v>
      </c>
    </row>
    <row r="309" spans="5:9" x14ac:dyDescent="0.3">
      <c r="E309">
        <v>4</v>
      </c>
      <c r="F309" t="s">
        <v>31</v>
      </c>
      <c r="H309">
        <v>3</v>
      </c>
      <c r="I309" t="s">
        <v>23</v>
      </c>
    </row>
    <row r="310" spans="5:9" x14ac:dyDescent="0.3">
      <c r="E310">
        <v>1</v>
      </c>
      <c r="F310" t="s">
        <v>31</v>
      </c>
      <c r="H310">
        <v>4</v>
      </c>
      <c r="I310" t="s">
        <v>23</v>
      </c>
    </row>
    <row r="311" spans="5:9" x14ac:dyDescent="0.3">
      <c r="E311">
        <v>2</v>
      </c>
      <c r="F311" t="s">
        <v>31</v>
      </c>
      <c r="H311">
        <v>5</v>
      </c>
      <c r="I311" t="s">
        <v>23</v>
      </c>
    </row>
    <row r="312" spans="5:9" x14ac:dyDescent="0.3">
      <c r="E312">
        <v>1</v>
      </c>
      <c r="F312" t="s">
        <v>31</v>
      </c>
      <c r="H312">
        <v>4</v>
      </c>
      <c r="I312" t="s">
        <v>23</v>
      </c>
    </row>
    <row r="313" spans="5:9" x14ac:dyDescent="0.3">
      <c r="E313">
        <v>2</v>
      </c>
      <c r="F313" t="s">
        <v>31</v>
      </c>
      <c r="H313">
        <v>2</v>
      </c>
      <c r="I313" t="s">
        <v>23</v>
      </c>
    </row>
    <row r="314" spans="5:9" x14ac:dyDescent="0.3">
      <c r="E314">
        <v>3</v>
      </c>
      <c r="F314" t="s">
        <v>31</v>
      </c>
      <c r="H314">
        <v>1</v>
      </c>
      <c r="I314" t="s">
        <v>23</v>
      </c>
    </row>
    <row r="315" spans="5:9" x14ac:dyDescent="0.3">
      <c r="E315">
        <v>2</v>
      </c>
      <c r="F315" t="s">
        <v>31</v>
      </c>
      <c r="H315">
        <v>2</v>
      </c>
      <c r="I315" t="s">
        <v>23</v>
      </c>
    </row>
    <row r="316" spans="5:9" x14ac:dyDescent="0.3">
      <c r="E316">
        <v>1</v>
      </c>
      <c r="F316" t="s">
        <v>31</v>
      </c>
      <c r="H316">
        <v>4</v>
      </c>
      <c r="I316" t="s">
        <v>23</v>
      </c>
    </row>
    <row r="317" spans="5:9" x14ac:dyDescent="0.3">
      <c r="E317">
        <v>2</v>
      </c>
      <c r="F317" t="s">
        <v>31</v>
      </c>
      <c r="H317">
        <v>1</v>
      </c>
      <c r="I317" t="s">
        <v>23</v>
      </c>
    </row>
    <row r="318" spans="5:9" x14ac:dyDescent="0.3">
      <c r="E318">
        <v>1</v>
      </c>
      <c r="F318" t="s">
        <v>31</v>
      </c>
      <c r="H318">
        <v>1</v>
      </c>
      <c r="I318" t="s">
        <v>23</v>
      </c>
    </row>
    <row r="319" spans="5:9" x14ac:dyDescent="0.3">
      <c r="E319">
        <v>4</v>
      </c>
      <c r="F319" t="s">
        <v>31</v>
      </c>
      <c r="H319">
        <v>1</v>
      </c>
      <c r="I319" t="s">
        <v>23</v>
      </c>
    </row>
    <row r="320" spans="5:9" x14ac:dyDescent="0.3">
      <c r="E320">
        <v>4</v>
      </c>
      <c r="F320" t="s">
        <v>31</v>
      </c>
      <c r="H320">
        <v>2</v>
      </c>
      <c r="I320" t="s">
        <v>23</v>
      </c>
    </row>
    <row r="321" spans="5:9" x14ac:dyDescent="0.3">
      <c r="E321">
        <v>1</v>
      </c>
      <c r="F321" t="s">
        <v>31</v>
      </c>
      <c r="H321">
        <v>2</v>
      </c>
      <c r="I321" t="s">
        <v>23</v>
      </c>
    </row>
    <row r="322" spans="5:9" x14ac:dyDescent="0.3">
      <c r="E322">
        <v>2</v>
      </c>
      <c r="F322" t="s">
        <v>31</v>
      </c>
      <c r="H322">
        <v>1</v>
      </c>
      <c r="I322" t="s">
        <v>23</v>
      </c>
    </row>
    <row r="323" spans="5:9" x14ac:dyDescent="0.3">
      <c r="E323">
        <v>3</v>
      </c>
      <c r="F323" t="s">
        <v>31</v>
      </c>
      <c r="H323">
        <v>1</v>
      </c>
      <c r="I323" t="s">
        <v>23</v>
      </c>
    </row>
    <row r="324" spans="5:9" x14ac:dyDescent="0.3">
      <c r="E324">
        <v>1</v>
      </c>
      <c r="F324" t="s">
        <v>31</v>
      </c>
      <c r="H324">
        <v>1</v>
      </c>
      <c r="I324" t="s">
        <v>23</v>
      </c>
    </row>
    <row r="325" spans="5:9" x14ac:dyDescent="0.3">
      <c r="E325">
        <v>2</v>
      </c>
      <c r="F325" t="s">
        <v>31</v>
      </c>
      <c r="H325">
        <v>4</v>
      </c>
      <c r="I325" t="s">
        <v>23</v>
      </c>
    </row>
    <row r="326" spans="5:9" x14ac:dyDescent="0.3">
      <c r="E326">
        <v>4</v>
      </c>
      <c r="F326" t="s">
        <v>31</v>
      </c>
      <c r="H326">
        <v>2</v>
      </c>
      <c r="I326" t="s">
        <v>23</v>
      </c>
    </row>
    <row r="327" spans="5:9" x14ac:dyDescent="0.3">
      <c r="E327">
        <v>2</v>
      </c>
      <c r="F327" t="s">
        <v>31</v>
      </c>
      <c r="H327">
        <v>2</v>
      </c>
      <c r="I327" t="s">
        <v>23</v>
      </c>
    </row>
    <row r="328" spans="5:9" x14ac:dyDescent="0.3">
      <c r="E328">
        <v>3</v>
      </c>
      <c r="F328" t="s">
        <v>31</v>
      </c>
      <c r="H328">
        <v>1</v>
      </c>
      <c r="I328" t="s">
        <v>23</v>
      </c>
    </row>
    <row r="329" spans="5:9" x14ac:dyDescent="0.3">
      <c r="E329">
        <v>1</v>
      </c>
      <c r="F329" t="s">
        <v>31</v>
      </c>
      <c r="H329">
        <v>1</v>
      </c>
      <c r="I329" t="s">
        <v>23</v>
      </c>
    </row>
    <row r="330" spans="5:9" x14ac:dyDescent="0.3">
      <c r="E330">
        <v>2</v>
      </c>
      <c r="F330" t="s">
        <v>31</v>
      </c>
      <c r="H330">
        <v>2</v>
      </c>
      <c r="I330" t="s">
        <v>23</v>
      </c>
    </row>
    <row r="331" spans="5:9" x14ac:dyDescent="0.3">
      <c r="E331">
        <v>2</v>
      </c>
      <c r="F331" t="s">
        <v>31</v>
      </c>
      <c r="H331">
        <v>3</v>
      </c>
      <c r="I331" t="s">
        <v>23</v>
      </c>
    </row>
    <row r="332" spans="5:9" x14ac:dyDescent="0.3">
      <c r="E332">
        <v>4</v>
      </c>
      <c r="F332" t="s">
        <v>31</v>
      </c>
      <c r="H332">
        <v>1</v>
      </c>
      <c r="I332" t="s">
        <v>23</v>
      </c>
    </row>
    <row r="333" spans="5:9" x14ac:dyDescent="0.3">
      <c r="E333">
        <v>2</v>
      </c>
      <c r="F333" t="s">
        <v>31</v>
      </c>
      <c r="H333">
        <v>3</v>
      </c>
      <c r="I333" t="s">
        <v>23</v>
      </c>
    </row>
    <row r="334" spans="5:9" x14ac:dyDescent="0.3">
      <c r="E334">
        <v>2</v>
      </c>
      <c r="F334" t="s">
        <v>31</v>
      </c>
      <c r="H334">
        <v>3</v>
      </c>
      <c r="I334" t="s">
        <v>23</v>
      </c>
    </row>
    <row r="335" spans="5:9" x14ac:dyDescent="0.3">
      <c r="E335">
        <v>2</v>
      </c>
      <c r="F335" t="s">
        <v>31</v>
      </c>
      <c r="H335">
        <v>1</v>
      </c>
      <c r="I335" t="s">
        <v>23</v>
      </c>
    </row>
    <row r="336" spans="5:9" x14ac:dyDescent="0.3">
      <c r="E336">
        <v>3</v>
      </c>
      <c r="F336" t="s">
        <v>31</v>
      </c>
      <c r="H336">
        <v>1</v>
      </c>
      <c r="I336" t="s">
        <v>23</v>
      </c>
    </row>
    <row r="337" spans="5:9" x14ac:dyDescent="0.3">
      <c r="E337">
        <v>1</v>
      </c>
      <c r="F337" t="s">
        <v>31</v>
      </c>
      <c r="H337">
        <v>3</v>
      </c>
      <c r="I337" t="s">
        <v>23</v>
      </c>
    </row>
    <row r="338" spans="5:9" x14ac:dyDescent="0.3">
      <c r="E338">
        <v>1</v>
      </c>
      <c r="F338" t="s">
        <v>31</v>
      </c>
      <c r="H338">
        <v>2</v>
      </c>
      <c r="I338" t="s">
        <v>23</v>
      </c>
    </row>
    <row r="339" spans="5:9" x14ac:dyDescent="0.3">
      <c r="E339">
        <v>1</v>
      </c>
      <c r="F339" t="s">
        <v>31</v>
      </c>
      <c r="H339">
        <v>1</v>
      </c>
      <c r="I339" t="s">
        <v>23</v>
      </c>
    </row>
    <row r="340" spans="5:9" x14ac:dyDescent="0.3">
      <c r="E340">
        <v>1</v>
      </c>
      <c r="F340" t="s">
        <v>31</v>
      </c>
      <c r="H340">
        <v>3</v>
      </c>
      <c r="I340" t="s">
        <v>23</v>
      </c>
    </row>
    <row r="341" spans="5:9" x14ac:dyDescent="0.3">
      <c r="E341">
        <v>2</v>
      </c>
      <c r="F341" t="s">
        <v>31</v>
      </c>
      <c r="H341">
        <v>2</v>
      </c>
      <c r="I341" t="s">
        <v>23</v>
      </c>
    </row>
    <row r="342" spans="5:9" x14ac:dyDescent="0.3">
      <c r="E342">
        <v>3</v>
      </c>
      <c r="F342" t="s">
        <v>31</v>
      </c>
      <c r="H342">
        <v>4</v>
      </c>
      <c r="I342" t="s">
        <v>23</v>
      </c>
    </row>
    <row r="343" spans="5:9" x14ac:dyDescent="0.3">
      <c r="E343">
        <v>3</v>
      </c>
      <c r="F343" t="s">
        <v>31</v>
      </c>
      <c r="H343">
        <v>2</v>
      </c>
      <c r="I343" t="s">
        <v>23</v>
      </c>
    </row>
    <row r="344" spans="5:9" x14ac:dyDescent="0.3">
      <c r="E344">
        <v>1</v>
      </c>
      <c r="F344" t="s">
        <v>31</v>
      </c>
      <c r="H344">
        <v>1</v>
      </c>
      <c r="I344" t="s">
        <v>23</v>
      </c>
    </row>
    <row r="345" spans="5:9" x14ac:dyDescent="0.3">
      <c r="E345">
        <v>2</v>
      </c>
      <c r="F345" t="s">
        <v>31</v>
      </c>
      <c r="H345">
        <v>2</v>
      </c>
      <c r="I345" t="s">
        <v>23</v>
      </c>
    </row>
    <row r="346" spans="5:9" x14ac:dyDescent="0.3">
      <c r="E346">
        <v>3</v>
      </c>
      <c r="F346" t="s">
        <v>31</v>
      </c>
      <c r="H346">
        <v>1</v>
      </c>
      <c r="I346" t="s">
        <v>23</v>
      </c>
    </row>
    <row r="347" spans="5:9" x14ac:dyDescent="0.3">
      <c r="E347">
        <v>3</v>
      </c>
      <c r="F347" t="s">
        <v>31</v>
      </c>
      <c r="H347">
        <v>2</v>
      </c>
      <c r="I347" t="s">
        <v>23</v>
      </c>
    </row>
    <row r="348" spans="5:9" x14ac:dyDescent="0.3">
      <c r="E348">
        <v>1</v>
      </c>
      <c r="F348" t="s">
        <v>31</v>
      </c>
      <c r="H348">
        <v>3</v>
      </c>
      <c r="I348" t="s">
        <v>23</v>
      </c>
    </row>
    <row r="349" spans="5:9" x14ac:dyDescent="0.3">
      <c r="E349">
        <v>2</v>
      </c>
      <c r="F349" t="s">
        <v>31</v>
      </c>
      <c r="H349">
        <v>1</v>
      </c>
      <c r="I349" t="s">
        <v>23</v>
      </c>
    </row>
    <row r="350" spans="5:9" x14ac:dyDescent="0.3">
      <c r="E350">
        <v>4</v>
      </c>
      <c r="F350" t="s">
        <v>31</v>
      </c>
      <c r="H350">
        <v>2</v>
      </c>
      <c r="I350" t="s">
        <v>23</v>
      </c>
    </row>
    <row r="351" spans="5:9" x14ac:dyDescent="0.3">
      <c r="E351">
        <v>2</v>
      </c>
      <c r="F351" t="s">
        <v>31</v>
      </c>
      <c r="H351">
        <v>2</v>
      </c>
      <c r="I351" t="s">
        <v>23</v>
      </c>
    </row>
    <row r="352" spans="5:9" x14ac:dyDescent="0.3">
      <c r="E352">
        <v>1</v>
      </c>
      <c r="F352" t="s">
        <v>31</v>
      </c>
      <c r="H352">
        <v>1</v>
      </c>
      <c r="I352" t="s">
        <v>23</v>
      </c>
    </row>
    <row r="353" spans="5:9" x14ac:dyDescent="0.3">
      <c r="E353">
        <v>1</v>
      </c>
      <c r="F353" t="s">
        <v>31</v>
      </c>
      <c r="H353">
        <v>1</v>
      </c>
      <c r="I353" t="s">
        <v>23</v>
      </c>
    </row>
    <row r="354" spans="5:9" x14ac:dyDescent="0.3">
      <c r="E354">
        <v>2</v>
      </c>
      <c r="F354" t="s">
        <v>31</v>
      </c>
      <c r="H354">
        <v>1</v>
      </c>
      <c r="I354" t="s">
        <v>23</v>
      </c>
    </row>
    <row r="355" spans="5:9" x14ac:dyDescent="0.3">
      <c r="E355">
        <v>1</v>
      </c>
      <c r="F355" t="s">
        <v>31</v>
      </c>
      <c r="H355">
        <v>3</v>
      </c>
      <c r="I355" t="s">
        <v>23</v>
      </c>
    </row>
    <row r="356" spans="5:9" x14ac:dyDescent="0.3">
      <c r="E356">
        <v>3</v>
      </c>
      <c r="F356" t="s">
        <v>31</v>
      </c>
      <c r="H356">
        <v>2</v>
      </c>
      <c r="I356" t="s">
        <v>23</v>
      </c>
    </row>
    <row r="357" spans="5:9" x14ac:dyDescent="0.3">
      <c r="E357">
        <v>1</v>
      </c>
      <c r="F357" t="s">
        <v>31</v>
      </c>
      <c r="H357">
        <v>1</v>
      </c>
      <c r="I357" t="s">
        <v>23</v>
      </c>
    </row>
    <row r="358" spans="5:9" x14ac:dyDescent="0.3">
      <c r="E358">
        <v>1</v>
      </c>
      <c r="F358" t="s">
        <v>31</v>
      </c>
      <c r="H358">
        <v>2</v>
      </c>
      <c r="I358" t="s">
        <v>23</v>
      </c>
    </row>
    <row r="359" spans="5:9" x14ac:dyDescent="0.3">
      <c r="E359">
        <v>2</v>
      </c>
      <c r="F359" t="s">
        <v>31</v>
      </c>
      <c r="H359">
        <v>1</v>
      </c>
      <c r="I359" t="s">
        <v>23</v>
      </c>
    </row>
    <row r="360" spans="5:9" x14ac:dyDescent="0.3">
      <c r="E360">
        <v>1</v>
      </c>
      <c r="F360" t="s">
        <v>31</v>
      </c>
      <c r="H360">
        <v>2</v>
      </c>
      <c r="I360" t="s">
        <v>23</v>
      </c>
    </row>
    <row r="361" spans="5:9" x14ac:dyDescent="0.3">
      <c r="E361">
        <v>2</v>
      </c>
      <c r="F361" t="s">
        <v>31</v>
      </c>
      <c r="H361">
        <v>1</v>
      </c>
      <c r="I361" t="s">
        <v>23</v>
      </c>
    </row>
    <row r="362" spans="5:9" x14ac:dyDescent="0.3">
      <c r="E362">
        <v>1</v>
      </c>
      <c r="F362" t="s">
        <v>31</v>
      </c>
      <c r="H362">
        <v>2</v>
      </c>
      <c r="I362" t="s">
        <v>23</v>
      </c>
    </row>
    <row r="363" spans="5:9" x14ac:dyDescent="0.3">
      <c r="E363">
        <v>2</v>
      </c>
      <c r="F363" t="s">
        <v>31</v>
      </c>
      <c r="H363">
        <v>2</v>
      </c>
      <c r="I363" t="s">
        <v>23</v>
      </c>
    </row>
    <row r="364" spans="5:9" x14ac:dyDescent="0.3">
      <c r="E364">
        <v>1</v>
      </c>
      <c r="F364" t="s">
        <v>31</v>
      </c>
      <c r="H364">
        <v>1</v>
      </c>
      <c r="I364" t="s">
        <v>23</v>
      </c>
    </row>
    <row r="365" spans="5:9" x14ac:dyDescent="0.3">
      <c r="E365">
        <v>2</v>
      </c>
      <c r="F365" t="s">
        <v>31</v>
      </c>
      <c r="H365">
        <v>2</v>
      </c>
      <c r="I365" t="s">
        <v>23</v>
      </c>
    </row>
    <row r="366" spans="5:9" x14ac:dyDescent="0.3">
      <c r="E366">
        <v>2</v>
      </c>
      <c r="F366" t="s">
        <v>31</v>
      </c>
      <c r="H366">
        <v>4</v>
      </c>
      <c r="I366" t="s">
        <v>23</v>
      </c>
    </row>
    <row r="367" spans="5:9" x14ac:dyDescent="0.3">
      <c r="E367">
        <v>2</v>
      </c>
      <c r="F367" t="s">
        <v>31</v>
      </c>
      <c r="H367">
        <v>1</v>
      </c>
      <c r="I367" t="s">
        <v>23</v>
      </c>
    </row>
    <row r="368" spans="5:9" x14ac:dyDescent="0.3">
      <c r="E368">
        <v>1</v>
      </c>
      <c r="F368" t="s">
        <v>31</v>
      </c>
      <c r="H368">
        <v>4</v>
      </c>
      <c r="I368" t="s">
        <v>23</v>
      </c>
    </row>
    <row r="369" spans="5:9" x14ac:dyDescent="0.3">
      <c r="E369">
        <v>2</v>
      </c>
      <c r="F369" t="s">
        <v>31</v>
      </c>
      <c r="H369">
        <v>4</v>
      </c>
      <c r="I369" t="s">
        <v>23</v>
      </c>
    </row>
    <row r="370" spans="5:9" x14ac:dyDescent="0.3">
      <c r="E370">
        <v>1</v>
      </c>
      <c r="F370" t="s">
        <v>31</v>
      </c>
      <c r="H370">
        <v>2</v>
      </c>
      <c r="I370" t="s">
        <v>23</v>
      </c>
    </row>
    <row r="371" spans="5:9" x14ac:dyDescent="0.3">
      <c r="E371">
        <v>2</v>
      </c>
      <c r="F371" t="s">
        <v>31</v>
      </c>
      <c r="H371">
        <v>1</v>
      </c>
      <c r="I371" t="s">
        <v>23</v>
      </c>
    </row>
    <row r="372" spans="5:9" x14ac:dyDescent="0.3">
      <c r="E372">
        <v>2</v>
      </c>
      <c r="F372" t="s">
        <v>31</v>
      </c>
      <c r="H372">
        <v>3</v>
      </c>
      <c r="I372" t="s">
        <v>23</v>
      </c>
    </row>
    <row r="373" spans="5:9" x14ac:dyDescent="0.3">
      <c r="E373">
        <v>1</v>
      </c>
      <c r="F373" t="s">
        <v>31</v>
      </c>
      <c r="H373">
        <v>1</v>
      </c>
      <c r="I373" t="s">
        <v>23</v>
      </c>
    </row>
    <row r="374" spans="5:9" x14ac:dyDescent="0.3">
      <c r="E374">
        <v>2</v>
      </c>
      <c r="F374" t="s">
        <v>31</v>
      </c>
      <c r="H374">
        <v>1</v>
      </c>
      <c r="I374" t="s">
        <v>23</v>
      </c>
    </row>
    <row r="375" spans="5:9" x14ac:dyDescent="0.3">
      <c r="E375">
        <v>1</v>
      </c>
      <c r="F375" t="s">
        <v>31</v>
      </c>
      <c r="H375">
        <v>1</v>
      </c>
      <c r="I375" t="s">
        <v>23</v>
      </c>
    </row>
    <row r="376" spans="5:9" x14ac:dyDescent="0.3">
      <c r="E376">
        <v>5</v>
      </c>
      <c r="F376" t="s">
        <v>31</v>
      </c>
      <c r="H376">
        <v>2</v>
      </c>
      <c r="I376" t="s">
        <v>23</v>
      </c>
    </row>
    <row r="377" spans="5:9" x14ac:dyDescent="0.3">
      <c r="E377">
        <v>1</v>
      </c>
      <c r="F377" t="s">
        <v>31</v>
      </c>
      <c r="H377">
        <v>2</v>
      </c>
      <c r="I377" t="s">
        <v>23</v>
      </c>
    </row>
    <row r="378" spans="5:9" x14ac:dyDescent="0.3">
      <c r="E378">
        <v>2</v>
      </c>
      <c r="F378" t="s">
        <v>31</v>
      </c>
      <c r="H378">
        <v>2</v>
      </c>
      <c r="I378" t="s">
        <v>23</v>
      </c>
    </row>
    <row r="379" spans="5:9" x14ac:dyDescent="0.3">
      <c r="E379">
        <v>2</v>
      </c>
      <c r="F379" t="s">
        <v>31</v>
      </c>
      <c r="H379">
        <v>3</v>
      </c>
      <c r="I379" t="s">
        <v>23</v>
      </c>
    </row>
    <row r="380" spans="5:9" x14ac:dyDescent="0.3">
      <c r="E380">
        <v>2</v>
      </c>
      <c r="F380" t="s">
        <v>31</v>
      </c>
      <c r="H380">
        <v>2</v>
      </c>
      <c r="I380" t="s">
        <v>23</v>
      </c>
    </row>
    <row r="381" spans="5:9" x14ac:dyDescent="0.3">
      <c r="E381">
        <v>2</v>
      </c>
      <c r="F381" t="s">
        <v>31</v>
      </c>
      <c r="H381">
        <v>4</v>
      </c>
      <c r="I381" t="s">
        <v>23</v>
      </c>
    </row>
    <row r="382" spans="5:9" x14ac:dyDescent="0.3">
      <c r="E382">
        <v>2</v>
      </c>
      <c r="F382" t="s">
        <v>31</v>
      </c>
      <c r="H382">
        <v>2</v>
      </c>
      <c r="I382" t="s">
        <v>23</v>
      </c>
    </row>
    <row r="383" spans="5:9" x14ac:dyDescent="0.3">
      <c r="E383">
        <v>3</v>
      </c>
      <c r="F383" t="s">
        <v>31</v>
      </c>
      <c r="H383">
        <v>3</v>
      </c>
      <c r="I383" t="s">
        <v>23</v>
      </c>
    </row>
    <row r="384" spans="5:9" x14ac:dyDescent="0.3">
      <c r="E384">
        <v>1</v>
      </c>
      <c r="F384" t="s">
        <v>31</v>
      </c>
      <c r="H384">
        <v>1</v>
      </c>
      <c r="I384" t="s">
        <v>23</v>
      </c>
    </row>
    <row r="385" spans="5:9" x14ac:dyDescent="0.3">
      <c r="E385">
        <v>2</v>
      </c>
      <c r="F385" t="s">
        <v>31</v>
      </c>
      <c r="H385">
        <v>2</v>
      </c>
      <c r="I385" t="s">
        <v>23</v>
      </c>
    </row>
    <row r="386" spans="5:9" x14ac:dyDescent="0.3">
      <c r="E386">
        <v>3</v>
      </c>
      <c r="F386" t="s">
        <v>31</v>
      </c>
      <c r="H386">
        <v>1</v>
      </c>
      <c r="I386" t="s">
        <v>23</v>
      </c>
    </row>
    <row r="387" spans="5:9" x14ac:dyDescent="0.3">
      <c r="E387">
        <v>2</v>
      </c>
      <c r="F387" t="s">
        <v>31</v>
      </c>
      <c r="H387">
        <v>2</v>
      </c>
      <c r="I387" t="s">
        <v>23</v>
      </c>
    </row>
    <row r="388" spans="5:9" x14ac:dyDescent="0.3">
      <c r="E388">
        <v>1</v>
      </c>
      <c r="F388" t="s">
        <v>31</v>
      </c>
      <c r="H388">
        <v>1</v>
      </c>
      <c r="I388" t="s">
        <v>23</v>
      </c>
    </row>
    <row r="389" spans="5:9" x14ac:dyDescent="0.3">
      <c r="E389">
        <v>3</v>
      </c>
      <c r="F389" t="s">
        <v>31</v>
      </c>
      <c r="H389">
        <v>2</v>
      </c>
      <c r="I389" t="s">
        <v>23</v>
      </c>
    </row>
    <row r="390" spans="5:9" x14ac:dyDescent="0.3">
      <c r="E390">
        <v>2</v>
      </c>
      <c r="F390" t="s">
        <v>31</v>
      </c>
      <c r="H390">
        <v>2</v>
      </c>
      <c r="I390" t="s">
        <v>23</v>
      </c>
    </row>
    <row r="391" spans="5:9" x14ac:dyDescent="0.3">
      <c r="E391">
        <v>1</v>
      </c>
      <c r="F391" t="s">
        <v>31</v>
      </c>
      <c r="H391">
        <v>1</v>
      </c>
      <c r="I391" t="s">
        <v>23</v>
      </c>
    </row>
    <row r="392" spans="5:9" x14ac:dyDescent="0.3">
      <c r="E392">
        <v>1</v>
      </c>
      <c r="F392" t="s">
        <v>31</v>
      </c>
      <c r="H392">
        <v>3</v>
      </c>
      <c r="I392" t="s">
        <v>23</v>
      </c>
    </row>
    <row r="393" spans="5:9" x14ac:dyDescent="0.3">
      <c r="E393">
        <v>3</v>
      </c>
      <c r="F393" t="s">
        <v>31</v>
      </c>
      <c r="H393">
        <v>1</v>
      </c>
      <c r="I393" t="s">
        <v>23</v>
      </c>
    </row>
    <row r="394" spans="5:9" x14ac:dyDescent="0.3">
      <c r="E394">
        <v>1</v>
      </c>
      <c r="F394" t="s">
        <v>31</v>
      </c>
      <c r="H394">
        <v>2</v>
      </c>
      <c r="I394" t="s">
        <v>23</v>
      </c>
    </row>
    <row r="395" spans="5:9" x14ac:dyDescent="0.3">
      <c r="E395">
        <v>2</v>
      </c>
      <c r="F395" t="s">
        <v>31</v>
      </c>
      <c r="H395">
        <v>2</v>
      </c>
      <c r="I395" t="s">
        <v>23</v>
      </c>
    </row>
    <row r="396" spans="5:9" x14ac:dyDescent="0.3">
      <c r="E396">
        <v>2</v>
      </c>
      <c r="F396" t="s">
        <v>31</v>
      </c>
      <c r="H396">
        <v>1</v>
      </c>
      <c r="I396" t="s">
        <v>23</v>
      </c>
    </row>
    <row r="397" spans="5:9" x14ac:dyDescent="0.3">
      <c r="E397">
        <v>2</v>
      </c>
      <c r="F397" t="s">
        <v>31</v>
      </c>
      <c r="H397">
        <v>1</v>
      </c>
      <c r="I397" t="s">
        <v>23</v>
      </c>
    </row>
    <row r="398" spans="5:9" x14ac:dyDescent="0.3">
      <c r="E398">
        <v>2</v>
      </c>
      <c r="F398" t="s">
        <v>31</v>
      </c>
      <c r="H398">
        <v>5</v>
      </c>
      <c r="I398" t="s">
        <v>23</v>
      </c>
    </row>
    <row r="399" spans="5:9" x14ac:dyDescent="0.3">
      <c r="E399">
        <v>2</v>
      </c>
      <c r="F399" t="s">
        <v>31</v>
      </c>
      <c r="H399">
        <v>2</v>
      </c>
      <c r="I399" t="s">
        <v>23</v>
      </c>
    </row>
    <row r="400" spans="5:9" x14ac:dyDescent="0.3">
      <c r="E400">
        <v>2</v>
      </c>
      <c r="F400" t="s">
        <v>31</v>
      </c>
      <c r="H400">
        <v>2</v>
      </c>
      <c r="I400" t="s">
        <v>23</v>
      </c>
    </row>
    <row r="401" spans="5:9" x14ac:dyDescent="0.3">
      <c r="E401">
        <v>1</v>
      </c>
      <c r="F401" t="s">
        <v>31</v>
      </c>
      <c r="H401">
        <v>2</v>
      </c>
      <c r="I401" t="s">
        <v>23</v>
      </c>
    </row>
    <row r="402" spans="5:9" x14ac:dyDescent="0.3">
      <c r="E402">
        <v>5</v>
      </c>
      <c r="F402" t="s">
        <v>31</v>
      </c>
      <c r="H402">
        <v>1</v>
      </c>
      <c r="I402" t="s">
        <v>23</v>
      </c>
    </row>
    <row r="403" spans="5:9" x14ac:dyDescent="0.3">
      <c r="E403">
        <v>1</v>
      </c>
      <c r="F403" t="s">
        <v>31</v>
      </c>
      <c r="H403">
        <v>2</v>
      </c>
      <c r="I403" t="s">
        <v>23</v>
      </c>
    </row>
    <row r="404" spans="5:9" x14ac:dyDescent="0.3">
      <c r="E404">
        <v>2</v>
      </c>
      <c r="F404" t="s">
        <v>31</v>
      </c>
      <c r="H404">
        <v>3</v>
      </c>
      <c r="I404" t="s">
        <v>23</v>
      </c>
    </row>
    <row r="405" spans="5:9" x14ac:dyDescent="0.3">
      <c r="E405">
        <v>3</v>
      </c>
      <c r="F405" t="s">
        <v>31</v>
      </c>
      <c r="H405">
        <v>2</v>
      </c>
      <c r="I405" t="s">
        <v>23</v>
      </c>
    </row>
    <row r="406" spans="5:9" x14ac:dyDescent="0.3">
      <c r="E406">
        <v>5</v>
      </c>
      <c r="F406" t="s">
        <v>31</v>
      </c>
      <c r="H406">
        <v>5</v>
      </c>
      <c r="I406" t="s">
        <v>23</v>
      </c>
    </row>
    <row r="407" spans="5:9" x14ac:dyDescent="0.3">
      <c r="E407">
        <v>4</v>
      </c>
      <c r="F407" t="s">
        <v>31</v>
      </c>
      <c r="H407">
        <v>1</v>
      </c>
      <c r="I407" t="s">
        <v>23</v>
      </c>
    </row>
    <row r="408" spans="5:9" x14ac:dyDescent="0.3">
      <c r="E408">
        <v>1</v>
      </c>
      <c r="F408" t="s">
        <v>31</v>
      </c>
      <c r="H408">
        <v>2</v>
      </c>
      <c r="I408" t="s">
        <v>23</v>
      </c>
    </row>
    <row r="409" spans="5:9" x14ac:dyDescent="0.3">
      <c r="E409">
        <v>2</v>
      </c>
      <c r="F409" t="s">
        <v>31</v>
      </c>
      <c r="H409">
        <v>5</v>
      </c>
      <c r="I409" t="s">
        <v>23</v>
      </c>
    </row>
    <row r="410" spans="5:9" x14ac:dyDescent="0.3">
      <c r="E410">
        <v>1</v>
      </c>
      <c r="F410" t="s">
        <v>31</v>
      </c>
      <c r="H410">
        <v>2</v>
      </c>
      <c r="I410" t="s">
        <v>23</v>
      </c>
    </row>
    <row r="411" spans="5:9" x14ac:dyDescent="0.3">
      <c r="E411">
        <v>1</v>
      </c>
      <c r="F411" t="s">
        <v>31</v>
      </c>
      <c r="H411">
        <v>2</v>
      </c>
      <c r="I411" t="s">
        <v>23</v>
      </c>
    </row>
    <row r="412" spans="5:9" x14ac:dyDescent="0.3">
      <c r="E412">
        <v>3</v>
      </c>
      <c r="F412" t="s">
        <v>31</v>
      </c>
      <c r="H412">
        <v>1</v>
      </c>
      <c r="I412" t="s">
        <v>23</v>
      </c>
    </row>
    <row r="413" spans="5:9" x14ac:dyDescent="0.3">
      <c r="E413">
        <v>1</v>
      </c>
      <c r="F413" t="s">
        <v>31</v>
      </c>
      <c r="H413">
        <v>1</v>
      </c>
      <c r="I413" t="s">
        <v>23</v>
      </c>
    </row>
    <row r="414" spans="5:9" x14ac:dyDescent="0.3">
      <c r="E414">
        <v>3</v>
      </c>
      <c r="F414" t="s">
        <v>31</v>
      </c>
      <c r="H414">
        <v>1</v>
      </c>
      <c r="I414" t="s">
        <v>23</v>
      </c>
    </row>
    <row r="415" spans="5:9" x14ac:dyDescent="0.3">
      <c r="E415">
        <v>1</v>
      </c>
      <c r="F415" t="s">
        <v>31</v>
      </c>
      <c r="H415">
        <v>1</v>
      </c>
      <c r="I415" t="s">
        <v>23</v>
      </c>
    </row>
    <row r="416" spans="5:9" x14ac:dyDescent="0.3">
      <c r="E416">
        <v>2</v>
      </c>
      <c r="F416" t="s">
        <v>31</v>
      </c>
      <c r="H416">
        <v>5</v>
      </c>
      <c r="I416" t="s">
        <v>23</v>
      </c>
    </row>
    <row r="417" spans="5:9" x14ac:dyDescent="0.3">
      <c r="E417">
        <v>1</v>
      </c>
      <c r="F417" t="s">
        <v>31</v>
      </c>
      <c r="H417">
        <v>1</v>
      </c>
      <c r="I417" t="s">
        <v>23</v>
      </c>
    </row>
    <row r="418" spans="5:9" x14ac:dyDescent="0.3">
      <c r="E418">
        <v>2</v>
      </c>
      <c r="F418" t="s">
        <v>31</v>
      </c>
      <c r="H418">
        <v>2</v>
      </c>
      <c r="I418" t="s">
        <v>23</v>
      </c>
    </row>
    <row r="419" spans="5:9" x14ac:dyDescent="0.3">
      <c r="E419">
        <v>2</v>
      </c>
      <c r="F419" t="s">
        <v>31</v>
      </c>
      <c r="H419">
        <v>2</v>
      </c>
      <c r="I419" t="s">
        <v>23</v>
      </c>
    </row>
    <row r="420" spans="5:9" x14ac:dyDescent="0.3">
      <c r="E420">
        <v>2</v>
      </c>
      <c r="F420" t="s">
        <v>31</v>
      </c>
      <c r="H420">
        <v>2</v>
      </c>
      <c r="I420" t="s">
        <v>23</v>
      </c>
    </row>
    <row r="421" spans="5:9" x14ac:dyDescent="0.3">
      <c r="E421">
        <v>1</v>
      </c>
      <c r="F421" t="s">
        <v>31</v>
      </c>
      <c r="H421">
        <v>2</v>
      </c>
      <c r="I421" t="s">
        <v>23</v>
      </c>
    </row>
    <row r="422" spans="5:9" x14ac:dyDescent="0.3">
      <c r="E422">
        <v>5</v>
      </c>
      <c r="F422" t="s">
        <v>31</v>
      </c>
      <c r="H422">
        <v>2</v>
      </c>
      <c r="I422" t="s">
        <v>23</v>
      </c>
    </row>
    <row r="423" spans="5:9" x14ac:dyDescent="0.3">
      <c r="E423">
        <v>2</v>
      </c>
      <c r="F423" t="s">
        <v>31</v>
      </c>
      <c r="H423">
        <v>1</v>
      </c>
      <c r="I423" t="s">
        <v>23</v>
      </c>
    </row>
    <row r="424" spans="5:9" x14ac:dyDescent="0.3">
      <c r="E424">
        <v>1</v>
      </c>
      <c r="F424" t="s">
        <v>31</v>
      </c>
      <c r="H424">
        <v>2</v>
      </c>
      <c r="I424" t="s">
        <v>23</v>
      </c>
    </row>
    <row r="425" spans="5:9" x14ac:dyDescent="0.3">
      <c r="E425">
        <v>2</v>
      </c>
      <c r="F425" t="s">
        <v>31</v>
      </c>
      <c r="H425">
        <v>2</v>
      </c>
      <c r="I425" t="s">
        <v>23</v>
      </c>
    </row>
    <row r="426" spans="5:9" x14ac:dyDescent="0.3">
      <c r="E426">
        <v>4</v>
      </c>
      <c r="F426" t="s">
        <v>31</v>
      </c>
      <c r="H426">
        <v>1</v>
      </c>
      <c r="I426" t="s">
        <v>23</v>
      </c>
    </row>
    <row r="427" spans="5:9" x14ac:dyDescent="0.3">
      <c r="E427">
        <v>2</v>
      </c>
      <c r="F427" t="s">
        <v>31</v>
      </c>
      <c r="H427">
        <v>1</v>
      </c>
      <c r="I427" t="s">
        <v>23</v>
      </c>
    </row>
    <row r="428" spans="5:9" x14ac:dyDescent="0.3">
      <c r="E428">
        <v>3</v>
      </c>
      <c r="F428" t="s">
        <v>31</v>
      </c>
      <c r="H428">
        <v>5</v>
      </c>
      <c r="I428" t="s">
        <v>23</v>
      </c>
    </row>
    <row r="429" spans="5:9" x14ac:dyDescent="0.3">
      <c r="E429">
        <v>1</v>
      </c>
      <c r="F429" t="s">
        <v>31</v>
      </c>
      <c r="H429">
        <v>2</v>
      </c>
      <c r="I429" t="s">
        <v>23</v>
      </c>
    </row>
    <row r="430" spans="5:9" x14ac:dyDescent="0.3">
      <c r="E430">
        <v>2</v>
      </c>
      <c r="F430" t="s">
        <v>31</v>
      </c>
      <c r="H430">
        <v>3</v>
      </c>
      <c r="I430" t="s">
        <v>23</v>
      </c>
    </row>
    <row r="431" spans="5:9" x14ac:dyDescent="0.3">
      <c r="E431">
        <v>2</v>
      </c>
      <c r="F431" t="s">
        <v>31</v>
      </c>
      <c r="H431">
        <v>2</v>
      </c>
      <c r="I431" t="s">
        <v>23</v>
      </c>
    </row>
    <row r="432" spans="5:9" x14ac:dyDescent="0.3">
      <c r="E432">
        <v>2</v>
      </c>
      <c r="F432" t="s">
        <v>31</v>
      </c>
      <c r="H432">
        <v>2</v>
      </c>
      <c r="I432" t="s">
        <v>23</v>
      </c>
    </row>
    <row r="433" spans="5:9" x14ac:dyDescent="0.3">
      <c r="E433">
        <v>2</v>
      </c>
      <c r="F433" t="s">
        <v>31</v>
      </c>
      <c r="H433">
        <v>2</v>
      </c>
      <c r="I433" t="s">
        <v>23</v>
      </c>
    </row>
    <row r="434" spans="5:9" x14ac:dyDescent="0.3">
      <c r="E434">
        <v>1</v>
      </c>
      <c r="F434" t="s">
        <v>31</v>
      </c>
      <c r="H434">
        <v>2</v>
      </c>
      <c r="I434" t="s">
        <v>23</v>
      </c>
    </row>
    <row r="435" spans="5:9" x14ac:dyDescent="0.3">
      <c r="E435">
        <v>1</v>
      </c>
      <c r="F435" t="s">
        <v>31</v>
      </c>
      <c r="H435">
        <v>3</v>
      </c>
      <c r="I435" t="s">
        <v>23</v>
      </c>
    </row>
    <row r="436" spans="5:9" x14ac:dyDescent="0.3">
      <c r="E436">
        <v>1</v>
      </c>
      <c r="F436" t="s">
        <v>31</v>
      </c>
      <c r="H436">
        <v>3</v>
      </c>
      <c r="I436" t="s">
        <v>23</v>
      </c>
    </row>
    <row r="437" spans="5:9" x14ac:dyDescent="0.3">
      <c r="E437">
        <v>5</v>
      </c>
      <c r="F437" t="s">
        <v>31</v>
      </c>
      <c r="H437">
        <v>2</v>
      </c>
      <c r="I437" t="s">
        <v>23</v>
      </c>
    </row>
    <row r="438" spans="5:9" x14ac:dyDescent="0.3">
      <c r="E438">
        <v>1</v>
      </c>
      <c r="F438" t="s">
        <v>31</v>
      </c>
      <c r="H438">
        <v>1</v>
      </c>
      <c r="I438" t="s">
        <v>23</v>
      </c>
    </row>
    <row r="439" spans="5:9" x14ac:dyDescent="0.3">
      <c r="E439">
        <v>2</v>
      </c>
      <c r="F439" t="s">
        <v>31</v>
      </c>
      <c r="H439">
        <v>1</v>
      </c>
      <c r="I439" t="s">
        <v>23</v>
      </c>
    </row>
    <row r="440" spans="5:9" x14ac:dyDescent="0.3">
      <c r="E440">
        <v>2</v>
      </c>
      <c r="F440" t="s">
        <v>31</v>
      </c>
      <c r="H440">
        <v>1</v>
      </c>
      <c r="I440" t="s">
        <v>23</v>
      </c>
    </row>
    <row r="441" spans="5:9" x14ac:dyDescent="0.3">
      <c r="E441">
        <v>1</v>
      </c>
      <c r="F441" t="s">
        <v>31</v>
      </c>
      <c r="H441">
        <v>1</v>
      </c>
      <c r="I441" t="s">
        <v>23</v>
      </c>
    </row>
    <row r="442" spans="5:9" x14ac:dyDescent="0.3">
      <c r="E442">
        <v>3</v>
      </c>
      <c r="F442" t="s">
        <v>31</v>
      </c>
      <c r="H442">
        <v>2</v>
      </c>
      <c r="I442" t="s">
        <v>23</v>
      </c>
    </row>
    <row r="443" spans="5:9" x14ac:dyDescent="0.3">
      <c r="E443">
        <v>1</v>
      </c>
      <c r="F443" t="s">
        <v>31</v>
      </c>
      <c r="H443">
        <v>3</v>
      </c>
      <c r="I443" t="s">
        <v>23</v>
      </c>
    </row>
    <row r="444" spans="5:9" x14ac:dyDescent="0.3">
      <c r="E444">
        <v>2</v>
      </c>
      <c r="F444" t="s">
        <v>31</v>
      </c>
      <c r="H444">
        <v>2</v>
      </c>
      <c r="I444" t="s">
        <v>23</v>
      </c>
    </row>
    <row r="445" spans="5:9" x14ac:dyDescent="0.3">
      <c r="E445">
        <v>2</v>
      </c>
      <c r="F445" t="s">
        <v>31</v>
      </c>
      <c r="H445">
        <v>4</v>
      </c>
      <c r="I445" t="s">
        <v>23</v>
      </c>
    </row>
    <row r="446" spans="5:9" x14ac:dyDescent="0.3">
      <c r="E446">
        <v>1</v>
      </c>
      <c r="F446" t="s">
        <v>31</v>
      </c>
      <c r="H446">
        <v>2</v>
      </c>
      <c r="I446" t="s">
        <v>23</v>
      </c>
    </row>
    <row r="447" spans="5:9" x14ac:dyDescent="0.3">
      <c r="E447">
        <v>1</v>
      </c>
      <c r="F447" t="s">
        <v>31</v>
      </c>
      <c r="H447">
        <v>1</v>
      </c>
      <c r="I447" t="s">
        <v>23</v>
      </c>
    </row>
    <row r="448" spans="5:9" x14ac:dyDescent="0.3">
      <c r="E448">
        <v>4</v>
      </c>
      <c r="F448" t="s">
        <v>31</v>
      </c>
      <c r="H448">
        <v>4</v>
      </c>
      <c r="I448" t="s">
        <v>23</v>
      </c>
    </row>
    <row r="449" spans="5:9" x14ac:dyDescent="0.3">
      <c r="E449">
        <v>2</v>
      </c>
      <c r="F449" t="s">
        <v>31</v>
      </c>
      <c r="H449">
        <v>4</v>
      </c>
      <c r="I449" t="s">
        <v>23</v>
      </c>
    </row>
    <row r="450" spans="5:9" x14ac:dyDescent="0.3">
      <c r="E450">
        <v>2</v>
      </c>
      <c r="F450" t="s">
        <v>31</v>
      </c>
      <c r="H450">
        <v>2</v>
      </c>
      <c r="I450" t="s">
        <v>23</v>
      </c>
    </row>
    <row r="451" spans="5:9" x14ac:dyDescent="0.3">
      <c r="E451">
        <v>2</v>
      </c>
      <c r="F451" t="s">
        <v>31</v>
      </c>
      <c r="H451">
        <v>2</v>
      </c>
      <c r="I451" t="s">
        <v>23</v>
      </c>
    </row>
    <row r="452" spans="5:9" x14ac:dyDescent="0.3">
      <c r="E452">
        <v>2</v>
      </c>
      <c r="F452" t="s">
        <v>31</v>
      </c>
      <c r="H452">
        <v>2</v>
      </c>
      <c r="I452" t="s">
        <v>23</v>
      </c>
    </row>
    <row r="453" spans="5:9" x14ac:dyDescent="0.3">
      <c r="E453">
        <v>5</v>
      </c>
      <c r="F453" t="s">
        <v>31</v>
      </c>
      <c r="H453">
        <v>2</v>
      </c>
      <c r="I453" t="s">
        <v>23</v>
      </c>
    </row>
    <row r="454" spans="5:9" x14ac:dyDescent="0.3">
      <c r="E454">
        <v>2</v>
      </c>
      <c r="F454" t="s">
        <v>31</v>
      </c>
      <c r="H454">
        <v>1</v>
      </c>
      <c r="I454" t="s">
        <v>23</v>
      </c>
    </row>
    <row r="455" spans="5:9" x14ac:dyDescent="0.3">
      <c r="E455">
        <v>3</v>
      </c>
      <c r="F455" t="s">
        <v>31</v>
      </c>
      <c r="H455">
        <v>1</v>
      </c>
      <c r="I455" t="s">
        <v>23</v>
      </c>
    </row>
    <row r="456" spans="5:9" x14ac:dyDescent="0.3">
      <c r="E456">
        <v>1</v>
      </c>
      <c r="F456" t="s">
        <v>31</v>
      </c>
      <c r="H456">
        <v>4</v>
      </c>
      <c r="I456" t="s">
        <v>23</v>
      </c>
    </row>
    <row r="457" spans="5:9" x14ac:dyDescent="0.3">
      <c r="E457">
        <v>1</v>
      </c>
      <c r="F457" t="s">
        <v>31</v>
      </c>
      <c r="H457">
        <v>4</v>
      </c>
      <c r="I457" t="s">
        <v>23</v>
      </c>
    </row>
    <row r="458" spans="5:9" x14ac:dyDescent="0.3">
      <c r="E458">
        <v>2</v>
      </c>
      <c r="F458" t="s">
        <v>31</v>
      </c>
      <c r="H458">
        <v>3</v>
      </c>
      <c r="I458" t="s">
        <v>23</v>
      </c>
    </row>
    <row r="459" spans="5:9" x14ac:dyDescent="0.3">
      <c r="E459">
        <v>1</v>
      </c>
      <c r="F459" t="s">
        <v>31</v>
      </c>
      <c r="H459">
        <v>1</v>
      </c>
      <c r="I459" t="s">
        <v>23</v>
      </c>
    </row>
    <row r="460" spans="5:9" x14ac:dyDescent="0.3">
      <c r="E460">
        <v>2</v>
      </c>
      <c r="F460" t="s">
        <v>31</v>
      </c>
      <c r="H460">
        <v>2</v>
      </c>
      <c r="I460" t="s">
        <v>23</v>
      </c>
    </row>
    <row r="461" spans="5:9" x14ac:dyDescent="0.3">
      <c r="E461">
        <v>2</v>
      </c>
      <c r="F461" t="s">
        <v>31</v>
      </c>
      <c r="H461">
        <v>1</v>
      </c>
      <c r="I461" t="s">
        <v>23</v>
      </c>
    </row>
    <row r="462" spans="5:9" x14ac:dyDescent="0.3">
      <c r="E462">
        <v>2</v>
      </c>
      <c r="F462" t="s">
        <v>31</v>
      </c>
      <c r="H462">
        <v>1</v>
      </c>
      <c r="I462" t="s">
        <v>23</v>
      </c>
    </row>
    <row r="463" spans="5:9" x14ac:dyDescent="0.3">
      <c r="E463">
        <v>5</v>
      </c>
      <c r="F463" t="s">
        <v>31</v>
      </c>
      <c r="H463">
        <v>1</v>
      </c>
      <c r="I463" t="s">
        <v>23</v>
      </c>
    </row>
    <row r="464" spans="5:9" x14ac:dyDescent="0.3">
      <c r="E464">
        <v>2</v>
      </c>
      <c r="F464" t="s">
        <v>31</v>
      </c>
      <c r="H464">
        <v>3</v>
      </c>
      <c r="I464" t="s">
        <v>23</v>
      </c>
    </row>
    <row r="465" spans="5:9" x14ac:dyDescent="0.3">
      <c r="E465">
        <v>3</v>
      </c>
      <c r="F465" t="s">
        <v>31</v>
      </c>
      <c r="H465">
        <v>1</v>
      </c>
      <c r="I465" t="s">
        <v>23</v>
      </c>
    </row>
    <row r="466" spans="5:9" x14ac:dyDescent="0.3">
      <c r="E466">
        <v>2</v>
      </c>
      <c r="F466" t="s">
        <v>31</v>
      </c>
      <c r="H466">
        <v>1</v>
      </c>
      <c r="I466" t="s">
        <v>23</v>
      </c>
    </row>
    <row r="467" spans="5:9" x14ac:dyDescent="0.3">
      <c r="E467">
        <v>1</v>
      </c>
      <c r="F467" t="s">
        <v>31</v>
      </c>
      <c r="H467">
        <v>1</v>
      </c>
      <c r="I467" t="s">
        <v>23</v>
      </c>
    </row>
    <row r="468" spans="5:9" x14ac:dyDescent="0.3">
      <c r="E468">
        <v>2</v>
      </c>
      <c r="F468" t="s">
        <v>31</v>
      </c>
      <c r="H468">
        <v>1</v>
      </c>
      <c r="I468" t="s">
        <v>23</v>
      </c>
    </row>
    <row r="469" spans="5:9" x14ac:dyDescent="0.3">
      <c r="E469">
        <v>2</v>
      </c>
      <c r="F469" t="s">
        <v>31</v>
      </c>
      <c r="H469">
        <v>2</v>
      </c>
      <c r="I469" t="s">
        <v>23</v>
      </c>
    </row>
    <row r="470" spans="5:9" x14ac:dyDescent="0.3">
      <c r="E470">
        <v>1</v>
      </c>
      <c r="F470" t="s">
        <v>31</v>
      </c>
      <c r="H470">
        <v>3</v>
      </c>
      <c r="I470" t="s">
        <v>23</v>
      </c>
    </row>
    <row r="471" spans="5:9" x14ac:dyDescent="0.3">
      <c r="E471">
        <v>1</v>
      </c>
      <c r="F471" t="s">
        <v>31</v>
      </c>
      <c r="H471">
        <v>1</v>
      </c>
      <c r="I471" t="s">
        <v>23</v>
      </c>
    </row>
    <row r="472" spans="5:9" x14ac:dyDescent="0.3">
      <c r="E472">
        <v>1</v>
      </c>
      <c r="F472" t="s">
        <v>31</v>
      </c>
      <c r="H472">
        <v>2</v>
      </c>
      <c r="I472" t="s">
        <v>23</v>
      </c>
    </row>
    <row r="473" spans="5:9" x14ac:dyDescent="0.3">
      <c r="E473">
        <v>2</v>
      </c>
      <c r="F473" t="s">
        <v>31</v>
      </c>
      <c r="H473">
        <v>1</v>
      </c>
      <c r="I473" t="s">
        <v>23</v>
      </c>
    </row>
    <row r="474" spans="5:9" x14ac:dyDescent="0.3">
      <c r="E474">
        <v>3</v>
      </c>
      <c r="F474" t="s">
        <v>31</v>
      </c>
      <c r="H474">
        <v>1</v>
      </c>
      <c r="I474" t="s">
        <v>23</v>
      </c>
    </row>
    <row r="475" spans="5:9" x14ac:dyDescent="0.3">
      <c r="E475">
        <v>1</v>
      </c>
      <c r="F475" t="s">
        <v>31</v>
      </c>
      <c r="H475">
        <v>2</v>
      </c>
      <c r="I475" t="s">
        <v>23</v>
      </c>
    </row>
    <row r="476" spans="5:9" x14ac:dyDescent="0.3">
      <c r="E476">
        <v>1</v>
      </c>
      <c r="F476" t="s">
        <v>31</v>
      </c>
      <c r="H476">
        <v>3</v>
      </c>
      <c r="I476" t="s">
        <v>23</v>
      </c>
    </row>
    <row r="477" spans="5:9" x14ac:dyDescent="0.3">
      <c r="E477">
        <v>2</v>
      </c>
      <c r="F477" t="s">
        <v>31</v>
      </c>
      <c r="H477">
        <v>1</v>
      </c>
      <c r="I477" t="s">
        <v>23</v>
      </c>
    </row>
    <row r="478" spans="5:9" x14ac:dyDescent="0.3">
      <c r="E478">
        <v>1</v>
      </c>
      <c r="F478" t="s">
        <v>31</v>
      </c>
      <c r="H478">
        <v>2</v>
      </c>
      <c r="I478" t="s">
        <v>23</v>
      </c>
    </row>
    <row r="479" spans="5:9" x14ac:dyDescent="0.3">
      <c r="E479">
        <v>2</v>
      </c>
      <c r="F479" t="s">
        <v>31</v>
      </c>
      <c r="H479">
        <v>3</v>
      </c>
      <c r="I479" t="s">
        <v>23</v>
      </c>
    </row>
    <row r="480" spans="5:9" x14ac:dyDescent="0.3">
      <c r="E480">
        <v>3</v>
      </c>
      <c r="F480" t="s">
        <v>31</v>
      </c>
      <c r="H480">
        <v>4</v>
      </c>
      <c r="I480" t="s">
        <v>23</v>
      </c>
    </row>
    <row r="481" spans="5:9" x14ac:dyDescent="0.3">
      <c r="E481">
        <v>2</v>
      </c>
      <c r="F481" t="s">
        <v>31</v>
      </c>
      <c r="H481">
        <v>4</v>
      </c>
      <c r="I481" t="s">
        <v>23</v>
      </c>
    </row>
    <row r="482" spans="5:9" x14ac:dyDescent="0.3">
      <c r="E482">
        <v>1</v>
      </c>
      <c r="F482" t="s">
        <v>31</v>
      </c>
      <c r="H482">
        <v>1</v>
      </c>
      <c r="I482" t="s">
        <v>23</v>
      </c>
    </row>
    <row r="483" spans="5:9" x14ac:dyDescent="0.3">
      <c r="E483">
        <v>2</v>
      </c>
      <c r="F483" t="s">
        <v>31</v>
      </c>
      <c r="H483">
        <v>1</v>
      </c>
      <c r="I483" t="s">
        <v>23</v>
      </c>
    </row>
    <row r="484" spans="5:9" x14ac:dyDescent="0.3">
      <c r="E484">
        <v>1</v>
      </c>
      <c r="F484" t="s">
        <v>31</v>
      </c>
      <c r="H484">
        <v>2</v>
      </c>
      <c r="I484" t="s">
        <v>23</v>
      </c>
    </row>
    <row r="485" spans="5:9" x14ac:dyDescent="0.3">
      <c r="E485">
        <v>1</v>
      </c>
      <c r="F485" t="s">
        <v>31</v>
      </c>
      <c r="H485">
        <v>1</v>
      </c>
      <c r="I485" t="s">
        <v>23</v>
      </c>
    </row>
    <row r="486" spans="5:9" x14ac:dyDescent="0.3">
      <c r="E486">
        <v>1</v>
      </c>
      <c r="F486" t="s">
        <v>31</v>
      </c>
      <c r="H486">
        <v>2</v>
      </c>
      <c r="I486" t="s">
        <v>23</v>
      </c>
    </row>
    <row r="487" spans="5:9" x14ac:dyDescent="0.3">
      <c r="E487">
        <v>4</v>
      </c>
      <c r="F487" t="s">
        <v>31</v>
      </c>
      <c r="H487">
        <v>2</v>
      </c>
      <c r="I487" t="s">
        <v>23</v>
      </c>
    </row>
    <row r="488" spans="5:9" x14ac:dyDescent="0.3">
      <c r="E488">
        <v>5</v>
      </c>
      <c r="F488" t="s">
        <v>31</v>
      </c>
      <c r="H488">
        <v>1</v>
      </c>
      <c r="I488" t="s">
        <v>23</v>
      </c>
    </row>
    <row r="489" spans="5:9" x14ac:dyDescent="0.3">
      <c r="E489">
        <v>1</v>
      </c>
      <c r="F489" t="s">
        <v>31</v>
      </c>
      <c r="H489">
        <v>2</v>
      </c>
      <c r="I489" t="s">
        <v>23</v>
      </c>
    </row>
    <row r="490" spans="5:9" x14ac:dyDescent="0.3">
      <c r="E490">
        <v>1</v>
      </c>
      <c r="F490" t="s">
        <v>31</v>
      </c>
      <c r="H490">
        <v>2</v>
      </c>
      <c r="I490" t="s">
        <v>23</v>
      </c>
    </row>
    <row r="491" spans="5:9" x14ac:dyDescent="0.3">
      <c r="E491">
        <v>1</v>
      </c>
      <c r="F491" t="s">
        <v>31</v>
      </c>
      <c r="H491">
        <v>2</v>
      </c>
      <c r="I491" t="s">
        <v>23</v>
      </c>
    </row>
    <row r="492" spans="5:9" x14ac:dyDescent="0.3">
      <c r="E492">
        <v>1</v>
      </c>
      <c r="F492" t="s">
        <v>31</v>
      </c>
      <c r="H492">
        <v>1</v>
      </c>
      <c r="I492" t="s">
        <v>23</v>
      </c>
    </row>
    <row r="493" spans="5:9" x14ac:dyDescent="0.3">
      <c r="E493">
        <v>2</v>
      </c>
      <c r="F493" t="s">
        <v>31</v>
      </c>
      <c r="H493">
        <v>2</v>
      </c>
      <c r="I493" t="s">
        <v>23</v>
      </c>
    </row>
    <row r="494" spans="5:9" x14ac:dyDescent="0.3">
      <c r="E494">
        <v>3</v>
      </c>
      <c r="F494" t="s">
        <v>31</v>
      </c>
      <c r="H494">
        <v>2</v>
      </c>
      <c r="I494" t="s">
        <v>23</v>
      </c>
    </row>
    <row r="495" spans="5:9" x14ac:dyDescent="0.3">
      <c r="E495">
        <v>3</v>
      </c>
      <c r="F495" t="s">
        <v>31</v>
      </c>
      <c r="H495">
        <v>3</v>
      </c>
      <c r="I495" t="s">
        <v>23</v>
      </c>
    </row>
    <row r="496" spans="5:9" x14ac:dyDescent="0.3">
      <c r="E496">
        <v>1</v>
      </c>
      <c r="F496" t="s">
        <v>31</v>
      </c>
      <c r="H496">
        <v>5</v>
      </c>
      <c r="I496" t="s">
        <v>23</v>
      </c>
    </row>
    <row r="497" spans="5:9" x14ac:dyDescent="0.3">
      <c r="E497">
        <v>2</v>
      </c>
      <c r="F497" t="s">
        <v>31</v>
      </c>
      <c r="H497">
        <v>1</v>
      </c>
      <c r="I497" t="s">
        <v>23</v>
      </c>
    </row>
    <row r="498" spans="5:9" x14ac:dyDescent="0.3">
      <c r="E498">
        <v>3</v>
      </c>
      <c r="F498" t="s">
        <v>31</v>
      </c>
      <c r="H498">
        <v>1</v>
      </c>
      <c r="I498" t="s">
        <v>23</v>
      </c>
    </row>
    <row r="499" spans="5:9" x14ac:dyDescent="0.3">
      <c r="E499">
        <v>1</v>
      </c>
      <c r="F499" t="s">
        <v>31</v>
      </c>
      <c r="H499">
        <v>2</v>
      </c>
      <c r="I499" t="s">
        <v>23</v>
      </c>
    </row>
    <row r="500" spans="5:9" x14ac:dyDescent="0.3">
      <c r="E500">
        <v>4</v>
      </c>
      <c r="F500" t="s">
        <v>31</v>
      </c>
      <c r="H500">
        <v>1</v>
      </c>
      <c r="I500" t="s">
        <v>23</v>
      </c>
    </row>
    <row r="501" spans="5:9" x14ac:dyDescent="0.3">
      <c r="E501">
        <v>2</v>
      </c>
      <c r="F501" t="s">
        <v>31</v>
      </c>
      <c r="H501">
        <v>1</v>
      </c>
      <c r="I501" t="s">
        <v>23</v>
      </c>
    </row>
    <row r="502" spans="5:9" x14ac:dyDescent="0.3">
      <c r="E502">
        <v>2</v>
      </c>
      <c r="F502" t="s">
        <v>31</v>
      </c>
      <c r="H502">
        <v>3</v>
      </c>
      <c r="I502" t="s">
        <v>23</v>
      </c>
    </row>
    <row r="503" spans="5:9" x14ac:dyDescent="0.3">
      <c r="E503">
        <v>1</v>
      </c>
      <c r="F503" t="s">
        <v>31</v>
      </c>
      <c r="H503">
        <v>1</v>
      </c>
      <c r="I503" t="s">
        <v>23</v>
      </c>
    </row>
    <row r="504" spans="5:9" x14ac:dyDescent="0.3">
      <c r="E504">
        <v>2</v>
      </c>
      <c r="F504" t="s">
        <v>31</v>
      </c>
      <c r="H504">
        <v>2</v>
      </c>
      <c r="I504" t="s">
        <v>23</v>
      </c>
    </row>
    <row r="505" spans="5:9" x14ac:dyDescent="0.3">
      <c r="E505">
        <v>2</v>
      </c>
      <c r="F505" t="s">
        <v>31</v>
      </c>
      <c r="H505">
        <v>2</v>
      </c>
      <c r="I505" t="s">
        <v>23</v>
      </c>
    </row>
    <row r="506" spans="5:9" x14ac:dyDescent="0.3">
      <c r="E506">
        <v>1</v>
      </c>
      <c r="F506" t="s">
        <v>31</v>
      </c>
      <c r="H506">
        <v>3</v>
      </c>
      <c r="I506" t="s">
        <v>23</v>
      </c>
    </row>
    <row r="507" spans="5:9" x14ac:dyDescent="0.3">
      <c r="E507">
        <v>2</v>
      </c>
      <c r="F507" t="s">
        <v>31</v>
      </c>
      <c r="H507">
        <v>1</v>
      </c>
      <c r="I507" t="s">
        <v>23</v>
      </c>
    </row>
    <row r="508" spans="5:9" x14ac:dyDescent="0.3">
      <c r="E508">
        <v>2</v>
      </c>
      <c r="F508" t="s">
        <v>31</v>
      </c>
      <c r="H508">
        <v>1</v>
      </c>
      <c r="I508" t="s">
        <v>23</v>
      </c>
    </row>
    <row r="509" spans="5:9" x14ac:dyDescent="0.3">
      <c r="E509">
        <v>2</v>
      </c>
      <c r="F509" t="s">
        <v>31</v>
      </c>
      <c r="H509">
        <v>2</v>
      </c>
      <c r="I509" t="s">
        <v>23</v>
      </c>
    </row>
    <row r="510" spans="5:9" x14ac:dyDescent="0.3">
      <c r="E510">
        <v>2</v>
      </c>
      <c r="F510" t="s">
        <v>31</v>
      </c>
      <c r="H510">
        <v>1</v>
      </c>
      <c r="I510" t="s">
        <v>23</v>
      </c>
    </row>
    <row r="511" spans="5:9" x14ac:dyDescent="0.3">
      <c r="E511">
        <v>1</v>
      </c>
      <c r="F511" t="s">
        <v>31</v>
      </c>
      <c r="H511">
        <v>2</v>
      </c>
      <c r="I511" t="s">
        <v>23</v>
      </c>
    </row>
    <row r="512" spans="5:9" x14ac:dyDescent="0.3">
      <c r="E512">
        <v>2</v>
      </c>
      <c r="F512" t="s">
        <v>31</v>
      </c>
      <c r="H512">
        <v>1</v>
      </c>
      <c r="I512" t="s">
        <v>23</v>
      </c>
    </row>
    <row r="513" spans="5:9" x14ac:dyDescent="0.3">
      <c r="E513">
        <v>3</v>
      </c>
      <c r="F513" t="s">
        <v>31</v>
      </c>
      <c r="H513">
        <v>1</v>
      </c>
      <c r="I513" t="s">
        <v>23</v>
      </c>
    </row>
    <row r="514" spans="5:9" x14ac:dyDescent="0.3">
      <c r="E514">
        <v>5</v>
      </c>
      <c r="F514" t="s">
        <v>31</v>
      </c>
      <c r="H514">
        <v>5</v>
      </c>
      <c r="I514" t="s">
        <v>23</v>
      </c>
    </row>
    <row r="515" spans="5:9" x14ac:dyDescent="0.3">
      <c r="E515">
        <v>1</v>
      </c>
      <c r="F515" t="s">
        <v>31</v>
      </c>
      <c r="H515">
        <v>2</v>
      </c>
      <c r="I515" t="s">
        <v>23</v>
      </c>
    </row>
    <row r="516" spans="5:9" x14ac:dyDescent="0.3">
      <c r="E516">
        <v>1</v>
      </c>
      <c r="F516" t="s">
        <v>31</v>
      </c>
      <c r="H516">
        <v>1</v>
      </c>
      <c r="I516" t="s">
        <v>23</v>
      </c>
    </row>
    <row r="517" spans="5:9" x14ac:dyDescent="0.3">
      <c r="E517">
        <v>4</v>
      </c>
      <c r="F517" t="s">
        <v>31</v>
      </c>
      <c r="H517">
        <v>2</v>
      </c>
      <c r="I517" t="s">
        <v>23</v>
      </c>
    </row>
    <row r="518" spans="5:9" x14ac:dyDescent="0.3">
      <c r="E518">
        <v>3</v>
      </c>
      <c r="F518" t="s">
        <v>31</v>
      </c>
      <c r="H518">
        <v>4</v>
      </c>
      <c r="I518" t="s">
        <v>23</v>
      </c>
    </row>
    <row r="519" spans="5:9" x14ac:dyDescent="0.3">
      <c r="E519">
        <v>1</v>
      </c>
      <c r="F519" t="s">
        <v>31</v>
      </c>
      <c r="H519">
        <v>1</v>
      </c>
      <c r="I519" t="s">
        <v>23</v>
      </c>
    </row>
    <row r="520" spans="5:9" x14ac:dyDescent="0.3">
      <c r="E520">
        <v>3</v>
      </c>
      <c r="F520" t="s">
        <v>31</v>
      </c>
      <c r="H520">
        <v>2</v>
      </c>
      <c r="I520" t="s">
        <v>23</v>
      </c>
    </row>
    <row r="521" spans="5:9" x14ac:dyDescent="0.3">
      <c r="E521">
        <v>1</v>
      </c>
      <c r="F521" t="s">
        <v>31</v>
      </c>
      <c r="H521">
        <v>1</v>
      </c>
      <c r="I521" t="s">
        <v>23</v>
      </c>
    </row>
    <row r="522" spans="5:9" x14ac:dyDescent="0.3">
      <c r="E522">
        <v>4</v>
      </c>
      <c r="F522" t="s">
        <v>31</v>
      </c>
      <c r="H522">
        <v>1</v>
      </c>
      <c r="I522" t="s">
        <v>23</v>
      </c>
    </row>
    <row r="523" spans="5:9" x14ac:dyDescent="0.3">
      <c r="E523">
        <v>2</v>
      </c>
      <c r="F523" t="s">
        <v>31</v>
      </c>
      <c r="H523">
        <v>1</v>
      </c>
      <c r="I523" t="s">
        <v>23</v>
      </c>
    </row>
    <row r="524" spans="5:9" x14ac:dyDescent="0.3">
      <c r="E524">
        <v>4</v>
      </c>
      <c r="F524" t="s">
        <v>31</v>
      </c>
      <c r="H524">
        <v>2</v>
      </c>
      <c r="I524" t="s">
        <v>23</v>
      </c>
    </row>
    <row r="525" spans="5:9" x14ac:dyDescent="0.3">
      <c r="E525">
        <v>4</v>
      </c>
      <c r="F525" t="s">
        <v>31</v>
      </c>
      <c r="H525">
        <v>3</v>
      </c>
      <c r="I525" t="s">
        <v>23</v>
      </c>
    </row>
    <row r="526" spans="5:9" x14ac:dyDescent="0.3">
      <c r="E526">
        <v>1</v>
      </c>
      <c r="F526" t="s">
        <v>31</v>
      </c>
      <c r="H526">
        <v>2</v>
      </c>
      <c r="I526" t="s">
        <v>23</v>
      </c>
    </row>
    <row r="527" spans="5:9" x14ac:dyDescent="0.3">
      <c r="E527">
        <v>2</v>
      </c>
      <c r="F527" t="s">
        <v>31</v>
      </c>
      <c r="H527">
        <v>5</v>
      </c>
      <c r="I527" t="s">
        <v>23</v>
      </c>
    </row>
    <row r="528" spans="5:9" x14ac:dyDescent="0.3">
      <c r="E528">
        <v>2</v>
      </c>
      <c r="F528" t="s">
        <v>31</v>
      </c>
      <c r="H528">
        <v>1</v>
      </c>
      <c r="I528" t="s">
        <v>23</v>
      </c>
    </row>
    <row r="529" spans="5:9" x14ac:dyDescent="0.3">
      <c r="E529">
        <v>2</v>
      </c>
      <c r="F529" t="s">
        <v>31</v>
      </c>
      <c r="H529">
        <v>2</v>
      </c>
      <c r="I529" t="s">
        <v>23</v>
      </c>
    </row>
    <row r="530" spans="5:9" x14ac:dyDescent="0.3">
      <c r="E530">
        <v>4</v>
      </c>
      <c r="F530" t="s">
        <v>31</v>
      </c>
      <c r="H530">
        <v>2</v>
      </c>
      <c r="I530" t="s">
        <v>23</v>
      </c>
    </row>
    <row r="531" spans="5:9" x14ac:dyDescent="0.3">
      <c r="E531">
        <v>1</v>
      </c>
      <c r="F531" t="s">
        <v>31</v>
      </c>
      <c r="H531">
        <v>1</v>
      </c>
      <c r="I531" t="s">
        <v>23</v>
      </c>
    </row>
    <row r="532" spans="5:9" x14ac:dyDescent="0.3">
      <c r="E532">
        <v>1</v>
      </c>
      <c r="F532" t="s">
        <v>31</v>
      </c>
      <c r="H532">
        <v>1</v>
      </c>
      <c r="I532" t="s">
        <v>23</v>
      </c>
    </row>
    <row r="533" spans="5:9" x14ac:dyDescent="0.3">
      <c r="E533">
        <v>3</v>
      </c>
      <c r="F533" t="s">
        <v>31</v>
      </c>
      <c r="H533">
        <v>3</v>
      </c>
      <c r="I533" t="s">
        <v>23</v>
      </c>
    </row>
    <row r="534" spans="5:9" x14ac:dyDescent="0.3">
      <c r="E534">
        <v>1</v>
      </c>
      <c r="F534" t="s">
        <v>31</v>
      </c>
      <c r="H534">
        <v>2</v>
      </c>
      <c r="I534" t="s">
        <v>23</v>
      </c>
    </row>
    <row r="535" spans="5:9" x14ac:dyDescent="0.3">
      <c r="E535">
        <v>1</v>
      </c>
      <c r="F535" t="s">
        <v>31</v>
      </c>
      <c r="H535">
        <v>1</v>
      </c>
      <c r="I535" t="s">
        <v>23</v>
      </c>
    </row>
    <row r="536" spans="5:9" x14ac:dyDescent="0.3">
      <c r="E536">
        <v>2</v>
      </c>
      <c r="F536" t="s">
        <v>31</v>
      </c>
      <c r="H536">
        <v>2</v>
      </c>
      <c r="I536" t="s">
        <v>23</v>
      </c>
    </row>
    <row r="537" spans="5:9" x14ac:dyDescent="0.3">
      <c r="E537">
        <v>2</v>
      </c>
      <c r="F537" t="s">
        <v>31</v>
      </c>
      <c r="H537">
        <v>2</v>
      </c>
      <c r="I537" t="s">
        <v>23</v>
      </c>
    </row>
    <row r="538" spans="5:9" x14ac:dyDescent="0.3">
      <c r="E538">
        <v>1</v>
      </c>
      <c r="F538" t="s">
        <v>31</v>
      </c>
      <c r="H538">
        <v>1</v>
      </c>
      <c r="I538" t="s">
        <v>23</v>
      </c>
    </row>
    <row r="539" spans="5:9" x14ac:dyDescent="0.3">
      <c r="E539">
        <v>2</v>
      </c>
      <c r="F539" t="s">
        <v>31</v>
      </c>
      <c r="H539">
        <v>2</v>
      </c>
      <c r="I539" t="s">
        <v>23</v>
      </c>
    </row>
    <row r="540" spans="5:9" x14ac:dyDescent="0.3">
      <c r="E540">
        <v>4</v>
      </c>
      <c r="F540" t="s">
        <v>31</v>
      </c>
      <c r="H540">
        <v>2</v>
      </c>
      <c r="I540" t="s">
        <v>23</v>
      </c>
    </row>
    <row r="541" spans="5:9" x14ac:dyDescent="0.3">
      <c r="E541">
        <v>1</v>
      </c>
      <c r="F541" t="s">
        <v>31</v>
      </c>
      <c r="H541">
        <v>2</v>
      </c>
      <c r="I541" t="s">
        <v>23</v>
      </c>
    </row>
    <row r="542" spans="5:9" x14ac:dyDescent="0.3">
      <c r="E542">
        <v>2</v>
      </c>
      <c r="F542" t="s">
        <v>31</v>
      </c>
      <c r="H542">
        <v>1</v>
      </c>
      <c r="I542" t="s">
        <v>23</v>
      </c>
    </row>
    <row r="543" spans="5:9" x14ac:dyDescent="0.3">
      <c r="E543">
        <v>3</v>
      </c>
      <c r="F543" t="s">
        <v>31</v>
      </c>
      <c r="H543">
        <v>2</v>
      </c>
      <c r="I543" t="s">
        <v>23</v>
      </c>
    </row>
    <row r="544" spans="5:9" x14ac:dyDescent="0.3">
      <c r="E544">
        <v>3</v>
      </c>
      <c r="F544" t="s">
        <v>31</v>
      </c>
      <c r="H544">
        <v>3</v>
      </c>
      <c r="I544" t="s">
        <v>23</v>
      </c>
    </row>
    <row r="545" spans="5:9" x14ac:dyDescent="0.3">
      <c r="E545">
        <v>3</v>
      </c>
      <c r="F545" t="s">
        <v>31</v>
      </c>
      <c r="H545">
        <v>3</v>
      </c>
      <c r="I545" t="s">
        <v>23</v>
      </c>
    </row>
    <row r="546" spans="5:9" x14ac:dyDescent="0.3">
      <c r="E546">
        <v>4</v>
      </c>
      <c r="F546" t="s">
        <v>31</v>
      </c>
      <c r="H546">
        <v>2</v>
      </c>
      <c r="I546" t="s">
        <v>23</v>
      </c>
    </row>
    <row r="547" spans="5:9" x14ac:dyDescent="0.3">
      <c r="E547">
        <v>1</v>
      </c>
      <c r="F547" t="s">
        <v>31</v>
      </c>
      <c r="H547">
        <v>2</v>
      </c>
      <c r="I547" t="s">
        <v>23</v>
      </c>
    </row>
    <row r="548" spans="5:9" x14ac:dyDescent="0.3">
      <c r="E548">
        <v>2</v>
      </c>
      <c r="F548" t="s">
        <v>31</v>
      </c>
      <c r="H548">
        <v>1</v>
      </c>
      <c r="I548" t="s">
        <v>23</v>
      </c>
    </row>
    <row r="549" spans="5:9" x14ac:dyDescent="0.3">
      <c r="E549">
        <v>1</v>
      </c>
      <c r="F549" t="s">
        <v>31</v>
      </c>
      <c r="H549">
        <v>3</v>
      </c>
      <c r="I549" t="s">
        <v>23</v>
      </c>
    </row>
    <row r="550" spans="5:9" x14ac:dyDescent="0.3">
      <c r="E550">
        <v>2</v>
      </c>
      <c r="F550" t="s">
        <v>31</v>
      </c>
      <c r="H550">
        <v>2</v>
      </c>
      <c r="I550" t="s">
        <v>23</v>
      </c>
    </row>
    <row r="551" spans="5:9" x14ac:dyDescent="0.3">
      <c r="E551">
        <v>3</v>
      </c>
      <c r="F551" t="s">
        <v>31</v>
      </c>
      <c r="H551">
        <v>2</v>
      </c>
      <c r="I551" t="s">
        <v>23</v>
      </c>
    </row>
    <row r="552" spans="5:9" x14ac:dyDescent="0.3">
      <c r="E552">
        <v>2</v>
      </c>
      <c r="F552" t="s">
        <v>31</v>
      </c>
      <c r="H552">
        <v>3</v>
      </c>
      <c r="I552" t="s">
        <v>23</v>
      </c>
    </row>
    <row r="553" spans="5:9" x14ac:dyDescent="0.3">
      <c r="E553">
        <v>1</v>
      </c>
      <c r="F553" t="s">
        <v>31</v>
      </c>
      <c r="H553">
        <v>1</v>
      </c>
      <c r="I553" t="s">
        <v>23</v>
      </c>
    </row>
    <row r="554" spans="5:9" x14ac:dyDescent="0.3">
      <c r="E554">
        <v>2</v>
      </c>
      <c r="F554" t="s">
        <v>31</v>
      </c>
      <c r="H554">
        <v>2</v>
      </c>
      <c r="I554" t="s">
        <v>23</v>
      </c>
    </row>
    <row r="555" spans="5:9" x14ac:dyDescent="0.3">
      <c r="E555">
        <v>1</v>
      </c>
      <c r="F555" t="s">
        <v>31</v>
      </c>
      <c r="H555">
        <v>2</v>
      </c>
      <c r="I555" t="s">
        <v>23</v>
      </c>
    </row>
    <row r="556" spans="5:9" x14ac:dyDescent="0.3">
      <c r="E556">
        <v>4</v>
      </c>
      <c r="F556" t="s">
        <v>31</v>
      </c>
      <c r="H556">
        <v>4</v>
      </c>
      <c r="I556" t="s">
        <v>23</v>
      </c>
    </row>
    <row r="557" spans="5:9" x14ac:dyDescent="0.3">
      <c r="E557">
        <v>4</v>
      </c>
      <c r="F557" t="s">
        <v>31</v>
      </c>
      <c r="H557">
        <v>1</v>
      </c>
      <c r="I557" t="s">
        <v>23</v>
      </c>
    </row>
    <row r="558" spans="5:9" x14ac:dyDescent="0.3">
      <c r="E558">
        <v>1</v>
      </c>
      <c r="F558" t="s">
        <v>31</v>
      </c>
      <c r="H558">
        <v>1</v>
      </c>
      <c r="I558" t="s">
        <v>23</v>
      </c>
    </row>
    <row r="559" spans="5:9" x14ac:dyDescent="0.3">
      <c r="E559">
        <v>2</v>
      </c>
      <c r="F559" t="s">
        <v>31</v>
      </c>
      <c r="H559">
        <v>1</v>
      </c>
      <c r="I559" t="s">
        <v>23</v>
      </c>
    </row>
    <row r="560" spans="5:9" x14ac:dyDescent="0.3">
      <c r="E560">
        <v>3</v>
      </c>
      <c r="F560" t="s">
        <v>31</v>
      </c>
      <c r="H560">
        <v>2</v>
      </c>
      <c r="I560" t="s">
        <v>23</v>
      </c>
    </row>
    <row r="561" spans="5:9" x14ac:dyDescent="0.3">
      <c r="E561">
        <v>1</v>
      </c>
      <c r="F561" t="s">
        <v>31</v>
      </c>
      <c r="H561">
        <v>2</v>
      </c>
      <c r="I561" t="s">
        <v>23</v>
      </c>
    </row>
    <row r="562" spans="5:9" x14ac:dyDescent="0.3">
      <c r="E562">
        <v>2</v>
      </c>
      <c r="F562" t="s">
        <v>31</v>
      </c>
      <c r="H562">
        <v>1</v>
      </c>
      <c r="I562" t="s">
        <v>23</v>
      </c>
    </row>
    <row r="563" spans="5:9" x14ac:dyDescent="0.3">
      <c r="E563">
        <v>4</v>
      </c>
      <c r="F563" t="s">
        <v>31</v>
      </c>
      <c r="H563">
        <v>2</v>
      </c>
      <c r="I563" t="s">
        <v>23</v>
      </c>
    </row>
    <row r="564" spans="5:9" x14ac:dyDescent="0.3">
      <c r="E564">
        <v>2</v>
      </c>
      <c r="F564" t="s">
        <v>31</v>
      </c>
      <c r="H564">
        <v>1</v>
      </c>
      <c r="I564" t="s">
        <v>23</v>
      </c>
    </row>
    <row r="565" spans="5:9" x14ac:dyDescent="0.3">
      <c r="E565">
        <v>3</v>
      </c>
      <c r="F565" t="s">
        <v>31</v>
      </c>
      <c r="H565">
        <v>1</v>
      </c>
      <c r="I565" t="s">
        <v>23</v>
      </c>
    </row>
    <row r="566" spans="5:9" x14ac:dyDescent="0.3">
      <c r="E566">
        <v>1</v>
      </c>
      <c r="F566" t="s">
        <v>31</v>
      </c>
      <c r="H566">
        <v>3</v>
      </c>
      <c r="I566" t="s">
        <v>23</v>
      </c>
    </row>
    <row r="567" spans="5:9" x14ac:dyDescent="0.3">
      <c r="E567">
        <v>2</v>
      </c>
      <c r="F567" t="s">
        <v>31</v>
      </c>
      <c r="H567">
        <v>1</v>
      </c>
      <c r="I567" t="s">
        <v>23</v>
      </c>
    </row>
    <row r="568" spans="5:9" x14ac:dyDescent="0.3">
      <c r="E568">
        <v>2</v>
      </c>
      <c r="F568" t="s">
        <v>31</v>
      </c>
      <c r="H568">
        <v>2</v>
      </c>
      <c r="I568" t="s">
        <v>23</v>
      </c>
    </row>
    <row r="569" spans="5:9" x14ac:dyDescent="0.3">
      <c r="E569">
        <v>4</v>
      </c>
      <c r="F569" t="s">
        <v>31</v>
      </c>
      <c r="H569">
        <v>4</v>
      </c>
      <c r="I569" t="s">
        <v>23</v>
      </c>
    </row>
    <row r="570" spans="5:9" x14ac:dyDescent="0.3">
      <c r="E570">
        <v>2</v>
      </c>
      <c r="F570" t="s">
        <v>31</v>
      </c>
      <c r="H570">
        <v>2</v>
      </c>
      <c r="I570" t="s">
        <v>23</v>
      </c>
    </row>
    <row r="571" spans="5:9" x14ac:dyDescent="0.3">
      <c r="E571">
        <v>2</v>
      </c>
      <c r="F571" t="s">
        <v>31</v>
      </c>
      <c r="H571">
        <v>1</v>
      </c>
      <c r="I571" t="s">
        <v>23</v>
      </c>
    </row>
    <row r="572" spans="5:9" x14ac:dyDescent="0.3">
      <c r="E572">
        <v>2</v>
      </c>
      <c r="F572" t="s">
        <v>31</v>
      </c>
      <c r="H572">
        <v>5</v>
      </c>
      <c r="I572" t="s">
        <v>23</v>
      </c>
    </row>
    <row r="573" spans="5:9" x14ac:dyDescent="0.3">
      <c r="E573">
        <v>3</v>
      </c>
      <c r="F573" t="s">
        <v>31</v>
      </c>
      <c r="H573">
        <v>5</v>
      </c>
      <c r="I573" t="s">
        <v>23</v>
      </c>
    </row>
    <row r="574" spans="5:9" x14ac:dyDescent="0.3">
      <c r="E574">
        <v>1</v>
      </c>
      <c r="F574" t="s">
        <v>31</v>
      </c>
      <c r="H574">
        <v>1</v>
      </c>
      <c r="I574" t="s">
        <v>23</v>
      </c>
    </row>
    <row r="575" spans="5:9" x14ac:dyDescent="0.3">
      <c r="E575">
        <v>1</v>
      </c>
      <c r="F575" t="s">
        <v>31</v>
      </c>
      <c r="H575">
        <v>2</v>
      </c>
      <c r="I575" t="s">
        <v>23</v>
      </c>
    </row>
    <row r="576" spans="5:9" x14ac:dyDescent="0.3">
      <c r="E576">
        <v>1</v>
      </c>
      <c r="F576" t="s">
        <v>31</v>
      </c>
      <c r="H576">
        <v>1</v>
      </c>
      <c r="I576" t="s">
        <v>23</v>
      </c>
    </row>
    <row r="577" spans="5:9" x14ac:dyDescent="0.3">
      <c r="E577">
        <v>1</v>
      </c>
      <c r="F577" t="s">
        <v>31</v>
      </c>
      <c r="H577">
        <v>1</v>
      </c>
      <c r="I577" t="s">
        <v>23</v>
      </c>
    </row>
    <row r="578" spans="5:9" x14ac:dyDescent="0.3">
      <c r="E578">
        <v>2</v>
      </c>
      <c r="F578" t="s">
        <v>31</v>
      </c>
      <c r="H578">
        <v>2</v>
      </c>
      <c r="I578" t="s">
        <v>23</v>
      </c>
    </row>
    <row r="579" spans="5:9" x14ac:dyDescent="0.3">
      <c r="E579">
        <v>3</v>
      </c>
      <c r="F579" t="s">
        <v>31</v>
      </c>
      <c r="H579">
        <v>2</v>
      </c>
      <c r="I579" t="s">
        <v>23</v>
      </c>
    </row>
    <row r="580" spans="5:9" x14ac:dyDescent="0.3">
      <c r="E580">
        <v>3</v>
      </c>
      <c r="F580" t="s">
        <v>31</v>
      </c>
      <c r="H580">
        <v>3</v>
      </c>
      <c r="I580" t="s">
        <v>23</v>
      </c>
    </row>
    <row r="581" spans="5:9" x14ac:dyDescent="0.3">
      <c r="E581">
        <v>1</v>
      </c>
      <c r="F581" t="s">
        <v>31</v>
      </c>
      <c r="H581">
        <v>1</v>
      </c>
      <c r="I581" t="s">
        <v>23</v>
      </c>
    </row>
    <row r="582" spans="5:9" x14ac:dyDescent="0.3">
      <c r="E582">
        <v>2</v>
      </c>
      <c r="F582" t="s">
        <v>31</v>
      </c>
      <c r="H582">
        <v>2</v>
      </c>
      <c r="I582" t="s">
        <v>23</v>
      </c>
    </row>
    <row r="583" spans="5:9" x14ac:dyDescent="0.3">
      <c r="E583">
        <v>3</v>
      </c>
      <c r="F583" t="s">
        <v>31</v>
      </c>
      <c r="H583">
        <v>2</v>
      </c>
      <c r="I583" t="s">
        <v>23</v>
      </c>
    </row>
    <row r="584" spans="5:9" x14ac:dyDescent="0.3">
      <c r="E584">
        <v>3</v>
      </c>
      <c r="F584" t="s">
        <v>31</v>
      </c>
      <c r="H584">
        <v>2</v>
      </c>
      <c r="I584" t="s">
        <v>23</v>
      </c>
    </row>
    <row r="585" spans="5:9" x14ac:dyDescent="0.3">
      <c r="E585">
        <v>1</v>
      </c>
      <c r="F585" t="s">
        <v>31</v>
      </c>
      <c r="H585">
        <v>2</v>
      </c>
      <c r="I585" t="s">
        <v>23</v>
      </c>
    </row>
    <row r="586" spans="5:9" x14ac:dyDescent="0.3">
      <c r="E586">
        <v>2</v>
      </c>
      <c r="F586" t="s">
        <v>31</v>
      </c>
      <c r="H586">
        <v>4</v>
      </c>
      <c r="I586" t="s">
        <v>23</v>
      </c>
    </row>
    <row r="587" spans="5:9" x14ac:dyDescent="0.3">
      <c r="E587">
        <v>4</v>
      </c>
      <c r="F587" t="s">
        <v>31</v>
      </c>
      <c r="H587">
        <v>1</v>
      </c>
      <c r="I587" t="s">
        <v>23</v>
      </c>
    </row>
    <row r="588" spans="5:9" x14ac:dyDescent="0.3">
      <c r="E588">
        <v>2</v>
      </c>
      <c r="F588" t="s">
        <v>31</v>
      </c>
      <c r="H588">
        <v>2</v>
      </c>
      <c r="I588" t="s">
        <v>23</v>
      </c>
    </row>
    <row r="589" spans="5:9" x14ac:dyDescent="0.3">
      <c r="E589">
        <v>1</v>
      </c>
      <c r="F589" t="s">
        <v>31</v>
      </c>
      <c r="H589">
        <v>4</v>
      </c>
      <c r="I589" t="s">
        <v>23</v>
      </c>
    </row>
    <row r="590" spans="5:9" x14ac:dyDescent="0.3">
      <c r="E590">
        <v>1</v>
      </c>
      <c r="F590" t="s">
        <v>31</v>
      </c>
      <c r="H590">
        <v>1</v>
      </c>
      <c r="I590" t="s">
        <v>23</v>
      </c>
    </row>
    <row r="591" spans="5:9" x14ac:dyDescent="0.3">
      <c r="E591">
        <v>2</v>
      </c>
      <c r="F591" t="s">
        <v>31</v>
      </c>
      <c r="H591">
        <v>1</v>
      </c>
      <c r="I591" t="s">
        <v>23</v>
      </c>
    </row>
    <row r="592" spans="5:9" x14ac:dyDescent="0.3">
      <c r="E592">
        <v>1</v>
      </c>
      <c r="F592" t="s">
        <v>31</v>
      </c>
      <c r="H592">
        <v>2</v>
      </c>
      <c r="I592" t="s">
        <v>23</v>
      </c>
    </row>
    <row r="593" spans="5:9" x14ac:dyDescent="0.3">
      <c r="E593">
        <v>3</v>
      </c>
      <c r="F593" t="s">
        <v>31</v>
      </c>
      <c r="H593">
        <v>2</v>
      </c>
      <c r="I593" t="s">
        <v>23</v>
      </c>
    </row>
    <row r="594" spans="5:9" x14ac:dyDescent="0.3">
      <c r="E594">
        <v>1</v>
      </c>
      <c r="F594" t="s">
        <v>31</v>
      </c>
      <c r="H594">
        <v>3</v>
      </c>
      <c r="I594" t="s">
        <v>23</v>
      </c>
    </row>
    <row r="595" spans="5:9" x14ac:dyDescent="0.3">
      <c r="E595">
        <v>1</v>
      </c>
      <c r="F595" t="s">
        <v>31</v>
      </c>
      <c r="H595">
        <v>2</v>
      </c>
      <c r="I595" t="s">
        <v>23</v>
      </c>
    </row>
    <row r="596" spans="5:9" x14ac:dyDescent="0.3">
      <c r="E596">
        <v>2</v>
      </c>
      <c r="F596" t="s">
        <v>31</v>
      </c>
      <c r="H596">
        <v>2</v>
      </c>
      <c r="I596" t="s">
        <v>23</v>
      </c>
    </row>
    <row r="597" spans="5:9" x14ac:dyDescent="0.3">
      <c r="E597">
        <v>1</v>
      </c>
      <c r="F597" t="s">
        <v>31</v>
      </c>
      <c r="H597">
        <v>1</v>
      </c>
      <c r="I597" t="s">
        <v>23</v>
      </c>
    </row>
    <row r="598" spans="5:9" x14ac:dyDescent="0.3">
      <c r="E598">
        <v>2</v>
      </c>
      <c r="F598" t="s">
        <v>31</v>
      </c>
      <c r="H598">
        <v>2</v>
      </c>
      <c r="I598" t="s">
        <v>23</v>
      </c>
    </row>
    <row r="599" spans="5:9" x14ac:dyDescent="0.3">
      <c r="E599">
        <v>1</v>
      </c>
      <c r="F599" t="s">
        <v>31</v>
      </c>
      <c r="H599">
        <v>2</v>
      </c>
      <c r="I599" t="s">
        <v>23</v>
      </c>
    </row>
    <row r="600" spans="5:9" x14ac:dyDescent="0.3">
      <c r="E600">
        <v>2</v>
      </c>
      <c r="F600" t="s">
        <v>31</v>
      </c>
      <c r="H600">
        <v>2</v>
      </c>
      <c r="I600" t="s">
        <v>23</v>
      </c>
    </row>
    <row r="601" spans="5:9" x14ac:dyDescent="0.3">
      <c r="E601">
        <v>1</v>
      </c>
      <c r="F601" t="s">
        <v>31</v>
      </c>
      <c r="H601">
        <v>1</v>
      </c>
      <c r="I601" t="s">
        <v>23</v>
      </c>
    </row>
    <row r="602" spans="5:9" x14ac:dyDescent="0.3">
      <c r="E602">
        <v>2</v>
      </c>
      <c r="F602" t="s">
        <v>31</v>
      </c>
      <c r="H602">
        <v>2</v>
      </c>
      <c r="I602" t="s">
        <v>23</v>
      </c>
    </row>
    <row r="603" spans="5:9" x14ac:dyDescent="0.3">
      <c r="E603">
        <v>2</v>
      </c>
      <c r="F603" t="s">
        <v>31</v>
      </c>
      <c r="H603">
        <v>2</v>
      </c>
      <c r="I603" t="s">
        <v>23</v>
      </c>
    </row>
    <row r="604" spans="5:9" x14ac:dyDescent="0.3">
      <c r="E604">
        <v>2</v>
      </c>
      <c r="F604" t="s">
        <v>31</v>
      </c>
      <c r="H604">
        <v>2</v>
      </c>
      <c r="I604" t="s">
        <v>23</v>
      </c>
    </row>
    <row r="605" spans="5:9" x14ac:dyDescent="0.3">
      <c r="E605">
        <v>1</v>
      </c>
      <c r="F605" t="s">
        <v>31</v>
      </c>
      <c r="H605">
        <v>2</v>
      </c>
      <c r="I605" t="s">
        <v>23</v>
      </c>
    </row>
    <row r="606" spans="5:9" x14ac:dyDescent="0.3">
      <c r="E606">
        <v>2</v>
      </c>
      <c r="F606" t="s">
        <v>31</v>
      </c>
      <c r="H606">
        <v>2</v>
      </c>
      <c r="I606" t="s">
        <v>23</v>
      </c>
    </row>
    <row r="607" spans="5:9" x14ac:dyDescent="0.3">
      <c r="E607">
        <v>1</v>
      </c>
      <c r="F607" t="s">
        <v>31</v>
      </c>
      <c r="H607">
        <v>4</v>
      </c>
      <c r="I607" t="s">
        <v>23</v>
      </c>
    </row>
    <row r="608" spans="5:9" x14ac:dyDescent="0.3">
      <c r="E608">
        <v>2</v>
      </c>
      <c r="F608" t="s">
        <v>31</v>
      </c>
      <c r="H608">
        <v>1</v>
      </c>
      <c r="I608" t="s">
        <v>23</v>
      </c>
    </row>
    <row r="609" spans="5:9" x14ac:dyDescent="0.3">
      <c r="E609">
        <v>2</v>
      </c>
      <c r="F609" t="s">
        <v>31</v>
      </c>
      <c r="H609">
        <v>1</v>
      </c>
      <c r="I609" t="s">
        <v>23</v>
      </c>
    </row>
    <row r="610" spans="5:9" x14ac:dyDescent="0.3">
      <c r="E610">
        <v>1</v>
      </c>
      <c r="F610" t="s">
        <v>31</v>
      </c>
      <c r="H610">
        <v>5</v>
      </c>
      <c r="I610" t="s">
        <v>23</v>
      </c>
    </row>
    <row r="611" spans="5:9" x14ac:dyDescent="0.3">
      <c r="E611">
        <v>2</v>
      </c>
      <c r="F611" t="s">
        <v>31</v>
      </c>
      <c r="H611">
        <v>2</v>
      </c>
      <c r="I611" t="s">
        <v>23</v>
      </c>
    </row>
    <row r="612" spans="5:9" x14ac:dyDescent="0.3">
      <c r="E612">
        <v>1</v>
      </c>
      <c r="F612" t="s">
        <v>31</v>
      </c>
      <c r="H612">
        <v>1</v>
      </c>
      <c r="I612" t="s">
        <v>23</v>
      </c>
    </row>
    <row r="613" spans="5:9" x14ac:dyDescent="0.3">
      <c r="E613">
        <v>5</v>
      </c>
      <c r="F613" t="s">
        <v>31</v>
      </c>
      <c r="H613">
        <v>2</v>
      </c>
      <c r="I613" t="s">
        <v>23</v>
      </c>
    </row>
    <row r="614" spans="5:9" x14ac:dyDescent="0.3">
      <c r="E614">
        <v>1</v>
      </c>
      <c r="F614" t="s">
        <v>31</v>
      </c>
      <c r="H614">
        <v>1</v>
      </c>
      <c r="I614" t="s">
        <v>23</v>
      </c>
    </row>
    <row r="615" spans="5:9" x14ac:dyDescent="0.3">
      <c r="E615">
        <v>2</v>
      </c>
      <c r="F615" t="s">
        <v>31</v>
      </c>
      <c r="H615">
        <v>1</v>
      </c>
      <c r="I615" t="s">
        <v>23</v>
      </c>
    </row>
    <row r="616" spans="5:9" x14ac:dyDescent="0.3">
      <c r="E616">
        <v>2</v>
      </c>
      <c r="F616" t="s">
        <v>31</v>
      </c>
      <c r="H616">
        <v>3</v>
      </c>
      <c r="I616" t="s">
        <v>23</v>
      </c>
    </row>
    <row r="617" spans="5:9" x14ac:dyDescent="0.3">
      <c r="E617">
        <v>2</v>
      </c>
      <c r="F617" t="s">
        <v>31</v>
      </c>
      <c r="H617">
        <v>3</v>
      </c>
      <c r="I617" t="s">
        <v>23</v>
      </c>
    </row>
    <row r="618" spans="5:9" x14ac:dyDescent="0.3">
      <c r="E618">
        <v>2</v>
      </c>
      <c r="F618" t="s">
        <v>31</v>
      </c>
      <c r="H618">
        <v>1</v>
      </c>
      <c r="I618" t="s">
        <v>23</v>
      </c>
    </row>
    <row r="619" spans="5:9" x14ac:dyDescent="0.3">
      <c r="E619">
        <v>2</v>
      </c>
      <c r="F619" t="s">
        <v>31</v>
      </c>
      <c r="H619">
        <v>2</v>
      </c>
      <c r="I619" t="s">
        <v>23</v>
      </c>
    </row>
    <row r="620" spans="5:9" x14ac:dyDescent="0.3">
      <c r="E620">
        <v>3</v>
      </c>
      <c r="F620" t="s">
        <v>31</v>
      </c>
      <c r="H620">
        <v>2</v>
      </c>
      <c r="I620" t="s">
        <v>23</v>
      </c>
    </row>
    <row r="621" spans="5:9" x14ac:dyDescent="0.3">
      <c r="E621">
        <v>1</v>
      </c>
      <c r="F621" t="s">
        <v>31</v>
      </c>
      <c r="H621">
        <v>2</v>
      </c>
      <c r="I621" t="s">
        <v>23</v>
      </c>
    </row>
    <row r="622" spans="5:9" x14ac:dyDescent="0.3">
      <c r="E622">
        <v>2</v>
      </c>
      <c r="F622" t="s">
        <v>31</v>
      </c>
      <c r="H622">
        <v>1</v>
      </c>
      <c r="I622" t="s">
        <v>23</v>
      </c>
    </row>
    <row r="623" spans="5:9" x14ac:dyDescent="0.3">
      <c r="E623">
        <v>3</v>
      </c>
      <c r="F623" t="s">
        <v>31</v>
      </c>
      <c r="H623">
        <v>1</v>
      </c>
      <c r="I623" t="s">
        <v>23</v>
      </c>
    </row>
    <row r="624" spans="5:9" x14ac:dyDescent="0.3">
      <c r="E624">
        <v>2</v>
      </c>
      <c r="F624" t="s">
        <v>31</v>
      </c>
      <c r="H624">
        <v>2</v>
      </c>
      <c r="I624" t="s">
        <v>23</v>
      </c>
    </row>
    <row r="625" spans="5:9" x14ac:dyDescent="0.3">
      <c r="E625">
        <v>1</v>
      </c>
      <c r="F625" t="s">
        <v>31</v>
      </c>
      <c r="H625">
        <v>2</v>
      </c>
      <c r="I625" t="s">
        <v>23</v>
      </c>
    </row>
    <row r="626" spans="5:9" x14ac:dyDescent="0.3">
      <c r="E626">
        <v>3</v>
      </c>
      <c r="F626" t="s">
        <v>31</v>
      </c>
      <c r="H626">
        <v>3</v>
      </c>
      <c r="I626" t="s">
        <v>23</v>
      </c>
    </row>
    <row r="627" spans="5:9" x14ac:dyDescent="0.3">
      <c r="E627">
        <v>2</v>
      </c>
      <c r="F627" t="s">
        <v>31</v>
      </c>
      <c r="H627">
        <v>2</v>
      </c>
      <c r="I627" t="s">
        <v>23</v>
      </c>
    </row>
    <row r="628" spans="5:9" x14ac:dyDescent="0.3">
      <c r="E628">
        <v>1</v>
      </c>
      <c r="F628" t="s">
        <v>31</v>
      </c>
      <c r="H628">
        <v>3</v>
      </c>
      <c r="I628" t="s">
        <v>23</v>
      </c>
    </row>
    <row r="629" spans="5:9" x14ac:dyDescent="0.3">
      <c r="E629">
        <v>1</v>
      </c>
      <c r="F629" t="s">
        <v>31</v>
      </c>
      <c r="H629">
        <v>1</v>
      </c>
      <c r="I629" t="s">
        <v>23</v>
      </c>
    </row>
    <row r="630" spans="5:9" x14ac:dyDescent="0.3">
      <c r="E630">
        <v>3</v>
      </c>
      <c r="F630" t="s">
        <v>31</v>
      </c>
      <c r="H630">
        <v>5</v>
      </c>
      <c r="I630" t="s">
        <v>23</v>
      </c>
    </row>
    <row r="631" spans="5:9" x14ac:dyDescent="0.3">
      <c r="E631">
        <v>1</v>
      </c>
      <c r="F631" t="s">
        <v>31</v>
      </c>
      <c r="H631">
        <v>4</v>
      </c>
      <c r="I631" t="s">
        <v>23</v>
      </c>
    </row>
    <row r="632" spans="5:9" x14ac:dyDescent="0.3">
      <c r="E632">
        <v>2</v>
      </c>
      <c r="F632" t="s">
        <v>31</v>
      </c>
      <c r="H632">
        <v>2</v>
      </c>
      <c r="I632" t="s">
        <v>23</v>
      </c>
    </row>
    <row r="633" spans="5:9" x14ac:dyDescent="0.3">
      <c r="E633">
        <v>2</v>
      </c>
      <c r="F633" t="s">
        <v>31</v>
      </c>
      <c r="H633">
        <v>3</v>
      </c>
      <c r="I633" t="s">
        <v>23</v>
      </c>
    </row>
    <row r="634" spans="5:9" x14ac:dyDescent="0.3">
      <c r="E634">
        <v>2</v>
      </c>
      <c r="F634" t="s">
        <v>31</v>
      </c>
      <c r="H634">
        <v>2</v>
      </c>
      <c r="I634" t="s">
        <v>23</v>
      </c>
    </row>
    <row r="635" spans="5:9" x14ac:dyDescent="0.3">
      <c r="E635">
        <v>2</v>
      </c>
      <c r="F635" t="s">
        <v>31</v>
      </c>
      <c r="H635">
        <v>1</v>
      </c>
      <c r="I635" t="s">
        <v>23</v>
      </c>
    </row>
    <row r="636" spans="5:9" x14ac:dyDescent="0.3">
      <c r="E636">
        <v>2</v>
      </c>
      <c r="F636" t="s">
        <v>31</v>
      </c>
      <c r="H636">
        <v>2</v>
      </c>
      <c r="I636" t="s">
        <v>23</v>
      </c>
    </row>
    <row r="637" spans="5:9" x14ac:dyDescent="0.3">
      <c r="E637">
        <v>2</v>
      </c>
      <c r="F637" t="s">
        <v>31</v>
      </c>
      <c r="H637">
        <v>2</v>
      </c>
      <c r="I637" t="s">
        <v>23</v>
      </c>
    </row>
    <row r="638" spans="5:9" x14ac:dyDescent="0.3">
      <c r="E638">
        <v>1</v>
      </c>
      <c r="F638" t="s">
        <v>31</v>
      </c>
      <c r="H638">
        <v>1</v>
      </c>
      <c r="I638" t="s">
        <v>23</v>
      </c>
    </row>
    <row r="639" spans="5:9" x14ac:dyDescent="0.3">
      <c r="E639">
        <v>5</v>
      </c>
      <c r="F639" t="s">
        <v>31</v>
      </c>
      <c r="H639">
        <v>1</v>
      </c>
      <c r="I639" t="s">
        <v>23</v>
      </c>
    </row>
    <row r="640" spans="5:9" x14ac:dyDescent="0.3">
      <c r="E640">
        <v>1</v>
      </c>
      <c r="F640" t="s">
        <v>31</v>
      </c>
      <c r="H640">
        <v>1</v>
      </c>
      <c r="I640" t="s">
        <v>23</v>
      </c>
    </row>
    <row r="641" spans="5:9" x14ac:dyDescent="0.3">
      <c r="E641">
        <v>2</v>
      </c>
      <c r="F641" t="s">
        <v>31</v>
      </c>
      <c r="H641">
        <v>3</v>
      </c>
      <c r="I641" t="s">
        <v>23</v>
      </c>
    </row>
    <row r="642" spans="5:9" x14ac:dyDescent="0.3">
      <c r="E642">
        <v>3</v>
      </c>
      <c r="F642" t="s">
        <v>31</v>
      </c>
      <c r="H642">
        <v>1</v>
      </c>
      <c r="I642" t="s">
        <v>23</v>
      </c>
    </row>
    <row r="643" spans="5:9" x14ac:dyDescent="0.3">
      <c r="E643">
        <v>5</v>
      </c>
      <c r="F643" t="s">
        <v>31</v>
      </c>
      <c r="H643">
        <v>2</v>
      </c>
      <c r="I643" t="s">
        <v>23</v>
      </c>
    </row>
    <row r="644" spans="5:9" x14ac:dyDescent="0.3">
      <c r="E644">
        <v>4</v>
      </c>
      <c r="F644" t="s">
        <v>31</v>
      </c>
      <c r="H644">
        <v>1</v>
      </c>
      <c r="I644" t="s">
        <v>23</v>
      </c>
    </row>
    <row r="645" spans="5:9" x14ac:dyDescent="0.3">
      <c r="E645">
        <v>1</v>
      </c>
      <c r="F645" t="s">
        <v>31</v>
      </c>
      <c r="H645">
        <v>3</v>
      </c>
      <c r="I645" t="s">
        <v>23</v>
      </c>
    </row>
    <row r="646" spans="5:9" x14ac:dyDescent="0.3">
      <c r="E646">
        <v>2</v>
      </c>
      <c r="F646" t="s">
        <v>31</v>
      </c>
      <c r="H646">
        <v>1</v>
      </c>
      <c r="I646" t="s">
        <v>23</v>
      </c>
    </row>
    <row r="647" spans="5:9" x14ac:dyDescent="0.3">
      <c r="E647">
        <v>1</v>
      </c>
      <c r="F647" t="s">
        <v>31</v>
      </c>
      <c r="H647">
        <v>2</v>
      </c>
      <c r="I647" t="s">
        <v>23</v>
      </c>
    </row>
    <row r="648" spans="5:9" x14ac:dyDescent="0.3">
      <c r="E648">
        <v>1</v>
      </c>
      <c r="F648" t="s">
        <v>31</v>
      </c>
      <c r="H648">
        <v>1</v>
      </c>
      <c r="I648" t="s">
        <v>23</v>
      </c>
    </row>
    <row r="649" spans="5:9" x14ac:dyDescent="0.3">
      <c r="E649">
        <v>3</v>
      </c>
      <c r="F649" t="s">
        <v>31</v>
      </c>
      <c r="H649">
        <v>1</v>
      </c>
      <c r="I649" t="s">
        <v>23</v>
      </c>
    </row>
    <row r="650" spans="5:9" x14ac:dyDescent="0.3">
      <c r="E650">
        <v>1</v>
      </c>
      <c r="F650" t="s">
        <v>31</v>
      </c>
      <c r="H650">
        <v>1</v>
      </c>
      <c r="I650" t="s">
        <v>23</v>
      </c>
    </row>
    <row r="651" spans="5:9" x14ac:dyDescent="0.3">
      <c r="E651">
        <v>3</v>
      </c>
      <c r="F651" t="s">
        <v>31</v>
      </c>
      <c r="H651">
        <v>2</v>
      </c>
      <c r="I651" t="s">
        <v>23</v>
      </c>
    </row>
    <row r="652" spans="5:9" x14ac:dyDescent="0.3">
      <c r="E652">
        <v>1</v>
      </c>
      <c r="F652" t="s">
        <v>31</v>
      </c>
      <c r="H652">
        <v>3</v>
      </c>
      <c r="I652" t="s">
        <v>23</v>
      </c>
    </row>
    <row r="653" spans="5:9" x14ac:dyDescent="0.3">
      <c r="E653">
        <v>2</v>
      </c>
      <c r="F653" t="s">
        <v>31</v>
      </c>
      <c r="H653">
        <v>3</v>
      </c>
      <c r="I653" t="s">
        <v>23</v>
      </c>
    </row>
    <row r="654" spans="5:9" x14ac:dyDescent="0.3">
      <c r="E654">
        <v>1</v>
      </c>
      <c r="F654" t="s">
        <v>31</v>
      </c>
      <c r="H654">
        <v>3</v>
      </c>
      <c r="I654" t="s">
        <v>23</v>
      </c>
    </row>
    <row r="655" spans="5:9" x14ac:dyDescent="0.3">
      <c r="E655">
        <v>2</v>
      </c>
      <c r="F655" t="s">
        <v>31</v>
      </c>
      <c r="H655">
        <v>2</v>
      </c>
      <c r="I655" t="s">
        <v>23</v>
      </c>
    </row>
    <row r="656" spans="5:9" x14ac:dyDescent="0.3">
      <c r="E656">
        <v>2</v>
      </c>
      <c r="F656" t="s">
        <v>31</v>
      </c>
      <c r="H656">
        <v>1</v>
      </c>
      <c r="I656" t="s">
        <v>23</v>
      </c>
    </row>
    <row r="657" spans="5:9" x14ac:dyDescent="0.3">
      <c r="E657">
        <v>2</v>
      </c>
      <c r="F657" t="s">
        <v>31</v>
      </c>
      <c r="H657">
        <v>1</v>
      </c>
      <c r="I657" t="s">
        <v>23</v>
      </c>
    </row>
    <row r="658" spans="5:9" x14ac:dyDescent="0.3">
      <c r="E658">
        <v>1</v>
      </c>
      <c r="F658" t="s">
        <v>31</v>
      </c>
      <c r="H658">
        <v>1</v>
      </c>
      <c r="I658" t="s">
        <v>23</v>
      </c>
    </row>
    <row r="659" spans="5:9" x14ac:dyDescent="0.3">
      <c r="E659">
        <v>5</v>
      </c>
      <c r="F659" t="s">
        <v>31</v>
      </c>
      <c r="H659">
        <v>5</v>
      </c>
      <c r="I659" t="s">
        <v>23</v>
      </c>
    </row>
    <row r="660" spans="5:9" x14ac:dyDescent="0.3">
      <c r="E660">
        <v>2</v>
      </c>
      <c r="F660" t="s">
        <v>31</v>
      </c>
      <c r="H660">
        <v>1</v>
      </c>
      <c r="I660" t="s">
        <v>23</v>
      </c>
    </row>
    <row r="661" spans="5:9" x14ac:dyDescent="0.3">
      <c r="E661">
        <v>1</v>
      </c>
      <c r="F661" t="s">
        <v>31</v>
      </c>
      <c r="H661">
        <v>3</v>
      </c>
      <c r="I661" t="s">
        <v>23</v>
      </c>
    </row>
    <row r="662" spans="5:9" x14ac:dyDescent="0.3">
      <c r="E662">
        <v>2</v>
      </c>
      <c r="F662" t="s">
        <v>31</v>
      </c>
      <c r="H662">
        <v>2</v>
      </c>
      <c r="I662" t="s">
        <v>23</v>
      </c>
    </row>
    <row r="663" spans="5:9" x14ac:dyDescent="0.3">
      <c r="E663">
        <v>4</v>
      </c>
      <c r="F663" t="s">
        <v>31</v>
      </c>
      <c r="H663">
        <v>2</v>
      </c>
      <c r="I663" t="s">
        <v>23</v>
      </c>
    </row>
    <row r="664" spans="5:9" x14ac:dyDescent="0.3">
      <c r="E664">
        <v>2</v>
      </c>
      <c r="F664" t="s">
        <v>31</v>
      </c>
      <c r="H664">
        <v>4</v>
      </c>
      <c r="I664" t="s">
        <v>23</v>
      </c>
    </row>
    <row r="665" spans="5:9" x14ac:dyDescent="0.3">
      <c r="E665">
        <v>3</v>
      </c>
      <c r="F665" t="s">
        <v>31</v>
      </c>
      <c r="H665">
        <v>2</v>
      </c>
      <c r="I665" t="s">
        <v>23</v>
      </c>
    </row>
    <row r="666" spans="5:9" x14ac:dyDescent="0.3">
      <c r="E666">
        <v>1</v>
      </c>
      <c r="F666" t="s">
        <v>31</v>
      </c>
      <c r="H666">
        <v>2</v>
      </c>
      <c r="I666" t="s">
        <v>23</v>
      </c>
    </row>
    <row r="667" spans="5:9" x14ac:dyDescent="0.3">
      <c r="E667">
        <v>2</v>
      </c>
      <c r="F667" t="s">
        <v>31</v>
      </c>
      <c r="H667">
        <v>1</v>
      </c>
      <c r="I667" t="s">
        <v>23</v>
      </c>
    </row>
    <row r="668" spans="5:9" x14ac:dyDescent="0.3">
      <c r="E668">
        <v>2</v>
      </c>
      <c r="F668" t="s">
        <v>31</v>
      </c>
      <c r="H668">
        <v>3</v>
      </c>
      <c r="I668" t="s">
        <v>23</v>
      </c>
    </row>
    <row r="669" spans="5:9" x14ac:dyDescent="0.3">
      <c r="E669">
        <v>2</v>
      </c>
      <c r="F669" t="s">
        <v>31</v>
      </c>
      <c r="H669">
        <v>2</v>
      </c>
      <c r="I669" t="s">
        <v>23</v>
      </c>
    </row>
    <row r="670" spans="5:9" x14ac:dyDescent="0.3">
      <c r="E670">
        <v>2</v>
      </c>
      <c r="F670" t="s">
        <v>31</v>
      </c>
      <c r="H670">
        <v>2</v>
      </c>
      <c r="I670" t="s">
        <v>23</v>
      </c>
    </row>
    <row r="671" spans="5:9" x14ac:dyDescent="0.3">
      <c r="E671">
        <v>1</v>
      </c>
      <c r="F671" t="s">
        <v>31</v>
      </c>
      <c r="H671">
        <v>2</v>
      </c>
      <c r="I671" t="s">
        <v>23</v>
      </c>
    </row>
    <row r="672" spans="5:9" x14ac:dyDescent="0.3">
      <c r="E672">
        <v>1</v>
      </c>
      <c r="F672" t="s">
        <v>31</v>
      </c>
      <c r="H672">
        <v>1</v>
      </c>
      <c r="I672" t="s">
        <v>23</v>
      </c>
    </row>
    <row r="673" spans="5:9" x14ac:dyDescent="0.3">
      <c r="E673">
        <v>1</v>
      </c>
      <c r="F673" t="s">
        <v>31</v>
      </c>
      <c r="H673">
        <v>2</v>
      </c>
      <c r="I673" t="s">
        <v>23</v>
      </c>
    </row>
    <row r="674" spans="5:9" x14ac:dyDescent="0.3">
      <c r="E674">
        <v>5</v>
      </c>
      <c r="F674" t="s">
        <v>31</v>
      </c>
      <c r="H674">
        <v>1</v>
      </c>
      <c r="I674" t="s">
        <v>23</v>
      </c>
    </row>
    <row r="675" spans="5:9" x14ac:dyDescent="0.3">
      <c r="E675">
        <v>1</v>
      </c>
      <c r="F675" t="s">
        <v>31</v>
      </c>
      <c r="H675">
        <v>1</v>
      </c>
      <c r="I675" t="s">
        <v>23</v>
      </c>
    </row>
    <row r="676" spans="5:9" x14ac:dyDescent="0.3">
      <c r="E676">
        <v>2</v>
      </c>
      <c r="F676" t="s">
        <v>31</v>
      </c>
      <c r="H676">
        <v>2</v>
      </c>
      <c r="I676" t="s">
        <v>23</v>
      </c>
    </row>
    <row r="677" spans="5:9" x14ac:dyDescent="0.3">
      <c r="E677">
        <v>2</v>
      </c>
      <c r="F677" t="s">
        <v>31</v>
      </c>
      <c r="H677">
        <v>1</v>
      </c>
      <c r="I677" t="s">
        <v>23</v>
      </c>
    </row>
    <row r="678" spans="5:9" x14ac:dyDescent="0.3">
      <c r="E678">
        <v>1</v>
      </c>
      <c r="F678" t="s">
        <v>31</v>
      </c>
      <c r="H678">
        <v>3</v>
      </c>
      <c r="I678" t="s">
        <v>23</v>
      </c>
    </row>
    <row r="679" spans="5:9" x14ac:dyDescent="0.3">
      <c r="E679">
        <v>3</v>
      </c>
      <c r="F679" t="s">
        <v>31</v>
      </c>
      <c r="H679">
        <v>4</v>
      </c>
      <c r="I679" t="s">
        <v>23</v>
      </c>
    </row>
    <row r="680" spans="5:9" x14ac:dyDescent="0.3">
      <c r="E680">
        <v>1</v>
      </c>
      <c r="F680" t="s">
        <v>31</v>
      </c>
      <c r="H680">
        <v>1</v>
      </c>
      <c r="I680" t="s">
        <v>23</v>
      </c>
    </row>
    <row r="681" spans="5:9" x14ac:dyDescent="0.3">
      <c r="E681">
        <v>2</v>
      </c>
      <c r="F681" t="s">
        <v>31</v>
      </c>
      <c r="H681">
        <v>2</v>
      </c>
      <c r="I681" t="s">
        <v>23</v>
      </c>
    </row>
    <row r="682" spans="5:9" x14ac:dyDescent="0.3">
      <c r="E682">
        <v>2</v>
      </c>
      <c r="F682" t="s">
        <v>31</v>
      </c>
      <c r="H682">
        <v>3</v>
      </c>
      <c r="I682" t="s">
        <v>23</v>
      </c>
    </row>
    <row r="683" spans="5:9" x14ac:dyDescent="0.3">
      <c r="E683">
        <v>1</v>
      </c>
      <c r="F683" t="s">
        <v>31</v>
      </c>
      <c r="H683">
        <v>2</v>
      </c>
      <c r="I683" t="s">
        <v>23</v>
      </c>
    </row>
    <row r="684" spans="5:9" x14ac:dyDescent="0.3">
      <c r="E684">
        <v>1</v>
      </c>
      <c r="F684" t="s">
        <v>31</v>
      </c>
      <c r="H684">
        <v>2</v>
      </c>
      <c r="I684" t="s">
        <v>23</v>
      </c>
    </row>
    <row r="685" spans="5:9" x14ac:dyDescent="0.3">
      <c r="E685">
        <v>4</v>
      </c>
      <c r="F685" t="s">
        <v>31</v>
      </c>
      <c r="H685">
        <v>2</v>
      </c>
      <c r="I685" t="s">
        <v>23</v>
      </c>
    </row>
    <row r="686" spans="5:9" x14ac:dyDescent="0.3">
      <c r="E686">
        <v>2</v>
      </c>
      <c r="F686" t="s">
        <v>31</v>
      </c>
      <c r="H686">
        <v>1</v>
      </c>
      <c r="I686" t="s">
        <v>23</v>
      </c>
    </row>
    <row r="687" spans="5:9" x14ac:dyDescent="0.3">
      <c r="E687">
        <v>2</v>
      </c>
      <c r="F687" t="s">
        <v>31</v>
      </c>
      <c r="H687">
        <v>1</v>
      </c>
      <c r="I687" t="s">
        <v>23</v>
      </c>
    </row>
    <row r="688" spans="5:9" x14ac:dyDescent="0.3">
      <c r="E688">
        <v>2</v>
      </c>
      <c r="F688" t="s">
        <v>31</v>
      </c>
      <c r="H688">
        <v>1</v>
      </c>
      <c r="I688" t="s">
        <v>23</v>
      </c>
    </row>
    <row r="689" spans="5:9" x14ac:dyDescent="0.3">
      <c r="E689">
        <v>2</v>
      </c>
      <c r="F689" t="s">
        <v>31</v>
      </c>
      <c r="H689">
        <v>1</v>
      </c>
      <c r="I689" t="s">
        <v>23</v>
      </c>
    </row>
    <row r="690" spans="5:9" x14ac:dyDescent="0.3">
      <c r="E690">
        <v>5</v>
      </c>
      <c r="F690" t="s">
        <v>31</v>
      </c>
      <c r="H690">
        <v>1</v>
      </c>
      <c r="I690" t="s">
        <v>23</v>
      </c>
    </row>
    <row r="691" spans="5:9" x14ac:dyDescent="0.3">
      <c r="E691">
        <v>2</v>
      </c>
      <c r="F691" t="s">
        <v>31</v>
      </c>
      <c r="H691">
        <v>1</v>
      </c>
      <c r="I691" t="s">
        <v>23</v>
      </c>
    </row>
    <row r="692" spans="5:9" x14ac:dyDescent="0.3">
      <c r="E692">
        <v>3</v>
      </c>
      <c r="F692" t="s">
        <v>31</v>
      </c>
      <c r="H692">
        <v>3</v>
      </c>
      <c r="I692" t="s">
        <v>23</v>
      </c>
    </row>
    <row r="693" spans="5:9" x14ac:dyDescent="0.3">
      <c r="E693">
        <v>1</v>
      </c>
      <c r="F693" t="s">
        <v>31</v>
      </c>
      <c r="H693">
        <v>2</v>
      </c>
      <c r="I693" t="s">
        <v>23</v>
      </c>
    </row>
    <row r="694" spans="5:9" x14ac:dyDescent="0.3">
      <c r="E694">
        <v>1</v>
      </c>
      <c r="F694" t="s">
        <v>31</v>
      </c>
      <c r="H694">
        <v>1</v>
      </c>
      <c r="I694" t="s">
        <v>23</v>
      </c>
    </row>
    <row r="695" spans="5:9" x14ac:dyDescent="0.3">
      <c r="E695">
        <v>2</v>
      </c>
      <c r="F695" t="s">
        <v>31</v>
      </c>
      <c r="H695">
        <v>2</v>
      </c>
      <c r="I695" t="s">
        <v>23</v>
      </c>
    </row>
    <row r="696" spans="5:9" x14ac:dyDescent="0.3">
      <c r="E696">
        <v>1</v>
      </c>
      <c r="F696" t="s">
        <v>31</v>
      </c>
      <c r="H696">
        <v>1</v>
      </c>
      <c r="I696" t="s">
        <v>23</v>
      </c>
    </row>
    <row r="697" spans="5:9" x14ac:dyDescent="0.3">
      <c r="E697">
        <v>2</v>
      </c>
      <c r="F697" t="s">
        <v>31</v>
      </c>
      <c r="H697">
        <v>1</v>
      </c>
      <c r="I697" t="s">
        <v>23</v>
      </c>
    </row>
    <row r="698" spans="5:9" x14ac:dyDescent="0.3">
      <c r="E698">
        <v>2</v>
      </c>
      <c r="F698" t="s">
        <v>31</v>
      </c>
      <c r="H698">
        <v>1</v>
      </c>
      <c r="I698" t="s">
        <v>23</v>
      </c>
    </row>
    <row r="699" spans="5:9" x14ac:dyDescent="0.3">
      <c r="E699">
        <v>2</v>
      </c>
      <c r="F699" t="s">
        <v>31</v>
      </c>
      <c r="H699">
        <v>3</v>
      </c>
      <c r="I699" t="s">
        <v>23</v>
      </c>
    </row>
    <row r="700" spans="5:9" x14ac:dyDescent="0.3">
      <c r="E700">
        <v>5</v>
      </c>
      <c r="F700" t="s">
        <v>31</v>
      </c>
      <c r="H700">
        <v>1</v>
      </c>
      <c r="I700" t="s">
        <v>23</v>
      </c>
    </row>
    <row r="701" spans="5:9" x14ac:dyDescent="0.3">
      <c r="E701">
        <v>2</v>
      </c>
      <c r="F701" t="s">
        <v>31</v>
      </c>
      <c r="H701">
        <v>1</v>
      </c>
      <c r="I701" t="s">
        <v>23</v>
      </c>
    </row>
    <row r="702" spans="5:9" x14ac:dyDescent="0.3">
      <c r="E702">
        <v>3</v>
      </c>
      <c r="F702" t="s">
        <v>31</v>
      </c>
      <c r="H702">
        <v>4</v>
      </c>
      <c r="I702" t="s">
        <v>23</v>
      </c>
    </row>
    <row r="703" spans="5:9" x14ac:dyDescent="0.3">
      <c r="E703">
        <v>2</v>
      </c>
      <c r="F703" t="s">
        <v>31</v>
      </c>
      <c r="H703">
        <v>1</v>
      </c>
      <c r="I703" t="s">
        <v>23</v>
      </c>
    </row>
    <row r="704" spans="5:9" x14ac:dyDescent="0.3">
      <c r="E704">
        <v>1</v>
      </c>
      <c r="F704" t="s">
        <v>31</v>
      </c>
      <c r="H704">
        <v>2</v>
      </c>
      <c r="I704" t="s">
        <v>23</v>
      </c>
    </row>
    <row r="705" spans="5:9" x14ac:dyDescent="0.3">
      <c r="E705">
        <v>2</v>
      </c>
      <c r="F705" t="s">
        <v>31</v>
      </c>
      <c r="H705">
        <v>1</v>
      </c>
      <c r="I705" t="s">
        <v>23</v>
      </c>
    </row>
    <row r="706" spans="5:9" x14ac:dyDescent="0.3">
      <c r="E706">
        <v>2</v>
      </c>
      <c r="F706" t="s">
        <v>31</v>
      </c>
      <c r="H706">
        <v>1</v>
      </c>
      <c r="I706" t="s">
        <v>23</v>
      </c>
    </row>
    <row r="707" spans="5:9" x14ac:dyDescent="0.3">
      <c r="E707">
        <v>1</v>
      </c>
      <c r="F707" t="s">
        <v>31</v>
      </c>
      <c r="H707">
        <v>1</v>
      </c>
      <c r="I707" t="s">
        <v>23</v>
      </c>
    </row>
    <row r="708" spans="5:9" x14ac:dyDescent="0.3">
      <c r="E708">
        <v>1</v>
      </c>
      <c r="F708" t="s">
        <v>31</v>
      </c>
      <c r="H708">
        <v>5</v>
      </c>
      <c r="I708" t="s">
        <v>23</v>
      </c>
    </row>
    <row r="709" spans="5:9" x14ac:dyDescent="0.3">
      <c r="E709">
        <v>1</v>
      </c>
      <c r="F709" t="s">
        <v>31</v>
      </c>
      <c r="H709">
        <v>5</v>
      </c>
      <c r="I709" t="s">
        <v>23</v>
      </c>
    </row>
    <row r="710" spans="5:9" x14ac:dyDescent="0.3">
      <c r="E710">
        <v>2</v>
      </c>
      <c r="F710" t="s">
        <v>31</v>
      </c>
      <c r="H710">
        <v>1</v>
      </c>
      <c r="I710" t="s">
        <v>23</v>
      </c>
    </row>
    <row r="711" spans="5:9" x14ac:dyDescent="0.3">
      <c r="E711">
        <v>3</v>
      </c>
      <c r="F711" t="s">
        <v>31</v>
      </c>
      <c r="H711">
        <v>2</v>
      </c>
      <c r="I711" t="s">
        <v>23</v>
      </c>
    </row>
    <row r="712" spans="5:9" x14ac:dyDescent="0.3">
      <c r="E712">
        <v>1</v>
      </c>
      <c r="F712" t="s">
        <v>31</v>
      </c>
      <c r="H712">
        <v>1</v>
      </c>
      <c r="I712" t="s">
        <v>23</v>
      </c>
    </row>
    <row r="713" spans="5:9" x14ac:dyDescent="0.3">
      <c r="H713">
        <v>2</v>
      </c>
      <c r="I713" t="s">
        <v>23</v>
      </c>
    </row>
    <row r="714" spans="5:9" x14ac:dyDescent="0.3">
      <c r="H714">
        <v>1</v>
      </c>
      <c r="I714" t="s">
        <v>23</v>
      </c>
    </row>
    <row r="715" spans="5:9" x14ac:dyDescent="0.3">
      <c r="H715">
        <v>1</v>
      </c>
      <c r="I715" t="s">
        <v>23</v>
      </c>
    </row>
    <row r="716" spans="5:9" x14ac:dyDescent="0.3">
      <c r="H716">
        <v>1</v>
      </c>
      <c r="I716" t="s">
        <v>23</v>
      </c>
    </row>
    <row r="717" spans="5:9" x14ac:dyDescent="0.3">
      <c r="H717">
        <v>1</v>
      </c>
      <c r="I717" t="s">
        <v>23</v>
      </c>
    </row>
    <row r="718" spans="5:9" x14ac:dyDescent="0.3">
      <c r="H718">
        <v>1</v>
      </c>
      <c r="I718" t="s">
        <v>23</v>
      </c>
    </row>
    <row r="719" spans="5:9" x14ac:dyDescent="0.3">
      <c r="H719">
        <v>2</v>
      </c>
      <c r="I719" t="s">
        <v>23</v>
      </c>
    </row>
    <row r="720" spans="5:9" x14ac:dyDescent="0.3">
      <c r="H720">
        <v>1</v>
      </c>
      <c r="I720" t="s">
        <v>23</v>
      </c>
    </row>
    <row r="721" spans="8:9" x14ac:dyDescent="0.3">
      <c r="H721">
        <v>1</v>
      </c>
      <c r="I721" t="s">
        <v>23</v>
      </c>
    </row>
    <row r="722" spans="8:9" x14ac:dyDescent="0.3">
      <c r="H722">
        <v>1</v>
      </c>
      <c r="I722" t="s">
        <v>23</v>
      </c>
    </row>
    <row r="723" spans="8:9" x14ac:dyDescent="0.3">
      <c r="H723">
        <v>3</v>
      </c>
      <c r="I723" t="s">
        <v>23</v>
      </c>
    </row>
    <row r="724" spans="8:9" x14ac:dyDescent="0.3">
      <c r="H724">
        <v>2</v>
      </c>
      <c r="I724" t="s">
        <v>23</v>
      </c>
    </row>
    <row r="725" spans="8:9" x14ac:dyDescent="0.3">
      <c r="H725">
        <v>5</v>
      </c>
      <c r="I725" t="s">
        <v>23</v>
      </c>
    </row>
    <row r="726" spans="8:9" x14ac:dyDescent="0.3">
      <c r="H726">
        <v>2</v>
      </c>
      <c r="I726" t="s">
        <v>23</v>
      </c>
    </row>
    <row r="727" spans="8:9" x14ac:dyDescent="0.3">
      <c r="H727">
        <v>1</v>
      </c>
      <c r="I727" t="s">
        <v>23</v>
      </c>
    </row>
    <row r="728" spans="8:9" x14ac:dyDescent="0.3">
      <c r="H728">
        <v>2</v>
      </c>
      <c r="I728" t="s">
        <v>23</v>
      </c>
    </row>
    <row r="729" spans="8:9" x14ac:dyDescent="0.3">
      <c r="H729">
        <v>1</v>
      </c>
      <c r="I729" t="s">
        <v>23</v>
      </c>
    </row>
    <row r="730" spans="8:9" x14ac:dyDescent="0.3">
      <c r="H730">
        <v>3</v>
      </c>
      <c r="I730" t="s">
        <v>23</v>
      </c>
    </row>
    <row r="731" spans="8:9" x14ac:dyDescent="0.3">
      <c r="H731">
        <v>1</v>
      </c>
      <c r="I731" t="s">
        <v>23</v>
      </c>
    </row>
    <row r="732" spans="8:9" x14ac:dyDescent="0.3">
      <c r="H732">
        <v>3</v>
      </c>
      <c r="I732" t="s">
        <v>23</v>
      </c>
    </row>
    <row r="733" spans="8:9" x14ac:dyDescent="0.3">
      <c r="H733">
        <v>2</v>
      </c>
      <c r="I733" t="s">
        <v>23</v>
      </c>
    </row>
    <row r="734" spans="8:9" x14ac:dyDescent="0.3">
      <c r="H734">
        <v>3</v>
      </c>
      <c r="I734" t="s">
        <v>23</v>
      </c>
    </row>
    <row r="735" spans="8:9" x14ac:dyDescent="0.3">
      <c r="H735">
        <v>3</v>
      </c>
      <c r="I735" t="s">
        <v>23</v>
      </c>
    </row>
    <row r="736" spans="8:9" x14ac:dyDescent="0.3">
      <c r="H736">
        <v>1</v>
      </c>
      <c r="I736" t="s">
        <v>23</v>
      </c>
    </row>
    <row r="737" spans="8:9" x14ac:dyDescent="0.3">
      <c r="H737">
        <v>2</v>
      </c>
      <c r="I737" t="s">
        <v>23</v>
      </c>
    </row>
    <row r="738" spans="8:9" x14ac:dyDescent="0.3">
      <c r="H738">
        <v>2</v>
      </c>
      <c r="I738" t="s">
        <v>23</v>
      </c>
    </row>
    <row r="739" spans="8:9" x14ac:dyDescent="0.3">
      <c r="H739">
        <v>2</v>
      </c>
      <c r="I739" t="s">
        <v>23</v>
      </c>
    </row>
    <row r="740" spans="8:9" x14ac:dyDescent="0.3">
      <c r="H740">
        <v>2</v>
      </c>
      <c r="I740" t="s">
        <v>23</v>
      </c>
    </row>
    <row r="741" spans="8:9" x14ac:dyDescent="0.3">
      <c r="H741">
        <v>5</v>
      </c>
      <c r="I741" t="s">
        <v>23</v>
      </c>
    </row>
    <row r="742" spans="8:9" x14ac:dyDescent="0.3">
      <c r="H742">
        <v>3</v>
      </c>
      <c r="I742" t="s">
        <v>23</v>
      </c>
    </row>
    <row r="743" spans="8:9" x14ac:dyDescent="0.3">
      <c r="H743">
        <v>3</v>
      </c>
      <c r="I743" t="s">
        <v>23</v>
      </c>
    </row>
    <row r="744" spans="8:9" x14ac:dyDescent="0.3">
      <c r="H744">
        <v>4</v>
      </c>
      <c r="I744" t="s">
        <v>23</v>
      </c>
    </row>
    <row r="745" spans="8:9" x14ac:dyDescent="0.3">
      <c r="H745">
        <v>2</v>
      </c>
      <c r="I745" t="s">
        <v>23</v>
      </c>
    </row>
    <row r="746" spans="8:9" x14ac:dyDescent="0.3">
      <c r="H746">
        <v>3</v>
      </c>
      <c r="I746" t="s">
        <v>23</v>
      </c>
    </row>
    <row r="747" spans="8:9" x14ac:dyDescent="0.3">
      <c r="H747">
        <v>1</v>
      </c>
      <c r="I747" t="s">
        <v>23</v>
      </c>
    </row>
    <row r="748" spans="8:9" x14ac:dyDescent="0.3">
      <c r="H748">
        <v>2</v>
      </c>
      <c r="I748" t="s">
        <v>23</v>
      </c>
    </row>
    <row r="749" spans="8:9" x14ac:dyDescent="0.3">
      <c r="H749">
        <v>1</v>
      </c>
      <c r="I749" t="s">
        <v>23</v>
      </c>
    </row>
    <row r="750" spans="8:9" x14ac:dyDescent="0.3">
      <c r="H750">
        <v>1</v>
      </c>
      <c r="I750" t="s">
        <v>23</v>
      </c>
    </row>
    <row r="751" spans="8:9" x14ac:dyDescent="0.3">
      <c r="H751">
        <v>2</v>
      </c>
      <c r="I751" t="s">
        <v>23</v>
      </c>
    </row>
    <row r="752" spans="8:9" x14ac:dyDescent="0.3">
      <c r="H752">
        <v>1</v>
      </c>
      <c r="I752" t="s">
        <v>23</v>
      </c>
    </row>
    <row r="753" spans="8:9" x14ac:dyDescent="0.3">
      <c r="H753">
        <v>2</v>
      </c>
      <c r="I753" t="s">
        <v>23</v>
      </c>
    </row>
    <row r="754" spans="8:9" x14ac:dyDescent="0.3">
      <c r="H754">
        <v>2</v>
      </c>
      <c r="I754" t="s">
        <v>23</v>
      </c>
    </row>
    <row r="755" spans="8:9" x14ac:dyDescent="0.3">
      <c r="H755">
        <v>3</v>
      </c>
      <c r="I755" t="s">
        <v>23</v>
      </c>
    </row>
    <row r="756" spans="8:9" x14ac:dyDescent="0.3">
      <c r="H756">
        <v>2</v>
      </c>
      <c r="I756" t="s">
        <v>23</v>
      </c>
    </row>
    <row r="757" spans="8:9" x14ac:dyDescent="0.3">
      <c r="H757">
        <v>2</v>
      </c>
      <c r="I757" t="s">
        <v>23</v>
      </c>
    </row>
    <row r="758" spans="8:9" x14ac:dyDescent="0.3">
      <c r="H758">
        <v>1</v>
      </c>
      <c r="I758" t="s">
        <v>23</v>
      </c>
    </row>
    <row r="759" spans="8:9" x14ac:dyDescent="0.3">
      <c r="H759">
        <v>3</v>
      </c>
      <c r="I759" t="s">
        <v>23</v>
      </c>
    </row>
    <row r="760" spans="8:9" x14ac:dyDescent="0.3">
      <c r="H760">
        <v>2</v>
      </c>
      <c r="I760" t="s">
        <v>23</v>
      </c>
    </row>
    <row r="761" spans="8:9" x14ac:dyDescent="0.3">
      <c r="H761">
        <v>3</v>
      </c>
      <c r="I761" t="s">
        <v>23</v>
      </c>
    </row>
    <row r="762" spans="8:9" x14ac:dyDescent="0.3">
      <c r="H762">
        <v>1</v>
      </c>
      <c r="I762" t="s">
        <v>23</v>
      </c>
    </row>
    <row r="763" spans="8:9" x14ac:dyDescent="0.3">
      <c r="H763">
        <v>2</v>
      </c>
      <c r="I763" t="s">
        <v>23</v>
      </c>
    </row>
    <row r="764" spans="8:9" x14ac:dyDescent="0.3">
      <c r="H764">
        <v>3</v>
      </c>
      <c r="I764" t="s">
        <v>23</v>
      </c>
    </row>
    <row r="765" spans="8:9" x14ac:dyDescent="0.3">
      <c r="H765">
        <v>4</v>
      </c>
      <c r="I765" t="s">
        <v>23</v>
      </c>
    </row>
    <row r="766" spans="8:9" x14ac:dyDescent="0.3">
      <c r="H766">
        <v>2</v>
      </c>
      <c r="I766" t="s">
        <v>23</v>
      </c>
    </row>
    <row r="767" spans="8:9" x14ac:dyDescent="0.3">
      <c r="H767">
        <v>2</v>
      </c>
      <c r="I767" t="s">
        <v>23</v>
      </c>
    </row>
    <row r="768" spans="8:9" x14ac:dyDescent="0.3">
      <c r="H768">
        <v>3</v>
      </c>
      <c r="I768" t="s">
        <v>23</v>
      </c>
    </row>
    <row r="769" spans="8:9" x14ac:dyDescent="0.3">
      <c r="H769">
        <v>2</v>
      </c>
      <c r="I769" t="s">
        <v>23</v>
      </c>
    </row>
    <row r="770" spans="8:9" x14ac:dyDescent="0.3">
      <c r="H770">
        <v>3</v>
      </c>
      <c r="I770" t="s">
        <v>23</v>
      </c>
    </row>
    <row r="771" spans="8:9" x14ac:dyDescent="0.3">
      <c r="H771">
        <v>2</v>
      </c>
      <c r="I771" t="s">
        <v>23</v>
      </c>
    </row>
    <row r="772" spans="8:9" x14ac:dyDescent="0.3">
      <c r="H772">
        <v>2</v>
      </c>
      <c r="I772" t="s">
        <v>23</v>
      </c>
    </row>
    <row r="773" spans="8:9" x14ac:dyDescent="0.3">
      <c r="H773">
        <v>4</v>
      </c>
      <c r="I773" t="s">
        <v>23</v>
      </c>
    </row>
    <row r="774" spans="8:9" x14ac:dyDescent="0.3">
      <c r="H774">
        <v>2</v>
      </c>
      <c r="I774" t="s">
        <v>23</v>
      </c>
    </row>
    <row r="775" spans="8:9" x14ac:dyDescent="0.3">
      <c r="H775">
        <v>1</v>
      </c>
      <c r="I775" t="s">
        <v>23</v>
      </c>
    </row>
    <row r="776" spans="8:9" x14ac:dyDescent="0.3">
      <c r="H776">
        <v>1</v>
      </c>
      <c r="I776" t="s">
        <v>23</v>
      </c>
    </row>
    <row r="777" spans="8:9" x14ac:dyDescent="0.3">
      <c r="H777">
        <v>2</v>
      </c>
      <c r="I777" t="s">
        <v>23</v>
      </c>
    </row>
    <row r="778" spans="8:9" x14ac:dyDescent="0.3">
      <c r="H778">
        <v>2</v>
      </c>
      <c r="I778" t="s">
        <v>23</v>
      </c>
    </row>
    <row r="779" spans="8:9" x14ac:dyDescent="0.3">
      <c r="H779">
        <v>5</v>
      </c>
      <c r="I779" t="s">
        <v>23</v>
      </c>
    </row>
    <row r="780" spans="8:9" x14ac:dyDescent="0.3">
      <c r="H780">
        <v>5</v>
      </c>
      <c r="I780" t="s">
        <v>23</v>
      </c>
    </row>
    <row r="781" spans="8:9" x14ac:dyDescent="0.3">
      <c r="H781">
        <v>2</v>
      </c>
      <c r="I781" t="s">
        <v>23</v>
      </c>
    </row>
    <row r="782" spans="8:9" x14ac:dyDescent="0.3">
      <c r="H782">
        <v>1</v>
      </c>
      <c r="I782" t="s">
        <v>23</v>
      </c>
    </row>
    <row r="783" spans="8:9" x14ac:dyDescent="0.3">
      <c r="H783">
        <v>1</v>
      </c>
      <c r="I783" t="s">
        <v>23</v>
      </c>
    </row>
    <row r="784" spans="8:9" x14ac:dyDescent="0.3">
      <c r="H784">
        <v>3</v>
      </c>
      <c r="I784" t="s">
        <v>23</v>
      </c>
    </row>
    <row r="785" spans="8:9" x14ac:dyDescent="0.3">
      <c r="H785">
        <v>2</v>
      </c>
      <c r="I785" t="s">
        <v>23</v>
      </c>
    </row>
    <row r="786" spans="8:9" x14ac:dyDescent="0.3">
      <c r="H786">
        <v>4</v>
      </c>
      <c r="I786" t="s">
        <v>23</v>
      </c>
    </row>
    <row r="787" spans="8:9" x14ac:dyDescent="0.3">
      <c r="H787">
        <v>1</v>
      </c>
      <c r="I787" t="s">
        <v>23</v>
      </c>
    </row>
    <row r="788" spans="8:9" x14ac:dyDescent="0.3">
      <c r="H788">
        <v>2</v>
      </c>
      <c r="I788" t="s">
        <v>23</v>
      </c>
    </row>
    <row r="789" spans="8:9" x14ac:dyDescent="0.3">
      <c r="H789">
        <v>3</v>
      </c>
      <c r="I789" t="s">
        <v>23</v>
      </c>
    </row>
    <row r="790" spans="8:9" x14ac:dyDescent="0.3">
      <c r="H790">
        <v>3</v>
      </c>
      <c r="I790" t="s">
        <v>23</v>
      </c>
    </row>
    <row r="791" spans="8:9" x14ac:dyDescent="0.3">
      <c r="H791">
        <v>1</v>
      </c>
      <c r="I791" t="s">
        <v>23</v>
      </c>
    </row>
    <row r="792" spans="8:9" x14ac:dyDescent="0.3">
      <c r="H792">
        <v>4</v>
      </c>
      <c r="I792" t="s">
        <v>23</v>
      </c>
    </row>
    <row r="793" spans="8:9" x14ac:dyDescent="0.3">
      <c r="H793">
        <v>1</v>
      </c>
      <c r="I793" t="s">
        <v>23</v>
      </c>
    </row>
    <row r="794" spans="8:9" x14ac:dyDescent="0.3">
      <c r="H794">
        <v>5</v>
      </c>
      <c r="I794" t="s">
        <v>23</v>
      </c>
    </row>
    <row r="795" spans="8:9" x14ac:dyDescent="0.3">
      <c r="H795">
        <v>2</v>
      </c>
      <c r="I795" t="s">
        <v>23</v>
      </c>
    </row>
    <row r="796" spans="8:9" x14ac:dyDescent="0.3">
      <c r="H796">
        <v>1</v>
      </c>
      <c r="I796" t="s">
        <v>23</v>
      </c>
    </row>
    <row r="797" spans="8:9" x14ac:dyDescent="0.3">
      <c r="H797">
        <v>3</v>
      </c>
      <c r="I797" t="s">
        <v>23</v>
      </c>
    </row>
    <row r="798" spans="8:9" x14ac:dyDescent="0.3">
      <c r="H798">
        <v>1</v>
      </c>
      <c r="I798" t="s">
        <v>23</v>
      </c>
    </row>
    <row r="799" spans="8:9" x14ac:dyDescent="0.3">
      <c r="H799">
        <v>1</v>
      </c>
      <c r="I799" t="s">
        <v>23</v>
      </c>
    </row>
    <row r="800" spans="8:9" x14ac:dyDescent="0.3">
      <c r="H800">
        <v>1</v>
      </c>
      <c r="I800" t="s">
        <v>23</v>
      </c>
    </row>
    <row r="801" spans="8:9" x14ac:dyDescent="0.3">
      <c r="H801">
        <v>3</v>
      </c>
      <c r="I801" t="s">
        <v>23</v>
      </c>
    </row>
    <row r="802" spans="8:9" x14ac:dyDescent="0.3">
      <c r="H802">
        <v>2</v>
      </c>
      <c r="I802" t="s">
        <v>23</v>
      </c>
    </row>
    <row r="803" spans="8:9" x14ac:dyDescent="0.3">
      <c r="H803">
        <v>3</v>
      </c>
      <c r="I803" t="s">
        <v>23</v>
      </c>
    </row>
    <row r="804" spans="8:9" x14ac:dyDescent="0.3">
      <c r="H804">
        <v>1</v>
      </c>
      <c r="I804" t="s">
        <v>23</v>
      </c>
    </row>
    <row r="805" spans="8:9" x14ac:dyDescent="0.3">
      <c r="H805">
        <v>2</v>
      </c>
      <c r="I805" t="s">
        <v>23</v>
      </c>
    </row>
    <row r="806" spans="8:9" x14ac:dyDescent="0.3">
      <c r="H806">
        <v>3</v>
      </c>
      <c r="I806" t="s">
        <v>23</v>
      </c>
    </row>
    <row r="807" spans="8:9" x14ac:dyDescent="0.3">
      <c r="H807">
        <v>2</v>
      </c>
      <c r="I807" t="s">
        <v>23</v>
      </c>
    </row>
    <row r="808" spans="8:9" x14ac:dyDescent="0.3">
      <c r="H808">
        <v>1</v>
      </c>
      <c r="I808" t="s">
        <v>23</v>
      </c>
    </row>
    <row r="809" spans="8:9" x14ac:dyDescent="0.3">
      <c r="H809">
        <v>1</v>
      </c>
      <c r="I809" t="s">
        <v>23</v>
      </c>
    </row>
    <row r="810" spans="8:9" x14ac:dyDescent="0.3">
      <c r="H810">
        <v>2</v>
      </c>
      <c r="I810" t="s">
        <v>23</v>
      </c>
    </row>
    <row r="811" spans="8:9" x14ac:dyDescent="0.3">
      <c r="H811">
        <v>1</v>
      </c>
      <c r="I811" t="s">
        <v>23</v>
      </c>
    </row>
    <row r="812" spans="8:9" x14ac:dyDescent="0.3">
      <c r="H812">
        <v>2</v>
      </c>
      <c r="I812" t="s">
        <v>23</v>
      </c>
    </row>
    <row r="813" spans="8:9" x14ac:dyDescent="0.3">
      <c r="H813">
        <v>1</v>
      </c>
      <c r="I813" t="s">
        <v>23</v>
      </c>
    </row>
    <row r="814" spans="8:9" x14ac:dyDescent="0.3">
      <c r="H814">
        <v>1</v>
      </c>
      <c r="I814" t="s">
        <v>23</v>
      </c>
    </row>
    <row r="815" spans="8:9" x14ac:dyDescent="0.3">
      <c r="H815">
        <v>4</v>
      </c>
      <c r="I815" t="s">
        <v>23</v>
      </c>
    </row>
    <row r="816" spans="8:9" x14ac:dyDescent="0.3">
      <c r="H816">
        <v>1</v>
      </c>
      <c r="I816" t="s">
        <v>23</v>
      </c>
    </row>
    <row r="817" spans="8:9" x14ac:dyDescent="0.3">
      <c r="H817">
        <v>1</v>
      </c>
      <c r="I817" t="s">
        <v>23</v>
      </c>
    </row>
    <row r="818" spans="8:9" x14ac:dyDescent="0.3">
      <c r="H818">
        <v>2</v>
      </c>
      <c r="I818" t="s">
        <v>23</v>
      </c>
    </row>
    <row r="819" spans="8:9" x14ac:dyDescent="0.3">
      <c r="H819">
        <v>3</v>
      </c>
      <c r="I819" t="s">
        <v>23</v>
      </c>
    </row>
    <row r="820" spans="8:9" x14ac:dyDescent="0.3">
      <c r="H820">
        <v>3</v>
      </c>
      <c r="I820" t="s">
        <v>23</v>
      </c>
    </row>
    <row r="821" spans="8:9" x14ac:dyDescent="0.3">
      <c r="H821">
        <v>2</v>
      </c>
      <c r="I821" t="s">
        <v>23</v>
      </c>
    </row>
    <row r="822" spans="8:9" x14ac:dyDescent="0.3">
      <c r="H822">
        <v>2</v>
      </c>
      <c r="I822" t="s">
        <v>23</v>
      </c>
    </row>
    <row r="823" spans="8:9" x14ac:dyDescent="0.3">
      <c r="H823">
        <v>1</v>
      </c>
      <c r="I823" t="s">
        <v>23</v>
      </c>
    </row>
    <row r="824" spans="8:9" x14ac:dyDescent="0.3">
      <c r="H824">
        <v>3</v>
      </c>
      <c r="I824" t="s">
        <v>23</v>
      </c>
    </row>
    <row r="825" spans="8:9" x14ac:dyDescent="0.3">
      <c r="H825">
        <v>1</v>
      </c>
      <c r="I825" t="s">
        <v>23</v>
      </c>
    </row>
    <row r="826" spans="8:9" x14ac:dyDescent="0.3">
      <c r="H826">
        <v>1</v>
      </c>
      <c r="I826" t="s">
        <v>23</v>
      </c>
    </row>
    <row r="827" spans="8:9" x14ac:dyDescent="0.3">
      <c r="H827">
        <v>1</v>
      </c>
      <c r="I827" t="s">
        <v>23</v>
      </c>
    </row>
    <row r="828" spans="8:9" x14ac:dyDescent="0.3">
      <c r="H828">
        <v>3</v>
      </c>
      <c r="I828" t="s">
        <v>23</v>
      </c>
    </row>
    <row r="829" spans="8:9" x14ac:dyDescent="0.3">
      <c r="H829">
        <v>1</v>
      </c>
      <c r="I829" t="s">
        <v>23</v>
      </c>
    </row>
    <row r="830" spans="8:9" x14ac:dyDescent="0.3">
      <c r="H830">
        <v>1</v>
      </c>
      <c r="I830" t="s">
        <v>23</v>
      </c>
    </row>
    <row r="831" spans="8:9" x14ac:dyDescent="0.3">
      <c r="H831">
        <v>3</v>
      </c>
      <c r="I831" t="s">
        <v>23</v>
      </c>
    </row>
    <row r="832" spans="8:9" x14ac:dyDescent="0.3">
      <c r="H832">
        <v>2</v>
      </c>
      <c r="I832" t="s">
        <v>23</v>
      </c>
    </row>
    <row r="833" spans="8:9" x14ac:dyDescent="0.3">
      <c r="H833">
        <v>1</v>
      </c>
      <c r="I833" t="s">
        <v>23</v>
      </c>
    </row>
    <row r="834" spans="8:9" x14ac:dyDescent="0.3">
      <c r="H834">
        <v>1</v>
      </c>
      <c r="I834" t="s">
        <v>23</v>
      </c>
    </row>
    <row r="835" spans="8:9" x14ac:dyDescent="0.3">
      <c r="H835">
        <v>1</v>
      </c>
      <c r="I835" t="s">
        <v>23</v>
      </c>
    </row>
    <row r="836" spans="8:9" x14ac:dyDescent="0.3">
      <c r="H836">
        <v>2</v>
      </c>
      <c r="I836" t="s">
        <v>23</v>
      </c>
    </row>
    <row r="837" spans="8:9" x14ac:dyDescent="0.3">
      <c r="H837">
        <v>1</v>
      </c>
      <c r="I837" t="s">
        <v>23</v>
      </c>
    </row>
    <row r="838" spans="8:9" x14ac:dyDescent="0.3">
      <c r="H838">
        <v>1</v>
      </c>
      <c r="I838" t="s">
        <v>23</v>
      </c>
    </row>
    <row r="839" spans="8:9" x14ac:dyDescent="0.3">
      <c r="H839">
        <v>1</v>
      </c>
      <c r="I839" t="s">
        <v>23</v>
      </c>
    </row>
    <row r="840" spans="8:9" x14ac:dyDescent="0.3">
      <c r="H840">
        <v>1</v>
      </c>
      <c r="I840" t="s">
        <v>23</v>
      </c>
    </row>
    <row r="841" spans="8:9" x14ac:dyDescent="0.3">
      <c r="H841">
        <v>1</v>
      </c>
      <c r="I841" t="s">
        <v>23</v>
      </c>
    </row>
    <row r="842" spans="8:9" x14ac:dyDescent="0.3">
      <c r="H842">
        <v>1</v>
      </c>
      <c r="I842" t="s">
        <v>23</v>
      </c>
    </row>
    <row r="843" spans="8:9" x14ac:dyDescent="0.3">
      <c r="H843">
        <v>1</v>
      </c>
      <c r="I843" t="s">
        <v>23</v>
      </c>
    </row>
    <row r="844" spans="8:9" x14ac:dyDescent="0.3">
      <c r="H844">
        <v>1</v>
      </c>
      <c r="I844" t="s">
        <v>23</v>
      </c>
    </row>
    <row r="845" spans="8:9" x14ac:dyDescent="0.3">
      <c r="H845">
        <v>2</v>
      </c>
      <c r="I845" t="s">
        <v>23</v>
      </c>
    </row>
    <row r="846" spans="8:9" x14ac:dyDescent="0.3">
      <c r="H846">
        <v>1</v>
      </c>
      <c r="I846" t="s">
        <v>23</v>
      </c>
    </row>
    <row r="847" spans="8:9" x14ac:dyDescent="0.3">
      <c r="H847">
        <v>5</v>
      </c>
      <c r="I847" t="s">
        <v>23</v>
      </c>
    </row>
    <row r="848" spans="8:9" x14ac:dyDescent="0.3">
      <c r="H848">
        <v>2</v>
      </c>
      <c r="I848" t="s">
        <v>23</v>
      </c>
    </row>
    <row r="849" spans="8:9" x14ac:dyDescent="0.3">
      <c r="H849">
        <v>5</v>
      </c>
      <c r="I849" t="s">
        <v>23</v>
      </c>
    </row>
    <row r="850" spans="8:9" x14ac:dyDescent="0.3">
      <c r="H850">
        <v>1</v>
      </c>
      <c r="I850" t="s">
        <v>23</v>
      </c>
    </row>
    <row r="851" spans="8:9" x14ac:dyDescent="0.3">
      <c r="H851">
        <v>2</v>
      </c>
      <c r="I851" t="s">
        <v>23</v>
      </c>
    </row>
    <row r="852" spans="8:9" x14ac:dyDescent="0.3">
      <c r="H852">
        <v>1</v>
      </c>
      <c r="I852" t="s">
        <v>23</v>
      </c>
    </row>
    <row r="853" spans="8:9" x14ac:dyDescent="0.3">
      <c r="H853">
        <v>4</v>
      </c>
      <c r="I853" t="s">
        <v>23</v>
      </c>
    </row>
    <row r="854" spans="8:9" x14ac:dyDescent="0.3">
      <c r="H854">
        <v>2</v>
      </c>
      <c r="I854" t="s">
        <v>23</v>
      </c>
    </row>
    <row r="855" spans="8:9" x14ac:dyDescent="0.3">
      <c r="H855">
        <v>2</v>
      </c>
      <c r="I855" t="s">
        <v>23</v>
      </c>
    </row>
    <row r="856" spans="8:9" x14ac:dyDescent="0.3">
      <c r="H856">
        <v>2</v>
      </c>
      <c r="I856" t="s">
        <v>23</v>
      </c>
    </row>
    <row r="857" spans="8:9" x14ac:dyDescent="0.3">
      <c r="H857">
        <v>2</v>
      </c>
      <c r="I857" t="s">
        <v>23</v>
      </c>
    </row>
    <row r="858" spans="8:9" x14ac:dyDescent="0.3">
      <c r="H858">
        <v>2</v>
      </c>
      <c r="I858" t="s">
        <v>23</v>
      </c>
    </row>
    <row r="859" spans="8:9" x14ac:dyDescent="0.3">
      <c r="H859">
        <v>1</v>
      </c>
      <c r="I859" t="s">
        <v>23</v>
      </c>
    </row>
    <row r="860" spans="8:9" x14ac:dyDescent="0.3">
      <c r="H860">
        <v>2</v>
      </c>
      <c r="I860" t="s">
        <v>23</v>
      </c>
    </row>
    <row r="861" spans="8:9" x14ac:dyDescent="0.3">
      <c r="H861">
        <v>2</v>
      </c>
      <c r="I861" t="s">
        <v>23</v>
      </c>
    </row>
    <row r="862" spans="8:9" x14ac:dyDescent="0.3">
      <c r="H862">
        <v>3</v>
      </c>
      <c r="I862" t="s">
        <v>23</v>
      </c>
    </row>
    <row r="863" spans="8:9" x14ac:dyDescent="0.3">
      <c r="H863">
        <v>2</v>
      </c>
      <c r="I863" t="s">
        <v>23</v>
      </c>
    </row>
    <row r="864" spans="8:9" x14ac:dyDescent="0.3">
      <c r="H864">
        <v>3</v>
      </c>
      <c r="I864" t="s">
        <v>23</v>
      </c>
    </row>
    <row r="865" spans="8:9" x14ac:dyDescent="0.3">
      <c r="H865">
        <v>3</v>
      </c>
      <c r="I865" t="s">
        <v>23</v>
      </c>
    </row>
    <row r="866" spans="8:9" x14ac:dyDescent="0.3">
      <c r="H866">
        <v>3</v>
      </c>
      <c r="I866" t="s">
        <v>23</v>
      </c>
    </row>
    <row r="867" spans="8:9" x14ac:dyDescent="0.3">
      <c r="H867">
        <v>2</v>
      </c>
      <c r="I867" t="s">
        <v>23</v>
      </c>
    </row>
    <row r="868" spans="8:9" x14ac:dyDescent="0.3">
      <c r="H868">
        <v>3</v>
      </c>
      <c r="I868" t="s">
        <v>23</v>
      </c>
    </row>
    <row r="869" spans="8:9" x14ac:dyDescent="0.3">
      <c r="H869">
        <v>2</v>
      </c>
      <c r="I869" t="s">
        <v>23</v>
      </c>
    </row>
    <row r="870" spans="8:9" x14ac:dyDescent="0.3">
      <c r="H870">
        <v>1</v>
      </c>
      <c r="I870" t="s">
        <v>23</v>
      </c>
    </row>
    <row r="871" spans="8:9" x14ac:dyDescent="0.3">
      <c r="H871">
        <v>3</v>
      </c>
      <c r="I871" t="s">
        <v>23</v>
      </c>
    </row>
    <row r="872" spans="8:9" x14ac:dyDescent="0.3">
      <c r="H872">
        <v>2</v>
      </c>
      <c r="I872" t="s">
        <v>23</v>
      </c>
    </row>
    <row r="873" spans="8:9" x14ac:dyDescent="0.3">
      <c r="H873">
        <v>2</v>
      </c>
      <c r="I873" t="s">
        <v>23</v>
      </c>
    </row>
    <row r="874" spans="8:9" x14ac:dyDescent="0.3">
      <c r="H874">
        <v>1</v>
      </c>
      <c r="I874" t="s">
        <v>23</v>
      </c>
    </row>
    <row r="875" spans="8:9" x14ac:dyDescent="0.3">
      <c r="H875">
        <v>3</v>
      </c>
      <c r="I875" t="s">
        <v>23</v>
      </c>
    </row>
    <row r="876" spans="8:9" x14ac:dyDescent="0.3">
      <c r="H876">
        <v>3</v>
      </c>
      <c r="I876" t="s">
        <v>23</v>
      </c>
    </row>
    <row r="877" spans="8:9" x14ac:dyDescent="0.3">
      <c r="H877">
        <v>2</v>
      </c>
      <c r="I877" t="s">
        <v>23</v>
      </c>
    </row>
    <row r="878" spans="8:9" x14ac:dyDescent="0.3">
      <c r="H878">
        <v>1</v>
      </c>
      <c r="I878" t="s">
        <v>23</v>
      </c>
    </row>
    <row r="879" spans="8:9" x14ac:dyDescent="0.3">
      <c r="H879">
        <v>1</v>
      </c>
      <c r="I879" t="s">
        <v>23</v>
      </c>
    </row>
    <row r="880" spans="8:9" x14ac:dyDescent="0.3">
      <c r="H880">
        <v>3</v>
      </c>
      <c r="I880" t="s">
        <v>23</v>
      </c>
    </row>
    <row r="881" spans="8:9" x14ac:dyDescent="0.3">
      <c r="H881">
        <v>1</v>
      </c>
      <c r="I881" t="s">
        <v>23</v>
      </c>
    </row>
    <row r="882" spans="8:9" x14ac:dyDescent="0.3">
      <c r="H882">
        <v>5</v>
      </c>
      <c r="I882" t="s">
        <v>23</v>
      </c>
    </row>
    <row r="883" spans="8:9" x14ac:dyDescent="0.3">
      <c r="H883">
        <v>1</v>
      </c>
      <c r="I883" t="s">
        <v>23</v>
      </c>
    </row>
    <row r="884" spans="8:9" x14ac:dyDescent="0.3">
      <c r="H884">
        <v>5</v>
      </c>
      <c r="I884" t="s">
        <v>23</v>
      </c>
    </row>
    <row r="885" spans="8:9" x14ac:dyDescent="0.3">
      <c r="H885">
        <v>1</v>
      </c>
      <c r="I885" t="s">
        <v>23</v>
      </c>
    </row>
    <row r="886" spans="8:9" x14ac:dyDescent="0.3">
      <c r="H886">
        <v>4</v>
      </c>
      <c r="I886" t="s">
        <v>23</v>
      </c>
    </row>
    <row r="887" spans="8:9" x14ac:dyDescent="0.3">
      <c r="H887">
        <v>1</v>
      </c>
      <c r="I887" t="s">
        <v>23</v>
      </c>
    </row>
    <row r="888" spans="8:9" x14ac:dyDescent="0.3">
      <c r="H888">
        <v>5</v>
      </c>
      <c r="I888" t="s">
        <v>23</v>
      </c>
    </row>
    <row r="889" spans="8:9" x14ac:dyDescent="0.3">
      <c r="H889">
        <v>1</v>
      </c>
      <c r="I889" t="s">
        <v>23</v>
      </c>
    </row>
    <row r="890" spans="8:9" x14ac:dyDescent="0.3">
      <c r="H890">
        <v>1</v>
      </c>
      <c r="I890" t="s">
        <v>23</v>
      </c>
    </row>
    <row r="891" spans="8:9" x14ac:dyDescent="0.3">
      <c r="H891">
        <v>1</v>
      </c>
      <c r="I891" t="s">
        <v>23</v>
      </c>
    </row>
    <row r="892" spans="8:9" x14ac:dyDescent="0.3">
      <c r="H892">
        <v>2</v>
      </c>
      <c r="I892" t="s">
        <v>23</v>
      </c>
    </row>
    <row r="893" spans="8:9" x14ac:dyDescent="0.3">
      <c r="H893">
        <v>2</v>
      </c>
      <c r="I893" t="s">
        <v>23</v>
      </c>
    </row>
    <row r="894" spans="8:9" x14ac:dyDescent="0.3">
      <c r="H894">
        <v>5</v>
      </c>
      <c r="I894" t="s">
        <v>23</v>
      </c>
    </row>
    <row r="895" spans="8:9" x14ac:dyDescent="0.3">
      <c r="H895">
        <v>3</v>
      </c>
      <c r="I895" t="s">
        <v>23</v>
      </c>
    </row>
    <row r="896" spans="8:9" x14ac:dyDescent="0.3">
      <c r="H896">
        <v>1</v>
      </c>
      <c r="I896" t="s">
        <v>23</v>
      </c>
    </row>
    <row r="897" spans="8:9" x14ac:dyDescent="0.3">
      <c r="H897">
        <v>2</v>
      </c>
      <c r="I897" t="s">
        <v>23</v>
      </c>
    </row>
    <row r="898" spans="8:9" x14ac:dyDescent="0.3">
      <c r="H898">
        <v>3</v>
      </c>
      <c r="I898" t="s">
        <v>23</v>
      </c>
    </row>
    <row r="899" spans="8:9" x14ac:dyDescent="0.3">
      <c r="H899">
        <v>3</v>
      </c>
      <c r="I899" t="s">
        <v>23</v>
      </c>
    </row>
    <row r="900" spans="8:9" x14ac:dyDescent="0.3">
      <c r="H900">
        <v>1</v>
      </c>
      <c r="I900" t="s">
        <v>23</v>
      </c>
    </row>
    <row r="901" spans="8:9" x14ac:dyDescent="0.3">
      <c r="H901">
        <v>2</v>
      </c>
      <c r="I901" t="s">
        <v>23</v>
      </c>
    </row>
    <row r="902" spans="8:9" x14ac:dyDescent="0.3">
      <c r="H902">
        <v>1</v>
      </c>
      <c r="I902" t="s">
        <v>23</v>
      </c>
    </row>
    <row r="903" spans="8:9" x14ac:dyDescent="0.3">
      <c r="H903">
        <v>5</v>
      </c>
      <c r="I903" t="s">
        <v>23</v>
      </c>
    </row>
    <row r="904" spans="8:9" x14ac:dyDescent="0.3">
      <c r="H904">
        <v>1</v>
      </c>
      <c r="I904" t="s">
        <v>23</v>
      </c>
    </row>
    <row r="905" spans="8:9" x14ac:dyDescent="0.3">
      <c r="H905">
        <v>1</v>
      </c>
      <c r="I905" t="s">
        <v>23</v>
      </c>
    </row>
    <row r="906" spans="8:9" x14ac:dyDescent="0.3">
      <c r="H906">
        <v>1</v>
      </c>
      <c r="I906" t="s">
        <v>23</v>
      </c>
    </row>
    <row r="907" spans="8:9" x14ac:dyDescent="0.3">
      <c r="H907">
        <v>2</v>
      </c>
      <c r="I907" t="s">
        <v>23</v>
      </c>
    </row>
    <row r="908" spans="8:9" x14ac:dyDescent="0.3">
      <c r="H908">
        <v>2</v>
      </c>
      <c r="I908" t="s">
        <v>23</v>
      </c>
    </row>
    <row r="909" spans="8:9" x14ac:dyDescent="0.3">
      <c r="H909">
        <v>4</v>
      </c>
      <c r="I909" t="s">
        <v>23</v>
      </c>
    </row>
    <row r="910" spans="8:9" x14ac:dyDescent="0.3">
      <c r="H910">
        <v>1</v>
      </c>
      <c r="I910" t="s">
        <v>23</v>
      </c>
    </row>
    <row r="911" spans="8:9" x14ac:dyDescent="0.3">
      <c r="H911">
        <v>2</v>
      </c>
      <c r="I911" t="s">
        <v>23</v>
      </c>
    </row>
    <row r="912" spans="8:9" x14ac:dyDescent="0.3">
      <c r="H912">
        <v>2</v>
      </c>
      <c r="I912" t="s">
        <v>23</v>
      </c>
    </row>
    <row r="913" spans="8:9" x14ac:dyDescent="0.3">
      <c r="H913">
        <v>2</v>
      </c>
      <c r="I913" t="s">
        <v>23</v>
      </c>
    </row>
    <row r="914" spans="8:9" x14ac:dyDescent="0.3">
      <c r="H914">
        <v>4</v>
      </c>
      <c r="I914" t="s">
        <v>23</v>
      </c>
    </row>
    <row r="915" spans="8:9" x14ac:dyDescent="0.3">
      <c r="H915">
        <v>3</v>
      </c>
      <c r="I915" t="s">
        <v>23</v>
      </c>
    </row>
    <row r="916" spans="8:9" x14ac:dyDescent="0.3">
      <c r="H916">
        <v>1</v>
      </c>
      <c r="I916" t="s">
        <v>23</v>
      </c>
    </row>
    <row r="917" spans="8:9" x14ac:dyDescent="0.3">
      <c r="H917">
        <v>2</v>
      </c>
      <c r="I917" t="s">
        <v>23</v>
      </c>
    </row>
    <row r="918" spans="8:9" x14ac:dyDescent="0.3">
      <c r="H918">
        <v>1</v>
      </c>
      <c r="I918" t="s">
        <v>23</v>
      </c>
    </row>
    <row r="919" spans="8:9" x14ac:dyDescent="0.3">
      <c r="H919">
        <v>3</v>
      </c>
      <c r="I919" t="s">
        <v>23</v>
      </c>
    </row>
    <row r="920" spans="8:9" x14ac:dyDescent="0.3">
      <c r="H920">
        <v>3</v>
      </c>
      <c r="I920" t="s">
        <v>23</v>
      </c>
    </row>
    <row r="921" spans="8:9" x14ac:dyDescent="0.3">
      <c r="H921">
        <v>2</v>
      </c>
      <c r="I921" t="s">
        <v>23</v>
      </c>
    </row>
    <row r="922" spans="8:9" x14ac:dyDescent="0.3">
      <c r="H922">
        <v>2</v>
      </c>
      <c r="I922" t="s">
        <v>23</v>
      </c>
    </row>
    <row r="923" spans="8:9" x14ac:dyDescent="0.3">
      <c r="H923">
        <v>5</v>
      </c>
      <c r="I923" t="s">
        <v>23</v>
      </c>
    </row>
    <row r="924" spans="8:9" x14ac:dyDescent="0.3">
      <c r="H924">
        <v>4</v>
      </c>
      <c r="I924" t="s">
        <v>23</v>
      </c>
    </row>
    <row r="925" spans="8:9" x14ac:dyDescent="0.3">
      <c r="H925">
        <v>2</v>
      </c>
      <c r="I925" t="s">
        <v>23</v>
      </c>
    </row>
    <row r="926" spans="8:9" x14ac:dyDescent="0.3">
      <c r="H926">
        <v>2</v>
      </c>
      <c r="I926" t="s">
        <v>23</v>
      </c>
    </row>
    <row r="927" spans="8:9" x14ac:dyDescent="0.3">
      <c r="H927">
        <v>2</v>
      </c>
      <c r="I927" t="s">
        <v>23</v>
      </c>
    </row>
    <row r="928" spans="8:9" x14ac:dyDescent="0.3">
      <c r="H928">
        <v>1</v>
      </c>
      <c r="I928" t="s">
        <v>23</v>
      </c>
    </row>
    <row r="929" spans="8:9" x14ac:dyDescent="0.3">
      <c r="H929">
        <v>2</v>
      </c>
      <c r="I929" t="s">
        <v>23</v>
      </c>
    </row>
    <row r="930" spans="8:9" x14ac:dyDescent="0.3">
      <c r="H930">
        <v>1</v>
      </c>
      <c r="I930" t="s">
        <v>23</v>
      </c>
    </row>
    <row r="931" spans="8:9" x14ac:dyDescent="0.3">
      <c r="H931">
        <v>1</v>
      </c>
      <c r="I931" t="s">
        <v>23</v>
      </c>
    </row>
    <row r="932" spans="8:9" x14ac:dyDescent="0.3">
      <c r="H932">
        <v>5</v>
      </c>
      <c r="I932" t="s">
        <v>23</v>
      </c>
    </row>
    <row r="933" spans="8:9" x14ac:dyDescent="0.3">
      <c r="H933">
        <v>1</v>
      </c>
      <c r="I933" t="s">
        <v>23</v>
      </c>
    </row>
    <row r="934" spans="8:9" x14ac:dyDescent="0.3">
      <c r="H934">
        <v>2</v>
      </c>
      <c r="I934" t="s">
        <v>23</v>
      </c>
    </row>
    <row r="935" spans="8:9" x14ac:dyDescent="0.3">
      <c r="H935">
        <v>1</v>
      </c>
      <c r="I935" t="s">
        <v>23</v>
      </c>
    </row>
    <row r="936" spans="8:9" x14ac:dyDescent="0.3">
      <c r="H936">
        <v>1</v>
      </c>
      <c r="I936" t="s">
        <v>23</v>
      </c>
    </row>
    <row r="937" spans="8:9" x14ac:dyDescent="0.3">
      <c r="H937">
        <v>3</v>
      </c>
      <c r="I937" t="s">
        <v>23</v>
      </c>
    </row>
    <row r="938" spans="8:9" x14ac:dyDescent="0.3">
      <c r="H938">
        <v>1</v>
      </c>
      <c r="I938" t="s">
        <v>23</v>
      </c>
    </row>
    <row r="939" spans="8:9" x14ac:dyDescent="0.3">
      <c r="H939">
        <v>2</v>
      </c>
      <c r="I939" t="s">
        <v>23</v>
      </c>
    </row>
    <row r="940" spans="8:9" x14ac:dyDescent="0.3">
      <c r="H940">
        <v>4</v>
      </c>
      <c r="I940" t="s">
        <v>23</v>
      </c>
    </row>
    <row r="941" spans="8:9" x14ac:dyDescent="0.3">
      <c r="H941">
        <v>1</v>
      </c>
      <c r="I941" t="s">
        <v>23</v>
      </c>
    </row>
    <row r="942" spans="8:9" x14ac:dyDescent="0.3">
      <c r="H942">
        <v>2</v>
      </c>
      <c r="I942" t="s">
        <v>23</v>
      </c>
    </row>
    <row r="943" spans="8:9" x14ac:dyDescent="0.3">
      <c r="H943">
        <v>2</v>
      </c>
      <c r="I943" t="s">
        <v>23</v>
      </c>
    </row>
    <row r="944" spans="8:9" x14ac:dyDescent="0.3">
      <c r="H944">
        <v>3</v>
      </c>
      <c r="I944" t="s">
        <v>23</v>
      </c>
    </row>
    <row r="945" spans="8:9" x14ac:dyDescent="0.3">
      <c r="H945">
        <v>2</v>
      </c>
      <c r="I945" t="s">
        <v>23</v>
      </c>
    </row>
    <row r="946" spans="8:9" x14ac:dyDescent="0.3">
      <c r="H946">
        <v>3</v>
      </c>
      <c r="I946" t="s">
        <v>23</v>
      </c>
    </row>
    <row r="947" spans="8:9" x14ac:dyDescent="0.3">
      <c r="H947">
        <v>2</v>
      </c>
      <c r="I947" t="s">
        <v>23</v>
      </c>
    </row>
    <row r="948" spans="8:9" x14ac:dyDescent="0.3">
      <c r="H948">
        <v>1</v>
      </c>
      <c r="I948" t="s">
        <v>23</v>
      </c>
    </row>
    <row r="949" spans="8:9" x14ac:dyDescent="0.3">
      <c r="H949">
        <v>2</v>
      </c>
      <c r="I949" t="s">
        <v>23</v>
      </c>
    </row>
    <row r="950" spans="8:9" x14ac:dyDescent="0.3">
      <c r="H950">
        <v>3</v>
      </c>
      <c r="I950" t="s">
        <v>23</v>
      </c>
    </row>
    <row r="951" spans="8:9" x14ac:dyDescent="0.3">
      <c r="H951">
        <v>4</v>
      </c>
      <c r="I951" t="s">
        <v>23</v>
      </c>
    </row>
    <row r="952" spans="8:9" x14ac:dyDescent="0.3">
      <c r="H952">
        <v>1</v>
      </c>
      <c r="I952" t="s">
        <v>23</v>
      </c>
    </row>
    <row r="953" spans="8:9" x14ac:dyDescent="0.3">
      <c r="H953">
        <v>4</v>
      </c>
      <c r="I953" t="s">
        <v>23</v>
      </c>
    </row>
    <row r="954" spans="8:9" x14ac:dyDescent="0.3">
      <c r="H954">
        <v>2</v>
      </c>
      <c r="I954" t="s">
        <v>23</v>
      </c>
    </row>
    <row r="955" spans="8:9" x14ac:dyDescent="0.3">
      <c r="H955">
        <v>1</v>
      </c>
      <c r="I955" t="s">
        <v>23</v>
      </c>
    </row>
    <row r="956" spans="8:9" x14ac:dyDescent="0.3">
      <c r="H956">
        <v>2</v>
      </c>
      <c r="I956" t="s">
        <v>23</v>
      </c>
    </row>
    <row r="957" spans="8:9" x14ac:dyDescent="0.3">
      <c r="H957">
        <v>2</v>
      </c>
      <c r="I957" t="s">
        <v>23</v>
      </c>
    </row>
    <row r="958" spans="8:9" x14ac:dyDescent="0.3">
      <c r="H958">
        <v>2</v>
      </c>
      <c r="I958" t="s">
        <v>23</v>
      </c>
    </row>
    <row r="959" spans="8:9" x14ac:dyDescent="0.3">
      <c r="H959">
        <v>2</v>
      </c>
      <c r="I959" t="s">
        <v>23</v>
      </c>
    </row>
    <row r="960" spans="8:9" x14ac:dyDescent="0.3">
      <c r="H960">
        <v>1</v>
      </c>
      <c r="I960" t="s">
        <v>23</v>
      </c>
    </row>
    <row r="961" spans="8:9" x14ac:dyDescent="0.3">
      <c r="H961">
        <v>2</v>
      </c>
      <c r="I961" t="s">
        <v>23</v>
      </c>
    </row>
    <row r="962" spans="8:9" x14ac:dyDescent="0.3">
      <c r="H962">
        <v>3</v>
      </c>
      <c r="I962" t="s">
        <v>23</v>
      </c>
    </row>
    <row r="963" spans="8:9" x14ac:dyDescent="0.3">
      <c r="H963">
        <v>5</v>
      </c>
      <c r="I963" t="s">
        <v>23</v>
      </c>
    </row>
    <row r="964" spans="8:9" x14ac:dyDescent="0.3">
      <c r="H964">
        <v>2</v>
      </c>
      <c r="I964" t="s">
        <v>23</v>
      </c>
    </row>
    <row r="965" spans="8:9" x14ac:dyDescent="0.3">
      <c r="H965">
        <v>2</v>
      </c>
      <c r="I965" t="s">
        <v>23</v>
      </c>
    </row>
    <row r="966" spans="8:9" x14ac:dyDescent="0.3">
      <c r="H966">
        <v>5</v>
      </c>
      <c r="I966" t="s">
        <v>23</v>
      </c>
    </row>
    <row r="967" spans="8:9" x14ac:dyDescent="0.3">
      <c r="H967">
        <v>2</v>
      </c>
      <c r="I967" t="s">
        <v>23</v>
      </c>
    </row>
    <row r="968" spans="8:9" x14ac:dyDescent="0.3">
      <c r="H968">
        <v>2</v>
      </c>
      <c r="I968" t="s">
        <v>23</v>
      </c>
    </row>
    <row r="969" spans="8:9" x14ac:dyDescent="0.3">
      <c r="H969">
        <v>2</v>
      </c>
      <c r="I969" t="s">
        <v>23</v>
      </c>
    </row>
    <row r="970" spans="8:9" x14ac:dyDescent="0.3">
      <c r="H970">
        <v>3</v>
      </c>
      <c r="I970" t="s">
        <v>23</v>
      </c>
    </row>
    <row r="971" spans="8:9" x14ac:dyDescent="0.3">
      <c r="H971">
        <v>2</v>
      </c>
      <c r="I971" t="s">
        <v>23</v>
      </c>
    </row>
    <row r="972" spans="8:9" x14ac:dyDescent="0.3">
      <c r="H972">
        <v>2</v>
      </c>
      <c r="I972" t="s">
        <v>23</v>
      </c>
    </row>
    <row r="973" spans="8:9" x14ac:dyDescent="0.3">
      <c r="H973">
        <v>1</v>
      </c>
      <c r="I973" t="s">
        <v>23</v>
      </c>
    </row>
    <row r="974" spans="8:9" x14ac:dyDescent="0.3">
      <c r="H974">
        <v>1</v>
      </c>
      <c r="I974" t="s">
        <v>23</v>
      </c>
    </row>
    <row r="975" spans="8:9" x14ac:dyDescent="0.3">
      <c r="H975">
        <v>2</v>
      </c>
      <c r="I975" t="s">
        <v>23</v>
      </c>
    </row>
    <row r="976" spans="8:9" x14ac:dyDescent="0.3">
      <c r="H976">
        <v>2</v>
      </c>
      <c r="I976" t="s">
        <v>23</v>
      </c>
    </row>
    <row r="977" spans="8:9" x14ac:dyDescent="0.3">
      <c r="H977">
        <v>2</v>
      </c>
      <c r="I977" t="s">
        <v>23</v>
      </c>
    </row>
    <row r="978" spans="8:9" x14ac:dyDescent="0.3">
      <c r="H978">
        <v>3</v>
      </c>
      <c r="I978" t="s">
        <v>23</v>
      </c>
    </row>
    <row r="979" spans="8:9" x14ac:dyDescent="0.3">
      <c r="H979">
        <v>3</v>
      </c>
      <c r="I979" t="s">
        <v>23</v>
      </c>
    </row>
    <row r="980" spans="8:9" x14ac:dyDescent="0.3">
      <c r="H980">
        <v>2</v>
      </c>
      <c r="I980" t="s">
        <v>23</v>
      </c>
    </row>
    <row r="981" spans="8:9" x14ac:dyDescent="0.3">
      <c r="H981">
        <v>3</v>
      </c>
      <c r="I981" t="s">
        <v>23</v>
      </c>
    </row>
    <row r="982" spans="8:9" x14ac:dyDescent="0.3">
      <c r="H982">
        <v>1</v>
      </c>
      <c r="I982" t="s">
        <v>23</v>
      </c>
    </row>
    <row r="983" spans="8:9" x14ac:dyDescent="0.3">
      <c r="H983">
        <v>2</v>
      </c>
      <c r="I983" t="s">
        <v>23</v>
      </c>
    </row>
    <row r="984" spans="8:9" x14ac:dyDescent="0.3">
      <c r="H984">
        <v>2</v>
      </c>
      <c r="I984" t="s">
        <v>23</v>
      </c>
    </row>
    <row r="985" spans="8:9" x14ac:dyDescent="0.3">
      <c r="H985">
        <v>4</v>
      </c>
      <c r="I985" t="s">
        <v>23</v>
      </c>
    </row>
    <row r="986" spans="8:9" x14ac:dyDescent="0.3">
      <c r="H986">
        <v>2</v>
      </c>
      <c r="I986" t="s">
        <v>23</v>
      </c>
    </row>
    <row r="987" spans="8:9" x14ac:dyDescent="0.3">
      <c r="H987">
        <v>1</v>
      </c>
      <c r="I987" t="s">
        <v>23</v>
      </c>
    </row>
    <row r="988" spans="8:9" x14ac:dyDescent="0.3">
      <c r="H988">
        <v>1</v>
      </c>
      <c r="I988" t="s">
        <v>23</v>
      </c>
    </row>
    <row r="989" spans="8:9" x14ac:dyDescent="0.3">
      <c r="H989">
        <v>3</v>
      </c>
      <c r="I989" t="s">
        <v>23</v>
      </c>
    </row>
    <row r="990" spans="8:9" x14ac:dyDescent="0.3">
      <c r="H990">
        <v>2</v>
      </c>
      <c r="I990" t="s">
        <v>23</v>
      </c>
    </row>
    <row r="991" spans="8:9" x14ac:dyDescent="0.3">
      <c r="H991">
        <v>2</v>
      </c>
      <c r="I991" t="s">
        <v>23</v>
      </c>
    </row>
    <row r="992" spans="8:9" x14ac:dyDescent="0.3">
      <c r="H992">
        <v>2</v>
      </c>
      <c r="I992" t="s">
        <v>23</v>
      </c>
    </row>
    <row r="993" spans="8:9" x14ac:dyDescent="0.3">
      <c r="H993">
        <v>1</v>
      </c>
      <c r="I993" t="s">
        <v>23</v>
      </c>
    </row>
    <row r="994" spans="8:9" x14ac:dyDescent="0.3">
      <c r="H994">
        <v>3</v>
      </c>
      <c r="I994" t="s">
        <v>23</v>
      </c>
    </row>
    <row r="995" spans="8:9" x14ac:dyDescent="0.3">
      <c r="H995">
        <v>1</v>
      </c>
      <c r="I995" t="s">
        <v>23</v>
      </c>
    </row>
    <row r="996" spans="8:9" x14ac:dyDescent="0.3">
      <c r="H996">
        <v>1</v>
      </c>
      <c r="I996" t="s">
        <v>23</v>
      </c>
    </row>
    <row r="997" spans="8:9" x14ac:dyDescent="0.3">
      <c r="H997">
        <v>1</v>
      </c>
      <c r="I997" t="s">
        <v>23</v>
      </c>
    </row>
    <row r="998" spans="8:9" x14ac:dyDescent="0.3">
      <c r="H998">
        <v>1</v>
      </c>
      <c r="I998" t="s">
        <v>23</v>
      </c>
    </row>
    <row r="999" spans="8:9" x14ac:dyDescent="0.3">
      <c r="H999">
        <v>2</v>
      </c>
      <c r="I999" t="s">
        <v>23</v>
      </c>
    </row>
    <row r="1000" spans="8:9" x14ac:dyDescent="0.3">
      <c r="H1000">
        <v>2</v>
      </c>
      <c r="I1000" t="s">
        <v>23</v>
      </c>
    </row>
    <row r="1001" spans="8:9" x14ac:dyDescent="0.3">
      <c r="H1001">
        <v>3</v>
      </c>
      <c r="I1001" t="s">
        <v>23</v>
      </c>
    </row>
    <row r="1002" spans="8:9" x14ac:dyDescent="0.3">
      <c r="H1002">
        <v>1</v>
      </c>
      <c r="I1002" t="s">
        <v>23</v>
      </c>
    </row>
    <row r="1003" spans="8:9" x14ac:dyDescent="0.3">
      <c r="H1003">
        <v>1</v>
      </c>
      <c r="I1003" t="s">
        <v>23</v>
      </c>
    </row>
    <row r="1004" spans="8:9" x14ac:dyDescent="0.3">
      <c r="H1004">
        <v>1</v>
      </c>
      <c r="I1004" t="s">
        <v>23</v>
      </c>
    </row>
    <row r="1005" spans="8:9" x14ac:dyDescent="0.3">
      <c r="H1005">
        <v>2</v>
      </c>
      <c r="I1005" t="s">
        <v>23</v>
      </c>
    </row>
    <row r="1006" spans="8:9" x14ac:dyDescent="0.3">
      <c r="H1006">
        <v>1</v>
      </c>
      <c r="I1006" t="s">
        <v>23</v>
      </c>
    </row>
    <row r="1007" spans="8:9" x14ac:dyDescent="0.3">
      <c r="H1007">
        <v>2</v>
      </c>
      <c r="I1007" t="s">
        <v>23</v>
      </c>
    </row>
    <row r="1008" spans="8:9" x14ac:dyDescent="0.3">
      <c r="H1008">
        <v>3</v>
      </c>
      <c r="I1008" t="s">
        <v>23</v>
      </c>
    </row>
    <row r="1009" spans="8:9" x14ac:dyDescent="0.3">
      <c r="H1009">
        <v>2</v>
      </c>
      <c r="I1009" t="s">
        <v>23</v>
      </c>
    </row>
    <row r="1010" spans="8:9" x14ac:dyDescent="0.3">
      <c r="H1010">
        <v>2</v>
      </c>
      <c r="I1010" t="s">
        <v>23</v>
      </c>
    </row>
    <row r="1011" spans="8:9" x14ac:dyDescent="0.3">
      <c r="H1011">
        <v>4</v>
      </c>
      <c r="I1011" t="s">
        <v>23</v>
      </c>
    </row>
    <row r="1012" spans="8:9" x14ac:dyDescent="0.3">
      <c r="H1012">
        <v>2</v>
      </c>
      <c r="I1012" t="s">
        <v>23</v>
      </c>
    </row>
    <row r="1013" spans="8:9" x14ac:dyDescent="0.3">
      <c r="H1013">
        <v>1</v>
      </c>
      <c r="I1013" t="s">
        <v>23</v>
      </c>
    </row>
    <row r="1014" spans="8:9" x14ac:dyDescent="0.3">
      <c r="H1014">
        <v>1</v>
      </c>
      <c r="I1014" t="s">
        <v>23</v>
      </c>
    </row>
    <row r="1015" spans="8:9" x14ac:dyDescent="0.3">
      <c r="H1015">
        <v>1</v>
      </c>
      <c r="I1015" t="s">
        <v>23</v>
      </c>
    </row>
    <row r="1016" spans="8:9" x14ac:dyDescent="0.3">
      <c r="H1016">
        <v>3</v>
      </c>
      <c r="I1016" t="s">
        <v>23</v>
      </c>
    </row>
    <row r="1017" spans="8:9" x14ac:dyDescent="0.3">
      <c r="H1017">
        <v>1</v>
      </c>
      <c r="I1017" t="s">
        <v>23</v>
      </c>
    </row>
    <row r="1018" spans="8:9" x14ac:dyDescent="0.3">
      <c r="H1018">
        <v>2</v>
      </c>
      <c r="I1018" t="s">
        <v>23</v>
      </c>
    </row>
    <row r="1019" spans="8:9" x14ac:dyDescent="0.3">
      <c r="H1019">
        <v>2</v>
      </c>
      <c r="I1019" t="s">
        <v>23</v>
      </c>
    </row>
    <row r="1020" spans="8:9" x14ac:dyDescent="0.3">
      <c r="H1020">
        <v>4</v>
      </c>
      <c r="I1020" t="s">
        <v>23</v>
      </c>
    </row>
    <row r="1021" spans="8:9" x14ac:dyDescent="0.3">
      <c r="H1021">
        <v>2</v>
      </c>
      <c r="I1021" t="s">
        <v>23</v>
      </c>
    </row>
    <row r="1022" spans="8:9" x14ac:dyDescent="0.3">
      <c r="H1022">
        <v>5</v>
      </c>
      <c r="I1022" t="s">
        <v>23</v>
      </c>
    </row>
    <row r="1023" spans="8:9" x14ac:dyDescent="0.3">
      <c r="H1023">
        <v>2</v>
      </c>
      <c r="I1023" t="s">
        <v>23</v>
      </c>
    </row>
    <row r="1024" spans="8:9" x14ac:dyDescent="0.3">
      <c r="H1024">
        <v>2</v>
      </c>
      <c r="I1024" t="s">
        <v>23</v>
      </c>
    </row>
    <row r="1025" spans="8:9" x14ac:dyDescent="0.3">
      <c r="H1025">
        <v>1</v>
      </c>
      <c r="I1025" t="s">
        <v>23</v>
      </c>
    </row>
    <row r="1026" spans="8:9" x14ac:dyDescent="0.3">
      <c r="H1026">
        <v>2</v>
      </c>
      <c r="I1026" t="s">
        <v>23</v>
      </c>
    </row>
    <row r="1027" spans="8:9" x14ac:dyDescent="0.3">
      <c r="H1027">
        <v>2</v>
      </c>
      <c r="I1027" t="s">
        <v>23</v>
      </c>
    </row>
    <row r="1028" spans="8:9" x14ac:dyDescent="0.3">
      <c r="H1028">
        <v>2</v>
      </c>
      <c r="I1028" t="s">
        <v>23</v>
      </c>
    </row>
    <row r="1029" spans="8:9" x14ac:dyDescent="0.3">
      <c r="H1029">
        <v>1</v>
      </c>
      <c r="I1029" t="s">
        <v>23</v>
      </c>
    </row>
    <row r="1030" spans="8:9" x14ac:dyDescent="0.3">
      <c r="H1030">
        <v>4</v>
      </c>
      <c r="I1030" t="s">
        <v>23</v>
      </c>
    </row>
    <row r="1031" spans="8:9" x14ac:dyDescent="0.3">
      <c r="H1031">
        <v>2</v>
      </c>
      <c r="I1031" t="s">
        <v>23</v>
      </c>
    </row>
    <row r="1032" spans="8:9" x14ac:dyDescent="0.3">
      <c r="H1032">
        <v>3</v>
      </c>
      <c r="I1032" t="s">
        <v>23</v>
      </c>
    </row>
    <row r="1033" spans="8:9" x14ac:dyDescent="0.3">
      <c r="H1033">
        <v>2</v>
      </c>
      <c r="I1033" t="s">
        <v>23</v>
      </c>
    </row>
    <row r="1034" spans="8:9" x14ac:dyDescent="0.3">
      <c r="H1034">
        <v>1</v>
      </c>
      <c r="I1034" t="s">
        <v>23</v>
      </c>
    </row>
    <row r="1035" spans="8:9" x14ac:dyDescent="0.3">
      <c r="H1035">
        <v>3</v>
      </c>
      <c r="I1035" t="s">
        <v>23</v>
      </c>
    </row>
    <row r="1036" spans="8:9" x14ac:dyDescent="0.3">
      <c r="H1036">
        <v>4</v>
      </c>
      <c r="I1036" t="s">
        <v>23</v>
      </c>
    </row>
    <row r="1037" spans="8:9" x14ac:dyDescent="0.3">
      <c r="H1037">
        <v>2</v>
      </c>
      <c r="I1037" t="s">
        <v>23</v>
      </c>
    </row>
    <row r="1038" spans="8:9" x14ac:dyDescent="0.3">
      <c r="H1038">
        <v>5</v>
      </c>
      <c r="I1038" t="s">
        <v>23</v>
      </c>
    </row>
    <row r="1039" spans="8:9" x14ac:dyDescent="0.3">
      <c r="H1039">
        <v>2</v>
      </c>
      <c r="I1039" t="s">
        <v>23</v>
      </c>
    </row>
    <row r="1040" spans="8:9" x14ac:dyDescent="0.3">
      <c r="H1040">
        <v>1</v>
      </c>
      <c r="I1040" t="s">
        <v>23</v>
      </c>
    </row>
    <row r="1041" spans="8:9" x14ac:dyDescent="0.3">
      <c r="H1041">
        <v>1</v>
      </c>
      <c r="I1041" t="s">
        <v>23</v>
      </c>
    </row>
    <row r="1042" spans="8:9" x14ac:dyDescent="0.3">
      <c r="H1042">
        <v>1</v>
      </c>
      <c r="I1042" t="s">
        <v>23</v>
      </c>
    </row>
    <row r="1043" spans="8:9" x14ac:dyDescent="0.3">
      <c r="H1043">
        <v>5</v>
      </c>
      <c r="I1043" t="s">
        <v>23</v>
      </c>
    </row>
    <row r="1044" spans="8:9" x14ac:dyDescent="0.3">
      <c r="H1044">
        <v>1</v>
      </c>
      <c r="I1044" t="s">
        <v>23</v>
      </c>
    </row>
    <row r="1045" spans="8:9" x14ac:dyDescent="0.3">
      <c r="H1045">
        <v>1</v>
      </c>
      <c r="I1045" t="s">
        <v>23</v>
      </c>
    </row>
    <row r="1046" spans="8:9" x14ac:dyDescent="0.3">
      <c r="H1046">
        <v>3</v>
      </c>
      <c r="I1046" t="s">
        <v>23</v>
      </c>
    </row>
    <row r="1047" spans="8:9" x14ac:dyDescent="0.3">
      <c r="H1047">
        <v>4</v>
      </c>
      <c r="I1047" t="s">
        <v>23</v>
      </c>
    </row>
    <row r="1048" spans="8:9" x14ac:dyDescent="0.3">
      <c r="H1048">
        <v>4</v>
      </c>
      <c r="I1048" t="s">
        <v>23</v>
      </c>
    </row>
    <row r="1049" spans="8:9" x14ac:dyDescent="0.3">
      <c r="H1049">
        <v>1</v>
      </c>
      <c r="I1049" t="s">
        <v>23</v>
      </c>
    </row>
    <row r="1050" spans="8:9" x14ac:dyDescent="0.3">
      <c r="H1050">
        <v>3</v>
      </c>
      <c r="I1050" t="s">
        <v>23</v>
      </c>
    </row>
    <row r="1051" spans="8:9" x14ac:dyDescent="0.3">
      <c r="H1051">
        <v>4</v>
      </c>
      <c r="I1051" t="s">
        <v>23</v>
      </c>
    </row>
    <row r="1052" spans="8:9" x14ac:dyDescent="0.3">
      <c r="H1052">
        <v>1</v>
      </c>
      <c r="I1052" t="s">
        <v>23</v>
      </c>
    </row>
    <row r="1053" spans="8:9" x14ac:dyDescent="0.3">
      <c r="H1053">
        <v>1</v>
      </c>
      <c r="I1053" t="s">
        <v>23</v>
      </c>
    </row>
    <row r="1054" spans="8:9" x14ac:dyDescent="0.3">
      <c r="H1054">
        <v>3</v>
      </c>
      <c r="I1054" t="s">
        <v>23</v>
      </c>
    </row>
    <row r="1055" spans="8:9" x14ac:dyDescent="0.3">
      <c r="H1055">
        <v>3</v>
      </c>
      <c r="I1055" t="s">
        <v>23</v>
      </c>
    </row>
    <row r="1056" spans="8:9" x14ac:dyDescent="0.3">
      <c r="H1056">
        <v>3</v>
      </c>
      <c r="I1056" t="s">
        <v>23</v>
      </c>
    </row>
    <row r="1057" spans="8:9" x14ac:dyDescent="0.3">
      <c r="H1057">
        <v>3</v>
      </c>
      <c r="I1057" t="s">
        <v>23</v>
      </c>
    </row>
    <row r="1058" spans="8:9" x14ac:dyDescent="0.3">
      <c r="H1058">
        <v>3</v>
      </c>
      <c r="I1058" t="s">
        <v>23</v>
      </c>
    </row>
    <row r="1059" spans="8:9" x14ac:dyDescent="0.3">
      <c r="H1059">
        <v>3</v>
      </c>
      <c r="I1059" t="s">
        <v>23</v>
      </c>
    </row>
    <row r="1060" spans="8:9" x14ac:dyDescent="0.3">
      <c r="H1060">
        <v>1</v>
      </c>
      <c r="I1060" t="s">
        <v>23</v>
      </c>
    </row>
    <row r="1061" spans="8:9" x14ac:dyDescent="0.3">
      <c r="H1061">
        <v>3</v>
      </c>
      <c r="I1061" t="s">
        <v>23</v>
      </c>
    </row>
    <row r="1062" spans="8:9" x14ac:dyDescent="0.3">
      <c r="H1062">
        <v>1</v>
      </c>
      <c r="I1062" t="s">
        <v>23</v>
      </c>
    </row>
    <row r="1063" spans="8:9" x14ac:dyDescent="0.3">
      <c r="H1063">
        <v>2</v>
      </c>
      <c r="I1063" t="s">
        <v>23</v>
      </c>
    </row>
    <row r="1064" spans="8:9" x14ac:dyDescent="0.3">
      <c r="H1064">
        <v>4</v>
      </c>
      <c r="I1064" t="s">
        <v>23</v>
      </c>
    </row>
    <row r="1065" spans="8:9" x14ac:dyDescent="0.3">
      <c r="H1065">
        <v>2</v>
      </c>
      <c r="I1065" t="s">
        <v>23</v>
      </c>
    </row>
    <row r="1066" spans="8:9" x14ac:dyDescent="0.3">
      <c r="H1066">
        <v>2</v>
      </c>
      <c r="I1066" t="s">
        <v>23</v>
      </c>
    </row>
    <row r="1067" spans="8:9" x14ac:dyDescent="0.3">
      <c r="H1067">
        <v>4</v>
      </c>
      <c r="I1067" t="s">
        <v>23</v>
      </c>
    </row>
    <row r="1068" spans="8:9" x14ac:dyDescent="0.3">
      <c r="H1068">
        <v>1</v>
      </c>
      <c r="I1068" t="s">
        <v>23</v>
      </c>
    </row>
    <row r="1069" spans="8:9" x14ac:dyDescent="0.3">
      <c r="H1069">
        <v>2</v>
      </c>
      <c r="I1069" t="s">
        <v>23</v>
      </c>
    </row>
    <row r="1070" spans="8:9" x14ac:dyDescent="0.3">
      <c r="H1070">
        <v>3</v>
      </c>
      <c r="I1070" t="s">
        <v>23</v>
      </c>
    </row>
    <row r="1071" spans="8:9" x14ac:dyDescent="0.3">
      <c r="H1071">
        <v>2</v>
      </c>
      <c r="I1071" t="s">
        <v>23</v>
      </c>
    </row>
    <row r="1072" spans="8:9" x14ac:dyDescent="0.3">
      <c r="H1072">
        <v>1</v>
      </c>
      <c r="I1072" t="s">
        <v>23</v>
      </c>
    </row>
    <row r="1073" spans="8:9" x14ac:dyDescent="0.3">
      <c r="H1073">
        <v>2</v>
      </c>
      <c r="I1073" t="s">
        <v>23</v>
      </c>
    </row>
    <row r="1074" spans="8:9" x14ac:dyDescent="0.3">
      <c r="H1074">
        <v>3</v>
      </c>
      <c r="I1074" t="s">
        <v>23</v>
      </c>
    </row>
    <row r="1075" spans="8:9" x14ac:dyDescent="0.3">
      <c r="H1075">
        <v>1</v>
      </c>
      <c r="I1075" t="s">
        <v>23</v>
      </c>
    </row>
    <row r="1076" spans="8:9" x14ac:dyDescent="0.3">
      <c r="H1076">
        <v>3</v>
      </c>
      <c r="I1076" t="s">
        <v>23</v>
      </c>
    </row>
    <row r="1077" spans="8:9" x14ac:dyDescent="0.3">
      <c r="H1077">
        <v>2</v>
      </c>
      <c r="I1077" t="s">
        <v>23</v>
      </c>
    </row>
    <row r="1078" spans="8:9" x14ac:dyDescent="0.3">
      <c r="H1078">
        <v>2</v>
      </c>
      <c r="I1078" t="s">
        <v>23</v>
      </c>
    </row>
    <row r="1079" spans="8:9" x14ac:dyDescent="0.3">
      <c r="H1079">
        <v>2</v>
      </c>
      <c r="I1079" t="s">
        <v>23</v>
      </c>
    </row>
    <row r="1080" spans="8:9" x14ac:dyDescent="0.3">
      <c r="H1080">
        <v>2</v>
      </c>
      <c r="I1080" t="s">
        <v>23</v>
      </c>
    </row>
    <row r="1081" spans="8:9" x14ac:dyDescent="0.3">
      <c r="H1081">
        <v>1</v>
      </c>
      <c r="I1081" t="s">
        <v>23</v>
      </c>
    </row>
    <row r="1082" spans="8:9" x14ac:dyDescent="0.3">
      <c r="H1082">
        <v>3</v>
      </c>
      <c r="I1082" t="s">
        <v>23</v>
      </c>
    </row>
    <row r="1083" spans="8:9" x14ac:dyDescent="0.3">
      <c r="H1083">
        <v>3</v>
      </c>
      <c r="I1083" t="s">
        <v>23</v>
      </c>
    </row>
    <row r="1084" spans="8:9" x14ac:dyDescent="0.3">
      <c r="H1084">
        <v>4</v>
      </c>
      <c r="I1084" t="s">
        <v>23</v>
      </c>
    </row>
    <row r="1085" spans="8:9" x14ac:dyDescent="0.3">
      <c r="H1085">
        <v>3</v>
      </c>
      <c r="I1085" t="s">
        <v>23</v>
      </c>
    </row>
    <row r="1086" spans="8:9" x14ac:dyDescent="0.3">
      <c r="H1086">
        <v>2</v>
      </c>
      <c r="I1086" t="s">
        <v>23</v>
      </c>
    </row>
    <row r="1087" spans="8:9" x14ac:dyDescent="0.3">
      <c r="H1087">
        <v>2</v>
      </c>
      <c r="I1087" t="s">
        <v>23</v>
      </c>
    </row>
    <row r="1088" spans="8:9" x14ac:dyDescent="0.3">
      <c r="H1088">
        <v>1</v>
      </c>
      <c r="I1088" t="s">
        <v>23</v>
      </c>
    </row>
    <row r="1089" spans="8:9" x14ac:dyDescent="0.3">
      <c r="H1089">
        <v>2</v>
      </c>
      <c r="I1089" t="s">
        <v>23</v>
      </c>
    </row>
    <row r="1090" spans="8:9" x14ac:dyDescent="0.3">
      <c r="H1090">
        <v>2</v>
      </c>
      <c r="I1090" t="s">
        <v>23</v>
      </c>
    </row>
    <row r="1091" spans="8:9" x14ac:dyDescent="0.3">
      <c r="H1091">
        <v>5</v>
      </c>
      <c r="I1091" t="s">
        <v>23</v>
      </c>
    </row>
    <row r="1092" spans="8:9" x14ac:dyDescent="0.3">
      <c r="H1092">
        <v>1</v>
      </c>
      <c r="I1092" t="s">
        <v>23</v>
      </c>
    </row>
    <row r="1093" spans="8:9" x14ac:dyDescent="0.3">
      <c r="H1093">
        <v>1</v>
      </c>
      <c r="I1093" t="s">
        <v>23</v>
      </c>
    </row>
    <row r="1094" spans="8:9" x14ac:dyDescent="0.3">
      <c r="H1094">
        <v>5</v>
      </c>
      <c r="I1094" t="s">
        <v>23</v>
      </c>
    </row>
    <row r="1095" spans="8:9" x14ac:dyDescent="0.3">
      <c r="H1095">
        <v>1</v>
      </c>
      <c r="I1095" t="s">
        <v>23</v>
      </c>
    </row>
    <row r="1096" spans="8:9" x14ac:dyDescent="0.3">
      <c r="H1096">
        <v>1</v>
      </c>
      <c r="I1096" t="s">
        <v>23</v>
      </c>
    </row>
    <row r="1097" spans="8:9" x14ac:dyDescent="0.3">
      <c r="H1097">
        <v>1</v>
      </c>
      <c r="I1097" t="s">
        <v>23</v>
      </c>
    </row>
    <row r="1098" spans="8:9" x14ac:dyDescent="0.3">
      <c r="H1098">
        <v>1</v>
      </c>
      <c r="I1098" t="s">
        <v>23</v>
      </c>
    </row>
    <row r="1099" spans="8:9" x14ac:dyDescent="0.3">
      <c r="H1099">
        <v>2</v>
      </c>
      <c r="I1099" t="s">
        <v>23</v>
      </c>
    </row>
    <row r="1100" spans="8:9" x14ac:dyDescent="0.3">
      <c r="H1100">
        <v>2</v>
      </c>
      <c r="I1100" t="s">
        <v>23</v>
      </c>
    </row>
    <row r="1101" spans="8:9" x14ac:dyDescent="0.3">
      <c r="H1101">
        <v>2</v>
      </c>
      <c r="I1101" t="s">
        <v>23</v>
      </c>
    </row>
    <row r="1102" spans="8:9" x14ac:dyDescent="0.3">
      <c r="H1102">
        <v>1</v>
      </c>
      <c r="I1102" t="s">
        <v>23</v>
      </c>
    </row>
    <row r="1103" spans="8:9" x14ac:dyDescent="0.3">
      <c r="H1103">
        <v>1</v>
      </c>
      <c r="I1103" t="s">
        <v>23</v>
      </c>
    </row>
    <row r="1104" spans="8:9" x14ac:dyDescent="0.3">
      <c r="H1104">
        <v>4</v>
      </c>
      <c r="I1104" t="s">
        <v>23</v>
      </c>
    </row>
    <row r="1105" spans="8:9" x14ac:dyDescent="0.3">
      <c r="H1105">
        <v>1</v>
      </c>
      <c r="I1105" t="s">
        <v>23</v>
      </c>
    </row>
    <row r="1106" spans="8:9" x14ac:dyDescent="0.3">
      <c r="H1106">
        <v>2</v>
      </c>
      <c r="I1106" t="s">
        <v>23</v>
      </c>
    </row>
    <row r="1107" spans="8:9" x14ac:dyDescent="0.3">
      <c r="H1107">
        <v>4</v>
      </c>
      <c r="I1107" t="s">
        <v>23</v>
      </c>
    </row>
    <row r="1108" spans="8:9" x14ac:dyDescent="0.3">
      <c r="H1108">
        <v>1</v>
      </c>
      <c r="I1108" t="s">
        <v>23</v>
      </c>
    </row>
    <row r="1109" spans="8:9" x14ac:dyDescent="0.3">
      <c r="H1109">
        <v>1</v>
      </c>
      <c r="I1109" t="s">
        <v>23</v>
      </c>
    </row>
    <row r="1110" spans="8:9" x14ac:dyDescent="0.3">
      <c r="H1110">
        <v>1</v>
      </c>
      <c r="I1110" t="s">
        <v>23</v>
      </c>
    </row>
    <row r="1111" spans="8:9" x14ac:dyDescent="0.3">
      <c r="H1111">
        <v>1</v>
      </c>
      <c r="I1111" t="s">
        <v>23</v>
      </c>
    </row>
    <row r="1112" spans="8:9" x14ac:dyDescent="0.3">
      <c r="H1112">
        <v>2</v>
      </c>
      <c r="I1112" t="s">
        <v>23</v>
      </c>
    </row>
    <row r="1113" spans="8:9" x14ac:dyDescent="0.3">
      <c r="H1113">
        <v>2</v>
      </c>
      <c r="I1113" t="s">
        <v>23</v>
      </c>
    </row>
    <row r="1114" spans="8:9" x14ac:dyDescent="0.3">
      <c r="H1114">
        <v>1</v>
      </c>
      <c r="I1114" t="s">
        <v>23</v>
      </c>
    </row>
    <row r="1115" spans="8:9" x14ac:dyDescent="0.3">
      <c r="H1115">
        <v>2</v>
      </c>
      <c r="I1115" t="s">
        <v>23</v>
      </c>
    </row>
    <row r="1116" spans="8:9" x14ac:dyDescent="0.3">
      <c r="H1116">
        <v>1</v>
      </c>
      <c r="I1116" t="s">
        <v>23</v>
      </c>
    </row>
    <row r="1117" spans="8:9" x14ac:dyDescent="0.3">
      <c r="H1117">
        <v>2</v>
      </c>
      <c r="I1117" t="s">
        <v>23</v>
      </c>
    </row>
    <row r="1118" spans="8:9" x14ac:dyDescent="0.3">
      <c r="H1118">
        <v>1</v>
      </c>
      <c r="I1118" t="s">
        <v>23</v>
      </c>
    </row>
    <row r="1119" spans="8:9" x14ac:dyDescent="0.3">
      <c r="H1119">
        <v>3</v>
      </c>
      <c r="I1119" t="s">
        <v>23</v>
      </c>
    </row>
    <row r="1120" spans="8:9" x14ac:dyDescent="0.3">
      <c r="H1120">
        <v>2</v>
      </c>
      <c r="I1120" t="s">
        <v>23</v>
      </c>
    </row>
    <row r="1121" spans="8:9" x14ac:dyDescent="0.3">
      <c r="H1121">
        <v>2</v>
      </c>
      <c r="I1121" t="s">
        <v>23</v>
      </c>
    </row>
    <row r="1122" spans="8:9" x14ac:dyDescent="0.3">
      <c r="H1122">
        <v>2</v>
      </c>
      <c r="I1122" t="s">
        <v>23</v>
      </c>
    </row>
    <row r="1123" spans="8:9" x14ac:dyDescent="0.3">
      <c r="H1123">
        <v>1</v>
      </c>
      <c r="I1123" t="s">
        <v>23</v>
      </c>
    </row>
    <row r="1124" spans="8:9" x14ac:dyDescent="0.3">
      <c r="H1124">
        <v>1</v>
      </c>
      <c r="I1124" t="s">
        <v>23</v>
      </c>
    </row>
    <row r="1125" spans="8:9" x14ac:dyDescent="0.3">
      <c r="H1125">
        <v>1</v>
      </c>
      <c r="I1125" t="s">
        <v>23</v>
      </c>
    </row>
    <row r="1126" spans="8:9" x14ac:dyDescent="0.3">
      <c r="H1126">
        <v>2</v>
      </c>
      <c r="I1126" t="s">
        <v>23</v>
      </c>
    </row>
    <row r="1127" spans="8:9" x14ac:dyDescent="0.3">
      <c r="H1127">
        <v>1</v>
      </c>
      <c r="I1127" t="s">
        <v>23</v>
      </c>
    </row>
    <row r="1128" spans="8:9" x14ac:dyDescent="0.3">
      <c r="H1128">
        <v>2</v>
      </c>
      <c r="I1128" t="s">
        <v>23</v>
      </c>
    </row>
    <row r="1129" spans="8:9" x14ac:dyDescent="0.3">
      <c r="H1129">
        <v>2</v>
      </c>
      <c r="I1129" t="s">
        <v>23</v>
      </c>
    </row>
    <row r="1130" spans="8:9" x14ac:dyDescent="0.3">
      <c r="H1130">
        <v>1</v>
      </c>
      <c r="I1130" t="s">
        <v>23</v>
      </c>
    </row>
    <row r="1131" spans="8:9" x14ac:dyDescent="0.3">
      <c r="H1131">
        <v>3</v>
      </c>
      <c r="I1131" t="s">
        <v>23</v>
      </c>
    </row>
    <row r="1132" spans="8:9" x14ac:dyDescent="0.3">
      <c r="H1132">
        <v>2</v>
      </c>
      <c r="I1132" t="s">
        <v>23</v>
      </c>
    </row>
    <row r="1133" spans="8:9" x14ac:dyDescent="0.3">
      <c r="H1133">
        <v>2</v>
      </c>
      <c r="I1133" t="s">
        <v>23</v>
      </c>
    </row>
    <row r="1134" spans="8:9" x14ac:dyDescent="0.3">
      <c r="H1134">
        <v>2</v>
      </c>
      <c r="I1134" t="s">
        <v>23</v>
      </c>
    </row>
    <row r="1135" spans="8:9" x14ac:dyDescent="0.3">
      <c r="H1135">
        <v>2</v>
      </c>
      <c r="I1135" t="s">
        <v>23</v>
      </c>
    </row>
    <row r="1136" spans="8:9" x14ac:dyDescent="0.3">
      <c r="H1136">
        <v>3</v>
      </c>
      <c r="I1136" t="s">
        <v>23</v>
      </c>
    </row>
    <row r="1137" spans="8:9" x14ac:dyDescent="0.3">
      <c r="H1137">
        <v>3</v>
      </c>
      <c r="I1137" t="s">
        <v>23</v>
      </c>
    </row>
    <row r="1138" spans="8:9" x14ac:dyDescent="0.3">
      <c r="H1138">
        <v>2</v>
      </c>
      <c r="I1138" t="s">
        <v>23</v>
      </c>
    </row>
    <row r="1139" spans="8:9" x14ac:dyDescent="0.3">
      <c r="H1139">
        <v>3</v>
      </c>
      <c r="I1139" t="s">
        <v>23</v>
      </c>
    </row>
    <row r="1140" spans="8:9" x14ac:dyDescent="0.3">
      <c r="H1140">
        <v>4</v>
      </c>
      <c r="I1140" t="s">
        <v>23</v>
      </c>
    </row>
    <row r="1141" spans="8:9" x14ac:dyDescent="0.3">
      <c r="H1141">
        <v>5</v>
      </c>
      <c r="I1141" t="s">
        <v>23</v>
      </c>
    </row>
    <row r="1142" spans="8:9" x14ac:dyDescent="0.3">
      <c r="H1142">
        <v>2</v>
      </c>
      <c r="I1142" t="s">
        <v>23</v>
      </c>
    </row>
    <row r="1143" spans="8:9" x14ac:dyDescent="0.3">
      <c r="H1143">
        <v>3</v>
      </c>
      <c r="I1143" t="s">
        <v>23</v>
      </c>
    </row>
    <row r="1144" spans="8:9" x14ac:dyDescent="0.3">
      <c r="H1144">
        <v>5</v>
      </c>
      <c r="I1144" t="s">
        <v>23</v>
      </c>
    </row>
    <row r="1145" spans="8:9" x14ac:dyDescent="0.3">
      <c r="H1145">
        <v>1</v>
      </c>
      <c r="I1145" t="s">
        <v>23</v>
      </c>
    </row>
    <row r="1146" spans="8:9" x14ac:dyDescent="0.3">
      <c r="H1146">
        <v>1</v>
      </c>
      <c r="I1146" t="s">
        <v>23</v>
      </c>
    </row>
    <row r="1147" spans="8:9" x14ac:dyDescent="0.3">
      <c r="H1147">
        <v>3</v>
      </c>
      <c r="I1147" t="s">
        <v>23</v>
      </c>
    </row>
    <row r="1148" spans="8:9" x14ac:dyDescent="0.3">
      <c r="H1148">
        <v>3</v>
      </c>
      <c r="I1148" t="s">
        <v>23</v>
      </c>
    </row>
    <row r="1149" spans="8:9" x14ac:dyDescent="0.3">
      <c r="H1149">
        <v>1</v>
      </c>
      <c r="I1149" t="s">
        <v>23</v>
      </c>
    </row>
    <row r="1150" spans="8:9" x14ac:dyDescent="0.3">
      <c r="H1150">
        <v>4</v>
      </c>
      <c r="I1150" t="s">
        <v>23</v>
      </c>
    </row>
    <row r="1151" spans="8:9" x14ac:dyDescent="0.3">
      <c r="H1151">
        <v>2</v>
      </c>
      <c r="I1151" t="s">
        <v>23</v>
      </c>
    </row>
    <row r="1152" spans="8:9" x14ac:dyDescent="0.3">
      <c r="H1152">
        <v>1</v>
      </c>
      <c r="I1152" t="s">
        <v>23</v>
      </c>
    </row>
    <row r="1153" spans="8:9" x14ac:dyDescent="0.3">
      <c r="H1153">
        <v>1</v>
      </c>
      <c r="I1153" t="s">
        <v>23</v>
      </c>
    </row>
    <row r="1154" spans="8:9" x14ac:dyDescent="0.3">
      <c r="H1154">
        <v>2</v>
      </c>
      <c r="I1154" t="s">
        <v>23</v>
      </c>
    </row>
    <row r="1155" spans="8:9" x14ac:dyDescent="0.3">
      <c r="H1155">
        <v>2</v>
      </c>
      <c r="I1155" t="s">
        <v>23</v>
      </c>
    </row>
    <row r="1156" spans="8:9" x14ac:dyDescent="0.3">
      <c r="H1156">
        <v>1</v>
      </c>
      <c r="I1156" t="s">
        <v>23</v>
      </c>
    </row>
    <row r="1157" spans="8:9" x14ac:dyDescent="0.3">
      <c r="H1157">
        <v>2</v>
      </c>
      <c r="I1157" t="s">
        <v>23</v>
      </c>
    </row>
    <row r="1158" spans="8:9" x14ac:dyDescent="0.3">
      <c r="H1158">
        <v>4</v>
      </c>
      <c r="I1158" t="s">
        <v>23</v>
      </c>
    </row>
    <row r="1159" spans="8:9" x14ac:dyDescent="0.3">
      <c r="H1159">
        <v>1</v>
      </c>
      <c r="I1159" t="s">
        <v>23</v>
      </c>
    </row>
    <row r="1160" spans="8:9" x14ac:dyDescent="0.3">
      <c r="H1160">
        <v>2</v>
      </c>
      <c r="I1160" t="s">
        <v>23</v>
      </c>
    </row>
    <row r="1161" spans="8:9" x14ac:dyDescent="0.3">
      <c r="H1161">
        <v>1</v>
      </c>
      <c r="I1161" t="s">
        <v>23</v>
      </c>
    </row>
    <row r="1162" spans="8:9" x14ac:dyDescent="0.3">
      <c r="H1162">
        <v>2</v>
      </c>
      <c r="I1162" t="s">
        <v>23</v>
      </c>
    </row>
    <row r="1163" spans="8:9" x14ac:dyDescent="0.3">
      <c r="H1163">
        <v>2</v>
      </c>
      <c r="I1163" t="s">
        <v>23</v>
      </c>
    </row>
    <row r="1164" spans="8:9" x14ac:dyDescent="0.3">
      <c r="H1164">
        <v>1</v>
      </c>
      <c r="I1164" t="s">
        <v>23</v>
      </c>
    </row>
    <row r="1165" spans="8:9" x14ac:dyDescent="0.3">
      <c r="H1165">
        <v>2</v>
      </c>
      <c r="I1165" t="s">
        <v>23</v>
      </c>
    </row>
    <row r="1166" spans="8:9" x14ac:dyDescent="0.3">
      <c r="H1166">
        <v>4</v>
      </c>
      <c r="I1166" t="s">
        <v>23</v>
      </c>
    </row>
    <row r="1167" spans="8:9" x14ac:dyDescent="0.3">
      <c r="H1167">
        <v>1</v>
      </c>
      <c r="I1167" t="s">
        <v>23</v>
      </c>
    </row>
    <row r="1168" spans="8:9" x14ac:dyDescent="0.3">
      <c r="H1168">
        <v>2</v>
      </c>
      <c r="I1168" t="s">
        <v>23</v>
      </c>
    </row>
    <row r="1169" spans="8:9" x14ac:dyDescent="0.3">
      <c r="H1169">
        <v>1</v>
      </c>
      <c r="I1169" t="s">
        <v>23</v>
      </c>
    </row>
    <row r="1170" spans="8:9" x14ac:dyDescent="0.3">
      <c r="H1170">
        <v>2</v>
      </c>
      <c r="I1170" t="s">
        <v>23</v>
      </c>
    </row>
    <row r="1171" spans="8:9" x14ac:dyDescent="0.3">
      <c r="H1171">
        <v>2</v>
      </c>
      <c r="I1171" t="s">
        <v>23</v>
      </c>
    </row>
    <row r="1172" spans="8:9" x14ac:dyDescent="0.3">
      <c r="H1172">
        <v>3</v>
      </c>
      <c r="I1172" t="s">
        <v>23</v>
      </c>
    </row>
    <row r="1173" spans="8:9" x14ac:dyDescent="0.3">
      <c r="H1173">
        <v>1</v>
      </c>
      <c r="I1173" t="s">
        <v>23</v>
      </c>
    </row>
    <row r="1174" spans="8:9" x14ac:dyDescent="0.3">
      <c r="H1174">
        <v>1</v>
      </c>
      <c r="I1174" t="s">
        <v>23</v>
      </c>
    </row>
    <row r="1175" spans="8:9" x14ac:dyDescent="0.3">
      <c r="H1175">
        <v>2</v>
      </c>
      <c r="I1175" t="s">
        <v>23</v>
      </c>
    </row>
    <row r="1176" spans="8:9" x14ac:dyDescent="0.3">
      <c r="H1176">
        <v>2</v>
      </c>
      <c r="I1176" t="s">
        <v>23</v>
      </c>
    </row>
    <row r="1177" spans="8:9" x14ac:dyDescent="0.3">
      <c r="H1177">
        <v>1</v>
      </c>
      <c r="I1177" t="s">
        <v>23</v>
      </c>
    </row>
    <row r="1178" spans="8:9" x14ac:dyDescent="0.3">
      <c r="H1178">
        <v>2</v>
      </c>
      <c r="I1178" t="s">
        <v>23</v>
      </c>
    </row>
    <row r="1179" spans="8:9" x14ac:dyDescent="0.3">
      <c r="H1179">
        <v>2</v>
      </c>
      <c r="I1179" t="s">
        <v>23</v>
      </c>
    </row>
    <row r="1180" spans="8:9" x14ac:dyDescent="0.3">
      <c r="H1180">
        <v>1</v>
      </c>
      <c r="I1180" t="s">
        <v>23</v>
      </c>
    </row>
    <row r="1181" spans="8:9" x14ac:dyDescent="0.3">
      <c r="H1181">
        <v>1</v>
      </c>
      <c r="I1181" t="s">
        <v>23</v>
      </c>
    </row>
    <row r="1182" spans="8:9" x14ac:dyDescent="0.3">
      <c r="H1182">
        <v>1</v>
      </c>
      <c r="I1182" t="s">
        <v>23</v>
      </c>
    </row>
    <row r="1183" spans="8:9" x14ac:dyDescent="0.3">
      <c r="H1183">
        <v>1</v>
      </c>
      <c r="I1183" t="s">
        <v>23</v>
      </c>
    </row>
    <row r="1184" spans="8:9" x14ac:dyDescent="0.3">
      <c r="H1184">
        <v>2</v>
      </c>
      <c r="I1184" t="s">
        <v>23</v>
      </c>
    </row>
    <row r="1185" spans="8:9" x14ac:dyDescent="0.3">
      <c r="H1185">
        <v>2</v>
      </c>
      <c r="I1185" t="s">
        <v>23</v>
      </c>
    </row>
    <row r="1186" spans="8:9" x14ac:dyDescent="0.3">
      <c r="H1186">
        <v>5</v>
      </c>
      <c r="I1186" t="s">
        <v>23</v>
      </c>
    </row>
    <row r="1187" spans="8:9" x14ac:dyDescent="0.3">
      <c r="H1187">
        <v>1</v>
      </c>
      <c r="I1187" t="s">
        <v>23</v>
      </c>
    </row>
    <row r="1188" spans="8:9" x14ac:dyDescent="0.3">
      <c r="H1188">
        <v>1</v>
      </c>
      <c r="I1188" t="s">
        <v>23</v>
      </c>
    </row>
    <row r="1189" spans="8:9" x14ac:dyDescent="0.3">
      <c r="H1189">
        <v>2</v>
      </c>
      <c r="I1189" t="s">
        <v>23</v>
      </c>
    </row>
    <row r="1190" spans="8:9" x14ac:dyDescent="0.3">
      <c r="H1190">
        <v>4</v>
      </c>
      <c r="I1190" t="s">
        <v>23</v>
      </c>
    </row>
    <row r="1191" spans="8:9" x14ac:dyDescent="0.3">
      <c r="H1191">
        <v>1</v>
      </c>
      <c r="I1191" t="s">
        <v>23</v>
      </c>
    </row>
    <row r="1192" spans="8:9" x14ac:dyDescent="0.3">
      <c r="H1192">
        <v>4</v>
      </c>
      <c r="I1192" t="s">
        <v>23</v>
      </c>
    </row>
    <row r="1193" spans="8:9" x14ac:dyDescent="0.3">
      <c r="H1193">
        <v>2</v>
      </c>
      <c r="I1193" t="s">
        <v>23</v>
      </c>
    </row>
    <row r="1194" spans="8:9" x14ac:dyDescent="0.3">
      <c r="H1194">
        <v>1</v>
      </c>
      <c r="I1194" t="s">
        <v>23</v>
      </c>
    </row>
    <row r="1195" spans="8:9" x14ac:dyDescent="0.3">
      <c r="H1195">
        <v>5</v>
      </c>
      <c r="I1195" t="s">
        <v>23</v>
      </c>
    </row>
    <row r="1196" spans="8:9" x14ac:dyDescent="0.3">
      <c r="H1196">
        <v>2</v>
      </c>
      <c r="I1196" t="s">
        <v>23</v>
      </c>
    </row>
    <row r="1197" spans="8:9" x14ac:dyDescent="0.3">
      <c r="H1197">
        <v>1</v>
      </c>
      <c r="I1197" t="s">
        <v>23</v>
      </c>
    </row>
    <row r="1198" spans="8:9" x14ac:dyDescent="0.3">
      <c r="H1198">
        <v>1</v>
      </c>
      <c r="I1198" t="s">
        <v>23</v>
      </c>
    </row>
    <row r="1199" spans="8:9" x14ac:dyDescent="0.3">
      <c r="H1199">
        <v>2</v>
      </c>
      <c r="I1199" t="s">
        <v>23</v>
      </c>
    </row>
    <row r="1200" spans="8:9" x14ac:dyDescent="0.3">
      <c r="H1200">
        <v>2</v>
      </c>
      <c r="I1200" t="s">
        <v>23</v>
      </c>
    </row>
    <row r="1201" spans="8:9" x14ac:dyDescent="0.3">
      <c r="H1201">
        <v>2</v>
      </c>
      <c r="I1201" t="s">
        <v>23</v>
      </c>
    </row>
    <row r="1202" spans="8:9" x14ac:dyDescent="0.3">
      <c r="H1202">
        <v>1</v>
      </c>
      <c r="I1202" t="s">
        <v>23</v>
      </c>
    </row>
    <row r="1203" spans="8:9" x14ac:dyDescent="0.3">
      <c r="H1203">
        <v>3</v>
      </c>
      <c r="I1203" t="s">
        <v>23</v>
      </c>
    </row>
    <row r="1204" spans="8:9" x14ac:dyDescent="0.3">
      <c r="H1204">
        <v>2</v>
      </c>
      <c r="I1204" t="s">
        <v>23</v>
      </c>
    </row>
    <row r="1205" spans="8:9" x14ac:dyDescent="0.3">
      <c r="H1205">
        <v>4</v>
      </c>
      <c r="I1205" t="s">
        <v>23</v>
      </c>
    </row>
    <row r="1206" spans="8:9" x14ac:dyDescent="0.3">
      <c r="H1206">
        <v>3</v>
      </c>
      <c r="I1206" t="s">
        <v>23</v>
      </c>
    </row>
    <row r="1207" spans="8:9" x14ac:dyDescent="0.3">
      <c r="H1207">
        <v>3</v>
      </c>
      <c r="I1207" t="s">
        <v>23</v>
      </c>
    </row>
    <row r="1208" spans="8:9" x14ac:dyDescent="0.3">
      <c r="H1208">
        <v>2</v>
      </c>
      <c r="I1208" t="s">
        <v>23</v>
      </c>
    </row>
    <row r="1209" spans="8:9" x14ac:dyDescent="0.3">
      <c r="H1209">
        <v>1</v>
      </c>
      <c r="I1209" t="s">
        <v>23</v>
      </c>
    </row>
    <row r="1210" spans="8:9" x14ac:dyDescent="0.3">
      <c r="H1210">
        <v>1</v>
      </c>
      <c r="I1210" t="s">
        <v>23</v>
      </c>
    </row>
    <row r="1211" spans="8:9" x14ac:dyDescent="0.3">
      <c r="H1211">
        <v>4</v>
      </c>
      <c r="I1211" t="s">
        <v>23</v>
      </c>
    </row>
    <row r="1212" spans="8:9" x14ac:dyDescent="0.3">
      <c r="H1212">
        <v>2</v>
      </c>
      <c r="I1212" t="s">
        <v>23</v>
      </c>
    </row>
    <row r="1213" spans="8:9" x14ac:dyDescent="0.3">
      <c r="H1213">
        <v>1</v>
      </c>
      <c r="I1213" t="s">
        <v>23</v>
      </c>
    </row>
    <row r="1214" spans="8:9" x14ac:dyDescent="0.3">
      <c r="H1214">
        <v>2</v>
      </c>
      <c r="I1214" t="s">
        <v>23</v>
      </c>
    </row>
    <row r="1215" spans="8:9" x14ac:dyDescent="0.3">
      <c r="H1215">
        <v>2</v>
      </c>
      <c r="I1215" t="s">
        <v>23</v>
      </c>
    </row>
    <row r="1216" spans="8:9" x14ac:dyDescent="0.3">
      <c r="H1216">
        <v>1</v>
      </c>
      <c r="I1216" t="s">
        <v>23</v>
      </c>
    </row>
    <row r="1217" spans="8:9" x14ac:dyDescent="0.3">
      <c r="H1217">
        <v>3</v>
      </c>
      <c r="I1217" t="s">
        <v>23</v>
      </c>
    </row>
    <row r="1218" spans="8:9" x14ac:dyDescent="0.3">
      <c r="H1218">
        <v>2</v>
      </c>
      <c r="I1218" t="s">
        <v>23</v>
      </c>
    </row>
    <row r="1219" spans="8:9" x14ac:dyDescent="0.3">
      <c r="H1219">
        <v>4</v>
      </c>
      <c r="I1219" t="s">
        <v>23</v>
      </c>
    </row>
    <row r="1220" spans="8:9" x14ac:dyDescent="0.3">
      <c r="H1220">
        <v>2</v>
      </c>
      <c r="I1220" t="s">
        <v>23</v>
      </c>
    </row>
    <row r="1221" spans="8:9" x14ac:dyDescent="0.3">
      <c r="H1221">
        <v>1</v>
      </c>
      <c r="I1221" t="s">
        <v>23</v>
      </c>
    </row>
    <row r="1222" spans="8:9" x14ac:dyDescent="0.3">
      <c r="H1222">
        <v>2</v>
      </c>
      <c r="I1222" t="s">
        <v>23</v>
      </c>
    </row>
    <row r="1223" spans="8:9" x14ac:dyDescent="0.3">
      <c r="H1223">
        <v>1</v>
      </c>
      <c r="I1223" t="s">
        <v>23</v>
      </c>
    </row>
    <row r="1224" spans="8:9" x14ac:dyDescent="0.3">
      <c r="H1224">
        <v>1</v>
      </c>
      <c r="I1224" t="s">
        <v>23</v>
      </c>
    </row>
    <row r="1225" spans="8:9" x14ac:dyDescent="0.3">
      <c r="H1225">
        <v>1</v>
      </c>
      <c r="I1225" t="s">
        <v>23</v>
      </c>
    </row>
    <row r="1226" spans="8:9" x14ac:dyDescent="0.3">
      <c r="H1226">
        <v>2</v>
      </c>
      <c r="I1226" t="s">
        <v>23</v>
      </c>
    </row>
    <row r="1227" spans="8:9" x14ac:dyDescent="0.3">
      <c r="H1227">
        <v>3</v>
      </c>
      <c r="I1227" t="s">
        <v>23</v>
      </c>
    </row>
    <row r="1228" spans="8:9" x14ac:dyDescent="0.3">
      <c r="H1228">
        <v>1</v>
      </c>
      <c r="I1228" t="s">
        <v>23</v>
      </c>
    </row>
    <row r="1229" spans="8:9" x14ac:dyDescent="0.3">
      <c r="H1229">
        <v>2</v>
      </c>
      <c r="I1229" t="s">
        <v>23</v>
      </c>
    </row>
    <row r="1230" spans="8:9" x14ac:dyDescent="0.3">
      <c r="H1230">
        <v>1</v>
      </c>
      <c r="I1230" t="s">
        <v>23</v>
      </c>
    </row>
    <row r="1231" spans="8:9" x14ac:dyDescent="0.3">
      <c r="H1231">
        <v>1</v>
      </c>
      <c r="I1231" t="s">
        <v>23</v>
      </c>
    </row>
    <row r="1232" spans="8:9" x14ac:dyDescent="0.3">
      <c r="H1232">
        <v>2</v>
      </c>
      <c r="I1232" t="s">
        <v>23</v>
      </c>
    </row>
    <row r="1233" spans="8:9" x14ac:dyDescent="0.3">
      <c r="H1233">
        <v>1</v>
      </c>
      <c r="I1233" t="s">
        <v>23</v>
      </c>
    </row>
    <row r="1234" spans="8:9" x14ac:dyDescent="0.3">
      <c r="H1234">
        <v>2</v>
      </c>
      <c r="I1234" t="s">
        <v>23</v>
      </c>
    </row>
    <row r="1235" spans="8:9" x14ac:dyDescent="0.3">
      <c r="H1235">
        <v>1</v>
      </c>
      <c r="I1235" t="s">
        <v>23</v>
      </c>
    </row>
    <row r="1236" spans="8:9" x14ac:dyDescent="0.3">
      <c r="H1236">
        <v>4</v>
      </c>
      <c r="I1236" t="s">
        <v>23</v>
      </c>
    </row>
    <row r="1237" spans="8:9" x14ac:dyDescent="0.3">
      <c r="H1237">
        <v>3</v>
      </c>
      <c r="I1237" t="s">
        <v>23</v>
      </c>
    </row>
    <row r="1238" spans="8:9" x14ac:dyDescent="0.3">
      <c r="H1238">
        <v>1</v>
      </c>
      <c r="I1238" t="s">
        <v>23</v>
      </c>
    </row>
    <row r="1239" spans="8:9" x14ac:dyDescent="0.3">
      <c r="H1239">
        <v>4</v>
      </c>
      <c r="I1239" t="s">
        <v>23</v>
      </c>
    </row>
    <row r="1240" spans="8:9" x14ac:dyDescent="0.3">
      <c r="H1240">
        <v>2</v>
      </c>
      <c r="I1240" t="s">
        <v>23</v>
      </c>
    </row>
    <row r="1241" spans="8:9" x14ac:dyDescent="0.3">
      <c r="H1241">
        <v>3</v>
      </c>
      <c r="I1241" t="s">
        <v>23</v>
      </c>
    </row>
    <row r="1242" spans="8:9" x14ac:dyDescent="0.3">
      <c r="H1242">
        <v>4</v>
      </c>
      <c r="I1242" t="s">
        <v>23</v>
      </c>
    </row>
    <row r="1243" spans="8:9" x14ac:dyDescent="0.3">
      <c r="H1243">
        <v>2</v>
      </c>
      <c r="I1243" t="s">
        <v>23</v>
      </c>
    </row>
    <row r="1244" spans="8:9" x14ac:dyDescent="0.3">
      <c r="H1244">
        <v>1</v>
      </c>
      <c r="I1244" t="s">
        <v>23</v>
      </c>
    </row>
    <row r="1245" spans="8:9" x14ac:dyDescent="0.3">
      <c r="H1245">
        <v>1</v>
      </c>
      <c r="I1245" t="s">
        <v>23</v>
      </c>
    </row>
    <row r="1246" spans="8:9" x14ac:dyDescent="0.3">
      <c r="H1246">
        <v>1</v>
      </c>
      <c r="I1246" t="s">
        <v>23</v>
      </c>
    </row>
    <row r="1247" spans="8:9" x14ac:dyDescent="0.3">
      <c r="H1247">
        <v>2</v>
      </c>
      <c r="I1247" t="s">
        <v>23</v>
      </c>
    </row>
    <row r="1248" spans="8:9" x14ac:dyDescent="0.3">
      <c r="H1248">
        <v>1</v>
      </c>
      <c r="I1248" t="s">
        <v>23</v>
      </c>
    </row>
    <row r="1249" spans="8:9" x14ac:dyDescent="0.3">
      <c r="H1249">
        <v>2</v>
      </c>
      <c r="I1249" t="s">
        <v>23</v>
      </c>
    </row>
    <row r="1250" spans="8:9" x14ac:dyDescent="0.3">
      <c r="H1250">
        <v>1</v>
      </c>
      <c r="I1250" t="s">
        <v>23</v>
      </c>
    </row>
    <row r="1251" spans="8:9" x14ac:dyDescent="0.3">
      <c r="H1251">
        <v>1</v>
      </c>
      <c r="I1251" t="s">
        <v>23</v>
      </c>
    </row>
    <row r="1252" spans="8:9" x14ac:dyDescent="0.3">
      <c r="H1252">
        <v>2</v>
      </c>
      <c r="I1252" t="s">
        <v>23</v>
      </c>
    </row>
    <row r="1253" spans="8:9" x14ac:dyDescent="0.3">
      <c r="H1253">
        <v>1</v>
      </c>
      <c r="I1253" t="s">
        <v>23</v>
      </c>
    </row>
    <row r="1254" spans="8:9" x14ac:dyDescent="0.3">
      <c r="H1254">
        <v>2</v>
      </c>
      <c r="I1254" t="s">
        <v>23</v>
      </c>
    </row>
    <row r="1255" spans="8:9" x14ac:dyDescent="0.3">
      <c r="H1255">
        <v>1</v>
      </c>
      <c r="I1255" t="s">
        <v>23</v>
      </c>
    </row>
    <row r="1256" spans="8:9" x14ac:dyDescent="0.3">
      <c r="H1256">
        <v>1</v>
      </c>
      <c r="I1256" t="s">
        <v>23</v>
      </c>
    </row>
    <row r="1257" spans="8:9" x14ac:dyDescent="0.3">
      <c r="H1257">
        <v>1</v>
      </c>
      <c r="I1257" t="s">
        <v>23</v>
      </c>
    </row>
    <row r="1258" spans="8:9" x14ac:dyDescent="0.3">
      <c r="H1258">
        <v>1</v>
      </c>
      <c r="I1258" t="s">
        <v>23</v>
      </c>
    </row>
    <row r="1259" spans="8:9" x14ac:dyDescent="0.3">
      <c r="H1259">
        <v>1</v>
      </c>
      <c r="I1259" t="s">
        <v>23</v>
      </c>
    </row>
    <row r="1260" spans="8:9" x14ac:dyDescent="0.3">
      <c r="H1260">
        <v>1</v>
      </c>
      <c r="I1260" t="s">
        <v>23</v>
      </c>
    </row>
    <row r="1261" spans="8:9" x14ac:dyDescent="0.3">
      <c r="H1261">
        <v>1</v>
      </c>
      <c r="I1261" t="s">
        <v>23</v>
      </c>
    </row>
    <row r="1262" spans="8:9" x14ac:dyDescent="0.3">
      <c r="H1262">
        <v>2</v>
      </c>
      <c r="I1262" t="s">
        <v>23</v>
      </c>
    </row>
    <row r="1263" spans="8:9" x14ac:dyDescent="0.3">
      <c r="H1263">
        <v>3</v>
      </c>
      <c r="I1263" t="s">
        <v>23</v>
      </c>
    </row>
    <row r="1264" spans="8:9" x14ac:dyDescent="0.3">
      <c r="H1264">
        <v>1</v>
      </c>
      <c r="I1264" t="s">
        <v>23</v>
      </c>
    </row>
    <row r="1265" spans="8:9" x14ac:dyDescent="0.3">
      <c r="H1265">
        <v>1</v>
      </c>
      <c r="I1265" t="s">
        <v>23</v>
      </c>
    </row>
    <row r="1266" spans="8:9" x14ac:dyDescent="0.3">
      <c r="H1266">
        <v>3</v>
      </c>
      <c r="I1266" t="s">
        <v>23</v>
      </c>
    </row>
    <row r="1267" spans="8:9" x14ac:dyDescent="0.3">
      <c r="H1267">
        <v>1</v>
      </c>
      <c r="I1267" t="s">
        <v>23</v>
      </c>
    </row>
    <row r="1268" spans="8:9" x14ac:dyDescent="0.3">
      <c r="H1268">
        <v>3</v>
      </c>
      <c r="I1268" t="s">
        <v>23</v>
      </c>
    </row>
    <row r="1269" spans="8:9" x14ac:dyDescent="0.3">
      <c r="H1269">
        <v>2</v>
      </c>
      <c r="I1269" t="s">
        <v>23</v>
      </c>
    </row>
    <row r="1270" spans="8:9" x14ac:dyDescent="0.3">
      <c r="H1270">
        <v>1</v>
      </c>
      <c r="I1270" t="s">
        <v>23</v>
      </c>
    </row>
    <row r="1271" spans="8:9" x14ac:dyDescent="0.3">
      <c r="H1271">
        <v>1</v>
      </c>
      <c r="I1271" t="s">
        <v>23</v>
      </c>
    </row>
    <row r="1272" spans="8:9" x14ac:dyDescent="0.3">
      <c r="H1272">
        <v>1</v>
      </c>
      <c r="I1272" t="s">
        <v>23</v>
      </c>
    </row>
    <row r="1273" spans="8:9" x14ac:dyDescent="0.3">
      <c r="H1273">
        <v>1</v>
      </c>
      <c r="I1273" t="s">
        <v>23</v>
      </c>
    </row>
    <row r="1274" spans="8:9" x14ac:dyDescent="0.3">
      <c r="H1274">
        <v>2</v>
      </c>
      <c r="I1274" t="s">
        <v>23</v>
      </c>
    </row>
    <row r="1275" spans="8:9" x14ac:dyDescent="0.3">
      <c r="H1275">
        <v>1</v>
      </c>
      <c r="I1275" t="s">
        <v>23</v>
      </c>
    </row>
    <row r="1276" spans="8:9" x14ac:dyDescent="0.3">
      <c r="H1276">
        <v>2</v>
      </c>
      <c r="I1276" t="s">
        <v>23</v>
      </c>
    </row>
    <row r="1277" spans="8:9" x14ac:dyDescent="0.3">
      <c r="H1277">
        <v>3</v>
      </c>
      <c r="I1277" t="s">
        <v>23</v>
      </c>
    </row>
    <row r="1278" spans="8:9" x14ac:dyDescent="0.3">
      <c r="H1278">
        <v>2</v>
      </c>
      <c r="I1278" t="s">
        <v>23</v>
      </c>
    </row>
    <row r="1279" spans="8:9" x14ac:dyDescent="0.3">
      <c r="H1279">
        <v>3</v>
      </c>
      <c r="I1279" t="s">
        <v>23</v>
      </c>
    </row>
    <row r="1280" spans="8:9" x14ac:dyDescent="0.3">
      <c r="H1280">
        <v>2</v>
      </c>
      <c r="I1280" t="s">
        <v>23</v>
      </c>
    </row>
    <row r="1281" spans="8:9" x14ac:dyDescent="0.3">
      <c r="H1281">
        <v>1</v>
      </c>
      <c r="I1281" t="s">
        <v>23</v>
      </c>
    </row>
    <row r="1282" spans="8:9" x14ac:dyDescent="0.3">
      <c r="H1282">
        <v>2</v>
      </c>
      <c r="I1282" t="s">
        <v>23</v>
      </c>
    </row>
    <row r="1283" spans="8:9" x14ac:dyDescent="0.3">
      <c r="H1283">
        <v>4</v>
      </c>
      <c r="I1283" t="s">
        <v>23</v>
      </c>
    </row>
    <row r="1284" spans="8:9" x14ac:dyDescent="0.3">
      <c r="H1284">
        <v>1</v>
      </c>
      <c r="I1284" t="s">
        <v>23</v>
      </c>
    </row>
    <row r="1285" spans="8:9" x14ac:dyDescent="0.3">
      <c r="H1285">
        <v>4</v>
      </c>
      <c r="I1285" t="s">
        <v>23</v>
      </c>
    </row>
    <row r="1286" spans="8:9" x14ac:dyDescent="0.3">
      <c r="H1286">
        <v>3</v>
      </c>
      <c r="I1286" t="s">
        <v>23</v>
      </c>
    </row>
    <row r="1287" spans="8:9" x14ac:dyDescent="0.3">
      <c r="H1287">
        <v>3</v>
      </c>
      <c r="I1287" t="s">
        <v>23</v>
      </c>
    </row>
    <row r="1288" spans="8:9" x14ac:dyDescent="0.3">
      <c r="H1288">
        <v>3</v>
      </c>
      <c r="I1288" t="s">
        <v>23</v>
      </c>
    </row>
    <row r="1289" spans="8:9" x14ac:dyDescent="0.3">
      <c r="H1289">
        <v>4</v>
      </c>
      <c r="I1289" t="s">
        <v>23</v>
      </c>
    </row>
    <row r="1290" spans="8:9" x14ac:dyDescent="0.3">
      <c r="H1290">
        <v>2</v>
      </c>
      <c r="I1290" t="s">
        <v>23</v>
      </c>
    </row>
    <row r="1291" spans="8:9" x14ac:dyDescent="0.3">
      <c r="H1291">
        <v>2</v>
      </c>
      <c r="I1291" t="s">
        <v>23</v>
      </c>
    </row>
    <row r="1292" spans="8:9" x14ac:dyDescent="0.3">
      <c r="H1292">
        <v>4</v>
      </c>
      <c r="I1292" t="s">
        <v>23</v>
      </c>
    </row>
    <row r="1293" spans="8:9" x14ac:dyDescent="0.3">
      <c r="H1293">
        <v>1</v>
      </c>
      <c r="I1293" t="s">
        <v>23</v>
      </c>
    </row>
    <row r="1294" spans="8:9" x14ac:dyDescent="0.3">
      <c r="H1294">
        <v>1</v>
      </c>
      <c r="I1294" t="s">
        <v>23</v>
      </c>
    </row>
    <row r="1295" spans="8:9" x14ac:dyDescent="0.3">
      <c r="H1295">
        <v>4</v>
      </c>
      <c r="I1295" t="s">
        <v>23</v>
      </c>
    </row>
    <row r="1296" spans="8:9" x14ac:dyDescent="0.3">
      <c r="H1296">
        <v>2</v>
      </c>
      <c r="I1296" t="s">
        <v>23</v>
      </c>
    </row>
    <row r="1297" spans="8:9" x14ac:dyDescent="0.3">
      <c r="H1297">
        <v>5</v>
      </c>
      <c r="I1297" t="s">
        <v>23</v>
      </c>
    </row>
    <row r="1298" spans="8:9" x14ac:dyDescent="0.3">
      <c r="H1298">
        <v>1</v>
      </c>
      <c r="I1298" t="s">
        <v>23</v>
      </c>
    </row>
    <row r="1299" spans="8:9" x14ac:dyDescent="0.3">
      <c r="H1299">
        <v>2</v>
      </c>
      <c r="I1299" t="s">
        <v>23</v>
      </c>
    </row>
    <row r="1300" spans="8:9" x14ac:dyDescent="0.3">
      <c r="H1300">
        <v>2</v>
      </c>
      <c r="I1300" t="s">
        <v>23</v>
      </c>
    </row>
    <row r="1301" spans="8:9" x14ac:dyDescent="0.3">
      <c r="H1301">
        <v>1</v>
      </c>
      <c r="I1301" t="s">
        <v>23</v>
      </c>
    </row>
    <row r="1302" spans="8:9" x14ac:dyDescent="0.3">
      <c r="H1302">
        <v>4</v>
      </c>
      <c r="I1302" t="s">
        <v>23</v>
      </c>
    </row>
    <row r="1303" spans="8:9" x14ac:dyDescent="0.3">
      <c r="H1303">
        <v>3</v>
      </c>
      <c r="I1303" t="s">
        <v>23</v>
      </c>
    </row>
    <row r="1304" spans="8:9" x14ac:dyDescent="0.3">
      <c r="H1304">
        <v>2</v>
      </c>
      <c r="I1304" t="s">
        <v>23</v>
      </c>
    </row>
    <row r="1305" spans="8:9" x14ac:dyDescent="0.3">
      <c r="H1305">
        <v>1</v>
      </c>
      <c r="I1305" t="s">
        <v>23</v>
      </c>
    </row>
    <row r="1306" spans="8:9" x14ac:dyDescent="0.3">
      <c r="H1306">
        <v>2</v>
      </c>
      <c r="I1306" t="s">
        <v>23</v>
      </c>
    </row>
    <row r="1307" spans="8:9" x14ac:dyDescent="0.3">
      <c r="H1307">
        <v>1</v>
      </c>
      <c r="I1307" t="s">
        <v>23</v>
      </c>
    </row>
    <row r="1308" spans="8:9" x14ac:dyDescent="0.3">
      <c r="H1308">
        <v>3</v>
      </c>
      <c r="I1308" t="s">
        <v>23</v>
      </c>
    </row>
    <row r="1309" spans="8:9" x14ac:dyDescent="0.3">
      <c r="H1309">
        <v>3</v>
      </c>
      <c r="I1309" t="s">
        <v>23</v>
      </c>
    </row>
    <row r="1310" spans="8:9" x14ac:dyDescent="0.3">
      <c r="H1310">
        <v>3</v>
      </c>
      <c r="I1310" t="s">
        <v>23</v>
      </c>
    </row>
    <row r="1311" spans="8:9" x14ac:dyDescent="0.3">
      <c r="H1311">
        <v>1</v>
      </c>
      <c r="I1311" t="s">
        <v>23</v>
      </c>
    </row>
    <row r="1312" spans="8:9" x14ac:dyDescent="0.3">
      <c r="H1312">
        <v>1</v>
      </c>
      <c r="I1312" t="s">
        <v>23</v>
      </c>
    </row>
    <row r="1313" spans="8:9" x14ac:dyDescent="0.3">
      <c r="H1313">
        <v>2</v>
      </c>
      <c r="I1313" t="s">
        <v>23</v>
      </c>
    </row>
    <row r="1314" spans="8:9" x14ac:dyDescent="0.3">
      <c r="H1314">
        <v>1</v>
      </c>
      <c r="I1314" t="s">
        <v>23</v>
      </c>
    </row>
    <row r="1315" spans="8:9" x14ac:dyDescent="0.3">
      <c r="H1315">
        <v>2</v>
      </c>
      <c r="I1315" t="s">
        <v>23</v>
      </c>
    </row>
    <row r="1316" spans="8:9" x14ac:dyDescent="0.3">
      <c r="H1316">
        <v>3</v>
      </c>
      <c r="I1316" t="s">
        <v>23</v>
      </c>
    </row>
    <row r="1317" spans="8:9" x14ac:dyDescent="0.3">
      <c r="H1317">
        <v>2</v>
      </c>
      <c r="I1317" t="s">
        <v>23</v>
      </c>
    </row>
    <row r="1318" spans="8:9" x14ac:dyDescent="0.3">
      <c r="H1318">
        <v>4</v>
      </c>
      <c r="I1318" t="s">
        <v>23</v>
      </c>
    </row>
    <row r="1319" spans="8:9" x14ac:dyDescent="0.3">
      <c r="H1319">
        <v>2</v>
      </c>
      <c r="I1319" t="s">
        <v>23</v>
      </c>
    </row>
    <row r="1320" spans="8:9" x14ac:dyDescent="0.3">
      <c r="H1320">
        <v>1</v>
      </c>
      <c r="I1320" t="s">
        <v>23</v>
      </c>
    </row>
    <row r="1321" spans="8:9" x14ac:dyDescent="0.3">
      <c r="H1321">
        <v>5</v>
      </c>
      <c r="I1321" t="s">
        <v>23</v>
      </c>
    </row>
    <row r="1322" spans="8:9" x14ac:dyDescent="0.3">
      <c r="H1322">
        <v>1</v>
      </c>
      <c r="I1322" t="s">
        <v>23</v>
      </c>
    </row>
    <row r="1323" spans="8:9" x14ac:dyDescent="0.3">
      <c r="H1323">
        <v>2</v>
      </c>
      <c r="I1323" t="s">
        <v>23</v>
      </c>
    </row>
    <row r="1324" spans="8:9" x14ac:dyDescent="0.3">
      <c r="H1324">
        <v>2</v>
      </c>
      <c r="I1324" t="s">
        <v>23</v>
      </c>
    </row>
    <row r="1325" spans="8:9" x14ac:dyDescent="0.3">
      <c r="H1325">
        <v>5</v>
      </c>
      <c r="I1325" t="s">
        <v>23</v>
      </c>
    </row>
    <row r="1326" spans="8:9" x14ac:dyDescent="0.3">
      <c r="H1326">
        <v>2</v>
      </c>
      <c r="I1326" t="s">
        <v>23</v>
      </c>
    </row>
    <row r="1327" spans="8:9" x14ac:dyDescent="0.3">
      <c r="H1327">
        <v>2</v>
      </c>
      <c r="I1327" t="s">
        <v>23</v>
      </c>
    </row>
    <row r="1328" spans="8:9" x14ac:dyDescent="0.3">
      <c r="H1328">
        <v>4</v>
      </c>
      <c r="I1328" t="s">
        <v>23</v>
      </c>
    </row>
    <row r="1329" spans="8:9" x14ac:dyDescent="0.3">
      <c r="H1329">
        <v>2</v>
      </c>
      <c r="I1329" t="s">
        <v>23</v>
      </c>
    </row>
    <row r="1330" spans="8:9" x14ac:dyDescent="0.3">
      <c r="H1330">
        <v>3</v>
      </c>
      <c r="I1330" t="s">
        <v>23</v>
      </c>
    </row>
    <row r="1331" spans="8:9" x14ac:dyDescent="0.3">
      <c r="H1331">
        <v>4</v>
      </c>
      <c r="I1331" t="s">
        <v>23</v>
      </c>
    </row>
    <row r="1332" spans="8:9" x14ac:dyDescent="0.3">
      <c r="H1332">
        <v>2</v>
      </c>
      <c r="I1332" t="s">
        <v>23</v>
      </c>
    </row>
    <row r="1333" spans="8:9" x14ac:dyDescent="0.3">
      <c r="H1333">
        <v>3</v>
      </c>
      <c r="I1333" t="s">
        <v>23</v>
      </c>
    </row>
    <row r="1334" spans="8:9" x14ac:dyDescent="0.3">
      <c r="H1334">
        <v>1</v>
      </c>
      <c r="I1334" t="s">
        <v>23</v>
      </c>
    </row>
    <row r="1335" spans="8:9" x14ac:dyDescent="0.3">
      <c r="H1335">
        <v>3</v>
      </c>
      <c r="I1335" t="s">
        <v>23</v>
      </c>
    </row>
    <row r="1336" spans="8:9" x14ac:dyDescent="0.3">
      <c r="H1336">
        <v>2</v>
      </c>
      <c r="I1336" t="s">
        <v>23</v>
      </c>
    </row>
    <row r="1337" spans="8:9" x14ac:dyDescent="0.3">
      <c r="H1337">
        <v>1</v>
      </c>
      <c r="I1337" t="s">
        <v>23</v>
      </c>
    </row>
    <row r="1338" spans="8:9" x14ac:dyDescent="0.3">
      <c r="H1338">
        <v>1</v>
      </c>
      <c r="I1338" t="s">
        <v>23</v>
      </c>
    </row>
    <row r="1339" spans="8:9" x14ac:dyDescent="0.3">
      <c r="H1339">
        <v>1</v>
      </c>
      <c r="I1339" t="s">
        <v>23</v>
      </c>
    </row>
    <row r="1340" spans="8:9" x14ac:dyDescent="0.3">
      <c r="H1340">
        <v>5</v>
      </c>
      <c r="I1340" t="s">
        <v>23</v>
      </c>
    </row>
    <row r="1341" spans="8:9" x14ac:dyDescent="0.3">
      <c r="H1341">
        <v>2</v>
      </c>
      <c r="I1341" t="s">
        <v>23</v>
      </c>
    </row>
    <row r="1342" spans="8:9" x14ac:dyDescent="0.3">
      <c r="H1342">
        <v>1</v>
      </c>
      <c r="I1342" t="s">
        <v>23</v>
      </c>
    </row>
    <row r="1343" spans="8:9" x14ac:dyDescent="0.3">
      <c r="H1343">
        <v>5</v>
      </c>
      <c r="I1343" t="s">
        <v>23</v>
      </c>
    </row>
    <row r="1344" spans="8:9" x14ac:dyDescent="0.3">
      <c r="H1344">
        <v>1</v>
      </c>
      <c r="I1344" t="s">
        <v>23</v>
      </c>
    </row>
    <row r="1345" spans="8:9" x14ac:dyDescent="0.3">
      <c r="H1345">
        <v>3</v>
      </c>
      <c r="I1345" t="s">
        <v>23</v>
      </c>
    </row>
    <row r="1346" spans="8:9" x14ac:dyDescent="0.3">
      <c r="H1346">
        <v>4</v>
      </c>
      <c r="I1346" t="s">
        <v>23</v>
      </c>
    </row>
    <row r="1347" spans="8:9" x14ac:dyDescent="0.3">
      <c r="H1347">
        <v>3</v>
      </c>
      <c r="I1347" t="s">
        <v>23</v>
      </c>
    </row>
    <row r="1348" spans="8:9" x14ac:dyDescent="0.3">
      <c r="H1348">
        <v>1</v>
      </c>
      <c r="I1348" t="s">
        <v>23</v>
      </c>
    </row>
    <row r="1349" spans="8:9" x14ac:dyDescent="0.3">
      <c r="H1349">
        <v>1</v>
      </c>
      <c r="I1349" t="s">
        <v>23</v>
      </c>
    </row>
    <row r="1350" spans="8:9" x14ac:dyDescent="0.3">
      <c r="H1350">
        <v>2</v>
      </c>
      <c r="I1350" t="s">
        <v>23</v>
      </c>
    </row>
    <row r="1351" spans="8:9" x14ac:dyDescent="0.3">
      <c r="H1351">
        <v>1</v>
      </c>
      <c r="I1351" t="s">
        <v>23</v>
      </c>
    </row>
    <row r="1352" spans="8:9" x14ac:dyDescent="0.3">
      <c r="H1352">
        <v>3</v>
      </c>
      <c r="I1352" t="s">
        <v>23</v>
      </c>
    </row>
    <row r="1353" spans="8:9" x14ac:dyDescent="0.3">
      <c r="H1353">
        <v>1</v>
      </c>
      <c r="I1353" t="s">
        <v>23</v>
      </c>
    </row>
    <row r="1354" spans="8:9" x14ac:dyDescent="0.3">
      <c r="H1354">
        <v>2</v>
      </c>
      <c r="I1354" t="s">
        <v>23</v>
      </c>
    </row>
    <row r="1355" spans="8:9" x14ac:dyDescent="0.3">
      <c r="H1355">
        <v>1</v>
      </c>
      <c r="I1355" t="s">
        <v>23</v>
      </c>
    </row>
    <row r="1356" spans="8:9" x14ac:dyDescent="0.3">
      <c r="H1356">
        <v>3</v>
      </c>
      <c r="I1356" t="s">
        <v>23</v>
      </c>
    </row>
    <row r="1357" spans="8:9" x14ac:dyDescent="0.3">
      <c r="H1357">
        <v>3</v>
      </c>
      <c r="I1357" t="s">
        <v>23</v>
      </c>
    </row>
    <row r="1358" spans="8:9" x14ac:dyDescent="0.3">
      <c r="H1358">
        <v>1</v>
      </c>
      <c r="I1358" t="s">
        <v>23</v>
      </c>
    </row>
    <row r="1359" spans="8:9" x14ac:dyDescent="0.3">
      <c r="H1359">
        <v>3</v>
      </c>
      <c r="I1359" t="s">
        <v>23</v>
      </c>
    </row>
    <row r="1360" spans="8:9" x14ac:dyDescent="0.3">
      <c r="H1360">
        <v>2</v>
      </c>
      <c r="I1360" t="s">
        <v>23</v>
      </c>
    </row>
    <row r="1361" spans="8:9" x14ac:dyDescent="0.3">
      <c r="H1361">
        <v>3</v>
      </c>
      <c r="I1361" t="s">
        <v>23</v>
      </c>
    </row>
    <row r="1362" spans="8:9" x14ac:dyDescent="0.3">
      <c r="H1362">
        <v>3</v>
      </c>
      <c r="I1362" t="s">
        <v>23</v>
      </c>
    </row>
    <row r="1363" spans="8:9" x14ac:dyDescent="0.3">
      <c r="H1363">
        <v>2</v>
      </c>
      <c r="I1363" t="s">
        <v>23</v>
      </c>
    </row>
    <row r="1364" spans="8:9" x14ac:dyDescent="0.3">
      <c r="H1364">
        <v>1</v>
      </c>
      <c r="I1364" t="s">
        <v>23</v>
      </c>
    </row>
    <row r="1365" spans="8:9" x14ac:dyDescent="0.3">
      <c r="H1365">
        <v>2</v>
      </c>
      <c r="I1365" t="s">
        <v>23</v>
      </c>
    </row>
    <row r="1366" spans="8:9" x14ac:dyDescent="0.3">
      <c r="H1366">
        <v>2</v>
      </c>
      <c r="I1366" t="s">
        <v>23</v>
      </c>
    </row>
    <row r="1367" spans="8:9" x14ac:dyDescent="0.3">
      <c r="H1367">
        <v>1</v>
      </c>
      <c r="I1367" t="s">
        <v>23</v>
      </c>
    </row>
    <row r="1368" spans="8:9" x14ac:dyDescent="0.3">
      <c r="H1368">
        <v>1</v>
      </c>
      <c r="I1368" t="s">
        <v>23</v>
      </c>
    </row>
    <row r="1369" spans="8:9" x14ac:dyDescent="0.3">
      <c r="H1369">
        <v>1</v>
      </c>
      <c r="I1369" t="s">
        <v>23</v>
      </c>
    </row>
    <row r="1370" spans="8:9" x14ac:dyDescent="0.3">
      <c r="H1370">
        <v>4</v>
      </c>
      <c r="I1370" t="s">
        <v>23</v>
      </c>
    </row>
    <row r="1371" spans="8:9" x14ac:dyDescent="0.3">
      <c r="H1371">
        <v>2</v>
      </c>
      <c r="I1371" t="s">
        <v>23</v>
      </c>
    </row>
    <row r="1372" spans="8:9" x14ac:dyDescent="0.3">
      <c r="H1372">
        <v>1</v>
      </c>
      <c r="I1372" t="s">
        <v>23</v>
      </c>
    </row>
    <row r="1373" spans="8:9" x14ac:dyDescent="0.3">
      <c r="H1373">
        <v>4</v>
      </c>
      <c r="I1373" t="s">
        <v>23</v>
      </c>
    </row>
    <row r="1374" spans="8:9" x14ac:dyDescent="0.3">
      <c r="H1374">
        <v>2</v>
      </c>
      <c r="I1374" t="s">
        <v>23</v>
      </c>
    </row>
    <row r="1375" spans="8:9" x14ac:dyDescent="0.3">
      <c r="H1375">
        <v>3</v>
      </c>
      <c r="I1375" t="s">
        <v>23</v>
      </c>
    </row>
    <row r="1376" spans="8:9" x14ac:dyDescent="0.3">
      <c r="H1376">
        <v>3</v>
      </c>
      <c r="I1376" t="s">
        <v>23</v>
      </c>
    </row>
    <row r="1377" spans="8:9" x14ac:dyDescent="0.3">
      <c r="H1377">
        <v>4</v>
      </c>
      <c r="I1377" t="s">
        <v>23</v>
      </c>
    </row>
    <row r="1378" spans="8:9" x14ac:dyDescent="0.3">
      <c r="H1378">
        <v>3</v>
      </c>
      <c r="I1378" t="s">
        <v>23</v>
      </c>
    </row>
    <row r="1379" spans="8:9" x14ac:dyDescent="0.3">
      <c r="H1379">
        <v>3</v>
      </c>
      <c r="I1379" t="s">
        <v>23</v>
      </c>
    </row>
    <row r="1380" spans="8:9" x14ac:dyDescent="0.3">
      <c r="H1380">
        <v>4</v>
      </c>
      <c r="I1380" t="s">
        <v>23</v>
      </c>
    </row>
    <row r="1381" spans="8:9" x14ac:dyDescent="0.3">
      <c r="H1381">
        <v>5</v>
      </c>
      <c r="I1381" t="s">
        <v>23</v>
      </c>
    </row>
    <row r="1382" spans="8:9" x14ac:dyDescent="0.3">
      <c r="H1382">
        <v>1</v>
      </c>
      <c r="I1382" t="s">
        <v>23</v>
      </c>
    </row>
    <row r="1383" spans="8:9" x14ac:dyDescent="0.3">
      <c r="H1383">
        <v>2</v>
      </c>
      <c r="I1383" t="s">
        <v>23</v>
      </c>
    </row>
    <row r="1384" spans="8:9" x14ac:dyDescent="0.3">
      <c r="H1384">
        <v>2</v>
      </c>
      <c r="I1384" t="s">
        <v>23</v>
      </c>
    </row>
    <row r="1385" spans="8:9" x14ac:dyDescent="0.3">
      <c r="H1385">
        <v>1</v>
      </c>
      <c r="I1385" t="s">
        <v>23</v>
      </c>
    </row>
    <row r="1386" spans="8:9" x14ac:dyDescent="0.3">
      <c r="H1386">
        <v>1</v>
      </c>
      <c r="I1386" t="s">
        <v>23</v>
      </c>
    </row>
    <row r="1387" spans="8:9" x14ac:dyDescent="0.3">
      <c r="H1387">
        <v>2</v>
      </c>
      <c r="I1387" t="s">
        <v>23</v>
      </c>
    </row>
    <row r="1388" spans="8:9" x14ac:dyDescent="0.3">
      <c r="H1388">
        <v>1</v>
      </c>
      <c r="I1388" t="s">
        <v>23</v>
      </c>
    </row>
    <row r="1389" spans="8:9" x14ac:dyDescent="0.3">
      <c r="H1389">
        <v>2</v>
      </c>
      <c r="I1389" t="s">
        <v>23</v>
      </c>
    </row>
    <row r="1390" spans="8:9" x14ac:dyDescent="0.3">
      <c r="H1390">
        <v>1</v>
      </c>
      <c r="I1390" t="s">
        <v>23</v>
      </c>
    </row>
    <row r="1391" spans="8:9" x14ac:dyDescent="0.3">
      <c r="H1391">
        <v>1</v>
      </c>
      <c r="I1391" t="s">
        <v>23</v>
      </c>
    </row>
    <row r="1392" spans="8:9" x14ac:dyDescent="0.3">
      <c r="H1392">
        <v>1</v>
      </c>
      <c r="I1392" t="s">
        <v>23</v>
      </c>
    </row>
    <row r="1393" spans="8:9" x14ac:dyDescent="0.3">
      <c r="H1393">
        <v>1</v>
      </c>
      <c r="I1393" t="s">
        <v>23</v>
      </c>
    </row>
    <row r="1394" spans="8:9" x14ac:dyDescent="0.3">
      <c r="H1394">
        <v>2</v>
      </c>
      <c r="I1394" t="s">
        <v>23</v>
      </c>
    </row>
    <row r="1395" spans="8:9" x14ac:dyDescent="0.3">
      <c r="H1395">
        <v>1</v>
      </c>
      <c r="I1395" t="s">
        <v>23</v>
      </c>
    </row>
    <row r="1396" spans="8:9" x14ac:dyDescent="0.3">
      <c r="H1396">
        <v>2</v>
      </c>
      <c r="I1396" t="s">
        <v>23</v>
      </c>
    </row>
    <row r="1397" spans="8:9" x14ac:dyDescent="0.3">
      <c r="H1397">
        <v>1</v>
      </c>
      <c r="I1397" t="s">
        <v>23</v>
      </c>
    </row>
    <row r="1398" spans="8:9" x14ac:dyDescent="0.3">
      <c r="H1398">
        <v>3</v>
      </c>
      <c r="I1398" t="s">
        <v>23</v>
      </c>
    </row>
    <row r="1399" spans="8:9" x14ac:dyDescent="0.3">
      <c r="H1399">
        <v>3</v>
      </c>
      <c r="I1399" t="s">
        <v>23</v>
      </c>
    </row>
    <row r="1400" spans="8:9" x14ac:dyDescent="0.3">
      <c r="H1400">
        <v>4</v>
      </c>
      <c r="I1400" t="s">
        <v>23</v>
      </c>
    </row>
    <row r="1401" spans="8:9" x14ac:dyDescent="0.3">
      <c r="H1401">
        <v>1</v>
      </c>
      <c r="I1401" t="s">
        <v>23</v>
      </c>
    </row>
    <row r="1402" spans="8:9" x14ac:dyDescent="0.3">
      <c r="H1402">
        <v>1</v>
      </c>
      <c r="I1402" t="s">
        <v>23</v>
      </c>
    </row>
    <row r="1403" spans="8:9" x14ac:dyDescent="0.3">
      <c r="H1403">
        <v>1</v>
      </c>
      <c r="I1403" t="s">
        <v>23</v>
      </c>
    </row>
    <row r="1404" spans="8:9" x14ac:dyDescent="0.3">
      <c r="H1404">
        <v>2</v>
      </c>
      <c r="I1404" t="s">
        <v>23</v>
      </c>
    </row>
    <row r="1405" spans="8:9" x14ac:dyDescent="0.3">
      <c r="H1405">
        <v>2</v>
      </c>
      <c r="I1405" t="s">
        <v>23</v>
      </c>
    </row>
    <row r="1406" spans="8:9" x14ac:dyDescent="0.3">
      <c r="H1406">
        <v>3</v>
      </c>
      <c r="I1406" t="s">
        <v>23</v>
      </c>
    </row>
    <row r="1407" spans="8:9" x14ac:dyDescent="0.3">
      <c r="H1407">
        <v>2</v>
      </c>
      <c r="I1407" t="s">
        <v>23</v>
      </c>
    </row>
    <row r="1408" spans="8:9" x14ac:dyDescent="0.3">
      <c r="H1408">
        <v>1</v>
      </c>
      <c r="I1408" t="s">
        <v>23</v>
      </c>
    </row>
    <row r="1409" spans="8:9" x14ac:dyDescent="0.3">
      <c r="H1409">
        <v>1</v>
      </c>
      <c r="I1409" t="s">
        <v>23</v>
      </c>
    </row>
    <row r="1410" spans="8:9" x14ac:dyDescent="0.3">
      <c r="H1410">
        <v>5</v>
      </c>
      <c r="I1410" t="s">
        <v>23</v>
      </c>
    </row>
    <row r="1411" spans="8:9" x14ac:dyDescent="0.3">
      <c r="H1411">
        <v>1</v>
      </c>
      <c r="I1411" t="s">
        <v>23</v>
      </c>
    </row>
    <row r="1412" spans="8:9" x14ac:dyDescent="0.3">
      <c r="H1412">
        <v>1</v>
      </c>
      <c r="I1412" t="s">
        <v>23</v>
      </c>
    </row>
    <row r="1413" spans="8:9" x14ac:dyDescent="0.3">
      <c r="H1413">
        <v>1</v>
      </c>
      <c r="I1413" t="s">
        <v>23</v>
      </c>
    </row>
    <row r="1414" spans="8:9" x14ac:dyDescent="0.3">
      <c r="H1414">
        <v>1</v>
      </c>
      <c r="I1414" t="s">
        <v>23</v>
      </c>
    </row>
    <row r="1415" spans="8:9" x14ac:dyDescent="0.3">
      <c r="H1415">
        <v>1</v>
      </c>
      <c r="I1415" t="s">
        <v>23</v>
      </c>
    </row>
    <row r="1416" spans="8:9" x14ac:dyDescent="0.3">
      <c r="H1416">
        <v>5</v>
      </c>
      <c r="I1416" t="s">
        <v>23</v>
      </c>
    </row>
    <row r="1417" spans="8:9" x14ac:dyDescent="0.3">
      <c r="H1417">
        <v>1</v>
      </c>
      <c r="I1417" t="s">
        <v>23</v>
      </c>
    </row>
    <row r="1418" spans="8:9" x14ac:dyDescent="0.3">
      <c r="H1418">
        <v>1</v>
      </c>
      <c r="I1418" t="s">
        <v>23</v>
      </c>
    </row>
    <row r="1419" spans="8:9" x14ac:dyDescent="0.3">
      <c r="H1419">
        <v>4</v>
      </c>
      <c r="I1419" t="s">
        <v>23</v>
      </c>
    </row>
    <row r="1420" spans="8:9" x14ac:dyDescent="0.3">
      <c r="H1420">
        <v>1</v>
      </c>
      <c r="I1420" t="s">
        <v>23</v>
      </c>
    </row>
    <row r="1421" spans="8:9" x14ac:dyDescent="0.3">
      <c r="H1421">
        <v>1</v>
      </c>
      <c r="I1421" t="s">
        <v>23</v>
      </c>
    </row>
    <row r="1422" spans="8:9" x14ac:dyDescent="0.3">
      <c r="H1422">
        <v>1</v>
      </c>
      <c r="I1422" t="s">
        <v>23</v>
      </c>
    </row>
    <row r="1423" spans="8:9" x14ac:dyDescent="0.3">
      <c r="H1423">
        <v>4</v>
      </c>
      <c r="I1423" t="s">
        <v>23</v>
      </c>
    </row>
    <row r="1424" spans="8:9" x14ac:dyDescent="0.3">
      <c r="H1424">
        <v>5</v>
      </c>
      <c r="I1424" t="s">
        <v>23</v>
      </c>
    </row>
    <row r="1425" spans="8:9" x14ac:dyDescent="0.3">
      <c r="H1425">
        <v>2</v>
      </c>
      <c r="I1425" t="s">
        <v>23</v>
      </c>
    </row>
    <row r="1426" spans="8:9" x14ac:dyDescent="0.3">
      <c r="H1426">
        <v>1</v>
      </c>
      <c r="I1426" t="s">
        <v>23</v>
      </c>
    </row>
    <row r="1427" spans="8:9" x14ac:dyDescent="0.3">
      <c r="H1427">
        <v>2</v>
      </c>
      <c r="I1427" t="s">
        <v>23</v>
      </c>
    </row>
    <row r="1428" spans="8:9" x14ac:dyDescent="0.3">
      <c r="H1428">
        <v>1</v>
      </c>
      <c r="I1428" t="s">
        <v>23</v>
      </c>
    </row>
    <row r="1429" spans="8:9" x14ac:dyDescent="0.3">
      <c r="H1429">
        <v>2</v>
      </c>
      <c r="I1429" t="s">
        <v>23</v>
      </c>
    </row>
    <row r="1430" spans="8:9" x14ac:dyDescent="0.3">
      <c r="H1430">
        <v>2</v>
      </c>
      <c r="I1430" t="s">
        <v>23</v>
      </c>
    </row>
    <row r="1431" spans="8:9" x14ac:dyDescent="0.3">
      <c r="H1431">
        <v>1</v>
      </c>
      <c r="I1431" t="s">
        <v>23</v>
      </c>
    </row>
    <row r="1432" spans="8:9" x14ac:dyDescent="0.3">
      <c r="H1432">
        <v>2</v>
      </c>
      <c r="I1432" t="s">
        <v>23</v>
      </c>
    </row>
    <row r="1433" spans="8:9" x14ac:dyDescent="0.3">
      <c r="H1433">
        <v>2</v>
      </c>
      <c r="I1433" t="s">
        <v>23</v>
      </c>
    </row>
    <row r="1434" spans="8:9" x14ac:dyDescent="0.3">
      <c r="H1434">
        <v>2</v>
      </c>
      <c r="I1434" t="s">
        <v>23</v>
      </c>
    </row>
    <row r="1435" spans="8:9" x14ac:dyDescent="0.3">
      <c r="H1435">
        <v>1</v>
      </c>
      <c r="I1435" t="s">
        <v>23</v>
      </c>
    </row>
    <row r="1436" spans="8:9" x14ac:dyDescent="0.3">
      <c r="H1436">
        <v>3</v>
      </c>
      <c r="I1436" t="s">
        <v>23</v>
      </c>
    </row>
    <row r="1437" spans="8:9" x14ac:dyDescent="0.3">
      <c r="H1437">
        <v>1</v>
      </c>
      <c r="I1437" t="s">
        <v>23</v>
      </c>
    </row>
    <row r="1438" spans="8:9" x14ac:dyDescent="0.3">
      <c r="H1438">
        <v>2</v>
      </c>
      <c r="I1438" t="s">
        <v>23</v>
      </c>
    </row>
    <row r="1439" spans="8:9" x14ac:dyDescent="0.3">
      <c r="H1439">
        <v>2</v>
      </c>
      <c r="I1439" t="s">
        <v>23</v>
      </c>
    </row>
    <row r="1440" spans="8:9" x14ac:dyDescent="0.3">
      <c r="H1440">
        <v>1</v>
      </c>
      <c r="I1440" t="s">
        <v>23</v>
      </c>
    </row>
    <row r="1441" spans="8:9" x14ac:dyDescent="0.3">
      <c r="H1441">
        <v>3</v>
      </c>
      <c r="I1441" t="s">
        <v>23</v>
      </c>
    </row>
    <row r="1442" spans="8:9" x14ac:dyDescent="0.3">
      <c r="H1442">
        <v>3</v>
      </c>
      <c r="I1442" t="s">
        <v>23</v>
      </c>
    </row>
    <row r="1443" spans="8:9" x14ac:dyDescent="0.3">
      <c r="H1443">
        <v>1</v>
      </c>
      <c r="I1443" t="s">
        <v>23</v>
      </c>
    </row>
    <row r="1444" spans="8:9" x14ac:dyDescent="0.3">
      <c r="H1444">
        <v>1</v>
      </c>
      <c r="I1444" t="s">
        <v>23</v>
      </c>
    </row>
    <row r="1445" spans="8:9" x14ac:dyDescent="0.3">
      <c r="H1445">
        <v>1</v>
      </c>
      <c r="I1445" t="s">
        <v>23</v>
      </c>
    </row>
    <row r="1446" spans="8:9" x14ac:dyDescent="0.3">
      <c r="H1446">
        <v>1</v>
      </c>
      <c r="I1446" t="s">
        <v>23</v>
      </c>
    </row>
    <row r="1447" spans="8:9" x14ac:dyDescent="0.3">
      <c r="H1447">
        <v>4</v>
      </c>
      <c r="I1447" t="s">
        <v>23</v>
      </c>
    </row>
    <row r="1448" spans="8:9" x14ac:dyDescent="0.3">
      <c r="H1448">
        <v>2</v>
      </c>
      <c r="I1448" t="s">
        <v>23</v>
      </c>
    </row>
    <row r="1449" spans="8:9" x14ac:dyDescent="0.3">
      <c r="H1449">
        <v>2</v>
      </c>
      <c r="I1449" t="s">
        <v>23</v>
      </c>
    </row>
    <row r="1450" spans="8:9" x14ac:dyDescent="0.3">
      <c r="H1450">
        <v>2</v>
      </c>
      <c r="I1450" t="s">
        <v>23</v>
      </c>
    </row>
    <row r="1451" spans="8:9" x14ac:dyDescent="0.3">
      <c r="H1451">
        <v>5</v>
      </c>
      <c r="I1451" t="s">
        <v>23</v>
      </c>
    </row>
    <row r="1452" spans="8:9" x14ac:dyDescent="0.3">
      <c r="H1452">
        <v>1</v>
      </c>
      <c r="I1452" t="s">
        <v>23</v>
      </c>
    </row>
    <row r="1453" spans="8:9" x14ac:dyDescent="0.3">
      <c r="H1453">
        <v>1</v>
      </c>
      <c r="I1453" t="s">
        <v>23</v>
      </c>
    </row>
    <row r="1454" spans="8:9" x14ac:dyDescent="0.3">
      <c r="H1454">
        <v>2</v>
      </c>
      <c r="I1454" t="s">
        <v>23</v>
      </c>
    </row>
    <row r="1455" spans="8:9" x14ac:dyDescent="0.3">
      <c r="H1455">
        <v>5</v>
      </c>
      <c r="I1455" t="s">
        <v>23</v>
      </c>
    </row>
    <row r="1456" spans="8:9" x14ac:dyDescent="0.3">
      <c r="H1456">
        <v>4</v>
      </c>
      <c r="I1456" t="s">
        <v>23</v>
      </c>
    </row>
    <row r="1457" spans="8:9" x14ac:dyDescent="0.3">
      <c r="H1457">
        <v>1</v>
      </c>
      <c r="I1457" t="s">
        <v>23</v>
      </c>
    </row>
    <row r="1458" spans="8:9" x14ac:dyDescent="0.3">
      <c r="H1458">
        <v>5</v>
      </c>
      <c r="I1458" t="s">
        <v>23</v>
      </c>
    </row>
    <row r="1459" spans="8:9" x14ac:dyDescent="0.3">
      <c r="H1459">
        <v>3</v>
      </c>
      <c r="I1459" t="s">
        <v>23</v>
      </c>
    </row>
    <row r="1460" spans="8:9" x14ac:dyDescent="0.3">
      <c r="H1460">
        <v>1</v>
      </c>
      <c r="I1460" t="s">
        <v>23</v>
      </c>
    </row>
    <row r="1461" spans="8:9" x14ac:dyDescent="0.3">
      <c r="H1461">
        <v>1</v>
      </c>
      <c r="I1461" t="s">
        <v>23</v>
      </c>
    </row>
    <row r="1462" spans="8:9" x14ac:dyDescent="0.3">
      <c r="H1462">
        <v>1</v>
      </c>
      <c r="I1462" t="s">
        <v>23</v>
      </c>
    </row>
    <row r="1463" spans="8:9" x14ac:dyDescent="0.3">
      <c r="H1463">
        <v>5</v>
      </c>
      <c r="I1463" t="s">
        <v>23</v>
      </c>
    </row>
    <row r="1464" spans="8:9" x14ac:dyDescent="0.3">
      <c r="H1464">
        <v>1</v>
      </c>
      <c r="I1464" t="s">
        <v>23</v>
      </c>
    </row>
    <row r="1465" spans="8:9" x14ac:dyDescent="0.3">
      <c r="H1465">
        <v>5</v>
      </c>
      <c r="I1465" t="s">
        <v>23</v>
      </c>
    </row>
    <row r="1466" spans="8:9" x14ac:dyDescent="0.3">
      <c r="H1466">
        <v>2</v>
      </c>
      <c r="I1466" t="s">
        <v>23</v>
      </c>
    </row>
    <row r="1467" spans="8:9" x14ac:dyDescent="0.3">
      <c r="H1467">
        <v>5</v>
      </c>
      <c r="I1467" t="s">
        <v>23</v>
      </c>
    </row>
    <row r="1468" spans="8:9" x14ac:dyDescent="0.3">
      <c r="H1468">
        <v>3</v>
      </c>
      <c r="I1468" t="s">
        <v>23</v>
      </c>
    </row>
    <row r="1469" spans="8:9" x14ac:dyDescent="0.3">
      <c r="H1469">
        <v>2</v>
      </c>
      <c r="I1469" t="s">
        <v>23</v>
      </c>
    </row>
    <row r="1470" spans="8:9" x14ac:dyDescent="0.3">
      <c r="H1470">
        <v>1</v>
      </c>
      <c r="I1470" t="s">
        <v>23</v>
      </c>
    </row>
    <row r="1471" spans="8:9" x14ac:dyDescent="0.3">
      <c r="H1471">
        <v>5</v>
      </c>
      <c r="I1471" t="s">
        <v>23</v>
      </c>
    </row>
    <row r="1472" spans="8:9" x14ac:dyDescent="0.3">
      <c r="H1472">
        <v>2</v>
      </c>
      <c r="I1472" t="s">
        <v>23</v>
      </c>
    </row>
    <row r="1473" spans="8:9" x14ac:dyDescent="0.3">
      <c r="H1473">
        <v>1</v>
      </c>
      <c r="I1473" t="s">
        <v>23</v>
      </c>
    </row>
    <row r="1474" spans="8:9" x14ac:dyDescent="0.3">
      <c r="H1474">
        <v>2</v>
      </c>
      <c r="I1474" t="s">
        <v>23</v>
      </c>
    </row>
    <row r="1475" spans="8:9" x14ac:dyDescent="0.3">
      <c r="H1475">
        <v>2</v>
      </c>
      <c r="I1475" t="s">
        <v>23</v>
      </c>
    </row>
    <row r="1476" spans="8:9" x14ac:dyDescent="0.3">
      <c r="H1476">
        <v>3</v>
      </c>
      <c r="I1476" t="s">
        <v>23</v>
      </c>
    </row>
    <row r="1477" spans="8:9" x14ac:dyDescent="0.3">
      <c r="H1477">
        <v>1</v>
      </c>
      <c r="I1477" t="s">
        <v>23</v>
      </c>
    </row>
    <row r="1478" spans="8:9" x14ac:dyDescent="0.3">
      <c r="H1478">
        <v>1</v>
      </c>
      <c r="I1478" t="s">
        <v>23</v>
      </c>
    </row>
    <row r="1479" spans="8:9" x14ac:dyDescent="0.3">
      <c r="H1479">
        <v>2</v>
      </c>
      <c r="I1479" t="s">
        <v>23</v>
      </c>
    </row>
    <row r="1480" spans="8:9" x14ac:dyDescent="0.3">
      <c r="H1480">
        <v>1</v>
      </c>
      <c r="I1480" t="s">
        <v>23</v>
      </c>
    </row>
    <row r="1481" spans="8:9" x14ac:dyDescent="0.3">
      <c r="H1481">
        <v>1</v>
      </c>
      <c r="I1481" t="s">
        <v>23</v>
      </c>
    </row>
    <row r="1482" spans="8:9" x14ac:dyDescent="0.3">
      <c r="H1482">
        <v>2</v>
      </c>
      <c r="I1482" t="s">
        <v>23</v>
      </c>
    </row>
    <row r="1483" spans="8:9" x14ac:dyDescent="0.3">
      <c r="H1483">
        <v>5</v>
      </c>
      <c r="I1483" t="s">
        <v>23</v>
      </c>
    </row>
    <row r="1484" spans="8:9" x14ac:dyDescent="0.3">
      <c r="H1484">
        <v>4</v>
      </c>
      <c r="I1484" t="s">
        <v>23</v>
      </c>
    </row>
    <row r="1485" spans="8:9" x14ac:dyDescent="0.3">
      <c r="H1485">
        <v>1</v>
      </c>
      <c r="I1485" t="s">
        <v>23</v>
      </c>
    </row>
    <row r="1486" spans="8:9" x14ac:dyDescent="0.3">
      <c r="H1486">
        <v>2</v>
      </c>
      <c r="I1486" t="s">
        <v>23</v>
      </c>
    </row>
    <row r="1487" spans="8:9" x14ac:dyDescent="0.3">
      <c r="H1487">
        <v>1</v>
      </c>
      <c r="I1487" t="s">
        <v>23</v>
      </c>
    </row>
    <row r="1488" spans="8:9" x14ac:dyDescent="0.3">
      <c r="H1488">
        <v>2</v>
      </c>
      <c r="I1488" t="s">
        <v>23</v>
      </c>
    </row>
    <row r="1489" spans="8:9" x14ac:dyDescent="0.3">
      <c r="H1489">
        <v>3</v>
      </c>
      <c r="I1489" t="s">
        <v>23</v>
      </c>
    </row>
    <row r="1490" spans="8:9" x14ac:dyDescent="0.3">
      <c r="H1490">
        <v>1</v>
      </c>
      <c r="I1490" t="s">
        <v>23</v>
      </c>
    </row>
    <row r="1491" spans="8:9" x14ac:dyDescent="0.3">
      <c r="H1491">
        <v>2</v>
      </c>
      <c r="I1491" t="s">
        <v>23</v>
      </c>
    </row>
    <row r="1492" spans="8:9" x14ac:dyDescent="0.3">
      <c r="H1492">
        <v>4</v>
      </c>
      <c r="I1492" t="s">
        <v>23</v>
      </c>
    </row>
    <row r="1493" spans="8:9" x14ac:dyDescent="0.3">
      <c r="H1493">
        <v>3</v>
      </c>
      <c r="I1493" t="s">
        <v>23</v>
      </c>
    </row>
    <row r="1494" spans="8:9" x14ac:dyDescent="0.3">
      <c r="H1494">
        <v>3</v>
      </c>
      <c r="I1494" t="s">
        <v>23</v>
      </c>
    </row>
    <row r="1495" spans="8:9" x14ac:dyDescent="0.3">
      <c r="H1495">
        <v>2</v>
      </c>
      <c r="I1495" t="s">
        <v>23</v>
      </c>
    </row>
    <row r="1496" spans="8:9" x14ac:dyDescent="0.3">
      <c r="H1496">
        <v>3</v>
      </c>
      <c r="I1496" t="s">
        <v>23</v>
      </c>
    </row>
    <row r="1497" spans="8:9" x14ac:dyDescent="0.3">
      <c r="H1497">
        <v>2</v>
      </c>
      <c r="I1497" t="s">
        <v>23</v>
      </c>
    </row>
    <row r="1498" spans="8:9" x14ac:dyDescent="0.3">
      <c r="H1498">
        <v>1</v>
      </c>
      <c r="I1498" t="s">
        <v>23</v>
      </c>
    </row>
    <row r="1499" spans="8:9" x14ac:dyDescent="0.3">
      <c r="H1499">
        <v>5</v>
      </c>
      <c r="I1499" t="s">
        <v>23</v>
      </c>
    </row>
    <row r="1500" spans="8:9" x14ac:dyDescent="0.3">
      <c r="H1500">
        <v>5</v>
      </c>
      <c r="I1500" t="s">
        <v>23</v>
      </c>
    </row>
    <row r="1501" spans="8:9" x14ac:dyDescent="0.3">
      <c r="H1501">
        <v>1</v>
      </c>
      <c r="I1501" t="s">
        <v>23</v>
      </c>
    </row>
    <row r="1502" spans="8:9" x14ac:dyDescent="0.3">
      <c r="H1502">
        <v>3</v>
      </c>
      <c r="I1502" t="s">
        <v>23</v>
      </c>
    </row>
    <row r="1503" spans="8:9" x14ac:dyDescent="0.3">
      <c r="H1503">
        <v>2</v>
      </c>
      <c r="I1503" t="s">
        <v>23</v>
      </c>
    </row>
    <row r="1504" spans="8:9" x14ac:dyDescent="0.3">
      <c r="H1504">
        <v>2</v>
      </c>
      <c r="I1504" t="s">
        <v>23</v>
      </c>
    </row>
    <row r="1505" spans="8:9" x14ac:dyDescent="0.3">
      <c r="H1505">
        <v>4</v>
      </c>
      <c r="I1505" t="s">
        <v>23</v>
      </c>
    </row>
    <row r="1506" spans="8:9" x14ac:dyDescent="0.3">
      <c r="H1506">
        <v>2</v>
      </c>
      <c r="I1506" t="s">
        <v>23</v>
      </c>
    </row>
    <row r="1507" spans="8:9" x14ac:dyDescent="0.3">
      <c r="H1507">
        <v>2</v>
      </c>
      <c r="I1507" t="s">
        <v>23</v>
      </c>
    </row>
    <row r="1508" spans="8:9" x14ac:dyDescent="0.3">
      <c r="H1508">
        <v>1</v>
      </c>
      <c r="I1508" t="s">
        <v>23</v>
      </c>
    </row>
    <row r="1509" spans="8:9" x14ac:dyDescent="0.3">
      <c r="H1509">
        <v>3</v>
      </c>
      <c r="I1509" t="s">
        <v>23</v>
      </c>
    </row>
    <row r="1510" spans="8:9" x14ac:dyDescent="0.3">
      <c r="H1510">
        <v>1</v>
      </c>
      <c r="I1510" t="s">
        <v>23</v>
      </c>
    </row>
    <row r="1511" spans="8:9" x14ac:dyDescent="0.3">
      <c r="H1511">
        <v>2</v>
      </c>
      <c r="I1511" t="s">
        <v>23</v>
      </c>
    </row>
    <row r="1512" spans="8:9" x14ac:dyDescent="0.3">
      <c r="H1512">
        <v>3</v>
      </c>
      <c r="I1512" t="s">
        <v>23</v>
      </c>
    </row>
    <row r="1513" spans="8:9" x14ac:dyDescent="0.3">
      <c r="H1513">
        <v>1</v>
      </c>
      <c r="I1513" t="s">
        <v>23</v>
      </c>
    </row>
    <row r="1514" spans="8:9" x14ac:dyDescent="0.3">
      <c r="H1514">
        <v>1</v>
      </c>
      <c r="I1514" t="s">
        <v>23</v>
      </c>
    </row>
    <row r="1515" spans="8:9" x14ac:dyDescent="0.3">
      <c r="H1515">
        <v>2</v>
      </c>
      <c r="I1515" t="s">
        <v>23</v>
      </c>
    </row>
    <row r="1516" spans="8:9" x14ac:dyDescent="0.3">
      <c r="H1516">
        <v>2</v>
      </c>
      <c r="I1516" t="s">
        <v>23</v>
      </c>
    </row>
    <row r="1517" spans="8:9" x14ac:dyDescent="0.3">
      <c r="H1517">
        <v>4</v>
      </c>
      <c r="I1517" t="s">
        <v>23</v>
      </c>
    </row>
    <row r="1518" spans="8:9" x14ac:dyDescent="0.3">
      <c r="H1518">
        <v>2</v>
      </c>
      <c r="I1518" t="s">
        <v>23</v>
      </c>
    </row>
    <row r="1519" spans="8:9" x14ac:dyDescent="0.3">
      <c r="H1519">
        <v>2</v>
      </c>
      <c r="I1519" t="s">
        <v>23</v>
      </c>
    </row>
    <row r="1520" spans="8:9" x14ac:dyDescent="0.3">
      <c r="H1520">
        <v>1</v>
      </c>
      <c r="I1520" t="s">
        <v>23</v>
      </c>
    </row>
    <row r="1521" spans="8:9" x14ac:dyDescent="0.3">
      <c r="H1521">
        <v>1</v>
      </c>
      <c r="I1521" t="s">
        <v>23</v>
      </c>
    </row>
    <row r="1522" spans="8:9" x14ac:dyDescent="0.3">
      <c r="H1522">
        <v>2</v>
      </c>
      <c r="I1522" t="s">
        <v>23</v>
      </c>
    </row>
    <row r="1523" spans="8:9" x14ac:dyDescent="0.3">
      <c r="H1523">
        <v>2</v>
      </c>
      <c r="I1523" t="s">
        <v>23</v>
      </c>
    </row>
    <row r="1524" spans="8:9" x14ac:dyDescent="0.3">
      <c r="H1524">
        <v>2</v>
      </c>
      <c r="I1524" t="s">
        <v>23</v>
      </c>
    </row>
    <row r="1525" spans="8:9" x14ac:dyDescent="0.3">
      <c r="H1525">
        <v>3</v>
      </c>
      <c r="I1525" t="s">
        <v>23</v>
      </c>
    </row>
    <row r="1526" spans="8:9" x14ac:dyDescent="0.3">
      <c r="H1526">
        <v>2</v>
      </c>
      <c r="I1526" t="s">
        <v>23</v>
      </c>
    </row>
    <row r="1527" spans="8:9" x14ac:dyDescent="0.3">
      <c r="H1527">
        <v>1</v>
      </c>
      <c r="I1527" t="s">
        <v>23</v>
      </c>
    </row>
    <row r="1528" spans="8:9" x14ac:dyDescent="0.3">
      <c r="H1528">
        <v>2</v>
      </c>
      <c r="I1528" t="s">
        <v>23</v>
      </c>
    </row>
    <row r="1529" spans="8:9" x14ac:dyDescent="0.3">
      <c r="H1529">
        <v>2</v>
      </c>
      <c r="I1529" t="s">
        <v>23</v>
      </c>
    </row>
    <row r="1530" spans="8:9" x14ac:dyDescent="0.3">
      <c r="H1530">
        <v>3</v>
      </c>
      <c r="I1530" t="s">
        <v>23</v>
      </c>
    </row>
    <row r="1531" spans="8:9" x14ac:dyDescent="0.3">
      <c r="H1531">
        <v>2</v>
      </c>
      <c r="I1531" t="s">
        <v>23</v>
      </c>
    </row>
    <row r="1532" spans="8:9" x14ac:dyDescent="0.3">
      <c r="H1532">
        <v>2</v>
      </c>
      <c r="I1532" t="s">
        <v>23</v>
      </c>
    </row>
    <row r="1533" spans="8:9" x14ac:dyDescent="0.3">
      <c r="H1533">
        <v>1</v>
      </c>
      <c r="I1533" t="s">
        <v>23</v>
      </c>
    </row>
    <row r="1534" spans="8:9" x14ac:dyDescent="0.3">
      <c r="H1534">
        <v>1</v>
      </c>
      <c r="I1534" t="s">
        <v>23</v>
      </c>
    </row>
    <row r="1535" spans="8:9" x14ac:dyDescent="0.3">
      <c r="H1535">
        <v>4</v>
      </c>
      <c r="I1535" t="s">
        <v>23</v>
      </c>
    </row>
    <row r="1536" spans="8:9" x14ac:dyDescent="0.3">
      <c r="H1536">
        <v>1</v>
      </c>
      <c r="I1536" t="s">
        <v>23</v>
      </c>
    </row>
    <row r="1537" spans="8:9" x14ac:dyDescent="0.3">
      <c r="H1537">
        <v>3</v>
      </c>
      <c r="I1537" t="s">
        <v>23</v>
      </c>
    </row>
    <row r="1538" spans="8:9" x14ac:dyDescent="0.3">
      <c r="H1538">
        <v>1</v>
      </c>
      <c r="I1538" t="s">
        <v>23</v>
      </c>
    </row>
    <row r="1539" spans="8:9" x14ac:dyDescent="0.3">
      <c r="H1539">
        <v>1</v>
      </c>
      <c r="I1539" t="s">
        <v>23</v>
      </c>
    </row>
    <row r="1540" spans="8:9" x14ac:dyDescent="0.3">
      <c r="H1540">
        <v>3</v>
      </c>
      <c r="I1540" t="s">
        <v>23</v>
      </c>
    </row>
    <row r="1541" spans="8:9" x14ac:dyDescent="0.3">
      <c r="H1541">
        <v>2</v>
      </c>
      <c r="I1541" t="s">
        <v>23</v>
      </c>
    </row>
    <row r="1542" spans="8:9" x14ac:dyDescent="0.3">
      <c r="H1542">
        <v>3</v>
      </c>
      <c r="I1542" t="s">
        <v>23</v>
      </c>
    </row>
    <row r="1543" spans="8:9" x14ac:dyDescent="0.3">
      <c r="H1543">
        <v>4</v>
      </c>
      <c r="I1543" t="s">
        <v>23</v>
      </c>
    </row>
    <row r="1544" spans="8:9" x14ac:dyDescent="0.3">
      <c r="H1544">
        <v>5</v>
      </c>
      <c r="I1544" t="s">
        <v>23</v>
      </c>
    </row>
    <row r="1545" spans="8:9" x14ac:dyDescent="0.3">
      <c r="H1545">
        <v>4</v>
      </c>
      <c r="I1545" t="s">
        <v>23</v>
      </c>
    </row>
    <row r="1546" spans="8:9" x14ac:dyDescent="0.3">
      <c r="H1546">
        <v>2</v>
      </c>
      <c r="I1546" t="s">
        <v>23</v>
      </c>
    </row>
    <row r="1547" spans="8:9" x14ac:dyDescent="0.3">
      <c r="H1547">
        <v>1</v>
      </c>
      <c r="I1547" t="s">
        <v>23</v>
      </c>
    </row>
    <row r="1548" spans="8:9" x14ac:dyDescent="0.3">
      <c r="H1548">
        <v>2</v>
      </c>
      <c r="I1548" t="s">
        <v>23</v>
      </c>
    </row>
    <row r="1549" spans="8:9" x14ac:dyDescent="0.3">
      <c r="H1549">
        <v>4</v>
      </c>
      <c r="I1549" t="s">
        <v>23</v>
      </c>
    </row>
    <row r="1550" spans="8:9" x14ac:dyDescent="0.3">
      <c r="H1550">
        <v>1</v>
      </c>
      <c r="I1550" t="s">
        <v>23</v>
      </c>
    </row>
    <row r="1551" spans="8:9" x14ac:dyDescent="0.3">
      <c r="H1551">
        <v>1</v>
      </c>
      <c r="I1551" t="s">
        <v>23</v>
      </c>
    </row>
    <row r="1552" spans="8:9" x14ac:dyDescent="0.3">
      <c r="H1552">
        <v>1</v>
      </c>
      <c r="I1552" t="s">
        <v>23</v>
      </c>
    </row>
    <row r="1553" spans="8:9" x14ac:dyDescent="0.3">
      <c r="H1553">
        <v>2</v>
      </c>
      <c r="I1553" t="s">
        <v>23</v>
      </c>
    </row>
    <row r="1554" spans="8:9" x14ac:dyDescent="0.3">
      <c r="H1554">
        <v>2</v>
      </c>
      <c r="I1554" t="s">
        <v>23</v>
      </c>
    </row>
    <row r="1555" spans="8:9" x14ac:dyDescent="0.3">
      <c r="H1555">
        <v>1</v>
      </c>
      <c r="I1555" t="s">
        <v>23</v>
      </c>
    </row>
    <row r="1556" spans="8:9" x14ac:dyDescent="0.3">
      <c r="H1556">
        <v>1</v>
      </c>
      <c r="I1556" t="s">
        <v>23</v>
      </c>
    </row>
    <row r="1557" spans="8:9" x14ac:dyDescent="0.3">
      <c r="H1557">
        <v>1</v>
      </c>
      <c r="I1557" t="s">
        <v>23</v>
      </c>
    </row>
    <row r="1558" spans="8:9" x14ac:dyDescent="0.3">
      <c r="H1558">
        <v>4</v>
      </c>
      <c r="I1558" t="s">
        <v>23</v>
      </c>
    </row>
    <row r="1559" spans="8:9" x14ac:dyDescent="0.3">
      <c r="H1559">
        <v>2</v>
      </c>
      <c r="I1559" t="s">
        <v>23</v>
      </c>
    </row>
    <row r="1560" spans="8:9" x14ac:dyDescent="0.3">
      <c r="H1560">
        <v>2</v>
      </c>
      <c r="I1560" t="s">
        <v>23</v>
      </c>
    </row>
    <row r="1561" spans="8:9" x14ac:dyDescent="0.3">
      <c r="H1561">
        <v>1</v>
      </c>
      <c r="I1561" t="s">
        <v>23</v>
      </c>
    </row>
    <row r="1562" spans="8:9" x14ac:dyDescent="0.3">
      <c r="H1562">
        <v>1</v>
      </c>
      <c r="I1562" t="s">
        <v>23</v>
      </c>
    </row>
    <row r="1563" spans="8:9" x14ac:dyDescent="0.3">
      <c r="H1563">
        <v>2</v>
      </c>
      <c r="I1563" t="s">
        <v>23</v>
      </c>
    </row>
    <row r="1564" spans="8:9" x14ac:dyDescent="0.3">
      <c r="H1564">
        <v>3</v>
      </c>
      <c r="I1564" t="s">
        <v>23</v>
      </c>
    </row>
    <row r="1565" spans="8:9" x14ac:dyDescent="0.3">
      <c r="H1565">
        <v>1</v>
      </c>
      <c r="I1565" t="s">
        <v>23</v>
      </c>
    </row>
    <row r="1566" spans="8:9" x14ac:dyDescent="0.3">
      <c r="H1566">
        <v>3</v>
      </c>
      <c r="I1566" t="s">
        <v>23</v>
      </c>
    </row>
    <row r="1567" spans="8:9" x14ac:dyDescent="0.3">
      <c r="H1567">
        <v>3</v>
      </c>
      <c r="I1567" t="s">
        <v>23</v>
      </c>
    </row>
    <row r="1568" spans="8:9" x14ac:dyDescent="0.3">
      <c r="H1568">
        <v>1</v>
      </c>
      <c r="I1568" t="s">
        <v>23</v>
      </c>
    </row>
    <row r="1569" spans="8:9" x14ac:dyDescent="0.3">
      <c r="H1569">
        <v>1</v>
      </c>
      <c r="I1569" t="s">
        <v>23</v>
      </c>
    </row>
    <row r="1570" spans="8:9" x14ac:dyDescent="0.3">
      <c r="H1570">
        <v>3</v>
      </c>
      <c r="I1570" t="s">
        <v>23</v>
      </c>
    </row>
    <row r="1571" spans="8:9" x14ac:dyDescent="0.3">
      <c r="H1571">
        <v>2</v>
      </c>
      <c r="I1571" t="s">
        <v>23</v>
      </c>
    </row>
    <row r="1572" spans="8:9" x14ac:dyDescent="0.3">
      <c r="H1572">
        <v>1</v>
      </c>
      <c r="I1572" t="s">
        <v>23</v>
      </c>
    </row>
    <row r="1573" spans="8:9" x14ac:dyDescent="0.3">
      <c r="H1573">
        <v>3</v>
      </c>
      <c r="I1573" t="s">
        <v>23</v>
      </c>
    </row>
    <row r="1574" spans="8:9" x14ac:dyDescent="0.3">
      <c r="H1574">
        <v>2</v>
      </c>
      <c r="I1574" t="s">
        <v>23</v>
      </c>
    </row>
    <row r="1575" spans="8:9" x14ac:dyDescent="0.3">
      <c r="H1575">
        <v>4</v>
      </c>
      <c r="I1575" t="s">
        <v>23</v>
      </c>
    </row>
    <row r="1576" spans="8:9" x14ac:dyDescent="0.3">
      <c r="H1576">
        <v>2</v>
      </c>
      <c r="I1576" t="s">
        <v>23</v>
      </c>
    </row>
    <row r="1577" spans="8:9" x14ac:dyDescent="0.3">
      <c r="H1577">
        <v>1</v>
      </c>
      <c r="I1577" t="s">
        <v>23</v>
      </c>
    </row>
    <row r="1578" spans="8:9" x14ac:dyDescent="0.3">
      <c r="H1578">
        <v>2</v>
      </c>
      <c r="I1578" t="s">
        <v>23</v>
      </c>
    </row>
    <row r="1579" spans="8:9" x14ac:dyDescent="0.3">
      <c r="H1579">
        <v>1</v>
      </c>
      <c r="I1579" t="s">
        <v>23</v>
      </c>
    </row>
    <row r="1580" spans="8:9" x14ac:dyDescent="0.3">
      <c r="H1580">
        <v>2</v>
      </c>
      <c r="I1580" t="s">
        <v>23</v>
      </c>
    </row>
    <row r="1581" spans="8:9" x14ac:dyDescent="0.3">
      <c r="H1581">
        <v>3</v>
      </c>
      <c r="I1581" t="s">
        <v>23</v>
      </c>
    </row>
    <row r="1582" spans="8:9" x14ac:dyDescent="0.3">
      <c r="H1582">
        <v>1</v>
      </c>
      <c r="I1582" t="s">
        <v>23</v>
      </c>
    </row>
    <row r="1583" spans="8:9" x14ac:dyDescent="0.3">
      <c r="H1583">
        <v>2</v>
      </c>
      <c r="I1583" t="s">
        <v>23</v>
      </c>
    </row>
    <row r="1584" spans="8:9" x14ac:dyDescent="0.3">
      <c r="H1584">
        <v>2</v>
      </c>
      <c r="I1584" t="s">
        <v>23</v>
      </c>
    </row>
    <row r="1585" spans="8:9" x14ac:dyDescent="0.3">
      <c r="H1585">
        <v>1</v>
      </c>
      <c r="I1585" t="s">
        <v>23</v>
      </c>
    </row>
    <row r="1586" spans="8:9" x14ac:dyDescent="0.3">
      <c r="H1586">
        <v>1</v>
      </c>
      <c r="I1586" t="s">
        <v>23</v>
      </c>
    </row>
    <row r="1587" spans="8:9" x14ac:dyDescent="0.3">
      <c r="H1587">
        <v>1</v>
      </c>
      <c r="I1587" t="s">
        <v>23</v>
      </c>
    </row>
    <row r="1588" spans="8:9" x14ac:dyDescent="0.3">
      <c r="H1588">
        <v>3</v>
      </c>
      <c r="I1588" t="s">
        <v>23</v>
      </c>
    </row>
    <row r="1589" spans="8:9" x14ac:dyDescent="0.3">
      <c r="H1589">
        <v>2</v>
      </c>
      <c r="I1589" t="s">
        <v>23</v>
      </c>
    </row>
    <row r="1590" spans="8:9" x14ac:dyDescent="0.3">
      <c r="H1590">
        <v>1</v>
      </c>
      <c r="I1590" t="s">
        <v>23</v>
      </c>
    </row>
    <row r="1591" spans="8:9" x14ac:dyDescent="0.3">
      <c r="H1591">
        <v>2</v>
      </c>
      <c r="I1591" t="s">
        <v>23</v>
      </c>
    </row>
    <row r="1592" spans="8:9" x14ac:dyDescent="0.3">
      <c r="H1592">
        <v>1</v>
      </c>
      <c r="I1592" t="s">
        <v>23</v>
      </c>
    </row>
    <row r="1593" spans="8:9" x14ac:dyDescent="0.3">
      <c r="H1593">
        <v>2</v>
      </c>
      <c r="I1593" t="s">
        <v>23</v>
      </c>
    </row>
    <row r="1594" spans="8:9" x14ac:dyDescent="0.3">
      <c r="H1594">
        <v>1</v>
      </c>
      <c r="I1594" t="s">
        <v>23</v>
      </c>
    </row>
    <row r="1595" spans="8:9" x14ac:dyDescent="0.3">
      <c r="H1595">
        <v>2</v>
      </c>
      <c r="I1595" t="s">
        <v>23</v>
      </c>
    </row>
    <row r="1596" spans="8:9" x14ac:dyDescent="0.3">
      <c r="H1596">
        <v>2</v>
      </c>
      <c r="I1596" t="s">
        <v>23</v>
      </c>
    </row>
    <row r="1597" spans="8:9" x14ac:dyDescent="0.3">
      <c r="H1597">
        <v>1</v>
      </c>
      <c r="I1597" t="s">
        <v>23</v>
      </c>
    </row>
    <row r="1598" spans="8:9" x14ac:dyDescent="0.3">
      <c r="H1598">
        <v>2</v>
      </c>
      <c r="I1598" t="s">
        <v>23</v>
      </c>
    </row>
    <row r="1599" spans="8:9" x14ac:dyDescent="0.3">
      <c r="H1599">
        <v>4</v>
      </c>
      <c r="I1599" t="s">
        <v>23</v>
      </c>
    </row>
    <row r="1600" spans="8:9" x14ac:dyDescent="0.3">
      <c r="H1600">
        <v>1</v>
      </c>
      <c r="I1600" t="s">
        <v>23</v>
      </c>
    </row>
    <row r="1601" spans="8:9" x14ac:dyDescent="0.3">
      <c r="H1601">
        <v>4</v>
      </c>
      <c r="I1601" t="s">
        <v>23</v>
      </c>
    </row>
    <row r="1602" spans="8:9" x14ac:dyDescent="0.3">
      <c r="H1602">
        <v>4</v>
      </c>
      <c r="I1602" t="s">
        <v>23</v>
      </c>
    </row>
    <row r="1603" spans="8:9" x14ac:dyDescent="0.3">
      <c r="H1603">
        <v>2</v>
      </c>
      <c r="I1603" t="s">
        <v>23</v>
      </c>
    </row>
    <row r="1604" spans="8:9" x14ac:dyDescent="0.3">
      <c r="H1604">
        <v>1</v>
      </c>
      <c r="I1604" t="s">
        <v>23</v>
      </c>
    </row>
    <row r="1605" spans="8:9" x14ac:dyDescent="0.3">
      <c r="H1605">
        <v>3</v>
      </c>
      <c r="I1605" t="s">
        <v>23</v>
      </c>
    </row>
    <row r="1606" spans="8:9" x14ac:dyDescent="0.3">
      <c r="H1606">
        <v>1</v>
      </c>
      <c r="I1606" t="s">
        <v>23</v>
      </c>
    </row>
    <row r="1607" spans="8:9" x14ac:dyDescent="0.3">
      <c r="H1607">
        <v>1</v>
      </c>
      <c r="I1607" t="s">
        <v>23</v>
      </c>
    </row>
    <row r="1608" spans="8:9" x14ac:dyDescent="0.3">
      <c r="H1608">
        <v>1</v>
      </c>
      <c r="I1608" t="s">
        <v>23</v>
      </c>
    </row>
    <row r="1609" spans="8:9" x14ac:dyDescent="0.3">
      <c r="H1609">
        <v>2</v>
      </c>
      <c r="I1609" t="s">
        <v>23</v>
      </c>
    </row>
    <row r="1610" spans="8:9" x14ac:dyDescent="0.3">
      <c r="H1610">
        <v>2</v>
      </c>
      <c r="I1610" t="s">
        <v>23</v>
      </c>
    </row>
    <row r="1611" spans="8:9" x14ac:dyDescent="0.3">
      <c r="H1611">
        <v>2</v>
      </c>
      <c r="I1611" t="s">
        <v>23</v>
      </c>
    </row>
    <row r="1612" spans="8:9" x14ac:dyDescent="0.3">
      <c r="H1612">
        <v>3</v>
      </c>
      <c r="I1612" t="s">
        <v>23</v>
      </c>
    </row>
    <row r="1613" spans="8:9" x14ac:dyDescent="0.3">
      <c r="H1613">
        <v>2</v>
      </c>
      <c r="I1613" t="s">
        <v>23</v>
      </c>
    </row>
    <row r="1614" spans="8:9" x14ac:dyDescent="0.3">
      <c r="H1614">
        <v>4</v>
      </c>
      <c r="I1614" t="s">
        <v>23</v>
      </c>
    </row>
    <row r="1615" spans="8:9" x14ac:dyDescent="0.3">
      <c r="H1615">
        <v>2</v>
      </c>
      <c r="I1615" t="s">
        <v>23</v>
      </c>
    </row>
    <row r="1616" spans="8:9" x14ac:dyDescent="0.3">
      <c r="H1616">
        <v>3</v>
      </c>
      <c r="I1616" t="s">
        <v>23</v>
      </c>
    </row>
    <row r="1617" spans="8:9" x14ac:dyDescent="0.3">
      <c r="H1617">
        <v>1</v>
      </c>
      <c r="I1617" t="s">
        <v>23</v>
      </c>
    </row>
    <row r="1618" spans="8:9" x14ac:dyDescent="0.3">
      <c r="H1618">
        <v>2</v>
      </c>
      <c r="I1618" t="s">
        <v>23</v>
      </c>
    </row>
    <row r="1619" spans="8:9" x14ac:dyDescent="0.3">
      <c r="H1619">
        <v>1</v>
      </c>
      <c r="I1619" t="s">
        <v>23</v>
      </c>
    </row>
    <row r="1620" spans="8:9" x14ac:dyDescent="0.3">
      <c r="H1620">
        <v>2</v>
      </c>
      <c r="I1620" t="s">
        <v>23</v>
      </c>
    </row>
    <row r="1621" spans="8:9" x14ac:dyDescent="0.3">
      <c r="H1621">
        <v>1</v>
      </c>
      <c r="I1621" t="s">
        <v>23</v>
      </c>
    </row>
    <row r="1622" spans="8:9" x14ac:dyDescent="0.3">
      <c r="H1622">
        <v>2</v>
      </c>
      <c r="I1622" t="s">
        <v>23</v>
      </c>
    </row>
    <row r="1623" spans="8:9" x14ac:dyDescent="0.3">
      <c r="H1623">
        <v>2</v>
      </c>
      <c r="I1623" t="s">
        <v>23</v>
      </c>
    </row>
    <row r="1624" spans="8:9" x14ac:dyDescent="0.3">
      <c r="H1624">
        <v>1</v>
      </c>
      <c r="I1624" t="s">
        <v>23</v>
      </c>
    </row>
    <row r="1625" spans="8:9" x14ac:dyDescent="0.3">
      <c r="H1625">
        <v>3</v>
      </c>
      <c r="I1625" t="s">
        <v>23</v>
      </c>
    </row>
    <row r="1626" spans="8:9" x14ac:dyDescent="0.3">
      <c r="H1626">
        <v>1</v>
      </c>
      <c r="I1626" t="s">
        <v>23</v>
      </c>
    </row>
    <row r="1627" spans="8:9" x14ac:dyDescent="0.3">
      <c r="H1627">
        <v>2</v>
      </c>
      <c r="I1627" t="s">
        <v>23</v>
      </c>
    </row>
    <row r="1628" spans="8:9" x14ac:dyDescent="0.3">
      <c r="H1628">
        <v>2</v>
      </c>
      <c r="I1628" t="s">
        <v>23</v>
      </c>
    </row>
    <row r="1629" spans="8:9" x14ac:dyDescent="0.3">
      <c r="H1629">
        <v>1</v>
      </c>
      <c r="I1629" t="s">
        <v>23</v>
      </c>
    </row>
    <row r="1630" spans="8:9" x14ac:dyDescent="0.3">
      <c r="H1630">
        <v>1</v>
      </c>
      <c r="I1630" t="s">
        <v>23</v>
      </c>
    </row>
    <row r="1631" spans="8:9" x14ac:dyDescent="0.3">
      <c r="H1631">
        <v>5</v>
      </c>
      <c r="I1631" t="s">
        <v>23</v>
      </c>
    </row>
    <row r="1632" spans="8:9" x14ac:dyDescent="0.3">
      <c r="H1632">
        <v>2</v>
      </c>
      <c r="I1632" t="s">
        <v>23</v>
      </c>
    </row>
    <row r="1633" spans="8:9" x14ac:dyDescent="0.3">
      <c r="H1633">
        <v>2</v>
      </c>
      <c r="I1633" t="s">
        <v>23</v>
      </c>
    </row>
    <row r="1634" spans="8:9" x14ac:dyDescent="0.3">
      <c r="H1634">
        <v>2</v>
      </c>
      <c r="I1634" t="s">
        <v>23</v>
      </c>
    </row>
    <row r="1635" spans="8:9" x14ac:dyDescent="0.3">
      <c r="H1635">
        <v>1</v>
      </c>
      <c r="I1635" t="s">
        <v>23</v>
      </c>
    </row>
    <row r="1636" spans="8:9" x14ac:dyDescent="0.3">
      <c r="H1636">
        <v>2</v>
      </c>
      <c r="I1636" t="s">
        <v>23</v>
      </c>
    </row>
    <row r="1637" spans="8:9" x14ac:dyDescent="0.3">
      <c r="H1637">
        <v>3</v>
      </c>
      <c r="I1637" t="s">
        <v>23</v>
      </c>
    </row>
    <row r="1638" spans="8:9" x14ac:dyDescent="0.3">
      <c r="H1638">
        <v>2</v>
      </c>
      <c r="I1638" t="s">
        <v>23</v>
      </c>
    </row>
    <row r="1639" spans="8:9" x14ac:dyDescent="0.3">
      <c r="H1639">
        <v>5</v>
      </c>
      <c r="I1639" t="s">
        <v>23</v>
      </c>
    </row>
    <row r="1640" spans="8:9" x14ac:dyDescent="0.3">
      <c r="H1640">
        <v>1</v>
      </c>
      <c r="I1640" t="s">
        <v>23</v>
      </c>
    </row>
    <row r="1641" spans="8:9" x14ac:dyDescent="0.3">
      <c r="H1641">
        <v>2</v>
      </c>
      <c r="I1641" t="s">
        <v>23</v>
      </c>
    </row>
    <row r="1642" spans="8:9" x14ac:dyDescent="0.3">
      <c r="H1642">
        <v>5</v>
      </c>
      <c r="I1642" t="s">
        <v>23</v>
      </c>
    </row>
    <row r="1643" spans="8:9" x14ac:dyDescent="0.3">
      <c r="H1643">
        <v>2</v>
      </c>
      <c r="I1643" t="s">
        <v>23</v>
      </c>
    </row>
    <row r="1644" spans="8:9" x14ac:dyDescent="0.3">
      <c r="H1644">
        <v>2</v>
      </c>
      <c r="I1644" t="s">
        <v>23</v>
      </c>
    </row>
    <row r="1645" spans="8:9" x14ac:dyDescent="0.3">
      <c r="H1645">
        <v>1</v>
      </c>
      <c r="I1645" t="s">
        <v>23</v>
      </c>
    </row>
    <row r="1646" spans="8:9" x14ac:dyDescent="0.3">
      <c r="H1646">
        <v>1</v>
      </c>
      <c r="I1646" t="s">
        <v>23</v>
      </c>
    </row>
    <row r="1647" spans="8:9" x14ac:dyDescent="0.3">
      <c r="H1647">
        <v>1</v>
      </c>
      <c r="I1647" t="s">
        <v>23</v>
      </c>
    </row>
    <row r="1648" spans="8:9" x14ac:dyDescent="0.3">
      <c r="H1648">
        <v>1</v>
      </c>
      <c r="I1648" t="s">
        <v>23</v>
      </c>
    </row>
    <row r="1649" spans="8:9" x14ac:dyDescent="0.3">
      <c r="H1649">
        <v>5</v>
      </c>
      <c r="I1649" t="s">
        <v>23</v>
      </c>
    </row>
    <row r="1650" spans="8:9" x14ac:dyDescent="0.3">
      <c r="H1650">
        <v>1</v>
      </c>
      <c r="I1650" t="s">
        <v>23</v>
      </c>
    </row>
    <row r="1651" spans="8:9" x14ac:dyDescent="0.3">
      <c r="H1651">
        <v>2</v>
      </c>
      <c r="I1651" t="s">
        <v>23</v>
      </c>
    </row>
    <row r="1652" spans="8:9" x14ac:dyDescent="0.3">
      <c r="H1652">
        <v>2</v>
      </c>
      <c r="I1652" t="s">
        <v>23</v>
      </c>
    </row>
    <row r="1653" spans="8:9" x14ac:dyDescent="0.3">
      <c r="H1653">
        <v>2</v>
      </c>
      <c r="I1653" t="s">
        <v>23</v>
      </c>
    </row>
    <row r="1654" spans="8:9" x14ac:dyDescent="0.3">
      <c r="H1654">
        <v>2</v>
      </c>
      <c r="I1654" t="s">
        <v>23</v>
      </c>
    </row>
    <row r="1655" spans="8:9" x14ac:dyDescent="0.3">
      <c r="H1655">
        <v>2</v>
      </c>
      <c r="I1655" t="s">
        <v>23</v>
      </c>
    </row>
    <row r="1656" spans="8:9" x14ac:dyDescent="0.3">
      <c r="H1656">
        <v>1</v>
      </c>
      <c r="I1656" t="s">
        <v>23</v>
      </c>
    </row>
    <row r="1657" spans="8:9" x14ac:dyDescent="0.3">
      <c r="H1657">
        <v>2</v>
      </c>
      <c r="I1657" t="s">
        <v>23</v>
      </c>
    </row>
    <row r="1658" spans="8:9" x14ac:dyDescent="0.3">
      <c r="H1658">
        <v>2</v>
      </c>
      <c r="I1658" t="s">
        <v>23</v>
      </c>
    </row>
    <row r="1659" spans="8:9" x14ac:dyDescent="0.3">
      <c r="H1659">
        <v>1</v>
      </c>
      <c r="I1659" t="s">
        <v>23</v>
      </c>
    </row>
    <row r="1660" spans="8:9" x14ac:dyDescent="0.3">
      <c r="H1660">
        <v>1</v>
      </c>
      <c r="I1660" t="s">
        <v>23</v>
      </c>
    </row>
    <row r="1661" spans="8:9" x14ac:dyDescent="0.3">
      <c r="H1661">
        <v>5</v>
      </c>
      <c r="I1661" t="s">
        <v>23</v>
      </c>
    </row>
    <row r="1662" spans="8:9" x14ac:dyDescent="0.3">
      <c r="H1662">
        <v>2</v>
      </c>
      <c r="I1662" t="s">
        <v>23</v>
      </c>
    </row>
    <row r="1663" spans="8:9" x14ac:dyDescent="0.3">
      <c r="H1663">
        <v>3</v>
      </c>
      <c r="I1663" t="s">
        <v>23</v>
      </c>
    </row>
    <row r="1664" spans="8:9" x14ac:dyDescent="0.3">
      <c r="H1664">
        <v>2</v>
      </c>
      <c r="I1664" t="s">
        <v>23</v>
      </c>
    </row>
    <row r="1665" spans="8:9" x14ac:dyDescent="0.3">
      <c r="H1665">
        <v>2</v>
      </c>
      <c r="I1665" t="s">
        <v>23</v>
      </c>
    </row>
    <row r="1666" spans="8:9" x14ac:dyDescent="0.3">
      <c r="H1666">
        <v>2</v>
      </c>
      <c r="I1666" t="s">
        <v>23</v>
      </c>
    </row>
    <row r="1667" spans="8:9" x14ac:dyDescent="0.3">
      <c r="H1667">
        <v>2</v>
      </c>
      <c r="I1667" t="s">
        <v>23</v>
      </c>
    </row>
    <row r="1668" spans="8:9" x14ac:dyDescent="0.3">
      <c r="H1668">
        <v>3</v>
      </c>
      <c r="I1668" t="s">
        <v>23</v>
      </c>
    </row>
    <row r="1669" spans="8:9" x14ac:dyDescent="0.3">
      <c r="H1669">
        <v>3</v>
      </c>
      <c r="I1669" t="s">
        <v>23</v>
      </c>
    </row>
    <row r="1670" spans="8:9" x14ac:dyDescent="0.3">
      <c r="H1670">
        <v>2</v>
      </c>
      <c r="I1670" t="s">
        <v>23</v>
      </c>
    </row>
    <row r="1671" spans="8:9" x14ac:dyDescent="0.3">
      <c r="H1671">
        <v>1</v>
      </c>
      <c r="I1671" t="s">
        <v>23</v>
      </c>
    </row>
    <row r="1672" spans="8:9" x14ac:dyDescent="0.3">
      <c r="H1672">
        <v>1</v>
      </c>
      <c r="I1672" t="s">
        <v>23</v>
      </c>
    </row>
    <row r="1673" spans="8:9" x14ac:dyDescent="0.3">
      <c r="H1673">
        <v>1</v>
      </c>
      <c r="I1673" t="s">
        <v>23</v>
      </c>
    </row>
    <row r="1674" spans="8:9" x14ac:dyDescent="0.3">
      <c r="H1674">
        <v>1</v>
      </c>
      <c r="I1674" t="s">
        <v>23</v>
      </c>
    </row>
    <row r="1675" spans="8:9" x14ac:dyDescent="0.3">
      <c r="H1675">
        <v>2</v>
      </c>
      <c r="I1675" t="s">
        <v>23</v>
      </c>
    </row>
    <row r="1676" spans="8:9" x14ac:dyDescent="0.3">
      <c r="H1676">
        <v>3</v>
      </c>
      <c r="I1676" t="s">
        <v>23</v>
      </c>
    </row>
    <row r="1677" spans="8:9" x14ac:dyDescent="0.3">
      <c r="H1677">
        <v>2</v>
      </c>
      <c r="I1677" t="s">
        <v>23</v>
      </c>
    </row>
    <row r="1678" spans="8:9" x14ac:dyDescent="0.3">
      <c r="H1678">
        <v>4</v>
      </c>
      <c r="I1678" t="s">
        <v>23</v>
      </c>
    </row>
    <row r="1679" spans="8:9" x14ac:dyDescent="0.3">
      <c r="H1679">
        <v>2</v>
      </c>
      <c r="I1679" t="s">
        <v>23</v>
      </c>
    </row>
    <row r="1680" spans="8:9" x14ac:dyDescent="0.3">
      <c r="H1680">
        <v>1</v>
      </c>
      <c r="I1680" t="s">
        <v>23</v>
      </c>
    </row>
    <row r="1681" spans="8:9" x14ac:dyDescent="0.3">
      <c r="H1681">
        <v>4</v>
      </c>
      <c r="I1681" t="s">
        <v>23</v>
      </c>
    </row>
    <row r="1682" spans="8:9" x14ac:dyDescent="0.3">
      <c r="H1682">
        <v>4</v>
      </c>
      <c r="I1682" t="s">
        <v>23</v>
      </c>
    </row>
    <row r="1683" spans="8:9" x14ac:dyDescent="0.3">
      <c r="H1683">
        <v>2</v>
      </c>
      <c r="I1683" t="s">
        <v>23</v>
      </c>
    </row>
    <row r="1684" spans="8:9" x14ac:dyDescent="0.3">
      <c r="H1684">
        <v>2</v>
      </c>
      <c r="I1684" t="s">
        <v>23</v>
      </c>
    </row>
    <row r="1685" spans="8:9" x14ac:dyDescent="0.3">
      <c r="H1685">
        <v>2</v>
      </c>
      <c r="I1685" t="s">
        <v>23</v>
      </c>
    </row>
    <row r="1686" spans="8:9" x14ac:dyDescent="0.3">
      <c r="H1686">
        <v>2</v>
      </c>
      <c r="I1686" t="s">
        <v>23</v>
      </c>
    </row>
    <row r="1687" spans="8:9" x14ac:dyDescent="0.3">
      <c r="H1687">
        <v>1</v>
      </c>
      <c r="I1687" t="s">
        <v>23</v>
      </c>
    </row>
    <row r="1688" spans="8:9" x14ac:dyDescent="0.3">
      <c r="H1688">
        <v>1</v>
      </c>
      <c r="I1688" t="s">
        <v>23</v>
      </c>
    </row>
    <row r="1689" spans="8:9" x14ac:dyDescent="0.3">
      <c r="H1689">
        <v>4</v>
      </c>
      <c r="I1689" t="s">
        <v>23</v>
      </c>
    </row>
    <row r="1690" spans="8:9" x14ac:dyDescent="0.3">
      <c r="H1690">
        <v>4</v>
      </c>
      <c r="I1690" t="s">
        <v>23</v>
      </c>
    </row>
    <row r="1691" spans="8:9" x14ac:dyDescent="0.3">
      <c r="H1691">
        <v>3</v>
      </c>
      <c r="I1691" t="s">
        <v>23</v>
      </c>
    </row>
    <row r="1692" spans="8:9" x14ac:dyDescent="0.3">
      <c r="H1692">
        <v>1</v>
      </c>
      <c r="I1692" t="s">
        <v>23</v>
      </c>
    </row>
    <row r="1693" spans="8:9" x14ac:dyDescent="0.3">
      <c r="H1693">
        <v>2</v>
      </c>
      <c r="I1693" t="s">
        <v>23</v>
      </c>
    </row>
    <row r="1694" spans="8:9" x14ac:dyDescent="0.3">
      <c r="H1694">
        <v>1</v>
      </c>
      <c r="I1694" t="s">
        <v>23</v>
      </c>
    </row>
    <row r="1695" spans="8:9" x14ac:dyDescent="0.3">
      <c r="H1695">
        <v>1</v>
      </c>
      <c r="I1695" t="s">
        <v>23</v>
      </c>
    </row>
    <row r="1696" spans="8:9" x14ac:dyDescent="0.3">
      <c r="H1696">
        <v>1</v>
      </c>
      <c r="I1696" t="s">
        <v>23</v>
      </c>
    </row>
    <row r="1697" spans="8:9" x14ac:dyDescent="0.3">
      <c r="H1697">
        <v>3</v>
      </c>
      <c r="I1697" t="s">
        <v>23</v>
      </c>
    </row>
    <row r="1698" spans="8:9" x14ac:dyDescent="0.3">
      <c r="H1698">
        <v>1</v>
      </c>
      <c r="I1698" t="s">
        <v>23</v>
      </c>
    </row>
    <row r="1699" spans="8:9" x14ac:dyDescent="0.3">
      <c r="H1699">
        <v>1</v>
      </c>
      <c r="I1699" t="s">
        <v>23</v>
      </c>
    </row>
    <row r="1700" spans="8:9" x14ac:dyDescent="0.3">
      <c r="H1700">
        <v>1</v>
      </c>
      <c r="I1700" t="s">
        <v>23</v>
      </c>
    </row>
    <row r="1701" spans="8:9" x14ac:dyDescent="0.3">
      <c r="H1701">
        <v>1</v>
      </c>
      <c r="I1701" t="s">
        <v>23</v>
      </c>
    </row>
    <row r="1702" spans="8:9" x14ac:dyDescent="0.3">
      <c r="H1702">
        <v>2</v>
      </c>
      <c r="I1702" t="s">
        <v>23</v>
      </c>
    </row>
    <row r="1703" spans="8:9" x14ac:dyDescent="0.3">
      <c r="H1703">
        <v>3</v>
      </c>
      <c r="I1703" t="s">
        <v>23</v>
      </c>
    </row>
    <row r="1704" spans="8:9" x14ac:dyDescent="0.3">
      <c r="H1704">
        <v>1</v>
      </c>
      <c r="I1704" t="s">
        <v>23</v>
      </c>
    </row>
    <row r="1705" spans="8:9" x14ac:dyDescent="0.3">
      <c r="H1705">
        <v>2</v>
      </c>
      <c r="I1705" t="s">
        <v>23</v>
      </c>
    </row>
    <row r="1706" spans="8:9" x14ac:dyDescent="0.3">
      <c r="H1706">
        <v>1</v>
      </c>
      <c r="I1706" t="s">
        <v>23</v>
      </c>
    </row>
    <row r="1707" spans="8:9" x14ac:dyDescent="0.3">
      <c r="H1707">
        <v>1</v>
      </c>
      <c r="I1707" t="s">
        <v>23</v>
      </c>
    </row>
    <row r="1708" spans="8:9" x14ac:dyDescent="0.3">
      <c r="H1708">
        <v>2</v>
      </c>
      <c r="I1708" t="s">
        <v>23</v>
      </c>
    </row>
    <row r="1709" spans="8:9" x14ac:dyDescent="0.3">
      <c r="H1709">
        <v>3</v>
      </c>
      <c r="I1709" t="s">
        <v>23</v>
      </c>
    </row>
    <row r="1710" spans="8:9" x14ac:dyDescent="0.3">
      <c r="H1710">
        <v>1</v>
      </c>
      <c r="I1710" t="s">
        <v>23</v>
      </c>
    </row>
    <row r="1711" spans="8:9" x14ac:dyDescent="0.3">
      <c r="H1711">
        <v>2</v>
      </c>
      <c r="I1711" t="s">
        <v>23</v>
      </c>
    </row>
    <row r="1712" spans="8:9" x14ac:dyDescent="0.3">
      <c r="H1712">
        <v>3</v>
      </c>
      <c r="I1712" t="s">
        <v>23</v>
      </c>
    </row>
    <row r="1713" spans="8:9" x14ac:dyDescent="0.3">
      <c r="H1713">
        <v>4</v>
      </c>
      <c r="I1713" t="s">
        <v>23</v>
      </c>
    </row>
    <row r="1714" spans="8:9" x14ac:dyDescent="0.3">
      <c r="H1714">
        <v>4</v>
      </c>
      <c r="I1714" t="s">
        <v>23</v>
      </c>
    </row>
    <row r="1715" spans="8:9" x14ac:dyDescent="0.3">
      <c r="H1715">
        <v>1</v>
      </c>
      <c r="I1715" t="s">
        <v>23</v>
      </c>
    </row>
    <row r="1716" spans="8:9" x14ac:dyDescent="0.3">
      <c r="H1716">
        <v>1</v>
      </c>
      <c r="I1716" t="s">
        <v>23</v>
      </c>
    </row>
    <row r="1717" spans="8:9" x14ac:dyDescent="0.3">
      <c r="H1717">
        <v>2</v>
      </c>
      <c r="I1717" t="s">
        <v>23</v>
      </c>
    </row>
    <row r="1718" spans="8:9" x14ac:dyDescent="0.3">
      <c r="H1718">
        <v>1</v>
      </c>
      <c r="I1718" t="s">
        <v>23</v>
      </c>
    </row>
    <row r="1719" spans="8:9" x14ac:dyDescent="0.3">
      <c r="H1719">
        <v>2</v>
      </c>
      <c r="I1719" t="s">
        <v>23</v>
      </c>
    </row>
    <row r="1720" spans="8:9" x14ac:dyDescent="0.3">
      <c r="H1720">
        <v>2</v>
      </c>
      <c r="I1720" t="s">
        <v>23</v>
      </c>
    </row>
    <row r="1721" spans="8:9" x14ac:dyDescent="0.3">
      <c r="H1721">
        <v>1</v>
      </c>
      <c r="I1721" t="s">
        <v>23</v>
      </c>
    </row>
    <row r="1722" spans="8:9" x14ac:dyDescent="0.3">
      <c r="H1722">
        <v>2</v>
      </c>
      <c r="I1722" t="s">
        <v>23</v>
      </c>
    </row>
    <row r="1723" spans="8:9" x14ac:dyDescent="0.3">
      <c r="H1723">
        <v>2</v>
      </c>
      <c r="I1723" t="s">
        <v>23</v>
      </c>
    </row>
    <row r="1724" spans="8:9" x14ac:dyDescent="0.3">
      <c r="H1724">
        <v>2</v>
      </c>
      <c r="I1724" t="s">
        <v>23</v>
      </c>
    </row>
    <row r="1725" spans="8:9" x14ac:dyDescent="0.3">
      <c r="H1725">
        <v>1</v>
      </c>
      <c r="I1725" t="s">
        <v>23</v>
      </c>
    </row>
    <row r="1726" spans="8:9" x14ac:dyDescent="0.3">
      <c r="H1726">
        <v>2</v>
      </c>
      <c r="I1726" t="s">
        <v>23</v>
      </c>
    </row>
    <row r="1727" spans="8:9" x14ac:dyDescent="0.3">
      <c r="H1727">
        <v>2</v>
      </c>
      <c r="I1727" t="s">
        <v>23</v>
      </c>
    </row>
    <row r="1728" spans="8:9" x14ac:dyDescent="0.3">
      <c r="H1728">
        <v>3</v>
      </c>
      <c r="I1728" t="s">
        <v>23</v>
      </c>
    </row>
    <row r="1729" spans="8:9" x14ac:dyDescent="0.3">
      <c r="H1729">
        <v>5</v>
      </c>
      <c r="I1729" t="s">
        <v>23</v>
      </c>
    </row>
    <row r="1730" spans="8:9" x14ac:dyDescent="0.3">
      <c r="H1730">
        <v>1</v>
      </c>
      <c r="I1730" t="s">
        <v>23</v>
      </c>
    </row>
    <row r="1731" spans="8:9" x14ac:dyDescent="0.3">
      <c r="H1731">
        <v>1</v>
      </c>
      <c r="I1731" t="s">
        <v>23</v>
      </c>
    </row>
    <row r="1732" spans="8:9" x14ac:dyDescent="0.3">
      <c r="H1732">
        <v>2</v>
      </c>
      <c r="I1732" t="s">
        <v>23</v>
      </c>
    </row>
    <row r="1733" spans="8:9" x14ac:dyDescent="0.3">
      <c r="H1733">
        <v>1</v>
      </c>
      <c r="I1733" t="s">
        <v>23</v>
      </c>
    </row>
    <row r="1734" spans="8:9" x14ac:dyDescent="0.3">
      <c r="H1734">
        <v>1</v>
      </c>
      <c r="I1734" t="s">
        <v>23</v>
      </c>
    </row>
    <row r="1735" spans="8:9" x14ac:dyDescent="0.3">
      <c r="H1735">
        <v>3</v>
      </c>
      <c r="I1735" t="s">
        <v>23</v>
      </c>
    </row>
    <row r="1736" spans="8:9" x14ac:dyDescent="0.3">
      <c r="H1736">
        <v>1</v>
      </c>
      <c r="I1736" t="s">
        <v>23</v>
      </c>
    </row>
    <row r="1737" spans="8:9" x14ac:dyDescent="0.3">
      <c r="H1737">
        <v>2</v>
      </c>
      <c r="I1737" t="s">
        <v>23</v>
      </c>
    </row>
    <row r="1738" spans="8:9" x14ac:dyDescent="0.3">
      <c r="H1738">
        <v>2</v>
      </c>
      <c r="I1738" t="s">
        <v>23</v>
      </c>
    </row>
    <row r="1739" spans="8:9" x14ac:dyDescent="0.3">
      <c r="H1739">
        <v>3</v>
      </c>
      <c r="I1739" t="s">
        <v>23</v>
      </c>
    </row>
    <row r="1740" spans="8:9" x14ac:dyDescent="0.3">
      <c r="H1740">
        <v>1</v>
      </c>
      <c r="I1740" t="s">
        <v>23</v>
      </c>
    </row>
    <row r="1741" spans="8:9" x14ac:dyDescent="0.3">
      <c r="H1741">
        <v>1</v>
      </c>
      <c r="I1741" t="s">
        <v>23</v>
      </c>
    </row>
    <row r="1742" spans="8:9" x14ac:dyDescent="0.3">
      <c r="H1742">
        <v>2</v>
      </c>
      <c r="I1742" t="s">
        <v>23</v>
      </c>
    </row>
    <row r="1743" spans="8:9" x14ac:dyDescent="0.3">
      <c r="H1743">
        <v>1</v>
      </c>
      <c r="I1743" t="s">
        <v>23</v>
      </c>
    </row>
    <row r="1744" spans="8:9" x14ac:dyDescent="0.3">
      <c r="H1744">
        <v>2</v>
      </c>
      <c r="I1744" t="s">
        <v>23</v>
      </c>
    </row>
    <row r="1745" spans="8:9" x14ac:dyDescent="0.3">
      <c r="H1745">
        <v>1</v>
      </c>
      <c r="I1745" t="s">
        <v>23</v>
      </c>
    </row>
    <row r="1746" spans="8:9" x14ac:dyDescent="0.3">
      <c r="H1746">
        <v>1</v>
      </c>
      <c r="I1746" t="s">
        <v>23</v>
      </c>
    </row>
    <row r="1747" spans="8:9" x14ac:dyDescent="0.3">
      <c r="H1747">
        <v>5</v>
      </c>
      <c r="I1747" t="s">
        <v>23</v>
      </c>
    </row>
    <row r="1748" spans="8:9" x14ac:dyDescent="0.3">
      <c r="H1748">
        <v>2</v>
      </c>
      <c r="I1748" t="s">
        <v>23</v>
      </c>
    </row>
    <row r="1749" spans="8:9" x14ac:dyDescent="0.3">
      <c r="H1749">
        <v>1</v>
      </c>
      <c r="I1749" t="s">
        <v>23</v>
      </c>
    </row>
    <row r="1750" spans="8:9" x14ac:dyDescent="0.3">
      <c r="H1750">
        <v>2</v>
      </c>
      <c r="I1750" t="s">
        <v>23</v>
      </c>
    </row>
    <row r="1751" spans="8:9" x14ac:dyDescent="0.3">
      <c r="H1751">
        <v>4</v>
      </c>
      <c r="I1751" t="s">
        <v>23</v>
      </c>
    </row>
    <row r="1752" spans="8:9" x14ac:dyDescent="0.3">
      <c r="H1752">
        <v>1</v>
      </c>
      <c r="I1752" t="s">
        <v>23</v>
      </c>
    </row>
    <row r="1753" spans="8:9" x14ac:dyDescent="0.3">
      <c r="H1753">
        <v>2</v>
      </c>
      <c r="I1753" t="s">
        <v>23</v>
      </c>
    </row>
    <row r="1754" spans="8:9" x14ac:dyDescent="0.3">
      <c r="H1754">
        <v>1</v>
      </c>
      <c r="I1754" t="s">
        <v>23</v>
      </c>
    </row>
    <row r="1755" spans="8:9" x14ac:dyDescent="0.3">
      <c r="H1755">
        <v>1</v>
      </c>
      <c r="I1755" t="s">
        <v>23</v>
      </c>
    </row>
    <row r="1756" spans="8:9" x14ac:dyDescent="0.3">
      <c r="H1756">
        <v>1</v>
      </c>
      <c r="I1756" t="s">
        <v>23</v>
      </c>
    </row>
    <row r="1757" spans="8:9" x14ac:dyDescent="0.3">
      <c r="H1757">
        <v>2</v>
      </c>
      <c r="I1757" t="s">
        <v>23</v>
      </c>
    </row>
    <row r="1758" spans="8:9" x14ac:dyDescent="0.3">
      <c r="H1758">
        <v>3</v>
      </c>
      <c r="I1758" t="s">
        <v>23</v>
      </c>
    </row>
    <row r="1759" spans="8:9" x14ac:dyDescent="0.3">
      <c r="H1759">
        <v>2</v>
      </c>
      <c r="I1759" t="s">
        <v>23</v>
      </c>
    </row>
    <row r="1760" spans="8:9" x14ac:dyDescent="0.3">
      <c r="H1760">
        <v>5</v>
      </c>
      <c r="I1760" t="s">
        <v>23</v>
      </c>
    </row>
    <row r="1761" spans="8:9" x14ac:dyDescent="0.3">
      <c r="H1761">
        <v>1</v>
      </c>
      <c r="I1761" t="s">
        <v>23</v>
      </c>
    </row>
    <row r="1762" spans="8:9" x14ac:dyDescent="0.3">
      <c r="H1762">
        <v>2</v>
      </c>
      <c r="I1762" t="s">
        <v>23</v>
      </c>
    </row>
    <row r="1763" spans="8:9" x14ac:dyDescent="0.3">
      <c r="H1763">
        <v>2</v>
      </c>
      <c r="I1763" t="s">
        <v>23</v>
      </c>
    </row>
    <row r="1764" spans="8:9" x14ac:dyDescent="0.3">
      <c r="H1764">
        <v>1</v>
      </c>
      <c r="I1764" t="s">
        <v>23</v>
      </c>
    </row>
    <row r="1765" spans="8:9" x14ac:dyDescent="0.3">
      <c r="H1765">
        <v>1</v>
      </c>
      <c r="I1765" t="s">
        <v>23</v>
      </c>
    </row>
    <row r="1766" spans="8:9" x14ac:dyDescent="0.3">
      <c r="H1766">
        <v>3</v>
      </c>
      <c r="I1766" t="s">
        <v>23</v>
      </c>
    </row>
    <row r="1767" spans="8:9" x14ac:dyDescent="0.3">
      <c r="H1767">
        <v>2</v>
      </c>
      <c r="I1767" t="s">
        <v>23</v>
      </c>
    </row>
    <row r="1768" spans="8:9" x14ac:dyDescent="0.3">
      <c r="H1768">
        <v>1</v>
      </c>
      <c r="I1768" t="s">
        <v>23</v>
      </c>
    </row>
    <row r="1769" spans="8:9" x14ac:dyDescent="0.3">
      <c r="H1769">
        <v>2</v>
      </c>
      <c r="I1769" t="s">
        <v>23</v>
      </c>
    </row>
    <row r="1770" spans="8:9" x14ac:dyDescent="0.3">
      <c r="H1770">
        <v>2</v>
      </c>
      <c r="I1770" t="s">
        <v>23</v>
      </c>
    </row>
    <row r="1771" spans="8:9" x14ac:dyDescent="0.3">
      <c r="H1771">
        <v>1</v>
      </c>
      <c r="I1771" t="s">
        <v>23</v>
      </c>
    </row>
    <row r="1772" spans="8:9" x14ac:dyDescent="0.3">
      <c r="H1772">
        <v>2</v>
      </c>
      <c r="I1772" t="s">
        <v>23</v>
      </c>
    </row>
    <row r="1773" spans="8:9" x14ac:dyDescent="0.3">
      <c r="H1773">
        <v>2</v>
      </c>
      <c r="I1773" t="s">
        <v>23</v>
      </c>
    </row>
    <row r="1774" spans="8:9" x14ac:dyDescent="0.3">
      <c r="H1774">
        <v>2</v>
      </c>
      <c r="I1774" t="s">
        <v>23</v>
      </c>
    </row>
    <row r="1775" spans="8:9" x14ac:dyDescent="0.3">
      <c r="H1775">
        <v>1</v>
      </c>
      <c r="I1775" t="s">
        <v>23</v>
      </c>
    </row>
    <row r="1776" spans="8:9" x14ac:dyDescent="0.3">
      <c r="H1776">
        <v>2</v>
      </c>
      <c r="I1776" t="s">
        <v>23</v>
      </c>
    </row>
    <row r="1777" spans="8:9" x14ac:dyDescent="0.3">
      <c r="H1777">
        <v>3</v>
      </c>
      <c r="I1777" t="s">
        <v>23</v>
      </c>
    </row>
    <row r="1778" spans="8:9" x14ac:dyDescent="0.3">
      <c r="H1778">
        <v>3</v>
      </c>
      <c r="I1778" t="s">
        <v>23</v>
      </c>
    </row>
    <row r="1779" spans="8:9" x14ac:dyDescent="0.3">
      <c r="H1779">
        <v>2</v>
      </c>
      <c r="I1779" t="s">
        <v>23</v>
      </c>
    </row>
    <row r="1780" spans="8:9" x14ac:dyDescent="0.3">
      <c r="H1780">
        <v>2</v>
      </c>
      <c r="I1780" t="s">
        <v>23</v>
      </c>
    </row>
    <row r="1781" spans="8:9" x14ac:dyDescent="0.3">
      <c r="H1781">
        <v>1</v>
      </c>
      <c r="I1781" t="s">
        <v>23</v>
      </c>
    </row>
    <row r="1782" spans="8:9" x14ac:dyDescent="0.3">
      <c r="H1782">
        <v>3</v>
      </c>
      <c r="I1782" t="s">
        <v>23</v>
      </c>
    </row>
    <row r="1783" spans="8:9" x14ac:dyDescent="0.3">
      <c r="H1783">
        <v>2</v>
      </c>
      <c r="I1783" t="s">
        <v>23</v>
      </c>
    </row>
    <row r="1784" spans="8:9" x14ac:dyDescent="0.3">
      <c r="H1784">
        <v>2</v>
      </c>
      <c r="I1784" t="s">
        <v>23</v>
      </c>
    </row>
    <row r="1785" spans="8:9" x14ac:dyDescent="0.3">
      <c r="H1785">
        <v>3</v>
      </c>
      <c r="I1785" t="s">
        <v>23</v>
      </c>
    </row>
    <row r="1786" spans="8:9" x14ac:dyDescent="0.3">
      <c r="H1786">
        <v>1</v>
      </c>
      <c r="I1786" t="s">
        <v>23</v>
      </c>
    </row>
    <row r="1787" spans="8:9" x14ac:dyDescent="0.3">
      <c r="H1787">
        <v>2</v>
      </c>
      <c r="I1787" t="s">
        <v>23</v>
      </c>
    </row>
    <row r="1788" spans="8:9" x14ac:dyDescent="0.3">
      <c r="H1788">
        <v>2</v>
      </c>
      <c r="I1788" t="s">
        <v>23</v>
      </c>
    </row>
    <row r="1789" spans="8:9" x14ac:dyDescent="0.3">
      <c r="H1789">
        <v>4</v>
      </c>
      <c r="I1789" t="s">
        <v>23</v>
      </c>
    </row>
    <row r="1790" spans="8:9" x14ac:dyDescent="0.3">
      <c r="H1790">
        <v>1</v>
      </c>
      <c r="I1790" t="s">
        <v>23</v>
      </c>
    </row>
    <row r="1791" spans="8:9" x14ac:dyDescent="0.3">
      <c r="H1791">
        <v>1</v>
      </c>
      <c r="I1791" t="s">
        <v>23</v>
      </c>
    </row>
    <row r="1792" spans="8:9" x14ac:dyDescent="0.3">
      <c r="H1792">
        <v>1</v>
      </c>
      <c r="I1792" t="s">
        <v>23</v>
      </c>
    </row>
    <row r="1793" spans="8:9" x14ac:dyDescent="0.3">
      <c r="H1793">
        <v>2</v>
      </c>
      <c r="I1793" t="s">
        <v>23</v>
      </c>
    </row>
    <row r="1794" spans="8:9" x14ac:dyDescent="0.3">
      <c r="H1794">
        <v>2</v>
      </c>
      <c r="I1794" t="s">
        <v>23</v>
      </c>
    </row>
    <row r="1795" spans="8:9" x14ac:dyDescent="0.3">
      <c r="H1795">
        <v>1</v>
      </c>
      <c r="I1795" t="s">
        <v>23</v>
      </c>
    </row>
    <row r="1796" spans="8:9" x14ac:dyDescent="0.3">
      <c r="H1796">
        <v>2</v>
      </c>
      <c r="I1796" t="s">
        <v>23</v>
      </c>
    </row>
    <row r="1797" spans="8:9" x14ac:dyDescent="0.3">
      <c r="H1797">
        <v>1</v>
      </c>
      <c r="I1797" t="s">
        <v>23</v>
      </c>
    </row>
    <row r="1798" spans="8:9" x14ac:dyDescent="0.3">
      <c r="H1798">
        <v>1</v>
      </c>
      <c r="I1798" t="s">
        <v>23</v>
      </c>
    </row>
    <row r="1799" spans="8:9" x14ac:dyDescent="0.3">
      <c r="H1799">
        <v>3</v>
      </c>
      <c r="I1799" t="s">
        <v>23</v>
      </c>
    </row>
    <row r="1800" spans="8:9" x14ac:dyDescent="0.3">
      <c r="H1800">
        <v>1</v>
      </c>
      <c r="I1800" t="s">
        <v>23</v>
      </c>
    </row>
    <row r="1801" spans="8:9" x14ac:dyDescent="0.3">
      <c r="H1801">
        <v>2</v>
      </c>
      <c r="I1801" t="s">
        <v>23</v>
      </c>
    </row>
    <row r="1802" spans="8:9" x14ac:dyDescent="0.3">
      <c r="H1802">
        <v>4</v>
      </c>
      <c r="I1802" t="s">
        <v>23</v>
      </c>
    </row>
    <row r="1803" spans="8:9" x14ac:dyDescent="0.3">
      <c r="H1803">
        <v>2</v>
      </c>
      <c r="I1803" t="s">
        <v>23</v>
      </c>
    </row>
    <row r="1804" spans="8:9" x14ac:dyDescent="0.3">
      <c r="H1804">
        <v>1</v>
      </c>
      <c r="I1804" t="s">
        <v>23</v>
      </c>
    </row>
    <row r="1805" spans="8:9" x14ac:dyDescent="0.3">
      <c r="H1805">
        <v>5</v>
      </c>
      <c r="I1805" t="s">
        <v>23</v>
      </c>
    </row>
    <row r="1806" spans="8:9" x14ac:dyDescent="0.3">
      <c r="H1806">
        <v>5</v>
      </c>
      <c r="I1806" t="s">
        <v>23</v>
      </c>
    </row>
    <row r="1807" spans="8:9" x14ac:dyDescent="0.3">
      <c r="H1807">
        <v>1</v>
      </c>
      <c r="I1807" t="s">
        <v>23</v>
      </c>
    </row>
    <row r="1808" spans="8:9" x14ac:dyDescent="0.3">
      <c r="H1808">
        <v>2</v>
      </c>
      <c r="I1808" t="s">
        <v>23</v>
      </c>
    </row>
    <row r="1809" spans="8:9" x14ac:dyDescent="0.3">
      <c r="H1809">
        <v>1</v>
      </c>
      <c r="I1809" t="s">
        <v>23</v>
      </c>
    </row>
    <row r="1810" spans="8:9" x14ac:dyDescent="0.3">
      <c r="H1810">
        <v>1</v>
      </c>
      <c r="I1810" t="s">
        <v>23</v>
      </c>
    </row>
    <row r="1811" spans="8:9" x14ac:dyDescent="0.3">
      <c r="H1811">
        <v>2</v>
      </c>
      <c r="I1811" t="s">
        <v>23</v>
      </c>
    </row>
    <row r="1812" spans="8:9" x14ac:dyDescent="0.3">
      <c r="H1812">
        <v>2</v>
      </c>
      <c r="I1812" t="s">
        <v>23</v>
      </c>
    </row>
    <row r="1813" spans="8:9" x14ac:dyDescent="0.3">
      <c r="H1813">
        <v>3</v>
      </c>
      <c r="I1813" t="s">
        <v>23</v>
      </c>
    </row>
    <row r="1814" spans="8:9" x14ac:dyDescent="0.3">
      <c r="H1814">
        <v>1</v>
      </c>
      <c r="I1814" t="s">
        <v>23</v>
      </c>
    </row>
    <row r="1815" spans="8:9" x14ac:dyDescent="0.3">
      <c r="H1815">
        <v>2</v>
      </c>
      <c r="I1815" t="s">
        <v>23</v>
      </c>
    </row>
    <row r="1816" spans="8:9" x14ac:dyDescent="0.3">
      <c r="H1816">
        <v>2</v>
      </c>
      <c r="I1816" t="s">
        <v>23</v>
      </c>
    </row>
    <row r="1817" spans="8:9" x14ac:dyDescent="0.3">
      <c r="H1817">
        <v>2</v>
      </c>
      <c r="I1817" t="s">
        <v>23</v>
      </c>
    </row>
    <row r="1818" spans="8:9" x14ac:dyDescent="0.3">
      <c r="H1818">
        <v>2</v>
      </c>
      <c r="I1818" t="s">
        <v>23</v>
      </c>
    </row>
    <row r="1819" spans="8:9" x14ac:dyDescent="0.3">
      <c r="H1819">
        <v>4</v>
      </c>
      <c r="I1819" t="s">
        <v>23</v>
      </c>
    </row>
    <row r="1820" spans="8:9" x14ac:dyDescent="0.3">
      <c r="H1820">
        <v>1</v>
      </c>
      <c r="I1820" t="s">
        <v>23</v>
      </c>
    </row>
    <row r="1821" spans="8:9" x14ac:dyDescent="0.3">
      <c r="H1821">
        <v>2</v>
      </c>
      <c r="I1821" t="s">
        <v>23</v>
      </c>
    </row>
    <row r="1822" spans="8:9" x14ac:dyDescent="0.3">
      <c r="H1822">
        <v>4</v>
      </c>
      <c r="I1822" t="s">
        <v>23</v>
      </c>
    </row>
    <row r="1823" spans="8:9" x14ac:dyDescent="0.3">
      <c r="H1823">
        <v>1</v>
      </c>
      <c r="I1823" t="s">
        <v>23</v>
      </c>
    </row>
    <row r="1824" spans="8:9" x14ac:dyDescent="0.3">
      <c r="H1824">
        <v>1</v>
      </c>
      <c r="I1824" t="s">
        <v>23</v>
      </c>
    </row>
    <row r="1825" spans="8:9" x14ac:dyDescent="0.3">
      <c r="H1825">
        <v>2</v>
      </c>
      <c r="I1825" t="s">
        <v>23</v>
      </c>
    </row>
    <row r="1826" spans="8:9" x14ac:dyDescent="0.3">
      <c r="H1826">
        <v>2</v>
      </c>
      <c r="I1826" t="s">
        <v>23</v>
      </c>
    </row>
    <row r="1827" spans="8:9" x14ac:dyDescent="0.3">
      <c r="H1827">
        <v>3</v>
      </c>
      <c r="I1827" t="s">
        <v>23</v>
      </c>
    </row>
    <row r="1828" spans="8:9" x14ac:dyDescent="0.3">
      <c r="H1828">
        <v>2</v>
      </c>
      <c r="I1828" t="s">
        <v>23</v>
      </c>
    </row>
    <row r="1829" spans="8:9" x14ac:dyDescent="0.3">
      <c r="H1829">
        <v>2</v>
      </c>
      <c r="I1829" t="s">
        <v>23</v>
      </c>
    </row>
    <row r="1830" spans="8:9" x14ac:dyDescent="0.3">
      <c r="H1830">
        <v>1</v>
      </c>
      <c r="I1830" t="s">
        <v>23</v>
      </c>
    </row>
    <row r="1831" spans="8:9" x14ac:dyDescent="0.3">
      <c r="H1831">
        <v>2</v>
      </c>
      <c r="I1831" t="s">
        <v>23</v>
      </c>
    </row>
    <row r="1832" spans="8:9" x14ac:dyDescent="0.3">
      <c r="H1832">
        <v>2</v>
      </c>
      <c r="I1832" t="s">
        <v>23</v>
      </c>
    </row>
    <row r="1833" spans="8:9" x14ac:dyDescent="0.3">
      <c r="H1833">
        <v>2</v>
      </c>
      <c r="I1833" t="s">
        <v>23</v>
      </c>
    </row>
    <row r="1834" spans="8:9" x14ac:dyDescent="0.3">
      <c r="H1834">
        <v>1</v>
      </c>
      <c r="I1834" t="s">
        <v>23</v>
      </c>
    </row>
    <row r="1835" spans="8:9" x14ac:dyDescent="0.3">
      <c r="H1835">
        <v>2</v>
      </c>
      <c r="I1835" t="s">
        <v>23</v>
      </c>
    </row>
    <row r="1836" spans="8:9" x14ac:dyDescent="0.3">
      <c r="H1836">
        <v>2</v>
      </c>
      <c r="I1836" t="s">
        <v>23</v>
      </c>
    </row>
    <row r="1837" spans="8:9" x14ac:dyDescent="0.3">
      <c r="H1837">
        <v>2</v>
      </c>
      <c r="I1837" t="s">
        <v>23</v>
      </c>
    </row>
    <row r="1838" spans="8:9" x14ac:dyDescent="0.3">
      <c r="H1838">
        <v>2</v>
      </c>
      <c r="I1838" t="s">
        <v>23</v>
      </c>
    </row>
    <row r="1839" spans="8:9" x14ac:dyDescent="0.3">
      <c r="H1839">
        <v>2</v>
      </c>
      <c r="I1839" t="s">
        <v>23</v>
      </c>
    </row>
    <row r="1840" spans="8:9" x14ac:dyDescent="0.3">
      <c r="H1840">
        <v>4</v>
      </c>
      <c r="I1840" t="s">
        <v>23</v>
      </c>
    </row>
    <row r="1841" spans="8:9" x14ac:dyDescent="0.3">
      <c r="H1841">
        <v>1</v>
      </c>
      <c r="I1841" t="s">
        <v>23</v>
      </c>
    </row>
    <row r="1842" spans="8:9" x14ac:dyDescent="0.3">
      <c r="H1842">
        <v>1</v>
      </c>
      <c r="I1842" t="s">
        <v>23</v>
      </c>
    </row>
    <row r="1843" spans="8:9" x14ac:dyDescent="0.3">
      <c r="H1843">
        <v>5</v>
      </c>
      <c r="I1843" t="s">
        <v>23</v>
      </c>
    </row>
    <row r="1844" spans="8:9" x14ac:dyDescent="0.3">
      <c r="H1844">
        <v>2</v>
      </c>
      <c r="I1844" t="s">
        <v>23</v>
      </c>
    </row>
    <row r="1845" spans="8:9" x14ac:dyDescent="0.3">
      <c r="H1845">
        <v>1</v>
      </c>
      <c r="I1845" t="s">
        <v>23</v>
      </c>
    </row>
    <row r="1846" spans="8:9" x14ac:dyDescent="0.3">
      <c r="H1846">
        <v>2</v>
      </c>
      <c r="I1846" t="s">
        <v>23</v>
      </c>
    </row>
    <row r="1847" spans="8:9" x14ac:dyDescent="0.3">
      <c r="H1847">
        <v>1</v>
      </c>
      <c r="I1847" t="s">
        <v>23</v>
      </c>
    </row>
    <row r="1848" spans="8:9" x14ac:dyDescent="0.3">
      <c r="H1848">
        <v>1</v>
      </c>
      <c r="I1848" t="s">
        <v>23</v>
      </c>
    </row>
    <row r="1849" spans="8:9" x14ac:dyDescent="0.3">
      <c r="H1849">
        <v>3</v>
      </c>
      <c r="I1849" t="s">
        <v>23</v>
      </c>
    </row>
    <row r="1850" spans="8:9" x14ac:dyDescent="0.3">
      <c r="H1850">
        <v>3</v>
      </c>
      <c r="I1850" t="s">
        <v>23</v>
      </c>
    </row>
    <row r="1851" spans="8:9" x14ac:dyDescent="0.3">
      <c r="H1851">
        <v>1</v>
      </c>
      <c r="I1851" t="s">
        <v>23</v>
      </c>
    </row>
    <row r="1852" spans="8:9" x14ac:dyDescent="0.3">
      <c r="H1852">
        <v>2</v>
      </c>
      <c r="I1852" t="s">
        <v>23</v>
      </c>
    </row>
    <row r="1853" spans="8:9" x14ac:dyDescent="0.3">
      <c r="H1853">
        <v>2</v>
      </c>
      <c r="I1853" t="s">
        <v>23</v>
      </c>
    </row>
    <row r="1854" spans="8:9" x14ac:dyDescent="0.3">
      <c r="H1854">
        <v>2</v>
      </c>
      <c r="I1854" t="s">
        <v>23</v>
      </c>
    </row>
    <row r="1855" spans="8:9" x14ac:dyDescent="0.3">
      <c r="H1855">
        <v>1</v>
      </c>
      <c r="I1855" t="s">
        <v>23</v>
      </c>
    </row>
    <row r="1856" spans="8:9" x14ac:dyDescent="0.3">
      <c r="H1856">
        <v>1</v>
      </c>
      <c r="I1856" t="s">
        <v>23</v>
      </c>
    </row>
    <row r="1857" spans="8:9" x14ac:dyDescent="0.3">
      <c r="H1857">
        <v>2</v>
      </c>
      <c r="I1857" t="s">
        <v>23</v>
      </c>
    </row>
    <row r="1858" spans="8:9" x14ac:dyDescent="0.3">
      <c r="H1858">
        <v>2</v>
      </c>
      <c r="I1858" t="s">
        <v>23</v>
      </c>
    </row>
    <row r="1859" spans="8:9" x14ac:dyDescent="0.3">
      <c r="H1859">
        <v>3</v>
      </c>
      <c r="I1859" t="s">
        <v>23</v>
      </c>
    </row>
    <row r="1860" spans="8:9" x14ac:dyDescent="0.3">
      <c r="H1860">
        <v>2</v>
      </c>
      <c r="I1860" t="s">
        <v>23</v>
      </c>
    </row>
    <row r="1861" spans="8:9" x14ac:dyDescent="0.3">
      <c r="H1861">
        <v>3</v>
      </c>
      <c r="I1861" t="s">
        <v>23</v>
      </c>
    </row>
    <row r="1862" spans="8:9" x14ac:dyDescent="0.3">
      <c r="H1862">
        <v>1</v>
      </c>
      <c r="I1862" t="s">
        <v>23</v>
      </c>
    </row>
    <row r="1863" spans="8:9" x14ac:dyDescent="0.3">
      <c r="H1863">
        <v>5</v>
      </c>
      <c r="I1863" t="s">
        <v>23</v>
      </c>
    </row>
    <row r="1864" spans="8:9" x14ac:dyDescent="0.3">
      <c r="H1864">
        <v>4</v>
      </c>
      <c r="I1864" t="s">
        <v>23</v>
      </c>
    </row>
    <row r="1865" spans="8:9" x14ac:dyDescent="0.3">
      <c r="H1865">
        <v>2</v>
      </c>
      <c r="I1865" t="s">
        <v>23</v>
      </c>
    </row>
    <row r="1866" spans="8:9" x14ac:dyDescent="0.3">
      <c r="H1866">
        <v>3</v>
      </c>
      <c r="I1866" t="s">
        <v>23</v>
      </c>
    </row>
    <row r="1867" spans="8:9" x14ac:dyDescent="0.3">
      <c r="H1867">
        <v>2</v>
      </c>
      <c r="I1867" t="s">
        <v>23</v>
      </c>
    </row>
    <row r="1868" spans="8:9" x14ac:dyDescent="0.3">
      <c r="H1868">
        <v>1</v>
      </c>
      <c r="I1868" t="s">
        <v>23</v>
      </c>
    </row>
    <row r="1869" spans="8:9" x14ac:dyDescent="0.3">
      <c r="H1869">
        <v>2</v>
      </c>
      <c r="I1869" t="s">
        <v>23</v>
      </c>
    </row>
    <row r="1870" spans="8:9" x14ac:dyDescent="0.3">
      <c r="H1870">
        <v>2</v>
      </c>
      <c r="I1870" t="s">
        <v>23</v>
      </c>
    </row>
    <row r="1871" spans="8:9" x14ac:dyDescent="0.3">
      <c r="H1871">
        <v>1</v>
      </c>
      <c r="I1871" t="s">
        <v>23</v>
      </c>
    </row>
    <row r="1872" spans="8:9" x14ac:dyDescent="0.3">
      <c r="H1872">
        <v>1</v>
      </c>
      <c r="I1872" t="s">
        <v>23</v>
      </c>
    </row>
    <row r="1873" spans="8:9" x14ac:dyDescent="0.3">
      <c r="H1873">
        <v>1</v>
      </c>
      <c r="I1873" t="s">
        <v>23</v>
      </c>
    </row>
    <row r="1874" spans="8:9" x14ac:dyDescent="0.3">
      <c r="H1874">
        <v>3</v>
      </c>
      <c r="I1874" t="s">
        <v>23</v>
      </c>
    </row>
    <row r="1875" spans="8:9" x14ac:dyDescent="0.3">
      <c r="H1875">
        <v>1</v>
      </c>
      <c r="I1875" t="s">
        <v>23</v>
      </c>
    </row>
    <row r="1876" spans="8:9" x14ac:dyDescent="0.3">
      <c r="H1876">
        <v>2</v>
      </c>
      <c r="I1876" t="s">
        <v>23</v>
      </c>
    </row>
    <row r="1877" spans="8:9" x14ac:dyDescent="0.3">
      <c r="H1877">
        <v>1</v>
      </c>
      <c r="I1877" t="s">
        <v>23</v>
      </c>
    </row>
    <row r="1878" spans="8:9" x14ac:dyDescent="0.3">
      <c r="H1878">
        <v>3</v>
      </c>
      <c r="I1878" t="s">
        <v>23</v>
      </c>
    </row>
    <row r="1879" spans="8:9" x14ac:dyDescent="0.3">
      <c r="H1879">
        <v>1</v>
      </c>
      <c r="I1879" t="s">
        <v>23</v>
      </c>
    </row>
    <row r="1880" spans="8:9" x14ac:dyDescent="0.3">
      <c r="H1880">
        <v>2</v>
      </c>
      <c r="I1880" t="s">
        <v>23</v>
      </c>
    </row>
    <row r="1881" spans="8:9" x14ac:dyDescent="0.3">
      <c r="H1881">
        <v>1</v>
      </c>
      <c r="I1881" t="s">
        <v>23</v>
      </c>
    </row>
    <row r="1882" spans="8:9" x14ac:dyDescent="0.3">
      <c r="H1882">
        <v>1</v>
      </c>
      <c r="I1882" t="s">
        <v>23</v>
      </c>
    </row>
    <row r="1883" spans="8:9" x14ac:dyDescent="0.3">
      <c r="H1883">
        <v>1</v>
      </c>
      <c r="I1883" t="s">
        <v>23</v>
      </c>
    </row>
    <row r="1884" spans="8:9" x14ac:dyDescent="0.3">
      <c r="H1884">
        <v>2</v>
      </c>
      <c r="I1884" t="s">
        <v>23</v>
      </c>
    </row>
    <row r="1885" spans="8:9" x14ac:dyDescent="0.3">
      <c r="H1885">
        <v>3</v>
      </c>
      <c r="I1885" t="s">
        <v>23</v>
      </c>
    </row>
    <row r="1886" spans="8:9" x14ac:dyDescent="0.3">
      <c r="H1886">
        <v>3</v>
      </c>
      <c r="I1886" t="s">
        <v>23</v>
      </c>
    </row>
    <row r="1887" spans="8:9" x14ac:dyDescent="0.3">
      <c r="H1887">
        <v>3</v>
      </c>
      <c r="I1887" t="s">
        <v>23</v>
      </c>
    </row>
    <row r="1888" spans="8:9" x14ac:dyDescent="0.3">
      <c r="H1888">
        <v>2</v>
      </c>
      <c r="I1888" t="s">
        <v>23</v>
      </c>
    </row>
    <row r="1889" spans="8:9" x14ac:dyDescent="0.3">
      <c r="H1889">
        <v>1</v>
      </c>
      <c r="I1889" t="s">
        <v>23</v>
      </c>
    </row>
    <row r="1890" spans="8:9" x14ac:dyDescent="0.3">
      <c r="H1890">
        <v>1</v>
      </c>
      <c r="I1890" t="s">
        <v>23</v>
      </c>
    </row>
    <row r="1891" spans="8:9" x14ac:dyDescent="0.3">
      <c r="H1891">
        <v>1</v>
      </c>
      <c r="I1891" t="s">
        <v>23</v>
      </c>
    </row>
    <row r="1892" spans="8:9" x14ac:dyDescent="0.3">
      <c r="H1892">
        <v>5</v>
      </c>
      <c r="I1892" t="s">
        <v>23</v>
      </c>
    </row>
    <row r="1893" spans="8:9" x14ac:dyDescent="0.3">
      <c r="H1893">
        <v>1</v>
      </c>
      <c r="I1893" t="s">
        <v>23</v>
      </c>
    </row>
    <row r="1894" spans="8:9" x14ac:dyDescent="0.3">
      <c r="H1894">
        <v>3</v>
      </c>
      <c r="I1894" t="s">
        <v>23</v>
      </c>
    </row>
    <row r="1895" spans="8:9" x14ac:dyDescent="0.3">
      <c r="H1895">
        <v>2</v>
      </c>
      <c r="I1895" t="s">
        <v>23</v>
      </c>
    </row>
    <row r="1896" spans="8:9" x14ac:dyDescent="0.3">
      <c r="H1896">
        <v>2</v>
      </c>
      <c r="I1896" t="s">
        <v>23</v>
      </c>
    </row>
    <row r="1897" spans="8:9" x14ac:dyDescent="0.3">
      <c r="H1897">
        <v>4</v>
      </c>
      <c r="I1897" t="s">
        <v>23</v>
      </c>
    </row>
    <row r="1898" spans="8:9" x14ac:dyDescent="0.3">
      <c r="H1898">
        <v>2</v>
      </c>
      <c r="I1898" t="s">
        <v>23</v>
      </c>
    </row>
    <row r="1899" spans="8:9" x14ac:dyDescent="0.3">
      <c r="H1899">
        <v>2</v>
      </c>
      <c r="I1899" t="s">
        <v>23</v>
      </c>
    </row>
    <row r="1900" spans="8:9" x14ac:dyDescent="0.3">
      <c r="H1900">
        <v>1</v>
      </c>
      <c r="I1900" t="s">
        <v>23</v>
      </c>
    </row>
    <row r="1901" spans="8:9" x14ac:dyDescent="0.3">
      <c r="H1901">
        <v>3</v>
      </c>
      <c r="I1901" t="s">
        <v>23</v>
      </c>
    </row>
    <row r="1902" spans="8:9" x14ac:dyDescent="0.3">
      <c r="H1902">
        <v>2</v>
      </c>
      <c r="I1902" t="s">
        <v>23</v>
      </c>
    </row>
    <row r="1903" spans="8:9" x14ac:dyDescent="0.3">
      <c r="H1903">
        <v>2</v>
      </c>
      <c r="I1903" t="s">
        <v>23</v>
      </c>
    </row>
    <row r="1904" spans="8:9" x14ac:dyDescent="0.3">
      <c r="H1904">
        <v>2</v>
      </c>
      <c r="I1904" t="s">
        <v>23</v>
      </c>
    </row>
    <row r="1905" spans="8:9" x14ac:dyDescent="0.3">
      <c r="H1905">
        <v>1</v>
      </c>
      <c r="I1905" t="s">
        <v>23</v>
      </c>
    </row>
    <row r="1906" spans="8:9" x14ac:dyDescent="0.3">
      <c r="H1906">
        <v>2</v>
      </c>
      <c r="I1906" t="s">
        <v>23</v>
      </c>
    </row>
    <row r="1907" spans="8:9" x14ac:dyDescent="0.3">
      <c r="H1907">
        <v>1</v>
      </c>
      <c r="I1907" t="s">
        <v>23</v>
      </c>
    </row>
    <row r="1908" spans="8:9" x14ac:dyDescent="0.3">
      <c r="H1908">
        <v>1</v>
      </c>
      <c r="I1908" t="s">
        <v>23</v>
      </c>
    </row>
    <row r="1909" spans="8:9" x14ac:dyDescent="0.3">
      <c r="H1909">
        <v>2</v>
      </c>
      <c r="I1909" t="s">
        <v>23</v>
      </c>
    </row>
    <row r="1910" spans="8:9" x14ac:dyDescent="0.3">
      <c r="H1910">
        <v>1</v>
      </c>
      <c r="I1910" t="s">
        <v>23</v>
      </c>
    </row>
    <row r="1911" spans="8:9" x14ac:dyDescent="0.3">
      <c r="H1911">
        <v>3</v>
      </c>
      <c r="I1911" t="s">
        <v>23</v>
      </c>
    </row>
    <row r="1912" spans="8:9" x14ac:dyDescent="0.3">
      <c r="H1912">
        <v>4</v>
      </c>
      <c r="I1912" t="s">
        <v>23</v>
      </c>
    </row>
    <row r="1913" spans="8:9" x14ac:dyDescent="0.3">
      <c r="H1913">
        <v>1</v>
      </c>
      <c r="I1913" t="s">
        <v>23</v>
      </c>
    </row>
    <row r="1914" spans="8:9" x14ac:dyDescent="0.3">
      <c r="H1914">
        <v>2</v>
      </c>
      <c r="I1914" t="s">
        <v>23</v>
      </c>
    </row>
    <row r="1915" spans="8:9" x14ac:dyDescent="0.3">
      <c r="H1915">
        <v>3</v>
      </c>
      <c r="I1915" t="s">
        <v>23</v>
      </c>
    </row>
    <row r="1916" spans="8:9" x14ac:dyDescent="0.3">
      <c r="H1916">
        <v>2</v>
      </c>
      <c r="I1916" t="s">
        <v>23</v>
      </c>
    </row>
    <row r="1917" spans="8:9" x14ac:dyDescent="0.3">
      <c r="H1917">
        <v>2</v>
      </c>
      <c r="I1917" t="s">
        <v>23</v>
      </c>
    </row>
    <row r="1918" spans="8:9" x14ac:dyDescent="0.3">
      <c r="H1918">
        <v>2</v>
      </c>
      <c r="I1918" t="s">
        <v>23</v>
      </c>
    </row>
    <row r="1919" spans="8:9" x14ac:dyDescent="0.3">
      <c r="H1919">
        <v>1</v>
      </c>
      <c r="I1919" t="s">
        <v>23</v>
      </c>
    </row>
    <row r="1920" spans="8:9" x14ac:dyDescent="0.3">
      <c r="H1920">
        <v>1</v>
      </c>
      <c r="I1920" t="s">
        <v>23</v>
      </c>
    </row>
    <row r="1921" spans="8:9" x14ac:dyDescent="0.3">
      <c r="H1921">
        <v>1</v>
      </c>
      <c r="I1921" t="s">
        <v>23</v>
      </c>
    </row>
    <row r="1922" spans="8:9" x14ac:dyDescent="0.3">
      <c r="H1922">
        <v>1</v>
      </c>
      <c r="I1922" t="s">
        <v>23</v>
      </c>
    </row>
    <row r="1923" spans="8:9" x14ac:dyDescent="0.3">
      <c r="H1923">
        <v>1</v>
      </c>
      <c r="I1923" t="s">
        <v>23</v>
      </c>
    </row>
    <row r="1924" spans="8:9" x14ac:dyDescent="0.3">
      <c r="H1924">
        <v>1</v>
      </c>
      <c r="I1924" t="s">
        <v>23</v>
      </c>
    </row>
    <row r="1925" spans="8:9" x14ac:dyDescent="0.3">
      <c r="H1925">
        <v>3</v>
      </c>
      <c r="I1925" t="s">
        <v>23</v>
      </c>
    </row>
    <row r="1926" spans="8:9" x14ac:dyDescent="0.3">
      <c r="H1926">
        <v>2</v>
      </c>
      <c r="I1926" t="s">
        <v>23</v>
      </c>
    </row>
    <row r="1927" spans="8:9" x14ac:dyDescent="0.3">
      <c r="H1927">
        <v>1</v>
      </c>
      <c r="I1927" t="s">
        <v>23</v>
      </c>
    </row>
    <row r="1928" spans="8:9" x14ac:dyDescent="0.3">
      <c r="H1928">
        <v>2</v>
      </c>
      <c r="I1928" t="s">
        <v>23</v>
      </c>
    </row>
    <row r="1929" spans="8:9" x14ac:dyDescent="0.3">
      <c r="H1929">
        <v>1</v>
      </c>
      <c r="I1929" t="s">
        <v>23</v>
      </c>
    </row>
    <row r="1930" spans="8:9" x14ac:dyDescent="0.3">
      <c r="H1930">
        <v>1</v>
      </c>
      <c r="I1930" t="s">
        <v>23</v>
      </c>
    </row>
    <row r="1931" spans="8:9" x14ac:dyDescent="0.3">
      <c r="H1931">
        <v>1</v>
      </c>
      <c r="I1931" t="s">
        <v>23</v>
      </c>
    </row>
    <row r="1932" spans="8:9" x14ac:dyDescent="0.3">
      <c r="H1932">
        <v>3</v>
      </c>
      <c r="I1932" t="s">
        <v>23</v>
      </c>
    </row>
    <row r="1933" spans="8:9" x14ac:dyDescent="0.3">
      <c r="H1933">
        <v>1</v>
      </c>
      <c r="I1933" t="s">
        <v>23</v>
      </c>
    </row>
    <row r="1934" spans="8:9" x14ac:dyDescent="0.3">
      <c r="H1934">
        <v>1</v>
      </c>
      <c r="I1934" t="s">
        <v>23</v>
      </c>
    </row>
    <row r="1935" spans="8:9" x14ac:dyDescent="0.3">
      <c r="H1935">
        <v>4</v>
      </c>
      <c r="I1935" t="s">
        <v>23</v>
      </c>
    </row>
    <row r="1936" spans="8:9" x14ac:dyDescent="0.3">
      <c r="H1936">
        <v>1</v>
      </c>
      <c r="I1936" t="s">
        <v>23</v>
      </c>
    </row>
    <row r="1937" spans="8:9" x14ac:dyDescent="0.3">
      <c r="H1937">
        <v>2</v>
      </c>
      <c r="I1937" t="s">
        <v>23</v>
      </c>
    </row>
    <row r="1938" spans="8:9" x14ac:dyDescent="0.3">
      <c r="H1938">
        <v>1</v>
      </c>
      <c r="I1938" t="s">
        <v>23</v>
      </c>
    </row>
    <row r="1939" spans="8:9" x14ac:dyDescent="0.3">
      <c r="H1939">
        <v>1</v>
      </c>
      <c r="I1939" t="s">
        <v>23</v>
      </c>
    </row>
    <row r="1940" spans="8:9" x14ac:dyDescent="0.3">
      <c r="H1940">
        <v>1</v>
      </c>
      <c r="I1940" t="s">
        <v>23</v>
      </c>
    </row>
    <row r="1941" spans="8:9" x14ac:dyDescent="0.3">
      <c r="H1941">
        <v>5</v>
      </c>
      <c r="I1941" t="s">
        <v>23</v>
      </c>
    </row>
    <row r="1942" spans="8:9" x14ac:dyDescent="0.3">
      <c r="H1942">
        <v>5</v>
      </c>
      <c r="I1942" t="s">
        <v>23</v>
      </c>
    </row>
    <row r="1943" spans="8:9" x14ac:dyDescent="0.3">
      <c r="H1943">
        <v>1</v>
      </c>
      <c r="I1943" t="s">
        <v>23</v>
      </c>
    </row>
    <row r="1944" spans="8:9" x14ac:dyDescent="0.3">
      <c r="H1944">
        <v>2</v>
      </c>
      <c r="I1944" t="s">
        <v>23</v>
      </c>
    </row>
    <row r="1945" spans="8:9" x14ac:dyDescent="0.3">
      <c r="H1945">
        <v>1</v>
      </c>
      <c r="I1945" t="s">
        <v>23</v>
      </c>
    </row>
    <row r="1946" spans="8:9" x14ac:dyDescent="0.3">
      <c r="H1946">
        <v>2</v>
      </c>
      <c r="I1946" t="s">
        <v>23</v>
      </c>
    </row>
    <row r="1947" spans="8:9" x14ac:dyDescent="0.3">
      <c r="H1947">
        <v>1</v>
      </c>
      <c r="I1947" t="s">
        <v>23</v>
      </c>
    </row>
    <row r="1948" spans="8:9" x14ac:dyDescent="0.3">
      <c r="H1948">
        <v>1</v>
      </c>
      <c r="I1948" t="s">
        <v>23</v>
      </c>
    </row>
    <row r="1949" spans="8:9" x14ac:dyDescent="0.3">
      <c r="H1949">
        <v>1</v>
      </c>
      <c r="I1949" t="s">
        <v>23</v>
      </c>
    </row>
    <row r="1950" spans="8:9" x14ac:dyDescent="0.3">
      <c r="H1950">
        <v>1</v>
      </c>
      <c r="I1950" t="s">
        <v>23</v>
      </c>
    </row>
    <row r="1951" spans="8:9" x14ac:dyDescent="0.3">
      <c r="H1951">
        <v>1</v>
      </c>
      <c r="I1951" t="s">
        <v>23</v>
      </c>
    </row>
    <row r="1952" spans="8:9" x14ac:dyDescent="0.3">
      <c r="H1952">
        <v>2</v>
      </c>
      <c r="I1952" t="s">
        <v>23</v>
      </c>
    </row>
    <row r="1953" spans="8:9" x14ac:dyDescent="0.3">
      <c r="H1953">
        <v>1</v>
      </c>
      <c r="I1953" t="s">
        <v>23</v>
      </c>
    </row>
    <row r="1954" spans="8:9" x14ac:dyDescent="0.3">
      <c r="H1954">
        <v>1</v>
      </c>
      <c r="I1954" t="s">
        <v>23</v>
      </c>
    </row>
    <row r="1955" spans="8:9" x14ac:dyDescent="0.3">
      <c r="H1955">
        <v>1</v>
      </c>
      <c r="I1955" t="s">
        <v>23</v>
      </c>
    </row>
    <row r="1956" spans="8:9" x14ac:dyDescent="0.3">
      <c r="H1956">
        <v>3</v>
      </c>
      <c r="I1956" t="s">
        <v>23</v>
      </c>
    </row>
    <row r="1957" spans="8:9" x14ac:dyDescent="0.3">
      <c r="H1957">
        <v>2</v>
      </c>
      <c r="I1957" t="s">
        <v>23</v>
      </c>
    </row>
    <row r="1958" spans="8:9" x14ac:dyDescent="0.3">
      <c r="H1958">
        <v>5</v>
      </c>
      <c r="I1958" t="s">
        <v>23</v>
      </c>
    </row>
    <row r="1959" spans="8:9" x14ac:dyDescent="0.3">
      <c r="H1959">
        <v>2</v>
      </c>
      <c r="I1959" t="s">
        <v>23</v>
      </c>
    </row>
    <row r="1960" spans="8:9" x14ac:dyDescent="0.3">
      <c r="H1960">
        <v>1</v>
      </c>
      <c r="I1960" t="s">
        <v>23</v>
      </c>
    </row>
    <row r="1961" spans="8:9" x14ac:dyDescent="0.3">
      <c r="H1961">
        <v>2</v>
      </c>
      <c r="I1961" t="s">
        <v>23</v>
      </c>
    </row>
    <row r="1962" spans="8:9" x14ac:dyDescent="0.3">
      <c r="H1962">
        <v>1</v>
      </c>
      <c r="I1962" t="s">
        <v>23</v>
      </c>
    </row>
    <row r="1963" spans="8:9" x14ac:dyDescent="0.3">
      <c r="H1963">
        <v>3</v>
      </c>
      <c r="I1963" t="s">
        <v>23</v>
      </c>
    </row>
    <row r="1964" spans="8:9" x14ac:dyDescent="0.3">
      <c r="H1964">
        <v>1</v>
      </c>
      <c r="I1964" t="s">
        <v>23</v>
      </c>
    </row>
    <row r="1965" spans="8:9" x14ac:dyDescent="0.3">
      <c r="H1965">
        <v>3</v>
      </c>
      <c r="I1965" t="s">
        <v>23</v>
      </c>
    </row>
    <row r="1966" spans="8:9" x14ac:dyDescent="0.3">
      <c r="H1966">
        <v>2</v>
      </c>
      <c r="I1966" t="s">
        <v>23</v>
      </c>
    </row>
    <row r="1967" spans="8:9" x14ac:dyDescent="0.3">
      <c r="H1967">
        <v>3</v>
      </c>
      <c r="I1967" t="s">
        <v>23</v>
      </c>
    </row>
    <row r="1968" spans="8:9" x14ac:dyDescent="0.3">
      <c r="H1968">
        <v>3</v>
      </c>
      <c r="I1968" t="s">
        <v>23</v>
      </c>
    </row>
    <row r="1969" spans="8:9" x14ac:dyDescent="0.3">
      <c r="H1969">
        <v>1</v>
      </c>
      <c r="I1969" t="s">
        <v>23</v>
      </c>
    </row>
    <row r="1970" spans="8:9" x14ac:dyDescent="0.3">
      <c r="H1970">
        <v>2</v>
      </c>
      <c r="I1970" t="s">
        <v>23</v>
      </c>
    </row>
    <row r="1971" spans="8:9" x14ac:dyDescent="0.3">
      <c r="H1971">
        <v>2</v>
      </c>
      <c r="I1971" t="s">
        <v>23</v>
      </c>
    </row>
    <row r="1972" spans="8:9" x14ac:dyDescent="0.3">
      <c r="H1972">
        <v>2</v>
      </c>
      <c r="I1972" t="s">
        <v>23</v>
      </c>
    </row>
    <row r="1973" spans="8:9" x14ac:dyDescent="0.3">
      <c r="H1973">
        <v>2</v>
      </c>
      <c r="I1973" t="s">
        <v>23</v>
      </c>
    </row>
    <row r="1974" spans="8:9" x14ac:dyDescent="0.3">
      <c r="H1974">
        <v>5</v>
      </c>
      <c r="I1974" t="s">
        <v>23</v>
      </c>
    </row>
    <row r="1975" spans="8:9" x14ac:dyDescent="0.3">
      <c r="H1975">
        <v>3</v>
      </c>
      <c r="I1975" t="s">
        <v>23</v>
      </c>
    </row>
    <row r="1976" spans="8:9" x14ac:dyDescent="0.3">
      <c r="H1976">
        <v>3</v>
      </c>
      <c r="I1976" t="s">
        <v>23</v>
      </c>
    </row>
    <row r="1977" spans="8:9" x14ac:dyDescent="0.3">
      <c r="H1977">
        <v>4</v>
      </c>
      <c r="I1977" t="s">
        <v>23</v>
      </c>
    </row>
    <row r="1978" spans="8:9" x14ac:dyDescent="0.3">
      <c r="H1978">
        <v>2</v>
      </c>
      <c r="I1978" t="s">
        <v>23</v>
      </c>
    </row>
    <row r="1979" spans="8:9" x14ac:dyDescent="0.3">
      <c r="H1979">
        <v>3</v>
      </c>
      <c r="I1979" t="s">
        <v>23</v>
      </c>
    </row>
    <row r="1980" spans="8:9" x14ac:dyDescent="0.3">
      <c r="H1980">
        <v>1</v>
      </c>
      <c r="I1980" t="s">
        <v>23</v>
      </c>
    </row>
    <row r="1981" spans="8:9" x14ac:dyDescent="0.3">
      <c r="H1981">
        <v>2</v>
      </c>
      <c r="I1981" t="s">
        <v>23</v>
      </c>
    </row>
    <row r="1982" spans="8:9" x14ac:dyDescent="0.3">
      <c r="H1982">
        <v>1</v>
      </c>
      <c r="I1982" t="s">
        <v>23</v>
      </c>
    </row>
    <row r="1983" spans="8:9" x14ac:dyDescent="0.3">
      <c r="H1983">
        <v>1</v>
      </c>
      <c r="I1983" t="s">
        <v>23</v>
      </c>
    </row>
    <row r="1984" spans="8:9" x14ac:dyDescent="0.3">
      <c r="H1984">
        <v>2</v>
      </c>
      <c r="I1984" t="s">
        <v>23</v>
      </c>
    </row>
    <row r="1985" spans="8:9" x14ac:dyDescent="0.3">
      <c r="H1985">
        <v>1</v>
      </c>
      <c r="I1985" t="s">
        <v>23</v>
      </c>
    </row>
    <row r="1986" spans="8:9" x14ac:dyDescent="0.3">
      <c r="H1986">
        <v>2</v>
      </c>
      <c r="I1986" t="s">
        <v>23</v>
      </c>
    </row>
    <row r="1987" spans="8:9" x14ac:dyDescent="0.3">
      <c r="H1987">
        <v>2</v>
      </c>
      <c r="I1987" t="s">
        <v>23</v>
      </c>
    </row>
    <row r="1988" spans="8:9" x14ac:dyDescent="0.3">
      <c r="H1988">
        <v>3</v>
      </c>
      <c r="I1988" t="s">
        <v>23</v>
      </c>
    </row>
    <row r="1989" spans="8:9" x14ac:dyDescent="0.3">
      <c r="H1989">
        <v>2</v>
      </c>
      <c r="I1989" t="s">
        <v>23</v>
      </c>
    </row>
    <row r="1990" spans="8:9" x14ac:dyDescent="0.3">
      <c r="H1990">
        <v>2</v>
      </c>
      <c r="I1990" t="s">
        <v>23</v>
      </c>
    </row>
    <row r="1991" spans="8:9" x14ac:dyDescent="0.3">
      <c r="H1991">
        <v>1</v>
      </c>
      <c r="I1991" t="s">
        <v>23</v>
      </c>
    </row>
    <row r="1992" spans="8:9" x14ac:dyDescent="0.3">
      <c r="H1992">
        <v>3</v>
      </c>
      <c r="I1992" t="s">
        <v>23</v>
      </c>
    </row>
    <row r="1993" spans="8:9" x14ac:dyDescent="0.3">
      <c r="H1993">
        <v>2</v>
      </c>
      <c r="I1993" t="s">
        <v>23</v>
      </c>
    </row>
    <row r="1994" spans="8:9" x14ac:dyDescent="0.3">
      <c r="H1994">
        <v>3</v>
      </c>
      <c r="I1994" t="s">
        <v>23</v>
      </c>
    </row>
    <row r="1995" spans="8:9" x14ac:dyDescent="0.3">
      <c r="H1995">
        <v>1</v>
      </c>
      <c r="I1995" t="s">
        <v>23</v>
      </c>
    </row>
    <row r="1996" spans="8:9" x14ac:dyDescent="0.3">
      <c r="H1996">
        <v>2</v>
      </c>
      <c r="I1996" t="s">
        <v>23</v>
      </c>
    </row>
    <row r="1997" spans="8:9" x14ac:dyDescent="0.3">
      <c r="H1997">
        <v>3</v>
      </c>
      <c r="I1997" t="s">
        <v>23</v>
      </c>
    </row>
    <row r="1998" spans="8:9" x14ac:dyDescent="0.3">
      <c r="H1998">
        <v>4</v>
      </c>
      <c r="I1998" t="s">
        <v>23</v>
      </c>
    </row>
    <row r="1999" spans="8:9" x14ac:dyDescent="0.3">
      <c r="H1999">
        <v>2</v>
      </c>
      <c r="I1999" t="s">
        <v>23</v>
      </c>
    </row>
    <row r="2000" spans="8:9" x14ac:dyDescent="0.3">
      <c r="H2000">
        <v>2</v>
      </c>
      <c r="I2000" t="s">
        <v>23</v>
      </c>
    </row>
    <row r="2001" spans="8:9" x14ac:dyDescent="0.3">
      <c r="H2001">
        <v>3</v>
      </c>
      <c r="I2001" t="s">
        <v>23</v>
      </c>
    </row>
    <row r="2002" spans="8:9" x14ac:dyDescent="0.3">
      <c r="H2002">
        <v>2</v>
      </c>
      <c r="I2002" t="s">
        <v>23</v>
      </c>
    </row>
    <row r="2003" spans="8:9" x14ac:dyDescent="0.3">
      <c r="H2003">
        <v>3</v>
      </c>
      <c r="I2003" t="s">
        <v>23</v>
      </c>
    </row>
    <row r="2004" spans="8:9" x14ac:dyDescent="0.3">
      <c r="H2004">
        <v>2</v>
      </c>
      <c r="I2004" t="s">
        <v>23</v>
      </c>
    </row>
    <row r="2005" spans="8:9" x14ac:dyDescent="0.3">
      <c r="H2005">
        <v>2</v>
      </c>
      <c r="I2005" t="s">
        <v>23</v>
      </c>
    </row>
    <row r="2006" spans="8:9" x14ac:dyDescent="0.3">
      <c r="H2006">
        <v>4</v>
      </c>
      <c r="I2006" t="s">
        <v>23</v>
      </c>
    </row>
    <row r="2007" spans="8:9" x14ac:dyDescent="0.3">
      <c r="H2007">
        <v>2</v>
      </c>
      <c r="I2007" t="s">
        <v>23</v>
      </c>
    </row>
    <row r="2008" spans="8:9" x14ac:dyDescent="0.3">
      <c r="H2008">
        <v>1</v>
      </c>
      <c r="I2008" t="s">
        <v>23</v>
      </c>
    </row>
    <row r="2009" spans="8:9" x14ac:dyDescent="0.3">
      <c r="H2009">
        <v>1</v>
      </c>
      <c r="I2009" t="s">
        <v>23</v>
      </c>
    </row>
    <row r="2010" spans="8:9" x14ac:dyDescent="0.3">
      <c r="H2010">
        <v>2</v>
      </c>
      <c r="I2010" t="s">
        <v>23</v>
      </c>
    </row>
    <row r="2011" spans="8:9" x14ac:dyDescent="0.3">
      <c r="H2011">
        <v>2</v>
      </c>
      <c r="I2011" t="s">
        <v>23</v>
      </c>
    </row>
    <row r="2012" spans="8:9" x14ac:dyDescent="0.3">
      <c r="H2012">
        <v>5</v>
      </c>
      <c r="I2012" t="s">
        <v>23</v>
      </c>
    </row>
    <row r="2013" spans="8:9" x14ac:dyDescent="0.3">
      <c r="H2013">
        <v>5</v>
      </c>
      <c r="I2013" t="s">
        <v>23</v>
      </c>
    </row>
    <row r="2014" spans="8:9" x14ac:dyDescent="0.3">
      <c r="H2014">
        <v>2</v>
      </c>
      <c r="I2014" t="s">
        <v>23</v>
      </c>
    </row>
    <row r="2015" spans="8:9" x14ac:dyDescent="0.3">
      <c r="H2015">
        <v>1</v>
      </c>
      <c r="I2015" t="s">
        <v>23</v>
      </c>
    </row>
    <row r="2016" spans="8:9" x14ac:dyDescent="0.3">
      <c r="H2016">
        <v>1</v>
      </c>
      <c r="I2016" t="s">
        <v>23</v>
      </c>
    </row>
    <row r="2017" spans="8:9" x14ac:dyDescent="0.3">
      <c r="H2017">
        <v>3</v>
      </c>
      <c r="I2017" t="s">
        <v>23</v>
      </c>
    </row>
    <row r="2018" spans="8:9" x14ac:dyDescent="0.3">
      <c r="H2018">
        <v>2</v>
      </c>
      <c r="I2018" t="s">
        <v>23</v>
      </c>
    </row>
    <row r="2019" spans="8:9" x14ac:dyDescent="0.3">
      <c r="H2019">
        <v>4</v>
      </c>
      <c r="I2019" t="s">
        <v>23</v>
      </c>
    </row>
    <row r="2020" spans="8:9" x14ac:dyDescent="0.3">
      <c r="H2020">
        <v>1</v>
      </c>
      <c r="I2020" t="s">
        <v>23</v>
      </c>
    </row>
    <row r="2021" spans="8:9" x14ac:dyDescent="0.3">
      <c r="H2021">
        <v>2</v>
      </c>
      <c r="I2021" t="s">
        <v>23</v>
      </c>
    </row>
    <row r="2022" spans="8:9" x14ac:dyDescent="0.3">
      <c r="H2022">
        <v>3</v>
      </c>
      <c r="I2022" t="s">
        <v>23</v>
      </c>
    </row>
    <row r="2023" spans="8:9" x14ac:dyDescent="0.3">
      <c r="H2023">
        <v>3</v>
      </c>
      <c r="I2023" t="s">
        <v>23</v>
      </c>
    </row>
    <row r="2024" spans="8:9" x14ac:dyDescent="0.3">
      <c r="H2024">
        <v>1</v>
      </c>
      <c r="I2024" t="s">
        <v>23</v>
      </c>
    </row>
    <row r="2025" spans="8:9" x14ac:dyDescent="0.3">
      <c r="H2025">
        <v>4</v>
      </c>
      <c r="I2025" t="s">
        <v>23</v>
      </c>
    </row>
    <row r="2026" spans="8:9" x14ac:dyDescent="0.3">
      <c r="H2026">
        <v>1</v>
      </c>
      <c r="I2026" t="s">
        <v>23</v>
      </c>
    </row>
    <row r="2027" spans="8:9" x14ac:dyDescent="0.3">
      <c r="H2027">
        <v>5</v>
      </c>
      <c r="I2027" t="s">
        <v>23</v>
      </c>
    </row>
    <row r="2028" spans="8:9" x14ac:dyDescent="0.3">
      <c r="H2028">
        <v>2</v>
      </c>
      <c r="I2028" t="s">
        <v>23</v>
      </c>
    </row>
    <row r="2029" spans="8:9" x14ac:dyDescent="0.3">
      <c r="H2029">
        <v>1</v>
      </c>
      <c r="I2029" t="s">
        <v>23</v>
      </c>
    </row>
    <row r="2030" spans="8:9" x14ac:dyDescent="0.3">
      <c r="H2030">
        <v>3</v>
      </c>
      <c r="I2030" t="s">
        <v>23</v>
      </c>
    </row>
    <row r="2031" spans="8:9" x14ac:dyDescent="0.3">
      <c r="H2031">
        <v>1</v>
      </c>
      <c r="I2031" t="s">
        <v>23</v>
      </c>
    </row>
    <row r="2032" spans="8:9" x14ac:dyDescent="0.3">
      <c r="H2032">
        <v>1</v>
      </c>
      <c r="I2032" t="s">
        <v>23</v>
      </c>
    </row>
    <row r="2033" spans="8:9" x14ac:dyDescent="0.3">
      <c r="H2033">
        <v>1</v>
      </c>
      <c r="I2033" t="s">
        <v>23</v>
      </c>
    </row>
    <row r="2034" spans="8:9" x14ac:dyDescent="0.3">
      <c r="H2034">
        <v>3</v>
      </c>
      <c r="I2034" t="s">
        <v>23</v>
      </c>
    </row>
    <row r="2035" spans="8:9" x14ac:dyDescent="0.3">
      <c r="H2035">
        <v>2</v>
      </c>
      <c r="I2035" t="s">
        <v>23</v>
      </c>
    </row>
    <row r="2036" spans="8:9" x14ac:dyDescent="0.3">
      <c r="H2036">
        <v>3</v>
      </c>
      <c r="I2036" t="s">
        <v>23</v>
      </c>
    </row>
    <row r="2037" spans="8:9" x14ac:dyDescent="0.3">
      <c r="H2037">
        <v>1</v>
      </c>
      <c r="I2037" t="s">
        <v>23</v>
      </c>
    </row>
    <row r="2038" spans="8:9" x14ac:dyDescent="0.3">
      <c r="H2038">
        <v>2</v>
      </c>
      <c r="I2038" t="s">
        <v>23</v>
      </c>
    </row>
    <row r="2039" spans="8:9" x14ac:dyDescent="0.3">
      <c r="H2039">
        <v>3</v>
      </c>
      <c r="I2039" t="s">
        <v>23</v>
      </c>
    </row>
    <row r="2040" spans="8:9" x14ac:dyDescent="0.3">
      <c r="H2040">
        <v>2</v>
      </c>
      <c r="I2040" t="s">
        <v>23</v>
      </c>
    </row>
    <row r="2041" spans="8:9" x14ac:dyDescent="0.3">
      <c r="H2041">
        <v>1</v>
      </c>
      <c r="I2041" t="s">
        <v>23</v>
      </c>
    </row>
    <row r="2042" spans="8:9" x14ac:dyDescent="0.3">
      <c r="H2042">
        <v>1</v>
      </c>
      <c r="I2042" t="s">
        <v>23</v>
      </c>
    </row>
    <row r="2043" spans="8:9" x14ac:dyDescent="0.3">
      <c r="H2043">
        <v>2</v>
      </c>
      <c r="I2043" t="s">
        <v>23</v>
      </c>
    </row>
    <row r="2044" spans="8:9" x14ac:dyDescent="0.3">
      <c r="H2044">
        <v>1</v>
      </c>
      <c r="I2044" t="s">
        <v>23</v>
      </c>
    </row>
    <row r="2045" spans="8:9" x14ac:dyDescent="0.3">
      <c r="H2045">
        <v>2</v>
      </c>
      <c r="I2045" t="s">
        <v>23</v>
      </c>
    </row>
    <row r="2046" spans="8:9" x14ac:dyDescent="0.3">
      <c r="H2046">
        <v>1</v>
      </c>
      <c r="I2046" t="s">
        <v>23</v>
      </c>
    </row>
    <row r="2047" spans="8:9" x14ac:dyDescent="0.3">
      <c r="H2047">
        <v>1</v>
      </c>
      <c r="I2047" t="s">
        <v>23</v>
      </c>
    </row>
    <row r="2048" spans="8:9" x14ac:dyDescent="0.3">
      <c r="H2048">
        <v>4</v>
      </c>
      <c r="I2048" t="s">
        <v>23</v>
      </c>
    </row>
    <row r="2049" spans="8:9" x14ac:dyDescent="0.3">
      <c r="H2049">
        <v>1</v>
      </c>
      <c r="I2049" t="s">
        <v>23</v>
      </c>
    </row>
    <row r="2050" spans="8:9" x14ac:dyDescent="0.3">
      <c r="H2050">
        <v>1</v>
      </c>
      <c r="I2050" t="s">
        <v>23</v>
      </c>
    </row>
    <row r="2051" spans="8:9" x14ac:dyDescent="0.3">
      <c r="H2051">
        <v>2</v>
      </c>
      <c r="I2051" t="s">
        <v>23</v>
      </c>
    </row>
    <row r="2052" spans="8:9" x14ac:dyDescent="0.3">
      <c r="H2052">
        <v>3</v>
      </c>
      <c r="I2052" t="s">
        <v>23</v>
      </c>
    </row>
    <row r="2053" spans="8:9" x14ac:dyDescent="0.3">
      <c r="H2053">
        <v>3</v>
      </c>
      <c r="I2053" t="s">
        <v>23</v>
      </c>
    </row>
    <row r="2054" spans="8:9" x14ac:dyDescent="0.3">
      <c r="H2054">
        <v>2</v>
      </c>
      <c r="I2054" t="s">
        <v>23</v>
      </c>
    </row>
    <row r="2055" spans="8:9" x14ac:dyDescent="0.3">
      <c r="H2055">
        <v>2</v>
      </c>
      <c r="I2055" t="s">
        <v>23</v>
      </c>
    </row>
    <row r="2056" spans="8:9" x14ac:dyDescent="0.3">
      <c r="H2056">
        <v>1</v>
      </c>
      <c r="I2056" t="s">
        <v>23</v>
      </c>
    </row>
    <row r="2057" spans="8:9" x14ac:dyDescent="0.3">
      <c r="H2057">
        <v>3</v>
      </c>
      <c r="I2057" t="s">
        <v>23</v>
      </c>
    </row>
    <row r="2058" spans="8:9" x14ac:dyDescent="0.3">
      <c r="H2058">
        <v>1</v>
      </c>
      <c r="I2058" t="s">
        <v>23</v>
      </c>
    </row>
    <row r="2059" spans="8:9" x14ac:dyDescent="0.3">
      <c r="H2059">
        <v>1</v>
      </c>
      <c r="I2059" t="s">
        <v>23</v>
      </c>
    </row>
    <row r="2060" spans="8:9" x14ac:dyDescent="0.3">
      <c r="H2060">
        <v>1</v>
      </c>
      <c r="I2060" t="s">
        <v>23</v>
      </c>
    </row>
    <row r="2061" spans="8:9" x14ac:dyDescent="0.3">
      <c r="H2061">
        <v>3</v>
      </c>
      <c r="I2061" t="s">
        <v>23</v>
      </c>
    </row>
    <row r="2062" spans="8:9" x14ac:dyDescent="0.3">
      <c r="H2062">
        <v>1</v>
      </c>
      <c r="I2062" t="s">
        <v>23</v>
      </c>
    </row>
    <row r="2063" spans="8:9" x14ac:dyDescent="0.3">
      <c r="H2063">
        <v>1</v>
      </c>
      <c r="I2063" t="s">
        <v>23</v>
      </c>
    </row>
    <row r="2064" spans="8:9" x14ac:dyDescent="0.3">
      <c r="H2064">
        <v>3</v>
      </c>
      <c r="I2064" t="s">
        <v>23</v>
      </c>
    </row>
    <row r="2065" spans="8:9" x14ac:dyDescent="0.3">
      <c r="H2065">
        <v>2</v>
      </c>
      <c r="I2065" t="s">
        <v>23</v>
      </c>
    </row>
    <row r="2066" spans="8:9" x14ac:dyDescent="0.3">
      <c r="H2066">
        <v>1</v>
      </c>
      <c r="I2066" t="s">
        <v>23</v>
      </c>
    </row>
    <row r="2067" spans="8:9" x14ac:dyDescent="0.3">
      <c r="H2067">
        <v>1</v>
      </c>
      <c r="I2067" t="s">
        <v>23</v>
      </c>
    </row>
    <row r="2068" spans="8:9" x14ac:dyDescent="0.3">
      <c r="H2068">
        <v>1</v>
      </c>
      <c r="I2068" t="s">
        <v>23</v>
      </c>
    </row>
    <row r="2069" spans="8:9" x14ac:dyDescent="0.3">
      <c r="H2069">
        <v>2</v>
      </c>
      <c r="I2069" t="s">
        <v>23</v>
      </c>
    </row>
    <row r="2070" spans="8:9" x14ac:dyDescent="0.3">
      <c r="H2070">
        <v>1</v>
      </c>
      <c r="I2070" t="s">
        <v>23</v>
      </c>
    </row>
    <row r="2071" spans="8:9" x14ac:dyDescent="0.3">
      <c r="H2071">
        <v>1</v>
      </c>
      <c r="I2071" t="s">
        <v>23</v>
      </c>
    </row>
    <row r="2072" spans="8:9" x14ac:dyDescent="0.3">
      <c r="H2072">
        <v>1</v>
      </c>
      <c r="I2072" t="s">
        <v>23</v>
      </c>
    </row>
    <row r="2073" spans="8:9" x14ac:dyDescent="0.3">
      <c r="H2073">
        <v>1</v>
      </c>
      <c r="I2073" t="s">
        <v>23</v>
      </c>
    </row>
    <row r="2074" spans="8:9" x14ac:dyDescent="0.3">
      <c r="H2074">
        <v>1</v>
      </c>
      <c r="I2074" t="s">
        <v>23</v>
      </c>
    </row>
    <row r="2075" spans="8:9" x14ac:dyDescent="0.3">
      <c r="H2075">
        <v>1</v>
      </c>
      <c r="I2075" t="s">
        <v>23</v>
      </c>
    </row>
    <row r="2076" spans="8:9" x14ac:dyDescent="0.3">
      <c r="H2076">
        <v>1</v>
      </c>
      <c r="I2076" t="s">
        <v>23</v>
      </c>
    </row>
    <row r="2077" spans="8:9" x14ac:dyDescent="0.3">
      <c r="H2077">
        <v>1</v>
      </c>
      <c r="I2077" t="s">
        <v>23</v>
      </c>
    </row>
    <row r="2078" spans="8:9" x14ac:dyDescent="0.3">
      <c r="H2078">
        <v>2</v>
      </c>
      <c r="I2078" t="s">
        <v>23</v>
      </c>
    </row>
    <row r="2079" spans="8:9" x14ac:dyDescent="0.3">
      <c r="H2079">
        <v>1</v>
      </c>
      <c r="I2079" t="s">
        <v>23</v>
      </c>
    </row>
    <row r="2080" spans="8:9" x14ac:dyDescent="0.3">
      <c r="H2080">
        <v>5</v>
      </c>
      <c r="I2080" t="s">
        <v>23</v>
      </c>
    </row>
    <row r="2081" spans="8:9" x14ac:dyDescent="0.3">
      <c r="H2081">
        <v>2</v>
      </c>
      <c r="I2081" t="s">
        <v>23</v>
      </c>
    </row>
    <row r="2082" spans="8:9" x14ac:dyDescent="0.3">
      <c r="H2082">
        <v>5</v>
      </c>
      <c r="I2082" t="s">
        <v>23</v>
      </c>
    </row>
    <row r="2083" spans="8:9" x14ac:dyDescent="0.3">
      <c r="H2083">
        <v>1</v>
      </c>
      <c r="I2083" t="s">
        <v>23</v>
      </c>
    </row>
    <row r="2084" spans="8:9" x14ac:dyDescent="0.3">
      <c r="H2084">
        <v>2</v>
      </c>
      <c r="I2084" t="s">
        <v>23</v>
      </c>
    </row>
    <row r="2085" spans="8:9" x14ac:dyDescent="0.3">
      <c r="H2085">
        <v>1</v>
      </c>
      <c r="I2085" t="s">
        <v>23</v>
      </c>
    </row>
    <row r="2086" spans="8:9" x14ac:dyDescent="0.3">
      <c r="H2086">
        <v>4</v>
      </c>
      <c r="I2086" t="s">
        <v>23</v>
      </c>
    </row>
    <row r="2087" spans="8:9" x14ac:dyDescent="0.3">
      <c r="H2087">
        <v>2</v>
      </c>
      <c r="I2087" t="s">
        <v>23</v>
      </c>
    </row>
    <row r="2088" spans="8:9" x14ac:dyDescent="0.3">
      <c r="H2088">
        <v>2</v>
      </c>
      <c r="I2088" t="s">
        <v>23</v>
      </c>
    </row>
    <row r="2089" spans="8:9" x14ac:dyDescent="0.3">
      <c r="H2089">
        <v>2</v>
      </c>
      <c r="I2089" t="s">
        <v>23</v>
      </c>
    </row>
    <row r="2090" spans="8:9" x14ac:dyDescent="0.3">
      <c r="H2090">
        <v>2</v>
      </c>
      <c r="I2090" t="s">
        <v>23</v>
      </c>
    </row>
    <row r="2091" spans="8:9" x14ac:dyDescent="0.3">
      <c r="H2091">
        <v>2</v>
      </c>
      <c r="I2091" t="s">
        <v>23</v>
      </c>
    </row>
    <row r="2092" spans="8:9" x14ac:dyDescent="0.3">
      <c r="H2092">
        <v>1</v>
      </c>
      <c r="I2092" t="s">
        <v>23</v>
      </c>
    </row>
    <row r="2093" spans="8:9" x14ac:dyDescent="0.3">
      <c r="H2093">
        <v>2</v>
      </c>
      <c r="I2093" t="s">
        <v>23</v>
      </c>
    </row>
    <row r="2094" spans="8:9" x14ac:dyDescent="0.3">
      <c r="H2094">
        <v>2</v>
      </c>
      <c r="I2094" t="s">
        <v>23</v>
      </c>
    </row>
    <row r="2095" spans="8:9" x14ac:dyDescent="0.3">
      <c r="H2095">
        <v>3</v>
      </c>
      <c r="I2095" t="s">
        <v>23</v>
      </c>
    </row>
    <row r="2096" spans="8:9" x14ac:dyDescent="0.3">
      <c r="H2096">
        <v>2</v>
      </c>
      <c r="I2096" t="s">
        <v>23</v>
      </c>
    </row>
    <row r="2097" spans="8:9" x14ac:dyDescent="0.3">
      <c r="H2097">
        <v>3</v>
      </c>
      <c r="I2097" t="s">
        <v>23</v>
      </c>
    </row>
    <row r="2098" spans="8:9" x14ac:dyDescent="0.3">
      <c r="H2098">
        <v>3</v>
      </c>
      <c r="I2098" t="s">
        <v>23</v>
      </c>
    </row>
    <row r="2099" spans="8:9" x14ac:dyDescent="0.3">
      <c r="H2099">
        <v>3</v>
      </c>
      <c r="I2099" t="s">
        <v>23</v>
      </c>
    </row>
    <row r="2100" spans="8:9" x14ac:dyDescent="0.3">
      <c r="H2100">
        <v>2</v>
      </c>
      <c r="I2100" t="s">
        <v>23</v>
      </c>
    </row>
    <row r="2101" spans="8:9" x14ac:dyDescent="0.3">
      <c r="H2101">
        <v>3</v>
      </c>
      <c r="I2101" t="s">
        <v>23</v>
      </c>
    </row>
    <row r="2102" spans="8:9" x14ac:dyDescent="0.3">
      <c r="H2102">
        <v>2</v>
      </c>
      <c r="I2102" t="s">
        <v>23</v>
      </c>
    </row>
    <row r="2103" spans="8:9" x14ac:dyDescent="0.3">
      <c r="H2103">
        <v>1</v>
      </c>
      <c r="I2103" t="s">
        <v>23</v>
      </c>
    </row>
    <row r="2104" spans="8:9" x14ac:dyDescent="0.3">
      <c r="H2104">
        <v>3</v>
      </c>
      <c r="I2104" t="s">
        <v>23</v>
      </c>
    </row>
    <row r="2105" spans="8:9" x14ac:dyDescent="0.3">
      <c r="H2105">
        <v>2</v>
      </c>
      <c r="I2105" t="s">
        <v>23</v>
      </c>
    </row>
    <row r="2106" spans="8:9" x14ac:dyDescent="0.3">
      <c r="H2106">
        <v>2</v>
      </c>
      <c r="I2106" t="s">
        <v>23</v>
      </c>
    </row>
    <row r="2107" spans="8:9" x14ac:dyDescent="0.3">
      <c r="H2107">
        <v>1</v>
      </c>
      <c r="I2107" t="s">
        <v>23</v>
      </c>
    </row>
    <row r="2108" spans="8:9" x14ac:dyDescent="0.3">
      <c r="H2108">
        <v>3</v>
      </c>
      <c r="I2108" t="s">
        <v>23</v>
      </c>
    </row>
    <row r="2109" spans="8:9" x14ac:dyDescent="0.3">
      <c r="H2109">
        <v>3</v>
      </c>
      <c r="I2109" t="s">
        <v>23</v>
      </c>
    </row>
    <row r="2110" spans="8:9" x14ac:dyDescent="0.3">
      <c r="H2110">
        <v>2</v>
      </c>
      <c r="I2110" t="s">
        <v>23</v>
      </c>
    </row>
    <row r="2111" spans="8:9" x14ac:dyDescent="0.3">
      <c r="H2111">
        <v>1</v>
      </c>
      <c r="I2111" t="s">
        <v>23</v>
      </c>
    </row>
    <row r="2112" spans="8:9" x14ac:dyDescent="0.3">
      <c r="H2112">
        <v>1</v>
      </c>
      <c r="I2112" t="s">
        <v>23</v>
      </c>
    </row>
    <row r="2113" spans="8:9" x14ac:dyDescent="0.3">
      <c r="H2113">
        <v>3</v>
      </c>
      <c r="I2113" t="s">
        <v>23</v>
      </c>
    </row>
    <row r="2114" spans="8:9" x14ac:dyDescent="0.3">
      <c r="H2114">
        <v>1</v>
      </c>
      <c r="I2114" t="s">
        <v>23</v>
      </c>
    </row>
    <row r="2115" spans="8:9" x14ac:dyDescent="0.3">
      <c r="H2115">
        <v>5</v>
      </c>
      <c r="I2115" t="s">
        <v>23</v>
      </c>
    </row>
    <row r="2116" spans="8:9" x14ac:dyDescent="0.3">
      <c r="H2116">
        <v>1</v>
      </c>
      <c r="I2116" t="s">
        <v>23</v>
      </c>
    </row>
    <row r="2117" spans="8:9" x14ac:dyDescent="0.3">
      <c r="H2117">
        <v>5</v>
      </c>
      <c r="I2117" t="s">
        <v>23</v>
      </c>
    </row>
    <row r="2118" spans="8:9" x14ac:dyDescent="0.3">
      <c r="H2118">
        <v>1</v>
      </c>
      <c r="I2118" t="s">
        <v>23</v>
      </c>
    </row>
    <row r="2119" spans="8:9" x14ac:dyDescent="0.3">
      <c r="H2119">
        <v>4</v>
      </c>
      <c r="I2119" t="s">
        <v>23</v>
      </c>
    </row>
    <row r="2120" spans="8:9" x14ac:dyDescent="0.3">
      <c r="H2120">
        <v>1</v>
      </c>
      <c r="I2120" t="s">
        <v>23</v>
      </c>
    </row>
    <row r="2121" spans="8:9" x14ac:dyDescent="0.3">
      <c r="H2121">
        <v>5</v>
      </c>
      <c r="I2121" t="s">
        <v>23</v>
      </c>
    </row>
    <row r="2122" spans="8:9" x14ac:dyDescent="0.3">
      <c r="H2122">
        <v>1</v>
      </c>
      <c r="I2122" t="s">
        <v>23</v>
      </c>
    </row>
    <row r="2123" spans="8:9" x14ac:dyDescent="0.3">
      <c r="H2123">
        <v>1</v>
      </c>
      <c r="I2123" t="s">
        <v>23</v>
      </c>
    </row>
    <row r="2124" spans="8:9" x14ac:dyDescent="0.3">
      <c r="H2124">
        <v>1</v>
      </c>
      <c r="I2124" t="s">
        <v>23</v>
      </c>
    </row>
    <row r="2125" spans="8:9" x14ac:dyDescent="0.3">
      <c r="H2125">
        <v>2</v>
      </c>
      <c r="I2125" t="s">
        <v>23</v>
      </c>
    </row>
    <row r="2126" spans="8:9" x14ac:dyDescent="0.3">
      <c r="H2126">
        <v>2</v>
      </c>
      <c r="I2126" t="s">
        <v>23</v>
      </c>
    </row>
    <row r="2127" spans="8:9" x14ac:dyDescent="0.3">
      <c r="H2127">
        <v>5</v>
      </c>
      <c r="I2127" t="s">
        <v>23</v>
      </c>
    </row>
    <row r="2128" spans="8:9" x14ac:dyDescent="0.3">
      <c r="H2128">
        <v>3</v>
      </c>
      <c r="I2128" t="s">
        <v>23</v>
      </c>
    </row>
    <row r="2129" spans="8:9" x14ac:dyDescent="0.3">
      <c r="H2129">
        <v>1</v>
      </c>
      <c r="I2129" t="s">
        <v>23</v>
      </c>
    </row>
    <row r="2130" spans="8:9" x14ac:dyDescent="0.3">
      <c r="H2130">
        <v>2</v>
      </c>
      <c r="I2130" t="s">
        <v>23</v>
      </c>
    </row>
    <row r="2131" spans="8:9" x14ac:dyDescent="0.3">
      <c r="H2131">
        <v>3</v>
      </c>
      <c r="I2131" t="s">
        <v>23</v>
      </c>
    </row>
    <row r="2132" spans="8:9" x14ac:dyDescent="0.3">
      <c r="H2132">
        <v>3</v>
      </c>
      <c r="I2132" t="s">
        <v>23</v>
      </c>
    </row>
    <row r="2133" spans="8:9" x14ac:dyDescent="0.3">
      <c r="H2133">
        <v>1</v>
      </c>
      <c r="I2133" t="s">
        <v>23</v>
      </c>
    </row>
    <row r="2134" spans="8:9" x14ac:dyDescent="0.3">
      <c r="H2134">
        <v>2</v>
      </c>
      <c r="I2134" t="s">
        <v>23</v>
      </c>
    </row>
    <row r="2135" spans="8:9" x14ac:dyDescent="0.3">
      <c r="H2135">
        <v>1</v>
      </c>
      <c r="I2135" t="s">
        <v>23</v>
      </c>
    </row>
    <row r="2136" spans="8:9" x14ac:dyDescent="0.3">
      <c r="H2136">
        <v>5</v>
      </c>
      <c r="I2136" t="s">
        <v>23</v>
      </c>
    </row>
    <row r="2137" spans="8:9" x14ac:dyDescent="0.3">
      <c r="H2137">
        <v>1</v>
      </c>
      <c r="I2137" t="s">
        <v>23</v>
      </c>
    </row>
    <row r="2138" spans="8:9" x14ac:dyDescent="0.3">
      <c r="H2138">
        <v>1</v>
      </c>
      <c r="I2138" t="s">
        <v>23</v>
      </c>
    </row>
    <row r="2139" spans="8:9" x14ac:dyDescent="0.3">
      <c r="H2139">
        <v>1</v>
      </c>
      <c r="I2139" t="s">
        <v>23</v>
      </c>
    </row>
    <row r="2140" spans="8:9" x14ac:dyDescent="0.3">
      <c r="H2140">
        <v>2</v>
      </c>
      <c r="I2140" t="s">
        <v>23</v>
      </c>
    </row>
    <row r="2141" spans="8:9" x14ac:dyDescent="0.3">
      <c r="H2141">
        <v>2</v>
      </c>
      <c r="I2141" t="s">
        <v>23</v>
      </c>
    </row>
    <row r="2142" spans="8:9" x14ac:dyDescent="0.3">
      <c r="H2142">
        <v>4</v>
      </c>
      <c r="I2142" t="s">
        <v>23</v>
      </c>
    </row>
    <row r="2143" spans="8:9" x14ac:dyDescent="0.3">
      <c r="H2143">
        <v>1</v>
      </c>
      <c r="I2143" t="s">
        <v>23</v>
      </c>
    </row>
    <row r="2144" spans="8:9" x14ac:dyDescent="0.3">
      <c r="H2144">
        <v>2</v>
      </c>
      <c r="I2144" t="s">
        <v>23</v>
      </c>
    </row>
    <row r="2145" spans="8:9" x14ac:dyDescent="0.3">
      <c r="H2145">
        <v>2</v>
      </c>
      <c r="I2145" t="s">
        <v>23</v>
      </c>
    </row>
    <row r="2146" spans="8:9" x14ac:dyDescent="0.3">
      <c r="H2146">
        <v>2</v>
      </c>
      <c r="I2146" t="s">
        <v>23</v>
      </c>
    </row>
    <row r="2147" spans="8:9" x14ac:dyDescent="0.3">
      <c r="H2147">
        <v>4</v>
      </c>
      <c r="I2147" t="s">
        <v>23</v>
      </c>
    </row>
    <row r="2148" spans="8:9" x14ac:dyDescent="0.3">
      <c r="H2148">
        <v>3</v>
      </c>
      <c r="I2148" t="s">
        <v>23</v>
      </c>
    </row>
    <row r="2149" spans="8:9" x14ac:dyDescent="0.3">
      <c r="H2149">
        <v>1</v>
      </c>
      <c r="I2149" t="s">
        <v>23</v>
      </c>
    </row>
    <row r="2150" spans="8:9" x14ac:dyDescent="0.3">
      <c r="H2150">
        <v>2</v>
      </c>
      <c r="I2150" t="s">
        <v>23</v>
      </c>
    </row>
    <row r="2151" spans="8:9" x14ac:dyDescent="0.3">
      <c r="H2151">
        <v>1</v>
      </c>
      <c r="I2151" t="s">
        <v>23</v>
      </c>
    </row>
    <row r="2152" spans="8:9" x14ac:dyDescent="0.3">
      <c r="H2152">
        <v>3</v>
      </c>
      <c r="I2152" t="s">
        <v>23</v>
      </c>
    </row>
    <row r="2153" spans="8:9" x14ac:dyDescent="0.3">
      <c r="H2153">
        <v>3</v>
      </c>
      <c r="I2153" t="s">
        <v>23</v>
      </c>
    </row>
    <row r="2154" spans="8:9" x14ac:dyDescent="0.3">
      <c r="H2154">
        <v>2</v>
      </c>
      <c r="I2154" t="s">
        <v>23</v>
      </c>
    </row>
    <row r="2155" spans="8:9" x14ac:dyDescent="0.3">
      <c r="H2155">
        <v>2</v>
      </c>
      <c r="I2155" t="s">
        <v>23</v>
      </c>
    </row>
    <row r="2156" spans="8:9" x14ac:dyDescent="0.3">
      <c r="H2156">
        <v>5</v>
      </c>
      <c r="I2156" t="s">
        <v>23</v>
      </c>
    </row>
    <row r="2157" spans="8:9" x14ac:dyDescent="0.3">
      <c r="H2157">
        <v>4</v>
      </c>
      <c r="I2157" t="s">
        <v>23</v>
      </c>
    </row>
    <row r="2158" spans="8:9" x14ac:dyDescent="0.3">
      <c r="H2158">
        <v>2</v>
      </c>
      <c r="I2158" t="s">
        <v>23</v>
      </c>
    </row>
    <row r="2159" spans="8:9" x14ac:dyDescent="0.3">
      <c r="H2159">
        <v>2</v>
      </c>
      <c r="I2159" t="s">
        <v>23</v>
      </c>
    </row>
    <row r="2160" spans="8:9" x14ac:dyDescent="0.3">
      <c r="H2160">
        <v>2</v>
      </c>
      <c r="I2160" t="s">
        <v>23</v>
      </c>
    </row>
    <row r="2161" spans="8:9" x14ac:dyDescent="0.3">
      <c r="H2161">
        <v>1</v>
      </c>
      <c r="I2161" t="s">
        <v>23</v>
      </c>
    </row>
    <row r="2162" spans="8:9" x14ac:dyDescent="0.3">
      <c r="H2162">
        <v>2</v>
      </c>
      <c r="I2162" t="s">
        <v>23</v>
      </c>
    </row>
    <row r="2163" spans="8:9" x14ac:dyDescent="0.3">
      <c r="H2163">
        <v>1</v>
      </c>
      <c r="I2163" t="s">
        <v>23</v>
      </c>
    </row>
    <row r="2164" spans="8:9" x14ac:dyDescent="0.3">
      <c r="H2164">
        <v>1</v>
      </c>
      <c r="I2164" t="s">
        <v>23</v>
      </c>
    </row>
    <row r="2165" spans="8:9" x14ac:dyDescent="0.3">
      <c r="H2165">
        <v>5</v>
      </c>
      <c r="I2165" t="s">
        <v>23</v>
      </c>
    </row>
    <row r="2166" spans="8:9" x14ac:dyDescent="0.3">
      <c r="H2166">
        <v>1</v>
      </c>
      <c r="I2166" t="s">
        <v>23</v>
      </c>
    </row>
    <row r="2167" spans="8:9" x14ac:dyDescent="0.3">
      <c r="H2167">
        <v>2</v>
      </c>
      <c r="I2167" t="s">
        <v>23</v>
      </c>
    </row>
    <row r="2168" spans="8:9" x14ac:dyDescent="0.3">
      <c r="H2168">
        <v>1</v>
      </c>
      <c r="I2168" t="s">
        <v>23</v>
      </c>
    </row>
    <row r="2169" spans="8:9" x14ac:dyDescent="0.3">
      <c r="H2169">
        <v>1</v>
      </c>
      <c r="I2169" t="s">
        <v>23</v>
      </c>
    </row>
    <row r="2170" spans="8:9" x14ac:dyDescent="0.3">
      <c r="H2170">
        <v>3</v>
      </c>
      <c r="I2170" t="s">
        <v>23</v>
      </c>
    </row>
    <row r="2171" spans="8:9" x14ac:dyDescent="0.3">
      <c r="H2171">
        <v>1</v>
      </c>
      <c r="I2171" t="s">
        <v>23</v>
      </c>
    </row>
    <row r="2172" spans="8:9" x14ac:dyDescent="0.3">
      <c r="H2172">
        <v>2</v>
      </c>
      <c r="I2172" t="s">
        <v>23</v>
      </c>
    </row>
    <row r="2173" spans="8:9" x14ac:dyDescent="0.3">
      <c r="H2173">
        <v>4</v>
      </c>
      <c r="I2173" t="s">
        <v>23</v>
      </c>
    </row>
    <row r="2174" spans="8:9" x14ac:dyDescent="0.3">
      <c r="H2174">
        <v>1</v>
      </c>
      <c r="I2174" t="s">
        <v>23</v>
      </c>
    </row>
    <row r="2175" spans="8:9" x14ac:dyDescent="0.3">
      <c r="H2175">
        <v>2</v>
      </c>
      <c r="I2175" t="s">
        <v>23</v>
      </c>
    </row>
    <row r="2176" spans="8:9" x14ac:dyDescent="0.3">
      <c r="H2176">
        <v>2</v>
      </c>
      <c r="I2176" t="s">
        <v>23</v>
      </c>
    </row>
    <row r="2177" spans="8:9" x14ac:dyDescent="0.3">
      <c r="H2177">
        <v>3</v>
      </c>
      <c r="I2177" t="s">
        <v>23</v>
      </c>
    </row>
    <row r="2178" spans="8:9" x14ac:dyDescent="0.3">
      <c r="H2178">
        <v>2</v>
      </c>
      <c r="I2178" t="s">
        <v>23</v>
      </c>
    </row>
    <row r="2179" spans="8:9" x14ac:dyDescent="0.3">
      <c r="H2179">
        <v>3</v>
      </c>
      <c r="I2179" t="s">
        <v>23</v>
      </c>
    </row>
    <row r="2180" spans="8:9" x14ac:dyDescent="0.3">
      <c r="H2180">
        <v>2</v>
      </c>
      <c r="I2180" t="s">
        <v>23</v>
      </c>
    </row>
    <row r="2181" spans="8:9" x14ac:dyDescent="0.3">
      <c r="H2181">
        <v>1</v>
      </c>
      <c r="I2181" t="s">
        <v>23</v>
      </c>
    </row>
    <row r="2182" spans="8:9" x14ac:dyDescent="0.3">
      <c r="H2182">
        <v>2</v>
      </c>
      <c r="I2182" t="s">
        <v>23</v>
      </c>
    </row>
    <row r="2183" spans="8:9" x14ac:dyDescent="0.3">
      <c r="H2183">
        <v>3</v>
      </c>
      <c r="I2183" t="s">
        <v>23</v>
      </c>
    </row>
    <row r="2184" spans="8:9" x14ac:dyDescent="0.3">
      <c r="H2184">
        <v>4</v>
      </c>
      <c r="I2184" t="s">
        <v>23</v>
      </c>
    </row>
    <row r="2185" spans="8:9" x14ac:dyDescent="0.3">
      <c r="H2185">
        <v>1</v>
      </c>
      <c r="I2185" t="s">
        <v>23</v>
      </c>
    </row>
    <row r="2186" spans="8:9" x14ac:dyDescent="0.3">
      <c r="H2186">
        <v>4</v>
      </c>
      <c r="I2186" t="s">
        <v>23</v>
      </c>
    </row>
    <row r="2187" spans="8:9" x14ac:dyDescent="0.3">
      <c r="H2187">
        <v>2</v>
      </c>
      <c r="I2187" t="s">
        <v>23</v>
      </c>
    </row>
    <row r="2188" spans="8:9" x14ac:dyDescent="0.3">
      <c r="H2188">
        <v>1</v>
      </c>
      <c r="I2188" t="s">
        <v>23</v>
      </c>
    </row>
    <row r="2189" spans="8:9" x14ac:dyDescent="0.3">
      <c r="H2189">
        <v>2</v>
      </c>
      <c r="I2189" t="s">
        <v>23</v>
      </c>
    </row>
    <row r="2190" spans="8:9" x14ac:dyDescent="0.3">
      <c r="H2190">
        <v>2</v>
      </c>
      <c r="I2190" t="s">
        <v>23</v>
      </c>
    </row>
    <row r="2191" spans="8:9" x14ac:dyDescent="0.3">
      <c r="H2191">
        <v>2</v>
      </c>
      <c r="I2191" t="s">
        <v>23</v>
      </c>
    </row>
    <row r="2192" spans="8:9" x14ac:dyDescent="0.3">
      <c r="H2192">
        <v>2</v>
      </c>
      <c r="I2192" t="s">
        <v>23</v>
      </c>
    </row>
    <row r="2193" spans="8:9" x14ac:dyDescent="0.3">
      <c r="H2193">
        <v>1</v>
      </c>
      <c r="I2193" t="s">
        <v>23</v>
      </c>
    </row>
    <row r="2194" spans="8:9" x14ac:dyDescent="0.3">
      <c r="H2194">
        <v>2</v>
      </c>
      <c r="I2194" t="s">
        <v>23</v>
      </c>
    </row>
    <row r="2195" spans="8:9" x14ac:dyDescent="0.3">
      <c r="H2195">
        <v>3</v>
      </c>
      <c r="I2195" t="s">
        <v>23</v>
      </c>
    </row>
    <row r="2196" spans="8:9" x14ac:dyDescent="0.3">
      <c r="H2196">
        <v>5</v>
      </c>
      <c r="I2196" t="s">
        <v>23</v>
      </c>
    </row>
    <row r="2197" spans="8:9" x14ac:dyDescent="0.3">
      <c r="H2197">
        <v>2</v>
      </c>
      <c r="I2197" t="s">
        <v>23</v>
      </c>
    </row>
    <row r="2198" spans="8:9" x14ac:dyDescent="0.3">
      <c r="H2198">
        <v>2</v>
      </c>
      <c r="I2198" t="s">
        <v>23</v>
      </c>
    </row>
    <row r="2199" spans="8:9" x14ac:dyDescent="0.3">
      <c r="H2199">
        <v>5</v>
      </c>
      <c r="I2199" t="s">
        <v>23</v>
      </c>
    </row>
    <row r="2200" spans="8:9" x14ac:dyDescent="0.3">
      <c r="H2200">
        <v>2</v>
      </c>
      <c r="I2200" t="s">
        <v>23</v>
      </c>
    </row>
    <row r="2201" spans="8:9" x14ac:dyDescent="0.3">
      <c r="H2201">
        <v>2</v>
      </c>
      <c r="I2201" t="s">
        <v>23</v>
      </c>
    </row>
    <row r="2202" spans="8:9" x14ac:dyDescent="0.3">
      <c r="H2202">
        <v>2</v>
      </c>
      <c r="I2202" t="s">
        <v>23</v>
      </c>
    </row>
    <row r="2203" spans="8:9" x14ac:dyDescent="0.3">
      <c r="H2203">
        <v>3</v>
      </c>
      <c r="I2203" t="s">
        <v>23</v>
      </c>
    </row>
    <row r="2204" spans="8:9" x14ac:dyDescent="0.3">
      <c r="H2204">
        <v>2</v>
      </c>
      <c r="I2204" t="s">
        <v>23</v>
      </c>
    </row>
    <row r="2205" spans="8:9" x14ac:dyDescent="0.3">
      <c r="H2205">
        <v>2</v>
      </c>
      <c r="I2205" t="s">
        <v>23</v>
      </c>
    </row>
    <row r="2206" spans="8:9" x14ac:dyDescent="0.3">
      <c r="H2206">
        <v>1</v>
      </c>
      <c r="I2206" t="s">
        <v>23</v>
      </c>
    </row>
    <row r="2207" spans="8:9" x14ac:dyDescent="0.3">
      <c r="H2207">
        <v>1</v>
      </c>
      <c r="I2207" t="s">
        <v>23</v>
      </c>
    </row>
    <row r="2208" spans="8:9" x14ac:dyDescent="0.3">
      <c r="H2208">
        <v>2</v>
      </c>
      <c r="I2208" t="s">
        <v>23</v>
      </c>
    </row>
    <row r="2209" spans="8:9" x14ac:dyDescent="0.3">
      <c r="H2209">
        <v>2</v>
      </c>
      <c r="I2209" t="s">
        <v>23</v>
      </c>
    </row>
    <row r="2210" spans="8:9" x14ac:dyDescent="0.3">
      <c r="H2210">
        <v>2</v>
      </c>
      <c r="I2210" t="s">
        <v>23</v>
      </c>
    </row>
    <row r="2211" spans="8:9" x14ac:dyDescent="0.3">
      <c r="H2211">
        <v>3</v>
      </c>
      <c r="I2211" t="s">
        <v>23</v>
      </c>
    </row>
    <row r="2212" spans="8:9" x14ac:dyDescent="0.3">
      <c r="H2212">
        <v>3</v>
      </c>
      <c r="I2212" t="s">
        <v>23</v>
      </c>
    </row>
    <row r="2213" spans="8:9" x14ac:dyDescent="0.3">
      <c r="H2213">
        <v>2</v>
      </c>
      <c r="I2213" t="s">
        <v>23</v>
      </c>
    </row>
    <row r="2214" spans="8:9" x14ac:dyDescent="0.3">
      <c r="H2214">
        <v>3</v>
      </c>
      <c r="I2214" t="s">
        <v>23</v>
      </c>
    </row>
    <row r="2215" spans="8:9" x14ac:dyDescent="0.3">
      <c r="H2215">
        <v>1</v>
      </c>
      <c r="I2215" t="s">
        <v>23</v>
      </c>
    </row>
    <row r="2216" spans="8:9" x14ac:dyDescent="0.3">
      <c r="H2216">
        <v>2</v>
      </c>
      <c r="I2216" t="s">
        <v>23</v>
      </c>
    </row>
    <row r="2217" spans="8:9" x14ac:dyDescent="0.3">
      <c r="H2217">
        <v>2</v>
      </c>
      <c r="I2217" t="s">
        <v>23</v>
      </c>
    </row>
    <row r="2218" spans="8:9" x14ac:dyDescent="0.3">
      <c r="H2218">
        <v>4</v>
      </c>
      <c r="I2218" t="s">
        <v>23</v>
      </c>
    </row>
    <row r="2219" spans="8:9" x14ac:dyDescent="0.3">
      <c r="H2219">
        <v>2</v>
      </c>
      <c r="I2219" t="s">
        <v>23</v>
      </c>
    </row>
    <row r="2220" spans="8:9" x14ac:dyDescent="0.3">
      <c r="H2220">
        <v>1</v>
      </c>
      <c r="I2220" t="s">
        <v>23</v>
      </c>
    </row>
    <row r="2221" spans="8:9" x14ac:dyDescent="0.3">
      <c r="H2221">
        <v>1</v>
      </c>
      <c r="I2221" t="s">
        <v>23</v>
      </c>
    </row>
    <row r="2222" spans="8:9" x14ac:dyDescent="0.3">
      <c r="H2222">
        <v>3</v>
      </c>
      <c r="I2222" t="s">
        <v>23</v>
      </c>
    </row>
    <row r="2223" spans="8:9" x14ac:dyDescent="0.3">
      <c r="H2223">
        <v>2</v>
      </c>
      <c r="I2223" t="s">
        <v>23</v>
      </c>
    </row>
    <row r="2224" spans="8:9" x14ac:dyDescent="0.3">
      <c r="H2224">
        <v>2</v>
      </c>
      <c r="I2224" t="s">
        <v>23</v>
      </c>
    </row>
    <row r="2225" spans="8:9" x14ac:dyDescent="0.3">
      <c r="H2225">
        <v>2</v>
      </c>
      <c r="I2225" t="s">
        <v>23</v>
      </c>
    </row>
    <row r="2226" spans="8:9" x14ac:dyDescent="0.3">
      <c r="H2226">
        <v>1</v>
      </c>
      <c r="I2226" t="s">
        <v>23</v>
      </c>
    </row>
    <row r="2227" spans="8:9" x14ac:dyDescent="0.3">
      <c r="H2227">
        <v>3</v>
      </c>
      <c r="I2227" t="s">
        <v>23</v>
      </c>
    </row>
    <row r="2228" spans="8:9" x14ac:dyDescent="0.3">
      <c r="H2228">
        <v>1</v>
      </c>
      <c r="I2228" t="s">
        <v>23</v>
      </c>
    </row>
    <row r="2229" spans="8:9" x14ac:dyDescent="0.3">
      <c r="H2229">
        <v>1</v>
      </c>
      <c r="I2229" t="s">
        <v>23</v>
      </c>
    </row>
    <row r="2230" spans="8:9" x14ac:dyDescent="0.3">
      <c r="H2230">
        <v>1</v>
      </c>
      <c r="I2230" t="s">
        <v>23</v>
      </c>
    </row>
    <row r="2231" spans="8:9" x14ac:dyDescent="0.3">
      <c r="H2231">
        <v>1</v>
      </c>
      <c r="I2231" t="s">
        <v>23</v>
      </c>
    </row>
    <row r="2232" spans="8:9" x14ac:dyDescent="0.3">
      <c r="H2232">
        <v>2</v>
      </c>
      <c r="I2232" t="s">
        <v>23</v>
      </c>
    </row>
    <row r="2233" spans="8:9" x14ac:dyDescent="0.3">
      <c r="H2233">
        <v>2</v>
      </c>
      <c r="I2233" t="s">
        <v>23</v>
      </c>
    </row>
    <row r="2234" spans="8:9" x14ac:dyDescent="0.3">
      <c r="H2234">
        <v>3</v>
      </c>
      <c r="I2234" t="s">
        <v>23</v>
      </c>
    </row>
    <row r="2235" spans="8:9" x14ac:dyDescent="0.3">
      <c r="H2235">
        <v>1</v>
      </c>
      <c r="I2235" t="s">
        <v>23</v>
      </c>
    </row>
    <row r="2236" spans="8:9" x14ac:dyDescent="0.3">
      <c r="H2236">
        <v>1</v>
      </c>
      <c r="I2236" t="s">
        <v>23</v>
      </c>
    </row>
    <row r="2237" spans="8:9" x14ac:dyDescent="0.3">
      <c r="H2237">
        <v>1</v>
      </c>
      <c r="I2237" t="s">
        <v>23</v>
      </c>
    </row>
    <row r="2238" spans="8:9" x14ac:dyDescent="0.3">
      <c r="H2238">
        <v>2</v>
      </c>
      <c r="I2238" t="s">
        <v>23</v>
      </c>
    </row>
    <row r="2239" spans="8:9" x14ac:dyDescent="0.3">
      <c r="H2239">
        <v>1</v>
      </c>
      <c r="I2239" t="s">
        <v>23</v>
      </c>
    </row>
    <row r="2240" spans="8:9" x14ac:dyDescent="0.3">
      <c r="H2240">
        <v>2</v>
      </c>
      <c r="I2240" t="s">
        <v>23</v>
      </c>
    </row>
    <row r="2241" spans="8:9" x14ac:dyDescent="0.3">
      <c r="H2241">
        <v>3</v>
      </c>
      <c r="I2241" t="s">
        <v>23</v>
      </c>
    </row>
    <row r="2242" spans="8:9" x14ac:dyDescent="0.3">
      <c r="H2242">
        <v>2</v>
      </c>
      <c r="I2242" t="s">
        <v>23</v>
      </c>
    </row>
    <row r="2243" spans="8:9" x14ac:dyDescent="0.3">
      <c r="H2243">
        <v>2</v>
      </c>
      <c r="I2243" t="s">
        <v>23</v>
      </c>
    </row>
    <row r="2244" spans="8:9" x14ac:dyDescent="0.3">
      <c r="H2244">
        <v>4</v>
      </c>
      <c r="I2244" t="s">
        <v>23</v>
      </c>
    </row>
    <row r="2245" spans="8:9" x14ac:dyDescent="0.3">
      <c r="H2245">
        <v>2</v>
      </c>
      <c r="I2245" t="s">
        <v>23</v>
      </c>
    </row>
    <row r="2246" spans="8:9" x14ac:dyDescent="0.3">
      <c r="H2246">
        <v>1</v>
      </c>
      <c r="I2246" t="s">
        <v>23</v>
      </c>
    </row>
    <row r="2247" spans="8:9" x14ac:dyDescent="0.3">
      <c r="H2247">
        <v>1</v>
      </c>
      <c r="I2247" t="s">
        <v>23</v>
      </c>
    </row>
    <row r="2248" spans="8:9" x14ac:dyDescent="0.3">
      <c r="H2248">
        <v>1</v>
      </c>
      <c r="I2248" t="s">
        <v>23</v>
      </c>
    </row>
    <row r="2249" spans="8:9" x14ac:dyDescent="0.3">
      <c r="H2249">
        <v>3</v>
      </c>
      <c r="I2249" t="s">
        <v>23</v>
      </c>
    </row>
    <row r="2250" spans="8:9" x14ac:dyDescent="0.3">
      <c r="H2250">
        <v>1</v>
      </c>
      <c r="I2250" t="s">
        <v>23</v>
      </c>
    </row>
    <row r="2251" spans="8:9" x14ac:dyDescent="0.3">
      <c r="H2251">
        <v>2</v>
      </c>
      <c r="I2251" t="s">
        <v>23</v>
      </c>
    </row>
    <row r="2252" spans="8:9" x14ac:dyDescent="0.3">
      <c r="H2252">
        <v>2</v>
      </c>
      <c r="I2252" t="s">
        <v>23</v>
      </c>
    </row>
    <row r="2253" spans="8:9" x14ac:dyDescent="0.3">
      <c r="H2253">
        <v>4</v>
      </c>
      <c r="I2253" t="s">
        <v>23</v>
      </c>
    </row>
    <row r="2254" spans="8:9" x14ac:dyDescent="0.3">
      <c r="H2254">
        <v>2</v>
      </c>
      <c r="I2254" t="s">
        <v>23</v>
      </c>
    </row>
    <row r="2255" spans="8:9" x14ac:dyDescent="0.3">
      <c r="H2255">
        <v>5</v>
      </c>
      <c r="I2255" t="s">
        <v>23</v>
      </c>
    </row>
    <row r="2256" spans="8:9" x14ac:dyDescent="0.3">
      <c r="H2256">
        <v>2</v>
      </c>
      <c r="I2256" t="s">
        <v>23</v>
      </c>
    </row>
    <row r="2257" spans="8:9" x14ac:dyDescent="0.3">
      <c r="H2257">
        <v>2</v>
      </c>
      <c r="I2257" t="s">
        <v>23</v>
      </c>
    </row>
    <row r="2258" spans="8:9" x14ac:dyDescent="0.3">
      <c r="H2258">
        <v>1</v>
      </c>
      <c r="I2258" t="s">
        <v>23</v>
      </c>
    </row>
    <row r="2259" spans="8:9" x14ac:dyDescent="0.3">
      <c r="H2259">
        <v>2</v>
      </c>
      <c r="I2259" t="s">
        <v>23</v>
      </c>
    </row>
    <row r="2260" spans="8:9" x14ac:dyDescent="0.3">
      <c r="H2260">
        <v>2</v>
      </c>
      <c r="I2260" t="s">
        <v>23</v>
      </c>
    </row>
    <row r="2261" spans="8:9" x14ac:dyDescent="0.3">
      <c r="H2261">
        <v>2</v>
      </c>
      <c r="I2261" t="s">
        <v>23</v>
      </c>
    </row>
    <row r="2262" spans="8:9" x14ac:dyDescent="0.3">
      <c r="H2262">
        <v>1</v>
      </c>
      <c r="I2262" t="s">
        <v>23</v>
      </c>
    </row>
    <row r="2263" spans="8:9" x14ac:dyDescent="0.3">
      <c r="H2263">
        <v>4</v>
      </c>
      <c r="I2263" t="s">
        <v>23</v>
      </c>
    </row>
    <row r="2264" spans="8:9" x14ac:dyDescent="0.3">
      <c r="H2264">
        <v>2</v>
      </c>
      <c r="I2264" t="s">
        <v>23</v>
      </c>
    </row>
    <row r="2265" spans="8:9" x14ac:dyDescent="0.3">
      <c r="H2265">
        <v>3</v>
      </c>
      <c r="I2265" t="s">
        <v>23</v>
      </c>
    </row>
    <row r="2266" spans="8:9" x14ac:dyDescent="0.3">
      <c r="H2266">
        <v>2</v>
      </c>
      <c r="I2266" t="s">
        <v>23</v>
      </c>
    </row>
    <row r="2267" spans="8:9" x14ac:dyDescent="0.3">
      <c r="H2267">
        <v>1</v>
      </c>
      <c r="I2267" t="s">
        <v>23</v>
      </c>
    </row>
    <row r="2268" spans="8:9" x14ac:dyDescent="0.3">
      <c r="H2268">
        <v>3</v>
      </c>
      <c r="I2268" t="s">
        <v>23</v>
      </c>
    </row>
    <row r="2269" spans="8:9" x14ac:dyDescent="0.3">
      <c r="H2269">
        <v>4</v>
      </c>
      <c r="I2269" t="s">
        <v>23</v>
      </c>
    </row>
    <row r="2270" spans="8:9" x14ac:dyDescent="0.3">
      <c r="H2270">
        <v>2</v>
      </c>
      <c r="I2270" t="s">
        <v>23</v>
      </c>
    </row>
    <row r="2271" spans="8:9" x14ac:dyDescent="0.3">
      <c r="H2271">
        <v>5</v>
      </c>
      <c r="I2271" t="s">
        <v>23</v>
      </c>
    </row>
    <row r="2272" spans="8:9" x14ac:dyDescent="0.3">
      <c r="H2272">
        <v>2</v>
      </c>
      <c r="I2272" t="s">
        <v>23</v>
      </c>
    </row>
    <row r="2273" spans="8:9" x14ac:dyDescent="0.3">
      <c r="H2273">
        <v>1</v>
      </c>
      <c r="I2273" t="s">
        <v>23</v>
      </c>
    </row>
    <row r="2274" spans="8:9" x14ac:dyDescent="0.3">
      <c r="H2274">
        <v>1</v>
      </c>
      <c r="I2274" t="s">
        <v>23</v>
      </c>
    </row>
    <row r="2275" spans="8:9" x14ac:dyDescent="0.3">
      <c r="H2275">
        <v>1</v>
      </c>
      <c r="I2275" t="s">
        <v>23</v>
      </c>
    </row>
    <row r="2276" spans="8:9" x14ac:dyDescent="0.3">
      <c r="H2276">
        <v>5</v>
      </c>
      <c r="I2276" t="s">
        <v>23</v>
      </c>
    </row>
    <row r="2277" spans="8:9" x14ac:dyDescent="0.3">
      <c r="H2277">
        <v>1</v>
      </c>
      <c r="I2277" t="s">
        <v>23</v>
      </c>
    </row>
    <row r="2278" spans="8:9" x14ac:dyDescent="0.3">
      <c r="H2278">
        <v>1</v>
      </c>
      <c r="I2278" t="s">
        <v>23</v>
      </c>
    </row>
    <row r="2279" spans="8:9" x14ac:dyDescent="0.3">
      <c r="H2279">
        <v>3</v>
      </c>
      <c r="I2279" t="s">
        <v>23</v>
      </c>
    </row>
    <row r="2280" spans="8:9" x14ac:dyDescent="0.3">
      <c r="H2280">
        <v>4</v>
      </c>
      <c r="I2280" t="s">
        <v>23</v>
      </c>
    </row>
    <row r="2281" spans="8:9" x14ac:dyDescent="0.3">
      <c r="H2281">
        <v>4</v>
      </c>
      <c r="I2281" t="s">
        <v>23</v>
      </c>
    </row>
    <row r="2282" spans="8:9" x14ac:dyDescent="0.3">
      <c r="H2282">
        <v>1</v>
      </c>
      <c r="I2282" t="s">
        <v>23</v>
      </c>
    </row>
    <row r="2283" spans="8:9" x14ac:dyDescent="0.3">
      <c r="H2283">
        <v>3</v>
      </c>
      <c r="I2283" t="s">
        <v>23</v>
      </c>
    </row>
    <row r="2284" spans="8:9" x14ac:dyDescent="0.3">
      <c r="H2284">
        <v>4</v>
      </c>
      <c r="I2284" t="s">
        <v>23</v>
      </c>
    </row>
    <row r="2285" spans="8:9" x14ac:dyDescent="0.3">
      <c r="H2285">
        <v>1</v>
      </c>
      <c r="I2285" t="s">
        <v>23</v>
      </c>
    </row>
    <row r="2286" spans="8:9" x14ac:dyDescent="0.3">
      <c r="H2286">
        <v>1</v>
      </c>
      <c r="I2286" t="s">
        <v>23</v>
      </c>
    </row>
    <row r="2287" spans="8:9" x14ac:dyDescent="0.3">
      <c r="H2287">
        <v>3</v>
      </c>
      <c r="I2287" t="s">
        <v>23</v>
      </c>
    </row>
    <row r="2288" spans="8:9" x14ac:dyDescent="0.3">
      <c r="H2288">
        <v>3</v>
      </c>
      <c r="I2288" t="s">
        <v>23</v>
      </c>
    </row>
    <row r="2289" spans="8:9" x14ac:dyDescent="0.3">
      <c r="H2289">
        <v>3</v>
      </c>
      <c r="I2289" t="s">
        <v>23</v>
      </c>
    </row>
    <row r="2290" spans="8:9" x14ac:dyDescent="0.3">
      <c r="H2290">
        <v>3</v>
      </c>
      <c r="I2290" t="s">
        <v>23</v>
      </c>
    </row>
    <row r="2291" spans="8:9" x14ac:dyDescent="0.3">
      <c r="H2291">
        <v>3</v>
      </c>
      <c r="I2291" t="s">
        <v>23</v>
      </c>
    </row>
    <row r="2292" spans="8:9" x14ac:dyDescent="0.3">
      <c r="H2292">
        <v>3</v>
      </c>
      <c r="I2292" t="s">
        <v>23</v>
      </c>
    </row>
    <row r="2293" spans="8:9" x14ac:dyDescent="0.3">
      <c r="H2293">
        <v>1</v>
      </c>
      <c r="I2293" t="s">
        <v>23</v>
      </c>
    </row>
    <row r="2294" spans="8:9" x14ac:dyDescent="0.3">
      <c r="H2294">
        <v>3</v>
      </c>
      <c r="I2294" t="s">
        <v>23</v>
      </c>
    </row>
    <row r="2295" spans="8:9" x14ac:dyDescent="0.3">
      <c r="H2295">
        <v>1</v>
      </c>
      <c r="I2295" t="s">
        <v>23</v>
      </c>
    </row>
    <row r="2296" spans="8:9" x14ac:dyDescent="0.3">
      <c r="H2296">
        <v>2</v>
      </c>
      <c r="I2296" t="s">
        <v>23</v>
      </c>
    </row>
    <row r="2297" spans="8:9" x14ac:dyDescent="0.3">
      <c r="H2297">
        <v>4</v>
      </c>
      <c r="I2297" t="s">
        <v>23</v>
      </c>
    </row>
    <row r="2298" spans="8:9" x14ac:dyDescent="0.3">
      <c r="H2298">
        <v>2</v>
      </c>
      <c r="I2298" t="s">
        <v>23</v>
      </c>
    </row>
    <row r="2299" spans="8:9" x14ac:dyDescent="0.3">
      <c r="H2299">
        <v>2</v>
      </c>
      <c r="I2299" t="s">
        <v>23</v>
      </c>
    </row>
    <row r="2300" spans="8:9" x14ac:dyDescent="0.3">
      <c r="H2300">
        <v>4</v>
      </c>
      <c r="I2300" t="s">
        <v>23</v>
      </c>
    </row>
    <row r="2301" spans="8:9" x14ac:dyDescent="0.3">
      <c r="H2301">
        <v>1</v>
      </c>
      <c r="I2301" t="s">
        <v>23</v>
      </c>
    </row>
    <row r="2302" spans="8:9" x14ac:dyDescent="0.3">
      <c r="H2302">
        <v>2</v>
      </c>
      <c r="I2302" t="s">
        <v>23</v>
      </c>
    </row>
    <row r="2303" spans="8:9" x14ac:dyDescent="0.3">
      <c r="H2303">
        <v>3</v>
      </c>
      <c r="I2303" t="s">
        <v>23</v>
      </c>
    </row>
    <row r="2304" spans="8:9" x14ac:dyDescent="0.3">
      <c r="H2304">
        <v>2</v>
      </c>
      <c r="I2304" t="s">
        <v>23</v>
      </c>
    </row>
    <row r="2305" spans="8:9" x14ac:dyDescent="0.3">
      <c r="H2305">
        <v>1</v>
      </c>
      <c r="I2305" t="s">
        <v>23</v>
      </c>
    </row>
    <row r="2306" spans="8:9" x14ac:dyDescent="0.3">
      <c r="H2306">
        <v>2</v>
      </c>
      <c r="I2306" t="s">
        <v>23</v>
      </c>
    </row>
    <row r="2307" spans="8:9" x14ac:dyDescent="0.3">
      <c r="H2307">
        <v>3</v>
      </c>
      <c r="I2307" t="s">
        <v>23</v>
      </c>
    </row>
    <row r="2308" spans="8:9" x14ac:dyDescent="0.3">
      <c r="H2308">
        <v>1</v>
      </c>
      <c r="I2308" t="s">
        <v>23</v>
      </c>
    </row>
    <row r="2309" spans="8:9" x14ac:dyDescent="0.3">
      <c r="H2309">
        <v>3</v>
      </c>
      <c r="I2309" t="s">
        <v>23</v>
      </c>
    </row>
    <row r="2310" spans="8:9" x14ac:dyDescent="0.3">
      <c r="H2310">
        <v>2</v>
      </c>
      <c r="I2310" t="s">
        <v>23</v>
      </c>
    </row>
    <row r="2311" spans="8:9" x14ac:dyDescent="0.3">
      <c r="H2311">
        <v>2</v>
      </c>
      <c r="I2311" t="s">
        <v>23</v>
      </c>
    </row>
    <row r="2312" spans="8:9" x14ac:dyDescent="0.3">
      <c r="H2312">
        <v>2</v>
      </c>
      <c r="I2312" t="s">
        <v>23</v>
      </c>
    </row>
    <row r="2313" spans="8:9" x14ac:dyDescent="0.3">
      <c r="H2313">
        <v>2</v>
      </c>
      <c r="I2313" t="s">
        <v>23</v>
      </c>
    </row>
    <row r="2314" spans="8:9" x14ac:dyDescent="0.3">
      <c r="H2314">
        <v>1</v>
      </c>
      <c r="I2314" t="s">
        <v>23</v>
      </c>
    </row>
    <row r="2315" spans="8:9" x14ac:dyDescent="0.3">
      <c r="H2315">
        <v>3</v>
      </c>
      <c r="I2315" t="s">
        <v>23</v>
      </c>
    </row>
    <row r="2316" spans="8:9" x14ac:dyDescent="0.3">
      <c r="H2316">
        <v>3</v>
      </c>
      <c r="I2316" t="s">
        <v>23</v>
      </c>
    </row>
    <row r="2317" spans="8:9" x14ac:dyDescent="0.3">
      <c r="H2317">
        <v>4</v>
      </c>
      <c r="I2317" t="s">
        <v>23</v>
      </c>
    </row>
    <row r="2318" spans="8:9" x14ac:dyDescent="0.3">
      <c r="H2318">
        <v>3</v>
      </c>
      <c r="I2318" t="s">
        <v>23</v>
      </c>
    </row>
    <row r="2319" spans="8:9" x14ac:dyDescent="0.3">
      <c r="H2319">
        <v>2</v>
      </c>
      <c r="I2319" t="s">
        <v>23</v>
      </c>
    </row>
    <row r="2320" spans="8:9" x14ac:dyDescent="0.3">
      <c r="H2320">
        <v>2</v>
      </c>
      <c r="I2320" t="s">
        <v>23</v>
      </c>
    </row>
    <row r="2321" spans="8:9" x14ac:dyDescent="0.3">
      <c r="H2321">
        <v>1</v>
      </c>
      <c r="I2321" t="s">
        <v>23</v>
      </c>
    </row>
    <row r="2322" spans="8:9" x14ac:dyDescent="0.3">
      <c r="H2322">
        <v>2</v>
      </c>
      <c r="I2322" t="s">
        <v>23</v>
      </c>
    </row>
    <row r="2323" spans="8:9" x14ac:dyDescent="0.3">
      <c r="H2323">
        <v>2</v>
      </c>
      <c r="I2323" t="s">
        <v>23</v>
      </c>
    </row>
    <row r="2324" spans="8:9" x14ac:dyDescent="0.3">
      <c r="H2324">
        <v>5</v>
      </c>
      <c r="I2324" t="s">
        <v>23</v>
      </c>
    </row>
    <row r="2325" spans="8:9" x14ac:dyDescent="0.3">
      <c r="H2325">
        <v>1</v>
      </c>
      <c r="I2325" t="s">
        <v>23</v>
      </c>
    </row>
    <row r="2326" spans="8:9" x14ac:dyDescent="0.3">
      <c r="H2326">
        <v>1</v>
      </c>
      <c r="I2326" t="s">
        <v>23</v>
      </c>
    </row>
    <row r="2327" spans="8:9" x14ac:dyDescent="0.3">
      <c r="H2327">
        <v>5</v>
      </c>
      <c r="I2327" t="s">
        <v>23</v>
      </c>
    </row>
    <row r="2328" spans="8:9" x14ac:dyDescent="0.3">
      <c r="H2328">
        <v>1</v>
      </c>
      <c r="I2328" t="s">
        <v>23</v>
      </c>
    </row>
    <row r="2329" spans="8:9" x14ac:dyDescent="0.3">
      <c r="H2329">
        <v>1</v>
      </c>
      <c r="I2329" t="s">
        <v>23</v>
      </c>
    </row>
    <row r="2330" spans="8:9" x14ac:dyDescent="0.3">
      <c r="H2330">
        <v>1</v>
      </c>
      <c r="I2330" t="s">
        <v>23</v>
      </c>
    </row>
    <row r="2331" spans="8:9" x14ac:dyDescent="0.3">
      <c r="H2331">
        <v>1</v>
      </c>
      <c r="I2331" t="s">
        <v>23</v>
      </c>
    </row>
    <row r="2332" spans="8:9" x14ac:dyDescent="0.3">
      <c r="H2332">
        <v>2</v>
      </c>
      <c r="I2332" t="s">
        <v>23</v>
      </c>
    </row>
    <row r="2333" spans="8:9" x14ac:dyDescent="0.3">
      <c r="H2333">
        <v>2</v>
      </c>
      <c r="I2333" t="s">
        <v>23</v>
      </c>
    </row>
    <row r="2334" spans="8:9" x14ac:dyDescent="0.3">
      <c r="H2334">
        <v>2</v>
      </c>
      <c r="I2334" t="s">
        <v>23</v>
      </c>
    </row>
    <row r="2335" spans="8:9" x14ac:dyDescent="0.3">
      <c r="H2335">
        <v>1</v>
      </c>
      <c r="I2335" t="s">
        <v>23</v>
      </c>
    </row>
    <row r="2336" spans="8:9" x14ac:dyDescent="0.3">
      <c r="H2336">
        <v>1</v>
      </c>
      <c r="I2336" t="s">
        <v>23</v>
      </c>
    </row>
    <row r="2337" spans="8:9" x14ac:dyDescent="0.3">
      <c r="H2337">
        <v>4</v>
      </c>
      <c r="I2337" t="s">
        <v>23</v>
      </c>
    </row>
    <row r="2338" spans="8:9" x14ac:dyDescent="0.3">
      <c r="H2338">
        <v>1</v>
      </c>
      <c r="I2338" t="s">
        <v>23</v>
      </c>
    </row>
    <row r="2339" spans="8:9" x14ac:dyDescent="0.3">
      <c r="H2339">
        <v>2</v>
      </c>
      <c r="I2339" t="s">
        <v>23</v>
      </c>
    </row>
    <row r="2340" spans="8:9" x14ac:dyDescent="0.3">
      <c r="H2340">
        <v>4</v>
      </c>
      <c r="I2340" t="s">
        <v>23</v>
      </c>
    </row>
    <row r="2341" spans="8:9" x14ac:dyDescent="0.3">
      <c r="H2341">
        <v>1</v>
      </c>
      <c r="I2341" t="s">
        <v>23</v>
      </c>
    </row>
    <row r="2342" spans="8:9" x14ac:dyDescent="0.3">
      <c r="H2342">
        <v>1</v>
      </c>
      <c r="I2342" t="s">
        <v>23</v>
      </c>
    </row>
    <row r="2343" spans="8:9" x14ac:dyDescent="0.3">
      <c r="H2343">
        <v>1</v>
      </c>
      <c r="I2343" t="s">
        <v>23</v>
      </c>
    </row>
    <row r="2344" spans="8:9" x14ac:dyDescent="0.3">
      <c r="H2344">
        <v>1</v>
      </c>
      <c r="I2344" t="s">
        <v>23</v>
      </c>
    </row>
    <row r="2345" spans="8:9" x14ac:dyDescent="0.3">
      <c r="H2345">
        <v>2</v>
      </c>
      <c r="I2345" t="s">
        <v>23</v>
      </c>
    </row>
    <row r="2346" spans="8:9" x14ac:dyDescent="0.3">
      <c r="H2346">
        <v>2</v>
      </c>
      <c r="I2346" t="s">
        <v>23</v>
      </c>
    </row>
    <row r="2347" spans="8:9" x14ac:dyDescent="0.3">
      <c r="H2347">
        <v>1</v>
      </c>
      <c r="I2347" t="s">
        <v>23</v>
      </c>
    </row>
    <row r="2348" spans="8:9" x14ac:dyDescent="0.3">
      <c r="H2348">
        <v>2</v>
      </c>
      <c r="I2348" t="s">
        <v>23</v>
      </c>
    </row>
    <row r="2349" spans="8:9" x14ac:dyDescent="0.3">
      <c r="H2349">
        <v>1</v>
      </c>
      <c r="I2349" t="s">
        <v>23</v>
      </c>
    </row>
    <row r="2350" spans="8:9" x14ac:dyDescent="0.3">
      <c r="H2350">
        <v>2</v>
      </c>
      <c r="I2350" t="s">
        <v>23</v>
      </c>
    </row>
    <row r="2351" spans="8:9" x14ac:dyDescent="0.3">
      <c r="H2351">
        <v>1</v>
      </c>
      <c r="I2351" t="s">
        <v>23</v>
      </c>
    </row>
    <row r="2352" spans="8:9" x14ac:dyDescent="0.3">
      <c r="H2352">
        <v>3</v>
      </c>
      <c r="I2352" t="s">
        <v>23</v>
      </c>
    </row>
    <row r="2353" spans="8:9" x14ac:dyDescent="0.3">
      <c r="H2353">
        <v>2</v>
      </c>
      <c r="I2353" t="s">
        <v>23</v>
      </c>
    </row>
    <row r="2354" spans="8:9" x14ac:dyDescent="0.3">
      <c r="H2354">
        <v>2</v>
      </c>
      <c r="I2354" t="s">
        <v>23</v>
      </c>
    </row>
    <row r="2355" spans="8:9" x14ac:dyDescent="0.3">
      <c r="H2355">
        <v>2</v>
      </c>
      <c r="I2355" t="s">
        <v>23</v>
      </c>
    </row>
    <row r="2356" spans="8:9" x14ac:dyDescent="0.3">
      <c r="H2356">
        <v>1</v>
      </c>
      <c r="I2356" t="s">
        <v>23</v>
      </c>
    </row>
    <row r="2357" spans="8:9" x14ac:dyDescent="0.3">
      <c r="H2357">
        <v>1</v>
      </c>
      <c r="I2357" t="s">
        <v>23</v>
      </c>
    </row>
    <row r="2358" spans="8:9" x14ac:dyDescent="0.3">
      <c r="H2358">
        <v>1</v>
      </c>
      <c r="I2358" t="s">
        <v>23</v>
      </c>
    </row>
    <row r="2359" spans="8:9" x14ac:dyDescent="0.3">
      <c r="H2359">
        <v>2</v>
      </c>
      <c r="I2359" t="s">
        <v>23</v>
      </c>
    </row>
    <row r="2360" spans="8:9" x14ac:dyDescent="0.3">
      <c r="H2360">
        <v>1</v>
      </c>
      <c r="I2360" t="s">
        <v>23</v>
      </c>
    </row>
    <row r="2361" spans="8:9" x14ac:dyDescent="0.3">
      <c r="H2361">
        <v>2</v>
      </c>
      <c r="I2361" t="s">
        <v>23</v>
      </c>
    </row>
    <row r="2362" spans="8:9" x14ac:dyDescent="0.3">
      <c r="H2362">
        <v>2</v>
      </c>
      <c r="I2362" t="s">
        <v>23</v>
      </c>
    </row>
    <row r="2363" spans="8:9" x14ac:dyDescent="0.3">
      <c r="H2363">
        <v>1</v>
      </c>
      <c r="I2363" t="s">
        <v>23</v>
      </c>
    </row>
    <row r="2364" spans="8:9" x14ac:dyDescent="0.3">
      <c r="H2364">
        <v>3</v>
      </c>
      <c r="I2364" t="s">
        <v>23</v>
      </c>
    </row>
    <row r="2365" spans="8:9" x14ac:dyDescent="0.3">
      <c r="H2365">
        <v>2</v>
      </c>
      <c r="I2365" t="s">
        <v>23</v>
      </c>
    </row>
    <row r="2366" spans="8:9" x14ac:dyDescent="0.3">
      <c r="H2366">
        <v>2</v>
      </c>
      <c r="I2366" t="s">
        <v>23</v>
      </c>
    </row>
    <row r="2367" spans="8:9" x14ac:dyDescent="0.3">
      <c r="H2367">
        <v>2</v>
      </c>
      <c r="I2367" t="s">
        <v>23</v>
      </c>
    </row>
    <row r="2368" spans="8:9" x14ac:dyDescent="0.3">
      <c r="H2368">
        <v>2</v>
      </c>
      <c r="I2368" t="s">
        <v>23</v>
      </c>
    </row>
    <row r="2369" spans="8:9" x14ac:dyDescent="0.3">
      <c r="H2369">
        <v>3</v>
      </c>
      <c r="I2369" t="s">
        <v>23</v>
      </c>
    </row>
    <row r="2370" spans="8:9" x14ac:dyDescent="0.3">
      <c r="H2370">
        <v>3</v>
      </c>
      <c r="I2370" t="s">
        <v>23</v>
      </c>
    </row>
    <row r="2371" spans="8:9" x14ac:dyDescent="0.3">
      <c r="H2371">
        <v>2</v>
      </c>
      <c r="I2371" t="s">
        <v>23</v>
      </c>
    </row>
    <row r="2372" spans="8:9" x14ac:dyDescent="0.3">
      <c r="H2372">
        <v>3</v>
      </c>
      <c r="I2372" t="s">
        <v>23</v>
      </c>
    </row>
    <row r="2373" spans="8:9" x14ac:dyDescent="0.3">
      <c r="H2373">
        <v>4</v>
      </c>
      <c r="I2373" t="s">
        <v>23</v>
      </c>
    </row>
    <row r="2374" spans="8:9" x14ac:dyDescent="0.3">
      <c r="H2374">
        <v>5</v>
      </c>
      <c r="I2374" t="s">
        <v>23</v>
      </c>
    </row>
    <row r="2375" spans="8:9" x14ac:dyDescent="0.3">
      <c r="H2375">
        <v>2</v>
      </c>
      <c r="I2375" t="s">
        <v>23</v>
      </c>
    </row>
    <row r="2376" spans="8:9" x14ac:dyDescent="0.3">
      <c r="H2376">
        <v>3</v>
      </c>
      <c r="I2376" t="s">
        <v>23</v>
      </c>
    </row>
    <row r="2377" spans="8:9" x14ac:dyDescent="0.3">
      <c r="H2377">
        <v>5</v>
      </c>
      <c r="I2377" t="s">
        <v>23</v>
      </c>
    </row>
    <row r="2378" spans="8:9" x14ac:dyDescent="0.3">
      <c r="H2378">
        <v>1</v>
      </c>
      <c r="I2378" t="s">
        <v>23</v>
      </c>
    </row>
    <row r="2379" spans="8:9" x14ac:dyDescent="0.3">
      <c r="H2379">
        <v>1</v>
      </c>
      <c r="I2379" t="s">
        <v>23</v>
      </c>
    </row>
    <row r="2380" spans="8:9" x14ac:dyDescent="0.3">
      <c r="H2380">
        <v>3</v>
      </c>
      <c r="I2380" t="s">
        <v>23</v>
      </c>
    </row>
    <row r="2381" spans="8:9" x14ac:dyDescent="0.3">
      <c r="H2381">
        <v>3</v>
      </c>
      <c r="I2381" t="s">
        <v>23</v>
      </c>
    </row>
    <row r="2382" spans="8:9" x14ac:dyDescent="0.3">
      <c r="H2382">
        <v>1</v>
      </c>
      <c r="I2382" t="s">
        <v>23</v>
      </c>
    </row>
    <row r="2383" spans="8:9" x14ac:dyDescent="0.3">
      <c r="H2383">
        <v>4</v>
      </c>
      <c r="I2383" t="s">
        <v>23</v>
      </c>
    </row>
    <row r="2384" spans="8:9" x14ac:dyDescent="0.3">
      <c r="H2384">
        <v>2</v>
      </c>
      <c r="I2384" t="s">
        <v>23</v>
      </c>
    </row>
    <row r="2385" spans="8:9" x14ac:dyDescent="0.3">
      <c r="H2385">
        <v>1</v>
      </c>
      <c r="I2385" t="s">
        <v>23</v>
      </c>
    </row>
    <row r="2386" spans="8:9" x14ac:dyDescent="0.3">
      <c r="H2386">
        <v>1</v>
      </c>
      <c r="I2386" t="s">
        <v>23</v>
      </c>
    </row>
    <row r="2387" spans="8:9" x14ac:dyDescent="0.3">
      <c r="H2387">
        <v>2</v>
      </c>
      <c r="I2387" t="s">
        <v>23</v>
      </c>
    </row>
    <row r="2388" spans="8:9" x14ac:dyDescent="0.3">
      <c r="H2388">
        <v>2</v>
      </c>
      <c r="I2388" t="s">
        <v>23</v>
      </c>
    </row>
    <row r="2389" spans="8:9" x14ac:dyDescent="0.3">
      <c r="H2389">
        <v>1</v>
      </c>
      <c r="I2389" t="s">
        <v>23</v>
      </c>
    </row>
    <row r="2390" spans="8:9" x14ac:dyDescent="0.3">
      <c r="H2390">
        <v>2</v>
      </c>
      <c r="I2390" t="s">
        <v>23</v>
      </c>
    </row>
    <row r="2391" spans="8:9" x14ac:dyDescent="0.3">
      <c r="H2391">
        <v>4</v>
      </c>
      <c r="I2391" t="s">
        <v>23</v>
      </c>
    </row>
    <row r="2392" spans="8:9" x14ac:dyDescent="0.3">
      <c r="H2392">
        <v>1</v>
      </c>
      <c r="I2392" t="s">
        <v>23</v>
      </c>
    </row>
    <row r="2393" spans="8:9" x14ac:dyDescent="0.3">
      <c r="H2393">
        <v>2</v>
      </c>
      <c r="I2393" t="s">
        <v>23</v>
      </c>
    </row>
    <row r="2394" spans="8:9" x14ac:dyDescent="0.3">
      <c r="H2394">
        <v>1</v>
      </c>
      <c r="I2394" t="s">
        <v>23</v>
      </c>
    </row>
    <row r="2395" spans="8:9" x14ac:dyDescent="0.3">
      <c r="H2395">
        <v>2</v>
      </c>
      <c r="I2395" t="s">
        <v>23</v>
      </c>
    </row>
    <row r="2396" spans="8:9" x14ac:dyDescent="0.3">
      <c r="H2396">
        <v>2</v>
      </c>
      <c r="I2396" t="s">
        <v>23</v>
      </c>
    </row>
    <row r="2397" spans="8:9" x14ac:dyDescent="0.3">
      <c r="H2397">
        <v>1</v>
      </c>
      <c r="I2397" t="s">
        <v>23</v>
      </c>
    </row>
    <row r="2398" spans="8:9" x14ac:dyDescent="0.3">
      <c r="H2398">
        <v>2</v>
      </c>
      <c r="I2398" t="s">
        <v>23</v>
      </c>
    </row>
    <row r="2399" spans="8:9" x14ac:dyDescent="0.3">
      <c r="H2399">
        <v>4</v>
      </c>
      <c r="I2399" t="s">
        <v>23</v>
      </c>
    </row>
    <row r="2400" spans="8:9" x14ac:dyDescent="0.3">
      <c r="H2400">
        <v>1</v>
      </c>
      <c r="I2400" t="s">
        <v>23</v>
      </c>
    </row>
    <row r="2401" spans="8:9" x14ac:dyDescent="0.3">
      <c r="H2401">
        <v>2</v>
      </c>
      <c r="I2401" t="s">
        <v>23</v>
      </c>
    </row>
    <row r="2402" spans="8:9" x14ac:dyDescent="0.3">
      <c r="H2402">
        <v>1</v>
      </c>
      <c r="I2402" t="s">
        <v>23</v>
      </c>
    </row>
    <row r="2403" spans="8:9" x14ac:dyDescent="0.3">
      <c r="H2403">
        <v>2</v>
      </c>
      <c r="I2403" t="s">
        <v>23</v>
      </c>
    </row>
    <row r="2404" spans="8:9" x14ac:dyDescent="0.3">
      <c r="H2404">
        <v>2</v>
      </c>
      <c r="I2404" t="s">
        <v>23</v>
      </c>
    </row>
    <row r="2405" spans="8:9" x14ac:dyDescent="0.3">
      <c r="H2405">
        <v>3</v>
      </c>
      <c r="I2405" t="s">
        <v>23</v>
      </c>
    </row>
    <row r="2406" spans="8:9" x14ac:dyDescent="0.3">
      <c r="H2406">
        <v>1</v>
      </c>
      <c r="I2406" t="s">
        <v>23</v>
      </c>
    </row>
    <row r="2407" spans="8:9" x14ac:dyDescent="0.3">
      <c r="H2407">
        <v>1</v>
      </c>
      <c r="I2407" t="s">
        <v>23</v>
      </c>
    </row>
    <row r="2408" spans="8:9" x14ac:dyDescent="0.3">
      <c r="H2408">
        <v>2</v>
      </c>
      <c r="I2408" t="s">
        <v>23</v>
      </c>
    </row>
    <row r="2409" spans="8:9" x14ac:dyDescent="0.3">
      <c r="H2409">
        <v>2</v>
      </c>
      <c r="I2409" t="s">
        <v>23</v>
      </c>
    </row>
    <row r="2410" spans="8:9" x14ac:dyDescent="0.3">
      <c r="H2410">
        <v>1</v>
      </c>
      <c r="I2410" t="s">
        <v>23</v>
      </c>
    </row>
    <row r="2411" spans="8:9" x14ac:dyDescent="0.3">
      <c r="H2411">
        <v>2</v>
      </c>
      <c r="I2411" t="s">
        <v>23</v>
      </c>
    </row>
    <row r="2412" spans="8:9" x14ac:dyDescent="0.3">
      <c r="H2412">
        <v>2</v>
      </c>
      <c r="I2412" t="s">
        <v>23</v>
      </c>
    </row>
    <row r="2413" spans="8:9" x14ac:dyDescent="0.3">
      <c r="H2413">
        <v>1</v>
      </c>
      <c r="I2413" t="s">
        <v>23</v>
      </c>
    </row>
    <row r="2414" spans="8:9" x14ac:dyDescent="0.3">
      <c r="H2414">
        <v>1</v>
      </c>
      <c r="I2414" t="s">
        <v>23</v>
      </c>
    </row>
    <row r="2415" spans="8:9" x14ac:dyDescent="0.3">
      <c r="H2415">
        <v>1</v>
      </c>
      <c r="I2415" t="s">
        <v>23</v>
      </c>
    </row>
    <row r="2416" spans="8:9" x14ac:dyDescent="0.3">
      <c r="H2416">
        <v>1</v>
      </c>
      <c r="I2416" t="s">
        <v>23</v>
      </c>
    </row>
    <row r="2417" spans="8:9" x14ac:dyDescent="0.3">
      <c r="H2417">
        <v>2</v>
      </c>
      <c r="I2417" t="s">
        <v>23</v>
      </c>
    </row>
    <row r="2418" spans="8:9" x14ac:dyDescent="0.3">
      <c r="H2418">
        <v>2</v>
      </c>
      <c r="I2418" t="s">
        <v>23</v>
      </c>
    </row>
    <row r="2419" spans="8:9" x14ac:dyDescent="0.3">
      <c r="H2419">
        <v>5</v>
      </c>
      <c r="I2419" t="s">
        <v>23</v>
      </c>
    </row>
    <row r="2420" spans="8:9" x14ac:dyDescent="0.3">
      <c r="H2420">
        <v>1</v>
      </c>
      <c r="I2420" t="s">
        <v>23</v>
      </c>
    </row>
    <row r="2421" spans="8:9" x14ac:dyDescent="0.3">
      <c r="H2421">
        <v>1</v>
      </c>
      <c r="I2421" t="s">
        <v>23</v>
      </c>
    </row>
    <row r="2422" spans="8:9" x14ac:dyDescent="0.3">
      <c r="H2422">
        <v>2</v>
      </c>
      <c r="I2422" t="s">
        <v>23</v>
      </c>
    </row>
    <row r="2423" spans="8:9" x14ac:dyDescent="0.3">
      <c r="H2423">
        <v>4</v>
      </c>
      <c r="I2423" t="s">
        <v>23</v>
      </c>
    </row>
    <row r="2424" spans="8:9" x14ac:dyDescent="0.3">
      <c r="H2424">
        <v>1</v>
      </c>
      <c r="I2424" t="s">
        <v>23</v>
      </c>
    </row>
    <row r="2425" spans="8:9" x14ac:dyDescent="0.3">
      <c r="H2425">
        <v>4</v>
      </c>
      <c r="I2425" t="s">
        <v>23</v>
      </c>
    </row>
    <row r="2426" spans="8:9" x14ac:dyDescent="0.3">
      <c r="H2426">
        <v>2</v>
      </c>
      <c r="I2426" t="s">
        <v>23</v>
      </c>
    </row>
    <row r="2427" spans="8:9" x14ac:dyDescent="0.3">
      <c r="H2427">
        <v>1</v>
      </c>
      <c r="I2427" t="s">
        <v>23</v>
      </c>
    </row>
    <row r="2428" spans="8:9" x14ac:dyDescent="0.3">
      <c r="H2428">
        <v>5</v>
      </c>
      <c r="I2428" t="s">
        <v>23</v>
      </c>
    </row>
    <row r="2429" spans="8:9" x14ac:dyDescent="0.3">
      <c r="H2429">
        <v>2</v>
      </c>
      <c r="I2429" t="s">
        <v>23</v>
      </c>
    </row>
    <row r="2430" spans="8:9" x14ac:dyDescent="0.3">
      <c r="H2430">
        <v>1</v>
      </c>
      <c r="I2430" t="s">
        <v>23</v>
      </c>
    </row>
    <row r="2431" spans="8:9" x14ac:dyDescent="0.3">
      <c r="H2431">
        <v>1</v>
      </c>
      <c r="I2431" t="s">
        <v>23</v>
      </c>
    </row>
    <row r="2432" spans="8:9" x14ac:dyDescent="0.3">
      <c r="H2432">
        <v>2</v>
      </c>
      <c r="I2432" t="s">
        <v>23</v>
      </c>
    </row>
    <row r="2433" spans="8:9" x14ac:dyDescent="0.3">
      <c r="H2433">
        <v>2</v>
      </c>
      <c r="I2433" t="s">
        <v>23</v>
      </c>
    </row>
    <row r="2434" spans="8:9" x14ac:dyDescent="0.3">
      <c r="H2434">
        <v>2</v>
      </c>
      <c r="I2434" t="s">
        <v>23</v>
      </c>
    </row>
    <row r="2435" spans="8:9" x14ac:dyDescent="0.3">
      <c r="H2435">
        <v>1</v>
      </c>
      <c r="I2435" t="s">
        <v>23</v>
      </c>
    </row>
    <row r="2436" spans="8:9" x14ac:dyDescent="0.3">
      <c r="H2436">
        <v>3</v>
      </c>
      <c r="I2436" t="s">
        <v>23</v>
      </c>
    </row>
    <row r="2437" spans="8:9" x14ac:dyDescent="0.3">
      <c r="H2437">
        <v>2</v>
      </c>
      <c r="I2437" t="s">
        <v>23</v>
      </c>
    </row>
    <row r="2438" spans="8:9" x14ac:dyDescent="0.3">
      <c r="H2438">
        <v>4</v>
      </c>
      <c r="I2438" t="s">
        <v>23</v>
      </c>
    </row>
    <row r="2439" spans="8:9" x14ac:dyDescent="0.3">
      <c r="H2439">
        <v>3</v>
      </c>
      <c r="I2439" t="s">
        <v>23</v>
      </c>
    </row>
    <row r="2440" spans="8:9" x14ac:dyDescent="0.3">
      <c r="H2440">
        <v>3</v>
      </c>
      <c r="I2440" t="s">
        <v>23</v>
      </c>
    </row>
    <row r="2441" spans="8:9" x14ac:dyDescent="0.3">
      <c r="H2441">
        <v>2</v>
      </c>
      <c r="I2441" t="s">
        <v>23</v>
      </c>
    </row>
    <row r="2442" spans="8:9" x14ac:dyDescent="0.3">
      <c r="H2442">
        <v>1</v>
      </c>
      <c r="I2442" t="s">
        <v>23</v>
      </c>
    </row>
    <row r="2443" spans="8:9" x14ac:dyDescent="0.3">
      <c r="H2443">
        <v>1</v>
      </c>
      <c r="I2443" t="s">
        <v>23</v>
      </c>
    </row>
    <row r="2444" spans="8:9" x14ac:dyDescent="0.3">
      <c r="H2444">
        <v>4</v>
      </c>
      <c r="I2444" t="s">
        <v>23</v>
      </c>
    </row>
    <row r="2445" spans="8:9" x14ac:dyDescent="0.3">
      <c r="H2445">
        <v>2</v>
      </c>
      <c r="I2445" t="s">
        <v>23</v>
      </c>
    </row>
    <row r="2446" spans="8:9" x14ac:dyDescent="0.3">
      <c r="H2446">
        <v>1</v>
      </c>
      <c r="I2446" t="s">
        <v>23</v>
      </c>
    </row>
    <row r="2447" spans="8:9" x14ac:dyDescent="0.3">
      <c r="H2447">
        <v>2</v>
      </c>
      <c r="I2447" t="s">
        <v>23</v>
      </c>
    </row>
    <row r="2448" spans="8:9" x14ac:dyDescent="0.3">
      <c r="H2448">
        <v>2</v>
      </c>
      <c r="I2448" t="s">
        <v>23</v>
      </c>
    </row>
    <row r="2449" spans="8:9" x14ac:dyDescent="0.3">
      <c r="H2449">
        <v>1</v>
      </c>
      <c r="I2449" t="s">
        <v>23</v>
      </c>
    </row>
    <row r="2450" spans="8:9" x14ac:dyDescent="0.3">
      <c r="H2450">
        <v>3</v>
      </c>
      <c r="I2450" t="s">
        <v>23</v>
      </c>
    </row>
    <row r="2451" spans="8:9" x14ac:dyDescent="0.3">
      <c r="H2451">
        <v>2</v>
      </c>
      <c r="I2451" t="s">
        <v>23</v>
      </c>
    </row>
    <row r="2452" spans="8:9" x14ac:dyDescent="0.3">
      <c r="H2452">
        <v>4</v>
      </c>
      <c r="I2452" t="s">
        <v>23</v>
      </c>
    </row>
    <row r="2453" spans="8:9" x14ac:dyDescent="0.3">
      <c r="H2453">
        <v>2</v>
      </c>
      <c r="I2453" t="s">
        <v>23</v>
      </c>
    </row>
    <row r="2454" spans="8:9" x14ac:dyDescent="0.3">
      <c r="H2454">
        <v>1</v>
      </c>
      <c r="I2454" t="s">
        <v>23</v>
      </c>
    </row>
    <row r="2455" spans="8:9" x14ac:dyDescent="0.3">
      <c r="H2455">
        <v>2</v>
      </c>
      <c r="I2455" t="s">
        <v>23</v>
      </c>
    </row>
    <row r="2456" spans="8:9" x14ac:dyDescent="0.3">
      <c r="H2456">
        <v>1</v>
      </c>
      <c r="I2456" t="s">
        <v>23</v>
      </c>
    </row>
    <row r="2457" spans="8:9" x14ac:dyDescent="0.3">
      <c r="H2457">
        <v>1</v>
      </c>
      <c r="I2457" t="s">
        <v>23</v>
      </c>
    </row>
    <row r="2458" spans="8:9" x14ac:dyDescent="0.3">
      <c r="H2458">
        <v>1</v>
      </c>
      <c r="I2458" t="s">
        <v>23</v>
      </c>
    </row>
    <row r="2459" spans="8:9" x14ac:dyDescent="0.3">
      <c r="H2459">
        <v>2</v>
      </c>
      <c r="I2459" t="s">
        <v>23</v>
      </c>
    </row>
    <row r="2460" spans="8:9" x14ac:dyDescent="0.3">
      <c r="H2460">
        <v>3</v>
      </c>
      <c r="I2460" t="s">
        <v>23</v>
      </c>
    </row>
    <row r="2461" spans="8:9" x14ac:dyDescent="0.3">
      <c r="H2461">
        <v>1</v>
      </c>
      <c r="I2461" t="s">
        <v>23</v>
      </c>
    </row>
    <row r="2462" spans="8:9" x14ac:dyDescent="0.3">
      <c r="H2462">
        <v>2</v>
      </c>
      <c r="I2462" t="s">
        <v>23</v>
      </c>
    </row>
    <row r="2463" spans="8:9" x14ac:dyDescent="0.3">
      <c r="H2463">
        <v>1</v>
      </c>
      <c r="I2463" t="s">
        <v>23</v>
      </c>
    </row>
    <row r="2464" spans="8:9" x14ac:dyDescent="0.3">
      <c r="H2464">
        <v>1</v>
      </c>
      <c r="I2464" t="s">
        <v>23</v>
      </c>
    </row>
    <row r="2465" spans="8:9" x14ac:dyDescent="0.3">
      <c r="H2465">
        <v>2</v>
      </c>
      <c r="I2465" t="s">
        <v>23</v>
      </c>
    </row>
    <row r="2466" spans="8:9" x14ac:dyDescent="0.3">
      <c r="H2466">
        <v>1</v>
      </c>
      <c r="I2466" t="s">
        <v>23</v>
      </c>
    </row>
    <row r="2467" spans="8:9" x14ac:dyDescent="0.3">
      <c r="H2467">
        <v>2</v>
      </c>
      <c r="I2467" t="s">
        <v>23</v>
      </c>
    </row>
    <row r="2468" spans="8:9" x14ac:dyDescent="0.3">
      <c r="H2468">
        <v>1</v>
      </c>
      <c r="I2468" t="s">
        <v>23</v>
      </c>
    </row>
    <row r="2469" spans="8:9" x14ac:dyDescent="0.3">
      <c r="H2469">
        <v>4</v>
      </c>
      <c r="I2469" t="s">
        <v>23</v>
      </c>
    </row>
    <row r="2470" spans="8:9" x14ac:dyDescent="0.3">
      <c r="H2470">
        <v>3</v>
      </c>
      <c r="I2470" t="s">
        <v>23</v>
      </c>
    </row>
    <row r="2471" spans="8:9" x14ac:dyDescent="0.3">
      <c r="H2471">
        <v>1</v>
      </c>
      <c r="I2471" t="s">
        <v>23</v>
      </c>
    </row>
    <row r="2472" spans="8:9" x14ac:dyDescent="0.3">
      <c r="H2472">
        <v>4</v>
      </c>
      <c r="I2472" t="s">
        <v>23</v>
      </c>
    </row>
    <row r="2473" spans="8:9" x14ac:dyDescent="0.3">
      <c r="H2473">
        <v>2</v>
      </c>
      <c r="I2473" t="s">
        <v>23</v>
      </c>
    </row>
    <row r="2474" spans="8:9" x14ac:dyDescent="0.3">
      <c r="H2474">
        <v>3</v>
      </c>
      <c r="I2474" t="s">
        <v>23</v>
      </c>
    </row>
    <row r="2475" spans="8:9" x14ac:dyDescent="0.3">
      <c r="H2475">
        <v>4</v>
      </c>
      <c r="I2475" t="s">
        <v>23</v>
      </c>
    </row>
    <row r="2476" spans="8:9" x14ac:dyDescent="0.3">
      <c r="H2476">
        <v>2</v>
      </c>
      <c r="I2476" t="s">
        <v>23</v>
      </c>
    </row>
    <row r="2477" spans="8:9" x14ac:dyDescent="0.3">
      <c r="H2477">
        <v>1</v>
      </c>
      <c r="I2477" t="s">
        <v>23</v>
      </c>
    </row>
    <row r="2478" spans="8:9" x14ac:dyDescent="0.3">
      <c r="H2478">
        <v>1</v>
      </c>
      <c r="I2478" t="s">
        <v>23</v>
      </c>
    </row>
    <row r="2479" spans="8:9" x14ac:dyDescent="0.3">
      <c r="H2479">
        <v>1</v>
      </c>
      <c r="I2479" t="s">
        <v>23</v>
      </c>
    </row>
    <row r="2480" spans="8:9" x14ac:dyDescent="0.3">
      <c r="H2480">
        <v>2</v>
      </c>
      <c r="I2480" t="s">
        <v>23</v>
      </c>
    </row>
    <row r="2481" spans="8:9" x14ac:dyDescent="0.3">
      <c r="H2481">
        <v>1</v>
      </c>
      <c r="I2481" t="s">
        <v>23</v>
      </c>
    </row>
    <row r="2482" spans="8:9" x14ac:dyDescent="0.3">
      <c r="H2482">
        <v>2</v>
      </c>
      <c r="I2482" t="s">
        <v>23</v>
      </c>
    </row>
    <row r="2483" spans="8:9" x14ac:dyDescent="0.3">
      <c r="H2483">
        <v>1</v>
      </c>
      <c r="I2483" t="s">
        <v>23</v>
      </c>
    </row>
    <row r="2484" spans="8:9" x14ac:dyDescent="0.3">
      <c r="H2484">
        <v>1</v>
      </c>
      <c r="I2484" t="s">
        <v>23</v>
      </c>
    </row>
    <row r="2485" spans="8:9" x14ac:dyDescent="0.3">
      <c r="H2485">
        <v>2</v>
      </c>
      <c r="I2485" t="s">
        <v>23</v>
      </c>
    </row>
    <row r="2486" spans="8:9" x14ac:dyDescent="0.3">
      <c r="H2486">
        <v>1</v>
      </c>
      <c r="I2486" t="s">
        <v>23</v>
      </c>
    </row>
    <row r="2487" spans="8:9" x14ac:dyDescent="0.3">
      <c r="H2487">
        <v>2</v>
      </c>
      <c r="I2487" t="s">
        <v>23</v>
      </c>
    </row>
    <row r="2488" spans="8:9" x14ac:dyDescent="0.3">
      <c r="H2488">
        <v>1</v>
      </c>
      <c r="I2488" t="s">
        <v>23</v>
      </c>
    </row>
    <row r="2489" spans="8:9" x14ac:dyDescent="0.3">
      <c r="H2489">
        <v>1</v>
      </c>
      <c r="I2489" t="s">
        <v>23</v>
      </c>
    </row>
    <row r="2490" spans="8:9" x14ac:dyDescent="0.3">
      <c r="H2490">
        <v>1</v>
      </c>
      <c r="I2490" t="s">
        <v>23</v>
      </c>
    </row>
    <row r="2491" spans="8:9" x14ac:dyDescent="0.3">
      <c r="H2491">
        <v>1</v>
      </c>
      <c r="I2491" t="s">
        <v>23</v>
      </c>
    </row>
    <row r="2492" spans="8:9" x14ac:dyDescent="0.3">
      <c r="H2492">
        <v>1</v>
      </c>
      <c r="I2492" t="s">
        <v>23</v>
      </c>
    </row>
    <row r="2493" spans="8:9" x14ac:dyDescent="0.3">
      <c r="H2493">
        <v>1</v>
      </c>
      <c r="I2493" t="s">
        <v>23</v>
      </c>
    </row>
    <row r="2494" spans="8:9" x14ac:dyDescent="0.3">
      <c r="H2494">
        <v>1</v>
      </c>
      <c r="I2494" t="s">
        <v>23</v>
      </c>
    </row>
    <row r="2495" spans="8:9" x14ac:dyDescent="0.3">
      <c r="H2495">
        <v>2</v>
      </c>
      <c r="I2495" t="s">
        <v>23</v>
      </c>
    </row>
    <row r="2496" spans="8:9" x14ac:dyDescent="0.3">
      <c r="H2496">
        <v>3</v>
      </c>
      <c r="I2496" t="s">
        <v>23</v>
      </c>
    </row>
    <row r="2497" spans="8:9" x14ac:dyDescent="0.3">
      <c r="H2497">
        <v>1</v>
      </c>
      <c r="I2497" t="s">
        <v>23</v>
      </c>
    </row>
    <row r="2498" spans="8:9" x14ac:dyDescent="0.3">
      <c r="H2498">
        <v>1</v>
      </c>
      <c r="I2498" t="s">
        <v>23</v>
      </c>
    </row>
    <row r="2499" spans="8:9" x14ac:dyDescent="0.3">
      <c r="H2499">
        <v>3</v>
      </c>
      <c r="I2499" t="s">
        <v>23</v>
      </c>
    </row>
    <row r="2500" spans="8:9" x14ac:dyDescent="0.3">
      <c r="H2500">
        <v>1</v>
      </c>
      <c r="I2500" t="s">
        <v>23</v>
      </c>
    </row>
    <row r="2501" spans="8:9" x14ac:dyDescent="0.3">
      <c r="H2501">
        <v>3</v>
      </c>
      <c r="I2501" t="s">
        <v>23</v>
      </c>
    </row>
    <row r="2502" spans="8:9" x14ac:dyDescent="0.3">
      <c r="H2502">
        <v>2</v>
      </c>
      <c r="I2502" t="s">
        <v>23</v>
      </c>
    </row>
    <row r="2503" spans="8:9" x14ac:dyDescent="0.3">
      <c r="H2503">
        <v>1</v>
      </c>
      <c r="I2503" t="s">
        <v>23</v>
      </c>
    </row>
    <row r="2504" spans="8:9" x14ac:dyDescent="0.3">
      <c r="H2504">
        <v>1</v>
      </c>
      <c r="I2504" t="s">
        <v>23</v>
      </c>
    </row>
    <row r="2505" spans="8:9" x14ac:dyDescent="0.3">
      <c r="H2505">
        <v>1</v>
      </c>
      <c r="I2505" t="s">
        <v>23</v>
      </c>
    </row>
    <row r="2506" spans="8:9" x14ac:dyDescent="0.3">
      <c r="H2506">
        <v>1</v>
      </c>
      <c r="I2506" t="s">
        <v>23</v>
      </c>
    </row>
    <row r="2507" spans="8:9" x14ac:dyDescent="0.3">
      <c r="H2507">
        <v>2</v>
      </c>
      <c r="I2507" t="s">
        <v>23</v>
      </c>
    </row>
    <row r="2508" spans="8:9" x14ac:dyDescent="0.3">
      <c r="H2508">
        <v>1</v>
      </c>
      <c r="I2508" t="s">
        <v>23</v>
      </c>
    </row>
    <row r="2509" spans="8:9" x14ac:dyDescent="0.3">
      <c r="H2509">
        <v>2</v>
      </c>
      <c r="I2509" t="s">
        <v>23</v>
      </c>
    </row>
    <row r="2510" spans="8:9" x14ac:dyDescent="0.3">
      <c r="H2510">
        <v>3</v>
      </c>
      <c r="I2510" t="s">
        <v>23</v>
      </c>
    </row>
    <row r="2511" spans="8:9" x14ac:dyDescent="0.3">
      <c r="H2511">
        <v>2</v>
      </c>
      <c r="I2511" t="s">
        <v>23</v>
      </c>
    </row>
    <row r="2512" spans="8:9" x14ac:dyDescent="0.3">
      <c r="H2512">
        <v>3</v>
      </c>
      <c r="I2512" t="s">
        <v>23</v>
      </c>
    </row>
    <row r="2513" spans="8:9" x14ac:dyDescent="0.3">
      <c r="H2513">
        <v>2</v>
      </c>
      <c r="I2513" t="s">
        <v>23</v>
      </c>
    </row>
    <row r="2514" spans="8:9" x14ac:dyDescent="0.3">
      <c r="H2514">
        <v>1</v>
      </c>
      <c r="I2514" t="s">
        <v>23</v>
      </c>
    </row>
    <row r="2515" spans="8:9" x14ac:dyDescent="0.3">
      <c r="H2515">
        <v>2</v>
      </c>
      <c r="I2515" t="s">
        <v>23</v>
      </c>
    </row>
    <row r="2516" spans="8:9" x14ac:dyDescent="0.3">
      <c r="H2516">
        <v>4</v>
      </c>
      <c r="I2516" t="s">
        <v>23</v>
      </c>
    </row>
    <row r="2517" spans="8:9" x14ac:dyDescent="0.3">
      <c r="H2517">
        <v>1</v>
      </c>
      <c r="I2517" t="s">
        <v>23</v>
      </c>
    </row>
    <row r="2518" spans="8:9" x14ac:dyDescent="0.3">
      <c r="H2518">
        <v>4</v>
      </c>
      <c r="I2518" t="s">
        <v>23</v>
      </c>
    </row>
    <row r="2519" spans="8:9" x14ac:dyDescent="0.3">
      <c r="H2519">
        <v>3</v>
      </c>
      <c r="I2519" t="s">
        <v>23</v>
      </c>
    </row>
    <row r="2520" spans="8:9" x14ac:dyDescent="0.3">
      <c r="H2520">
        <v>3</v>
      </c>
      <c r="I2520" t="s">
        <v>23</v>
      </c>
    </row>
    <row r="2521" spans="8:9" x14ac:dyDescent="0.3">
      <c r="H2521">
        <v>3</v>
      </c>
      <c r="I2521" t="s">
        <v>23</v>
      </c>
    </row>
    <row r="2522" spans="8:9" x14ac:dyDescent="0.3">
      <c r="H2522">
        <v>4</v>
      </c>
      <c r="I2522" t="s">
        <v>23</v>
      </c>
    </row>
    <row r="2523" spans="8:9" x14ac:dyDescent="0.3">
      <c r="H2523">
        <v>2</v>
      </c>
      <c r="I2523" t="s">
        <v>23</v>
      </c>
    </row>
    <row r="2524" spans="8:9" x14ac:dyDescent="0.3">
      <c r="H2524">
        <v>2</v>
      </c>
      <c r="I2524" t="s">
        <v>23</v>
      </c>
    </row>
    <row r="2525" spans="8:9" x14ac:dyDescent="0.3">
      <c r="H2525">
        <v>4</v>
      </c>
      <c r="I2525" t="s">
        <v>23</v>
      </c>
    </row>
    <row r="2526" spans="8:9" x14ac:dyDescent="0.3">
      <c r="H2526">
        <v>1</v>
      </c>
      <c r="I2526" t="s">
        <v>23</v>
      </c>
    </row>
    <row r="2527" spans="8:9" x14ac:dyDescent="0.3">
      <c r="H2527">
        <v>1</v>
      </c>
      <c r="I2527" t="s">
        <v>23</v>
      </c>
    </row>
    <row r="2528" spans="8:9" x14ac:dyDescent="0.3">
      <c r="H2528">
        <v>4</v>
      </c>
      <c r="I2528" t="s">
        <v>23</v>
      </c>
    </row>
    <row r="2529" spans="8:9" x14ac:dyDescent="0.3">
      <c r="H2529">
        <v>2</v>
      </c>
      <c r="I2529" t="s">
        <v>23</v>
      </c>
    </row>
    <row r="2530" spans="8:9" x14ac:dyDescent="0.3">
      <c r="H2530">
        <v>5</v>
      </c>
      <c r="I2530" t="s">
        <v>23</v>
      </c>
    </row>
    <row r="2531" spans="8:9" x14ac:dyDescent="0.3">
      <c r="H2531">
        <v>1</v>
      </c>
      <c r="I2531" t="s">
        <v>23</v>
      </c>
    </row>
    <row r="2532" spans="8:9" x14ac:dyDescent="0.3">
      <c r="H2532">
        <v>2</v>
      </c>
      <c r="I2532" t="s">
        <v>23</v>
      </c>
    </row>
    <row r="2533" spans="8:9" x14ac:dyDescent="0.3">
      <c r="H2533">
        <v>2</v>
      </c>
      <c r="I2533" t="s">
        <v>23</v>
      </c>
    </row>
    <row r="2534" spans="8:9" x14ac:dyDescent="0.3">
      <c r="H2534">
        <v>1</v>
      </c>
      <c r="I2534" t="s">
        <v>23</v>
      </c>
    </row>
    <row r="2535" spans="8:9" x14ac:dyDescent="0.3">
      <c r="H2535">
        <v>4</v>
      </c>
      <c r="I2535" t="s">
        <v>23</v>
      </c>
    </row>
    <row r="2536" spans="8:9" x14ac:dyDescent="0.3">
      <c r="H2536">
        <v>3</v>
      </c>
      <c r="I2536" t="s">
        <v>23</v>
      </c>
    </row>
    <row r="2537" spans="8:9" x14ac:dyDescent="0.3">
      <c r="H2537">
        <v>2</v>
      </c>
      <c r="I2537" t="s">
        <v>23</v>
      </c>
    </row>
    <row r="2538" spans="8:9" x14ac:dyDescent="0.3">
      <c r="H2538">
        <v>1</v>
      </c>
      <c r="I2538" t="s">
        <v>23</v>
      </c>
    </row>
    <row r="2539" spans="8:9" x14ac:dyDescent="0.3">
      <c r="H2539">
        <v>2</v>
      </c>
      <c r="I2539" t="s">
        <v>23</v>
      </c>
    </row>
    <row r="2540" spans="8:9" x14ac:dyDescent="0.3">
      <c r="H2540">
        <v>1</v>
      </c>
      <c r="I2540" t="s">
        <v>23</v>
      </c>
    </row>
    <row r="2541" spans="8:9" x14ac:dyDescent="0.3">
      <c r="H2541">
        <v>3</v>
      </c>
      <c r="I2541" t="s">
        <v>23</v>
      </c>
    </row>
    <row r="2542" spans="8:9" x14ac:dyDescent="0.3">
      <c r="H2542">
        <v>3</v>
      </c>
      <c r="I2542" t="s">
        <v>23</v>
      </c>
    </row>
    <row r="2543" spans="8:9" x14ac:dyDescent="0.3">
      <c r="H2543">
        <v>3</v>
      </c>
      <c r="I2543" t="s">
        <v>23</v>
      </c>
    </row>
    <row r="2544" spans="8:9" x14ac:dyDescent="0.3">
      <c r="H2544">
        <v>1</v>
      </c>
      <c r="I2544" t="s">
        <v>23</v>
      </c>
    </row>
    <row r="2545" spans="8:9" x14ac:dyDescent="0.3">
      <c r="H2545">
        <v>1</v>
      </c>
      <c r="I2545" t="s">
        <v>23</v>
      </c>
    </row>
    <row r="2546" spans="8:9" x14ac:dyDescent="0.3">
      <c r="H2546">
        <v>2</v>
      </c>
      <c r="I2546" t="s">
        <v>23</v>
      </c>
    </row>
    <row r="2547" spans="8:9" x14ac:dyDescent="0.3">
      <c r="H2547">
        <v>1</v>
      </c>
      <c r="I2547" t="s">
        <v>23</v>
      </c>
    </row>
    <row r="2548" spans="8:9" x14ac:dyDescent="0.3">
      <c r="H2548">
        <v>2</v>
      </c>
      <c r="I2548" t="s">
        <v>23</v>
      </c>
    </row>
    <row r="2549" spans="8:9" x14ac:dyDescent="0.3">
      <c r="H2549">
        <v>3</v>
      </c>
      <c r="I2549" t="s">
        <v>23</v>
      </c>
    </row>
    <row r="2550" spans="8:9" x14ac:dyDescent="0.3">
      <c r="H2550">
        <v>2</v>
      </c>
      <c r="I2550" t="s">
        <v>23</v>
      </c>
    </row>
    <row r="2551" spans="8:9" x14ac:dyDescent="0.3">
      <c r="H2551">
        <v>4</v>
      </c>
      <c r="I2551" t="s">
        <v>23</v>
      </c>
    </row>
    <row r="2552" spans="8:9" x14ac:dyDescent="0.3">
      <c r="H2552">
        <v>2</v>
      </c>
      <c r="I2552" t="s">
        <v>23</v>
      </c>
    </row>
    <row r="2553" spans="8:9" x14ac:dyDescent="0.3">
      <c r="H2553">
        <v>1</v>
      </c>
      <c r="I2553" t="s">
        <v>23</v>
      </c>
    </row>
    <row r="2554" spans="8:9" x14ac:dyDescent="0.3">
      <c r="H2554">
        <v>5</v>
      </c>
      <c r="I2554" t="s">
        <v>23</v>
      </c>
    </row>
    <row r="2555" spans="8:9" x14ac:dyDescent="0.3">
      <c r="H2555">
        <v>1</v>
      </c>
      <c r="I2555" t="s">
        <v>23</v>
      </c>
    </row>
    <row r="2556" spans="8:9" x14ac:dyDescent="0.3">
      <c r="H2556">
        <v>2</v>
      </c>
      <c r="I2556" t="s">
        <v>23</v>
      </c>
    </row>
    <row r="2557" spans="8:9" x14ac:dyDescent="0.3">
      <c r="H2557">
        <v>2</v>
      </c>
      <c r="I2557" t="s">
        <v>23</v>
      </c>
    </row>
    <row r="2558" spans="8:9" x14ac:dyDescent="0.3">
      <c r="H2558">
        <v>5</v>
      </c>
      <c r="I2558" t="s">
        <v>23</v>
      </c>
    </row>
    <row r="2559" spans="8:9" x14ac:dyDescent="0.3">
      <c r="H2559">
        <v>2</v>
      </c>
      <c r="I2559" t="s">
        <v>23</v>
      </c>
    </row>
    <row r="2560" spans="8:9" x14ac:dyDescent="0.3">
      <c r="H2560">
        <v>2</v>
      </c>
      <c r="I2560" t="s">
        <v>23</v>
      </c>
    </row>
    <row r="2561" spans="8:9" x14ac:dyDescent="0.3">
      <c r="H2561">
        <v>4</v>
      </c>
      <c r="I2561" t="s">
        <v>23</v>
      </c>
    </row>
    <row r="2562" spans="8:9" x14ac:dyDescent="0.3">
      <c r="H2562">
        <v>2</v>
      </c>
      <c r="I2562" t="s">
        <v>23</v>
      </c>
    </row>
    <row r="2563" spans="8:9" x14ac:dyDescent="0.3">
      <c r="H2563">
        <v>3</v>
      </c>
      <c r="I2563" t="s">
        <v>23</v>
      </c>
    </row>
    <row r="2564" spans="8:9" x14ac:dyDescent="0.3">
      <c r="H2564">
        <v>4</v>
      </c>
      <c r="I2564" t="s">
        <v>23</v>
      </c>
    </row>
    <row r="2565" spans="8:9" x14ac:dyDescent="0.3">
      <c r="H2565">
        <v>2</v>
      </c>
      <c r="I2565" t="s">
        <v>23</v>
      </c>
    </row>
    <row r="2566" spans="8:9" x14ac:dyDescent="0.3">
      <c r="H2566">
        <v>3</v>
      </c>
      <c r="I2566" t="s">
        <v>23</v>
      </c>
    </row>
    <row r="2567" spans="8:9" x14ac:dyDescent="0.3">
      <c r="H2567">
        <v>1</v>
      </c>
      <c r="I2567" t="s">
        <v>23</v>
      </c>
    </row>
    <row r="2568" spans="8:9" x14ac:dyDescent="0.3">
      <c r="H2568">
        <v>3</v>
      </c>
      <c r="I2568" t="s">
        <v>23</v>
      </c>
    </row>
    <row r="2569" spans="8:9" x14ac:dyDescent="0.3">
      <c r="H2569">
        <v>2</v>
      </c>
      <c r="I2569" t="s">
        <v>23</v>
      </c>
    </row>
    <row r="2570" spans="8:9" x14ac:dyDescent="0.3">
      <c r="H2570">
        <v>1</v>
      </c>
      <c r="I2570" t="s">
        <v>23</v>
      </c>
    </row>
    <row r="2571" spans="8:9" x14ac:dyDescent="0.3">
      <c r="H2571">
        <v>1</v>
      </c>
      <c r="I2571" t="s">
        <v>23</v>
      </c>
    </row>
    <row r="2572" spans="8:9" x14ac:dyDescent="0.3">
      <c r="H2572">
        <v>1</v>
      </c>
      <c r="I2572" t="s">
        <v>23</v>
      </c>
    </row>
    <row r="2573" spans="8:9" x14ac:dyDescent="0.3">
      <c r="H2573">
        <v>5</v>
      </c>
      <c r="I2573" t="s">
        <v>23</v>
      </c>
    </row>
    <row r="2574" spans="8:9" x14ac:dyDescent="0.3">
      <c r="H2574">
        <v>2</v>
      </c>
      <c r="I2574" t="s">
        <v>23</v>
      </c>
    </row>
    <row r="2575" spans="8:9" x14ac:dyDescent="0.3">
      <c r="H2575">
        <v>1</v>
      </c>
      <c r="I2575" t="s">
        <v>23</v>
      </c>
    </row>
    <row r="2576" spans="8:9" x14ac:dyDescent="0.3">
      <c r="H2576">
        <v>5</v>
      </c>
      <c r="I2576" t="s">
        <v>23</v>
      </c>
    </row>
    <row r="2577" spans="8:9" x14ac:dyDescent="0.3">
      <c r="H2577">
        <v>1</v>
      </c>
      <c r="I2577" t="s">
        <v>23</v>
      </c>
    </row>
    <row r="2578" spans="8:9" x14ac:dyDescent="0.3">
      <c r="H2578">
        <v>3</v>
      </c>
      <c r="I2578" t="s">
        <v>23</v>
      </c>
    </row>
    <row r="2579" spans="8:9" x14ac:dyDescent="0.3">
      <c r="H2579">
        <v>4</v>
      </c>
      <c r="I2579" t="s">
        <v>23</v>
      </c>
    </row>
    <row r="2580" spans="8:9" x14ac:dyDescent="0.3">
      <c r="H2580">
        <v>3</v>
      </c>
      <c r="I2580" t="s">
        <v>23</v>
      </c>
    </row>
    <row r="2581" spans="8:9" x14ac:dyDescent="0.3">
      <c r="H2581">
        <v>1</v>
      </c>
      <c r="I2581" t="s">
        <v>23</v>
      </c>
    </row>
    <row r="2582" spans="8:9" x14ac:dyDescent="0.3">
      <c r="H2582">
        <v>1</v>
      </c>
      <c r="I2582" t="s">
        <v>23</v>
      </c>
    </row>
    <row r="2583" spans="8:9" x14ac:dyDescent="0.3">
      <c r="H2583">
        <v>2</v>
      </c>
      <c r="I2583" t="s">
        <v>23</v>
      </c>
    </row>
    <row r="2584" spans="8:9" x14ac:dyDescent="0.3">
      <c r="H2584">
        <v>1</v>
      </c>
      <c r="I2584" t="s">
        <v>23</v>
      </c>
    </row>
    <row r="2585" spans="8:9" x14ac:dyDescent="0.3">
      <c r="H2585">
        <v>3</v>
      </c>
      <c r="I2585" t="s">
        <v>23</v>
      </c>
    </row>
    <row r="2586" spans="8:9" x14ac:dyDescent="0.3">
      <c r="H2586">
        <v>1</v>
      </c>
      <c r="I2586" t="s">
        <v>23</v>
      </c>
    </row>
    <row r="2587" spans="8:9" x14ac:dyDescent="0.3">
      <c r="H2587">
        <v>2</v>
      </c>
      <c r="I2587" t="s">
        <v>23</v>
      </c>
    </row>
    <row r="2588" spans="8:9" x14ac:dyDescent="0.3">
      <c r="H2588">
        <v>1</v>
      </c>
      <c r="I2588" t="s">
        <v>23</v>
      </c>
    </row>
    <row r="2589" spans="8:9" x14ac:dyDescent="0.3">
      <c r="H2589">
        <v>3</v>
      </c>
      <c r="I2589" t="s">
        <v>23</v>
      </c>
    </row>
    <row r="2590" spans="8:9" x14ac:dyDescent="0.3">
      <c r="H2590">
        <v>3</v>
      </c>
      <c r="I2590" t="s">
        <v>23</v>
      </c>
    </row>
    <row r="2591" spans="8:9" x14ac:dyDescent="0.3">
      <c r="H2591">
        <v>1</v>
      </c>
      <c r="I2591" t="s">
        <v>23</v>
      </c>
    </row>
    <row r="2592" spans="8:9" x14ac:dyDescent="0.3">
      <c r="H2592">
        <v>3</v>
      </c>
      <c r="I2592" t="s">
        <v>23</v>
      </c>
    </row>
    <row r="2593" spans="8:9" x14ac:dyDescent="0.3">
      <c r="H2593">
        <v>2</v>
      </c>
      <c r="I2593" t="s">
        <v>23</v>
      </c>
    </row>
    <row r="2594" spans="8:9" x14ac:dyDescent="0.3">
      <c r="H2594">
        <v>3</v>
      </c>
      <c r="I2594" t="s">
        <v>23</v>
      </c>
    </row>
    <row r="2595" spans="8:9" x14ac:dyDescent="0.3">
      <c r="H2595">
        <v>3</v>
      </c>
      <c r="I2595" t="s">
        <v>23</v>
      </c>
    </row>
    <row r="2596" spans="8:9" x14ac:dyDescent="0.3">
      <c r="H2596">
        <v>2</v>
      </c>
      <c r="I2596" t="s">
        <v>23</v>
      </c>
    </row>
    <row r="2597" spans="8:9" x14ac:dyDescent="0.3">
      <c r="H2597">
        <v>1</v>
      </c>
      <c r="I2597" t="s">
        <v>23</v>
      </c>
    </row>
    <row r="2598" spans="8:9" x14ac:dyDescent="0.3">
      <c r="H2598">
        <v>2</v>
      </c>
      <c r="I2598" t="s">
        <v>23</v>
      </c>
    </row>
    <row r="2599" spans="8:9" x14ac:dyDescent="0.3">
      <c r="H2599">
        <v>2</v>
      </c>
      <c r="I2599" t="s">
        <v>23</v>
      </c>
    </row>
    <row r="2600" spans="8:9" x14ac:dyDescent="0.3">
      <c r="H2600">
        <v>1</v>
      </c>
      <c r="I2600" t="s">
        <v>23</v>
      </c>
    </row>
    <row r="2601" spans="8:9" x14ac:dyDescent="0.3">
      <c r="H2601">
        <v>1</v>
      </c>
      <c r="I2601" t="s">
        <v>23</v>
      </c>
    </row>
    <row r="2602" spans="8:9" x14ac:dyDescent="0.3">
      <c r="H2602">
        <v>1</v>
      </c>
      <c r="I2602" t="s">
        <v>23</v>
      </c>
    </row>
    <row r="2603" spans="8:9" x14ac:dyDescent="0.3">
      <c r="H2603">
        <v>4</v>
      </c>
      <c r="I2603" t="s">
        <v>23</v>
      </c>
    </row>
    <row r="2604" spans="8:9" x14ac:dyDescent="0.3">
      <c r="H2604">
        <v>2</v>
      </c>
      <c r="I2604" t="s">
        <v>23</v>
      </c>
    </row>
    <row r="2605" spans="8:9" x14ac:dyDescent="0.3">
      <c r="H2605">
        <v>1</v>
      </c>
      <c r="I2605" t="s">
        <v>23</v>
      </c>
    </row>
    <row r="2606" spans="8:9" x14ac:dyDescent="0.3">
      <c r="H2606">
        <v>4</v>
      </c>
      <c r="I2606" t="s">
        <v>23</v>
      </c>
    </row>
    <row r="2607" spans="8:9" x14ac:dyDescent="0.3">
      <c r="H2607">
        <v>2</v>
      </c>
      <c r="I2607" t="s">
        <v>23</v>
      </c>
    </row>
    <row r="2608" spans="8:9" x14ac:dyDescent="0.3">
      <c r="H2608">
        <v>3</v>
      </c>
      <c r="I2608" t="s">
        <v>23</v>
      </c>
    </row>
    <row r="2609" spans="8:9" x14ac:dyDescent="0.3">
      <c r="H2609">
        <v>3</v>
      </c>
      <c r="I2609" t="s">
        <v>23</v>
      </c>
    </row>
    <row r="2610" spans="8:9" x14ac:dyDescent="0.3">
      <c r="H2610">
        <v>4</v>
      </c>
      <c r="I2610" t="s">
        <v>23</v>
      </c>
    </row>
    <row r="2611" spans="8:9" x14ac:dyDescent="0.3">
      <c r="H2611">
        <v>3</v>
      </c>
      <c r="I2611" t="s">
        <v>23</v>
      </c>
    </row>
    <row r="2612" spans="8:9" x14ac:dyDescent="0.3">
      <c r="H2612">
        <v>3</v>
      </c>
      <c r="I2612" t="s">
        <v>23</v>
      </c>
    </row>
    <row r="2613" spans="8:9" x14ac:dyDescent="0.3">
      <c r="H2613">
        <v>4</v>
      </c>
      <c r="I2613" t="s">
        <v>23</v>
      </c>
    </row>
    <row r="2614" spans="8:9" x14ac:dyDescent="0.3">
      <c r="H2614">
        <v>5</v>
      </c>
      <c r="I2614" t="s">
        <v>23</v>
      </c>
    </row>
    <row r="2615" spans="8:9" x14ac:dyDescent="0.3">
      <c r="H2615">
        <v>1</v>
      </c>
      <c r="I2615" t="s">
        <v>23</v>
      </c>
    </row>
    <row r="2616" spans="8:9" x14ac:dyDescent="0.3">
      <c r="H2616">
        <v>2</v>
      </c>
      <c r="I2616" t="s">
        <v>23</v>
      </c>
    </row>
    <row r="2617" spans="8:9" x14ac:dyDescent="0.3">
      <c r="H2617">
        <v>2</v>
      </c>
      <c r="I2617" t="s">
        <v>23</v>
      </c>
    </row>
    <row r="2618" spans="8:9" x14ac:dyDescent="0.3">
      <c r="H2618">
        <v>1</v>
      </c>
      <c r="I2618" t="s">
        <v>23</v>
      </c>
    </row>
    <row r="2619" spans="8:9" x14ac:dyDescent="0.3">
      <c r="H2619">
        <v>1</v>
      </c>
      <c r="I2619" t="s">
        <v>23</v>
      </c>
    </row>
    <row r="2620" spans="8:9" x14ac:dyDescent="0.3">
      <c r="H2620">
        <v>2</v>
      </c>
      <c r="I2620" t="s">
        <v>23</v>
      </c>
    </row>
    <row r="2621" spans="8:9" x14ac:dyDescent="0.3">
      <c r="H2621">
        <v>1</v>
      </c>
      <c r="I2621" t="s">
        <v>23</v>
      </c>
    </row>
    <row r="2622" spans="8:9" x14ac:dyDescent="0.3">
      <c r="H2622">
        <v>2</v>
      </c>
      <c r="I2622" t="s">
        <v>23</v>
      </c>
    </row>
    <row r="2623" spans="8:9" x14ac:dyDescent="0.3">
      <c r="H2623">
        <v>1</v>
      </c>
      <c r="I2623" t="s">
        <v>23</v>
      </c>
    </row>
    <row r="2624" spans="8:9" x14ac:dyDescent="0.3">
      <c r="H2624">
        <v>1</v>
      </c>
      <c r="I2624" t="s">
        <v>23</v>
      </c>
    </row>
    <row r="2625" spans="8:9" x14ac:dyDescent="0.3">
      <c r="H2625">
        <v>1</v>
      </c>
      <c r="I2625" t="s">
        <v>23</v>
      </c>
    </row>
    <row r="2626" spans="8:9" x14ac:dyDescent="0.3">
      <c r="H2626">
        <v>1</v>
      </c>
      <c r="I2626" t="s">
        <v>23</v>
      </c>
    </row>
    <row r="2627" spans="8:9" x14ac:dyDescent="0.3">
      <c r="H2627">
        <v>2</v>
      </c>
      <c r="I2627" t="s">
        <v>23</v>
      </c>
    </row>
    <row r="2628" spans="8:9" x14ac:dyDescent="0.3">
      <c r="H2628">
        <v>1</v>
      </c>
      <c r="I2628" t="s">
        <v>23</v>
      </c>
    </row>
    <row r="2629" spans="8:9" x14ac:dyDescent="0.3">
      <c r="H2629">
        <v>2</v>
      </c>
      <c r="I2629" t="s">
        <v>23</v>
      </c>
    </row>
    <row r="2630" spans="8:9" x14ac:dyDescent="0.3">
      <c r="H2630">
        <v>1</v>
      </c>
      <c r="I2630" t="s">
        <v>23</v>
      </c>
    </row>
    <row r="2631" spans="8:9" x14ac:dyDescent="0.3">
      <c r="H2631">
        <v>3</v>
      </c>
      <c r="I2631" t="s">
        <v>23</v>
      </c>
    </row>
    <row r="2632" spans="8:9" x14ac:dyDescent="0.3">
      <c r="H2632">
        <v>3</v>
      </c>
      <c r="I2632" t="s">
        <v>23</v>
      </c>
    </row>
    <row r="2633" spans="8:9" x14ac:dyDescent="0.3">
      <c r="H2633">
        <v>4</v>
      </c>
      <c r="I2633" t="s">
        <v>23</v>
      </c>
    </row>
    <row r="2634" spans="8:9" x14ac:dyDescent="0.3">
      <c r="H2634">
        <v>1</v>
      </c>
      <c r="I2634" t="s">
        <v>23</v>
      </c>
    </row>
    <row r="2635" spans="8:9" x14ac:dyDescent="0.3">
      <c r="H2635">
        <v>1</v>
      </c>
      <c r="I2635" t="s">
        <v>23</v>
      </c>
    </row>
    <row r="2636" spans="8:9" x14ac:dyDescent="0.3">
      <c r="H2636">
        <v>1</v>
      </c>
      <c r="I2636" t="s">
        <v>23</v>
      </c>
    </row>
    <row r="2637" spans="8:9" x14ac:dyDescent="0.3">
      <c r="H2637">
        <v>2</v>
      </c>
      <c r="I2637" t="s">
        <v>23</v>
      </c>
    </row>
    <row r="2638" spans="8:9" x14ac:dyDescent="0.3">
      <c r="H2638">
        <v>2</v>
      </c>
      <c r="I2638" t="s">
        <v>23</v>
      </c>
    </row>
    <row r="2639" spans="8:9" x14ac:dyDescent="0.3">
      <c r="H2639">
        <v>3</v>
      </c>
      <c r="I2639" t="s">
        <v>23</v>
      </c>
    </row>
    <row r="2640" spans="8:9" x14ac:dyDescent="0.3">
      <c r="H2640">
        <v>2</v>
      </c>
      <c r="I2640" t="s">
        <v>23</v>
      </c>
    </row>
    <row r="2641" spans="8:9" x14ac:dyDescent="0.3">
      <c r="H2641">
        <v>1</v>
      </c>
      <c r="I2641" t="s">
        <v>23</v>
      </c>
    </row>
    <row r="2642" spans="8:9" x14ac:dyDescent="0.3">
      <c r="H2642">
        <v>1</v>
      </c>
      <c r="I2642" t="s">
        <v>23</v>
      </c>
    </row>
    <row r="2643" spans="8:9" x14ac:dyDescent="0.3">
      <c r="H2643">
        <v>5</v>
      </c>
      <c r="I2643" t="s">
        <v>23</v>
      </c>
    </row>
    <row r="2644" spans="8:9" x14ac:dyDescent="0.3">
      <c r="H2644">
        <v>1</v>
      </c>
      <c r="I2644" t="s">
        <v>23</v>
      </c>
    </row>
    <row r="2645" spans="8:9" x14ac:dyDescent="0.3">
      <c r="H2645">
        <v>1</v>
      </c>
      <c r="I2645" t="s">
        <v>23</v>
      </c>
    </row>
    <row r="2646" spans="8:9" x14ac:dyDescent="0.3">
      <c r="H2646">
        <v>1</v>
      </c>
      <c r="I2646" t="s">
        <v>23</v>
      </c>
    </row>
    <row r="2647" spans="8:9" x14ac:dyDescent="0.3">
      <c r="H2647">
        <v>1</v>
      </c>
      <c r="I2647" t="s">
        <v>23</v>
      </c>
    </row>
    <row r="2648" spans="8:9" x14ac:dyDescent="0.3">
      <c r="H2648">
        <v>1</v>
      </c>
      <c r="I2648" t="s">
        <v>23</v>
      </c>
    </row>
    <row r="2649" spans="8:9" x14ac:dyDescent="0.3">
      <c r="H2649">
        <v>5</v>
      </c>
      <c r="I2649" t="s">
        <v>23</v>
      </c>
    </row>
    <row r="2650" spans="8:9" x14ac:dyDescent="0.3">
      <c r="H2650">
        <v>1</v>
      </c>
      <c r="I2650" t="s">
        <v>23</v>
      </c>
    </row>
    <row r="2651" spans="8:9" x14ac:dyDescent="0.3">
      <c r="H2651">
        <v>1</v>
      </c>
      <c r="I2651" t="s">
        <v>23</v>
      </c>
    </row>
    <row r="2652" spans="8:9" x14ac:dyDescent="0.3">
      <c r="H2652">
        <v>4</v>
      </c>
      <c r="I2652" t="s">
        <v>23</v>
      </c>
    </row>
    <row r="2653" spans="8:9" x14ac:dyDescent="0.3">
      <c r="H2653">
        <v>1</v>
      </c>
      <c r="I2653" t="s">
        <v>23</v>
      </c>
    </row>
    <row r="2654" spans="8:9" x14ac:dyDescent="0.3">
      <c r="H2654">
        <v>1</v>
      </c>
      <c r="I2654" t="s">
        <v>23</v>
      </c>
    </row>
    <row r="2655" spans="8:9" x14ac:dyDescent="0.3">
      <c r="H2655">
        <v>1</v>
      </c>
      <c r="I2655" t="s">
        <v>23</v>
      </c>
    </row>
    <row r="2656" spans="8:9" x14ac:dyDescent="0.3">
      <c r="H2656">
        <v>4</v>
      </c>
      <c r="I2656" t="s">
        <v>23</v>
      </c>
    </row>
    <row r="2657" spans="8:9" x14ac:dyDescent="0.3">
      <c r="H2657">
        <v>5</v>
      </c>
      <c r="I2657" t="s">
        <v>23</v>
      </c>
    </row>
    <row r="2658" spans="8:9" x14ac:dyDescent="0.3">
      <c r="H2658">
        <v>2</v>
      </c>
      <c r="I2658" t="s">
        <v>23</v>
      </c>
    </row>
    <row r="2659" spans="8:9" x14ac:dyDescent="0.3">
      <c r="H2659">
        <v>1</v>
      </c>
      <c r="I2659" t="s">
        <v>23</v>
      </c>
    </row>
    <row r="2660" spans="8:9" x14ac:dyDescent="0.3">
      <c r="H2660">
        <v>2</v>
      </c>
      <c r="I2660" t="s">
        <v>23</v>
      </c>
    </row>
    <row r="2661" spans="8:9" x14ac:dyDescent="0.3">
      <c r="H2661">
        <v>1</v>
      </c>
      <c r="I2661" t="s">
        <v>23</v>
      </c>
    </row>
    <row r="2662" spans="8:9" x14ac:dyDescent="0.3">
      <c r="H2662">
        <v>2</v>
      </c>
      <c r="I2662" t="s">
        <v>23</v>
      </c>
    </row>
    <row r="2663" spans="8:9" x14ac:dyDescent="0.3">
      <c r="H2663">
        <v>2</v>
      </c>
      <c r="I2663" t="s">
        <v>23</v>
      </c>
    </row>
    <row r="2664" spans="8:9" x14ac:dyDescent="0.3">
      <c r="H2664">
        <v>1</v>
      </c>
      <c r="I2664" t="s">
        <v>23</v>
      </c>
    </row>
    <row r="2665" spans="8:9" x14ac:dyDescent="0.3">
      <c r="H2665">
        <v>2</v>
      </c>
      <c r="I2665" t="s">
        <v>23</v>
      </c>
    </row>
    <row r="2666" spans="8:9" x14ac:dyDescent="0.3">
      <c r="H2666">
        <v>2</v>
      </c>
      <c r="I2666" t="s">
        <v>23</v>
      </c>
    </row>
    <row r="2667" spans="8:9" x14ac:dyDescent="0.3">
      <c r="H2667">
        <v>2</v>
      </c>
      <c r="I2667" t="s">
        <v>23</v>
      </c>
    </row>
    <row r="2668" spans="8:9" x14ac:dyDescent="0.3">
      <c r="H2668">
        <v>1</v>
      </c>
      <c r="I2668" t="s">
        <v>23</v>
      </c>
    </row>
    <row r="2669" spans="8:9" x14ac:dyDescent="0.3">
      <c r="H2669">
        <v>3</v>
      </c>
      <c r="I2669" t="s">
        <v>23</v>
      </c>
    </row>
    <row r="2670" spans="8:9" x14ac:dyDescent="0.3">
      <c r="H2670">
        <v>1</v>
      </c>
      <c r="I2670" t="s">
        <v>23</v>
      </c>
    </row>
    <row r="2671" spans="8:9" x14ac:dyDescent="0.3">
      <c r="H2671">
        <v>2</v>
      </c>
      <c r="I2671" t="s">
        <v>23</v>
      </c>
    </row>
    <row r="2672" spans="8:9" x14ac:dyDescent="0.3">
      <c r="H2672">
        <v>2</v>
      </c>
      <c r="I2672" t="s">
        <v>23</v>
      </c>
    </row>
    <row r="2673" spans="8:9" x14ac:dyDescent="0.3">
      <c r="H2673">
        <v>1</v>
      </c>
      <c r="I2673" t="s">
        <v>23</v>
      </c>
    </row>
    <row r="2674" spans="8:9" x14ac:dyDescent="0.3">
      <c r="H2674">
        <v>3</v>
      </c>
      <c r="I2674" t="s">
        <v>23</v>
      </c>
    </row>
    <row r="2675" spans="8:9" x14ac:dyDescent="0.3">
      <c r="H2675">
        <v>3</v>
      </c>
      <c r="I2675" t="s">
        <v>23</v>
      </c>
    </row>
    <row r="2676" spans="8:9" x14ac:dyDescent="0.3">
      <c r="H2676">
        <v>1</v>
      </c>
      <c r="I2676" t="s">
        <v>23</v>
      </c>
    </row>
    <row r="2677" spans="8:9" x14ac:dyDescent="0.3">
      <c r="H2677">
        <v>1</v>
      </c>
      <c r="I2677" t="s">
        <v>23</v>
      </c>
    </row>
    <row r="2678" spans="8:9" x14ac:dyDescent="0.3">
      <c r="H2678">
        <v>1</v>
      </c>
      <c r="I2678" t="s">
        <v>23</v>
      </c>
    </row>
    <row r="2679" spans="8:9" x14ac:dyDescent="0.3">
      <c r="H2679">
        <v>1</v>
      </c>
      <c r="I2679" t="s">
        <v>23</v>
      </c>
    </row>
    <row r="2680" spans="8:9" x14ac:dyDescent="0.3">
      <c r="H2680">
        <v>4</v>
      </c>
      <c r="I2680" t="s">
        <v>23</v>
      </c>
    </row>
    <row r="2681" spans="8:9" x14ac:dyDescent="0.3">
      <c r="H2681">
        <v>2</v>
      </c>
      <c r="I2681" t="s">
        <v>23</v>
      </c>
    </row>
    <row r="2682" spans="8:9" x14ac:dyDescent="0.3">
      <c r="H2682">
        <v>2</v>
      </c>
      <c r="I2682" t="s">
        <v>23</v>
      </c>
    </row>
    <row r="2683" spans="8:9" x14ac:dyDescent="0.3">
      <c r="H2683">
        <v>2</v>
      </c>
      <c r="I2683" t="s">
        <v>23</v>
      </c>
    </row>
    <row r="2684" spans="8:9" x14ac:dyDescent="0.3">
      <c r="H2684">
        <v>5</v>
      </c>
      <c r="I2684" t="s">
        <v>23</v>
      </c>
    </row>
    <row r="2685" spans="8:9" x14ac:dyDescent="0.3">
      <c r="H2685">
        <v>1</v>
      </c>
      <c r="I2685" t="s">
        <v>23</v>
      </c>
    </row>
    <row r="2686" spans="8:9" x14ac:dyDescent="0.3">
      <c r="H2686">
        <v>1</v>
      </c>
      <c r="I2686" t="s">
        <v>23</v>
      </c>
    </row>
    <row r="2687" spans="8:9" x14ac:dyDescent="0.3">
      <c r="H2687">
        <v>2</v>
      </c>
      <c r="I2687" t="s">
        <v>23</v>
      </c>
    </row>
    <row r="2688" spans="8:9" x14ac:dyDescent="0.3">
      <c r="H2688">
        <v>5</v>
      </c>
      <c r="I2688" t="s">
        <v>23</v>
      </c>
    </row>
    <row r="2689" spans="8:9" x14ac:dyDescent="0.3">
      <c r="H2689">
        <v>4</v>
      </c>
      <c r="I2689" t="s">
        <v>23</v>
      </c>
    </row>
    <row r="2690" spans="8:9" x14ac:dyDescent="0.3">
      <c r="H2690">
        <v>1</v>
      </c>
      <c r="I2690" t="s">
        <v>23</v>
      </c>
    </row>
    <row r="2691" spans="8:9" x14ac:dyDescent="0.3">
      <c r="H2691">
        <v>5</v>
      </c>
      <c r="I2691" t="s">
        <v>23</v>
      </c>
    </row>
    <row r="2692" spans="8:9" x14ac:dyDescent="0.3">
      <c r="H2692">
        <v>3</v>
      </c>
      <c r="I2692" t="s">
        <v>23</v>
      </c>
    </row>
    <row r="2693" spans="8:9" x14ac:dyDescent="0.3">
      <c r="H2693">
        <v>1</v>
      </c>
      <c r="I2693" t="s">
        <v>23</v>
      </c>
    </row>
    <row r="2694" spans="8:9" x14ac:dyDescent="0.3">
      <c r="H2694">
        <v>1</v>
      </c>
      <c r="I2694" t="s">
        <v>23</v>
      </c>
    </row>
    <row r="2695" spans="8:9" x14ac:dyDescent="0.3">
      <c r="H2695">
        <v>1</v>
      </c>
      <c r="I2695" t="s">
        <v>23</v>
      </c>
    </row>
    <row r="2696" spans="8:9" x14ac:dyDescent="0.3">
      <c r="H2696">
        <v>5</v>
      </c>
      <c r="I2696" t="s">
        <v>23</v>
      </c>
    </row>
    <row r="2697" spans="8:9" x14ac:dyDescent="0.3">
      <c r="H2697">
        <v>1</v>
      </c>
      <c r="I2697" t="s">
        <v>23</v>
      </c>
    </row>
    <row r="2698" spans="8:9" x14ac:dyDescent="0.3">
      <c r="H2698">
        <v>5</v>
      </c>
      <c r="I2698" t="s">
        <v>23</v>
      </c>
    </row>
    <row r="2699" spans="8:9" x14ac:dyDescent="0.3">
      <c r="H2699">
        <v>2</v>
      </c>
      <c r="I2699" t="s">
        <v>23</v>
      </c>
    </row>
    <row r="2700" spans="8:9" x14ac:dyDescent="0.3">
      <c r="H2700">
        <v>5</v>
      </c>
      <c r="I2700" t="s">
        <v>23</v>
      </c>
    </row>
    <row r="2701" spans="8:9" x14ac:dyDescent="0.3">
      <c r="H2701">
        <v>3</v>
      </c>
      <c r="I2701" t="s">
        <v>23</v>
      </c>
    </row>
    <row r="2702" spans="8:9" x14ac:dyDescent="0.3">
      <c r="H2702">
        <v>2</v>
      </c>
      <c r="I2702" t="s">
        <v>23</v>
      </c>
    </row>
    <row r="2703" spans="8:9" x14ac:dyDescent="0.3">
      <c r="H2703">
        <v>1</v>
      </c>
      <c r="I2703" t="s">
        <v>23</v>
      </c>
    </row>
    <row r="2704" spans="8:9" x14ac:dyDescent="0.3">
      <c r="H2704">
        <v>5</v>
      </c>
      <c r="I2704" t="s">
        <v>23</v>
      </c>
    </row>
    <row r="2705" spans="8:9" x14ac:dyDescent="0.3">
      <c r="H2705">
        <v>2</v>
      </c>
      <c r="I2705" t="s">
        <v>23</v>
      </c>
    </row>
    <row r="2706" spans="8:9" x14ac:dyDescent="0.3">
      <c r="H2706">
        <v>1</v>
      </c>
      <c r="I2706" t="s">
        <v>23</v>
      </c>
    </row>
    <row r="2707" spans="8:9" x14ac:dyDescent="0.3">
      <c r="H2707">
        <v>2</v>
      </c>
      <c r="I2707" t="s">
        <v>23</v>
      </c>
    </row>
    <row r="2708" spans="8:9" x14ac:dyDescent="0.3">
      <c r="H2708">
        <v>2</v>
      </c>
      <c r="I2708" t="s">
        <v>23</v>
      </c>
    </row>
    <row r="2709" spans="8:9" x14ac:dyDescent="0.3">
      <c r="H2709">
        <v>3</v>
      </c>
      <c r="I2709" t="s">
        <v>23</v>
      </c>
    </row>
    <row r="2710" spans="8:9" x14ac:dyDescent="0.3">
      <c r="H2710">
        <v>1</v>
      </c>
      <c r="I2710" t="s">
        <v>23</v>
      </c>
    </row>
    <row r="2711" spans="8:9" x14ac:dyDescent="0.3">
      <c r="H2711">
        <v>1</v>
      </c>
      <c r="I2711" t="s">
        <v>23</v>
      </c>
    </row>
    <row r="2712" spans="8:9" x14ac:dyDescent="0.3">
      <c r="H2712">
        <v>2</v>
      </c>
      <c r="I2712" t="s">
        <v>23</v>
      </c>
    </row>
    <row r="2713" spans="8:9" x14ac:dyDescent="0.3">
      <c r="H2713">
        <v>1</v>
      </c>
      <c r="I2713" t="s">
        <v>23</v>
      </c>
    </row>
    <row r="2714" spans="8:9" x14ac:dyDescent="0.3">
      <c r="H2714">
        <v>1</v>
      </c>
      <c r="I2714" t="s">
        <v>23</v>
      </c>
    </row>
    <row r="2715" spans="8:9" x14ac:dyDescent="0.3">
      <c r="H2715">
        <v>2</v>
      </c>
      <c r="I2715" t="s">
        <v>23</v>
      </c>
    </row>
    <row r="2716" spans="8:9" x14ac:dyDescent="0.3">
      <c r="H2716">
        <v>5</v>
      </c>
      <c r="I2716" t="s">
        <v>23</v>
      </c>
    </row>
    <row r="2717" spans="8:9" x14ac:dyDescent="0.3">
      <c r="H2717">
        <v>4</v>
      </c>
      <c r="I2717" t="s">
        <v>23</v>
      </c>
    </row>
    <row r="2718" spans="8:9" x14ac:dyDescent="0.3">
      <c r="H2718">
        <v>1</v>
      </c>
      <c r="I2718" t="s">
        <v>23</v>
      </c>
    </row>
    <row r="2719" spans="8:9" x14ac:dyDescent="0.3">
      <c r="H2719">
        <v>2</v>
      </c>
      <c r="I2719" t="s">
        <v>23</v>
      </c>
    </row>
    <row r="2720" spans="8:9" x14ac:dyDescent="0.3">
      <c r="H2720">
        <v>1</v>
      </c>
      <c r="I2720" t="s">
        <v>23</v>
      </c>
    </row>
    <row r="2721" spans="8:9" x14ac:dyDescent="0.3">
      <c r="H2721">
        <v>2</v>
      </c>
      <c r="I2721" t="s">
        <v>23</v>
      </c>
    </row>
    <row r="2722" spans="8:9" x14ac:dyDescent="0.3">
      <c r="H2722">
        <v>3</v>
      </c>
      <c r="I2722" t="s">
        <v>23</v>
      </c>
    </row>
    <row r="2723" spans="8:9" x14ac:dyDescent="0.3">
      <c r="H2723">
        <v>1</v>
      </c>
      <c r="I2723" t="s">
        <v>23</v>
      </c>
    </row>
    <row r="2724" spans="8:9" x14ac:dyDescent="0.3">
      <c r="H2724">
        <v>2</v>
      </c>
      <c r="I2724" t="s">
        <v>23</v>
      </c>
    </row>
    <row r="2725" spans="8:9" x14ac:dyDescent="0.3">
      <c r="H2725">
        <v>4</v>
      </c>
      <c r="I2725" t="s">
        <v>23</v>
      </c>
    </row>
    <row r="2726" spans="8:9" x14ac:dyDescent="0.3">
      <c r="H2726">
        <v>3</v>
      </c>
      <c r="I2726" t="s">
        <v>23</v>
      </c>
    </row>
    <row r="2727" spans="8:9" x14ac:dyDescent="0.3">
      <c r="H2727">
        <v>3</v>
      </c>
      <c r="I2727" t="s">
        <v>23</v>
      </c>
    </row>
    <row r="2728" spans="8:9" x14ac:dyDescent="0.3">
      <c r="H2728">
        <v>2</v>
      </c>
      <c r="I2728" t="s">
        <v>23</v>
      </c>
    </row>
    <row r="2729" spans="8:9" x14ac:dyDescent="0.3">
      <c r="H2729">
        <v>3</v>
      </c>
      <c r="I2729" t="s">
        <v>23</v>
      </c>
    </row>
    <row r="2730" spans="8:9" x14ac:dyDescent="0.3">
      <c r="H2730">
        <v>2</v>
      </c>
      <c r="I2730" t="s">
        <v>23</v>
      </c>
    </row>
    <row r="2731" spans="8:9" x14ac:dyDescent="0.3">
      <c r="H2731">
        <v>1</v>
      </c>
      <c r="I2731" t="s">
        <v>23</v>
      </c>
    </row>
    <row r="2732" spans="8:9" x14ac:dyDescent="0.3">
      <c r="H2732">
        <v>5</v>
      </c>
      <c r="I2732" t="s">
        <v>23</v>
      </c>
    </row>
    <row r="2733" spans="8:9" x14ac:dyDescent="0.3">
      <c r="H2733">
        <v>5</v>
      </c>
      <c r="I2733" t="s">
        <v>23</v>
      </c>
    </row>
    <row r="2734" spans="8:9" x14ac:dyDescent="0.3">
      <c r="H2734">
        <v>1</v>
      </c>
      <c r="I2734" t="s">
        <v>23</v>
      </c>
    </row>
    <row r="2735" spans="8:9" x14ac:dyDescent="0.3">
      <c r="H2735">
        <v>3</v>
      </c>
      <c r="I2735" t="s">
        <v>23</v>
      </c>
    </row>
    <row r="2736" spans="8:9" x14ac:dyDescent="0.3">
      <c r="H2736">
        <v>2</v>
      </c>
      <c r="I2736" t="s">
        <v>23</v>
      </c>
    </row>
    <row r="2737" spans="8:9" x14ac:dyDescent="0.3">
      <c r="H2737">
        <v>2</v>
      </c>
      <c r="I2737" t="s">
        <v>23</v>
      </c>
    </row>
    <row r="2738" spans="8:9" x14ac:dyDescent="0.3">
      <c r="H2738">
        <v>4</v>
      </c>
      <c r="I2738" t="s">
        <v>23</v>
      </c>
    </row>
    <row r="2739" spans="8:9" x14ac:dyDescent="0.3">
      <c r="H2739">
        <v>2</v>
      </c>
      <c r="I2739" t="s">
        <v>23</v>
      </c>
    </row>
    <row r="2740" spans="8:9" x14ac:dyDescent="0.3">
      <c r="H2740">
        <v>2</v>
      </c>
      <c r="I2740" t="s">
        <v>23</v>
      </c>
    </row>
    <row r="2741" spans="8:9" x14ac:dyDescent="0.3">
      <c r="H2741">
        <v>1</v>
      </c>
      <c r="I2741" t="s">
        <v>23</v>
      </c>
    </row>
    <row r="2742" spans="8:9" x14ac:dyDescent="0.3">
      <c r="H2742">
        <v>3</v>
      </c>
      <c r="I2742" t="s">
        <v>23</v>
      </c>
    </row>
    <row r="2743" spans="8:9" x14ac:dyDescent="0.3">
      <c r="H2743">
        <v>1</v>
      </c>
      <c r="I2743" t="s">
        <v>23</v>
      </c>
    </row>
    <row r="2744" spans="8:9" x14ac:dyDescent="0.3">
      <c r="H2744">
        <v>2</v>
      </c>
      <c r="I2744" t="s">
        <v>23</v>
      </c>
    </row>
    <row r="2745" spans="8:9" x14ac:dyDescent="0.3">
      <c r="H2745">
        <v>3</v>
      </c>
      <c r="I2745" t="s">
        <v>23</v>
      </c>
    </row>
    <row r="2746" spans="8:9" x14ac:dyDescent="0.3">
      <c r="H2746">
        <v>1</v>
      </c>
      <c r="I2746" t="s">
        <v>23</v>
      </c>
    </row>
    <row r="2747" spans="8:9" x14ac:dyDescent="0.3">
      <c r="H2747">
        <v>1</v>
      </c>
      <c r="I2747" t="s">
        <v>23</v>
      </c>
    </row>
    <row r="2748" spans="8:9" x14ac:dyDescent="0.3">
      <c r="H2748">
        <v>2</v>
      </c>
      <c r="I2748" t="s">
        <v>23</v>
      </c>
    </row>
    <row r="2749" spans="8:9" x14ac:dyDescent="0.3">
      <c r="H2749">
        <v>2</v>
      </c>
      <c r="I2749" t="s">
        <v>23</v>
      </c>
    </row>
    <row r="2750" spans="8:9" x14ac:dyDescent="0.3">
      <c r="H2750">
        <v>4</v>
      </c>
      <c r="I2750" t="s">
        <v>23</v>
      </c>
    </row>
    <row r="2751" spans="8:9" x14ac:dyDescent="0.3">
      <c r="H2751">
        <v>2</v>
      </c>
      <c r="I2751" t="s">
        <v>23</v>
      </c>
    </row>
    <row r="2752" spans="8:9" x14ac:dyDescent="0.3">
      <c r="H2752">
        <v>2</v>
      </c>
      <c r="I2752" t="s">
        <v>23</v>
      </c>
    </row>
    <row r="2753" spans="8:9" x14ac:dyDescent="0.3">
      <c r="H2753">
        <v>1</v>
      </c>
      <c r="I2753" t="s">
        <v>23</v>
      </c>
    </row>
    <row r="2754" spans="8:9" x14ac:dyDescent="0.3">
      <c r="H2754">
        <v>1</v>
      </c>
      <c r="I2754" t="s">
        <v>23</v>
      </c>
    </row>
    <row r="2755" spans="8:9" x14ac:dyDescent="0.3">
      <c r="H2755">
        <v>2</v>
      </c>
      <c r="I2755" t="s">
        <v>23</v>
      </c>
    </row>
    <row r="2756" spans="8:9" x14ac:dyDescent="0.3">
      <c r="H2756">
        <v>2</v>
      </c>
      <c r="I2756" t="s">
        <v>23</v>
      </c>
    </row>
    <row r="2757" spans="8:9" x14ac:dyDescent="0.3">
      <c r="H2757">
        <v>2</v>
      </c>
      <c r="I2757" t="s">
        <v>23</v>
      </c>
    </row>
    <row r="2758" spans="8:9" x14ac:dyDescent="0.3">
      <c r="H2758">
        <v>3</v>
      </c>
      <c r="I2758" t="s">
        <v>23</v>
      </c>
    </row>
    <row r="2759" spans="8:9" x14ac:dyDescent="0.3">
      <c r="H2759">
        <v>2</v>
      </c>
      <c r="I2759" t="s">
        <v>23</v>
      </c>
    </row>
    <row r="2760" spans="8:9" x14ac:dyDescent="0.3">
      <c r="H2760">
        <v>1</v>
      </c>
      <c r="I2760" t="s">
        <v>23</v>
      </c>
    </row>
    <row r="2761" spans="8:9" x14ac:dyDescent="0.3">
      <c r="H2761">
        <v>2</v>
      </c>
      <c r="I2761" t="s">
        <v>23</v>
      </c>
    </row>
    <row r="2762" spans="8:9" x14ac:dyDescent="0.3">
      <c r="H2762">
        <v>2</v>
      </c>
      <c r="I2762" t="s">
        <v>23</v>
      </c>
    </row>
    <row r="2763" spans="8:9" x14ac:dyDescent="0.3">
      <c r="H2763">
        <v>3</v>
      </c>
      <c r="I2763" t="s">
        <v>23</v>
      </c>
    </row>
    <row r="2764" spans="8:9" x14ac:dyDescent="0.3">
      <c r="H2764">
        <v>2</v>
      </c>
      <c r="I2764" t="s">
        <v>23</v>
      </c>
    </row>
    <row r="2765" spans="8:9" x14ac:dyDescent="0.3">
      <c r="H2765">
        <v>2</v>
      </c>
      <c r="I2765" t="s">
        <v>23</v>
      </c>
    </row>
    <row r="2766" spans="8:9" x14ac:dyDescent="0.3">
      <c r="H2766">
        <v>1</v>
      </c>
      <c r="I2766" t="s">
        <v>23</v>
      </c>
    </row>
    <row r="2767" spans="8:9" x14ac:dyDescent="0.3">
      <c r="H2767">
        <v>1</v>
      </c>
      <c r="I2767" t="s">
        <v>23</v>
      </c>
    </row>
    <row r="2768" spans="8:9" x14ac:dyDescent="0.3">
      <c r="H2768">
        <v>4</v>
      </c>
      <c r="I2768" t="s">
        <v>23</v>
      </c>
    </row>
    <row r="2769" spans="8:9" x14ac:dyDescent="0.3">
      <c r="H2769">
        <v>1</v>
      </c>
      <c r="I2769" t="s">
        <v>23</v>
      </c>
    </row>
    <row r="2770" spans="8:9" x14ac:dyDescent="0.3">
      <c r="H2770">
        <v>3</v>
      </c>
      <c r="I2770" t="s">
        <v>23</v>
      </c>
    </row>
    <row r="2771" spans="8:9" x14ac:dyDescent="0.3">
      <c r="H2771">
        <v>1</v>
      </c>
      <c r="I2771" t="s">
        <v>23</v>
      </c>
    </row>
    <row r="2772" spans="8:9" x14ac:dyDescent="0.3">
      <c r="H2772">
        <v>1</v>
      </c>
      <c r="I2772" t="s">
        <v>23</v>
      </c>
    </row>
    <row r="2773" spans="8:9" x14ac:dyDescent="0.3">
      <c r="H2773">
        <v>3</v>
      </c>
      <c r="I2773" t="s">
        <v>23</v>
      </c>
    </row>
    <row r="2774" spans="8:9" x14ac:dyDescent="0.3">
      <c r="H2774">
        <v>2</v>
      </c>
      <c r="I2774" t="s">
        <v>23</v>
      </c>
    </row>
    <row r="2775" spans="8:9" x14ac:dyDescent="0.3">
      <c r="H2775">
        <v>3</v>
      </c>
      <c r="I2775" t="s">
        <v>23</v>
      </c>
    </row>
    <row r="2776" spans="8:9" x14ac:dyDescent="0.3">
      <c r="H2776">
        <v>4</v>
      </c>
      <c r="I2776" t="s">
        <v>23</v>
      </c>
    </row>
    <row r="2777" spans="8:9" x14ac:dyDescent="0.3">
      <c r="H2777">
        <v>5</v>
      </c>
      <c r="I2777" t="s">
        <v>23</v>
      </c>
    </row>
    <row r="2778" spans="8:9" x14ac:dyDescent="0.3">
      <c r="H2778">
        <v>4</v>
      </c>
      <c r="I2778" t="s">
        <v>23</v>
      </c>
    </row>
    <row r="2779" spans="8:9" x14ac:dyDescent="0.3">
      <c r="H2779">
        <v>2</v>
      </c>
      <c r="I2779" t="s">
        <v>23</v>
      </c>
    </row>
    <row r="2780" spans="8:9" x14ac:dyDescent="0.3">
      <c r="H2780">
        <v>1</v>
      </c>
      <c r="I2780" t="s">
        <v>23</v>
      </c>
    </row>
    <row r="2781" spans="8:9" x14ac:dyDescent="0.3">
      <c r="H2781">
        <v>2</v>
      </c>
      <c r="I2781" t="s">
        <v>23</v>
      </c>
    </row>
    <row r="2782" spans="8:9" x14ac:dyDescent="0.3">
      <c r="H2782">
        <v>4</v>
      </c>
      <c r="I2782" t="s">
        <v>23</v>
      </c>
    </row>
    <row r="2783" spans="8:9" x14ac:dyDescent="0.3">
      <c r="H2783">
        <v>1</v>
      </c>
      <c r="I2783" t="s">
        <v>23</v>
      </c>
    </row>
    <row r="2784" spans="8:9" x14ac:dyDescent="0.3">
      <c r="H2784">
        <v>1</v>
      </c>
      <c r="I2784" t="s">
        <v>23</v>
      </c>
    </row>
    <row r="2785" spans="8:9" x14ac:dyDescent="0.3">
      <c r="H2785">
        <v>1</v>
      </c>
      <c r="I2785" t="s">
        <v>23</v>
      </c>
    </row>
    <row r="2786" spans="8:9" x14ac:dyDescent="0.3">
      <c r="H2786">
        <v>2</v>
      </c>
      <c r="I2786" t="s">
        <v>23</v>
      </c>
    </row>
    <row r="2787" spans="8:9" x14ac:dyDescent="0.3">
      <c r="H2787">
        <v>2</v>
      </c>
      <c r="I2787" t="s">
        <v>23</v>
      </c>
    </row>
    <row r="2788" spans="8:9" x14ac:dyDescent="0.3">
      <c r="H2788">
        <v>1</v>
      </c>
      <c r="I2788" t="s">
        <v>23</v>
      </c>
    </row>
    <row r="2789" spans="8:9" x14ac:dyDescent="0.3">
      <c r="H2789">
        <v>1</v>
      </c>
      <c r="I2789" t="s">
        <v>23</v>
      </c>
    </row>
    <row r="2790" spans="8:9" x14ac:dyDescent="0.3">
      <c r="H2790">
        <v>1</v>
      </c>
      <c r="I2790" t="s">
        <v>23</v>
      </c>
    </row>
    <row r="2791" spans="8:9" x14ac:dyDescent="0.3">
      <c r="H2791">
        <v>4</v>
      </c>
      <c r="I2791" t="s">
        <v>23</v>
      </c>
    </row>
    <row r="2792" spans="8:9" x14ac:dyDescent="0.3">
      <c r="H2792">
        <v>2</v>
      </c>
      <c r="I2792" t="s">
        <v>23</v>
      </c>
    </row>
    <row r="2793" spans="8:9" x14ac:dyDescent="0.3">
      <c r="H2793">
        <v>2</v>
      </c>
      <c r="I2793" t="s">
        <v>23</v>
      </c>
    </row>
    <row r="2794" spans="8:9" x14ac:dyDescent="0.3">
      <c r="H2794">
        <v>1</v>
      </c>
      <c r="I2794" t="s">
        <v>23</v>
      </c>
    </row>
    <row r="2795" spans="8:9" x14ac:dyDescent="0.3">
      <c r="H2795">
        <v>1</v>
      </c>
      <c r="I2795" t="s">
        <v>23</v>
      </c>
    </row>
    <row r="2796" spans="8:9" x14ac:dyDescent="0.3">
      <c r="H2796">
        <v>2</v>
      </c>
      <c r="I2796" t="s">
        <v>23</v>
      </c>
    </row>
    <row r="2797" spans="8:9" x14ac:dyDescent="0.3">
      <c r="H2797">
        <v>3</v>
      </c>
      <c r="I2797" t="s">
        <v>23</v>
      </c>
    </row>
    <row r="2798" spans="8:9" x14ac:dyDescent="0.3">
      <c r="H2798">
        <v>1</v>
      </c>
      <c r="I2798" t="s">
        <v>23</v>
      </c>
    </row>
    <row r="2799" spans="8:9" x14ac:dyDescent="0.3">
      <c r="H2799">
        <v>3</v>
      </c>
      <c r="I2799" t="s">
        <v>23</v>
      </c>
    </row>
    <row r="2800" spans="8:9" x14ac:dyDescent="0.3">
      <c r="H2800">
        <v>3</v>
      </c>
      <c r="I2800" t="s">
        <v>23</v>
      </c>
    </row>
    <row r="2801" spans="8:9" x14ac:dyDescent="0.3">
      <c r="H2801">
        <v>1</v>
      </c>
      <c r="I2801" t="s">
        <v>23</v>
      </c>
    </row>
    <row r="2802" spans="8:9" x14ac:dyDescent="0.3">
      <c r="H2802">
        <v>1</v>
      </c>
      <c r="I2802" t="s">
        <v>23</v>
      </c>
    </row>
    <row r="2803" spans="8:9" x14ac:dyDescent="0.3">
      <c r="H2803">
        <v>3</v>
      </c>
      <c r="I2803" t="s">
        <v>23</v>
      </c>
    </row>
    <row r="2804" spans="8:9" x14ac:dyDescent="0.3">
      <c r="H2804">
        <v>2</v>
      </c>
      <c r="I2804" t="s">
        <v>23</v>
      </c>
    </row>
    <row r="2805" spans="8:9" x14ac:dyDescent="0.3">
      <c r="H2805">
        <v>1</v>
      </c>
      <c r="I2805" t="s">
        <v>23</v>
      </c>
    </row>
    <row r="2806" spans="8:9" x14ac:dyDescent="0.3">
      <c r="H2806">
        <v>3</v>
      </c>
      <c r="I2806" t="s">
        <v>23</v>
      </c>
    </row>
    <row r="2807" spans="8:9" x14ac:dyDescent="0.3">
      <c r="H2807">
        <v>2</v>
      </c>
      <c r="I2807" t="s">
        <v>23</v>
      </c>
    </row>
    <row r="2808" spans="8:9" x14ac:dyDescent="0.3">
      <c r="H2808">
        <v>4</v>
      </c>
      <c r="I2808" t="s">
        <v>23</v>
      </c>
    </row>
    <row r="2809" spans="8:9" x14ac:dyDescent="0.3">
      <c r="H2809">
        <v>2</v>
      </c>
      <c r="I2809" t="s">
        <v>23</v>
      </c>
    </row>
    <row r="2810" spans="8:9" x14ac:dyDescent="0.3">
      <c r="H2810">
        <v>1</v>
      </c>
      <c r="I2810" t="s">
        <v>23</v>
      </c>
    </row>
    <row r="2811" spans="8:9" x14ac:dyDescent="0.3">
      <c r="H2811">
        <v>2</v>
      </c>
      <c r="I2811" t="s">
        <v>23</v>
      </c>
    </row>
    <row r="2812" spans="8:9" x14ac:dyDescent="0.3">
      <c r="H2812">
        <v>1</v>
      </c>
      <c r="I2812" t="s">
        <v>23</v>
      </c>
    </row>
    <row r="2813" spans="8:9" x14ac:dyDescent="0.3">
      <c r="H2813">
        <v>2</v>
      </c>
      <c r="I2813" t="s">
        <v>23</v>
      </c>
    </row>
    <row r="2814" spans="8:9" x14ac:dyDescent="0.3">
      <c r="H2814">
        <v>3</v>
      </c>
      <c r="I2814" t="s">
        <v>23</v>
      </c>
    </row>
    <row r="2815" spans="8:9" x14ac:dyDescent="0.3">
      <c r="H2815">
        <v>1</v>
      </c>
      <c r="I2815" t="s">
        <v>23</v>
      </c>
    </row>
    <row r="2816" spans="8:9" x14ac:dyDescent="0.3">
      <c r="H2816">
        <v>2</v>
      </c>
      <c r="I2816" t="s">
        <v>23</v>
      </c>
    </row>
    <row r="2817" spans="8:9" x14ac:dyDescent="0.3">
      <c r="H2817">
        <v>2</v>
      </c>
      <c r="I2817" t="s">
        <v>23</v>
      </c>
    </row>
    <row r="2818" spans="8:9" x14ac:dyDescent="0.3">
      <c r="H2818">
        <v>1</v>
      </c>
      <c r="I2818" t="s">
        <v>23</v>
      </c>
    </row>
    <row r="2819" spans="8:9" x14ac:dyDescent="0.3">
      <c r="H2819">
        <v>1</v>
      </c>
      <c r="I2819" t="s">
        <v>23</v>
      </c>
    </row>
    <row r="2820" spans="8:9" x14ac:dyDescent="0.3">
      <c r="H2820">
        <v>1</v>
      </c>
      <c r="I2820" t="s">
        <v>23</v>
      </c>
    </row>
    <row r="2821" spans="8:9" x14ac:dyDescent="0.3">
      <c r="H2821">
        <v>3</v>
      </c>
      <c r="I2821" t="s">
        <v>23</v>
      </c>
    </row>
    <row r="2822" spans="8:9" x14ac:dyDescent="0.3">
      <c r="H2822">
        <v>2</v>
      </c>
      <c r="I2822" t="s">
        <v>23</v>
      </c>
    </row>
    <row r="2823" spans="8:9" x14ac:dyDescent="0.3">
      <c r="H2823">
        <v>1</v>
      </c>
      <c r="I2823" t="s">
        <v>23</v>
      </c>
    </row>
    <row r="2824" spans="8:9" x14ac:dyDescent="0.3">
      <c r="H2824">
        <v>2</v>
      </c>
      <c r="I2824" t="s">
        <v>23</v>
      </c>
    </row>
    <row r="2825" spans="8:9" x14ac:dyDescent="0.3">
      <c r="H2825">
        <v>1</v>
      </c>
      <c r="I2825" t="s">
        <v>23</v>
      </c>
    </row>
    <row r="2826" spans="8:9" x14ac:dyDescent="0.3">
      <c r="H2826">
        <v>2</v>
      </c>
      <c r="I2826" t="s">
        <v>23</v>
      </c>
    </row>
    <row r="2827" spans="8:9" x14ac:dyDescent="0.3">
      <c r="H2827">
        <v>1</v>
      </c>
      <c r="I2827" t="s">
        <v>23</v>
      </c>
    </row>
    <row r="2828" spans="8:9" x14ac:dyDescent="0.3">
      <c r="H2828">
        <v>2</v>
      </c>
      <c r="I2828" t="s">
        <v>23</v>
      </c>
    </row>
    <row r="2829" spans="8:9" x14ac:dyDescent="0.3">
      <c r="H2829">
        <v>2</v>
      </c>
      <c r="I2829" t="s">
        <v>23</v>
      </c>
    </row>
    <row r="2830" spans="8:9" x14ac:dyDescent="0.3">
      <c r="H2830">
        <v>1</v>
      </c>
      <c r="I2830" t="s">
        <v>23</v>
      </c>
    </row>
    <row r="2831" spans="8:9" x14ac:dyDescent="0.3">
      <c r="H2831">
        <v>2</v>
      </c>
      <c r="I2831" t="s">
        <v>23</v>
      </c>
    </row>
    <row r="2832" spans="8:9" x14ac:dyDescent="0.3">
      <c r="H2832">
        <v>4</v>
      </c>
      <c r="I2832" t="s">
        <v>23</v>
      </c>
    </row>
    <row r="2833" spans="8:9" x14ac:dyDescent="0.3">
      <c r="H2833">
        <v>1</v>
      </c>
      <c r="I2833" t="s">
        <v>23</v>
      </c>
    </row>
    <row r="2834" spans="8:9" x14ac:dyDescent="0.3">
      <c r="H2834">
        <v>4</v>
      </c>
      <c r="I2834" t="s">
        <v>23</v>
      </c>
    </row>
    <row r="2835" spans="8:9" x14ac:dyDescent="0.3">
      <c r="H2835">
        <v>4</v>
      </c>
      <c r="I2835" t="s">
        <v>23</v>
      </c>
    </row>
    <row r="2836" spans="8:9" x14ac:dyDescent="0.3">
      <c r="H2836">
        <v>2</v>
      </c>
      <c r="I2836" t="s">
        <v>23</v>
      </c>
    </row>
    <row r="2837" spans="8:9" x14ac:dyDescent="0.3">
      <c r="H2837">
        <v>1</v>
      </c>
      <c r="I2837" t="s">
        <v>23</v>
      </c>
    </row>
    <row r="2838" spans="8:9" x14ac:dyDescent="0.3">
      <c r="H2838">
        <v>3</v>
      </c>
      <c r="I2838" t="s">
        <v>23</v>
      </c>
    </row>
    <row r="2839" spans="8:9" x14ac:dyDescent="0.3">
      <c r="H2839">
        <v>1</v>
      </c>
      <c r="I2839" t="s">
        <v>23</v>
      </c>
    </row>
    <row r="2840" spans="8:9" x14ac:dyDescent="0.3">
      <c r="H2840">
        <v>1</v>
      </c>
      <c r="I2840" t="s">
        <v>23</v>
      </c>
    </row>
    <row r="2841" spans="8:9" x14ac:dyDescent="0.3">
      <c r="H2841">
        <v>1</v>
      </c>
      <c r="I2841" t="s">
        <v>23</v>
      </c>
    </row>
    <row r="2842" spans="8:9" x14ac:dyDescent="0.3">
      <c r="H2842">
        <v>2</v>
      </c>
      <c r="I2842" t="s">
        <v>23</v>
      </c>
    </row>
    <row r="2843" spans="8:9" x14ac:dyDescent="0.3">
      <c r="H2843">
        <v>2</v>
      </c>
      <c r="I2843" t="s">
        <v>23</v>
      </c>
    </row>
    <row r="2844" spans="8:9" x14ac:dyDescent="0.3">
      <c r="H2844">
        <v>2</v>
      </c>
      <c r="I2844" t="s">
        <v>23</v>
      </c>
    </row>
    <row r="2845" spans="8:9" x14ac:dyDescent="0.3">
      <c r="H2845">
        <v>3</v>
      </c>
      <c r="I2845" t="s">
        <v>23</v>
      </c>
    </row>
    <row r="2846" spans="8:9" x14ac:dyDescent="0.3">
      <c r="H2846">
        <v>2</v>
      </c>
      <c r="I2846" t="s">
        <v>23</v>
      </c>
    </row>
    <row r="2847" spans="8:9" x14ac:dyDescent="0.3">
      <c r="H2847">
        <v>4</v>
      </c>
      <c r="I2847" t="s">
        <v>23</v>
      </c>
    </row>
    <row r="2848" spans="8:9" x14ac:dyDescent="0.3">
      <c r="H2848">
        <v>2</v>
      </c>
      <c r="I2848" t="s">
        <v>23</v>
      </c>
    </row>
    <row r="2849" spans="8:9" x14ac:dyDescent="0.3">
      <c r="H2849">
        <v>3</v>
      </c>
      <c r="I2849" t="s">
        <v>23</v>
      </c>
    </row>
    <row r="2850" spans="8:9" x14ac:dyDescent="0.3">
      <c r="H2850">
        <v>1</v>
      </c>
      <c r="I2850" t="s">
        <v>23</v>
      </c>
    </row>
    <row r="2851" spans="8:9" x14ac:dyDescent="0.3">
      <c r="H2851">
        <v>2</v>
      </c>
      <c r="I2851" t="s">
        <v>23</v>
      </c>
    </row>
    <row r="2852" spans="8:9" x14ac:dyDescent="0.3">
      <c r="H2852">
        <v>1</v>
      </c>
      <c r="I2852" t="s">
        <v>23</v>
      </c>
    </row>
    <row r="2853" spans="8:9" x14ac:dyDescent="0.3">
      <c r="H2853">
        <v>2</v>
      </c>
      <c r="I2853" t="s">
        <v>23</v>
      </c>
    </row>
    <row r="2854" spans="8:9" x14ac:dyDescent="0.3">
      <c r="H2854">
        <v>1</v>
      </c>
      <c r="I2854" t="s">
        <v>23</v>
      </c>
    </row>
    <row r="2855" spans="8:9" x14ac:dyDescent="0.3">
      <c r="H2855">
        <v>2</v>
      </c>
      <c r="I2855" t="s">
        <v>23</v>
      </c>
    </row>
    <row r="2856" spans="8:9" x14ac:dyDescent="0.3">
      <c r="H2856">
        <v>2</v>
      </c>
      <c r="I2856" t="s">
        <v>23</v>
      </c>
    </row>
    <row r="2857" spans="8:9" x14ac:dyDescent="0.3">
      <c r="H2857">
        <v>1</v>
      </c>
      <c r="I2857" t="s">
        <v>23</v>
      </c>
    </row>
    <row r="2858" spans="8:9" x14ac:dyDescent="0.3">
      <c r="H2858">
        <v>3</v>
      </c>
      <c r="I2858" t="s">
        <v>23</v>
      </c>
    </row>
    <row r="2859" spans="8:9" x14ac:dyDescent="0.3">
      <c r="H2859">
        <v>1</v>
      </c>
      <c r="I2859" t="s">
        <v>23</v>
      </c>
    </row>
    <row r="2860" spans="8:9" x14ac:dyDescent="0.3">
      <c r="H2860">
        <v>2</v>
      </c>
      <c r="I2860" t="s">
        <v>23</v>
      </c>
    </row>
    <row r="2861" spans="8:9" x14ac:dyDescent="0.3">
      <c r="H2861">
        <v>2</v>
      </c>
      <c r="I2861" t="s">
        <v>23</v>
      </c>
    </row>
    <row r="2862" spans="8:9" x14ac:dyDescent="0.3">
      <c r="H2862">
        <v>1</v>
      </c>
      <c r="I2862" t="s">
        <v>23</v>
      </c>
    </row>
    <row r="2863" spans="8:9" x14ac:dyDescent="0.3">
      <c r="H2863">
        <v>1</v>
      </c>
      <c r="I2863" t="s">
        <v>23</v>
      </c>
    </row>
    <row r="2864" spans="8:9" x14ac:dyDescent="0.3">
      <c r="H2864">
        <v>5</v>
      </c>
      <c r="I2864" t="s">
        <v>23</v>
      </c>
    </row>
    <row r="2865" spans="8:9" x14ac:dyDescent="0.3">
      <c r="H2865">
        <v>2</v>
      </c>
      <c r="I2865" t="s">
        <v>23</v>
      </c>
    </row>
    <row r="2866" spans="8:9" x14ac:dyDescent="0.3">
      <c r="H2866">
        <v>2</v>
      </c>
      <c r="I2866" t="s">
        <v>23</v>
      </c>
    </row>
    <row r="2867" spans="8:9" x14ac:dyDescent="0.3">
      <c r="H2867">
        <v>2</v>
      </c>
      <c r="I2867" t="s">
        <v>23</v>
      </c>
    </row>
    <row r="2868" spans="8:9" x14ac:dyDescent="0.3">
      <c r="H2868">
        <v>1</v>
      </c>
      <c r="I2868" t="s">
        <v>23</v>
      </c>
    </row>
    <row r="2869" spans="8:9" x14ac:dyDescent="0.3">
      <c r="H2869">
        <v>2</v>
      </c>
      <c r="I2869" t="s">
        <v>23</v>
      </c>
    </row>
    <row r="2870" spans="8:9" x14ac:dyDescent="0.3">
      <c r="H2870">
        <v>3</v>
      </c>
      <c r="I2870" t="s">
        <v>23</v>
      </c>
    </row>
    <row r="2871" spans="8:9" x14ac:dyDescent="0.3">
      <c r="H2871">
        <v>2</v>
      </c>
      <c r="I2871" t="s">
        <v>23</v>
      </c>
    </row>
    <row r="2872" spans="8:9" x14ac:dyDescent="0.3">
      <c r="H2872">
        <v>5</v>
      </c>
      <c r="I2872" t="s">
        <v>23</v>
      </c>
    </row>
    <row r="2873" spans="8:9" x14ac:dyDescent="0.3">
      <c r="H2873">
        <v>1</v>
      </c>
      <c r="I2873" t="s">
        <v>23</v>
      </c>
    </row>
    <row r="2874" spans="8:9" x14ac:dyDescent="0.3">
      <c r="H2874">
        <v>2</v>
      </c>
      <c r="I2874" t="s">
        <v>23</v>
      </c>
    </row>
    <row r="2875" spans="8:9" x14ac:dyDescent="0.3">
      <c r="H2875">
        <v>5</v>
      </c>
      <c r="I2875" t="s">
        <v>23</v>
      </c>
    </row>
    <row r="2876" spans="8:9" x14ac:dyDescent="0.3">
      <c r="H2876">
        <v>2</v>
      </c>
      <c r="I2876" t="s">
        <v>23</v>
      </c>
    </row>
    <row r="2877" spans="8:9" x14ac:dyDescent="0.3">
      <c r="H2877">
        <v>2</v>
      </c>
      <c r="I2877" t="s">
        <v>23</v>
      </c>
    </row>
    <row r="2878" spans="8:9" x14ac:dyDescent="0.3">
      <c r="H2878">
        <v>1</v>
      </c>
      <c r="I2878" t="s">
        <v>23</v>
      </c>
    </row>
    <row r="2879" spans="8:9" x14ac:dyDescent="0.3">
      <c r="H2879">
        <v>1</v>
      </c>
      <c r="I2879" t="s">
        <v>23</v>
      </c>
    </row>
    <row r="2880" spans="8:9" x14ac:dyDescent="0.3">
      <c r="H2880">
        <v>1</v>
      </c>
      <c r="I2880" t="s">
        <v>23</v>
      </c>
    </row>
    <row r="2881" spans="8:9" x14ac:dyDescent="0.3">
      <c r="H2881">
        <v>1</v>
      </c>
      <c r="I2881" t="s">
        <v>23</v>
      </c>
    </row>
    <row r="2882" spans="8:9" x14ac:dyDescent="0.3">
      <c r="H2882">
        <v>5</v>
      </c>
      <c r="I2882" t="s">
        <v>23</v>
      </c>
    </row>
    <row r="2883" spans="8:9" x14ac:dyDescent="0.3">
      <c r="H2883">
        <v>1</v>
      </c>
      <c r="I2883" t="s">
        <v>23</v>
      </c>
    </row>
    <row r="2884" spans="8:9" x14ac:dyDescent="0.3">
      <c r="H2884">
        <v>2</v>
      </c>
      <c r="I2884" t="s">
        <v>23</v>
      </c>
    </row>
    <row r="2885" spans="8:9" x14ac:dyDescent="0.3">
      <c r="H2885">
        <v>2</v>
      </c>
      <c r="I2885" t="s">
        <v>23</v>
      </c>
    </row>
    <row r="2886" spans="8:9" x14ac:dyDescent="0.3">
      <c r="H2886">
        <v>2</v>
      </c>
      <c r="I2886" t="s">
        <v>23</v>
      </c>
    </row>
    <row r="2887" spans="8:9" x14ac:dyDescent="0.3">
      <c r="H2887">
        <v>2</v>
      </c>
      <c r="I2887" t="s">
        <v>23</v>
      </c>
    </row>
    <row r="2888" spans="8:9" x14ac:dyDescent="0.3">
      <c r="H2888">
        <v>2</v>
      </c>
      <c r="I2888" t="s">
        <v>23</v>
      </c>
    </row>
    <row r="2889" spans="8:9" x14ac:dyDescent="0.3">
      <c r="H2889">
        <v>1</v>
      </c>
      <c r="I2889" t="s">
        <v>23</v>
      </c>
    </row>
    <row r="2890" spans="8:9" x14ac:dyDescent="0.3">
      <c r="H2890">
        <v>2</v>
      </c>
      <c r="I2890" t="s">
        <v>23</v>
      </c>
    </row>
    <row r="2891" spans="8:9" x14ac:dyDescent="0.3">
      <c r="H2891">
        <v>2</v>
      </c>
      <c r="I2891" t="s">
        <v>23</v>
      </c>
    </row>
    <row r="2892" spans="8:9" x14ac:dyDescent="0.3">
      <c r="H2892">
        <v>1</v>
      </c>
      <c r="I2892" t="s">
        <v>23</v>
      </c>
    </row>
    <row r="2893" spans="8:9" x14ac:dyDescent="0.3">
      <c r="H2893">
        <v>1</v>
      </c>
      <c r="I2893" t="s">
        <v>23</v>
      </c>
    </row>
    <row r="2894" spans="8:9" x14ac:dyDescent="0.3">
      <c r="H2894">
        <v>5</v>
      </c>
      <c r="I2894" t="s">
        <v>23</v>
      </c>
    </row>
    <row r="2895" spans="8:9" x14ac:dyDescent="0.3">
      <c r="H2895">
        <v>2</v>
      </c>
      <c r="I2895" t="s">
        <v>23</v>
      </c>
    </row>
    <row r="2896" spans="8:9" x14ac:dyDescent="0.3">
      <c r="H2896">
        <v>3</v>
      </c>
      <c r="I2896" t="s">
        <v>23</v>
      </c>
    </row>
    <row r="2897" spans="8:9" x14ac:dyDescent="0.3">
      <c r="H2897">
        <v>2</v>
      </c>
      <c r="I2897" t="s">
        <v>23</v>
      </c>
    </row>
    <row r="2898" spans="8:9" x14ac:dyDescent="0.3">
      <c r="H2898">
        <v>2</v>
      </c>
      <c r="I2898" t="s">
        <v>23</v>
      </c>
    </row>
    <row r="2899" spans="8:9" x14ac:dyDescent="0.3">
      <c r="H2899">
        <v>2</v>
      </c>
      <c r="I2899" t="s">
        <v>23</v>
      </c>
    </row>
    <row r="2900" spans="8:9" x14ac:dyDescent="0.3">
      <c r="H2900">
        <v>2</v>
      </c>
      <c r="I2900" t="s">
        <v>23</v>
      </c>
    </row>
    <row r="2901" spans="8:9" x14ac:dyDescent="0.3">
      <c r="H2901">
        <v>3</v>
      </c>
      <c r="I2901" t="s">
        <v>23</v>
      </c>
    </row>
    <row r="2902" spans="8:9" x14ac:dyDescent="0.3">
      <c r="H2902">
        <v>3</v>
      </c>
      <c r="I2902" t="s">
        <v>23</v>
      </c>
    </row>
    <row r="2903" spans="8:9" x14ac:dyDescent="0.3">
      <c r="H2903">
        <v>2</v>
      </c>
      <c r="I2903" t="s">
        <v>23</v>
      </c>
    </row>
    <row r="2904" spans="8:9" x14ac:dyDescent="0.3">
      <c r="H2904">
        <v>1</v>
      </c>
      <c r="I2904" t="s">
        <v>23</v>
      </c>
    </row>
    <row r="2905" spans="8:9" x14ac:dyDescent="0.3">
      <c r="H2905">
        <v>1</v>
      </c>
      <c r="I2905" t="s">
        <v>23</v>
      </c>
    </row>
    <row r="2906" spans="8:9" x14ac:dyDescent="0.3">
      <c r="H2906">
        <v>1</v>
      </c>
      <c r="I2906" t="s">
        <v>23</v>
      </c>
    </row>
    <row r="2907" spans="8:9" x14ac:dyDescent="0.3">
      <c r="H2907">
        <v>1</v>
      </c>
      <c r="I2907" t="s">
        <v>23</v>
      </c>
    </row>
    <row r="2908" spans="8:9" x14ac:dyDescent="0.3">
      <c r="H2908">
        <v>2</v>
      </c>
      <c r="I2908" t="s">
        <v>23</v>
      </c>
    </row>
    <row r="2909" spans="8:9" x14ac:dyDescent="0.3">
      <c r="H2909">
        <v>3</v>
      </c>
      <c r="I2909" t="s">
        <v>23</v>
      </c>
    </row>
    <row r="2910" spans="8:9" x14ac:dyDescent="0.3">
      <c r="H2910">
        <v>2</v>
      </c>
      <c r="I2910" t="s">
        <v>23</v>
      </c>
    </row>
    <row r="2911" spans="8:9" x14ac:dyDescent="0.3">
      <c r="H2911">
        <v>4</v>
      </c>
      <c r="I2911" t="s">
        <v>23</v>
      </c>
    </row>
    <row r="2912" spans="8:9" x14ac:dyDescent="0.3">
      <c r="H2912">
        <v>2</v>
      </c>
      <c r="I2912" t="s">
        <v>23</v>
      </c>
    </row>
    <row r="2913" spans="8:9" x14ac:dyDescent="0.3">
      <c r="H2913">
        <v>1</v>
      </c>
      <c r="I2913" t="s">
        <v>23</v>
      </c>
    </row>
    <row r="2914" spans="8:9" x14ac:dyDescent="0.3">
      <c r="H2914">
        <v>4</v>
      </c>
      <c r="I2914" t="s">
        <v>23</v>
      </c>
    </row>
    <row r="2915" spans="8:9" x14ac:dyDescent="0.3">
      <c r="H2915">
        <v>4</v>
      </c>
      <c r="I2915" t="s">
        <v>23</v>
      </c>
    </row>
    <row r="2916" spans="8:9" x14ac:dyDescent="0.3">
      <c r="H2916">
        <v>2</v>
      </c>
      <c r="I2916" t="s">
        <v>23</v>
      </c>
    </row>
    <row r="2917" spans="8:9" x14ac:dyDescent="0.3">
      <c r="H2917">
        <v>2</v>
      </c>
      <c r="I2917" t="s">
        <v>23</v>
      </c>
    </row>
    <row r="2918" spans="8:9" x14ac:dyDescent="0.3">
      <c r="H2918">
        <v>2</v>
      </c>
      <c r="I2918" t="s">
        <v>23</v>
      </c>
    </row>
    <row r="2919" spans="8:9" x14ac:dyDescent="0.3">
      <c r="H2919">
        <v>2</v>
      </c>
      <c r="I2919" t="s">
        <v>23</v>
      </c>
    </row>
    <row r="2920" spans="8:9" x14ac:dyDescent="0.3">
      <c r="H2920">
        <v>1</v>
      </c>
      <c r="I2920" t="s">
        <v>23</v>
      </c>
    </row>
    <row r="2921" spans="8:9" x14ac:dyDescent="0.3">
      <c r="H2921">
        <v>1</v>
      </c>
      <c r="I2921" t="s">
        <v>23</v>
      </c>
    </row>
    <row r="2922" spans="8:9" x14ac:dyDescent="0.3">
      <c r="H2922">
        <v>4</v>
      </c>
      <c r="I2922" t="s">
        <v>23</v>
      </c>
    </row>
    <row r="2923" spans="8:9" x14ac:dyDescent="0.3">
      <c r="H2923">
        <v>4</v>
      </c>
      <c r="I2923" t="s">
        <v>23</v>
      </c>
    </row>
    <row r="2924" spans="8:9" x14ac:dyDescent="0.3">
      <c r="H2924">
        <v>3</v>
      </c>
      <c r="I2924" t="s">
        <v>23</v>
      </c>
    </row>
    <row r="2925" spans="8:9" x14ac:dyDescent="0.3">
      <c r="H2925">
        <v>1</v>
      </c>
      <c r="I2925" t="s">
        <v>23</v>
      </c>
    </row>
    <row r="2926" spans="8:9" x14ac:dyDescent="0.3">
      <c r="H2926">
        <v>2</v>
      </c>
      <c r="I2926" t="s">
        <v>23</v>
      </c>
    </row>
    <row r="2927" spans="8:9" x14ac:dyDescent="0.3">
      <c r="H2927">
        <v>1</v>
      </c>
      <c r="I2927" t="s">
        <v>23</v>
      </c>
    </row>
    <row r="2928" spans="8:9" x14ac:dyDescent="0.3">
      <c r="H2928">
        <v>1</v>
      </c>
      <c r="I2928" t="s">
        <v>23</v>
      </c>
    </row>
    <row r="2929" spans="8:9" x14ac:dyDescent="0.3">
      <c r="H2929">
        <v>1</v>
      </c>
      <c r="I2929" t="s">
        <v>23</v>
      </c>
    </row>
    <row r="2930" spans="8:9" x14ac:dyDescent="0.3">
      <c r="H2930">
        <v>3</v>
      </c>
      <c r="I2930" t="s">
        <v>23</v>
      </c>
    </row>
    <row r="2931" spans="8:9" x14ac:dyDescent="0.3">
      <c r="H2931">
        <v>1</v>
      </c>
      <c r="I2931" t="s">
        <v>23</v>
      </c>
    </row>
    <row r="2932" spans="8:9" x14ac:dyDescent="0.3">
      <c r="H2932">
        <v>1</v>
      </c>
      <c r="I2932" t="s">
        <v>23</v>
      </c>
    </row>
    <row r="2933" spans="8:9" x14ac:dyDescent="0.3">
      <c r="H2933">
        <v>1</v>
      </c>
      <c r="I2933" t="s">
        <v>23</v>
      </c>
    </row>
    <row r="2934" spans="8:9" x14ac:dyDescent="0.3">
      <c r="H2934">
        <v>1</v>
      </c>
      <c r="I2934" t="s">
        <v>23</v>
      </c>
    </row>
    <row r="2935" spans="8:9" x14ac:dyDescent="0.3">
      <c r="H2935">
        <v>2</v>
      </c>
      <c r="I2935" t="s">
        <v>23</v>
      </c>
    </row>
    <row r="2936" spans="8:9" x14ac:dyDescent="0.3">
      <c r="H2936">
        <v>3</v>
      </c>
      <c r="I2936" t="s">
        <v>23</v>
      </c>
    </row>
    <row r="2937" spans="8:9" x14ac:dyDescent="0.3">
      <c r="H2937">
        <v>1</v>
      </c>
      <c r="I2937" t="s">
        <v>23</v>
      </c>
    </row>
    <row r="2938" spans="8:9" x14ac:dyDescent="0.3">
      <c r="H2938">
        <v>2</v>
      </c>
      <c r="I2938" t="s">
        <v>23</v>
      </c>
    </row>
    <row r="2939" spans="8:9" x14ac:dyDescent="0.3">
      <c r="H2939">
        <v>1</v>
      </c>
      <c r="I2939" t="s">
        <v>23</v>
      </c>
    </row>
    <row r="2940" spans="8:9" x14ac:dyDescent="0.3">
      <c r="H2940">
        <v>1</v>
      </c>
      <c r="I2940" t="s">
        <v>23</v>
      </c>
    </row>
    <row r="2941" spans="8:9" x14ac:dyDescent="0.3">
      <c r="H2941">
        <v>2</v>
      </c>
      <c r="I2941" t="s">
        <v>23</v>
      </c>
    </row>
    <row r="2942" spans="8:9" x14ac:dyDescent="0.3">
      <c r="H2942">
        <v>3</v>
      </c>
      <c r="I2942" t="s">
        <v>23</v>
      </c>
    </row>
    <row r="2943" spans="8:9" x14ac:dyDescent="0.3">
      <c r="H2943">
        <v>1</v>
      </c>
      <c r="I2943" t="s">
        <v>23</v>
      </c>
    </row>
    <row r="2944" spans="8:9" x14ac:dyDescent="0.3">
      <c r="H2944">
        <v>2</v>
      </c>
      <c r="I2944" t="s">
        <v>23</v>
      </c>
    </row>
    <row r="2945" spans="8:9" x14ac:dyDescent="0.3">
      <c r="H2945">
        <v>3</v>
      </c>
      <c r="I2945" t="s">
        <v>23</v>
      </c>
    </row>
    <row r="2946" spans="8:9" x14ac:dyDescent="0.3">
      <c r="H2946">
        <v>4</v>
      </c>
      <c r="I2946" t="s">
        <v>23</v>
      </c>
    </row>
    <row r="2947" spans="8:9" x14ac:dyDescent="0.3">
      <c r="H2947">
        <v>4</v>
      </c>
      <c r="I2947" t="s">
        <v>23</v>
      </c>
    </row>
    <row r="2948" spans="8:9" x14ac:dyDescent="0.3">
      <c r="H2948">
        <v>1</v>
      </c>
      <c r="I2948" t="s">
        <v>23</v>
      </c>
    </row>
    <row r="2949" spans="8:9" x14ac:dyDescent="0.3">
      <c r="H2949">
        <v>1</v>
      </c>
      <c r="I2949" t="s">
        <v>23</v>
      </c>
    </row>
    <row r="2950" spans="8:9" x14ac:dyDescent="0.3">
      <c r="H2950">
        <v>2</v>
      </c>
      <c r="I2950" t="s">
        <v>23</v>
      </c>
    </row>
    <row r="2951" spans="8:9" x14ac:dyDescent="0.3">
      <c r="H2951">
        <v>1</v>
      </c>
      <c r="I2951" t="s">
        <v>23</v>
      </c>
    </row>
    <row r="2952" spans="8:9" x14ac:dyDescent="0.3">
      <c r="H2952">
        <v>2</v>
      </c>
      <c r="I2952" t="s">
        <v>23</v>
      </c>
    </row>
    <row r="2953" spans="8:9" x14ac:dyDescent="0.3">
      <c r="H2953">
        <v>2</v>
      </c>
      <c r="I2953" t="s">
        <v>23</v>
      </c>
    </row>
    <row r="2954" spans="8:9" x14ac:dyDescent="0.3">
      <c r="H2954">
        <v>1</v>
      </c>
      <c r="I2954" t="s">
        <v>23</v>
      </c>
    </row>
    <row r="2955" spans="8:9" x14ac:dyDescent="0.3">
      <c r="H2955">
        <v>2</v>
      </c>
      <c r="I2955" t="s">
        <v>23</v>
      </c>
    </row>
    <row r="2956" spans="8:9" x14ac:dyDescent="0.3">
      <c r="H2956">
        <v>2</v>
      </c>
      <c r="I2956" t="s">
        <v>23</v>
      </c>
    </row>
    <row r="2957" spans="8:9" x14ac:dyDescent="0.3">
      <c r="H2957">
        <v>2</v>
      </c>
      <c r="I2957" t="s">
        <v>23</v>
      </c>
    </row>
    <row r="2958" spans="8:9" x14ac:dyDescent="0.3">
      <c r="H2958">
        <v>1</v>
      </c>
      <c r="I2958" t="s">
        <v>23</v>
      </c>
    </row>
    <row r="2959" spans="8:9" x14ac:dyDescent="0.3">
      <c r="H2959">
        <v>2</v>
      </c>
      <c r="I2959" t="s">
        <v>23</v>
      </c>
    </row>
    <row r="2960" spans="8:9" x14ac:dyDescent="0.3">
      <c r="H2960">
        <v>2</v>
      </c>
      <c r="I2960" t="s">
        <v>23</v>
      </c>
    </row>
    <row r="2961" spans="8:9" x14ac:dyDescent="0.3">
      <c r="H2961">
        <v>3</v>
      </c>
      <c r="I2961" t="s">
        <v>23</v>
      </c>
    </row>
    <row r="2962" spans="8:9" x14ac:dyDescent="0.3">
      <c r="H2962">
        <v>5</v>
      </c>
      <c r="I2962" t="s">
        <v>23</v>
      </c>
    </row>
    <row r="2963" spans="8:9" x14ac:dyDescent="0.3">
      <c r="H2963">
        <v>1</v>
      </c>
      <c r="I2963" t="s">
        <v>23</v>
      </c>
    </row>
    <row r="2964" spans="8:9" x14ac:dyDescent="0.3">
      <c r="H2964">
        <v>1</v>
      </c>
      <c r="I2964" t="s">
        <v>23</v>
      </c>
    </row>
    <row r="2965" spans="8:9" x14ac:dyDescent="0.3">
      <c r="H2965">
        <v>2</v>
      </c>
      <c r="I2965" t="s">
        <v>23</v>
      </c>
    </row>
    <row r="2966" spans="8:9" x14ac:dyDescent="0.3">
      <c r="H2966">
        <v>1</v>
      </c>
      <c r="I2966" t="s">
        <v>23</v>
      </c>
    </row>
    <row r="2967" spans="8:9" x14ac:dyDescent="0.3">
      <c r="H2967">
        <v>1</v>
      </c>
      <c r="I2967" t="s">
        <v>23</v>
      </c>
    </row>
    <row r="2968" spans="8:9" x14ac:dyDescent="0.3">
      <c r="H2968">
        <v>3</v>
      </c>
      <c r="I2968" t="s">
        <v>23</v>
      </c>
    </row>
    <row r="2969" spans="8:9" x14ac:dyDescent="0.3">
      <c r="H2969">
        <v>1</v>
      </c>
      <c r="I2969" t="s">
        <v>23</v>
      </c>
    </row>
    <row r="2970" spans="8:9" x14ac:dyDescent="0.3">
      <c r="H2970">
        <v>2</v>
      </c>
      <c r="I2970" t="s">
        <v>23</v>
      </c>
    </row>
    <row r="2971" spans="8:9" x14ac:dyDescent="0.3">
      <c r="H2971">
        <v>2</v>
      </c>
      <c r="I2971" t="s">
        <v>23</v>
      </c>
    </row>
    <row r="2972" spans="8:9" x14ac:dyDescent="0.3">
      <c r="H2972">
        <v>3</v>
      </c>
      <c r="I2972" t="s">
        <v>23</v>
      </c>
    </row>
    <row r="2973" spans="8:9" x14ac:dyDescent="0.3">
      <c r="H2973">
        <v>1</v>
      </c>
      <c r="I2973" t="s">
        <v>23</v>
      </c>
    </row>
    <row r="2974" spans="8:9" x14ac:dyDescent="0.3">
      <c r="H2974">
        <v>1</v>
      </c>
      <c r="I2974" t="s">
        <v>23</v>
      </c>
    </row>
    <row r="2975" spans="8:9" x14ac:dyDescent="0.3">
      <c r="H2975">
        <v>2</v>
      </c>
      <c r="I2975" t="s">
        <v>23</v>
      </c>
    </row>
    <row r="2976" spans="8:9" x14ac:dyDescent="0.3">
      <c r="H2976">
        <v>1</v>
      </c>
      <c r="I2976" t="s">
        <v>23</v>
      </c>
    </row>
    <row r="2977" spans="8:9" x14ac:dyDescent="0.3">
      <c r="H2977">
        <v>2</v>
      </c>
      <c r="I2977" t="s">
        <v>23</v>
      </c>
    </row>
    <row r="2978" spans="8:9" x14ac:dyDescent="0.3">
      <c r="H2978">
        <v>1</v>
      </c>
      <c r="I2978" t="s">
        <v>23</v>
      </c>
    </row>
    <row r="2979" spans="8:9" x14ac:dyDescent="0.3">
      <c r="H2979">
        <v>1</v>
      </c>
      <c r="I2979" t="s">
        <v>23</v>
      </c>
    </row>
    <row r="2980" spans="8:9" x14ac:dyDescent="0.3">
      <c r="H2980">
        <v>5</v>
      </c>
      <c r="I2980" t="s">
        <v>23</v>
      </c>
    </row>
    <row r="2981" spans="8:9" x14ac:dyDescent="0.3">
      <c r="H2981">
        <v>2</v>
      </c>
      <c r="I2981" t="s">
        <v>23</v>
      </c>
    </row>
    <row r="2982" spans="8:9" x14ac:dyDescent="0.3">
      <c r="H2982">
        <v>1</v>
      </c>
      <c r="I2982" t="s">
        <v>23</v>
      </c>
    </row>
    <row r="2983" spans="8:9" x14ac:dyDescent="0.3">
      <c r="H2983">
        <v>2</v>
      </c>
      <c r="I2983" t="s">
        <v>23</v>
      </c>
    </row>
    <row r="2984" spans="8:9" x14ac:dyDescent="0.3">
      <c r="H2984">
        <v>4</v>
      </c>
      <c r="I2984" t="s">
        <v>23</v>
      </c>
    </row>
    <row r="2985" spans="8:9" x14ac:dyDescent="0.3">
      <c r="H2985">
        <v>1</v>
      </c>
      <c r="I2985" t="s">
        <v>23</v>
      </c>
    </row>
    <row r="2986" spans="8:9" x14ac:dyDescent="0.3">
      <c r="H2986">
        <v>2</v>
      </c>
      <c r="I2986" t="s">
        <v>23</v>
      </c>
    </row>
    <row r="2987" spans="8:9" x14ac:dyDescent="0.3">
      <c r="H2987">
        <v>1</v>
      </c>
      <c r="I2987" t="s">
        <v>23</v>
      </c>
    </row>
    <row r="2988" spans="8:9" x14ac:dyDescent="0.3">
      <c r="H2988">
        <v>1</v>
      </c>
      <c r="I2988" t="s">
        <v>23</v>
      </c>
    </row>
    <row r="2989" spans="8:9" x14ac:dyDescent="0.3">
      <c r="H2989">
        <v>1</v>
      </c>
      <c r="I2989" t="s">
        <v>23</v>
      </c>
    </row>
    <row r="2990" spans="8:9" x14ac:dyDescent="0.3">
      <c r="H2990">
        <v>2</v>
      </c>
      <c r="I2990" t="s">
        <v>23</v>
      </c>
    </row>
    <row r="2991" spans="8:9" x14ac:dyDescent="0.3">
      <c r="H2991">
        <v>3</v>
      </c>
      <c r="I2991" t="s">
        <v>23</v>
      </c>
    </row>
    <row r="2992" spans="8:9" x14ac:dyDescent="0.3">
      <c r="H2992">
        <v>2</v>
      </c>
      <c r="I2992" t="s">
        <v>23</v>
      </c>
    </row>
    <row r="2993" spans="8:9" x14ac:dyDescent="0.3">
      <c r="H2993">
        <v>5</v>
      </c>
      <c r="I2993" t="s">
        <v>23</v>
      </c>
    </row>
    <row r="2994" spans="8:9" x14ac:dyDescent="0.3">
      <c r="H2994">
        <v>1</v>
      </c>
      <c r="I2994" t="s">
        <v>23</v>
      </c>
    </row>
    <row r="2995" spans="8:9" x14ac:dyDescent="0.3">
      <c r="H2995">
        <v>2</v>
      </c>
      <c r="I2995" t="s">
        <v>23</v>
      </c>
    </row>
    <row r="2996" spans="8:9" x14ac:dyDescent="0.3">
      <c r="H2996">
        <v>2</v>
      </c>
      <c r="I2996" t="s">
        <v>23</v>
      </c>
    </row>
    <row r="2997" spans="8:9" x14ac:dyDescent="0.3">
      <c r="H2997">
        <v>1</v>
      </c>
      <c r="I2997" t="s">
        <v>23</v>
      </c>
    </row>
    <row r="2998" spans="8:9" x14ac:dyDescent="0.3">
      <c r="H2998">
        <v>1</v>
      </c>
      <c r="I2998" t="s">
        <v>23</v>
      </c>
    </row>
    <row r="2999" spans="8:9" x14ac:dyDescent="0.3">
      <c r="H2999">
        <v>3</v>
      </c>
      <c r="I2999" t="s">
        <v>23</v>
      </c>
    </row>
    <row r="3000" spans="8:9" x14ac:dyDescent="0.3">
      <c r="H3000">
        <v>2</v>
      </c>
      <c r="I3000" t="s">
        <v>23</v>
      </c>
    </row>
    <row r="3001" spans="8:9" x14ac:dyDescent="0.3">
      <c r="H3001">
        <v>1</v>
      </c>
      <c r="I3001" t="s">
        <v>23</v>
      </c>
    </row>
    <row r="3002" spans="8:9" x14ac:dyDescent="0.3">
      <c r="H3002">
        <v>2</v>
      </c>
      <c r="I3002" t="s">
        <v>23</v>
      </c>
    </row>
    <row r="3003" spans="8:9" x14ac:dyDescent="0.3">
      <c r="H3003">
        <v>2</v>
      </c>
      <c r="I3003" t="s">
        <v>23</v>
      </c>
    </row>
    <row r="3004" spans="8:9" x14ac:dyDescent="0.3">
      <c r="H3004">
        <v>1</v>
      </c>
      <c r="I3004" t="s">
        <v>23</v>
      </c>
    </row>
    <row r="3005" spans="8:9" x14ac:dyDescent="0.3">
      <c r="H3005">
        <v>2</v>
      </c>
      <c r="I3005" t="s">
        <v>23</v>
      </c>
    </row>
    <row r="3006" spans="8:9" x14ac:dyDescent="0.3">
      <c r="H3006">
        <v>2</v>
      </c>
      <c r="I3006" t="s">
        <v>23</v>
      </c>
    </row>
    <row r="3007" spans="8:9" x14ac:dyDescent="0.3">
      <c r="H3007">
        <v>2</v>
      </c>
      <c r="I3007" t="s">
        <v>23</v>
      </c>
    </row>
    <row r="3008" spans="8:9" x14ac:dyDescent="0.3">
      <c r="H3008">
        <v>1</v>
      </c>
      <c r="I3008" t="s">
        <v>23</v>
      </c>
    </row>
    <row r="3009" spans="8:9" x14ac:dyDescent="0.3">
      <c r="H3009">
        <v>2</v>
      </c>
      <c r="I3009" t="s">
        <v>23</v>
      </c>
    </row>
    <row r="3010" spans="8:9" x14ac:dyDescent="0.3">
      <c r="H3010">
        <v>3</v>
      </c>
      <c r="I3010" t="s">
        <v>23</v>
      </c>
    </row>
    <row r="3011" spans="8:9" x14ac:dyDescent="0.3">
      <c r="H3011">
        <v>3</v>
      </c>
      <c r="I3011" t="s">
        <v>23</v>
      </c>
    </row>
    <row r="3012" spans="8:9" x14ac:dyDescent="0.3">
      <c r="H3012">
        <v>2</v>
      </c>
      <c r="I3012" t="s">
        <v>23</v>
      </c>
    </row>
    <row r="3013" spans="8:9" x14ac:dyDescent="0.3">
      <c r="H3013">
        <v>2</v>
      </c>
      <c r="I3013" t="s">
        <v>23</v>
      </c>
    </row>
    <row r="3014" spans="8:9" x14ac:dyDescent="0.3">
      <c r="H3014">
        <v>1</v>
      </c>
      <c r="I3014" t="s">
        <v>23</v>
      </c>
    </row>
    <row r="3015" spans="8:9" x14ac:dyDescent="0.3">
      <c r="H3015">
        <v>3</v>
      </c>
      <c r="I3015" t="s">
        <v>23</v>
      </c>
    </row>
    <row r="3016" spans="8:9" x14ac:dyDescent="0.3">
      <c r="H3016">
        <v>2</v>
      </c>
      <c r="I3016" t="s">
        <v>23</v>
      </c>
    </row>
    <row r="3017" spans="8:9" x14ac:dyDescent="0.3">
      <c r="H3017">
        <v>2</v>
      </c>
      <c r="I3017" t="s">
        <v>23</v>
      </c>
    </row>
    <row r="3018" spans="8:9" x14ac:dyDescent="0.3">
      <c r="H3018">
        <v>3</v>
      </c>
      <c r="I3018" t="s">
        <v>23</v>
      </c>
    </row>
    <row r="3019" spans="8:9" x14ac:dyDescent="0.3">
      <c r="H3019">
        <v>1</v>
      </c>
      <c r="I3019" t="s">
        <v>23</v>
      </c>
    </row>
    <row r="3020" spans="8:9" x14ac:dyDescent="0.3">
      <c r="H3020">
        <v>2</v>
      </c>
      <c r="I3020" t="s">
        <v>23</v>
      </c>
    </row>
    <row r="3021" spans="8:9" x14ac:dyDescent="0.3">
      <c r="H3021">
        <v>2</v>
      </c>
      <c r="I3021" t="s">
        <v>23</v>
      </c>
    </row>
    <row r="3022" spans="8:9" x14ac:dyDescent="0.3">
      <c r="H3022">
        <v>4</v>
      </c>
      <c r="I3022" t="s">
        <v>23</v>
      </c>
    </row>
    <row r="3023" spans="8:9" x14ac:dyDescent="0.3">
      <c r="H3023">
        <v>1</v>
      </c>
      <c r="I3023" t="s">
        <v>23</v>
      </c>
    </row>
    <row r="3024" spans="8:9" x14ac:dyDescent="0.3">
      <c r="H3024">
        <v>1</v>
      </c>
      <c r="I3024" t="s">
        <v>23</v>
      </c>
    </row>
    <row r="3025" spans="8:9" x14ac:dyDescent="0.3">
      <c r="H3025">
        <v>1</v>
      </c>
      <c r="I3025" t="s">
        <v>23</v>
      </c>
    </row>
    <row r="3026" spans="8:9" x14ac:dyDescent="0.3">
      <c r="H3026">
        <v>2</v>
      </c>
      <c r="I3026" t="s">
        <v>23</v>
      </c>
    </row>
    <row r="3027" spans="8:9" x14ac:dyDescent="0.3">
      <c r="H3027">
        <v>2</v>
      </c>
      <c r="I3027" t="s">
        <v>23</v>
      </c>
    </row>
    <row r="3028" spans="8:9" x14ac:dyDescent="0.3">
      <c r="H3028">
        <v>1</v>
      </c>
      <c r="I3028" t="s">
        <v>23</v>
      </c>
    </row>
    <row r="3029" spans="8:9" x14ac:dyDescent="0.3">
      <c r="H3029">
        <v>2</v>
      </c>
      <c r="I3029" t="s">
        <v>23</v>
      </c>
    </row>
    <row r="3030" spans="8:9" x14ac:dyDescent="0.3">
      <c r="H3030">
        <v>1</v>
      </c>
      <c r="I3030" t="s">
        <v>23</v>
      </c>
    </row>
    <row r="3031" spans="8:9" x14ac:dyDescent="0.3">
      <c r="H3031">
        <v>1</v>
      </c>
      <c r="I3031" t="s">
        <v>23</v>
      </c>
    </row>
    <row r="3032" spans="8:9" x14ac:dyDescent="0.3">
      <c r="H3032">
        <v>3</v>
      </c>
      <c r="I3032" t="s">
        <v>23</v>
      </c>
    </row>
    <row r="3033" spans="8:9" x14ac:dyDescent="0.3">
      <c r="H3033">
        <v>1</v>
      </c>
      <c r="I3033" t="s">
        <v>23</v>
      </c>
    </row>
    <row r="3034" spans="8:9" x14ac:dyDescent="0.3">
      <c r="H3034">
        <v>2</v>
      </c>
      <c r="I3034" t="s">
        <v>23</v>
      </c>
    </row>
    <row r="3035" spans="8:9" x14ac:dyDescent="0.3">
      <c r="H3035">
        <v>4</v>
      </c>
      <c r="I3035" t="s">
        <v>23</v>
      </c>
    </row>
    <row r="3036" spans="8:9" x14ac:dyDescent="0.3">
      <c r="H3036">
        <v>2</v>
      </c>
      <c r="I3036" t="s">
        <v>23</v>
      </c>
    </row>
    <row r="3037" spans="8:9" x14ac:dyDescent="0.3">
      <c r="H3037">
        <v>1</v>
      </c>
      <c r="I3037" t="s">
        <v>23</v>
      </c>
    </row>
    <row r="3038" spans="8:9" x14ac:dyDescent="0.3">
      <c r="H3038">
        <v>5</v>
      </c>
      <c r="I3038" t="s">
        <v>23</v>
      </c>
    </row>
    <row r="3039" spans="8:9" x14ac:dyDescent="0.3">
      <c r="H3039">
        <v>5</v>
      </c>
      <c r="I3039" t="s">
        <v>23</v>
      </c>
    </row>
    <row r="3040" spans="8:9" x14ac:dyDescent="0.3">
      <c r="H3040">
        <v>1</v>
      </c>
      <c r="I3040" t="s">
        <v>23</v>
      </c>
    </row>
    <row r="3041" spans="8:9" x14ac:dyDescent="0.3">
      <c r="H3041">
        <v>2</v>
      </c>
      <c r="I3041" t="s">
        <v>23</v>
      </c>
    </row>
    <row r="3042" spans="8:9" x14ac:dyDescent="0.3">
      <c r="H3042">
        <v>1</v>
      </c>
      <c r="I3042" t="s">
        <v>23</v>
      </c>
    </row>
    <row r="3043" spans="8:9" x14ac:dyDescent="0.3">
      <c r="H3043">
        <v>1</v>
      </c>
      <c r="I3043" t="s">
        <v>23</v>
      </c>
    </row>
    <row r="3044" spans="8:9" x14ac:dyDescent="0.3">
      <c r="H3044">
        <v>2</v>
      </c>
      <c r="I3044" t="s">
        <v>23</v>
      </c>
    </row>
    <row r="3045" spans="8:9" x14ac:dyDescent="0.3">
      <c r="H3045">
        <v>2</v>
      </c>
      <c r="I3045" t="s">
        <v>23</v>
      </c>
    </row>
    <row r="3046" spans="8:9" x14ac:dyDescent="0.3">
      <c r="H3046">
        <v>3</v>
      </c>
      <c r="I3046" t="s">
        <v>23</v>
      </c>
    </row>
    <row r="3047" spans="8:9" x14ac:dyDescent="0.3">
      <c r="H3047">
        <v>1</v>
      </c>
      <c r="I3047" t="s">
        <v>23</v>
      </c>
    </row>
    <row r="3048" spans="8:9" x14ac:dyDescent="0.3">
      <c r="H3048">
        <v>2</v>
      </c>
      <c r="I3048" t="s">
        <v>23</v>
      </c>
    </row>
    <row r="3049" spans="8:9" x14ac:dyDescent="0.3">
      <c r="H3049">
        <v>2</v>
      </c>
      <c r="I3049" t="s">
        <v>23</v>
      </c>
    </row>
    <row r="3050" spans="8:9" x14ac:dyDescent="0.3">
      <c r="H3050">
        <v>2</v>
      </c>
      <c r="I3050" t="s">
        <v>23</v>
      </c>
    </row>
    <row r="3051" spans="8:9" x14ac:dyDescent="0.3">
      <c r="H3051">
        <v>2</v>
      </c>
      <c r="I3051" t="s">
        <v>23</v>
      </c>
    </row>
    <row r="3052" spans="8:9" x14ac:dyDescent="0.3">
      <c r="H3052">
        <v>4</v>
      </c>
      <c r="I3052" t="s">
        <v>23</v>
      </c>
    </row>
    <row r="3053" spans="8:9" x14ac:dyDescent="0.3">
      <c r="H3053">
        <v>1</v>
      </c>
      <c r="I3053" t="s">
        <v>23</v>
      </c>
    </row>
    <row r="3054" spans="8:9" x14ac:dyDescent="0.3">
      <c r="H3054">
        <v>2</v>
      </c>
      <c r="I3054" t="s">
        <v>23</v>
      </c>
    </row>
    <row r="3055" spans="8:9" x14ac:dyDescent="0.3">
      <c r="H3055">
        <v>4</v>
      </c>
      <c r="I3055" t="s">
        <v>23</v>
      </c>
    </row>
    <row r="3056" spans="8:9" x14ac:dyDescent="0.3">
      <c r="H3056">
        <v>1</v>
      </c>
      <c r="I3056" t="s">
        <v>23</v>
      </c>
    </row>
    <row r="3057" spans="8:9" x14ac:dyDescent="0.3">
      <c r="H3057">
        <v>1</v>
      </c>
      <c r="I3057" t="s">
        <v>23</v>
      </c>
    </row>
    <row r="3058" spans="8:9" x14ac:dyDescent="0.3">
      <c r="H3058">
        <v>2</v>
      </c>
      <c r="I3058" t="s">
        <v>23</v>
      </c>
    </row>
    <row r="3059" spans="8:9" x14ac:dyDescent="0.3">
      <c r="H3059">
        <v>2</v>
      </c>
      <c r="I3059" t="s">
        <v>23</v>
      </c>
    </row>
    <row r="3060" spans="8:9" x14ac:dyDescent="0.3">
      <c r="H3060">
        <v>3</v>
      </c>
      <c r="I3060" t="s">
        <v>23</v>
      </c>
    </row>
    <row r="3061" spans="8:9" x14ac:dyDescent="0.3">
      <c r="H3061">
        <v>2</v>
      </c>
      <c r="I3061" t="s">
        <v>23</v>
      </c>
    </row>
    <row r="3062" spans="8:9" x14ac:dyDescent="0.3">
      <c r="H3062">
        <v>2</v>
      </c>
      <c r="I3062" t="s">
        <v>23</v>
      </c>
    </row>
    <row r="3063" spans="8:9" x14ac:dyDescent="0.3">
      <c r="H3063">
        <v>1</v>
      </c>
      <c r="I3063" t="s">
        <v>23</v>
      </c>
    </row>
    <row r="3064" spans="8:9" x14ac:dyDescent="0.3">
      <c r="H3064">
        <v>2</v>
      </c>
      <c r="I3064" t="s">
        <v>23</v>
      </c>
    </row>
    <row r="3065" spans="8:9" x14ac:dyDescent="0.3">
      <c r="H3065">
        <v>2</v>
      </c>
      <c r="I3065" t="s">
        <v>23</v>
      </c>
    </row>
    <row r="3066" spans="8:9" x14ac:dyDescent="0.3">
      <c r="H3066">
        <v>2</v>
      </c>
      <c r="I3066" t="s">
        <v>23</v>
      </c>
    </row>
    <row r="3067" spans="8:9" x14ac:dyDescent="0.3">
      <c r="H3067">
        <v>1</v>
      </c>
      <c r="I3067" t="s">
        <v>23</v>
      </c>
    </row>
    <row r="3068" spans="8:9" x14ac:dyDescent="0.3">
      <c r="H3068">
        <v>2</v>
      </c>
      <c r="I3068" t="s">
        <v>23</v>
      </c>
    </row>
    <row r="3069" spans="8:9" x14ac:dyDescent="0.3">
      <c r="H3069">
        <v>2</v>
      </c>
      <c r="I3069" t="s">
        <v>23</v>
      </c>
    </row>
    <row r="3070" spans="8:9" x14ac:dyDescent="0.3">
      <c r="H3070">
        <v>2</v>
      </c>
      <c r="I3070" t="s">
        <v>23</v>
      </c>
    </row>
    <row r="3071" spans="8:9" x14ac:dyDescent="0.3">
      <c r="H3071">
        <v>2</v>
      </c>
      <c r="I3071" t="s">
        <v>23</v>
      </c>
    </row>
    <row r="3072" spans="8:9" x14ac:dyDescent="0.3">
      <c r="H3072">
        <v>2</v>
      </c>
      <c r="I3072" t="s">
        <v>23</v>
      </c>
    </row>
    <row r="3073" spans="8:9" x14ac:dyDescent="0.3">
      <c r="H3073">
        <v>4</v>
      </c>
      <c r="I3073" t="s">
        <v>23</v>
      </c>
    </row>
    <row r="3074" spans="8:9" x14ac:dyDescent="0.3">
      <c r="H3074">
        <v>1</v>
      </c>
      <c r="I3074" t="s">
        <v>23</v>
      </c>
    </row>
    <row r="3075" spans="8:9" x14ac:dyDescent="0.3">
      <c r="H3075">
        <v>1</v>
      </c>
      <c r="I3075" t="s">
        <v>23</v>
      </c>
    </row>
    <row r="3076" spans="8:9" x14ac:dyDescent="0.3">
      <c r="H3076">
        <v>5</v>
      </c>
      <c r="I3076" t="s">
        <v>23</v>
      </c>
    </row>
    <row r="3077" spans="8:9" x14ac:dyDescent="0.3">
      <c r="H3077">
        <v>2</v>
      </c>
      <c r="I3077" t="s">
        <v>23</v>
      </c>
    </row>
    <row r="3078" spans="8:9" x14ac:dyDescent="0.3">
      <c r="H3078">
        <v>1</v>
      </c>
      <c r="I3078" t="s">
        <v>23</v>
      </c>
    </row>
    <row r="3079" spans="8:9" x14ac:dyDescent="0.3">
      <c r="H3079">
        <v>2</v>
      </c>
      <c r="I3079" t="s">
        <v>23</v>
      </c>
    </row>
    <row r="3080" spans="8:9" x14ac:dyDescent="0.3">
      <c r="H3080">
        <v>1</v>
      </c>
      <c r="I3080" t="s">
        <v>23</v>
      </c>
    </row>
    <row r="3081" spans="8:9" x14ac:dyDescent="0.3">
      <c r="H3081">
        <v>1</v>
      </c>
      <c r="I3081" t="s">
        <v>23</v>
      </c>
    </row>
    <row r="3082" spans="8:9" x14ac:dyDescent="0.3">
      <c r="H3082">
        <v>3</v>
      </c>
      <c r="I3082" t="s">
        <v>23</v>
      </c>
    </row>
    <row r="3083" spans="8:9" x14ac:dyDescent="0.3">
      <c r="H3083">
        <v>3</v>
      </c>
      <c r="I3083" t="s">
        <v>23</v>
      </c>
    </row>
    <row r="3084" spans="8:9" x14ac:dyDescent="0.3">
      <c r="H3084">
        <v>1</v>
      </c>
      <c r="I3084" t="s">
        <v>23</v>
      </c>
    </row>
    <row r="3085" spans="8:9" x14ac:dyDescent="0.3">
      <c r="H3085">
        <v>2</v>
      </c>
      <c r="I3085" t="s">
        <v>23</v>
      </c>
    </row>
    <row r="3086" spans="8:9" x14ac:dyDescent="0.3">
      <c r="H3086">
        <v>2</v>
      </c>
      <c r="I3086" t="s">
        <v>23</v>
      </c>
    </row>
    <row r="3087" spans="8:9" x14ac:dyDescent="0.3">
      <c r="H3087">
        <v>2</v>
      </c>
      <c r="I3087" t="s">
        <v>23</v>
      </c>
    </row>
    <row r="3088" spans="8:9" x14ac:dyDescent="0.3">
      <c r="H3088">
        <v>1</v>
      </c>
      <c r="I3088" t="s">
        <v>23</v>
      </c>
    </row>
    <row r="3089" spans="8:9" x14ac:dyDescent="0.3">
      <c r="H3089">
        <v>1</v>
      </c>
      <c r="I3089" t="s">
        <v>23</v>
      </c>
    </row>
    <row r="3090" spans="8:9" x14ac:dyDescent="0.3">
      <c r="H3090">
        <v>2</v>
      </c>
      <c r="I3090" t="s">
        <v>23</v>
      </c>
    </row>
    <row r="3091" spans="8:9" x14ac:dyDescent="0.3">
      <c r="H3091">
        <v>2</v>
      </c>
      <c r="I3091" t="s">
        <v>23</v>
      </c>
    </row>
    <row r="3092" spans="8:9" x14ac:dyDescent="0.3">
      <c r="H3092">
        <v>3</v>
      </c>
      <c r="I3092" t="s">
        <v>23</v>
      </c>
    </row>
    <row r="3093" spans="8:9" x14ac:dyDescent="0.3">
      <c r="H3093">
        <v>2</v>
      </c>
      <c r="I3093" t="s">
        <v>23</v>
      </c>
    </row>
    <row r="3094" spans="8:9" x14ac:dyDescent="0.3">
      <c r="H3094">
        <v>3</v>
      </c>
      <c r="I3094" t="s">
        <v>23</v>
      </c>
    </row>
    <row r="3095" spans="8:9" x14ac:dyDescent="0.3">
      <c r="H3095">
        <v>1</v>
      </c>
      <c r="I3095" t="s">
        <v>23</v>
      </c>
    </row>
    <row r="3096" spans="8:9" x14ac:dyDescent="0.3">
      <c r="H3096">
        <v>5</v>
      </c>
      <c r="I3096" t="s">
        <v>23</v>
      </c>
    </row>
    <row r="3097" spans="8:9" x14ac:dyDescent="0.3">
      <c r="H3097">
        <v>4</v>
      </c>
      <c r="I3097" t="s">
        <v>23</v>
      </c>
    </row>
    <row r="3098" spans="8:9" x14ac:dyDescent="0.3">
      <c r="H3098">
        <v>2</v>
      </c>
      <c r="I3098" t="s">
        <v>23</v>
      </c>
    </row>
    <row r="3099" spans="8:9" x14ac:dyDescent="0.3">
      <c r="H3099">
        <v>3</v>
      </c>
      <c r="I3099" t="s">
        <v>23</v>
      </c>
    </row>
    <row r="3100" spans="8:9" x14ac:dyDescent="0.3">
      <c r="H3100">
        <v>2</v>
      </c>
      <c r="I3100" t="s">
        <v>23</v>
      </c>
    </row>
    <row r="3101" spans="8:9" x14ac:dyDescent="0.3">
      <c r="H3101">
        <v>1</v>
      </c>
      <c r="I3101" t="s">
        <v>23</v>
      </c>
    </row>
    <row r="3102" spans="8:9" x14ac:dyDescent="0.3">
      <c r="H3102">
        <v>2</v>
      </c>
      <c r="I3102" t="s">
        <v>23</v>
      </c>
    </row>
    <row r="3103" spans="8:9" x14ac:dyDescent="0.3">
      <c r="H3103">
        <v>2</v>
      </c>
      <c r="I3103" t="s">
        <v>23</v>
      </c>
    </row>
    <row r="3104" spans="8:9" x14ac:dyDescent="0.3">
      <c r="H3104">
        <v>1</v>
      </c>
      <c r="I3104" t="s">
        <v>23</v>
      </c>
    </row>
    <row r="3105" spans="8:9" x14ac:dyDescent="0.3">
      <c r="H3105">
        <v>1</v>
      </c>
      <c r="I3105" t="s">
        <v>23</v>
      </c>
    </row>
    <row r="3106" spans="8:9" x14ac:dyDescent="0.3">
      <c r="H3106">
        <v>1</v>
      </c>
      <c r="I3106" t="s">
        <v>23</v>
      </c>
    </row>
    <row r="3107" spans="8:9" x14ac:dyDescent="0.3">
      <c r="H3107">
        <v>3</v>
      </c>
      <c r="I3107" t="s">
        <v>23</v>
      </c>
    </row>
    <row r="3108" spans="8:9" x14ac:dyDescent="0.3">
      <c r="H3108">
        <v>1</v>
      </c>
      <c r="I3108" t="s">
        <v>23</v>
      </c>
    </row>
    <row r="3109" spans="8:9" x14ac:dyDescent="0.3">
      <c r="H3109">
        <v>2</v>
      </c>
      <c r="I3109" t="s">
        <v>23</v>
      </c>
    </row>
    <row r="3110" spans="8:9" x14ac:dyDescent="0.3">
      <c r="H3110">
        <v>1</v>
      </c>
      <c r="I3110" t="s">
        <v>23</v>
      </c>
    </row>
    <row r="3111" spans="8:9" x14ac:dyDescent="0.3">
      <c r="H3111">
        <v>3</v>
      </c>
      <c r="I3111" t="s">
        <v>23</v>
      </c>
    </row>
    <row r="3112" spans="8:9" x14ac:dyDescent="0.3">
      <c r="H3112">
        <v>1</v>
      </c>
      <c r="I3112" t="s">
        <v>23</v>
      </c>
    </row>
    <row r="3113" spans="8:9" x14ac:dyDescent="0.3">
      <c r="H3113">
        <v>2</v>
      </c>
      <c r="I3113" t="s">
        <v>23</v>
      </c>
    </row>
    <row r="3114" spans="8:9" x14ac:dyDescent="0.3">
      <c r="H3114">
        <v>1</v>
      </c>
      <c r="I3114" t="s">
        <v>23</v>
      </c>
    </row>
    <row r="3115" spans="8:9" x14ac:dyDescent="0.3">
      <c r="H3115">
        <v>1</v>
      </c>
      <c r="I3115" t="s">
        <v>23</v>
      </c>
    </row>
    <row r="3116" spans="8:9" x14ac:dyDescent="0.3">
      <c r="H3116">
        <v>1</v>
      </c>
      <c r="I3116" t="s">
        <v>23</v>
      </c>
    </row>
    <row r="3117" spans="8:9" x14ac:dyDescent="0.3">
      <c r="H3117">
        <v>2</v>
      </c>
      <c r="I3117" t="s">
        <v>23</v>
      </c>
    </row>
    <row r="3118" spans="8:9" x14ac:dyDescent="0.3">
      <c r="H3118">
        <v>3</v>
      </c>
      <c r="I3118" t="s">
        <v>23</v>
      </c>
    </row>
    <row r="3119" spans="8:9" x14ac:dyDescent="0.3">
      <c r="H3119">
        <v>3</v>
      </c>
      <c r="I3119" t="s">
        <v>23</v>
      </c>
    </row>
    <row r="3120" spans="8:9" x14ac:dyDescent="0.3">
      <c r="H3120">
        <v>3</v>
      </c>
      <c r="I3120" t="s">
        <v>23</v>
      </c>
    </row>
    <row r="3121" spans="8:9" x14ac:dyDescent="0.3">
      <c r="H3121">
        <v>2</v>
      </c>
      <c r="I3121" t="s">
        <v>23</v>
      </c>
    </row>
    <row r="3122" spans="8:9" x14ac:dyDescent="0.3">
      <c r="H3122">
        <v>1</v>
      </c>
      <c r="I3122" t="s">
        <v>23</v>
      </c>
    </row>
    <row r="3123" spans="8:9" x14ac:dyDescent="0.3">
      <c r="H3123">
        <v>1</v>
      </c>
      <c r="I3123" t="s">
        <v>23</v>
      </c>
    </row>
    <row r="3124" spans="8:9" x14ac:dyDescent="0.3">
      <c r="H3124">
        <v>1</v>
      </c>
      <c r="I3124" t="s">
        <v>23</v>
      </c>
    </row>
    <row r="3125" spans="8:9" x14ac:dyDescent="0.3">
      <c r="H3125">
        <v>5</v>
      </c>
      <c r="I3125" t="s">
        <v>23</v>
      </c>
    </row>
    <row r="3126" spans="8:9" x14ac:dyDescent="0.3">
      <c r="H3126">
        <v>1</v>
      </c>
      <c r="I3126" t="s">
        <v>23</v>
      </c>
    </row>
    <row r="3127" spans="8:9" x14ac:dyDescent="0.3">
      <c r="H3127">
        <v>3</v>
      </c>
      <c r="I3127" t="s">
        <v>23</v>
      </c>
    </row>
    <row r="3128" spans="8:9" x14ac:dyDescent="0.3">
      <c r="H3128">
        <v>2</v>
      </c>
      <c r="I3128" t="s">
        <v>23</v>
      </c>
    </row>
    <row r="3129" spans="8:9" x14ac:dyDescent="0.3">
      <c r="H3129">
        <v>2</v>
      </c>
      <c r="I3129" t="s">
        <v>23</v>
      </c>
    </row>
    <row r="3130" spans="8:9" x14ac:dyDescent="0.3">
      <c r="H3130">
        <v>4</v>
      </c>
      <c r="I3130" t="s">
        <v>23</v>
      </c>
    </row>
    <row r="3131" spans="8:9" x14ac:dyDescent="0.3">
      <c r="H3131">
        <v>2</v>
      </c>
      <c r="I3131" t="s">
        <v>23</v>
      </c>
    </row>
    <row r="3132" spans="8:9" x14ac:dyDescent="0.3">
      <c r="H3132">
        <v>2</v>
      </c>
      <c r="I3132" t="s">
        <v>23</v>
      </c>
    </row>
    <row r="3133" spans="8:9" x14ac:dyDescent="0.3">
      <c r="H3133">
        <v>1</v>
      </c>
      <c r="I3133" t="s">
        <v>23</v>
      </c>
    </row>
    <row r="3134" spans="8:9" x14ac:dyDescent="0.3">
      <c r="H3134">
        <v>3</v>
      </c>
      <c r="I3134" t="s">
        <v>23</v>
      </c>
    </row>
    <row r="3135" spans="8:9" x14ac:dyDescent="0.3">
      <c r="H3135">
        <v>2</v>
      </c>
      <c r="I3135" t="s">
        <v>23</v>
      </c>
    </row>
    <row r="3136" spans="8:9" x14ac:dyDescent="0.3">
      <c r="H3136">
        <v>2</v>
      </c>
      <c r="I3136" t="s">
        <v>23</v>
      </c>
    </row>
    <row r="3137" spans="8:9" x14ac:dyDescent="0.3">
      <c r="H3137">
        <v>2</v>
      </c>
      <c r="I3137" t="s">
        <v>23</v>
      </c>
    </row>
    <row r="3138" spans="8:9" x14ac:dyDescent="0.3">
      <c r="H3138">
        <v>1</v>
      </c>
      <c r="I3138" t="s">
        <v>23</v>
      </c>
    </row>
    <row r="3139" spans="8:9" x14ac:dyDescent="0.3">
      <c r="H3139">
        <v>2</v>
      </c>
      <c r="I3139" t="s">
        <v>23</v>
      </c>
    </row>
    <row r="3140" spans="8:9" x14ac:dyDescent="0.3">
      <c r="H3140">
        <v>1</v>
      </c>
      <c r="I3140" t="s">
        <v>23</v>
      </c>
    </row>
    <row r="3141" spans="8:9" x14ac:dyDescent="0.3">
      <c r="H3141">
        <v>1</v>
      </c>
      <c r="I3141" t="s">
        <v>23</v>
      </c>
    </row>
    <row r="3142" spans="8:9" x14ac:dyDescent="0.3">
      <c r="H3142">
        <v>2</v>
      </c>
      <c r="I3142" t="s">
        <v>23</v>
      </c>
    </row>
    <row r="3143" spans="8:9" x14ac:dyDescent="0.3">
      <c r="H3143">
        <v>1</v>
      </c>
      <c r="I3143" t="s">
        <v>23</v>
      </c>
    </row>
    <row r="3144" spans="8:9" x14ac:dyDescent="0.3">
      <c r="H3144">
        <v>3</v>
      </c>
      <c r="I3144" t="s">
        <v>23</v>
      </c>
    </row>
    <row r="3145" spans="8:9" x14ac:dyDescent="0.3">
      <c r="H3145">
        <v>4</v>
      </c>
      <c r="I3145" t="s">
        <v>23</v>
      </c>
    </row>
    <row r="3146" spans="8:9" x14ac:dyDescent="0.3">
      <c r="H3146">
        <v>1</v>
      </c>
      <c r="I3146" t="s">
        <v>23</v>
      </c>
    </row>
    <row r="3147" spans="8:9" x14ac:dyDescent="0.3">
      <c r="H3147">
        <v>2</v>
      </c>
      <c r="I3147" t="s">
        <v>23</v>
      </c>
    </row>
    <row r="3148" spans="8:9" x14ac:dyDescent="0.3">
      <c r="H3148">
        <v>3</v>
      </c>
      <c r="I3148" t="s">
        <v>23</v>
      </c>
    </row>
    <row r="3149" spans="8:9" x14ac:dyDescent="0.3">
      <c r="H3149">
        <v>2</v>
      </c>
      <c r="I3149" t="s">
        <v>23</v>
      </c>
    </row>
    <row r="3150" spans="8:9" x14ac:dyDescent="0.3">
      <c r="H3150">
        <v>2</v>
      </c>
      <c r="I3150" t="s">
        <v>23</v>
      </c>
    </row>
    <row r="3151" spans="8:9" x14ac:dyDescent="0.3">
      <c r="H3151">
        <v>2</v>
      </c>
      <c r="I3151" t="s">
        <v>23</v>
      </c>
    </row>
    <row r="3152" spans="8:9" x14ac:dyDescent="0.3">
      <c r="H3152">
        <v>1</v>
      </c>
      <c r="I3152" t="s">
        <v>23</v>
      </c>
    </row>
    <row r="3153" spans="8:9" x14ac:dyDescent="0.3">
      <c r="H3153">
        <v>1</v>
      </c>
      <c r="I3153" t="s">
        <v>23</v>
      </c>
    </row>
    <row r="3154" spans="8:9" x14ac:dyDescent="0.3">
      <c r="H3154">
        <v>1</v>
      </c>
      <c r="I3154" t="s">
        <v>23</v>
      </c>
    </row>
    <row r="3155" spans="8:9" x14ac:dyDescent="0.3">
      <c r="H3155">
        <v>1</v>
      </c>
      <c r="I3155" t="s">
        <v>23</v>
      </c>
    </row>
    <row r="3156" spans="8:9" x14ac:dyDescent="0.3">
      <c r="H3156">
        <v>1</v>
      </c>
      <c r="I3156" t="s">
        <v>23</v>
      </c>
    </row>
    <row r="3157" spans="8:9" x14ac:dyDescent="0.3">
      <c r="H3157">
        <v>1</v>
      </c>
      <c r="I3157" t="s">
        <v>23</v>
      </c>
    </row>
    <row r="3158" spans="8:9" x14ac:dyDescent="0.3">
      <c r="H3158">
        <v>3</v>
      </c>
      <c r="I3158" t="s">
        <v>23</v>
      </c>
    </row>
    <row r="3159" spans="8:9" x14ac:dyDescent="0.3">
      <c r="H3159">
        <v>2</v>
      </c>
      <c r="I3159" t="s">
        <v>23</v>
      </c>
    </row>
    <row r="3160" spans="8:9" x14ac:dyDescent="0.3">
      <c r="H3160">
        <v>1</v>
      </c>
      <c r="I3160" t="s">
        <v>23</v>
      </c>
    </row>
    <row r="3161" spans="8:9" x14ac:dyDescent="0.3">
      <c r="H3161">
        <v>2</v>
      </c>
      <c r="I3161" t="s">
        <v>23</v>
      </c>
    </row>
    <row r="3162" spans="8:9" x14ac:dyDescent="0.3">
      <c r="H3162">
        <v>1</v>
      </c>
      <c r="I3162" t="s">
        <v>23</v>
      </c>
    </row>
    <row r="3163" spans="8:9" x14ac:dyDescent="0.3">
      <c r="H3163">
        <v>1</v>
      </c>
      <c r="I3163" t="s">
        <v>23</v>
      </c>
    </row>
    <row r="3164" spans="8:9" x14ac:dyDescent="0.3">
      <c r="H3164">
        <v>1</v>
      </c>
      <c r="I3164" t="s">
        <v>23</v>
      </c>
    </row>
    <row r="3165" spans="8:9" x14ac:dyDescent="0.3">
      <c r="H3165">
        <v>3</v>
      </c>
      <c r="I3165" t="s">
        <v>23</v>
      </c>
    </row>
    <row r="3166" spans="8:9" x14ac:dyDescent="0.3">
      <c r="H3166">
        <v>1</v>
      </c>
      <c r="I3166" t="s">
        <v>23</v>
      </c>
    </row>
    <row r="3167" spans="8:9" x14ac:dyDescent="0.3">
      <c r="H3167">
        <v>1</v>
      </c>
      <c r="I3167" t="s">
        <v>23</v>
      </c>
    </row>
    <row r="3168" spans="8:9" x14ac:dyDescent="0.3">
      <c r="H3168">
        <v>4</v>
      </c>
      <c r="I3168" t="s">
        <v>23</v>
      </c>
    </row>
    <row r="3169" spans="8:9" x14ac:dyDescent="0.3">
      <c r="H3169">
        <v>1</v>
      </c>
      <c r="I3169" t="s">
        <v>23</v>
      </c>
    </row>
    <row r="3170" spans="8:9" x14ac:dyDescent="0.3">
      <c r="H3170">
        <v>2</v>
      </c>
      <c r="I3170" t="s">
        <v>23</v>
      </c>
    </row>
    <row r="3171" spans="8:9" x14ac:dyDescent="0.3">
      <c r="H3171">
        <v>1</v>
      </c>
      <c r="I3171" t="s">
        <v>23</v>
      </c>
    </row>
    <row r="3172" spans="8:9" x14ac:dyDescent="0.3">
      <c r="H3172">
        <v>1</v>
      </c>
      <c r="I3172" t="s">
        <v>23</v>
      </c>
    </row>
    <row r="3173" spans="8:9" x14ac:dyDescent="0.3">
      <c r="H3173">
        <v>1</v>
      </c>
      <c r="I3173" t="s">
        <v>23</v>
      </c>
    </row>
    <row r="3174" spans="8:9" x14ac:dyDescent="0.3">
      <c r="H3174">
        <v>5</v>
      </c>
      <c r="I3174" t="s">
        <v>23</v>
      </c>
    </row>
    <row r="3175" spans="8:9" x14ac:dyDescent="0.3">
      <c r="H3175">
        <v>5</v>
      </c>
      <c r="I3175" t="s">
        <v>23</v>
      </c>
    </row>
    <row r="3176" spans="8:9" x14ac:dyDescent="0.3">
      <c r="H3176">
        <v>1</v>
      </c>
      <c r="I3176" t="s">
        <v>23</v>
      </c>
    </row>
    <row r="3177" spans="8:9" x14ac:dyDescent="0.3">
      <c r="H3177">
        <v>2</v>
      </c>
      <c r="I3177" t="s">
        <v>23</v>
      </c>
    </row>
    <row r="3178" spans="8:9" x14ac:dyDescent="0.3">
      <c r="H3178">
        <v>1</v>
      </c>
      <c r="I3178" t="s">
        <v>23</v>
      </c>
    </row>
    <row r="3179" spans="8:9" x14ac:dyDescent="0.3">
      <c r="H3179">
        <v>2</v>
      </c>
      <c r="I3179" t="s">
        <v>23</v>
      </c>
    </row>
    <row r="3180" spans="8:9" x14ac:dyDescent="0.3">
      <c r="H3180">
        <v>1</v>
      </c>
      <c r="I3180" t="s">
        <v>23</v>
      </c>
    </row>
    <row r="3181" spans="8:9" x14ac:dyDescent="0.3">
      <c r="H3181">
        <v>1</v>
      </c>
      <c r="I3181" t="s">
        <v>23</v>
      </c>
    </row>
    <row r="3182" spans="8:9" x14ac:dyDescent="0.3">
      <c r="H3182">
        <v>1</v>
      </c>
      <c r="I3182" t="s">
        <v>23</v>
      </c>
    </row>
    <row r="3183" spans="8:9" x14ac:dyDescent="0.3">
      <c r="H3183">
        <v>1</v>
      </c>
      <c r="I3183" t="s">
        <v>23</v>
      </c>
    </row>
    <row r="3184" spans="8:9" x14ac:dyDescent="0.3">
      <c r="H3184">
        <v>1</v>
      </c>
      <c r="I3184" t="s">
        <v>23</v>
      </c>
    </row>
    <row r="3185" spans="8:9" x14ac:dyDescent="0.3">
      <c r="H3185">
        <v>2</v>
      </c>
      <c r="I3185" t="s">
        <v>23</v>
      </c>
    </row>
    <row r="3186" spans="8:9" x14ac:dyDescent="0.3">
      <c r="H3186">
        <v>1</v>
      </c>
      <c r="I3186" t="s">
        <v>23</v>
      </c>
    </row>
    <row r="3187" spans="8:9" x14ac:dyDescent="0.3">
      <c r="H3187">
        <v>1</v>
      </c>
      <c r="I3187" t="s">
        <v>23</v>
      </c>
    </row>
    <row r="3188" spans="8:9" x14ac:dyDescent="0.3">
      <c r="H3188">
        <v>1</v>
      </c>
      <c r="I3188" t="s">
        <v>23</v>
      </c>
    </row>
    <row r="3189" spans="8:9" x14ac:dyDescent="0.3">
      <c r="H3189">
        <v>3</v>
      </c>
      <c r="I3189" t="s">
        <v>23</v>
      </c>
    </row>
    <row r="3190" spans="8:9" x14ac:dyDescent="0.3">
      <c r="H3190">
        <v>2</v>
      </c>
      <c r="I3190" t="s">
        <v>23</v>
      </c>
    </row>
    <row r="3191" spans="8:9" x14ac:dyDescent="0.3">
      <c r="H3191">
        <v>5</v>
      </c>
      <c r="I3191" t="s">
        <v>23</v>
      </c>
    </row>
    <row r="3192" spans="8:9" x14ac:dyDescent="0.3">
      <c r="H3192">
        <v>2</v>
      </c>
      <c r="I3192" t="s">
        <v>23</v>
      </c>
    </row>
    <row r="3193" spans="8:9" x14ac:dyDescent="0.3">
      <c r="H3193">
        <v>1</v>
      </c>
      <c r="I3193" t="s">
        <v>23</v>
      </c>
    </row>
    <row r="3194" spans="8:9" x14ac:dyDescent="0.3">
      <c r="H3194">
        <v>2</v>
      </c>
      <c r="I3194" t="s">
        <v>23</v>
      </c>
    </row>
    <row r="3195" spans="8:9" x14ac:dyDescent="0.3">
      <c r="H3195">
        <v>1</v>
      </c>
      <c r="I3195" t="s">
        <v>23</v>
      </c>
    </row>
    <row r="3196" spans="8:9" x14ac:dyDescent="0.3">
      <c r="H3196">
        <v>3</v>
      </c>
      <c r="I3196" t="s">
        <v>23</v>
      </c>
    </row>
    <row r="3197" spans="8:9" x14ac:dyDescent="0.3">
      <c r="H3197">
        <v>1</v>
      </c>
      <c r="I3197" t="s">
        <v>23</v>
      </c>
    </row>
    <row r="3198" spans="8:9" x14ac:dyDescent="0.3">
      <c r="H3198">
        <v>3</v>
      </c>
      <c r="I3198" t="s">
        <v>23</v>
      </c>
    </row>
    <row r="3199" spans="8:9" x14ac:dyDescent="0.3">
      <c r="H3199">
        <v>2</v>
      </c>
      <c r="I3199" t="s">
        <v>23</v>
      </c>
    </row>
    <row r="3200" spans="8:9" x14ac:dyDescent="0.3">
      <c r="H3200">
        <v>3</v>
      </c>
      <c r="I3200" t="s">
        <v>23</v>
      </c>
    </row>
    <row r="3201" spans="8:9" x14ac:dyDescent="0.3">
      <c r="H3201">
        <v>3</v>
      </c>
      <c r="I3201" t="s">
        <v>23</v>
      </c>
    </row>
    <row r="3202" spans="8:9" x14ac:dyDescent="0.3">
      <c r="H3202">
        <v>1</v>
      </c>
      <c r="I3202" t="s">
        <v>23</v>
      </c>
    </row>
    <row r="3203" spans="8:9" x14ac:dyDescent="0.3">
      <c r="H3203">
        <v>2</v>
      </c>
      <c r="I3203" t="s">
        <v>23</v>
      </c>
    </row>
    <row r="3204" spans="8:9" x14ac:dyDescent="0.3">
      <c r="H3204">
        <v>2</v>
      </c>
      <c r="I3204" t="s">
        <v>23</v>
      </c>
    </row>
    <row r="3205" spans="8:9" x14ac:dyDescent="0.3">
      <c r="H3205">
        <v>2</v>
      </c>
      <c r="I3205" t="s">
        <v>23</v>
      </c>
    </row>
    <row r="3206" spans="8:9" x14ac:dyDescent="0.3">
      <c r="H3206">
        <v>2</v>
      </c>
      <c r="I3206" t="s">
        <v>23</v>
      </c>
    </row>
    <row r="3207" spans="8:9" x14ac:dyDescent="0.3">
      <c r="H3207">
        <v>5</v>
      </c>
      <c r="I3207" t="s">
        <v>23</v>
      </c>
    </row>
    <row r="3208" spans="8:9" x14ac:dyDescent="0.3">
      <c r="H3208">
        <v>3</v>
      </c>
      <c r="I3208" t="s">
        <v>23</v>
      </c>
    </row>
    <row r="3209" spans="8:9" x14ac:dyDescent="0.3">
      <c r="H3209">
        <v>3</v>
      </c>
      <c r="I3209" t="s">
        <v>23</v>
      </c>
    </row>
    <row r="3210" spans="8:9" x14ac:dyDescent="0.3">
      <c r="H3210">
        <v>4</v>
      </c>
      <c r="I3210" t="s">
        <v>23</v>
      </c>
    </row>
    <row r="3211" spans="8:9" x14ac:dyDescent="0.3">
      <c r="H3211">
        <v>2</v>
      </c>
      <c r="I3211" t="s">
        <v>23</v>
      </c>
    </row>
    <row r="3212" spans="8:9" x14ac:dyDescent="0.3">
      <c r="H3212">
        <v>3</v>
      </c>
      <c r="I3212" t="s">
        <v>23</v>
      </c>
    </row>
    <row r="3213" spans="8:9" x14ac:dyDescent="0.3">
      <c r="H3213">
        <v>1</v>
      </c>
      <c r="I3213" t="s">
        <v>23</v>
      </c>
    </row>
    <row r="3214" spans="8:9" x14ac:dyDescent="0.3">
      <c r="H3214">
        <v>2</v>
      </c>
      <c r="I3214" t="s">
        <v>23</v>
      </c>
    </row>
    <row r="3215" spans="8:9" x14ac:dyDescent="0.3">
      <c r="H3215">
        <v>1</v>
      </c>
      <c r="I3215" t="s">
        <v>23</v>
      </c>
    </row>
    <row r="3216" spans="8:9" x14ac:dyDescent="0.3">
      <c r="H3216">
        <v>1</v>
      </c>
      <c r="I3216" t="s">
        <v>23</v>
      </c>
    </row>
    <row r="3217" spans="8:9" x14ac:dyDescent="0.3">
      <c r="H3217">
        <v>2</v>
      </c>
      <c r="I3217" t="s">
        <v>23</v>
      </c>
    </row>
    <row r="3218" spans="8:9" x14ac:dyDescent="0.3">
      <c r="H3218">
        <v>1</v>
      </c>
      <c r="I3218" t="s">
        <v>23</v>
      </c>
    </row>
    <row r="3219" spans="8:9" x14ac:dyDescent="0.3">
      <c r="H3219">
        <v>2</v>
      </c>
      <c r="I3219" t="s">
        <v>23</v>
      </c>
    </row>
    <row r="3220" spans="8:9" x14ac:dyDescent="0.3">
      <c r="H3220">
        <v>2</v>
      </c>
      <c r="I3220" t="s">
        <v>23</v>
      </c>
    </row>
    <row r="3221" spans="8:9" x14ac:dyDescent="0.3">
      <c r="H3221">
        <v>3</v>
      </c>
      <c r="I3221" t="s">
        <v>23</v>
      </c>
    </row>
    <row r="3222" spans="8:9" x14ac:dyDescent="0.3">
      <c r="H3222">
        <v>2</v>
      </c>
      <c r="I3222" t="s">
        <v>23</v>
      </c>
    </row>
    <row r="3223" spans="8:9" x14ac:dyDescent="0.3">
      <c r="H3223">
        <v>2</v>
      </c>
      <c r="I3223" t="s">
        <v>23</v>
      </c>
    </row>
    <row r="3224" spans="8:9" x14ac:dyDescent="0.3">
      <c r="H3224">
        <v>1</v>
      </c>
      <c r="I3224" t="s">
        <v>23</v>
      </c>
    </row>
    <row r="3225" spans="8:9" x14ac:dyDescent="0.3">
      <c r="H3225">
        <v>3</v>
      </c>
      <c r="I3225" t="s">
        <v>23</v>
      </c>
    </row>
    <row r="3226" spans="8:9" x14ac:dyDescent="0.3">
      <c r="H3226">
        <v>2</v>
      </c>
      <c r="I3226" t="s">
        <v>23</v>
      </c>
    </row>
    <row r="3227" spans="8:9" x14ac:dyDescent="0.3">
      <c r="H3227">
        <v>3</v>
      </c>
      <c r="I3227" t="s">
        <v>23</v>
      </c>
    </row>
    <row r="3228" spans="8:9" x14ac:dyDescent="0.3">
      <c r="H3228">
        <v>1</v>
      </c>
      <c r="I3228" t="s">
        <v>23</v>
      </c>
    </row>
    <row r="3229" spans="8:9" x14ac:dyDescent="0.3">
      <c r="H3229">
        <v>2</v>
      </c>
      <c r="I3229" t="s">
        <v>23</v>
      </c>
    </row>
    <row r="3230" spans="8:9" x14ac:dyDescent="0.3">
      <c r="H3230">
        <v>3</v>
      </c>
      <c r="I3230" t="s">
        <v>23</v>
      </c>
    </row>
    <row r="3231" spans="8:9" x14ac:dyDescent="0.3">
      <c r="H3231">
        <v>4</v>
      </c>
      <c r="I3231" t="s">
        <v>23</v>
      </c>
    </row>
    <row r="3232" spans="8:9" x14ac:dyDescent="0.3">
      <c r="H3232">
        <v>2</v>
      </c>
      <c r="I3232" t="s">
        <v>23</v>
      </c>
    </row>
    <row r="3233" spans="8:9" x14ac:dyDescent="0.3">
      <c r="H3233">
        <v>2</v>
      </c>
      <c r="I3233" t="s">
        <v>23</v>
      </c>
    </row>
    <row r="3234" spans="8:9" x14ac:dyDescent="0.3">
      <c r="H3234">
        <v>3</v>
      </c>
      <c r="I3234" t="s">
        <v>23</v>
      </c>
    </row>
    <row r="3235" spans="8:9" x14ac:dyDescent="0.3">
      <c r="H3235">
        <v>2</v>
      </c>
      <c r="I3235" t="s">
        <v>23</v>
      </c>
    </row>
    <row r="3236" spans="8:9" x14ac:dyDescent="0.3">
      <c r="H3236">
        <v>3</v>
      </c>
      <c r="I3236" t="s">
        <v>23</v>
      </c>
    </row>
    <row r="3237" spans="8:9" x14ac:dyDescent="0.3">
      <c r="H3237">
        <v>2</v>
      </c>
      <c r="I3237" t="s">
        <v>23</v>
      </c>
    </row>
    <row r="3238" spans="8:9" x14ac:dyDescent="0.3">
      <c r="H3238">
        <v>2</v>
      </c>
      <c r="I3238" t="s">
        <v>23</v>
      </c>
    </row>
    <row r="3239" spans="8:9" x14ac:dyDescent="0.3">
      <c r="H3239">
        <v>4</v>
      </c>
      <c r="I3239" t="s">
        <v>23</v>
      </c>
    </row>
    <row r="3240" spans="8:9" x14ac:dyDescent="0.3">
      <c r="H3240">
        <v>2</v>
      </c>
      <c r="I3240" t="s">
        <v>23</v>
      </c>
    </row>
    <row r="3241" spans="8:9" x14ac:dyDescent="0.3">
      <c r="H3241">
        <v>1</v>
      </c>
      <c r="I3241" t="s">
        <v>23</v>
      </c>
    </row>
    <row r="3242" spans="8:9" x14ac:dyDescent="0.3">
      <c r="H3242">
        <v>1</v>
      </c>
      <c r="I3242" t="s">
        <v>23</v>
      </c>
    </row>
    <row r="3243" spans="8:9" x14ac:dyDescent="0.3">
      <c r="H3243">
        <v>2</v>
      </c>
      <c r="I3243" t="s">
        <v>23</v>
      </c>
    </row>
    <row r="3244" spans="8:9" x14ac:dyDescent="0.3">
      <c r="H3244">
        <v>2</v>
      </c>
      <c r="I3244" t="s">
        <v>23</v>
      </c>
    </row>
    <row r="3245" spans="8:9" x14ac:dyDescent="0.3">
      <c r="H3245">
        <v>5</v>
      </c>
      <c r="I3245" t="s">
        <v>23</v>
      </c>
    </row>
    <row r="3246" spans="8:9" x14ac:dyDescent="0.3">
      <c r="H3246">
        <v>5</v>
      </c>
      <c r="I3246" t="s">
        <v>23</v>
      </c>
    </row>
    <row r="3247" spans="8:9" x14ac:dyDescent="0.3">
      <c r="H3247">
        <v>2</v>
      </c>
      <c r="I3247" t="s">
        <v>23</v>
      </c>
    </row>
    <row r="3248" spans="8:9" x14ac:dyDescent="0.3">
      <c r="H3248">
        <v>1</v>
      </c>
      <c r="I3248" t="s">
        <v>23</v>
      </c>
    </row>
    <row r="3249" spans="8:9" x14ac:dyDescent="0.3">
      <c r="H3249">
        <v>1</v>
      </c>
      <c r="I3249" t="s">
        <v>23</v>
      </c>
    </row>
    <row r="3250" spans="8:9" x14ac:dyDescent="0.3">
      <c r="H3250">
        <v>3</v>
      </c>
      <c r="I3250" t="s">
        <v>23</v>
      </c>
    </row>
    <row r="3251" spans="8:9" x14ac:dyDescent="0.3">
      <c r="H3251">
        <v>2</v>
      </c>
      <c r="I3251" t="s">
        <v>23</v>
      </c>
    </row>
    <row r="3252" spans="8:9" x14ac:dyDescent="0.3">
      <c r="H3252">
        <v>4</v>
      </c>
      <c r="I3252" t="s">
        <v>23</v>
      </c>
    </row>
    <row r="3253" spans="8:9" x14ac:dyDescent="0.3">
      <c r="H3253">
        <v>1</v>
      </c>
      <c r="I3253" t="s">
        <v>23</v>
      </c>
    </row>
    <row r="3254" spans="8:9" x14ac:dyDescent="0.3">
      <c r="H3254">
        <v>2</v>
      </c>
      <c r="I3254" t="s">
        <v>23</v>
      </c>
    </row>
    <row r="3255" spans="8:9" x14ac:dyDescent="0.3">
      <c r="H3255">
        <v>3</v>
      </c>
      <c r="I3255" t="s">
        <v>23</v>
      </c>
    </row>
    <row r="3256" spans="8:9" x14ac:dyDescent="0.3">
      <c r="H3256">
        <v>3</v>
      </c>
      <c r="I3256" t="s">
        <v>23</v>
      </c>
    </row>
    <row r="3257" spans="8:9" x14ac:dyDescent="0.3">
      <c r="H3257">
        <v>1</v>
      </c>
      <c r="I3257" t="s">
        <v>23</v>
      </c>
    </row>
    <row r="3258" spans="8:9" x14ac:dyDescent="0.3">
      <c r="H3258">
        <v>4</v>
      </c>
      <c r="I3258" t="s">
        <v>23</v>
      </c>
    </row>
    <row r="3259" spans="8:9" x14ac:dyDescent="0.3">
      <c r="H3259">
        <v>1</v>
      </c>
      <c r="I3259" t="s">
        <v>23</v>
      </c>
    </row>
    <row r="3260" spans="8:9" x14ac:dyDescent="0.3">
      <c r="H3260">
        <v>5</v>
      </c>
      <c r="I3260" t="s">
        <v>23</v>
      </c>
    </row>
    <row r="3261" spans="8:9" x14ac:dyDescent="0.3">
      <c r="H3261">
        <v>2</v>
      </c>
      <c r="I3261" t="s">
        <v>23</v>
      </c>
    </row>
    <row r="3262" spans="8:9" x14ac:dyDescent="0.3">
      <c r="H3262">
        <v>1</v>
      </c>
      <c r="I3262" t="s">
        <v>23</v>
      </c>
    </row>
    <row r="3263" spans="8:9" x14ac:dyDescent="0.3">
      <c r="H3263">
        <v>3</v>
      </c>
      <c r="I3263" t="s">
        <v>23</v>
      </c>
    </row>
    <row r="3264" spans="8:9" x14ac:dyDescent="0.3">
      <c r="H3264">
        <v>1</v>
      </c>
      <c r="I3264" t="s">
        <v>23</v>
      </c>
    </row>
    <row r="3265" spans="8:9" x14ac:dyDescent="0.3">
      <c r="H3265">
        <v>1</v>
      </c>
      <c r="I3265" t="s">
        <v>23</v>
      </c>
    </row>
    <row r="3266" spans="8:9" x14ac:dyDescent="0.3">
      <c r="H3266">
        <v>1</v>
      </c>
      <c r="I3266" t="s">
        <v>23</v>
      </c>
    </row>
    <row r="3267" spans="8:9" x14ac:dyDescent="0.3">
      <c r="H3267">
        <v>3</v>
      </c>
      <c r="I3267" t="s">
        <v>23</v>
      </c>
    </row>
    <row r="3268" spans="8:9" x14ac:dyDescent="0.3">
      <c r="H3268">
        <v>2</v>
      </c>
      <c r="I3268" t="s">
        <v>23</v>
      </c>
    </row>
    <row r="3269" spans="8:9" x14ac:dyDescent="0.3">
      <c r="H3269">
        <v>3</v>
      </c>
      <c r="I3269" t="s">
        <v>23</v>
      </c>
    </row>
    <row r="3270" spans="8:9" x14ac:dyDescent="0.3">
      <c r="H3270">
        <v>1</v>
      </c>
      <c r="I3270" t="s">
        <v>23</v>
      </c>
    </row>
    <row r="3271" spans="8:9" x14ac:dyDescent="0.3">
      <c r="H3271">
        <v>2</v>
      </c>
      <c r="I3271" t="s">
        <v>23</v>
      </c>
    </row>
    <row r="3272" spans="8:9" x14ac:dyDescent="0.3">
      <c r="H3272">
        <v>3</v>
      </c>
      <c r="I3272" t="s">
        <v>23</v>
      </c>
    </row>
    <row r="3273" spans="8:9" x14ac:dyDescent="0.3">
      <c r="H3273">
        <v>2</v>
      </c>
      <c r="I3273" t="s">
        <v>23</v>
      </c>
    </row>
    <row r="3274" spans="8:9" x14ac:dyDescent="0.3">
      <c r="H3274">
        <v>1</v>
      </c>
      <c r="I3274" t="s">
        <v>23</v>
      </c>
    </row>
    <row r="3275" spans="8:9" x14ac:dyDescent="0.3">
      <c r="H3275">
        <v>1</v>
      </c>
      <c r="I3275" t="s">
        <v>23</v>
      </c>
    </row>
    <row r="3276" spans="8:9" x14ac:dyDescent="0.3">
      <c r="H3276">
        <v>2</v>
      </c>
      <c r="I3276" t="s">
        <v>23</v>
      </c>
    </row>
    <row r="3277" spans="8:9" x14ac:dyDescent="0.3">
      <c r="H3277">
        <v>1</v>
      </c>
      <c r="I3277" t="s">
        <v>23</v>
      </c>
    </row>
    <row r="3278" spans="8:9" x14ac:dyDescent="0.3">
      <c r="H3278">
        <v>2</v>
      </c>
      <c r="I3278" t="s">
        <v>23</v>
      </c>
    </row>
    <row r="3279" spans="8:9" x14ac:dyDescent="0.3">
      <c r="H3279">
        <v>1</v>
      </c>
      <c r="I3279" t="s">
        <v>23</v>
      </c>
    </row>
    <row r="3280" spans="8:9" x14ac:dyDescent="0.3">
      <c r="H3280">
        <v>1</v>
      </c>
      <c r="I3280" t="s">
        <v>23</v>
      </c>
    </row>
    <row r="3281" spans="8:9" x14ac:dyDescent="0.3">
      <c r="H3281">
        <v>4</v>
      </c>
      <c r="I3281" t="s">
        <v>23</v>
      </c>
    </row>
    <row r="3282" spans="8:9" x14ac:dyDescent="0.3">
      <c r="H3282">
        <v>1</v>
      </c>
      <c r="I3282" t="s">
        <v>23</v>
      </c>
    </row>
    <row r="3283" spans="8:9" x14ac:dyDescent="0.3">
      <c r="H3283">
        <v>1</v>
      </c>
      <c r="I3283" t="s">
        <v>23</v>
      </c>
    </row>
    <row r="3284" spans="8:9" x14ac:dyDescent="0.3">
      <c r="H3284">
        <v>2</v>
      </c>
      <c r="I3284" t="s">
        <v>23</v>
      </c>
    </row>
    <row r="3285" spans="8:9" x14ac:dyDescent="0.3">
      <c r="H3285">
        <v>3</v>
      </c>
      <c r="I3285" t="s">
        <v>23</v>
      </c>
    </row>
    <row r="3286" spans="8:9" x14ac:dyDescent="0.3">
      <c r="H3286">
        <v>3</v>
      </c>
      <c r="I3286" t="s">
        <v>23</v>
      </c>
    </row>
    <row r="3287" spans="8:9" x14ac:dyDescent="0.3">
      <c r="H3287">
        <v>2</v>
      </c>
      <c r="I3287" t="s">
        <v>23</v>
      </c>
    </row>
    <row r="3288" spans="8:9" x14ac:dyDescent="0.3">
      <c r="H3288">
        <v>2</v>
      </c>
      <c r="I3288" t="s">
        <v>23</v>
      </c>
    </row>
    <row r="3289" spans="8:9" x14ac:dyDescent="0.3">
      <c r="H3289">
        <v>1</v>
      </c>
      <c r="I3289" t="s">
        <v>23</v>
      </c>
    </row>
    <row r="3290" spans="8:9" x14ac:dyDescent="0.3">
      <c r="H3290">
        <v>3</v>
      </c>
      <c r="I3290" t="s">
        <v>23</v>
      </c>
    </row>
    <row r="3291" spans="8:9" x14ac:dyDescent="0.3">
      <c r="H3291">
        <v>1</v>
      </c>
      <c r="I3291" t="s">
        <v>23</v>
      </c>
    </row>
    <row r="3292" spans="8:9" x14ac:dyDescent="0.3">
      <c r="H3292">
        <v>1</v>
      </c>
      <c r="I3292" t="s">
        <v>23</v>
      </c>
    </row>
    <row r="3293" spans="8:9" x14ac:dyDescent="0.3">
      <c r="H3293">
        <v>1</v>
      </c>
      <c r="I3293" t="s">
        <v>23</v>
      </c>
    </row>
    <row r="3294" spans="8:9" x14ac:dyDescent="0.3">
      <c r="H3294">
        <v>3</v>
      </c>
      <c r="I3294" t="s">
        <v>23</v>
      </c>
    </row>
    <row r="3295" spans="8:9" x14ac:dyDescent="0.3">
      <c r="H3295">
        <v>1</v>
      </c>
      <c r="I3295" t="s">
        <v>23</v>
      </c>
    </row>
    <row r="3296" spans="8:9" x14ac:dyDescent="0.3">
      <c r="H3296">
        <v>1</v>
      </c>
      <c r="I3296" t="s">
        <v>23</v>
      </c>
    </row>
    <row r="3297" spans="8:9" x14ac:dyDescent="0.3">
      <c r="H3297">
        <v>3</v>
      </c>
      <c r="I3297" t="s">
        <v>23</v>
      </c>
    </row>
    <row r="3298" spans="8:9" x14ac:dyDescent="0.3">
      <c r="H3298">
        <v>2</v>
      </c>
      <c r="I3298" t="s">
        <v>23</v>
      </c>
    </row>
    <row r="3299" spans="8:9" x14ac:dyDescent="0.3">
      <c r="H3299">
        <v>1</v>
      </c>
      <c r="I3299" t="s">
        <v>23</v>
      </c>
    </row>
    <row r="3300" spans="8:9" x14ac:dyDescent="0.3">
      <c r="H3300">
        <v>1</v>
      </c>
      <c r="I3300" t="s">
        <v>23</v>
      </c>
    </row>
    <row r="3301" spans="8:9" x14ac:dyDescent="0.3">
      <c r="H3301">
        <v>1</v>
      </c>
      <c r="I3301" t="s">
        <v>23</v>
      </c>
    </row>
    <row r="3302" spans="8:9" x14ac:dyDescent="0.3">
      <c r="H3302">
        <v>2</v>
      </c>
      <c r="I3302" t="s">
        <v>23</v>
      </c>
    </row>
    <row r="3303" spans="8:9" x14ac:dyDescent="0.3">
      <c r="H3303">
        <v>1</v>
      </c>
      <c r="I3303" t="s">
        <v>23</v>
      </c>
    </row>
    <row r="3304" spans="8:9" x14ac:dyDescent="0.3">
      <c r="H3304">
        <v>1</v>
      </c>
      <c r="I3304" t="s">
        <v>23</v>
      </c>
    </row>
    <row r="3305" spans="8:9" x14ac:dyDescent="0.3">
      <c r="H3305">
        <v>1</v>
      </c>
      <c r="I3305" t="s">
        <v>23</v>
      </c>
    </row>
    <row r="3306" spans="8:9" x14ac:dyDescent="0.3">
      <c r="H3306">
        <v>1</v>
      </c>
      <c r="I3306" t="s">
        <v>23</v>
      </c>
    </row>
    <row r="3307" spans="8:9" x14ac:dyDescent="0.3">
      <c r="H3307">
        <v>1</v>
      </c>
      <c r="I3307" t="s">
        <v>23</v>
      </c>
    </row>
    <row r="3308" spans="8:9" x14ac:dyDescent="0.3">
      <c r="H3308">
        <v>1</v>
      </c>
      <c r="I3308" t="s">
        <v>23</v>
      </c>
    </row>
    <row r="3309" spans="8:9" x14ac:dyDescent="0.3">
      <c r="H3309">
        <v>1</v>
      </c>
      <c r="I3309" t="s">
        <v>23</v>
      </c>
    </row>
    <row r="3310" spans="8:9" x14ac:dyDescent="0.3">
      <c r="H3310">
        <v>1</v>
      </c>
      <c r="I3310" t="s">
        <v>23</v>
      </c>
    </row>
    <row r="3311" spans="8:9" x14ac:dyDescent="0.3">
      <c r="H3311">
        <v>2</v>
      </c>
      <c r="I3311" t="s">
        <v>23</v>
      </c>
    </row>
    <row r="3312" spans="8:9" x14ac:dyDescent="0.3">
      <c r="H3312">
        <v>1</v>
      </c>
      <c r="I3312" t="s">
        <v>23</v>
      </c>
    </row>
    <row r="3313" spans="8:9" x14ac:dyDescent="0.3">
      <c r="H3313">
        <v>5</v>
      </c>
      <c r="I3313" t="s">
        <v>23</v>
      </c>
    </row>
    <row r="3314" spans="8:9" x14ac:dyDescent="0.3">
      <c r="H3314">
        <v>2</v>
      </c>
      <c r="I3314" t="s">
        <v>23</v>
      </c>
    </row>
    <row r="3315" spans="8:9" x14ac:dyDescent="0.3">
      <c r="H3315">
        <v>5</v>
      </c>
      <c r="I3315" t="s">
        <v>23</v>
      </c>
    </row>
    <row r="3316" spans="8:9" x14ac:dyDescent="0.3">
      <c r="H3316">
        <v>1</v>
      </c>
      <c r="I3316" t="s">
        <v>23</v>
      </c>
    </row>
    <row r="3317" spans="8:9" x14ac:dyDescent="0.3">
      <c r="H3317">
        <v>2</v>
      </c>
      <c r="I3317" t="s">
        <v>23</v>
      </c>
    </row>
    <row r="3318" spans="8:9" x14ac:dyDescent="0.3">
      <c r="H3318">
        <v>1</v>
      </c>
      <c r="I3318" t="s">
        <v>23</v>
      </c>
    </row>
    <row r="3319" spans="8:9" x14ac:dyDescent="0.3">
      <c r="H3319">
        <v>4</v>
      </c>
      <c r="I3319" t="s">
        <v>23</v>
      </c>
    </row>
    <row r="3320" spans="8:9" x14ac:dyDescent="0.3">
      <c r="H3320">
        <v>2</v>
      </c>
      <c r="I3320" t="s">
        <v>23</v>
      </c>
    </row>
    <row r="3321" spans="8:9" x14ac:dyDescent="0.3">
      <c r="H3321">
        <v>2</v>
      </c>
      <c r="I3321" t="s">
        <v>23</v>
      </c>
    </row>
    <row r="3322" spans="8:9" x14ac:dyDescent="0.3">
      <c r="H3322">
        <v>2</v>
      </c>
      <c r="I3322" t="s">
        <v>23</v>
      </c>
    </row>
    <row r="3323" spans="8:9" x14ac:dyDescent="0.3">
      <c r="H3323">
        <v>2</v>
      </c>
      <c r="I3323" t="s">
        <v>23</v>
      </c>
    </row>
    <row r="3324" spans="8:9" x14ac:dyDescent="0.3">
      <c r="H3324">
        <v>2</v>
      </c>
      <c r="I3324" t="s">
        <v>23</v>
      </c>
    </row>
    <row r="3325" spans="8:9" x14ac:dyDescent="0.3">
      <c r="H3325">
        <v>1</v>
      </c>
      <c r="I3325" t="s">
        <v>23</v>
      </c>
    </row>
    <row r="3326" spans="8:9" x14ac:dyDescent="0.3">
      <c r="H3326">
        <v>2</v>
      </c>
      <c r="I3326" t="s">
        <v>23</v>
      </c>
    </row>
    <row r="3327" spans="8:9" x14ac:dyDescent="0.3">
      <c r="H3327">
        <v>2</v>
      </c>
      <c r="I3327" t="s">
        <v>23</v>
      </c>
    </row>
    <row r="3328" spans="8:9" x14ac:dyDescent="0.3">
      <c r="H3328">
        <v>3</v>
      </c>
      <c r="I3328" t="s">
        <v>23</v>
      </c>
    </row>
    <row r="3329" spans="8:9" x14ac:dyDescent="0.3">
      <c r="H3329">
        <v>2</v>
      </c>
      <c r="I3329" t="s">
        <v>23</v>
      </c>
    </row>
    <row r="3330" spans="8:9" x14ac:dyDescent="0.3">
      <c r="H3330">
        <v>3</v>
      </c>
      <c r="I3330" t="s">
        <v>23</v>
      </c>
    </row>
    <row r="3331" spans="8:9" x14ac:dyDescent="0.3">
      <c r="H3331">
        <v>3</v>
      </c>
      <c r="I3331" t="s">
        <v>23</v>
      </c>
    </row>
    <row r="3332" spans="8:9" x14ac:dyDescent="0.3">
      <c r="H3332">
        <v>3</v>
      </c>
      <c r="I3332" t="s">
        <v>23</v>
      </c>
    </row>
    <row r="3333" spans="8:9" x14ac:dyDescent="0.3">
      <c r="H3333">
        <v>2</v>
      </c>
      <c r="I3333" t="s">
        <v>23</v>
      </c>
    </row>
    <row r="3334" spans="8:9" x14ac:dyDescent="0.3">
      <c r="H3334">
        <v>3</v>
      </c>
      <c r="I3334" t="s">
        <v>23</v>
      </c>
    </row>
    <row r="3335" spans="8:9" x14ac:dyDescent="0.3">
      <c r="H3335">
        <v>2</v>
      </c>
      <c r="I3335" t="s">
        <v>23</v>
      </c>
    </row>
    <row r="3336" spans="8:9" x14ac:dyDescent="0.3">
      <c r="H3336">
        <v>1</v>
      </c>
      <c r="I3336" t="s">
        <v>23</v>
      </c>
    </row>
    <row r="3337" spans="8:9" x14ac:dyDescent="0.3">
      <c r="H3337">
        <v>3</v>
      </c>
      <c r="I3337" t="s">
        <v>23</v>
      </c>
    </row>
    <row r="3338" spans="8:9" x14ac:dyDescent="0.3">
      <c r="H3338">
        <v>2</v>
      </c>
      <c r="I3338" t="s">
        <v>23</v>
      </c>
    </row>
    <row r="3339" spans="8:9" x14ac:dyDescent="0.3">
      <c r="H3339">
        <v>2</v>
      </c>
      <c r="I3339" t="s">
        <v>23</v>
      </c>
    </row>
    <row r="3340" spans="8:9" x14ac:dyDescent="0.3">
      <c r="H3340">
        <v>1</v>
      </c>
      <c r="I3340" t="s">
        <v>23</v>
      </c>
    </row>
    <row r="3341" spans="8:9" x14ac:dyDescent="0.3">
      <c r="H3341">
        <v>3</v>
      </c>
      <c r="I3341" t="s">
        <v>23</v>
      </c>
    </row>
    <row r="3342" spans="8:9" x14ac:dyDescent="0.3">
      <c r="H3342">
        <v>3</v>
      </c>
      <c r="I3342" t="s">
        <v>23</v>
      </c>
    </row>
    <row r="3343" spans="8:9" x14ac:dyDescent="0.3">
      <c r="H3343">
        <v>2</v>
      </c>
      <c r="I3343" t="s">
        <v>23</v>
      </c>
    </row>
    <row r="3344" spans="8:9" x14ac:dyDescent="0.3">
      <c r="H3344">
        <v>1</v>
      </c>
      <c r="I3344" t="s">
        <v>23</v>
      </c>
    </row>
    <row r="3345" spans="8:9" x14ac:dyDescent="0.3">
      <c r="H3345">
        <v>1</v>
      </c>
      <c r="I3345" t="s">
        <v>23</v>
      </c>
    </row>
    <row r="3346" spans="8:9" x14ac:dyDescent="0.3">
      <c r="H3346">
        <v>3</v>
      </c>
      <c r="I3346" t="s">
        <v>23</v>
      </c>
    </row>
    <row r="3347" spans="8:9" x14ac:dyDescent="0.3">
      <c r="H3347">
        <v>1</v>
      </c>
      <c r="I3347" t="s">
        <v>23</v>
      </c>
    </row>
    <row r="3348" spans="8:9" x14ac:dyDescent="0.3">
      <c r="H3348">
        <v>5</v>
      </c>
      <c r="I3348" t="s">
        <v>23</v>
      </c>
    </row>
    <row r="3349" spans="8:9" x14ac:dyDescent="0.3">
      <c r="H3349">
        <v>1</v>
      </c>
      <c r="I3349" t="s">
        <v>23</v>
      </c>
    </row>
    <row r="3350" spans="8:9" x14ac:dyDescent="0.3">
      <c r="H3350">
        <v>5</v>
      </c>
      <c r="I3350" t="s">
        <v>23</v>
      </c>
    </row>
    <row r="3351" spans="8:9" x14ac:dyDescent="0.3">
      <c r="H3351">
        <v>1</v>
      </c>
      <c r="I3351" t="s">
        <v>23</v>
      </c>
    </row>
    <row r="3352" spans="8:9" x14ac:dyDescent="0.3">
      <c r="H3352">
        <v>4</v>
      </c>
      <c r="I3352" t="s">
        <v>23</v>
      </c>
    </row>
    <row r="3353" spans="8:9" x14ac:dyDescent="0.3">
      <c r="H3353">
        <v>1</v>
      </c>
      <c r="I3353" t="s">
        <v>23</v>
      </c>
    </row>
    <row r="3354" spans="8:9" x14ac:dyDescent="0.3">
      <c r="H3354">
        <v>5</v>
      </c>
      <c r="I3354" t="s">
        <v>23</v>
      </c>
    </row>
    <row r="3355" spans="8:9" x14ac:dyDescent="0.3">
      <c r="H3355">
        <v>1</v>
      </c>
      <c r="I3355" t="s">
        <v>23</v>
      </c>
    </row>
    <row r="3356" spans="8:9" x14ac:dyDescent="0.3">
      <c r="H3356">
        <v>1</v>
      </c>
      <c r="I3356" t="s">
        <v>23</v>
      </c>
    </row>
    <row r="3357" spans="8:9" x14ac:dyDescent="0.3">
      <c r="H3357">
        <v>1</v>
      </c>
      <c r="I3357" t="s">
        <v>23</v>
      </c>
    </row>
    <row r="3358" spans="8:9" x14ac:dyDescent="0.3">
      <c r="H3358">
        <v>2</v>
      </c>
      <c r="I3358" t="s">
        <v>23</v>
      </c>
    </row>
    <row r="3359" spans="8:9" x14ac:dyDescent="0.3">
      <c r="H3359">
        <v>2</v>
      </c>
      <c r="I3359" t="s">
        <v>23</v>
      </c>
    </row>
    <row r="3360" spans="8:9" x14ac:dyDescent="0.3">
      <c r="H3360">
        <v>5</v>
      </c>
      <c r="I3360" t="s">
        <v>23</v>
      </c>
    </row>
    <row r="3361" spans="8:9" x14ac:dyDescent="0.3">
      <c r="H3361">
        <v>3</v>
      </c>
      <c r="I3361" t="s">
        <v>23</v>
      </c>
    </row>
    <row r="3362" spans="8:9" x14ac:dyDescent="0.3">
      <c r="H3362">
        <v>1</v>
      </c>
      <c r="I3362" t="s">
        <v>23</v>
      </c>
    </row>
    <row r="3363" spans="8:9" x14ac:dyDescent="0.3">
      <c r="H3363">
        <v>2</v>
      </c>
      <c r="I3363" t="s">
        <v>23</v>
      </c>
    </row>
    <row r="3364" spans="8:9" x14ac:dyDescent="0.3">
      <c r="H3364">
        <v>3</v>
      </c>
      <c r="I3364" t="s">
        <v>23</v>
      </c>
    </row>
    <row r="3365" spans="8:9" x14ac:dyDescent="0.3">
      <c r="H3365">
        <v>3</v>
      </c>
      <c r="I3365" t="s">
        <v>23</v>
      </c>
    </row>
    <row r="3366" spans="8:9" x14ac:dyDescent="0.3">
      <c r="H3366">
        <v>1</v>
      </c>
      <c r="I3366" t="s">
        <v>23</v>
      </c>
    </row>
    <row r="3367" spans="8:9" x14ac:dyDescent="0.3">
      <c r="H3367">
        <v>2</v>
      </c>
      <c r="I3367" t="s">
        <v>23</v>
      </c>
    </row>
    <row r="3368" spans="8:9" x14ac:dyDescent="0.3">
      <c r="H3368">
        <v>1</v>
      </c>
      <c r="I3368" t="s">
        <v>23</v>
      </c>
    </row>
    <row r="3369" spans="8:9" x14ac:dyDescent="0.3">
      <c r="H3369">
        <v>5</v>
      </c>
      <c r="I3369" t="s">
        <v>23</v>
      </c>
    </row>
    <row r="3370" spans="8:9" x14ac:dyDescent="0.3">
      <c r="H3370">
        <v>1</v>
      </c>
      <c r="I3370" t="s">
        <v>23</v>
      </c>
    </row>
    <row r="3371" spans="8:9" x14ac:dyDescent="0.3">
      <c r="H3371">
        <v>1</v>
      </c>
      <c r="I3371" t="s">
        <v>23</v>
      </c>
    </row>
    <row r="3372" spans="8:9" x14ac:dyDescent="0.3">
      <c r="H3372">
        <v>1</v>
      </c>
      <c r="I3372" t="s">
        <v>23</v>
      </c>
    </row>
    <row r="3373" spans="8:9" x14ac:dyDescent="0.3">
      <c r="H3373">
        <v>2</v>
      </c>
      <c r="I3373" t="s">
        <v>23</v>
      </c>
    </row>
    <row r="3374" spans="8:9" x14ac:dyDescent="0.3">
      <c r="H3374">
        <v>2</v>
      </c>
      <c r="I3374" t="s">
        <v>23</v>
      </c>
    </row>
    <row r="3375" spans="8:9" x14ac:dyDescent="0.3">
      <c r="H3375">
        <v>4</v>
      </c>
      <c r="I3375" t="s">
        <v>23</v>
      </c>
    </row>
    <row r="3376" spans="8:9" x14ac:dyDescent="0.3">
      <c r="H3376">
        <v>1</v>
      </c>
      <c r="I3376" t="s">
        <v>23</v>
      </c>
    </row>
    <row r="3377" spans="8:9" x14ac:dyDescent="0.3">
      <c r="H3377">
        <v>2</v>
      </c>
      <c r="I3377" t="s">
        <v>23</v>
      </c>
    </row>
    <row r="3378" spans="8:9" x14ac:dyDescent="0.3">
      <c r="H3378">
        <v>2</v>
      </c>
      <c r="I3378" t="s">
        <v>23</v>
      </c>
    </row>
    <row r="3379" spans="8:9" x14ac:dyDescent="0.3">
      <c r="H3379">
        <v>2</v>
      </c>
      <c r="I3379" t="s">
        <v>23</v>
      </c>
    </row>
    <row r="3380" spans="8:9" x14ac:dyDescent="0.3">
      <c r="H3380">
        <v>4</v>
      </c>
      <c r="I3380" t="s">
        <v>23</v>
      </c>
    </row>
    <row r="3381" spans="8:9" x14ac:dyDescent="0.3">
      <c r="H3381">
        <v>3</v>
      </c>
      <c r="I3381" t="s">
        <v>23</v>
      </c>
    </row>
    <row r="3382" spans="8:9" x14ac:dyDescent="0.3">
      <c r="H3382">
        <v>1</v>
      </c>
      <c r="I3382" t="s">
        <v>23</v>
      </c>
    </row>
    <row r="3383" spans="8:9" x14ac:dyDescent="0.3">
      <c r="H3383">
        <v>2</v>
      </c>
      <c r="I3383" t="s">
        <v>23</v>
      </c>
    </row>
    <row r="3384" spans="8:9" x14ac:dyDescent="0.3">
      <c r="H3384">
        <v>1</v>
      </c>
      <c r="I3384" t="s">
        <v>23</v>
      </c>
    </row>
    <row r="3385" spans="8:9" x14ac:dyDescent="0.3">
      <c r="H3385">
        <v>3</v>
      </c>
      <c r="I3385" t="s">
        <v>23</v>
      </c>
    </row>
    <row r="3386" spans="8:9" x14ac:dyDescent="0.3">
      <c r="H3386">
        <v>3</v>
      </c>
      <c r="I3386" t="s">
        <v>23</v>
      </c>
    </row>
    <row r="3387" spans="8:9" x14ac:dyDescent="0.3">
      <c r="H3387">
        <v>2</v>
      </c>
      <c r="I3387" t="s">
        <v>23</v>
      </c>
    </row>
    <row r="3388" spans="8:9" x14ac:dyDescent="0.3">
      <c r="H3388">
        <v>2</v>
      </c>
      <c r="I3388" t="s">
        <v>23</v>
      </c>
    </row>
    <row r="3389" spans="8:9" x14ac:dyDescent="0.3">
      <c r="H3389">
        <v>5</v>
      </c>
      <c r="I3389" t="s">
        <v>23</v>
      </c>
    </row>
    <row r="3390" spans="8:9" x14ac:dyDescent="0.3">
      <c r="H3390">
        <v>4</v>
      </c>
      <c r="I3390" t="s">
        <v>23</v>
      </c>
    </row>
    <row r="3391" spans="8:9" x14ac:dyDescent="0.3">
      <c r="H3391">
        <v>2</v>
      </c>
      <c r="I3391" t="s">
        <v>23</v>
      </c>
    </row>
    <row r="3392" spans="8:9" x14ac:dyDescent="0.3">
      <c r="H3392">
        <v>2</v>
      </c>
      <c r="I3392" t="s">
        <v>23</v>
      </c>
    </row>
    <row r="3393" spans="8:9" x14ac:dyDescent="0.3">
      <c r="H3393">
        <v>2</v>
      </c>
      <c r="I3393" t="s">
        <v>23</v>
      </c>
    </row>
    <row r="3394" spans="8:9" x14ac:dyDescent="0.3">
      <c r="H3394">
        <v>1</v>
      </c>
      <c r="I3394" t="s">
        <v>23</v>
      </c>
    </row>
    <row r="3395" spans="8:9" x14ac:dyDescent="0.3">
      <c r="H3395">
        <v>2</v>
      </c>
      <c r="I3395" t="s">
        <v>23</v>
      </c>
    </row>
    <row r="3396" spans="8:9" x14ac:dyDescent="0.3">
      <c r="H3396">
        <v>1</v>
      </c>
      <c r="I3396" t="s">
        <v>23</v>
      </c>
    </row>
    <row r="3397" spans="8:9" x14ac:dyDescent="0.3">
      <c r="H3397">
        <v>1</v>
      </c>
      <c r="I3397" t="s">
        <v>23</v>
      </c>
    </row>
    <row r="3398" spans="8:9" x14ac:dyDescent="0.3">
      <c r="H3398">
        <v>5</v>
      </c>
      <c r="I3398" t="s">
        <v>23</v>
      </c>
    </row>
    <row r="3399" spans="8:9" x14ac:dyDescent="0.3">
      <c r="H3399">
        <v>1</v>
      </c>
      <c r="I3399" t="s">
        <v>23</v>
      </c>
    </row>
    <row r="3400" spans="8:9" x14ac:dyDescent="0.3">
      <c r="H3400">
        <v>2</v>
      </c>
      <c r="I3400" t="s">
        <v>23</v>
      </c>
    </row>
    <row r="3401" spans="8:9" x14ac:dyDescent="0.3">
      <c r="H3401">
        <v>1</v>
      </c>
      <c r="I3401" t="s">
        <v>23</v>
      </c>
    </row>
    <row r="3402" spans="8:9" x14ac:dyDescent="0.3">
      <c r="H3402">
        <v>1</v>
      </c>
      <c r="I3402" t="s">
        <v>23</v>
      </c>
    </row>
    <row r="3403" spans="8:9" x14ac:dyDescent="0.3">
      <c r="H3403">
        <v>3</v>
      </c>
      <c r="I3403" t="s">
        <v>23</v>
      </c>
    </row>
    <row r="3404" spans="8:9" x14ac:dyDescent="0.3">
      <c r="H3404">
        <v>1</v>
      </c>
      <c r="I3404" t="s">
        <v>23</v>
      </c>
    </row>
    <row r="3405" spans="8:9" x14ac:dyDescent="0.3">
      <c r="H3405">
        <v>2</v>
      </c>
      <c r="I3405" t="s">
        <v>23</v>
      </c>
    </row>
    <row r="3406" spans="8:9" x14ac:dyDescent="0.3">
      <c r="H3406">
        <v>4</v>
      </c>
      <c r="I3406" t="s">
        <v>23</v>
      </c>
    </row>
    <row r="3407" spans="8:9" x14ac:dyDescent="0.3">
      <c r="H3407">
        <v>1</v>
      </c>
      <c r="I3407" t="s">
        <v>23</v>
      </c>
    </row>
    <row r="3408" spans="8:9" x14ac:dyDescent="0.3">
      <c r="H3408">
        <v>2</v>
      </c>
      <c r="I3408" t="s">
        <v>23</v>
      </c>
    </row>
    <row r="3409" spans="8:9" x14ac:dyDescent="0.3">
      <c r="H3409">
        <v>2</v>
      </c>
      <c r="I3409" t="s">
        <v>23</v>
      </c>
    </row>
    <row r="3410" spans="8:9" x14ac:dyDescent="0.3">
      <c r="H3410">
        <v>3</v>
      </c>
      <c r="I3410" t="s">
        <v>23</v>
      </c>
    </row>
    <row r="3411" spans="8:9" x14ac:dyDescent="0.3">
      <c r="H3411">
        <v>2</v>
      </c>
      <c r="I3411" t="s">
        <v>23</v>
      </c>
    </row>
    <row r="3412" spans="8:9" x14ac:dyDescent="0.3">
      <c r="H3412">
        <v>3</v>
      </c>
      <c r="I3412" t="s">
        <v>23</v>
      </c>
    </row>
    <row r="3413" spans="8:9" x14ac:dyDescent="0.3">
      <c r="H3413">
        <v>2</v>
      </c>
      <c r="I3413" t="s">
        <v>23</v>
      </c>
    </row>
    <row r="3414" spans="8:9" x14ac:dyDescent="0.3">
      <c r="H3414">
        <v>1</v>
      </c>
      <c r="I3414" t="s">
        <v>23</v>
      </c>
    </row>
    <row r="3415" spans="8:9" x14ac:dyDescent="0.3">
      <c r="H3415">
        <v>2</v>
      </c>
      <c r="I3415" t="s">
        <v>23</v>
      </c>
    </row>
    <row r="3416" spans="8:9" x14ac:dyDescent="0.3">
      <c r="H3416">
        <v>3</v>
      </c>
      <c r="I3416" t="s">
        <v>23</v>
      </c>
    </row>
    <row r="3417" spans="8:9" x14ac:dyDescent="0.3">
      <c r="H3417">
        <v>4</v>
      </c>
      <c r="I3417" t="s">
        <v>23</v>
      </c>
    </row>
    <row r="3418" spans="8:9" x14ac:dyDescent="0.3">
      <c r="H3418">
        <v>1</v>
      </c>
      <c r="I3418" t="s">
        <v>23</v>
      </c>
    </row>
    <row r="3419" spans="8:9" x14ac:dyDescent="0.3">
      <c r="H3419">
        <v>4</v>
      </c>
      <c r="I3419" t="s">
        <v>23</v>
      </c>
    </row>
    <row r="3420" spans="8:9" x14ac:dyDescent="0.3">
      <c r="H3420">
        <v>2</v>
      </c>
      <c r="I3420" t="s">
        <v>23</v>
      </c>
    </row>
    <row r="3421" spans="8:9" x14ac:dyDescent="0.3">
      <c r="H3421">
        <v>1</v>
      </c>
      <c r="I3421" t="s">
        <v>23</v>
      </c>
    </row>
    <row r="3422" spans="8:9" x14ac:dyDescent="0.3">
      <c r="H3422">
        <v>2</v>
      </c>
      <c r="I3422" t="s">
        <v>23</v>
      </c>
    </row>
    <row r="3423" spans="8:9" x14ac:dyDescent="0.3">
      <c r="H3423">
        <v>2</v>
      </c>
      <c r="I3423" t="s">
        <v>23</v>
      </c>
    </row>
    <row r="3424" spans="8:9" x14ac:dyDescent="0.3">
      <c r="H3424">
        <v>2</v>
      </c>
      <c r="I3424" t="s">
        <v>23</v>
      </c>
    </row>
    <row r="3425" spans="8:9" x14ac:dyDescent="0.3">
      <c r="H3425">
        <v>2</v>
      </c>
      <c r="I3425" t="s">
        <v>23</v>
      </c>
    </row>
    <row r="3426" spans="8:9" x14ac:dyDescent="0.3">
      <c r="H3426">
        <v>1</v>
      </c>
      <c r="I3426" t="s">
        <v>23</v>
      </c>
    </row>
    <row r="3427" spans="8:9" x14ac:dyDescent="0.3">
      <c r="H3427">
        <v>2</v>
      </c>
      <c r="I3427" t="s">
        <v>23</v>
      </c>
    </row>
    <row r="3428" spans="8:9" x14ac:dyDescent="0.3">
      <c r="H3428">
        <v>3</v>
      </c>
      <c r="I3428" t="s">
        <v>23</v>
      </c>
    </row>
    <row r="3429" spans="8:9" x14ac:dyDescent="0.3">
      <c r="H3429">
        <v>5</v>
      </c>
      <c r="I3429" t="s">
        <v>23</v>
      </c>
    </row>
    <row r="3430" spans="8:9" x14ac:dyDescent="0.3">
      <c r="H3430">
        <v>2</v>
      </c>
      <c r="I3430" t="s">
        <v>23</v>
      </c>
    </row>
    <row r="3431" spans="8:9" x14ac:dyDescent="0.3">
      <c r="H3431">
        <v>2</v>
      </c>
      <c r="I3431" t="s">
        <v>23</v>
      </c>
    </row>
    <row r="3432" spans="8:9" x14ac:dyDescent="0.3">
      <c r="H3432">
        <v>5</v>
      </c>
      <c r="I3432" t="s">
        <v>23</v>
      </c>
    </row>
    <row r="3433" spans="8:9" x14ac:dyDescent="0.3">
      <c r="H3433">
        <v>2</v>
      </c>
      <c r="I3433" t="s">
        <v>23</v>
      </c>
    </row>
    <row r="3434" spans="8:9" x14ac:dyDescent="0.3">
      <c r="H3434">
        <v>2</v>
      </c>
      <c r="I3434" t="s">
        <v>23</v>
      </c>
    </row>
    <row r="3435" spans="8:9" x14ac:dyDescent="0.3">
      <c r="H3435">
        <v>2</v>
      </c>
      <c r="I3435" t="s">
        <v>23</v>
      </c>
    </row>
    <row r="3436" spans="8:9" x14ac:dyDescent="0.3">
      <c r="H3436">
        <v>3</v>
      </c>
      <c r="I3436" t="s">
        <v>23</v>
      </c>
    </row>
    <row r="3437" spans="8:9" x14ac:dyDescent="0.3">
      <c r="H3437">
        <v>2</v>
      </c>
      <c r="I3437" t="s">
        <v>23</v>
      </c>
    </row>
    <row r="3438" spans="8:9" x14ac:dyDescent="0.3">
      <c r="H3438">
        <v>2</v>
      </c>
      <c r="I3438" t="s">
        <v>23</v>
      </c>
    </row>
    <row r="3439" spans="8:9" x14ac:dyDescent="0.3">
      <c r="H3439">
        <v>1</v>
      </c>
      <c r="I3439" t="s">
        <v>23</v>
      </c>
    </row>
    <row r="3440" spans="8:9" x14ac:dyDescent="0.3">
      <c r="H3440">
        <v>1</v>
      </c>
      <c r="I3440" t="s">
        <v>23</v>
      </c>
    </row>
    <row r="3441" spans="8:9" x14ac:dyDescent="0.3">
      <c r="H3441">
        <v>2</v>
      </c>
      <c r="I3441" t="s">
        <v>23</v>
      </c>
    </row>
    <row r="3442" spans="8:9" x14ac:dyDescent="0.3">
      <c r="H3442">
        <v>2</v>
      </c>
      <c r="I3442" t="s">
        <v>23</v>
      </c>
    </row>
    <row r="3443" spans="8:9" x14ac:dyDescent="0.3">
      <c r="H3443">
        <v>2</v>
      </c>
      <c r="I3443" t="s">
        <v>23</v>
      </c>
    </row>
    <row r="3444" spans="8:9" x14ac:dyDescent="0.3">
      <c r="H3444">
        <v>3</v>
      </c>
      <c r="I3444" t="s">
        <v>23</v>
      </c>
    </row>
    <row r="3445" spans="8:9" x14ac:dyDescent="0.3">
      <c r="H3445">
        <v>3</v>
      </c>
      <c r="I3445" t="s">
        <v>23</v>
      </c>
    </row>
    <row r="3446" spans="8:9" x14ac:dyDescent="0.3">
      <c r="H3446">
        <v>2</v>
      </c>
      <c r="I3446" t="s">
        <v>23</v>
      </c>
    </row>
    <row r="3447" spans="8:9" x14ac:dyDescent="0.3">
      <c r="H3447">
        <v>3</v>
      </c>
      <c r="I3447" t="s">
        <v>23</v>
      </c>
    </row>
    <row r="3448" spans="8:9" x14ac:dyDescent="0.3">
      <c r="H3448">
        <v>1</v>
      </c>
      <c r="I3448" t="s">
        <v>23</v>
      </c>
    </row>
    <row r="3449" spans="8:9" x14ac:dyDescent="0.3">
      <c r="H3449">
        <v>2</v>
      </c>
      <c r="I3449" t="s">
        <v>23</v>
      </c>
    </row>
    <row r="3450" spans="8:9" x14ac:dyDescent="0.3">
      <c r="H3450">
        <v>2</v>
      </c>
      <c r="I3450" t="s">
        <v>23</v>
      </c>
    </row>
    <row r="3451" spans="8:9" x14ac:dyDescent="0.3">
      <c r="H3451">
        <v>4</v>
      </c>
      <c r="I3451" t="s">
        <v>23</v>
      </c>
    </row>
    <row r="3452" spans="8:9" x14ac:dyDescent="0.3">
      <c r="H3452">
        <v>2</v>
      </c>
      <c r="I3452" t="s">
        <v>23</v>
      </c>
    </row>
    <row r="3453" spans="8:9" x14ac:dyDescent="0.3">
      <c r="H3453">
        <v>1</v>
      </c>
      <c r="I3453" t="s">
        <v>23</v>
      </c>
    </row>
    <row r="3454" spans="8:9" x14ac:dyDescent="0.3">
      <c r="H3454">
        <v>1</v>
      </c>
      <c r="I3454" t="s">
        <v>23</v>
      </c>
    </row>
    <row r="3455" spans="8:9" x14ac:dyDescent="0.3">
      <c r="H3455">
        <v>3</v>
      </c>
      <c r="I3455" t="s">
        <v>23</v>
      </c>
    </row>
    <row r="3456" spans="8:9" x14ac:dyDescent="0.3">
      <c r="H3456">
        <v>2</v>
      </c>
      <c r="I3456" t="s">
        <v>23</v>
      </c>
    </row>
    <row r="3457" spans="8:9" x14ac:dyDescent="0.3">
      <c r="H3457">
        <v>2</v>
      </c>
      <c r="I3457" t="s">
        <v>23</v>
      </c>
    </row>
    <row r="3458" spans="8:9" x14ac:dyDescent="0.3">
      <c r="H3458">
        <v>2</v>
      </c>
      <c r="I3458" t="s">
        <v>23</v>
      </c>
    </row>
    <row r="3459" spans="8:9" x14ac:dyDescent="0.3">
      <c r="H3459">
        <v>1</v>
      </c>
      <c r="I3459" t="s">
        <v>23</v>
      </c>
    </row>
    <row r="3460" spans="8:9" x14ac:dyDescent="0.3">
      <c r="H3460">
        <v>3</v>
      </c>
      <c r="I3460" t="s">
        <v>23</v>
      </c>
    </row>
    <row r="3461" spans="8:9" x14ac:dyDescent="0.3">
      <c r="H3461">
        <v>1</v>
      </c>
      <c r="I3461" t="s">
        <v>23</v>
      </c>
    </row>
    <row r="3462" spans="8:9" x14ac:dyDescent="0.3">
      <c r="H3462">
        <v>1</v>
      </c>
      <c r="I3462" t="s">
        <v>23</v>
      </c>
    </row>
    <row r="3463" spans="8:9" x14ac:dyDescent="0.3">
      <c r="H3463">
        <v>1</v>
      </c>
      <c r="I3463" t="s">
        <v>23</v>
      </c>
    </row>
    <row r="3464" spans="8:9" x14ac:dyDescent="0.3">
      <c r="H3464">
        <v>1</v>
      </c>
      <c r="I3464" t="s">
        <v>23</v>
      </c>
    </row>
    <row r="3465" spans="8:9" x14ac:dyDescent="0.3">
      <c r="H3465">
        <v>2</v>
      </c>
      <c r="I3465" t="s">
        <v>23</v>
      </c>
    </row>
    <row r="3466" spans="8:9" x14ac:dyDescent="0.3">
      <c r="H3466">
        <v>2</v>
      </c>
      <c r="I3466" t="s">
        <v>23</v>
      </c>
    </row>
    <row r="3467" spans="8:9" x14ac:dyDescent="0.3">
      <c r="H3467">
        <v>3</v>
      </c>
      <c r="I3467" t="s">
        <v>23</v>
      </c>
    </row>
    <row r="3468" spans="8:9" x14ac:dyDescent="0.3">
      <c r="H3468">
        <v>1</v>
      </c>
      <c r="I3468" t="s">
        <v>23</v>
      </c>
    </row>
    <row r="3469" spans="8:9" x14ac:dyDescent="0.3">
      <c r="H3469">
        <v>1</v>
      </c>
      <c r="I3469" t="s">
        <v>23</v>
      </c>
    </row>
    <row r="3470" spans="8:9" x14ac:dyDescent="0.3">
      <c r="H3470">
        <v>1</v>
      </c>
      <c r="I3470" t="s">
        <v>23</v>
      </c>
    </row>
    <row r="3471" spans="8:9" x14ac:dyDescent="0.3">
      <c r="H3471">
        <v>2</v>
      </c>
      <c r="I3471" t="s">
        <v>23</v>
      </c>
    </row>
    <row r="3472" spans="8:9" x14ac:dyDescent="0.3">
      <c r="H3472">
        <v>1</v>
      </c>
      <c r="I3472" t="s">
        <v>23</v>
      </c>
    </row>
    <row r="3473" spans="8:9" x14ac:dyDescent="0.3">
      <c r="H3473">
        <v>2</v>
      </c>
      <c r="I3473" t="s">
        <v>23</v>
      </c>
    </row>
    <row r="3474" spans="8:9" x14ac:dyDescent="0.3">
      <c r="H3474">
        <v>3</v>
      </c>
      <c r="I3474" t="s">
        <v>23</v>
      </c>
    </row>
    <row r="3475" spans="8:9" x14ac:dyDescent="0.3">
      <c r="H3475">
        <v>2</v>
      </c>
      <c r="I3475" t="s">
        <v>23</v>
      </c>
    </row>
    <row r="3476" spans="8:9" x14ac:dyDescent="0.3">
      <c r="H3476">
        <v>2</v>
      </c>
      <c r="I3476" t="s">
        <v>23</v>
      </c>
    </row>
    <row r="3477" spans="8:9" x14ac:dyDescent="0.3">
      <c r="H3477">
        <v>4</v>
      </c>
      <c r="I3477" t="s">
        <v>23</v>
      </c>
    </row>
    <row r="3478" spans="8:9" x14ac:dyDescent="0.3">
      <c r="H3478">
        <v>2</v>
      </c>
      <c r="I3478" t="s">
        <v>23</v>
      </c>
    </row>
    <row r="3479" spans="8:9" x14ac:dyDescent="0.3">
      <c r="H3479">
        <v>1</v>
      </c>
      <c r="I3479" t="s">
        <v>23</v>
      </c>
    </row>
    <row r="3480" spans="8:9" x14ac:dyDescent="0.3">
      <c r="H3480">
        <v>1</v>
      </c>
      <c r="I3480" t="s">
        <v>23</v>
      </c>
    </row>
    <row r="3481" spans="8:9" x14ac:dyDescent="0.3">
      <c r="H3481">
        <v>1</v>
      </c>
      <c r="I3481" t="s">
        <v>23</v>
      </c>
    </row>
    <row r="3482" spans="8:9" x14ac:dyDescent="0.3">
      <c r="H3482">
        <v>3</v>
      </c>
      <c r="I3482" t="s">
        <v>23</v>
      </c>
    </row>
    <row r="3483" spans="8:9" x14ac:dyDescent="0.3">
      <c r="H3483">
        <v>1</v>
      </c>
      <c r="I3483" t="s">
        <v>23</v>
      </c>
    </row>
    <row r="3484" spans="8:9" x14ac:dyDescent="0.3">
      <c r="H3484">
        <v>2</v>
      </c>
      <c r="I3484" t="s">
        <v>23</v>
      </c>
    </row>
    <row r="3485" spans="8:9" x14ac:dyDescent="0.3">
      <c r="H3485">
        <v>2</v>
      </c>
      <c r="I3485" t="s">
        <v>23</v>
      </c>
    </row>
    <row r="3486" spans="8:9" x14ac:dyDescent="0.3">
      <c r="H3486">
        <v>4</v>
      </c>
      <c r="I3486" t="s">
        <v>23</v>
      </c>
    </row>
    <row r="3487" spans="8:9" x14ac:dyDescent="0.3">
      <c r="H3487">
        <v>2</v>
      </c>
      <c r="I3487" t="s">
        <v>23</v>
      </c>
    </row>
    <row r="3488" spans="8:9" x14ac:dyDescent="0.3">
      <c r="H3488">
        <v>5</v>
      </c>
      <c r="I3488" t="s">
        <v>23</v>
      </c>
    </row>
    <row r="3489" spans="8:9" x14ac:dyDescent="0.3">
      <c r="H3489">
        <v>2</v>
      </c>
      <c r="I3489" t="s">
        <v>23</v>
      </c>
    </row>
    <row r="3490" spans="8:9" x14ac:dyDescent="0.3">
      <c r="H3490">
        <v>2</v>
      </c>
      <c r="I3490" t="s">
        <v>23</v>
      </c>
    </row>
    <row r="3491" spans="8:9" x14ac:dyDescent="0.3">
      <c r="H3491">
        <v>1</v>
      </c>
      <c r="I3491" t="s">
        <v>23</v>
      </c>
    </row>
    <row r="3492" spans="8:9" x14ac:dyDescent="0.3">
      <c r="H3492">
        <v>2</v>
      </c>
      <c r="I3492" t="s">
        <v>23</v>
      </c>
    </row>
    <row r="3493" spans="8:9" x14ac:dyDescent="0.3">
      <c r="H3493">
        <v>2</v>
      </c>
      <c r="I3493" t="s">
        <v>23</v>
      </c>
    </row>
    <row r="3494" spans="8:9" x14ac:dyDescent="0.3">
      <c r="H3494">
        <v>2</v>
      </c>
      <c r="I3494" t="s">
        <v>23</v>
      </c>
    </row>
    <row r="3495" spans="8:9" x14ac:dyDescent="0.3">
      <c r="H3495">
        <v>1</v>
      </c>
      <c r="I3495" t="s">
        <v>23</v>
      </c>
    </row>
    <row r="3496" spans="8:9" x14ac:dyDescent="0.3">
      <c r="H3496">
        <v>4</v>
      </c>
      <c r="I3496" t="s">
        <v>23</v>
      </c>
    </row>
    <row r="3497" spans="8:9" x14ac:dyDescent="0.3">
      <c r="H3497">
        <v>2</v>
      </c>
      <c r="I3497" t="s">
        <v>23</v>
      </c>
    </row>
    <row r="3498" spans="8:9" x14ac:dyDescent="0.3">
      <c r="H3498">
        <v>3</v>
      </c>
      <c r="I3498" t="s">
        <v>23</v>
      </c>
    </row>
    <row r="3499" spans="8:9" x14ac:dyDescent="0.3">
      <c r="H3499">
        <v>2</v>
      </c>
      <c r="I3499" t="s">
        <v>23</v>
      </c>
    </row>
    <row r="3500" spans="8:9" x14ac:dyDescent="0.3">
      <c r="H3500">
        <v>1</v>
      </c>
      <c r="I3500" t="s">
        <v>23</v>
      </c>
    </row>
    <row r="3501" spans="8:9" x14ac:dyDescent="0.3">
      <c r="H3501">
        <v>3</v>
      </c>
      <c r="I3501" t="s">
        <v>23</v>
      </c>
    </row>
    <row r="3502" spans="8:9" x14ac:dyDescent="0.3">
      <c r="H3502">
        <v>4</v>
      </c>
      <c r="I3502" t="s">
        <v>23</v>
      </c>
    </row>
    <row r="3503" spans="8:9" x14ac:dyDescent="0.3">
      <c r="H3503">
        <v>2</v>
      </c>
      <c r="I3503" t="s">
        <v>23</v>
      </c>
    </row>
    <row r="3504" spans="8:9" x14ac:dyDescent="0.3">
      <c r="H3504">
        <v>5</v>
      </c>
      <c r="I3504" t="s">
        <v>23</v>
      </c>
    </row>
    <row r="3505" spans="8:9" x14ac:dyDescent="0.3">
      <c r="H3505">
        <v>2</v>
      </c>
      <c r="I3505" t="s">
        <v>23</v>
      </c>
    </row>
    <row r="3506" spans="8:9" x14ac:dyDescent="0.3">
      <c r="H3506">
        <v>1</v>
      </c>
      <c r="I3506" t="s">
        <v>23</v>
      </c>
    </row>
    <row r="3507" spans="8:9" x14ac:dyDescent="0.3">
      <c r="H3507">
        <v>1</v>
      </c>
      <c r="I3507" t="s">
        <v>23</v>
      </c>
    </row>
    <row r="3508" spans="8:9" x14ac:dyDescent="0.3">
      <c r="H3508">
        <v>1</v>
      </c>
      <c r="I3508" t="s">
        <v>23</v>
      </c>
    </row>
    <row r="3509" spans="8:9" x14ac:dyDescent="0.3">
      <c r="H3509">
        <v>5</v>
      </c>
      <c r="I3509" t="s">
        <v>23</v>
      </c>
    </row>
    <row r="3510" spans="8:9" x14ac:dyDescent="0.3">
      <c r="H3510">
        <v>1</v>
      </c>
      <c r="I3510" t="s">
        <v>23</v>
      </c>
    </row>
    <row r="3511" spans="8:9" x14ac:dyDescent="0.3">
      <c r="H3511">
        <v>1</v>
      </c>
      <c r="I3511" t="s">
        <v>23</v>
      </c>
    </row>
    <row r="3512" spans="8:9" x14ac:dyDescent="0.3">
      <c r="H3512">
        <v>3</v>
      </c>
      <c r="I3512" t="s">
        <v>23</v>
      </c>
    </row>
    <row r="3513" spans="8:9" x14ac:dyDescent="0.3">
      <c r="H3513">
        <v>4</v>
      </c>
      <c r="I3513" t="s">
        <v>23</v>
      </c>
    </row>
    <row r="3514" spans="8:9" x14ac:dyDescent="0.3">
      <c r="H3514">
        <v>4</v>
      </c>
      <c r="I3514" t="s">
        <v>23</v>
      </c>
    </row>
    <row r="3515" spans="8:9" x14ac:dyDescent="0.3">
      <c r="H3515">
        <v>1</v>
      </c>
      <c r="I3515" t="s">
        <v>23</v>
      </c>
    </row>
    <row r="3516" spans="8:9" x14ac:dyDescent="0.3">
      <c r="H3516">
        <v>3</v>
      </c>
      <c r="I3516" t="s">
        <v>23</v>
      </c>
    </row>
    <row r="3517" spans="8:9" x14ac:dyDescent="0.3">
      <c r="H3517">
        <v>4</v>
      </c>
      <c r="I3517" t="s">
        <v>23</v>
      </c>
    </row>
    <row r="3518" spans="8:9" x14ac:dyDescent="0.3">
      <c r="H3518">
        <v>1</v>
      </c>
      <c r="I3518" t="s">
        <v>23</v>
      </c>
    </row>
    <row r="3519" spans="8:9" x14ac:dyDescent="0.3">
      <c r="H3519">
        <v>1</v>
      </c>
      <c r="I3519" t="s">
        <v>23</v>
      </c>
    </row>
    <row r="3520" spans="8:9" x14ac:dyDescent="0.3">
      <c r="H3520">
        <v>3</v>
      </c>
      <c r="I3520" t="s">
        <v>23</v>
      </c>
    </row>
    <row r="3521" spans="8:9" x14ac:dyDescent="0.3">
      <c r="H3521">
        <v>3</v>
      </c>
      <c r="I3521" t="s">
        <v>23</v>
      </c>
    </row>
    <row r="3522" spans="8:9" x14ac:dyDescent="0.3">
      <c r="H3522">
        <v>3</v>
      </c>
      <c r="I3522" t="s">
        <v>23</v>
      </c>
    </row>
    <row r="3523" spans="8:9" x14ac:dyDescent="0.3">
      <c r="H3523">
        <v>3</v>
      </c>
      <c r="I3523" t="s">
        <v>23</v>
      </c>
    </row>
    <row r="3524" spans="8:9" x14ac:dyDescent="0.3">
      <c r="H3524">
        <v>3</v>
      </c>
      <c r="I3524" t="s">
        <v>23</v>
      </c>
    </row>
    <row r="3525" spans="8:9" x14ac:dyDescent="0.3">
      <c r="H3525">
        <v>3</v>
      </c>
      <c r="I3525" t="s">
        <v>23</v>
      </c>
    </row>
    <row r="3526" spans="8:9" x14ac:dyDescent="0.3">
      <c r="H3526">
        <v>1</v>
      </c>
      <c r="I3526" t="s">
        <v>23</v>
      </c>
    </row>
    <row r="3527" spans="8:9" x14ac:dyDescent="0.3">
      <c r="H3527">
        <v>3</v>
      </c>
      <c r="I3527" t="s">
        <v>23</v>
      </c>
    </row>
    <row r="3528" spans="8:9" x14ac:dyDescent="0.3">
      <c r="H3528">
        <v>1</v>
      </c>
      <c r="I3528" t="s">
        <v>23</v>
      </c>
    </row>
    <row r="3529" spans="8:9" x14ac:dyDescent="0.3">
      <c r="H3529">
        <v>2</v>
      </c>
      <c r="I3529" t="s">
        <v>23</v>
      </c>
    </row>
    <row r="3530" spans="8:9" x14ac:dyDescent="0.3">
      <c r="H3530">
        <v>4</v>
      </c>
      <c r="I3530" t="s">
        <v>23</v>
      </c>
    </row>
    <row r="3531" spans="8:9" x14ac:dyDescent="0.3">
      <c r="H3531">
        <v>2</v>
      </c>
      <c r="I3531" t="s">
        <v>23</v>
      </c>
    </row>
    <row r="3532" spans="8:9" x14ac:dyDescent="0.3">
      <c r="H3532">
        <v>2</v>
      </c>
      <c r="I3532" t="s">
        <v>23</v>
      </c>
    </row>
    <row r="3533" spans="8:9" x14ac:dyDescent="0.3">
      <c r="H3533">
        <v>4</v>
      </c>
      <c r="I3533" t="s">
        <v>23</v>
      </c>
    </row>
    <row r="3534" spans="8:9" x14ac:dyDescent="0.3">
      <c r="H3534">
        <v>1</v>
      </c>
      <c r="I3534" t="s">
        <v>23</v>
      </c>
    </row>
    <row r="3535" spans="8:9" x14ac:dyDescent="0.3">
      <c r="H3535">
        <v>2</v>
      </c>
      <c r="I3535" t="s">
        <v>23</v>
      </c>
    </row>
    <row r="3536" spans="8:9" x14ac:dyDescent="0.3">
      <c r="H3536">
        <v>3</v>
      </c>
      <c r="I3536" t="s">
        <v>23</v>
      </c>
    </row>
    <row r="3537" spans="8:9" x14ac:dyDescent="0.3">
      <c r="H3537">
        <v>2</v>
      </c>
      <c r="I3537" t="s">
        <v>23</v>
      </c>
    </row>
    <row r="3538" spans="8:9" x14ac:dyDescent="0.3">
      <c r="H3538">
        <v>1</v>
      </c>
      <c r="I3538" t="s">
        <v>23</v>
      </c>
    </row>
    <row r="3539" spans="8:9" x14ac:dyDescent="0.3">
      <c r="H3539">
        <v>2</v>
      </c>
      <c r="I3539" t="s">
        <v>23</v>
      </c>
    </row>
    <row r="3540" spans="8:9" x14ac:dyDescent="0.3">
      <c r="H3540">
        <v>3</v>
      </c>
      <c r="I3540" t="s">
        <v>23</v>
      </c>
    </row>
    <row r="3541" spans="8:9" x14ac:dyDescent="0.3">
      <c r="H3541">
        <v>1</v>
      </c>
      <c r="I3541" t="s">
        <v>23</v>
      </c>
    </row>
    <row r="3542" spans="8:9" x14ac:dyDescent="0.3">
      <c r="H3542">
        <v>3</v>
      </c>
      <c r="I3542" t="s">
        <v>23</v>
      </c>
    </row>
    <row r="3543" spans="8:9" x14ac:dyDescent="0.3">
      <c r="H3543">
        <v>2</v>
      </c>
      <c r="I3543" t="s">
        <v>23</v>
      </c>
    </row>
    <row r="3544" spans="8:9" x14ac:dyDescent="0.3">
      <c r="H3544">
        <v>2</v>
      </c>
      <c r="I3544" t="s">
        <v>23</v>
      </c>
    </row>
    <row r="3545" spans="8:9" x14ac:dyDescent="0.3">
      <c r="H3545">
        <v>2</v>
      </c>
      <c r="I3545" t="s">
        <v>23</v>
      </c>
    </row>
    <row r="3546" spans="8:9" x14ac:dyDescent="0.3">
      <c r="H3546">
        <v>2</v>
      </c>
      <c r="I3546" t="s">
        <v>23</v>
      </c>
    </row>
    <row r="3547" spans="8:9" x14ac:dyDescent="0.3">
      <c r="H3547">
        <v>1</v>
      </c>
      <c r="I3547" t="s">
        <v>23</v>
      </c>
    </row>
    <row r="3548" spans="8:9" x14ac:dyDescent="0.3">
      <c r="H3548">
        <v>3</v>
      </c>
      <c r="I3548" t="s">
        <v>23</v>
      </c>
    </row>
    <row r="3549" spans="8:9" x14ac:dyDescent="0.3">
      <c r="H3549">
        <v>3</v>
      </c>
      <c r="I3549" t="s">
        <v>23</v>
      </c>
    </row>
    <row r="3550" spans="8:9" x14ac:dyDescent="0.3">
      <c r="H3550">
        <v>4</v>
      </c>
      <c r="I3550" t="s">
        <v>23</v>
      </c>
    </row>
    <row r="3551" spans="8:9" x14ac:dyDescent="0.3">
      <c r="H3551">
        <v>3</v>
      </c>
      <c r="I3551" t="s">
        <v>23</v>
      </c>
    </row>
    <row r="3552" spans="8:9" x14ac:dyDescent="0.3">
      <c r="H3552">
        <v>2</v>
      </c>
      <c r="I3552" t="s">
        <v>23</v>
      </c>
    </row>
    <row r="3553" spans="8:9" x14ac:dyDescent="0.3">
      <c r="H3553">
        <v>2</v>
      </c>
      <c r="I3553" t="s">
        <v>23</v>
      </c>
    </row>
    <row r="3554" spans="8:9" x14ac:dyDescent="0.3">
      <c r="H3554">
        <v>1</v>
      </c>
      <c r="I3554" t="s">
        <v>23</v>
      </c>
    </row>
    <row r="3555" spans="8:9" x14ac:dyDescent="0.3">
      <c r="H3555">
        <v>2</v>
      </c>
      <c r="I3555" t="s">
        <v>23</v>
      </c>
    </row>
    <row r="3556" spans="8:9" x14ac:dyDescent="0.3">
      <c r="H3556">
        <v>2</v>
      </c>
      <c r="I3556" t="s">
        <v>23</v>
      </c>
    </row>
    <row r="3557" spans="8:9" x14ac:dyDescent="0.3">
      <c r="H3557">
        <v>5</v>
      </c>
      <c r="I3557" t="s">
        <v>23</v>
      </c>
    </row>
    <row r="3558" spans="8:9" x14ac:dyDescent="0.3">
      <c r="H3558">
        <v>1</v>
      </c>
      <c r="I3558" t="s">
        <v>23</v>
      </c>
    </row>
    <row r="3559" spans="8:9" x14ac:dyDescent="0.3">
      <c r="H3559">
        <v>1</v>
      </c>
      <c r="I3559" t="s">
        <v>23</v>
      </c>
    </row>
    <row r="3560" spans="8:9" x14ac:dyDescent="0.3">
      <c r="H3560">
        <v>5</v>
      </c>
      <c r="I3560" t="s">
        <v>23</v>
      </c>
    </row>
    <row r="3561" spans="8:9" x14ac:dyDescent="0.3">
      <c r="H3561">
        <v>1</v>
      </c>
      <c r="I3561" t="s">
        <v>23</v>
      </c>
    </row>
    <row r="3562" spans="8:9" x14ac:dyDescent="0.3">
      <c r="H3562">
        <v>1</v>
      </c>
      <c r="I3562" t="s">
        <v>23</v>
      </c>
    </row>
    <row r="3563" spans="8:9" x14ac:dyDescent="0.3">
      <c r="H3563">
        <v>1</v>
      </c>
      <c r="I3563" t="s">
        <v>23</v>
      </c>
    </row>
    <row r="3564" spans="8:9" x14ac:dyDescent="0.3">
      <c r="H3564">
        <v>1</v>
      </c>
      <c r="I3564" t="s">
        <v>23</v>
      </c>
    </row>
    <row r="3565" spans="8:9" x14ac:dyDescent="0.3">
      <c r="H3565">
        <v>2</v>
      </c>
      <c r="I3565" t="s">
        <v>23</v>
      </c>
    </row>
    <row r="3566" spans="8:9" x14ac:dyDescent="0.3">
      <c r="H3566">
        <v>2</v>
      </c>
      <c r="I3566" t="s">
        <v>23</v>
      </c>
    </row>
    <row r="3567" spans="8:9" x14ac:dyDescent="0.3">
      <c r="H3567">
        <v>2</v>
      </c>
      <c r="I3567" t="s">
        <v>23</v>
      </c>
    </row>
    <row r="3568" spans="8:9" x14ac:dyDescent="0.3">
      <c r="H3568">
        <v>1</v>
      </c>
      <c r="I3568" t="s">
        <v>23</v>
      </c>
    </row>
    <row r="3569" spans="8:9" x14ac:dyDescent="0.3">
      <c r="H3569">
        <v>1</v>
      </c>
      <c r="I3569" t="s">
        <v>23</v>
      </c>
    </row>
    <row r="3570" spans="8:9" x14ac:dyDescent="0.3">
      <c r="H3570">
        <v>4</v>
      </c>
      <c r="I3570" t="s">
        <v>23</v>
      </c>
    </row>
    <row r="3571" spans="8:9" x14ac:dyDescent="0.3">
      <c r="H3571">
        <v>1</v>
      </c>
      <c r="I3571" t="s">
        <v>23</v>
      </c>
    </row>
    <row r="3572" spans="8:9" x14ac:dyDescent="0.3">
      <c r="H3572">
        <v>2</v>
      </c>
      <c r="I3572" t="s">
        <v>23</v>
      </c>
    </row>
    <row r="3573" spans="8:9" x14ac:dyDescent="0.3">
      <c r="H3573">
        <v>4</v>
      </c>
      <c r="I3573" t="s">
        <v>23</v>
      </c>
    </row>
    <row r="3574" spans="8:9" x14ac:dyDescent="0.3">
      <c r="H3574">
        <v>1</v>
      </c>
      <c r="I3574" t="s">
        <v>23</v>
      </c>
    </row>
    <row r="3575" spans="8:9" x14ac:dyDescent="0.3">
      <c r="H3575">
        <v>1</v>
      </c>
      <c r="I3575" t="s">
        <v>23</v>
      </c>
    </row>
    <row r="3576" spans="8:9" x14ac:dyDescent="0.3">
      <c r="H3576">
        <v>1</v>
      </c>
      <c r="I3576" t="s">
        <v>23</v>
      </c>
    </row>
    <row r="3577" spans="8:9" x14ac:dyDescent="0.3">
      <c r="H3577">
        <v>1</v>
      </c>
      <c r="I3577" t="s">
        <v>23</v>
      </c>
    </row>
    <row r="3578" spans="8:9" x14ac:dyDescent="0.3">
      <c r="H3578">
        <v>2</v>
      </c>
      <c r="I3578" t="s">
        <v>23</v>
      </c>
    </row>
    <row r="3579" spans="8:9" x14ac:dyDescent="0.3">
      <c r="H3579">
        <v>2</v>
      </c>
      <c r="I3579" t="s">
        <v>23</v>
      </c>
    </row>
    <row r="3580" spans="8:9" x14ac:dyDescent="0.3">
      <c r="H3580">
        <v>1</v>
      </c>
      <c r="I3580" t="s">
        <v>23</v>
      </c>
    </row>
    <row r="3581" spans="8:9" x14ac:dyDescent="0.3">
      <c r="H3581">
        <v>2</v>
      </c>
      <c r="I3581" t="s">
        <v>23</v>
      </c>
    </row>
    <row r="3582" spans="8:9" x14ac:dyDescent="0.3">
      <c r="H3582">
        <v>1</v>
      </c>
      <c r="I3582" t="s">
        <v>23</v>
      </c>
    </row>
    <row r="3583" spans="8:9" x14ac:dyDescent="0.3">
      <c r="H3583">
        <v>2</v>
      </c>
      <c r="I3583" t="s">
        <v>23</v>
      </c>
    </row>
    <row r="3584" spans="8:9" x14ac:dyDescent="0.3">
      <c r="H3584">
        <v>1</v>
      </c>
      <c r="I3584" t="s">
        <v>23</v>
      </c>
    </row>
    <row r="3585" spans="8:9" x14ac:dyDescent="0.3">
      <c r="H3585">
        <v>3</v>
      </c>
      <c r="I3585" t="s">
        <v>23</v>
      </c>
    </row>
    <row r="3586" spans="8:9" x14ac:dyDescent="0.3">
      <c r="H3586">
        <v>2</v>
      </c>
      <c r="I3586" t="s">
        <v>23</v>
      </c>
    </row>
    <row r="3587" spans="8:9" x14ac:dyDescent="0.3">
      <c r="H3587">
        <v>2</v>
      </c>
      <c r="I3587" t="s">
        <v>23</v>
      </c>
    </row>
    <row r="3588" spans="8:9" x14ac:dyDescent="0.3">
      <c r="H3588">
        <v>2</v>
      </c>
      <c r="I3588" t="s">
        <v>23</v>
      </c>
    </row>
    <row r="3589" spans="8:9" x14ac:dyDescent="0.3">
      <c r="H3589">
        <v>1</v>
      </c>
      <c r="I3589" t="s">
        <v>23</v>
      </c>
    </row>
    <row r="3590" spans="8:9" x14ac:dyDescent="0.3">
      <c r="H3590">
        <v>1</v>
      </c>
      <c r="I3590" t="s">
        <v>23</v>
      </c>
    </row>
    <row r="3591" spans="8:9" x14ac:dyDescent="0.3">
      <c r="H3591">
        <v>1</v>
      </c>
      <c r="I3591" t="s">
        <v>23</v>
      </c>
    </row>
    <row r="3592" spans="8:9" x14ac:dyDescent="0.3">
      <c r="H3592">
        <v>2</v>
      </c>
      <c r="I3592" t="s">
        <v>23</v>
      </c>
    </row>
    <row r="3593" spans="8:9" x14ac:dyDescent="0.3">
      <c r="H3593">
        <v>1</v>
      </c>
      <c r="I3593" t="s">
        <v>23</v>
      </c>
    </row>
    <row r="3594" spans="8:9" x14ac:dyDescent="0.3">
      <c r="H3594">
        <v>2</v>
      </c>
      <c r="I3594" t="s">
        <v>23</v>
      </c>
    </row>
    <row r="3595" spans="8:9" x14ac:dyDescent="0.3">
      <c r="H3595">
        <v>2</v>
      </c>
      <c r="I3595" t="s">
        <v>23</v>
      </c>
    </row>
    <row r="3596" spans="8:9" x14ac:dyDescent="0.3">
      <c r="H3596">
        <v>1</v>
      </c>
      <c r="I3596" t="s">
        <v>23</v>
      </c>
    </row>
    <row r="3597" spans="8:9" x14ac:dyDescent="0.3">
      <c r="H3597">
        <v>3</v>
      </c>
      <c r="I3597" t="s">
        <v>23</v>
      </c>
    </row>
    <row r="3598" spans="8:9" x14ac:dyDescent="0.3">
      <c r="H3598">
        <v>2</v>
      </c>
      <c r="I3598" t="s">
        <v>23</v>
      </c>
    </row>
    <row r="3599" spans="8:9" x14ac:dyDescent="0.3">
      <c r="H3599">
        <v>2</v>
      </c>
      <c r="I3599" t="s">
        <v>23</v>
      </c>
    </row>
    <row r="3600" spans="8:9" x14ac:dyDescent="0.3">
      <c r="H3600">
        <v>2</v>
      </c>
      <c r="I3600" t="s">
        <v>23</v>
      </c>
    </row>
    <row r="3601" spans="8:9" x14ac:dyDescent="0.3">
      <c r="H3601">
        <v>2</v>
      </c>
      <c r="I3601" t="s">
        <v>23</v>
      </c>
    </row>
    <row r="3602" spans="8:9" x14ac:dyDescent="0.3">
      <c r="H3602">
        <v>3</v>
      </c>
      <c r="I3602" t="s">
        <v>23</v>
      </c>
    </row>
    <row r="3603" spans="8:9" x14ac:dyDescent="0.3">
      <c r="H3603">
        <v>3</v>
      </c>
      <c r="I3603" t="s">
        <v>23</v>
      </c>
    </row>
    <row r="3604" spans="8:9" x14ac:dyDescent="0.3">
      <c r="H3604">
        <v>2</v>
      </c>
      <c r="I3604" t="s">
        <v>23</v>
      </c>
    </row>
    <row r="3605" spans="8:9" x14ac:dyDescent="0.3">
      <c r="H3605">
        <v>3</v>
      </c>
      <c r="I3605" t="s">
        <v>23</v>
      </c>
    </row>
    <row r="3606" spans="8:9" x14ac:dyDescent="0.3">
      <c r="H3606">
        <v>4</v>
      </c>
      <c r="I3606" t="s">
        <v>23</v>
      </c>
    </row>
    <row r="3607" spans="8:9" x14ac:dyDescent="0.3">
      <c r="H3607">
        <v>5</v>
      </c>
      <c r="I3607" t="s">
        <v>23</v>
      </c>
    </row>
    <row r="3608" spans="8:9" x14ac:dyDescent="0.3">
      <c r="H3608">
        <v>2</v>
      </c>
      <c r="I3608" t="s">
        <v>23</v>
      </c>
    </row>
    <row r="3609" spans="8:9" x14ac:dyDescent="0.3">
      <c r="H3609">
        <v>3</v>
      </c>
      <c r="I3609" t="s">
        <v>23</v>
      </c>
    </row>
    <row r="3610" spans="8:9" x14ac:dyDescent="0.3">
      <c r="H3610">
        <v>5</v>
      </c>
      <c r="I3610" t="s">
        <v>23</v>
      </c>
    </row>
    <row r="3611" spans="8:9" x14ac:dyDescent="0.3">
      <c r="H3611">
        <v>1</v>
      </c>
      <c r="I3611" t="s">
        <v>23</v>
      </c>
    </row>
    <row r="3612" spans="8:9" x14ac:dyDescent="0.3">
      <c r="H3612">
        <v>1</v>
      </c>
      <c r="I3612" t="s">
        <v>23</v>
      </c>
    </row>
    <row r="3613" spans="8:9" x14ac:dyDescent="0.3">
      <c r="H3613">
        <v>3</v>
      </c>
      <c r="I3613" t="s">
        <v>23</v>
      </c>
    </row>
    <row r="3614" spans="8:9" x14ac:dyDescent="0.3">
      <c r="H3614">
        <v>3</v>
      </c>
      <c r="I3614" t="s">
        <v>23</v>
      </c>
    </row>
    <row r="3615" spans="8:9" x14ac:dyDescent="0.3">
      <c r="H3615">
        <v>1</v>
      </c>
      <c r="I3615" t="s">
        <v>23</v>
      </c>
    </row>
    <row r="3616" spans="8:9" x14ac:dyDescent="0.3">
      <c r="H3616">
        <v>4</v>
      </c>
      <c r="I3616" t="s">
        <v>23</v>
      </c>
    </row>
    <row r="3617" spans="8:9" x14ac:dyDescent="0.3">
      <c r="H3617">
        <v>2</v>
      </c>
      <c r="I3617" t="s">
        <v>23</v>
      </c>
    </row>
    <row r="3618" spans="8:9" x14ac:dyDescent="0.3">
      <c r="H3618">
        <v>1</v>
      </c>
      <c r="I3618" t="s">
        <v>23</v>
      </c>
    </row>
    <row r="3619" spans="8:9" x14ac:dyDescent="0.3">
      <c r="H3619">
        <v>1</v>
      </c>
      <c r="I3619" t="s">
        <v>23</v>
      </c>
    </row>
    <row r="3620" spans="8:9" x14ac:dyDescent="0.3">
      <c r="H3620">
        <v>2</v>
      </c>
      <c r="I3620" t="s">
        <v>23</v>
      </c>
    </row>
    <row r="3621" spans="8:9" x14ac:dyDescent="0.3">
      <c r="H3621">
        <v>2</v>
      </c>
      <c r="I3621" t="s">
        <v>23</v>
      </c>
    </row>
    <row r="3622" spans="8:9" x14ac:dyDescent="0.3">
      <c r="H3622">
        <v>1</v>
      </c>
      <c r="I3622" t="s">
        <v>23</v>
      </c>
    </row>
    <row r="3623" spans="8:9" x14ac:dyDescent="0.3">
      <c r="H3623">
        <v>2</v>
      </c>
      <c r="I3623" t="s">
        <v>23</v>
      </c>
    </row>
    <row r="3624" spans="8:9" x14ac:dyDescent="0.3">
      <c r="H3624">
        <v>4</v>
      </c>
      <c r="I3624" t="s">
        <v>23</v>
      </c>
    </row>
    <row r="3625" spans="8:9" x14ac:dyDescent="0.3">
      <c r="H3625">
        <v>1</v>
      </c>
      <c r="I3625" t="s">
        <v>23</v>
      </c>
    </row>
    <row r="3626" spans="8:9" x14ac:dyDescent="0.3">
      <c r="H3626">
        <v>2</v>
      </c>
      <c r="I3626" t="s">
        <v>23</v>
      </c>
    </row>
    <row r="3627" spans="8:9" x14ac:dyDescent="0.3">
      <c r="H3627">
        <v>1</v>
      </c>
      <c r="I3627" t="s">
        <v>23</v>
      </c>
    </row>
    <row r="3628" spans="8:9" x14ac:dyDescent="0.3">
      <c r="H3628">
        <v>2</v>
      </c>
      <c r="I3628" t="s">
        <v>23</v>
      </c>
    </row>
    <row r="3629" spans="8:9" x14ac:dyDescent="0.3">
      <c r="H3629">
        <v>2</v>
      </c>
      <c r="I3629" t="s">
        <v>23</v>
      </c>
    </row>
    <row r="3630" spans="8:9" x14ac:dyDescent="0.3">
      <c r="H3630">
        <v>1</v>
      </c>
      <c r="I3630" t="s">
        <v>23</v>
      </c>
    </row>
    <row r="3631" spans="8:9" x14ac:dyDescent="0.3">
      <c r="H3631">
        <v>2</v>
      </c>
      <c r="I3631" t="s">
        <v>23</v>
      </c>
    </row>
    <row r="3632" spans="8:9" x14ac:dyDescent="0.3">
      <c r="H3632">
        <v>4</v>
      </c>
      <c r="I3632" t="s">
        <v>23</v>
      </c>
    </row>
    <row r="3633" spans="8:9" x14ac:dyDescent="0.3">
      <c r="H3633">
        <v>1</v>
      </c>
      <c r="I3633" t="s">
        <v>23</v>
      </c>
    </row>
    <row r="3634" spans="8:9" x14ac:dyDescent="0.3">
      <c r="H3634">
        <v>2</v>
      </c>
      <c r="I3634" t="s">
        <v>23</v>
      </c>
    </row>
    <row r="3635" spans="8:9" x14ac:dyDescent="0.3">
      <c r="H3635">
        <v>1</v>
      </c>
      <c r="I3635" t="s">
        <v>23</v>
      </c>
    </row>
    <row r="3636" spans="8:9" x14ac:dyDescent="0.3">
      <c r="H3636">
        <v>2</v>
      </c>
      <c r="I3636" t="s">
        <v>23</v>
      </c>
    </row>
    <row r="3637" spans="8:9" x14ac:dyDescent="0.3">
      <c r="H3637">
        <v>2</v>
      </c>
      <c r="I3637" t="s">
        <v>23</v>
      </c>
    </row>
    <row r="3638" spans="8:9" x14ac:dyDescent="0.3">
      <c r="H3638">
        <v>3</v>
      </c>
      <c r="I3638" t="s">
        <v>23</v>
      </c>
    </row>
    <row r="3639" spans="8:9" x14ac:dyDescent="0.3">
      <c r="H3639">
        <v>1</v>
      </c>
      <c r="I3639" t="s">
        <v>23</v>
      </c>
    </row>
    <row r="3640" spans="8:9" x14ac:dyDescent="0.3">
      <c r="H3640">
        <v>1</v>
      </c>
      <c r="I3640" t="s">
        <v>23</v>
      </c>
    </row>
    <row r="3641" spans="8:9" x14ac:dyDescent="0.3">
      <c r="H3641">
        <v>2</v>
      </c>
      <c r="I3641" t="s">
        <v>23</v>
      </c>
    </row>
    <row r="3642" spans="8:9" x14ac:dyDescent="0.3">
      <c r="H3642">
        <v>2</v>
      </c>
      <c r="I3642" t="s">
        <v>23</v>
      </c>
    </row>
    <row r="3643" spans="8:9" x14ac:dyDescent="0.3">
      <c r="H3643">
        <v>1</v>
      </c>
      <c r="I3643" t="s">
        <v>23</v>
      </c>
    </row>
    <row r="3644" spans="8:9" x14ac:dyDescent="0.3">
      <c r="H3644">
        <v>2</v>
      </c>
      <c r="I3644" t="s">
        <v>23</v>
      </c>
    </row>
    <row r="3645" spans="8:9" x14ac:dyDescent="0.3">
      <c r="H3645">
        <v>2</v>
      </c>
      <c r="I3645" t="s">
        <v>23</v>
      </c>
    </row>
    <row r="3646" spans="8:9" x14ac:dyDescent="0.3">
      <c r="H3646">
        <v>1</v>
      </c>
      <c r="I3646" t="s">
        <v>23</v>
      </c>
    </row>
    <row r="3647" spans="8:9" x14ac:dyDescent="0.3">
      <c r="H3647">
        <v>1</v>
      </c>
      <c r="I3647" t="s">
        <v>23</v>
      </c>
    </row>
    <row r="3648" spans="8:9" x14ac:dyDescent="0.3">
      <c r="H3648">
        <v>1</v>
      </c>
      <c r="I3648" t="s">
        <v>23</v>
      </c>
    </row>
    <row r="3649" spans="8:9" x14ac:dyDescent="0.3">
      <c r="H3649">
        <v>1</v>
      </c>
      <c r="I3649" t="s">
        <v>23</v>
      </c>
    </row>
    <row r="3650" spans="8:9" x14ac:dyDescent="0.3">
      <c r="H3650">
        <v>2</v>
      </c>
      <c r="I3650" t="s">
        <v>23</v>
      </c>
    </row>
    <row r="3651" spans="8:9" x14ac:dyDescent="0.3">
      <c r="H3651">
        <v>2</v>
      </c>
      <c r="I3651" t="s">
        <v>23</v>
      </c>
    </row>
    <row r="3652" spans="8:9" x14ac:dyDescent="0.3">
      <c r="H3652">
        <v>5</v>
      </c>
      <c r="I3652" t="s">
        <v>23</v>
      </c>
    </row>
    <row r="3653" spans="8:9" x14ac:dyDescent="0.3">
      <c r="H3653">
        <v>1</v>
      </c>
      <c r="I3653" t="s">
        <v>23</v>
      </c>
    </row>
    <row r="3654" spans="8:9" x14ac:dyDescent="0.3">
      <c r="H3654">
        <v>1</v>
      </c>
      <c r="I3654" t="s">
        <v>23</v>
      </c>
    </row>
    <row r="3655" spans="8:9" x14ac:dyDescent="0.3">
      <c r="H3655">
        <v>2</v>
      </c>
      <c r="I3655" t="s">
        <v>23</v>
      </c>
    </row>
    <row r="3656" spans="8:9" x14ac:dyDescent="0.3">
      <c r="H3656">
        <v>4</v>
      </c>
      <c r="I3656" t="s">
        <v>23</v>
      </c>
    </row>
    <row r="3657" spans="8:9" x14ac:dyDescent="0.3">
      <c r="H3657">
        <v>1</v>
      </c>
      <c r="I3657" t="s">
        <v>23</v>
      </c>
    </row>
    <row r="3658" spans="8:9" x14ac:dyDescent="0.3">
      <c r="H3658">
        <v>4</v>
      </c>
      <c r="I3658" t="s">
        <v>23</v>
      </c>
    </row>
    <row r="3659" spans="8:9" x14ac:dyDescent="0.3">
      <c r="H3659">
        <v>2</v>
      </c>
      <c r="I3659" t="s">
        <v>23</v>
      </c>
    </row>
    <row r="3660" spans="8:9" x14ac:dyDescent="0.3">
      <c r="H3660">
        <v>1</v>
      </c>
      <c r="I3660" t="s">
        <v>23</v>
      </c>
    </row>
    <row r="3661" spans="8:9" x14ac:dyDescent="0.3">
      <c r="H3661">
        <v>5</v>
      </c>
      <c r="I3661" t="s">
        <v>23</v>
      </c>
    </row>
    <row r="3662" spans="8:9" x14ac:dyDescent="0.3">
      <c r="H3662">
        <v>2</v>
      </c>
      <c r="I3662" t="s">
        <v>23</v>
      </c>
    </row>
    <row r="3663" spans="8:9" x14ac:dyDescent="0.3">
      <c r="H3663">
        <v>1</v>
      </c>
      <c r="I3663" t="s">
        <v>23</v>
      </c>
    </row>
    <row r="3664" spans="8:9" x14ac:dyDescent="0.3">
      <c r="H3664">
        <v>1</v>
      </c>
      <c r="I3664" t="s">
        <v>23</v>
      </c>
    </row>
    <row r="3665" spans="8:9" x14ac:dyDescent="0.3">
      <c r="H3665">
        <v>2</v>
      </c>
      <c r="I3665" t="s">
        <v>23</v>
      </c>
    </row>
    <row r="3666" spans="8:9" x14ac:dyDescent="0.3">
      <c r="H3666">
        <v>2</v>
      </c>
      <c r="I3666" t="s">
        <v>23</v>
      </c>
    </row>
    <row r="3667" spans="8:9" x14ac:dyDescent="0.3">
      <c r="H3667">
        <v>2</v>
      </c>
      <c r="I3667" t="s">
        <v>23</v>
      </c>
    </row>
    <row r="3668" spans="8:9" x14ac:dyDescent="0.3">
      <c r="H3668">
        <v>1</v>
      </c>
      <c r="I3668" t="s">
        <v>23</v>
      </c>
    </row>
    <row r="3669" spans="8:9" x14ac:dyDescent="0.3">
      <c r="H3669">
        <v>3</v>
      </c>
      <c r="I3669" t="s">
        <v>23</v>
      </c>
    </row>
    <row r="3670" spans="8:9" x14ac:dyDescent="0.3">
      <c r="H3670">
        <v>2</v>
      </c>
      <c r="I3670" t="s">
        <v>23</v>
      </c>
    </row>
    <row r="3671" spans="8:9" x14ac:dyDescent="0.3">
      <c r="H3671">
        <v>4</v>
      </c>
      <c r="I3671" t="s">
        <v>23</v>
      </c>
    </row>
    <row r="3672" spans="8:9" x14ac:dyDescent="0.3">
      <c r="H3672">
        <v>3</v>
      </c>
      <c r="I3672" t="s">
        <v>23</v>
      </c>
    </row>
    <row r="3673" spans="8:9" x14ac:dyDescent="0.3">
      <c r="H3673">
        <v>3</v>
      </c>
      <c r="I3673" t="s">
        <v>23</v>
      </c>
    </row>
    <row r="3674" spans="8:9" x14ac:dyDescent="0.3">
      <c r="H3674">
        <v>2</v>
      </c>
      <c r="I3674" t="s">
        <v>23</v>
      </c>
    </row>
    <row r="3675" spans="8:9" x14ac:dyDescent="0.3">
      <c r="H3675">
        <v>1</v>
      </c>
      <c r="I3675" t="s">
        <v>23</v>
      </c>
    </row>
    <row r="3676" spans="8:9" x14ac:dyDescent="0.3">
      <c r="H3676">
        <v>1</v>
      </c>
      <c r="I3676" t="s">
        <v>23</v>
      </c>
    </row>
    <row r="3677" spans="8:9" x14ac:dyDescent="0.3">
      <c r="H3677">
        <v>4</v>
      </c>
      <c r="I3677" t="s">
        <v>23</v>
      </c>
    </row>
    <row r="3678" spans="8:9" x14ac:dyDescent="0.3">
      <c r="H3678">
        <v>2</v>
      </c>
      <c r="I3678" t="s">
        <v>23</v>
      </c>
    </row>
    <row r="3679" spans="8:9" x14ac:dyDescent="0.3">
      <c r="H3679">
        <v>1</v>
      </c>
      <c r="I3679" t="s">
        <v>23</v>
      </c>
    </row>
    <row r="3680" spans="8:9" x14ac:dyDescent="0.3">
      <c r="H3680">
        <v>2</v>
      </c>
      <c r="I3680" t="s">
        <v>23</v>
      </c>
    </row>
    <row r="3681" spans="8:9" x14ac:dyDescent="0.3">
      <c r="H3681">
        <v>2</v>
      </c>
      <c r="I3681" t="s">
        <v>23</v>
      </c>
    </row>
    <row r="3682" spans="8:9" x14ac:dyDescent="0.3">
      <c r="H3682">
        <v>1</v>
      </c>
      <c r="I3682" t="s">
        <v>23</v>
      </c>
    </row>
    <row r="3683" spans="8:9" x14ac:dyDescent="0.3">
      <c r="H3683">
        <v>3</v>
      </c>
      <c r="I3683" t="s">
        <v>23</v>
      </c>
    </row>
    <row r="3684" spans="8:9" x14ac:dyDescent="0.3">
      <c r="H3684">
        <v>2</v>
      </c>
      <c r="I3684" t="s">
        <v>23</v>
      </c>
    </row>
    <row r="3685" spans="8:9" x14ac:dyDescent="0.3">
      <c r="H3685">
        <v>4</v>
      </c>
      <c r="I3685" t="s">
        <v>23</v>
      </c>
    </row>
    <row r="3686" spans="8:9" x14ac:dyDescent="0.3">
      <c r="H3686">
        <v>2</v>
      </c>
      <c r="I3686" t="s">
        <v>23</v>
      </c>
    </row>
    <row r="3687" spans="8:9" x14ac:dyDescent="0.3">
      <c r="H3687">
        <v>1</v>
      </c>
      <c r="I3687" t="s">
        <v>23</v>
      </c>
    </row>
    <row r="3688" spans="8:9" x14ac:dyDescent="0.3">
      <c r="H3688">
        <v>2</v>
      </c>
      <c r="I3688" t="s">
        <v>23</v>
      </c>
    </row>
    <row r="3689" spans="8:9" x14ac:dyDescent="0.3">
      <c r="H3689">
        <v>1</v>
      </c>
      <c r="I3689" t="s">
        <v>23</v>
      </c>
    </row>
    <row r="3690" spans="8:9" x14ac:dyDescent="0.3">
      <c r="H3690">
        <v>1</v>
      </c>
      <c r="I3690" t="s">
        <v>23</v>
      </c>
    </row>
    <row r="3691" spans="8:9" x14ac:dyDescent="0.3">
      <c r="H3691">
        <v>1</v>
      </c>
      <c r="I3691" t="s">
        <v>23</v>
      </c>
    </row>
    <row r="3692" spans="8:9" x14ac:dyDescent="0.3">
      <c r="H3692">
        <v>2</v>
      </c>
      <c r="I3692" t="s">
        <v>23</v>
      </c>
    </row>
    <row r="3693" spans="8:9" x14ac:dyDescent="0.3">
      <c r="H3693">
        <v>3</v>
      </c>
      <c r="I3693" t="s">
        <v>23</v>
      </c>
    </row>
    <row r="3694" spans="8:9" x14ac:dyDescent="0.3">
      <c r="H3694">
        <v>1</v>
      </c>
      <c r="I3694" t="s">
        <v>23</v>
      </c>
    </row>
    <row r="3695" spans="8:9" x14ac:dyDescent="0.3">
      <c r="H3695">
        <v>2</v>
      </c>
      <c r="I3695" t="s">
        <v>23</v>
      </c>
    </row>
    <row r="3696" spans="8:9" x14ac:dyDescent="0.3">
      <c r="H3696">
        <v>1</v>
      </c>
      <c r="I3696" t="s">
        <v>23</v>
      </c>
    </row>
    <row r="3697" spans="8:9" x14ac:dyDescent="0.3">
      <c r="H3697">
        <v>1</v>
      </c>
      <c r="I3697" t="s">
        <v>23</v>
      </c>
    </row>
    <row r="3698" spans="8:9" x14ac:dyDescent="0.3">
      <c r="H3698">
        <v>2</v>
      </c>
      <c r="I3698" t="s">
        <v>23</v>
      </c>
    </row>
    <row r="3699" spans="8:9" x14ac:dyDescent="0.3">
      <c r="H3699">
        <v>1</v>
      </c>
      <c r="I3699" t="s">
        <v>23</v>
      </c>
    </row>
    <row r="3700" spans="8:9" x14ac:dyDescent="0.3">
      <c r="H3700">
        <v>2</v>
      </c>
      <c r="I3700" t="s">
        <v>23</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47907-AEEC-49DE-AD61-E4E108CBDC4C}">
  <dimension ref="D1:L3700"/>
  <sheetViews>
    <sheetView workbookViewId="0">
      <selection activeCell="K3" sqref="K3"/>
    </sheetView>
  </sheetViews>
  <sheetFormatPr defaultRowHeight="14.4" x14ac:dyDescent="0.3"/>
  <cols>
    <col min="1" max="1" width="13.44140625" customWidth="1"/>
  </cols>
  <sheetData>
    <row r="1" spans="4:12" x14ac:dyDescent="0.3">
      <c r="D1" t="s">
        <v>15</v>
      </c>
      <c r="E1" t="s">
        <v>1</v>
      </c>
      <c r="G1" t="s">
        <v>15</v>
      </c>
      <c r="H1" t="s">
        <v>1</v>
      </c>
    </row>
    <row r="2" spans="4:12" x14ac:dyDescent="0.3">
      <c r="D2">
        <v>11</v>
      </c>
      <c r="E2" t="s">
        <v>23</v>
      </c>
      <c r="G2">
        <v>23</v>
      </c>
      <c r="H2" t="s">
        <v>31</v>
      </c>
    </row>
    <row r="3" spans="4:12" x14ac:dyDescent="0.3">
      <c r="D3">
        <v>15</v>
      </c>
      <c r="E3" t="s">
        <v>23</v>
      </c>
      <c r="G3">
        <v>20</v>
      </c>
      <c r="H3" t="s">
        <v>31</v>
      </c>
    </row>
    <row r="4" spans="4:12" x14ac:dyDescent="0.3">
      <c r="D4">
        <v>11</v>
      </c>
      <c r="E4" t="s">
        <v>23</v>
      </c>
      <c r="G4">
        <v>11</v>
      </c>
      <c r="H4" t="s">
        <v>31</v>
      </c>
    </row>
    <row r="5" spans="4:12" x14ac:dyDescent="0.3">
      <c r="D5">
        <v>12</v>
      </c>
      <c r="E5" t="s">
        <v>23</v>
      </c>
      <c r="G5">
        <v>14</v>
      </c>
      <c r="H5" t="s">
        <v>31</v>
      </c>
      <c r="I5" t="s">
        <v>103</v>
      </c>
      <c r="K5" t="s">
        <v>130</v>
      </c>
    </row>
    <row r="6" spans="4:12" x14ac:dyDescent="0.3">
      <c r="D6">
        <v>13</v>
      </c>
      <c r="E6" t="s">
        <v>23</v>
      </c>
      <c r="G6">
        <v>11</v>
      </c>
      <c r="H6" t="s">
        <v>31</v>
      </c>
      <c r="I6" t="s">
        <v>104</v>
      </c>
      <c r="K6" t="s">
        <v>131</v>
      </c>
    </row>
    <row r="7" spans="4:12" x14ac:dyDescent="0.3">
      <c r="D7">
        <v>22</v>
      </c>
      <c r="E7" t="s">
        <v>23</v>
      </c>
      <c r="G7">
        <v>12</v>
      </c>
      <c r="H7" t="s">
        <v>31</v>
      </c>
    </row>
    <row r="8" spans="4:12" x14ac:dyDescent="0.3">
      <c r="D8">
        <v>21</v>
      </c>
      <c r="E8" t="s">
        <v>23</v>
      </c>
      <c r="G8">
        <v>14</v>
      </c>
      <c r="H8" t="s">
        <v>31</v>
      </c>
      <c r="I8" t="s">
        <v>69</v>
      </c>
      <c r="J8">
        <f>_xlfn.VAR.S(D$2:D$1048576)</f>
        <v>13.209958957232089</v>
      </c>
    </row>
    <row r="9" spans="4:12" x14ac:dyDescent="0.3">
      <c r="D9">
        <v>13</v>
      </c>
      <c r="E9" t="s">
        <v>23</v>
      </c>
      <c r="G9">
        <v>18</v>
      </c>
      <c r="H9" t="s">
        <v>31</v>
      </c>
      <c r="I9" t="s">
        <v>70</v>
      </c>
      <c r="J9">
        <f>_xlfn.VAR.S(G$2:G$1048576)</f>
        <v>14.252807987163468</v>
      </c>
    </row>
    <row r="10" spans="4:12" x14ac:dyDescent="0.3">
      <c r="D10">
        <v>13</v>
      </c>
      <c r="E10" t="s">
        <v>23</v>
      </c>
      <c r="G10">
        <v>14</v>
      </c>
      <c r="H10" t="s">
        <v>31</v>
      </c>
      <c r="J10" t="s">
        <v>71</v>
      </c>
    </row>
    <row r="11" spans="4:12" ht="15" thickBot="1" x14ac:dyDescent="0.35">
      <c r="D11">
        <v>12</v>
      </c>
      <c r="E11" t="s">
        <v>23</v>
      </c>
      <c r="G11">
        <v>17</v>
      </c>
      <c r="H11" t="s">
        <v>31</v>
      </c>
    </row>
    <row r="12" spans="4:12" x14ac:dyDescent="0.3">
      <c r="D12">
        <v>17</v>
      </c>
      <c r="E12" t="s">
        <v>23</v>
      </c>
      <c r="G12">
        <v>13</v>
      </c>
      <c r="H12" t="s">
        <v>31</v>
      </c>
      <c r="J12" s="19"/>
      <c r="K12" s="19" t="s">
        <v>72</v>
      </c>
      <c r="L12" s="19" t="s">
        <v>73</v>
      </c>
    </row>
    <row r="13" spans="4:12" x14ac:dyDescent="0.3">
      <c r="D13">
        <v>14</v>
      </c>
      <c r="E13" t="s">
        <v>23</v>
      </c>
      <c r="G13">
        <v>12</v>
      </c>
      <c r="H13" t="s">
        <v>31</v>
      </c>
      <c r="J13" s="17" t="s">
        <v>50</v>
      </c>
      <c r="K13" s="17">
        <v>15.157339821573398</v>
      </c>
      <c r="L13" s="17">
        <v>15.481012658227849</v>
      </c>
    </row>
    <row r="14" spans="4:12" x14ac:dyDescent="0.3">
      <c r="D14">
        <v>11</v>
      </c>
      <c r="E14" t="s">
        <v>23</v>
      </c>
      <c r="G14">
        <v>21</v>
      </c>
      <c r="H14" t="s">
        <v>31</v>
      </c>
      <c r="J14" s="17" t="s">
        <v>74</v>
      </c>
      <c r="K14" s="17">
        <v>13.209960000000001</v>
      </c>
      <c r="L14" s="17">
        <v>14.25281</v>
      </c>
    </row>
    <row r="15" spans="4:12" x14ac:dyDescent="0.3">
      <c r="D15">
        <v>12</v>
      </c>
      <c r="E15" t="s">
        <v>23</v>
      </c>
      <c r="G15">
        <v>11</v>
      </c>
      <c r="H15" t="s">
        <v>31</v>
      </c>
      <c r="J15" s="17" t="s">
        <v>75</v>
      </c>
      <c r="K15" s="17">
        <v>3699</v>
      </c>
      <c r="L15" s="17">
        <v>711</v>
      </c>
    </row>
    <row r="16" spans="4:12" x14ac:dyDescent="0.3">
      <c r="D16">
        <v>13</v>
      </c>
      <c r="E16" t="s">
        <v>23</v>
      </c>
      <c r="G16">
        <v>20</v>
      </c>
      <c r="H16" t="s">
        <v>31</v>
      </c>
      <c r="J16" s="17" t="s">
        <v>76</v>
      </c>
      <c r="K16" s="17">
        <v>0</v>
      </c>
      <c r="L16" s="17"/>
    </row>
    <row r="17" spans="4:12" x14ac:dyDescent="0.3">
      <c r="D17">
        <v>16</v>
      </c>
      <c r="E17" t="s">
        <v>23</v>
      </c>
      <c r="G17">
        <v>12</v>
      </c>
      <c r="H17" t="s">
        <v>31</v>
      </c>
      <c r="J17" s="17" t="s">
        <v>77</v>
      </c>
      <c r="K17" s="17">
        <v>-2.1061557239153994</v>
      </c>
      <c r="L17" s="17"/>
    </row>
    <row r="18" spans="4:12" x14ac:dyDescent="0.3">
      <c r="D18">
        <v>11</v>
      </c>
      <c r="E18" t="s">
        <v>23</v>
      </c>
      <c r="G18">
        <v>25</v>
      </c>
      <c r="H18" t="s">
        <v>31</v>
      </c>
      <c r="J18" s="17" t="s">
        <v>78</v>
      </c>
      <c r="K18" s="17">
        <v>1.759541386712693E-2</v>
      </c>
      <c r="L18" s="17"/>
    </row>
    <row r="19" spans="4:12" x14ac:dyDescent="0.3">
      <c r="D19">
        <v>18</v>
      </c>
      <c r="E19" t="s">
        <v>23</v>
      </c>
      <c r="G19">
        <v>18</v>
      </c>
      <c r="H19" t="s">
        <v>31</v>
      </c>
      <c r="J19" s="17" t="s">
        <v>79</v>
      </c>
      <c r="K19" s="17">
        <v>1.6448536269514715</v>
      </c>
      <c r="L19" s="17"/>
    </row>
    <row r="20" spans="4:12" x14ac:dyDescent="0.3">
      <c r="D20">
        <v>23</v>
      </c>
      <c r="E20" t="s">
        <v>23</v>
      </c>
      <c r="G20">
        <v>19</v>
      </c>
      <c r="H20" t="s">
        <v>31</v>
      </c>
      <c r="J20" s="17" t="s">
        <v>80</v>
      </c>
      <c r="K20" s="20">
        <v>3.519082773425386E-2</v>
      </c>
      <c r="L20" s="17"/>
    </row>
    <row r="21" spans="4:12" ht="15" thickBot="1" x14ac:dyDescent="0.35">
      <c r="D21">
        <v>11</v>
      </c>
      <c r="E21" t="s">
        <v>23</v>
      </c>
      <c r="G21">
        <v>13</v>
      </c>
      <c r="H21" t="s">
        <v>31</v>
      </c>
      <c r="J21" s="18" t="s">
        <v>81</v>
      </c>
      <c r="K21" s="18">
        <v>1.9599639845400536</v>
      </c>
      <c r="L21" s="18"/>
    </row>
    <row r="22" spans="4:12" x14ac:dyDescent="0.3">
      <c r="D22">
        <v>14</v>
      </c>
      <c r="E22" t="s">
        <v>23</v>
      </c>
      <c r="G22">
        <v>17</v>
      </c>
      <c r="H22" t="s">
        <v>31</v>
      </c>
    </row>
    <row r="23" spans="4:12" x14ac:dyDescent="0.3">
      <c r="D23">
        <v>11</v>
      </c>
      <c r="E23" t="s">
        <v>23</v>
      </c>
      <c r="G23">
        <v>20</v>
      </c>
      <c r="H23" t="s">
        <v>31</v>
      </c>
      <c r="J23" t="s">
        <v>82</v>
      </c>
      <c r="K23">
        <v>2.5000000000000001E-2</v>
      </c>
      <c r="L23">
        <v>0.97499999999999998</v>
      </c>
    </row>
    <row r="24" spans="4:12" x14ac:dyDescent="0.3">
      <c r="D24">
        <v>11</v>
      </c>
      <c r="E24" t="s">
        <v>23</v>
      </c>
      <c r="G24">
        <v>16</v>
      </c>
      <c r="H24" t="s">
        <v>31</v>
      </c>
    </row>
    <row r="25" spans="4:12" x14ac:dyDescent="0.3">
      <c r="D25">
        <v>22</v>
      </c>
      <c r="E25" t="s">
        <v>23</v>
      </c>
      <c r="G25">
        <v>15</v>
      </c>
      <c r="H25" t="s">
        <v>31</v>
      </c>
      <c r="J25" t="s">
        <v>121</v>
      </c>
    </row>
    <row r="26" spans="4:12" x14ac:dyDescent="0.3">
      <c r="D26">
        <v>11</v>
      </c>
      <c r="E26" t="s">
        <v>23</v>
      </c>
      <c r="G26">
        <v>22</v>
      </c>
      <c r="H26" t="s">
        <v>31</v>
      </c>
    </row>
    <row r="27" spans="4:12" x14ac:dyDescent="0.3">
      <c r="D27">
        <v>12</v>
      </c>
      <c r="E27" t="s">
        <v>23</v>
      </c>
      <c r="G27">
        <v>25</v>
      </c>
      <c r="H27" t="s">
        <v>31</v>
      </c>
      <c r="J27" t="s">
        <v>95</v>
      </c>
    </row>
    <row r="28" spans="4:12" x14ac:dyDescent="0.3">
      <c r="D28">
        <v>13</v>
      </c>
      <c r="E28" t="s">
        <v>23</v>
      </c>
      <c r="G28">
        <v>15</v>
      </c>
      <c r="H28" t="s">
        <v>31</v>
      </c>
    </row>
    <row r="29" spans="4:12" x14ac:dyDescent="0.3">
      <c r="D29">
        <v>13</v>
      </c>
      <c r="E29" t="s">
        <v>23</v>
      </c>
      <c r="G29">
        <v>22</v>
      </c>
      <c r="H29" t="s">
        <v>31</v>
      </c>
      <c r="J29" t="s">
        <v>132</v>
      </c>
    </row>
    <row r="30" spans="4:12" x14ac:dyDescent="0.3">
      <c r="D30">
        <v>14</v>
      </c>
      <c r="E30" t="s">
        <v>23</v>
      </c>
      <c r="G30">
        <v>13</v>
      </c>
      <c r="H30" t="s">
        <v>31</v>
      </c>
    </row>
    <row r="31" spans="4:12" x14ac:dyDescent="0.3">
      <c r="D31">
        <v>16</v>
      </c>
      <c r="E31" t="s">
        <v>23</v>
      </c>
      <c r="G31">
        <v>12</v>
      </c>
      <c r="H31" t="s">
        <v>31</v>
      </c>
    </row>
    <row r="32" spans="4:12" x14ac:dyDescent="0.3">
      <c r="D32">
        <v>14</v>
      </c>
      <c r="E32" t="s">
        <v>23</v>
      </c>
      <c r="G32">
        <v>18</v>
      </c>
      <c r="H32" t="s">
        <v>31</v>
      </c>
    </row>
    <row r="33" spans="4:8" x14ac:dyDescent="0.3">
      <c r="D33">
        <v>13</v>
      </c>
      <c r="E33" t="s">
        <v>23</v>
      </c>
      <c r="G33">
        <v>22</v>
      </c>
      <c r="H33" t="s">
        <v>31</v>
      </c>
    </row>
    <row r="34" spans="4:8" x14ac:dyDescent="0.3">
      <c r="D34">
        <v>19</v>
      </c>
      <c r="E34" t="s">
        <v>23</v>
      </c>
      <c r="G34">
        <v>22</v>
      </c>
      <c r="H34" t="s">
        <v>31</v>
      </c>
    </row>
    <row r="35" spans="4:8" x14ac:dyDescent="0.3">
      <c r="D35">
        <v>12</v>
      </c>
      <c r="E35" t="s">
        <v>23</v>
      </c>
      <c r="G35">
        <v>21</v>
      </c>
      <c r="H35" t="s">
        <v>31</v>
      </c>
    </row>
    <row r="36" spans="4:8" x14ac:dyDescent="0.3">
      <c r="D36">
        <v>13</v>
      </c>
      <c r="E36" t="s">
        <v>23</v>
      </c>
      <c r="G36">
        <v>14</v>
      </c>
      <c r="H36" t="s">
        <v>31</v>
      </c>
    </row>
    <row r="37" spans="4:8" x14ac:dyDescent="0.3">
      <c r="D37">
        <v>12</v>
      </c>
      <c r="E37" t="s">
        <v>23</v>
      </c>
      <c r="G37">
        <v>12</v>
      </c>
      <c r="H37" t="s">
        <v>31</v>
      </c>
    </row>
    <row r="38" spans="4:8" x14ac:dyDescent="0.3">
      <c r="D38">
        <v>15</v>
      </c>
      <c r="E38" t="s">
        <v>23</v>
      </c>
      <c r="G38">
        <v>18</v>
      </c>
      <c r="H38" t="s">
        <v>31</v>
      </c>
    </row>
    <row r="39" spans="4:8" x14ac:dyDescent="0.3">
      <c r="D39">
        <v>23</v>
      </c>
      <c r="E39" t="s">
        <v>23</v>
      </c>
      <c r="G39">
        <v>13</v>
      </c>
      <c r="H39" t="s">
        <v>31</v>
      </c>
    </row>
    <row r="40" spans="4:8" x14ac:dyDescent="0.3">
      <c r="D40">
        <v>12</v>
      </c>
      <c r="E40" t="s">
        <v>23</v>
      </c>
      <c r="G40">
        <v>12</v>
      </c>
      <c r="H40" t="s">
        <v>31</v>
      </c>
    </row>
    <row r="41" spans="4:8" x14ac:dyDescent="0.3">
      <c r="D41">
        <v>20</v>
      </c>
      <c r="E41" t="s">
        <v>23</v>
      </c>
      <c r="G41">
        <v>11</v>
      </c>
      <c r="H41" t="s">
        <v>31</v>
      </c>
    </row>
    <row r="42" spans="4:8" x14ac:dyDescent="0.3">
      <c r="D42">
        <v>21</v>
      </c>
      <c r="E42" t="s">
        <v>23</v>
      </c>
      <c r="G42">
        <v>12</v>
      </c>
      <c r="H42" t="s">
        <v>31</v>
      </c>
    </row>
    <row r="43" spans="4:8" x14ac:dyDescent="0.3">
      <c r="D43">
        <v>21</v>
      </c>
      <c r="E43" t="s">
        <v>23</v>
      </c>
      <c r="G43">
        <v>14</v>
      </c>
      <c r="H43" t="s">
        <v>31</v>
      </c>
    </row>
    <row r="44" spans="4:8" x14ac:dyDescent="0.3">
      <c r="D44">
        <v>19</v>
      </c>
      <c r="E44" t="s">
        <v>23</v>
      </c>
      <c r="G44">
        <v>18</v>
      </c>
      <c r="H44" t="s">
        <v>31</v>
      </c>
    </row>
    <row r="45" spans="4:8" x14ac:dyDescent="0.3">
      <c r="D45">
        <v>13</v>
      </c>
      <c r="E45" t="s">
        <v>23</v>
      </c>
      <c r="G45">
        <v>21</v>
      </c>
      <c r="H45" t="s">
        <v>31</v>
      </c>
    </row>
    <row r="46" spans="4:8" x14ac:dyDescent="0.3">
      <c r="D46">
        <v>13</v>
      </c>
      <c r="E46" t="s">
        <v>23</v>
      </c>
      <c r="G46">
        <v>17</v>
      </c>
      <c r="H46" t="s">
        <v>31</v>
      </c>
    </row>
    <row r="47" spans="4:8" x14ac:dyDescent="0.3">
      <c r="D47">
        <v>21</v>
      </c>
      <c r="E47" t="s">
        <v>23</v>
      </c>
      <c r="G47">
        <v>13</v>
      </c>
      <c r="H47" t="s">
        <v>31</v>
      </c>
    </row>
    <row r="48" spans="4:8" x14ac:dyDescent="0.3">
      <c r="D48">
        <v>13</v>
      </c>
      <c r="E48" t="s">
        <v>23</v>
      </c>
      <c r="G48">
        <v>12</v>
      </c>
      <c r="H48" t="s">
        <v>31</v>
      </c>
    </row>
    <row r="49" spans="4:8" x14ac:dyDescent="0.3">
      <c r="D49">
        <v>19</v>
      </c>
      <c r="E49" t="s">
        <v>23</v>
      </c>
      <c r="G49">
        <v>19</v>
      </c>
      <c r="H49" t="s">
        <v>31</v>
      </c>
    </row>
    <row r="50" spans="4:8" x14ac:dyDescent="0.3">
      <c r="D50">
        <v>12</v>
      </c>
      <c r="E50" t="s">
        <v>23</v>
      </c>
      <c r="G50">
        <v>18</v>
      </c>
      <c r="H50" t="s">
        <v>31</v>
      </c>
    </row>
    <row r="51" spans="4:8" x14ac:dyDescent="0.3">
      <c r="D51">
        <v>22</v>
      </c>
      <c r="E51" t="s">
        <v>23</v>
      </c>
      <c r="G51">
        <v>13</v>
      </c>
      <c r="H51" t="s">
        <v>31</v>
      </c>
    </row>
    <row r="52" spans="4:8" x14ac:dyDescent="0.3">
      <c r="D52">
        <v>15</v>
      </c>
      <c r="E52" t="s">
        <v>23</v>
      </c>
      <c r="G52">
        <v>16</v>
      </c>
      <c r="H52" t="s">
        <v>31</v>
      </c>
    </row>
    <row r="53" spans="4:8" x14ac:dyDescent="0.3">
      <c r="D53">
        <v>22</v>
      </c>
      <c r="E53" t="s">
        <v>23</v>
      </c>
      <c r="G53">
        <v>17</v>
      </c>
      <c r="H53" t="s">
        <v>31</v>
      </c>
    </row>
    <row r="54" spans="4:8" x14ac:dyDescent="0.3">
      <c r="D54">
        <v>22</v>
      </c>
      <c r="E54" t="s">
        <v>23</v>
      </c>
      <c r="G54">
        <v>16</v>
      </c>
      <c r="H54" t="s">
        <v>31</v>
      </c>
    </row>
    <row r="55" spans="4:8" x14ac:dyDescent="0.3">
      <c r="D55">
        <v>11</v>
      </c>
      <c r="E55" t="s">
        <v>23</v>
      </c>
      <c r="G55">
        <v>14</v>
      </c>
      <c r="H55" t="s">
        <v>31</v>
      </c>
    </row>
    <row r="56" spans="4:8" x14ac:dyDescent="0.3">
      <c r="D56">
        <v>12</v>
      </c>
      <c r="E56" t="s">
        <v>23</v>
      </c>
      <c r="G56">
        <v>11</v>
      </c>
      <c r="H56" t="s">
        <v>31</v>
      </c>
    </row>
    <row r="57" spans="4:8" x14ac:dyDescent="0.3">
      <c r="D57">
        <v>11</v>
      </c>
      <c r="E57" t="s">
        <v>23</v>
      </c>
      <c r="G57">
        <v>23</v>
      </c>
      <c r="H57" t="s">
        <v>31</v>
      </c>
    </row>
    <row r="58" spans="4:8" x14ac:dyDescent="0.3">
      <c r="D58">
        <v>13</v>
      </c>
      <c r="E58" t="s">
        <v>23</v>
      </c>
      <c r="G58">
        <v>13</v>
      </c>
      <c r="H58" t="s">
        <v>31</v>
      </c>
    </row>
    <row r="59" spans="4:8" x14ac:dyDescent="0.3">
      <c r="D59">
        <v>13</v>
      </c>
      <c r="E59" t="s">
        <v>23</v>
      </c>
      <c r="G59">
        <v>12</v>
      </c>
      <c r="H59" t="s">
        <v>31</v>
      </c>
    </row>
    <row r="60" spans="4:8" x14ac:dyDescent="0.3">
      <c r="D60">
        <v>17</v>
      </c>
      <c r="E60" t="s">
        <v>23</v>
      </c>
      <c r="G60">
        <v>15</v>
      </c>
      <c r="H60" t="s">
        <v>31</v>
      </c>
    </row>
    <row r="61" spans="4:8" x14ac:dyDescent="0.3">
      <c r="D61">
        <v>13</v>
      </c>
      <c r="E61" t="s">
        <v>23</v>
      </c>
      <c r="G61">
        <v>11</v>
      </c>
      <c r="H61" t="s">
        <v>31</v>
      </c>
    </row>
    <row r="62" spans="4:8" x14ac:dyDescent="0.3">
      <c r="D62">
        <v>11</v>
      </c>
      <c r="E62" t="s">
        <v>23</v>
      </c>
      <c r="G62">
        <v>12</v>
      </c>
      <c r="H62" t="s">
        <v>31</v>
      </c>
    </row>
    <row r="63" spans="4:8" x14ac:dyDescent="0.3">
      <c r="D63">
        <v>23</v>
      </c>
      <c r="E63" t="s">
        <v>23</v>
      </c>
      <c r="G63">
        <v>13</v>
      </c>
      <c r="H63" t="s">
        <v>31</v>
      </c>
    </row>
    <row r="64" spans="4:8" x14ac:dyDescent="0.3">
      <c r="D64">
        <v>17</v>
      </c>
      <c r="E64" t="s">
        <v>23</v>
      </c>
      <c r="G64">
        <v>13</v>
      </c>
      <c r="H64" t="s">
        <v>31</v>
      </c>
    </row>
    <row r="65" spans="4:8" x14ac:dyDescent="0.3">
      <c r="D65">
        <v>17</v>
      </c>
      <c r="E65" t="s">
        <v>23</v>
      </c>
      <c r="G65">
        <v>11</v>
      </c>
      <c r="H65" t="s">
        <v>31</v>
      </c>
    </row>
    <row r="66" spans="4:8" x14ac:dyDescent="0.3">
      <c r="D66">
        <v>12</v>
      </c>
      <c r="E66" t="s">
        <v>23</v>
      </c>
      <c r="G66">
        <v>11</v>
      </c>
      <c r="H66" t="s">
        <v>31</v>
      </c>
    </row>
    <row r="67" spans="4:8" x14ac:dyDescent="0.3">
      <c r="D67">
        <v>23</v>
      </c>
      <c r="E67" t="s">
        <v>23</v>
      </c>
      <c r="G67">
        <v>15</v>
      </c>
      <c r="H67" t="s">
        <v>31</v>
      </c>
    </row>
    <row r="68" spans="4:8" x14ac:dyDescent="0.3">
      <c r="D68">
        <v>14</v>
      </c>
      <c r="E68" t="s">
        <v>23</v>
      </c>
      <c r="G68">
        <v>15</v>
      </c>
      <c r="H68" t="s">
        <v>31</v>
      </c>
    </row>
    <row r="69" spans="4:8" x14ac:dyDescent="0.3">
      <c r="D69">
        <v>14</v>
      </c>
      <c r="E69" t="s">
        <v>23</v>
      </c>
      <c r="G69">
        <v>11</v>
      </c>
      <c r="H69" t="s">
        <v>31</v>
      </c>
    </row>
    <row r="70" spans="4:8" x14ac:dyDescent="0.3">
      <c r="D70">
        <v>22</v>
      </c>
      <c r="E70" t="s">
        <v>23</v>
      </c>
      <c r="G70">
        <v>12</v>
      </c>
      <c r="H70" t="s">
        <v>31</v>
      </c>
    </row>
    <row r="71" spans="4:8" x14ac:dyDescent="0.3">
      <c r="D71">
        <v>12</v>
      </c>
      <c r="E71" t="s">
        <v>23</v>
      </c>
      <c r="G71">
        <v>14</v>
      </c>
      <c r="H71" t="s">
        <v>31</v>
      </c>
    </row>
    <row r="72" spans="4:8" x14ac:dyDescent="0.3">
      <c r="D72">
        <v>18</v>
      </c>
      <c r="E72" t="s">
        <v>23</v>
      </c>
      <c r="G72">
        <v>14</v>
      </c>
      <c r="H72" t="s">
        <v>31</v>
      </c>
    </row>
    <row r="73" spans="4:8" x14ac:dyDescent="0.3">
      <c r="D73">
        <v>14</v>
      </c>
      <c r="E73" t="s">
        <v>23</v>
      </c>
      <c r="G73">
        <v>15</v>
      </c>
      <c r="H73" t="s">
        <v>31</v>
      </c>
    </row>
    <row r="74" spans="4:8" x14ac:dyDescent="0.3">
      <c r="D74">
        <v>12</v>
      </c>
      <c r="E74" t="s">
        <v>23</v>
      </c>
      <c r="G74">
        <v>21</v>
      </c>
      <c r="H74" t="s">
        <v>31</v>
      </c>
    </row>
    <row r="75" spans="4:8" x14ac:dyDescent="0.3">
      <c r="D75">
        <v>15</v>
      </c>
      <c r="E75" t="s">
        <v>23</v>
      </c>
      <c r="G75">
        <v>11</v>
      </c>
      <c r="H75" t="s">
        <v>31</v>
      </c>
    </row>
    <row r="76" spans="4:8" x14ac:dyDescent="0.3">
      <c r="D76">
        <v>11</v>
      </c>
      <c r="E76" t="s">
        <v>23</v>
      </c>
      <c r="G76">
        <v>12</v>
      </c>
      <c r="H76" t="s">
        <v>31</v>
      </c>
    </row>
    <row r="77" spans="4:8" x14ac:dyDescent="0.3">
      <c r="D77">
        <v>13</v>
      </c>
      <c r="E77" t="s">
        <v>23</v>
      </c>
      <c r="G77">
        <v>13</v>
      </c>
      <c r="H77" t="s">
        <v>31</v>
      </c>
    </row>
    <row r="78" spans="4:8" x14ac:dyDescent="0.3">
      <c r="D78">
        <v>23</v>
      </c>
      <c r="E78" t="s">
        <v>23</v>
      </c>
      <c r="G78">
        <v>17</v>
      </c>
      <c r="H78" t="s">
        <v>31</v>
      </c>
    </row>
    <row r="79" spans="4:8" x14ac:dyDescent="0.3">
      <c r="D79">
        <v>19</v>
      </c>
      <c r="E79" t="s">
        <v>23</v>
      </c>
      <c r="G79">
        <v>11</v>
      </c>
      <c r="H79" t="s">
        <v>31</v>
      </c>
    </row>
    <row r="80" spans="4:8" x14ac:dyDescent="0.3">
      <c r="D80">
        <v>16</v>
      </c>
      <c r="E80" t="s">
        <v>23</v>
      </c>
      <c r="G80">
        <v>11</v>
      </c>
      <c r="H80" t="s">
        <v>31</v>
      </c>
    </row>
    <row r="81" spans="4:8" x14ac:dyDescent="0.3">
      <c r="D81">
        <v>22</v>
      </c>
      <c r="E81" t="s">
        <v>23</v>
      </c>
      <c r="G81">
        <v>17</v>
      </c>
      <c r="H81" t="s">
        <v>31</v>
      </c>
    </row>
    <row r="82" spans="4:8" x14ac:dyDescent="0.3">
      <c r="D82">
        <v>22</v>
      </c>
      <c r="E82" t="s">
        <v>23</v>
      </c>
      <c r="G82">
        <v>13</v>
      </c>
      <c r="H82" t="s">
        <v>31</v>
      </c>
    </row>
    <row r="83" spans="4:8" x14ac:dyDescent="0.3">
      <c r="D83">
        <v>12</v>
      </c>
      <c r="E83" t="s">
        <v>23</v>
      </c>
      <c r="G83">
        <v>18</v>
      </c>
      <c r="H83" t="s">
        <v>31</v>
      </c>
    </row>
    <row r="84" spans="4:8" x14ac:dyDescent="0.3">
      <c r="D84">
        <v>13</v>
      </c>
      <c r="E84" t="s">
        <v>23</v>
      </c>
      <c r="G84">
        <v>12</v>
      </c>
      <c r="H84" t="s">
        <v>31</v>
      </c>
    </row>
    <row r="85" spans="4:8" x14ac:dyDescent="0.3">
      <c r="D85">
        <v>16</v>
      </c>
      <c r="E85" t="s">
        <v>23</v>
      </c>
      <c r="G85">
        <v>14</v>
      </c>
      <c r="H85" t="s">
        <v>31</v>
      </c>
    </row>
    <row r="86" spans="4:8" x14ac:dyDescent="0.3">
      <c r="D86">
        <v>12</v>
      </c>
      <c r="E86" t="s">
        <v>23</v>
      </c>
      <c r="G86">
        <v>20</v>
      </c>
      <c r="H86" t="s">
        <v>31</v>
      </c>
    </row>
    <row r="87" spans="4:8" x14ac:dyDescent="0.3">
      <c r="D87">
        <v>21</v>
      </c>
      <c r="E87" t="s">
        <v>23</v>
      </c>
      <c r="G87">
        <v>18</v>
      </c>
      <c r="H87" t="s">
        <v>31</v>
      </c>
    </row>
    <row r="88" spans="4:8" x14ac:dyDescent="0.3">
      <c r="D88">
        <v>15</v>
      </c>
      <c r="E88" t="s">
        <v>23</v>
      </c>
      <c r="G88">
        <v>20</v>
      </c>
      <c r="H88" t="s">
        <v>31</v>
      </c>
    </row>
    <row r="89" spans="4:8" x14ac:dyDescent="0.3">
      <c r="D89">
        <v>13</v>
      </c>
      <c r="E89" t="s">
        <v>23</v>
      </c>
      <c r="G89">
        <v>17</v>
      </c>
      <c r="H89" t="s">
        <v>31</v>
      </c>
    </row>
    <row r="90" spans="4:8" x14ac:dyDescent="0.3">
      <c r="D90">
        <v>22</v>
      </c>
      <c r="E90" t="s">
        <v>23</v>
      </c>
      <c r="G90">
        <v>15</v>
      </c>
      <c r="H90" t="s">
        <v>31</v>
      </c>
    </row>
    <row r="91" spans="4:8" x14ac:dyDescent="0.3">
      <c r="D91">
        <v>13</v>
      </c>
      <c r="E91" t="s">
        <v>23</v>
      </c>
      <c r="G91">
        <v>21</v>
      </c>
      <c r="H91" t="s">
        <v>31</v>
      </c>
    </row>
    <row r="92" spans="4:8" x14ac:dyDescent="0.3">
      <c r="D92">
        <v>18</v>
      </c>
      <c r="E92" t="s">
        <v>23</v>
      </c>
      <c r="G92">
        <v>19</v>
      </c>
      <c r="H92" t="s">
        <v>31</v>
      </c>
    </row>
    <row r="93" spans="4:8" x14ac:dyDescent="0.3">
      <c r="D93">
        <v>14</v>
      </c>
      <c r="E93" t="s">
        <v>23</v>
      </c>
      <c r="G93">
        <v>12</v>
      </c>
      <c r="H93" t="s">
        <v>31</v>
      </c>
    </row>
    <row r="94" spans="4:8" x14ac:dyDescent="0.3">
      <c r="D94">
        <v>14</v>
      </c>
      <c r="E94" t="s">
        <v>23</v>
      </c>
      <c r="G94">
        <v>15</v>
      </c>
      <c r="H94" t="s">
        <v>31</v>
      </c>
    </row>
    <row r="95" spans="4:8" x14ac:dyDescent="0.3">
      <c r="D95">
        <v>19</v>
      </c>
      <c r="E95" t="s">
        <v>23</v>
      </c>
      <c r="G95">
        <v>13</v>
      </c>
      <c r="H95" t="s">
        <v>31</v>
      </c>
    </row>
    <row r="96" spans="4:8" x14ac:dyDescent="0.3">
      <c r="D96">
        <v>11</v>
      </c>
      <c r="E96" t="s">
        <v>23</v>
      </c>
      <c r="G96">
        <v>14</v>
      </c>
      <c r="H96" t="s">
        <v>31</v>
      </c>
    </row>
    <row r="97" spans="4:8" x14ac:dyDescent="0.3">
      <c r="D97">
        <v>15</v>
      </c>
      <c r="E97" t="s">
        <v>23</v>
      </c>
      <c r="G97">
        <v>14</v>
      </c>
      <c r="H97" t="s">
        <v>31</v>
      </c>
    </row>
    <row r="98" spans="4:8" x14ac:dyDescent="0.3">
      <c r="D98">
        <v>24</v>
      </c>
      <c r="E98" t="s">
        <v>23</v>
      </c>
      <c r="G98">
        <v>14</v>
      </c>
      <c r="H98" t="s">
        <v>31</v>
      </c>
    </row>
    <row r="99" spans="4:8" x14ac:dyDescent="0.3">
      <c r="D99">
        <v>12</v>
      </c>
      <c r="E99" t="s">
        <v>23</v>
      </c>
      <c r="G99">
        <v>18</v>
      </c>
      <c r="H99" t="s">
        <v>31</v>
      </c>
    </row>
    <row r="100" spans="4:8" x14ac:dyDescent="0.3">
      <c r="D100">
        <v>15</v>
      </c>
      <c r="E100" t="s">
        <v>23</v>
      </c>
      <c r="G100">
        <v>14</v>
      </c>
      <c r="H100" t="s">
        <v>31</v>
      </c>
    </row>
    <row r="101" spans="4:8" x14ac:dyDescent="0.3">
      <c r="D101">
        <v>12</v>
      </c>
      <c r="E101" t="s">
        <v>23</v>
      </c>
      <c r="G101">
        <v>17</v>
      </c>
      <c r="H101" t="s">
        <v>31</v>
      </c>
    </row>
    <row r="102" spans="4:8" x14ac:dyDescent="0.3">
      <c r="D102">
        <v>12</v>
      </c>
      <c r="E102" t="s">
        <v>23</v>
      </c>
      <c r="G102">
        <v>12</v>
      </c>
      <c r="H102" t="s">
        <v>31</v>
      </c>
    </row>
    <row r="103" spans="4:8" x14ac:dyDescent="0.3">
      <c r="D103">
        <v>14</v>
      </c>
      <c r="E103" t="s">
        <v>23</v>
      </c>
      <c r="G103">
        <v>16</v>
      </c>
      <c r="H103" t="s">
        <v>31</v>
      </c>
    </row>
    <row r="104" spans="4:8" x14ac:dyDescent="0.3">
      <c r="D104">
        <v>22</v>
      </c>
      <c r="E104" t="s">
        <v>23</v>
      </c>
      <c r="G104">
        <v>13</v>
      </c>
      <c r="H104" t="s">
        <v>31</v>
      </c>
    </row>
    <row r="105" spans="4:8" x14ac:dyDescent="0.3">
      <c r="D105">
        <v>12</v>
      </c>
      <c r="E105" t="s">
        <v>23</v>
      </c>
      <c r="G105">
        <v>15</v>
      </c>
      <c r="H105" t="s">
        <v>31</v>
      </c>
    </row>
    <row r="106" spans="4:8" x14ac:dyDescent="0.3">
      <c r="D106">
        <v>13</v>
      </c>
      <c r="E106" t="s">
        <v>23</v>
      </c>
      <c r="G106">
        <v>13</v>
      </c>
      <c r="H106" t="s">
        <v>31</v>
      </c>
    </row>
    <row r="107" spans="4:8" x14ac:dyDescent="0.3">
      <c r="D107">
        <v>18</v>
      </c>
      <c r="E107" t="s">
        <v>23</v>
      </c>
      <c r="G107">
        <v>24</v>
      </c>
      <c r="H107" t="s">
        <v>31</v>
      </c>
    </row>
    <row r="108" spans="4:8" x14ac:dyDescent="0.3">
      <c r="D108">
        <v>13</v>
      </c>
      <c r="E108" t="s">
        <v>23</v>
      </c>
      <c r="G108">
        <v>16</v>
      </c>
      <c r="H108" t="s">
        <v>31</v>
      </c>
    </row>
    <row r="109" spans="4:8" x14ac:dyDescent="0.3">
      <c r="D109">
        <v>19</v>
      </c>
      <c r="E109" t="s">
        <v>23</v>
      </c>
      <c r="G109">
        <v>19</v>
      </c>
      <c r="H109" t="s">
        <v>31</v>
      </c>
    </row>
    <row r="110" spans="4:8" x14ac:dyDescent="0.3">
      <c r="D110">
        <v>12</v>
      </c>
      <c r="E110" t="s">
        <v>23</v>
      </c>
      <c r="G110">
        <v>18</v>
      </c>
      <c r="H110" t="s">
        <v>31</v>
      </c>
    </row>
    <row r="111" spans="4:8" x14ac:dyDescent="0.3">
      <c r="D111">
        <v>14</v>
      </c>
      <c r="E111" t="s">
        <v>23</v>
      </c>
      <c r="G111">
        <v>11</v>
      </c>
      <c r="H111" t="s">
        <v>31</v>
      </c>
    </row>
    <row r="112" spans="4:8" x14ac:dyDescent="0.3">
      <c r="D112">
        <v>14</v>
      </c>
      <c r="E112" t="s">
        <v>23</v>
      </c>
      <c r="G112">
        <v>11</v>
      </c>
      <c r="H112" t="s">
        <v>31</v>
      </c>
    </row>
    <row r="113" spans="4:8" x14ac:dyDescent="0.3">
      <c r="D113">
        <v>12</v>
      </c>
      <c r="E113" t="s">
        <v>23</v>
      </c>
      <c r="G113">
        <v>14</v>
      </c>
      <c r="H113" t="s">
        <v>31</v>
      </c>
    </row>
    <row r="114" spans="4:8" x14ac:dyDescent="0.3">
      <c r="D114">
        <v>11</v>
      </c>
      <c r="E114" t="s">
        <v>23</v>
      </c>
      <c r="G114">
        <v>19</v>
      </c>
      <c r="H114" t="s">
        <v>31</v>
      </c>
    </row>
    <row r="115" spans="4:8" x14ac:dyDescent="0.3">
      <c r="D115">
        <v>11</v>
      </c>
      <c r="E115" t="s">
        <v>23</v>
      </c>
      <c r="G115">
        <v>13</v>
      </c>
      <c r="H115" t="s">
        <v>31</v>
      </c>
    </row>
    <row r="116" spans="4:8" x14ac:dyDescent="0.3">
      <c r="D116">
        <v>13</v>
      </c>
      <c r="E116" t="s">
        <v>23</v>
      </c>
      <c r="G116">
        <v>13</v>
      </c>
      <c r="H116" t="s">
        <v>31</v>
      </c>
    </row>
    <row r="117" spans="4:8" x14ac:dyDescent="0.3">
      <c r="D117">
        <v>23</v>
      </c>
      <c r="E117" t="s">
        <v>23</v>
      </c>
      <c r="G117">
        <v>20</v>
      </c>
      <c r="H117" t="s">
        <v>31</v>
      </c>
    </row>
    <row r="118" spans="4:8" x14ac:dyDescent="0.3">
      <c r="D118">
        <v>20</v>
      </c>
      <c r="E118" t="s">
        <v>23</v>
      </c>
      <c r="G118">
        <v>13</v>
      </c>
      <c r="H118" t="s">
        <v>31</v>
      </c>
    </row>
    <row r="119" spans="4:8" x14ac:dyDescent="0.3">
      <c r="D119">
        <v>15</v>
      </c>
      <c r="E119" t="s">
        <v>23</v>
      </c>
      <c r="G119">
        <v>19</v>
      </c>
      <c r="H119" t="s">
        <v>31</v>
      </c>
    </row>
    <row r="120" spans="4:8" x14ac:dyDescent="0.3">
      <c r="D120">
        <v>14</v>
      </c>
      <c r="E120" t="s">
        <v>23</v>
      </c>
      <c r="G120">
        <v>14</v>
      </c>
      <c r="H120" t="s">
        <v>31</v>
      </c>
    </row>
    <row r="121" spans="4:8" x14ac:dyDescent="0.3">
      <c r="D121">
        <v>18</v>
      </c>
      <c r="E121" t="s">
        <v>23</v>
      </c>
      <c r="G121">
        <v>11</v>
      </c>
      <c r="H121" t="s">
        <v>31</v>
      </c>
    </row>
    <row r="122" spans="4:8" x14ac:dyDescent="0.3">
      <c r="D122">
        <v>19</v>
      </c>
      <c r="E122" t="s">
        <v>23</v>
      </c>
      <c r="G122">
        <v>13</v>
      </c>
      <c r="H122" t="s">
        <v>31</v>
      </c>
    </row>
    <row r="123" spans="4:8" x14ac:dyDescent="0.3">
      <c r="D123">
        <v>22</v>
      </c>
      <c r="E123" t="s">
        <v>23</v>
      </c>
      <c r="G123">
        <v>14</v>
      </c>
      <c r="H123" t="s">
        <v>31</v>
      </c>
    </row>
    <row r="124" spans="4:8" x14ac:dyDescent="0.3">
      <c r="D124">
        <v>13</v>
      </c>
      <c r="E124" t="s">
        <v>23</v>
      </c>
      <c r="G124">
        <v>17</v>
      </c>
      <c r="H124" t="s">
        <v>31</v>
      </c>
    </row>
    <row r="125" spans="4:8" x14ac:dyDescent="0.3">
      <c r="D125">
        <v>20</v>
      </c>
      <c r="E125" t="s">
        <v>23</v>
      </c>
      <c r="G125">
        <v>13</v>
      </c>
      <c r="H125" t="s">
        <v>31</v>
      </c>
    </row>
    <row r="126" spans="4:8" x14ac:dyDescent="0.3">
      <c r="D126">
        <v>14</v>
      </c>
      <c r="E126" t="s">
        <v>23</v>
      </c>
      <c r="G126">
        <v>15</v>
      </c>
      <c r="H126" t="s">
        <v>31</v>
      </c>
    </row>
    <row r="127" spans="4:8" x14ac:dyDescent="0.3">
      <c r="D127">
        <v>17</v>
      </c>
      <c r="E127" t="s">
        <v>23</v>
      </c>
      <c r="G127">
        <v>18</v>
      </c>
      <c r="H127" t="s">
        <v>31</v>
      </c>
    </row>
    <row r="128" spans="4:8" x14ac:dyDescent="0.3">
      <c r="D128">
        <v>14</v>
      </c>
      <c r="E128" t="s">
        <v>23</v>
      </c>
      <c r="G128">
        <v>18</v>
      </c>
      <c r="H128" t="s">
        <v>31</v>
      </c>
    </row>
    <row r="129" spans="4:8" x14ac:dyDescent="0.3">
      <c r="D129">
        <v>13</v>
      </c>
      <c r="E129" t="s">
        <v>23</v>
      </c>
      <c r="G129">
        <v>15</v>
      </c>
      <c r="H129" t="s">
        <v>31</v>
      </c>
    </row>
    <row r="130" spans="4:8" x14ac:dyDescent="0.3">
      <c r="D130">
        <v>21</v>
      </c>
      <c r="E130" t="s">
        <v>23</v>
      </c>
      <c r="G130">
        <v>19</v>
      </c>
      <c r="H130" t="s">
        <v>31</v>
      </c>
    </row>
    <row r="131" spans="4:8" x14ac:dyDescent="0.3">
      <c r="D131">
        <v>14</v>
      </c>
      <c r="E131" t="s">
        <v>23</v>
      </c>
      <c r="G131">
        <v>14</v>
      </c>
      <c r="H131" t="s">
        <v>31</v>
      </c>
    </row>
    <row r="132" spans="4:8" x14ac:dyDescent="0.3">
      <c r="D132">
        <v>11</v>
      </c>
      <c r="E132" t="s">
        <v>23</v>
      </c>
      <c r="G132">
        <v>19</v>
      </c>
      <c r="H132" t="s">
        <v>31</v>
      </c>
    </row>
    <row r="133" spans="4:8" x14ac:dyDescent="0.3">
      <c r="D133">
        <v>13</v>
      </c>
      <c r="E133" t="s">
        <v>23</v>
      </c>
      <c r="G133">
        <v>11</v>
      </c>
      <c r="H133" t="s">
        <v>31</v>
      </c>
    </row>
    <row r="134" spans="4:8" x14ac:dyDescent="0.3">
      <c r="D134">
        <v>20</v>
      </c>
      <c r="E134" t="s">
        <v>23</v>
      </c>
      <c r="G134">
        <v>15</v>
      </c>
      <c r="H134" t="s">
        <v>31</v>
      </c>
    </row>
    <row r="135" spans="4:8" x14ac:dyDescent="0.3">
      <c r="D135">
        <v>18</v>
      </c>
      <c r="E135" t="s">
        <v>23</v>
      </c>
      <c r="G135">
        <v>13</v>
      </c>
      <c r="H135" t="s">
        <v>31</v>
      </c>
    </row>
    <row r="136" spans="4:8" x14ac:dyDescent="0.3">
      <c r="D136">
        <v>14</v>
      </c>
      <c r="E136" t="s">
        <v>23</v>
      </c>
      <c r="G136">
        <v>23</v>
      </c>
      <c r="H136" t="s">
        <v>31</v>
      </c>
    </row>
    <row r="137" spans="4:8" x14ac:dyDescent="0.3">
      <c r="D137">
        <v>13</v>
      </c>
      <c r="E137" t="s">
        <v>23</v>
      </c>
      <c r="G137">
        <v>16</v>
      </c>
      <c r="H137" t="s">
        <v>31</v>
      </c>
    </row>
    <row r="138" spans="4:8" x14ac:dyDescent="0.3">
      <c r="D138">
        <v>11</v>
      </c>
      <c r="E138" t="s">
        <v>23</v>
      </c>
      <c r="G138">
        <v>20</v>
      </c>
      <c r="H138" t="s">
        <v>31</v>
      </c>
    </row>
    <row r="139" spans="4:8" x14ac:dyDescent="0.3">
      <c r="D139">
        <v>18</v>
      </c>
      <c r="E139" t="s">
        <v>23</v>
      </c>
      <c r="G139">
        <v>17</v>
      </c>
      <c r="H139" t="s">
        <v>31</v>
      </c>
    </row>
    <row r="140" spans="4:8" x14ac:dyDescent="0.3">
      <c r="D140">
        <v>24</v>
      </c>
      <c r="E140" t="s">
        <v>23</v>
      </c>
      <c r="G140">
        <v>15</v>
      </c>
      <c r="H140" t="s">
        <v>31</v>
      </c>
    </row>
    <row r="141" spans="4:8" x14ac:dyDescent="0.3">
      <c r="D141">
        <v>18</v>
      </c>
      <c r="E141" t="s">
        <v>23</v>
      </c>
      <c r="G141">
        <v>17</v>
      </c>
      <c r="H141" t="s">
        <v>31</v>
      </c>
    </row>
    <row r="142" spans="4:8" x14ac:dyDescent="0.3">
      <c r="D142">
        <v>11</v>
      </c>
      <c r="E142" t="s">
        <v>23</v>
      </c>
      <c r="G142">
        <v>12</v>
      </c>
      <c r="H142" t="s">
        <v>31</v>
      </c>
    </row>
    <row r="143" spans="4:8" x14ac:dyDescent="0.3">
      <c r="D143">
        <v>15</v>
      </c>
      <c r="E143" t="s">
        <v>23</v>
      </c>
      <c r="G143">
        <v>17</v>
      </c>
      <c r="H143" t="s">
        <v>31</v>
      </c>
    </row>
    <row r="144" spans="4:8" x14ac:dyDescent="0.3">
      <c r="D144">
        <v>12</v>
      </c>
      <c r="E144" t="s">
        <v>23</v>
      </c>
      <c r="G144">
        <v>15</v>
      </c>
      <c r="H144" t="s">
        <v>31</v>
      </c>
    </row>
    <row r="145" spans="4:8" x14ac:dyDescent="0.3">
      <c r="D145">
        <v>12</v>
      </c>
      <c r="E145" t="s">
        <v>23</v>
      </c>
      <c r="G145">
        <v>14</v>
      </c>
      <c r="H145" t="s">
        <v>31</v>
      </c>
    </row>
    <row r="146" spans="4:8" x14ac:dyDescent="0.3">
      <c r="D146">
        <v>22</v>
      </c>
      <c r="E146" t="s">
        <v>23</v>
      </c>
      <c r="G146">
        <v>13</v>
      </c>
      <c r="H146" t="s">
        <v>31</v>
      </c>
    </row>
    <row r="147" spans="4:8" x14ac:dyDescent="0.3">
      <c r="D147">
        <v>20</v>
      </c>
      <c r="E147" t="s">
        <v>23</v>
      </c>
      <c r="G147">
        <v>13</v>
      </c>
      <c r="H147" t="s">
        <v>31</v>
      </c>
    </row>
    <row r="148" spans="4:8" x14ac:dyDescent="0.3">
      <c r="D148">
        <v>16</v>
      </c>
      <c r="E148" t="s">
        <v>23</v>
      </c>
      <c r="G148">
        <v>25</v>
      </c>
      <c r="H148" t="s">
        <v>31</v>
      </c>
    </row>
    <row r="149" spans="4:8" x14ac:dyDescent="0.3">
      <c r="D149">
        <v>21</v>
      </c>
      <c r="E149" t="s">
        <v>23</v>
      </c>
      <c r="G149">
        <v>19</v>
      </c>
      <c r="H149" t="s">
        <v>31</v>
      </c>
    </row>
    <row r="150" spans="4:8" x14ac:dyDescent="0.3">
      <c r="D150">
        <v>12</v>
      </c>
      <c r="E150" t="s">
        <v>23</v>
      </c>
      <c r="G150">
        <v>16</v>
      </c>
      <c r="H150" t="s">
        <v>31</v>
      </c>
    </row>
    <row r="151" spans="4:8" x14ac:dyDescent="0.3">
      <c r="D151">
        <v>11</v>
      </c>
      <c r="E151" t="s">
        <v>23</v>
      </c>
      <c r="G151">
        <v>12</v>
      </c>
      <c r="H151" t="s">
        <v>31</v>
      </c>
    </row>
    <row r="152" spans="4:8" x14ac:dyDescent="0.3">
      <c r="D152">
        <v>11</v>
      </c>
      <c r="E152" t="s">
        <v>23</v>
      </c>
      <c r="G152">
        <v>12</v>
      </c>
      <c r="H152" t="s">
        <v>31</v>
      </c>
    </row>
    <row r="153" spans="4:8" x14ac:dyDescent="0.3">
      <c r="D153">
        <v>18</v>
      </c>
      <c r="E153" t="s">
        <v>23</v>
      </c>
      <c r="G153">
        <v>12</v>
      </c>
      <c r="H153" t="s">
        <v>31</v>
      </c>
    </row>
    <row r="154" spans="4:8" x14ac:dyDescent="0.3">
      <c r="D154">
        <v>14</v>
      </c>
      <c r="E154" t="s">
        <v>23</v>
      </c>
      <c r="G154">
        <v>16</v>
      </c>
      <c r="H154" t="s">
        <v>31</v>
      </c>
    </row>
    <row r="155" spans="4:8" x14ac:dyDescent="0.3">
      <c r="D155">
        <v>12</v>
      </c>
      <c r="E155" t="s">
        <v>23</v>
      </c>
      <c r="G155">
        <v>11</v>
      </c>
      <c r="H155" t="s">
        <v>31</v>
      </c>
    </row>
    <row r="156" spans="4:8" x14ac:dyDescent="0.3">
      <c r="D156">
        <v>23</v>
      </c>
      <c r="E156" t="s">
        <v>23</v>
      </c>
      <c r="G156">
        <v>12</v>
      </c>
      <c r="H156" t="s">
        <v>31</v>
      </c>
    </row>
    <row r="157" spans="4:8" x14ac:dyDescent="0.3">
      <c r="D157">
        <v>15</v>
      </c>
      <c r="E157" t="s">
        <v>23</v>
      </c>
      <c r="G157">
        <v>12</v>
      </c>
      <c r="H157" t="s">
        <v>31</v>
      </c>
    </row>
    <row r="158" spans="4:8" x14ac:dyDescent="0.3">
      <c r="D158">
        <v>11</v>
      </c>
      <c r="E158" t="s">
        <v>23</v>
      </c>
      <c r="G158">
        <v>19</v>
      </c>
      <c r="H158" t="s">
        <v>31</v>
      </c>
    </row>
    <row r="159" spans="4:8" x14ac:dyDescent="0.3">
      <c r="D159">
        <v>14</v>
      </c>
      <c r="E159" t="s">
        <v>23</v>
      </c>
      <c r="G159">
        <v>14</v>
      </c>
      <c r="H159" t="s">
        <v>31</v>
      </c>
    </row>
    <row r="160" spans="4:8" x14ac:dyDescent="0.3">
      <c r="D160">
        <v>11</v>
      </c>
      <c r="E160" t="s">
        <v>23</v>
      </c>
      <c r="G160">
        <v>12</v>
      </c>
      <c r="H160" t="s">
        <v>31</v>
      </c>
    </row>
    <row r="161" spans="4:8" x14ac:dyDescent="0.3">
      <c r="D161">
        <v>17</v>
      </c>
      <c r="E161" t="s">
        <v>23</v>
      </c>
      <c r="G161">
        <v>11</v>
      </c>
      <c r="H161" t="s">
        <v>31</v>
      </c>
    </row>
    <row r="162" spans="4:8" x14ac:dyDescent="0.3">
      <c r="D162">
        <v>18</v>
      </c>
      <c r="E162" t="s">
        <v>23</v>
      </c>
      <c r="G162">
        <v>20</v>
      </c>
      <c r="H162" t="s">
        <v>31</v>
      </c>
    </row>
    <row r="163" spans="4:8" x14ac:dyDescent="0.3">
      <c r="D163">
        <v>14</v>
      </c>
      <c r="E163" t="s">
        <v>23</v>
      </c>
      <c r="G163">
        <v>13</v>
      </c>
      <c r="H163" t="s">
        <v>31</v>
      </c>
    </row>
    <row r="164" spans="4:8" x14ac:dyDescent="0.3">
      <c r="D164">
        <v>16</v>
      </c>
      <c r="E164" t="s">
        <v>23</v>
      </c>
      <c r="G164">
        <v>14</v>
      </c>
      <c r="H164" t="s">
        <v>31</v>
      </c>
    </row>
    <row r="165" spans="4:8" x14ac:dyDescent="0.3">
      <c r="D165">
        <v>13</v>
      </c>
      <c r="E165" t="s">
        <v>23</v>
      </c>
      <c r="G165">
        <v>13</v>
      </c>
      <c r="H165" t="s">
        <v>31</v>
      </c>
    </row>
    <row r="166" spans="4:8" x14ac:dyDescent="0.3">
      <c r="D166">
        <v>14</v>
      </c>
      <c r="E166" t="s">
        <v>23</v>
      </c>
      <c r="G166">
        <v>13</v>
      </c>
      <c r="H166" t="s">
        <v>31</v>
      </c>
    </row>
    <row r="167" spans="4:8" x14ac:dyDescent="0.3">
      <c r="D167">
        <v>23</v>
      </c>
      <c r="E167" t="s">
        <v>23</v>
      </c>
      <c r="G167">
        <v>14</v>
      </c>
      <c r="H167" t="s">
        <v>31</v>
      </c>
    </row>
    <row r="168" spans="4:8" x14ac:dyDescent="0.3">
      <c r="D168">
        <v>11</v>
      </c>
      <c r="E168" t="s">
        <v>23</v>
      </c>
      <c r="G168">
        <v>12</v>
      </c>
      <c r="H168" t="s">
        <v>31</v>
      </c>
    </row>
    <row r="169" spans="4:8" x14ac:dyDescent="0.3">
      <c r="D169">
        <v>16</v>
      </c>
      <c r="E169" t="s">
        <v>23</v>
      </c>
      <c r="G169">
        <v>14</v>
      </c>
      <c r="H169" t="s">
        <v>31</v>
      </c>
    </row>
    <row r="170" spans="4:8" x14ac:dyDescent="0.3">
      <c r="D170">
        <v>14</v>
      </c>
      <c r="E170" t="s">
        <v>23</v>
      </c>
      <c r="G170">
        <v>14</v>
      </c>
      <c r="H170" t="s">
        <v>31</v>
      </c>
    </row>
    <row r="171" spans="4:8" x14ac:dyDescent="0.3">
      <c r="D171">
        <v>19</v>
      </c>
      <c r="E171" t="s">
        <v>23</v>
      </c>
      <c r="G171">
        <v>12</v>
      </c>
      <c r="H171" t="s">
        <v>31</v>
      </c>
    </row>
    <row r="172" spans="4:8" x14ac:dyDescent="0.3">
      <c r="D172">
        <v>15</v>
      </c>
      <c r="E172" t="s">
        <v>23</v>
      </c>
      <c r="G172">
        <v>22</v>
      </c>
      <c r="H172" t="s">
        <v>31</v>
      </c>
    </row>
    <row r="173" spans="4:8" x14ac:dyDescent="0.3">
      <c r="D173">
        <v>17</v>
      </c>
      <c r="E173" t="s">
        <v>23</v>
      </c>
      <c r="G173">
        <v>23</v>
      </c>
      <c r="H173" t="s">
        <v>31</v>
      </c>
    </row>
    <row r="174" spans="4:8" x14ac:dyDescent="0.3">
      <c r="D174">
        <v>15</v>
      </c>
      <c r="E174" t="s">
        <v>23</v>
      </c>
      <c r="G174">
        <v>11</v>
      </c>
      <c r="H174" t="s">
        <v>31</v>
      </c>
    </row>
    <row r="175" spans="4:8" x14ac:dyDescent="0.3">
      <c r="D175">
        <v>19</v>
      </c>
      <c r="E175" t="s">
        <v>23</v>
      </c>
      <c r="G175">
        <v>15</v>
      </c>
      <c r="H175" t="s">
        <v>31</v>
      </c>
    </row>
    <row r="176" spans="4:8" x14ac:dyDescent="0.3">
      <c r="D176">
        <v>16</v>
      </c>
      <c r="E176" t="s">
        <v>23</v>
      </c>
      <c r="G176">
        <v>11</v>
      </c>
      <c r="H176" t="s">
        <v>31</v>
      </c>
    </row>
    <row r="177" spans="4:8" x14ac:dyDescent="0.3">
      <c r="D177">
        <v>13</v>
      </c>
      <c r="E177" t="s">
        <v>23</v>
      </c>
      <c r="G177">
        <v>14</v>
      </c>
      <c r="H177" t="s">
        <v>31</v>
      </c>
    </row>
    <row r="178" spans="4:8" x14ac:dyDescent="0.3">
      <c r="D178">
        <v>14</v>
      </c>
      <c r="E178" t="s">
        <v>23</v>
      </c>
      <c r="G178">
        <v>14</v>
      </c>
      <c r="H178" t="s">
        <v>31</v>
      </c>
    </row>
    <row r="179" spans="4:8" x14ac:dyDescent="0.3">
      <c r="D179">
        <v>16</v>
      </c>
      <c r="E179" t="s">
        <v>23</v>
      </c>
      <c r="G179">
        <v>11</v>
      </c>
      <c r="H179" t="s">
        <v>31</v>
      </c>
    </row>
    <row r="180" spans="4:8" x14ac:dyDescent="0.3">
      <c r="D180">
        <v>11</v>
      </c>
      <c r="E180" t="s">
        <v>23</v>
      </c>
      <c r="G180">
        <v>17</v>
      </c>
      <c r="H180" t="s">
        <v>31</v>
      </c>
    </row>
    <row r="181" spans="4:8" x14ac:dyDescent="0.3">
      <c r="D181">
        <v>14</v>
      </c>
      <c r="E181" t="s">
        <v>23</v>
      </c>
      <c r="G181">
        <v>25</v>
      </c>
      <c r="H181" t="s">
        <v>31</v>
      </c>
    </row>
    <row r="182" spans="4:8" x14ac:dyDescent="0.3">
      <c r="D182">
        <v>16</v>
      </c>
      <c r="E182" t="s">
        <v>23</v>
      </c>
      <c r="G182">
        <v>12</v>
      </c>
      <c r="H182" t="s">
        <v>31</v>
      </c>
    </row>
    <row r="183" spans="4:8" x14ac:dyDescent="0.3">
      <c r="D183">
        <v>11</v>
      </c>
      <c r="E183" t="s">
        <v>23</v>
      </c>
      <c r="G183">
        <v>19</v>
      </c>
      <c r="H183" t="s">
        <v>31</v>
      </c>
    </row>
    <row r="184" spans="4:8" x14ac:dyDescent="0.3">
      <c r="D184">
        <v>18</v>
      </c>
      <c r="E184" t="s">
        <v>23</v>
      </c>
      <c r="G184">
        <v>12</v>
      </c>
      <c r="H184" t="s">
        <v>31</v>
      </c>
    </row>
    <row r="185" spans="4:8" x14ac:dyDescent="0.3">
      <c r="D185">
        <v>15</v>
      </c>
      <c r="E185" t="s">
        <v>23</v>
      </c>
      <c r="G185">
        <v>21</v>
      </c>
      <c r="H185" t="s">
        <v>31</v>
      </c>
    </row>
    <row r="186" spans="4:8" x14ac:dyDescent="0.3">
      <c r="D186">
        <v>14</v>
      </c>
      <c r="E186" t="s">
        <v>23</v>
      </c>
      <c r="G186">
        <v>11</v>
      </c>
      <c r="H186" t="s">
        <v>31</v>
      </c>
    </row>
    <row r="187" spans="4:8" x14ac:dyDescent="0.3">
      <c r="D187">
        <v>12</v>
      </c>
      <c r="E187" t="s">
        <v>23</v>
      </c>
      <c r="G187">
        <v>16</v>
      </c>
      <c r="H187" t="s">
        <v>31</v>
      </c>
    </row>
    <row r="188" spans="4:8" x14ac:dyDescent="0.3">
      <c r="D188">
        <v>14</v>
      </c>
      <c r="E188" t="s">
        <v>23</v>
      </c>
      <c r="G188">
        <v>17</v>
      </c>
      <c r="H188" t="s">
        <v>31</v>
      </c>
    </row>
    <row r="189" spans="4:8" x14ac:dyDescent="0.3">
      <c r="D189">
        <v>16</v>
      </c>
      <c r="E189" t="s">
        <v>23</v>
      </c>
      <c r="G189">
        <v>13</v>
      </c>
      <c r="H189" t="s">
        <v>31</v>
      </c>
    </row>
    <row r="190" spans="4:8" x14ac:dyDescent="0.3">
      <c r="D190">
        <v>12</v>
      </c>
      <c r="E190" t="s">
        <v>23</v>
      </c>
      <c r="G190">
        <v>15</v>
      </c>
      <c r="H190" t="s">
        <v>31</v>
      </c>
    </row>
    <row r="191" spans="4:8" x14ac:dyDescent="0.3">
      <c r="D191">
        <v>17</v>
      </c>
      <c r="E191" t="s">
        <v>23</v>
      </c>
      <c r="G191">
        <v>14</v>
      </c>
      <c r="H191" t="s">
        <v>31</v>
      </c>
    </row>
    <row r="192" spans="4:8" x14ac:dyDescent="0.3">
      <c r="D192">
        <v>17</v>
      </c>
      <c r="E192" t="s">
        <v>23</v>
      </c>
      <c r="G192">
        <v>15</v>
      </c>
      <c r="H192" t="s">
        <v>31</v>
      </c>
    </row>
    <row r="193" spans="4:8" x14ac:dyDescent="0.3">
      <c r="D193">
        <v>14</v>
      </c>
      <c r="E193" t="s">
        <v>23</v>
      </c>
      <c r="G193">
        <v>11</v>
      </c>
      <c r="H193" t="s">
        <v>31</v>
      </c>
    </row>
    <row r="194" spans="4:8" x14ac:dyDescent="0.3">
      <c r="D194">
        <v>14</v>
      </c>
      <c r="E194" t="s">
        <v>23</v>
      </c>
      <c r="G194">
        <v>25</v>
      </c>
      <c r="H194" t="s">
        <v>31</v>
      </c>
    </row>
    <row r="195" spans="4:8" x14ac:dyDescent="0.3">
      <c r="D195">
        <v>13</v>
      </c>
      <c r="E195" t="s">
        <v>23</v>
      </c>
      <c r="G195">
        <v>24</v>
      </c>
      <c r="H195" t="s">
        <v>31</v>
      </c>
    </row>
    <row r="196" spans="4:8" x14ac:dyDescent="0.3">
      <c r="D196">
        <v>15</v>
      </c>
      <c r="E196" t="s">
        <v>23</v>
      </c>
      <c r="G196">
        <v>14</v>
      </c>
      <c r="H196" t="s">
        <v>31</v>
      </c>
    </row>
    <row r="197" spans="4:8" x14ac:dyDescent="0.3">
      <c r="D197">
        <v>11</v>
      </c>
      <c r="E197" t="s">
        <v>23</v>
      </c>
      <c r="G197">
        <v>15</v>
      </c>
      <c r="H197" t="s">
        <v>31</v>
      </c>
    </row>
    <row r="198" spans="4:8" x14ac:dyDescent="0.3">
      <c r="D198">
        <v>17</v>
      </c>
      <c r="E198" t="s">
        <v>23</v>
      </c>
      <c r="G198">
        <v>12</v>
      </c>
      <c r="H198" t="s">
        <v>31</v>
      </c>
    </row>
    <row r="199" spans="4:8" x14ac:dyDescent="0.3">
      <c r="D199">
        <v>11</v>
      </c>
      <c r="E199" t="s">
        <v>23</v>
      </c>
      <c r="G199">
        <v>19</v>
      </c>
      <c r="H199" t="s">
        <v>31</v>
      </c>
    </row>
    <row r="200" spans="4:8" x14ac:dyDescent="0.3">
      <c r="D200">
        <v>13</v>
      </c>
      <c r="E200" t="s">
        <v>23</v>
      </c>
      <c r="G200">
        <v>13</v>
      </c>
      <c r="H200" t="s">
        <v>31</v>
      </c>
    </row>
    <row r="201" spans="4:8" x14ac:dyDescent="0.3">
      <c r="D201">
        <v>22</v>
      </c>
      <c r="E201" t="s">
        <v>23</v>
      </c>
      <c r="G201">
        <v>12</v>
      </c>
      <c r="H201" t="s">
        <v>31</v>
      </c>
    </row>
    <row r="202" spans="4:8" x14ac:dyDescent="0.3">
      <c r="D202">
        <v>20</v>
      </c>
      <c r="E202" t="s">
        <v>23</v>
      </c>
      <c r="G202">
        <v>13</v>
      </c>
      <c r="H202" t="s">
        <v>31</v>
      </c>
    </row>
    <row r="203" spans="4:8" x14ac:dyDescent="0.3">
      <c r="D203">
        <v>11</v>
      </c>
      <c r="E203" t="s">
        <v>23</v>
      </c>
      <c r="G203">
        <v>13</v>
      </c>
      <c r="H203" t="s">
        <v>31</v>
      </c>
    </row>
    <row r="204" spans="4:8" x14ac:dyDescent="0.3">
      <c r="D204">
        <v>14</v>
      </c>
      <c r="E204" t="s">
        <v>23</v>
      </c>
      <c r="G204">
        <v>14</v>
      </c>
      <c r="H204" t="s">
        <v>31</v>
      </c>
    </row>
    <row r="205" spans="4:8" x14ac:dyDescent="0.3">
      <c r="D205">
        <v>14</v>
      </c>
      <c r="E205" t="s">
        <v>23</v>
      </c>
      <c r="G205">
        <v>11</v>
      </c>
      <c r="H205" t="s">
        <v>31</v>
      </c>
    </row>
    <row r="206" spans="4:8" x14ac:dyDescent="0.3">
      <c r="D206">
        <v>18</v>
      </c>
      <c r="E206" t="s">
        <v>23</v>
      </c>
      <c r="G206">
        <v>11</v>
      </c>
      <c r="H206" t="s">
        <v>31</v>
      </c>
    </row>
    <row r="207" spans="4:8" x14ac:dyDescent="0.3">
      <c r="D207">
        <v>16</v>
      </c>
      <c r="E207" t="s">
        <v>23</v>
      </c>
      <c r="G207">
        <v>12</v>
      </c>
      <c r="H207" t="s">
        <v>31</v>
      </c>
    </row>
    <row r="208" spans="4:8" x14ac:dyDescent="0.3">
      <c r="D208">
        <v>17</v>
      </c>
      <c r="E208" t="s">
        <v>23</v>
      </c>
      <c r="G208">
        <v>13</v>
      </c>
      <c r="H208" t="s">
        <v>31</v>
      </c>
    </row>
    <row r="209" spans="4:8" x14ac:dyDescent="0.3">
      <c r="D209">
        <v>11</v>
      </c>
      <c r="E209" t="s">
        <v>23</v>
      </c>
      <c r="G209">
        <v>16</v>
      </c>
      <c r="H209" t="s">
        <v>31</v>
      </c>
    </row>
    <row r="210" spans="4:8" x14ac:dyDescent="0.3">
      <c r="D210">
        <v>12</v>
      </c>
      <c r="E210" t="s">
        <v>23</v>
      </c>
      <c r="G210">
        <v>22</v>
      </c>
      <c r="H210" t="s">
        <v>31</v>
      </c>
    </row>
    <row r="211" spans="4:8" x14ac:dyDescent="0.3">
      <c r="D211">
        <v>13</v>
      </c>
      <c r="E211" t="s">
        <v>23</v>
      </c>
      <c r="G211">
        <v>18</v>
      </c>
      <c r="H211" t="s">
        <v>31</v>
      </c>
    </row>
    <row r="212" spans="4:8" x14ac:dyDescent="0.3">
      <c r="D212">
        <v>14</v>
      </c>
      <c r="E212" t="s">
        <v>23</v>
      </c>
      <c r="G212">
        <v>22</v>
      </c>
      <c r="H212" t="s">
        <v>31</v>
      </c>
    </row>
    <row r="213" spans="4:8" x14ac:dyDescent="0.3">
      <c r="D213">
        <v>17</v>
      </c>
      <c r="E213" t="s">
        <v>23</v>
      </c>
      <c r="G213">
        <v>17</v>
      </c>
      <c r="H213" t="s">
        <v>31</v>
      </c>
    </row>
    <row r="214" spans="4:8" x14ac:dyDescent="0.3">
      <c r="D214">
        <v>11</v>
      </c>
      <c r="E214" t="s">
        <v>23</v>
      </c>
      <c r="G214">
        <v>22</v>
      </c>
      <c r="H214" t="s">
        <v>31</v>
      </c>
    </row>
    <row r="215" spans="4:8" x14ac:dyDescent="0.3">
      <c r="D215">
        <v>25</v>
      </c>
      <c r="E215" t="s">
        <v>23</v>
      </c>
      <c r="G215">
        <v>13</v>
      </c>
      <c r="H215" t="s">
        <v>31</v>
      </c>
    </row>
    <row r="216" spans="4:8" x14ac:dyDescent="0.3">
      <c r="D216">
        <v>19</v>
      </c>
      <c r="E216" t="s">
        <v>23</v>
      </c>
      <c r="G216">
        <v>15</v>
      </c>
      <c r="H216" t="s">
        <v>31</v>
      </c>
    </row>
    <row r="217" spans="4:8" x14ac:dyDescent="0.3">
      <c r="D217">
        <v>13</v>
      </c>
      <c r="E217" t="s">
        <v>23</v>
      </c>
      <c r="G217">
        <v>19</v>
      </c>
      <c r="H217" t="s">
        <v>31</v>
      </c>
    </row>
    <row r="218" spans="4:8" x14ac:dyDescent="0.3">
      <c r="D218">
        <v>14</v>
      </c>
      <c r="E218" t="s">
        <v>23</v>
      </c>
      <c r="G218">
        <v>20</v>
      </c>
      <c r="H218" t="s">
        <v>31</v>
      </c>
    </row>
    <row r="219" spans="4:8" x14ac:dyDescent="0.3">
      <c r="D219">
        <v>19</v>
      </c>
      <c r="E219" t="s">
        <v>23</v>
      </c>
      <c r="G219">
        <v>13</v>
      </c>
      <c r="H219" t="s">
        <v>31</v>
      </c>
    </row>
    <row r="220" spans="4:8" x14ac:dyDescent="0.3">
      <c r="D220">
        <v>11</v>
      </c>
      <c r="E220" t="s">
        <v>23</v>
      </c>
      <c r="G220">
        <v>23</v>
      </c>
      <c r="H220" t="s">
        <v>31</v>
      </c>
    </row>
    <row r="221" spans="4:8" x14ac:dyDescent="0.3">
      <c r="D221">
        <v>11</v>
      </c>
      <c r="E221" t="s">
        <v>23</v>
      </c>
      <c r="G221">
        <v>22</v>
      </c>
      <c r="H221" t="s">
        <v>31</v>
      </c>
    </row>
    <row r="222" spans="4:8" x14ac:dyDescent="0.3">
      <c r="D222">
        <v>20</v>
      </c>
      <c r="E222" t="s">
        <v>23</v>
      </c>
      <c r="G222">
        <v>11</v>
      </c>
      <c r="H222" t="s">
        <v>31</v>
      </c>
    </row>
    <row r="223" spans="4:8" x14ac:dyDescent="0.3">
      <c r="D223">
        <v>18</v>
      </c>
      <c r="E223" t="s">
        <v>23</v>
      </c>
      <c r="G223">
        <v>15</v>
      </c>
      <c r="H223" t="s">
        <v>31</v>
      </c>
    </row>
    <row r="224" spans="4:8" x14ac:dyDescent="0.3">
      <c r="D224">
        <v>13</v>
      </c>
      <c r="E224" t="s">
        <v>23</v>
      </c>
      <c r="G224">
        <v>22</v>
      </c>
      <c r="H224" t="s">
        <v>31</v>
      </c>
    </row>
    <row r="225" spans="4:8" x14ac:dyDescent="0.3">
      <c r="D225">
        <v>12</v>
      </c>
      <c r="E225" t="s">
        <v>23</v>
      </c>
      <c r="G225">
        <v>21</v>
      </c>
      <c r="H225" t="s">
        <v>31</v>
      </c>
    </row>
    <row r="226" spans="4:8" x14ac:dyDescent="0.3">
      <c r="D226">
        <v>11</v>
      </c>
      <c r="E226" t="s">
        <v>23</v>
      </c>
      <c r="G226">
        <v>24</v>
      </c>
      <c r="H226" t="s">
        <v>31</v>
      </c>
    </row>
    <row r="227" spans="4:8" x14ac:dyDescent="0.3">
      <c r="D227">
        <v>19</v>
      </c>
      <c r="E227" t="s">
        <v>23</v>
      </c>
      <c r="G227">
        <v>12</v>
      </c>
      <c r="H227" t="s">
        <v>31</v>
      </c>
    </row>
    <row r="228" spans="4:8" x14ac:dyDescent="0.3">
      <c r="D228">
        <v>21</v>
      </c>
      <c r="E228" t="s">
        <v>23</v>
      </c>
      <c r="G228">
        <v>15</v>
      </c>
      <c r="H228" t="s">
        <v>31</v>
      </c>
    </row>
    <row r="229" spans="4:8" x14ac:dyDescent="0.3">
      <c r="D229">
        <v>14</v>
      </c>
      <c r="E229" t="s">
        <v>23</v>
      </c>
      <c r="G229">
        <v>19</v>
      </c>
      <c r="H229" t="s">
        <v>31</v>
      </c>
    </row>
    <row r="230" spans="4:8" x14ac:dyDescent="0.3">
      <c r="D230">
        <v>11</v>
      </c>
      <c r="E230" t="s">
        <v>23</v>
      </c>
      <c r="G230">
        <v>11</v>
      </c>
      <c r="H230" t="s">
        <v>31</v>
      </c>
    </row>
    <row r="231" spans="4:8" x14ac:dyDescent="0.3">
      <c r="D231">
        <v>12</v>
      </c>
      <c r="E231" t="s">
        <v>23</v>
      </c>
      <c r="G231">
        <v>13</v>
      </c>
      <c r="H231" t="s">
        <v>31</v>
      </c>
    </row>
    <row r="232" spans="4:8" x14ac:dyDescent="0.3">
      <c r="D232">
        <v>23</v>
      </c>
      <c r="E232" t="s">
        <v>23</v>
      </c>
      <c r="G232">
        <v>14</v>
      </c>
      <c r="H232" t="s">
        <v>31</v>
      </c>
    </row>
    <row r="233" spans="4:8" x14ac:dyDescent="0.3">
      <c r="D233">
        <v>14</v>
      </c>
      <c r="E233" t="s">
        <v>23</v>
      </c>
      <c r="G233">
        <v>13</v>
      </c>
      <c r="H233" t="s">
        <v>31</v>
      </c>
    </row>
    <row r="234" spans="4:8" x14ac:dyDescent="0.3">
      <c r="D234">
        <v>17</v>
      </c>
      <c r="E234" t="s">
        <v>23</v>
      </c>
      <c r="G234">
        <v>21</v>
      </c>
      <c r="H234" t="s">
        <v>31</v>
      </c>
    </row>
    <row r="235" spans="4:8" x14ac:dyDescent="0.3">
      <c r="D235">
        <v>18</v>
      </c>
      <c r="E235" t="s">
        <v>23</v>
      </c>
      <c r="G235">
        <v>21</v>
      </c>
      <c r="H235" t="s">
        <v>31</v>
      </c>
    </row>
    <row r="236" spans="4:8" x14ac:dyDescent="0.3">
      <c r="D236">
        <v>18</v>
      </c>
      <c r="E236" t="s">
        <v>23</v>
      </c>
      <c r="G236">
        <v>11</v>
      </c>
      <c r="H236" t="s">
        <v>31</v>
      </c>
    </row>
    <row r="237" spans="4:8" x14ac:dyDescent="0.3">
      <c r="D237">
        <v>24</v>
      </c>
      <c r="E237" t="s">
        <v>23</v>
      </c>
      <c r="G237">
        <v>11</v>
      </c>
      <c r="H237" t="s">
        <v>31</v>
      </c>
    </row>
    <row r="238" spans="4:8" x14ac:dyDescent="0.3">
      <c r="D238">
        <v>20</v>
      </c>
      <c r="E238" t="s">
        <v>23</v>
      </c>
      <c r="G238">
        <v>11</v>
      </c>
      <c r="H238" t="s">
        <v>31</v>
      </c>
    </row>
    <row r="239" spans="4:8" x14ac:dyDescent="0.3">
      <c r="D239">
        <v>14</v>
      </c>
      <c r="E239" t="s">
        <v>23</v>
      </c>
      <c r="G239">
        <v>23</v>
      </c>
      <c r="H239" t="s">
        <v>31</v>
      </c>
    </row>
    <row r="240" spans="4:8" x14ac:dyDescent="0.3">
      <c r="D240">
        <v>16</v>
      </c>
      <c r="E240" t="s">
        <v>23</v>
      </c>
      <c r="G240">
        <v>20</v>
      </c>
      <c r="H240" t="s">
        <v>31</v>
      </c>
    </row>
    <row r="241" spans="4:8" x14ac:dyDescent="0.3">
      <c r="D241">
        <v>25</v>
      </c>
      <c r="E241" t="s">
        <v>23</v>
      </c>
      <c r="G241">
        <v>11</v>
      </c>
      <c r="H241" t="s">
        <v>31</v>
      </c>
    </row>
    <row r="242" spans="4:8" x14ac:dyDescent="0.3">
      <c r="D242">
        <v>19</v>
      </c>
      <c r="E242" t="s">
        <v>23</v>
      </c>
      <c r="G242">
        <v>14</v>
      </c>
      <c r="H242" t="s">
        <v>31</v>
      </c>
    </row>
    <row r="243" spans="4:8" x14ac:dyDescent="0.3">
      <c r="D243">
        <v>13</v>
      </c>
      <c r="E243" t="s">
        <v>23</v>
      </c>
      <c r="G243">
        <v>11</v>
      </c>
      <c r="H243" t="s">
        <v>31</v>
      </c>
    </row>
    <row r="244" spans="4:8" x14ac:dyDescent="0.3">
      <c r="D244">
        <v>12</v>
      </c>
      <c r="E244" t="s">
        <v>23</v>
      </c>
      <c r="G244">
        <v>12</v>
      </c>
      <c r="H244" t="s">
        <v>31</v>
      </c>
    </row>
    <row r="245" spans="4:8" x14ac:dyDescent="0.3">
      <c r="D245">
        <v>22</v>
      </c>
      <c r="E245" t="s">
        <v>23</v>
      </c>
      <c r="G245">
        <v>14</v>
      </c>
      <c r="H245" t="s">
        <v>31</v>
      </c>
    </row>
    <row r="246" spans="4:8" x14ac:dyDescent="0.3">
      <c r="D246">
        <v>14</v>
      </c>
      <c r="E246" t="s">
        <v>23</v>
      </c>
      <c r="G246">
        <v>18</v>
      </c>
      <c r="H246" t="s">
        <v>31</v>
      </c>
    </row>
    <row r="247" spans="4:8" x14ac:dyDescent="0.3">
      <c r="D247">
        <v>13</v>
      </c>
      <c r="E247" t="s">
        <v>23</v>
      </c>
      <c r="G247">
        <v>14</v>
      </c>
      <c r="H247" t="s">
        <v>31</v>
      </c>
    </row>
    <row r="248" spans="4:8" x14ac:dyDescent="0.3">
      <c r="D248">
        <v>11</v>
      </c>
      <c r="E248" t="s">
        <v>23</v>
      </c>
      <c r="G248">
        <v>17</v>
      </c>
      <c r="H248" t="s">
        <v>31</v>
      </c>
    </row>
    <row r="249" spans="4:8" x14ac:dyDescent="0.3">
      <c r="D249">
        <v>12</v>
      </c>
      <c r="E249" t="s">
        <v>23</v>
      </c>
      <c r="G249">
        <v>13</v>
      </c>
      <c r="H249" t="s">
        <v>31</v>
      </c>
    </row>
    <row r="250" spans="4:8" x14ac:dyDescent="0.3">
      <c r="D250">
        <v>11</v>
      </c>
      <c r="E250" t="s">
        <v>23</v>
      </c>
      <c r="G250">
        <v>12</v>
      </c>
      <c r="H250" t="s">
        <v>31</v>
      </c>
    </row>
    <row r="251" spans="4:8" x14ac:dyDescent="0.3">
      <c r="D251">
        <v>12</v>
      </c>
      <c r="E251" t="s">
        <v>23</v>
      </c>
      <c r="G251">
        <v>21</v>
      </c>
      <c r="H251" t="s">
        <v>31</v>
      </c>
    </row>
    <row r="252" spans="4:8" x14ac:dyDescent="0.3">
      <c r="D252">
        <v>12</v>
      </c>
      <c r="E252" t="s">
        <v>23</v>
      </c>
      <c r="G252">
        <v>11</v>
      </c>
      <c r="H252" t="s">
        <v>31</v>
      </c>
    </row>
    <row r="253" spans="4:8" x14ac:dyDescent="0.3">
      <c r="D253">
        <v>14</v>
      </c>
      <c r="E253" t="s">
        <v>23</v>
      </c>
      <c r="G253">
        <v>20</v>
      </c>
      <c r="H253" t="s">
        <v>31</v>
      </c>
    </row>
    <row r="254" spans="4:8" x14ac:dyDescent="0.3">
      <c r="D254">
        <v>13</v>
      </c>
      <c r="E254" t="s">
        <v>23</v>
      </c>
      <c r="G254">
        <v>12</v>
      </c>
      <c r="H254" t="s">
        <v>31</v>
      </c>
    </row>
    <row r="255" spans="4:8" x14ac:dyDescent="0.3">
      <c r="D255">
        <v>15</v>
      </c>
      <c r="E255" t="s">
        <v>23</v>
      </c>
      <c r="G255">
        <v>25</v>
      </c>
      <c r="H255" t="s">
        <v>31</v>
      </c>
    </row>
    <row r="256" spans="4:8" x14ac:dyDescent="0.3">
      <c r="D256">
        <v>18</v>
      </c>
      <c r="E256" t="s">
        <v>23</v>
      </c>
      <c r="G256">
        <v>18</v>
      </c>
      <c r="H256" t="s">
        <v>31</v>
      </c>
    </row>
    <row r="257" spans="4:8" x14ac:dyDescent="0.3">
      <c r="D257">
        <v>18</v>
      </c>
      <c r="E257" t="s">
        <v>23</v>
      </c>
      <c r="G257">
        <v>19</v>
      </c>
      <c r="H257" t="s">
        <v>31</v>
      </c>
    </row>
    <row r="258" spans="4:8" x14ac:dyDescent="0.3">
      <c r="D258">
        <v>19</v>
      </c>
      <c r="E258" t="s">
        <v>23</v>
      </c>
      <c r="G258">
        <v>13</v>
      </c>
      <c r="H258" t="s">
        <v>31</v>
      </c>
    </row>
    <row r="259" spans="4:8" x14ac:dyDescent="0.3">
      <c r="D259">
        <v>12</v>
      </c>
      <c r="E259" t="s">
        <v>23</v>
      </c>
      <c r="G259">
        <v>17</v>
      </c>
      <c r="H259" t="s">
        <v>31</v>
      </c>
    </row>
    <row r="260" spans="4:8" x14ac:dyDescent="0.3">
      <c r="D260">
        <v>19</v>
      </c>
      <c r="E260" t="s">
        <v>23</v>
      </c>
      <c r="G260">
        <v>20</v>
      </c>
      <c r="H260" t="s">
        <v>31</v>
      </c>
    </row>
    <row r="261" spans="4:8" x14ac:dyDescent="0.3">
      <c r="D261">
        <v>11</v>
      </c>
      <c r="E261" t="s">
        <v>23</v>
      </c>
      <c r="G261">
        <v>16</v>
      </c>
      <c r="H261" t="s">
        <v>31</v>
      </c>
    </row>
    <row r="262" spans="4:8" x14ac:dyDescent="0.3">
      <c r="D262">
        <v>15</v>
      </c>
      <c r="E262" t="s">
        <v>23</v>
      </c>
      <c r="G262">
        <v>15</v>
      </c>
      <c r="H262" t="s">
        <v>31</v>
      </c>
    </row>
    <row r="263" spans="4:8" x14ac:dyDescent="0.3">
      <c r="D263">
        <v>14</v>
      </c>
      <c r="E263" t="s">
        <v>23</v>
      </c>
      <c r="G263">
        <v>22</v>
      </c>
      <c r="H263" t="s">
        <v>31</v>
      </c>
    </row>
    <row r="264" spans="4:8" x14ac:dyDescent="0.3">
      <c r="D264">
        <v>17</v>
      </c>
      <c r="E264" t="s">
        <v>23</v>
      </c>
      <c r="G264">
        <v>25</v>
      </c>
      <c r="H264" t="s">
        <v>31</v>
      </c>
    </row>
    <row r="265" spans="4:8" x14ac:dyDescent="0.3">
      <c r="D265">
        <v>12</v>
      </c>
      <c r="E265" t="s">
        <v>23</v>
      </c>
      <c r="G265">
        <v>15</v>
      </c>
      <c r="H265" t="s">
        <v>31</v>
      </c>
    </row>
    <row r="266" spans="4:8" x14ac:dyDescent="0.3">
      <c r="D266">
        <v>18</v>
      </c>
      <c r="E266" t="s">
        <v>23</v>
      </c>
      <c r="G266">
        <v>22</v>
      </c>
      <c r="H266" t="s">
        <v>31</v>
      </c>
    </row>
    <row r="267" spans="4:8" x14ac:dyDescent="0.3">
      <c r="D267">
        <v>18</v>
      </c>
      <c r="E267" t="s">
        <v>23</v>
      </c>
      <c r="G267">
        <v>13</v>
      </c>
      <c r="H267" t="s">
        <v>31</v>
      </c>
    </row>
    <row r="268" spans="4:8" x14ac:dyDescent="0.3">
      <c r="D268">
        <v>11</v>
      </c>
      <c r="E268" t="s">
        <v>23</v>
      </c>
      <c r="G268">
        <v>12</v>
      </c>
      <c r="H268" t="s">
        <v>31</v>
      </c>
    </row>
    <row r="269" spans="4:8" x14ac:dyDescent="0.3">
      <c r="D269">
        <v>14</v>
      </c>
      <c r="E269" t="s">
        <v>23</v>
      </c>
      <c r="G269">
        <v>18</v>
      </c>
      <c r="H269" t="s">
        <v>31</v>
      </c>
    </row>
    <row r="270" spans="4:8" x14ac:dyDescent="0.3">
      <c r="D270">
        <v>12</v>
      </c>
      <c r="E270" t="s">
        <v>23</v>
      </c>
      <c r="G270">
        <v>22</v>
      </c>
      <c r="H270" t="s">
        <v>31</v>
      </c>
    </row>
    <row r="271" spans="4:8" x14ac:dyDescent="0.3">
      <c r="D271">
        <v>15</v>
      </c>
      <c r="E271" t="s">
        <v>23</v>
      </c>
      <c r="G271">
        <v>22</v>
      </c>
      <c r="H271" t="s">
        <v>31</v>
      </c>
    </row>
    <row r="272" spans="4:8" x14ac:dyDescent="0.3">
      <c r="D272">
        <v>12</v>
      </c>
      <c r="E272" t="s">
        <v>23</v>
      </c>
      <c r="G272">
        <v>21</v>
      </c>
      <c r="H272" t="s">
        <v>31</v>
      </c>
    </row>
    <row r="273" spans="4:8" x14ac:dyDescent="0.3">
      <c r="D273">
        <v>11</v>
      </c>
      <c r="E273" t="s">
        <v>23</v>
      </c>
      <c r="G273">
        <v>14</v>
      </c>
      <c r="H273" t="s">
        <v>31</v>
      </c>
    </row>
    <row r="274" spans="4:8" x14ac:dyDescent="0.3">
      <c r="D274">
        <v>11</v>
      </c>
      <c r="E274" t="s">
        <v>23</v>
      </c>
      <c r="G274">
        <v>12</v>
      </c>
      <c r="H274" t="s">
        <v>31</v>
      </c>
    </row>
    <row r="275" spans="4:8" x14ac:dyDescent="0.3">
      <c r="D275">
        <v>12</v>
      </c>
      <c r="E275" t="s">
        <v>23</v>
      </c>
      <c r="G275">
        <v>18</v>
      </c>
      <c r="H275" t="s">
        <v>31</v>
      </c>
    </row>
    <row r="276" spans="4:8" x14ac:dyDescent="0.3">
      <c r="D276">
        <v>16</v>
      </c>
      <c r="E276" t="s">
        <v>23</v>
      </c>
      <c r="G276">
        <v>13</v>
      </c>
      <c r="H276" t="s">
        <v>31</v>
      </c>
    </row>
    <row r="277" spans="4:8" x14ac:dyDescent="0.3">
      <c r="D277">
        <v>13</v>
      </c>
      <c r="E277" t="s">
        <v>23</v>
      </c>
      <c r="G277">
        <v>12</v>
      </c>
      <c r="H277" t="s">
        <v>31</v>
      </c>
    </row>
    <row r="278" spans="4:8" x14ac:dyDescent="0.3">
      <c r="D278">
        <v>13</v>
      </c>
      <c r="E278" t="s">
        <v>23</v>
      </c>
      <c r="G278">
        <v>11</v>
      </c>
      <c r="H278" t="s">
        <v>31</v>
      </c>
    </row>
    <row r="279" spans="4:8" x14ac:dyDescent="0.3">
      <c r="D279">
        <v>24</v>
      </c>
      <c r="E279" t="s">
        <v>23</v>
      </c>
      <c r="G279">
        <v>12</v>
      </c>
      <c r="H279" t="s">
        <v>31</v>
      </c>
    </row>
    <row r="280" spans="4:8" x14ac:dyDescent="0.3">
      <c r="D280">
        <v>15</v>
      </c>
      <c r="E280" t="s">
        <v>23</v>
      </c>
      <c r="G280">
        <v>14</v>
      </c>
      <c r="H280" t="s">
        <v>31</v>
      </c>
    </row>
    <row r="281" spans="4:8" x14ac:dyDescent="0.3">
      <c r="D281">
        <v>14</v>
      </c>
      <c r="E281" t="s">
        <v>23</v>
      </c>
      <c r="G281">
        <v>18</v>
      </c>
      <c r="H281" t="s">
        <v>31</v>
      </c>
    </row>
    <row r="282" spans="4:8" x14ac:dyDescent="0.3">
      <c r="D282">
        <v>11</v>
      </c>
      <c r="E282" t="s">
        <v>23</v>
      </c>
      <c r="G282">
        <v>21</v>
      </c>
      <c r="H282" t="s">
        <v>31</v>
      </c>
    </row>
    <row r="283" spans="4:8" x14ac:dyDescent="0.3">
      <c r="D283">
        <v>11</v>
      </c>
      <c r="E283" t="s">
        <v>23</v>
      </c>
      <c r="G283">
        <v>17</v>
      </c>
      <c r="H283" t="s">
        <v>31</v>
      </c>
    </row>
    <row r="284" spans="4:8" x14ac:dyDescent="0.3">
      <c r="D284">
        <v>12</v>
      </c>
      <c r="E284" t="s">
        <v>23</v>
      </c>
      <c r="G284">
        <v>13</v>
      </c>
      <c r="H284" t="s">
        <v>31</v>
      </c>
    </row>
    <row r="285" spans="4:8" x14ac:dyDescent="0.3">
      <c r="D285">
        <v>14</v>
      </c>
      <c r="E285" t="s">
        <v>23</v>
      </c>
      <c r="G285">
        <v>12</v>
      </c>
      <c r="H285" t="s">
        <v>31</v>
      </c>
    </row>
    <row r="286" spans="4:8" x14ac:dyDescent="0.3">
      <c r="D286">
        <v>22</v>
      </c>
      <c r="E286" t="s">
        <v>23</v>
      </c>
      <c r="G286">
        <v>19</v>
      </c>
      <c r="H286" t="s">
        <v>31</v>
      </c>
    </row>
    <row r="287" spans="4:8" x14ac:dyDescent="0.3">
      <c r="D287">
        <v>11</v>
      </c>
      <c r="E287" t="s">
        <v>23</v>
      </c>
      <c r="G287">
        <v>18</v>
      </c>
      <c r="H287" t="s">
        <v>31</v>
      </c>
    </row>
    <row r="288" spans="4:8" x14ac:dyDescent="0.3">
      <c r="D288">
        <v>13</v>
      </c>
      <c r="E288" t="s">
        <v>23</v>
      </c>
      <c r="G288">
        <v>13</v>
      </c>
      <c r="H288" t="s">
        <v>31</v>
      </c>
    </row>
    <row r="289" spans="4:8" x14ac:dyDescent="0.3">
      <c r="D289">
        <v>18</v>
      </c>
      <c r="E289" t="s">
        <v>23</v>
      </c>
      <c r="G289">
        <v>16</v>
      </c>
      <c r="H289" t="s">
        <v>31</v>
      </c>
    </row>
    <row r="290" spans="4:8" x14ac:dyDescent="0.3">
      <c r="D290">
        <v>14</v>
      </c>
      <c r="E290" t="s">
        <v>23</v>
      </c>
      <c r="G290">
        <v>17</v>
      </c>
      <c r="H290" t="s">
        <v>31</v>
      </c>
    </row>
    <row r="291" spans="4:8" x14ac:dyDescent="0.3">
      <c r="D291">
        <v>14</v>
      </c>
      <c r="E291" t="s">
        <v>23</v>
      </c>
      <c r="G291">
        <v>16</v>
      </c>
      <c r="H291" t="s">
        <v>31</v>
      </c>
    </row>
    <row r="292" spans="4:8" x14ac:dyDescent="0.3">
      <c r="D292">
        <v>14</v>
      </c>
      <c r="E292" t="s">
        <v>23</v>
      </c>
      <c r="G292">
        <v>14</v>
      </c>
      <c r="H292" t="s">
        <v>31</v>
      </c>
    </row>
    <row r="293" spans="4:8" x14ac:dyDescent="0.3">
      <c r="D293">
        <v>13</v>
      </c>
      <c r="E293" t="s">
        <v>23</v>
      </c>
      <c r="G293">
        <v>11</v>
      </c>
      <c r="H293" t="s">
        <v>31</v>
      </c>
    </row>
    <row r="294" spans="4:8" x14ac:dyDescent="0.3">
      <c r="D294">
        <v>12</v>
      </c>
      <c r="E294" t="s">
        <v>23</v>
      </c>
      <c r="G294">
        <v>23</v>
      </c>
      <c r="H294" t="s">
        <v>31</v>
      </c>
    </row>
    <row r="295" spans="4:8" x14ac:dyDescent="0.3">
      <c r="D295">
        <v>15</v>
      </c>
      <c r="E295" t="s">
        <v>23</v>
      </c>
      <c r="G295">
        <v>13</v>
      </c>
      <c r="H295" t="s">
        <v>31</v>
      </c>
    </row>
    <row r="296" spans="4:8" x14ac:dyDescent="0.3">
      <c r="D296">
        <v>19</v>
      </c>
      <c r="E296" t="s">
        <v>23</v>
      </c>
      <c r="G296">
        <v>12</v>
      </c>
      <c r="H296" t="s">
        <v>31</v>
      </c>
    </row>
    <row r="297" spans="4:8" x14ac:dyDescent="0.3">
      <c r="D297">
        <v>14</v>
      </c>
      <c r="E297" t="s">
        <v>23</v>
      </c>
      <c r="G297">
        <v>15</v>
      </c>
      <c r="H297" t="s">
        <v>31</v>
      </c>
    </row>
    <row r="298" spans="4:8" x14ac:dyDescent="0.3">
      <c r="D298">
        <v>13</v>
      </c>
      <c r="E298" t="s">
        <v>23</v>
      </c>
      <c r="G298">
        <v>11</v>
      </c>
      <c r="H298" t="s">
        <v>31</v>
      </c>
    </row>
    <row r="299" spans="4:8" x14ac:dyDescent="0.3">
      <c r="D299">
        <v>21</v>
      </c>
      <c r="E299" t="s">
        <v>23</v>
      </c>
      <c r="G299">
        <v>12</v>
      </c>
      <c r="H299" t="s">
        <v>31</v>
      </c>
    </row>
    <row r="300" spans="4:8" x14ac:dyDescent="0.3">
      <c r="D300">
        <v>13</v>
      </c>
      <c r="E300" t="s">
        <v>23</v>
      </c>
      <c r="G300">
        <v>13</v>
      </c>
      <c r="H300" t="s">
        <v>31</v>
      </c>
    </row>
    <row r="301" spans="4:8" x14ac:dyDescent="0.3">
      <c r="D301">
        <v>12</v>
      </c>
      <c r="E301" t="s">
        <v>23</v>
      </c>
      <c r="G301">
        <v>13</v>
      </c>
      <c r="H301" t="s">
        <v>31</v>
      </c>
    </row>
    <row r="302" spans="4:8" x14ac:dyDescent="0.3">
      <c r="D302">
        <v>17</v>
      </c>
      <c r="E302" t="s">
        <v>23</v>
      </c>
      <c r="G302">
        <v>11</v>
      </c>
      <c r="H302" t="s">
        <v>31</v>
      </c>
    </row>
    <row r="303" spans="4:8" x14ac:dyDescent="0.3">
      <c r="D303">
        <v>11</v>
      </c>
      <c r="E303" t="s">
        <v>23</v>
      </c>
      <c r="G303">
        <v>11</v>
      </c>
      <c r="H303" t="s">
        <v>31</v>
      </c>
    </row>
    <row r="304" spans="4:8" x14ac:dyDescent="0.3">
      <c r="D304">
        <v>15</v>
      </c>
      <c r="E304" t="s">
        <v>23</v>
      </c>
      <c r="G304">
        <v>15</v>
      </c>
      <c r="H304" t="s">
        <v>31</v>
      </c>
    </row>
    <row r="305" spans="4:8" x14ac:dyDescent="0.3">
      <c r="D305">
        <v>11</v>
      </c>
      <c r="E305" t="s">
        <v>23</v>
      </c>
      <c r="G305">
        <v>15</v>
      </c>
      <c r="H305" t="s">
        <v>31</v>
      </c>
    </row>
    <row r="306" spans="4:8" x14ac:dyDescent="0.3">
      <c r="D306">
        <v>11</v>
      </c>
      <c r="E306" t="s">
        <v>23</v>
      </c>
      <c r="G306">
        <v>11</v>
      </c>
      <c r="H306" t="s">
        <v>31</v>
      </c>
    </row>
    <row r="307" spans="4:8" x14ac:dyDescent="0.3">
      <c r="D307">
        <v>13</v>
      </c>
      <c r="E307" t="s">
        <v>23</v>
      </c>
      <c r="G307">
        <v>12</v>
      </c>
      <c r="H307" t="s">
        <v>31</v>
      </c>
    </row>
    <row r="308" spans="4:8" x14ac:dyDescent="0.3">
      <c r="D308">
        <v>24</v>
      </c>
      <c r="E308" t="s">
        <v>23</v>
      </c>
      <c r="G308">
        <v>14</v>
      </c>
      <c r="H308" t="s">
        <v>31</v>
      </c>
    </row>
    <row r="309" spans="4:8" x14ac:dyDescent="0.3">
      <c r="D309">
        <v>13</v>
      </c>
      <c r="E309" t="s">
        <v>23</v>
      </c>
      <c r="G309">
        <v>14</v>
      </c>
      <c r="H309" t="s">
        <v>31</v>
      </c>
    </row>
    <row r="310" spans="4:8" x14ac:dyDescent="0.3">
      <c r="D310">
        <v>20</v>
      </c>
      <c r="E310" t="s">
        <v>23</v>
      </c>
      <c r="G310">
        <v>15</v>
      </c>
      <c r="H310" t="s">
        <v>31</v>
      </c>
    </row>
    <row r="311" spans="4:8" x14ac:dyDescent="0.3">
      <c r="D311">
        <v>14</v>
      </c>
      <c r="E311" t="s">
        <v>23</v>
      </c>
      <c r="G311">
        <v>21</v>
      </c>
      <c r="H311" t="s">
        <v>31</v>
      </c>
    </row>
    <row r="312" spans="4:8" x14ac:dyDescent="0.3">
      <c r="D312">
        <v>18</v>
      </c>
      <c r="E312" t="s">
        <v>23</v>
      </c>
      <c r="G312">
        <v>11</v>
      </c>
      <c r="H312" t="s">
        <v>31</v>
      </c>
    </row>
    <row r="313" spans="4:8" x14ac:dyDescent="0.3">
      <c r="D313">
        <v>15</v>
      </c>
      <c r="E313" t="s">
        <v>23</v>
      </c>
      <c r="G313">
        <v>12</v>
      </c>
      <c r="H313" t="s">
        <v>31</v>
      </c>
    </row>
    <row r="314" spans="4:8" x14ac:dyDescent="0.3">
      <c r="D314">
        <v>12</v>
      </c>
      <c r="E314" t="s">
        <v>23</v>
      </c>
      <c r="G314">
        <v>13</v>
      </c>
      <c r="H314" t="s">
        <v>31</v>
      </c>
    </row>
    <row r="315" spans="4:8" x14ac:dyDescent="0.3">
      <c r="D315">
        <v>16</v>
      </c>
      <c r="E315" t="s">
        <v>23</v>
      </c>
      <c r="G315">
        <v>17</v>
      </c>
      <c r="H315" t="s">
        <v>31</v>
      </c>
    </row>
    <row r="316" spans="4:8" x14ac:dyDescent="0.3">
      <c r="D316">
        <v>15</v>
      </c>
      <c r="E316" t="s">
        <v>23</v>
      </c>
      <c r="G316">
        <v>11</v>
      </c>
      <c r="H316" t="s">
        <v>31</v>
      </c>
    </row>
    <row r="317" spans="4:8" x14ac:dyDescent="0.3">
      <c r="D317">
        <v>16</v>
      </c>
      <c r="E317" t="s">
        <v>23</v>
      </c>
      <c r="G317">
        <v>11</v>
      </c>
      <c r="H317" t="s">
        <v>31</v>
      </c>
    </row>
    <row r="318" spans="4:8" x14ac:dyDescent="0.3">
      <c r="D318">
        <v>19</v>
      </c>
      <c r="E318" t="s">
        <v>23</v>
      </c>
      <c r="G318">
        <v>17</v>
      </c>
      <c r="H318" t="s">
        <v>31</v>
      </c>
    </row>
    <row r="319" spans="4:8" x14ac:dyDescent="0.3">
      <c r="D319">
        <v>11</v>
      </c>
      <c r="E319" t="s">
        <v>23</v>
      </c>
      <c r="G319">
        <v>13</v>
      </c>
      <c r="H319" t="s">
        <v>31</v>
      </c>
    </row>
    <row r="320" spans="4:8" x14ac:dyDescent="0.3">
      <c r="D320">
        <v>16</v>
      </c>
      <c r="E320" t="s">
        <v>23</v>
      </c>
      <c r="G320">
        <v>18</v>
      </c>
      <c r="H320" t="s">
        <v>31</v>
      </c>
    </row>
    <row r="321" spans="4:8" x14ac:dyDescent="0.3">
      <c r="D321">
        <v>24</v>
      </c>
      <c r="E321" t="s">
        <v>23</v>
      </c>
      <c r="G321">
        <v>12</v>
      </c>
      <c r="H321" t="s">
        <v>31</v>
      </c>
    </row>
    <row r="322" spans="4:8" x14ac:dyDescent="0.3">
      <c r="D322">
        <v>11</v>
      </c>
      <c r="E322" t="s">
        <v>23</v>
      </c>
      <c r="G322">
        <v>14</v>
      </c>
      <c r="H322" t="s">
        <v>31</v>
      </c>
    </row>
    <row r="323" spans="4:8" x14ac:dyDescent="0.3">
      <c r="D323">
        <v>13</v>
      </c>
      <c r="E323" t="s">
        <v>23</v>
      </c>
      <c r="G323">
        <v>20</v>
      </c>
      <c r="H323" t="s">
        <v>31</v>
      </c>
    </row>
    <row r="324" spans="4:8" x14ac:dyDescent="0.3">
      <c r="D324">
        <v>13</v>
      </c>
      <c r="E324" t="s">
        <v>23</v>
      </c>
      <c r="G324">
        <v>18</v>
      </c>
      <c r="H324" t="s">
        <v>31</v>
      </c>
    </row>
    <row r="325" spans="4:8" x14ac:dyDescent="0.3">
      <c r="D325">
        <v>12</v>
      </c>
      <c r="E325" t="s">
        <v>23</v>
      </c>
      <c r="G325">
        <v>20</v>
      </c>
      <c r="H325" t="s">
        <v>31</v>
      </c>
    </row>
    <row r="326" spans="4:8" x14ac:dyDescent="0.3">
      <c r="D326">
        <v>18</v>
      </c>
      <c r="E326" t="s">
        <v>23</v>
      </c>
      <c r="G326">
        <v>17</v>
      </c>
      <c r="H326" t="s">
        <v>31</v>
      </c>
    </row>
    <row r="327" spans="4:8" x14ac:dyDescent="0.3">
      <c r="D327">
        <v>22</v>
      </c>
      <c r="E327" t="s">
        <v>23</v>
      </c>
      <c r="G327">
        <v>15</v>
      </c>
      <c r="H327" t="s">
        <v>31</v>
      </c>
    </row>
    <row r="328" spans="4:8" x14ac:dyDescent="0.3">
      <c r="D328">
        <v>13</v>
      </c>
      <c r="E328" t="s">
        <v>23</v>
      </c>
      <c r="G328">
        <v>21</v>
      </c>
      <c r="H328" t="s">
        <v>31</v>
      </c>
    </row>
    <row r="329" spans="4:8" x14ac:dyDescent="0.3">
      <c r="D329">
        <v>13</v>
      </c>
      <c r="E329" t="s">
        <v>23</v>
      </c>
      <c r="G329">
        <v>19</v>
      </c>
      <c r="H329" t="s">
        <v>31</v>
      </c>
    </row>
    <row r="330" spans="4:8" x14ac:dyDescent="0.3">
      <c r="D330">
        <v>23</v>
      </c>
      <c r="E330" t="s">
        <v>23</v>
      </c>
      <c r="G330">
        <v>12</v>
      </c>
      <c r="H330" t="s">
        <v>31</v>
      </c>
    </row>
    <row r="331" spans="4:8" x14ac:dyDescent="0.3">
      <c r="D331">
        <v>12</v>
      </c>
      <c r="E331" t="s">
        <v>23</v>
      </c>
      <c r="G331">
        <v>15</v>
      </c>
      <c r="H331" t="s">
        <v>31</v>
      </c>
    </row>
    <row r="332" spans="4:8" x14ac:dyDescent="0.3">
      <c r="D332">
        <v>16</v>
      </c>
      <c r="E332" t="s">
        <v>23</v>
      </c>
      <c r="G332">
        <v>13</v>
      </c>
      <c r="H332" t="s">
        <v>31</v>
      </c>
    </row>
    <row r="333" spans="4:8" x14ac:dyDescent="0.3">
      <c r="D333">
        <v>12</v>
      </c>
      <c r="E333" t="s">
        <v>23</v>
      </c>
      <c r="G333">
        <v>14</v>
      </c>
      <c r="H333" t="s">
        <v>31</v>
      </c>
    </row>
    <row r="334" spans="4:8" x14ac:dyDescent="0.3">
      <c r="D334">
        <v>11</v>
      </c>
      <c r="E334" t="s">
        <v>23</v>
      </c>
      <c r="G334">
        <v>14</v>
      </c>
      <c r="H334" t="s">
        <v>31</v>
      </c>
    </row>
    <row r="335" spans="4:8" x14ac:dyDescent="0.3">
      <c r="D335">
        <v>22</v>
      </c>
      <c r="E335" t="s">
        <v>23</v>
      </c>
      <c r="G335">
        <v>14</v>
      </c>
      <c r="H335" t="s">
        <v>31</v>
      </c>
    </row>
    <row r="336" spans="4:8" x14ac:dyDescent="0.3">
      <c r="D336">
        <v>11</v>
      </c>
      <c r="E336" t="s">
        <v>23</v>
      </c>
      <c r="G336">
        <v>18</v>
      </c>
      <c r="H336" t="s">
        <v>31</v>
      </c>
    </row>
    <row r="337" spans="4:8" x14ac:dyDescent="0.3">
      <c r="D337">
        <v>15</v>
      </c>
      <c r="E337" t="s">
        <v>23</v>
      </c>
      <c r="G337">
        <v>14</v>
      </c>
      <c r="H337" t="s">
        <v>31</v>
      </c>
    </row>
    <row r="338" spans="4:8" x14ac:dyDescent="0.3">
      <c r="D338">
        <v>12</v>
      </c>
      <c r="E338" t="s">
        <v>23</v>
      </c>
      <c r="G338">
        <v>17</v>
      </c>
      <c r="H338" t="s">
        <v>31</v>
      </c>
    </row>
    <row r="339" spans="4:8" x14ac:dyDescent="0.3">
      <c r="D339">
        <v>20</v>
      </c>
      <c r="E339" t="s">
        <v>23</v>
      </c>
      <c r="G339">
        <v>12</v>
      </c>
      <c r="H339" t="s">
        <v>31</v>
      </c>
    </row>
    <row r="340" spans="4:8" x14ac:dyDescent="0.3">
      <c r="D340">
        <v>14</v>
      </c>
      <c r="E340" t="s">
        <v>23</v>
      </c>
      <c r="G340">
        <v>16</v>
      </c>
      <c r="H340" t="s">
        <v>31</v>
      </c>
    </row>
    <row r="341" spans="4:8" x14ac:dyDescent="0.3">
      <c r="D341">
        <v>11</v>
      </c>
      <c r="E341" t="s">
        <v>23</v>
      </c>
      <c r="G341">
        <v>13</v>
      </c>
      <c r="H341" t="s">
        <v>31</v>
      </c>
    </row>
    <row r="342" spans="4:8" x14ac:dyDescent="0.3">
      <c r="D342">
        <v>12</v>
      </c>
      <c r="E342" t="s">
        <v>23</v>
      </c>
      <c r="G342">
        <v>15</v>
      </c>
      <c r="H342" t="s">
        <v>31</v>
      </c>
    </row>
    <row r="343" spans="4:8" x14ac:dyDescent="0.3">
      <c r="D343">
        <v>14</v>
      </c>
      <c r="E343" t="s">
        <v>23</v>
      </c>
      <c r="G343">
        <v>13</v>
      </c>
      <c r="H343" t="s">
        <v>31</v>
      </c>
    </row>
    <row r="344" spans="4:8" x14ac:dyDescent="0.3">
      <c r="D344">
        <v>11</v>
      </c>
      <c r="E344" t="s">
        <v>23</v>
      </c>
      <c r="G344">
        <v>24</v>
      </c>
      <c r="H344" t="s">
        <v>31</v>
      </c>
    </row>
    <row r="345" spans="4:8" x14ac:dyDescent="0.3">
      <c r="D345">
        <v>16</v>
      </c>
      <c r="E345" t="s">
        <v>23</v>
      </c>
      <c r="G345">
        <v>16</v>
      </c>
      <c r="H345" t="s">
        <v>31</v>
      </c>
    </row>
    <row r="346" spans="4:8" x14ac:dyDescent="0.3">
      <c r="D346">
        <v>14</v>
      </c>
      <c r="E346" t="s">
        <v>23</v>
      </c>
      <c r="G346">
        <v>19</v>
      </c>
      <c r="H346" t="s">
        <v>31</v>
      </c>
    </row>
    <row r="347" spans="4:8" x14ac:dyDescent="0.3">
      <c r="D347">
        <v>21</v>
      </c>
      <c r="E347" t="s">
        <v>23</v>
      </c>
      <c r="G347">
        <v>18</v>
      </c>
      <c r="H347" t="s">
        <v>31</v>
      </c>
    </row>
    <row r="348" spans="4:8" x14ac:dyDescent="0.3">
      <c r="D348">
        <v>20</v>
      </c>
      <c r="E348" t="s">
        <v>23</v>
      </c>
      <c r="G348">
        <v>11</v>
      </c>
      <c r="H348" t="s">
        <v>31</v>
      </c>
    </row>
    <row r="349" spans="4:8" x14ac:dyDescent="0.3">
      <c r="D349">
        <v>14</v>
      </c>
      <c r="E349" t="s">
        <v>23</v>
      </c>
      <c r="G349">
        <v>11</v>
      </c>
      <c r="H349" t="s">
        <v>31</v>
      </c>
    </row>
    <row r="350" spans="4:8" x14ac:dyDescent="0.3">
      <c r="D350">
        <v>11</v>
      </c>
      <c r="E350" t="s">
        <v>23</v>
      </c>
      <c r="G350">
        <v>14</v>
      </c>
      <c r="H350" t="s">
        <v>31</v>
      </c>
    </row>
    <row r="351" spans="4:8" x14ac:dyDescent="0.3">
      <c r="D351">
        <v>16</v>
      </c>
      <c r="E351" t="s">
        <v>23</v>
      </c>
      <c r="G351">
        <v>19</v>
      </c>
      <c r="H351" t="s">
        <v>31</v>
      </c>
    </row>
    <row r="352" spans="4:8" x14ac:dyDescent="0.3">
      <c r="D352">
        <v>16</v>
      </c>
      <c r="E352" t="s">
        <v>23</v>
      </c>
      <c r="G352">
        <v>13</v>
      </c>
      <c r="H352" t="s">
        <v>31</v>
      </c>
    </row>
    <row r="353" spans="4:8" x14ac:dyDescent="0.3">
      <c r="D353">
        <v>23</v>
      </c>
      <c r="E353" t="s">
        <v>23</v>
      </c>
      <c r="G353">
        <v>13</v>
      </c>
      <c r="H353" t="s">
        <v>31</v>
      </c>
    </row>
    <row r="354" spans="4:8" x14ac:dyDescent="0.3">
      <c r="D354">
        <v>14</v>
      </c>
      <c r="E354" t="s">
        <v>23</v>
      </c>
      <c r="G354">
        <v>20</v>
      </c>
      <c r="H354" t="s">
        <v>31</v>
      </c>
    </row>
    <row r="355" spans="4:8" x14ac:dyDescent="0.3">
      <c r="D355">
        <v>22</v>
      </c>
      <c r="E355" t="s">
        <v>23</v>
      </c>
      <c r="G355">
        <v>13</v>
      </c>
      <c r="H355" t="s">
        <v>31</v>
      </c>
    </row>
    <row r="356" spans="4:8" x14ac:dyDescent="0.3">
      <c r="D356">
        <v>15</v>
      </c>
      <c r="E356" t="s">
        <v>23</v>
      </c>
      <c r="G356">
        <v>19</v>
      </c>
      <c r="H356" t="s">
        <v>31</v>
      </c>
    </row>
    <row r="357" spans="4:8" x14ac:dyDescent="0.3">
      <c r="D357">
        <v>18</v>
      </c>
      <c r="E357" t="s">
        <v>23</v>
      </c>
      <c r="G357">
        <v>14</v>
      </c>
      <c r="H357" t="s">
        <v>31</v>
      </c>
    </row>
    <row r="358" spans="4:8" x14ac:dyDescent="0.3">
      <c r="D358">
        <v>16</v>
      </c>
      <c r="E358" t="s">
        <v>23</v>
      </c>
      <c r="G358">
        <v>11</v>
      </c>
      <c r="H358" t="s">
        <v>31</v>
      </c>
    </row>
    <row r="359" spans="4:8" x14ac:dyDescent="0.3">
      <c r="D359">
        <v>12</v>
      </c>
      <c r="E359" t="s">
        <v>23</v>
      </c>
      <c r="G359">
        <v>13</v>
      </c>
      <c r="H359" t="s">
        <v>31</v>
      </c>
    </row>
    <row r="360" spans="4:8" x14ac:dyDescent="0.3">
      <c r="D360">
        <v>11</v>
      </c>
      <c r="E360" t="s">
        <v>23</v>
      </c>
      <c r="G360">
        <v>14</v>
      </c>
      <c r="H360" t="s">
        <v>31</v>
      </c>
    </row>
    <row r="361" spans="4:8" x14ac:dyDescent="0.3">
      <c r="D361">
        <v>12</v>
      </c>
      <c r="E361" t="s">
        <v>23</v>
      </c>
      <c r="G361">
        <v>17</v>
      </c>
      <c r="H361" t="s">
        <v>31</v>
      </c>
    </row>
    <row r="362" spans="4:8" x14ac:dyDescent="0.3">
      <c r="D362">
        <v>14</v>
      </c>
      <c r="E362" t="s">
        <v>23</v>
      </c>
      <c r="G362">
        <v>13</v>
      </c>
      <c r="H362" t="s">
        <v>31</v>
      </c>
    </row>
    <row r="363" spans="4:8" x14ac:dyDescent="0.3">
      <c r="D363">
        <v>19</v>
      </c>
      <c r="E363" t="s">
        <v>23</v>
      </c>
      <c r="G363">
        <v>15</v>
      </c>
      <c r="H363" t="s">
        <v>31</v>
      </c>
    </row>
    <row r="364" spans="4:8" x14ac:dyDescent="0.3">
      <c r="D364">
        <v>13</v>
      </c>
      <c r="E364" t="s">
        <v>23</v>
      </c>
      <c r="G364">
        <v>18</v>
      </c>
      <c r="H364" t="s">
        <v>31</v>
      </c>
    </row>
    <row r="365" spans="4:8" x14ac:dyDescent="0.3">
      <c r="D365">
        <v>13</v>
      </c>
      <c r="E365" t="s">
        <v>23</v>
      </c>
      <c r="G365">
        <v>18</v>
      </c>
      <c r="H365" t="s">
        <v>31</v>
      </c>
    </row>
    <row r="366" spans="4:8" x14ac:dyDescent="0.3">
      <c r="D366">
        <v>12</v>
      </c>
      <c r="E366" t="s">
        <v>23</v>
      </c>
      <c r="G366">
        <v>15</v>
      </c>
      <c r="H366" t="s">
        <v>31</v>
      </c>
    </row>
    <row r="367" spans="4:8" x14ac:dyDescent="0.3">
      <c r="D367">
        <v>19</v>
      </c>
      <c r="E367" t="s">
        <v>23</v>
      </c>
      <c r="G367">
        <v>19</v>
      </c>
      <c r="H367" t="s">
        <v>31</v>
      </c>
    </row>
    <row r="368" spans="4:8" x14ac:dyDescent="0.3">
      <c r="D368">
        <v>25</v>
      </c>
      <c r="E368" t="s">
        <v>23</v>
      </c>
      <c r="G368">
        <v>14</v>
      </c>
      <c r="H368" t="s">
        <v>31</v>
      </c>
    </row>
    <row r="369" spans="4:8" x14ac:dyDescent="0.3">
      <c r="D369">
        <v>13</v>
      </c>
      <c r="E369" t="s">
        <v>23</v>
      </c>
      <c r="G369">
        <v>19</v>
      </c>
      <c r="H369" t="s">
        <v>31</v>
      </c>
    </row>
    <row r="370" spans="4:8" x14ac:dyDescent="0.3">
      <c r="D370">
        <v>12</v>
      </c>
      <c r="E370" t="s">
        <v>23</v>
      </c>
      <c r="G370">
        <v>11</v>
      </c>
      <c r="H370" t="s">
        <v>31</v>
      </c>
    </row>
    <row r="371" spans="4:8" x14ac:dyDescent="0.3">
      <c r="D371">
        <v>12</v>
      </c>
      <c r="E371" t="s">
        <v>23</v>
      </c>
      <c r="G371">
        <v>15</v>
      </c>
      <c r="H371" t="s">
        <v>31</v>
      </c>
    </row>
    <row r="372" spans="4:8" x14ac:dyDescent="0.3">
      <c r="D372">
        <v>15</v>
      </c>
      <c r="E372" t="s">
        <v>23</v>
      </c>
      <c r="G372">
        <v>13</v>
      </c>
      <c r="H372" t="s">
        <v>31</v>
      </c>
    </row>
    <row r="373" spans="4:8" x14ac:dyDescent="0.3">
      <c r="D373">
        <v>17</v>
      </c>
      <c r="E373" t="s">
        <v>23</v>
      </c>
      <c r="G373">
        <v>23</v>
      </c>
      <c r="H373" t="s">
        <v>31</v>
      </c>
    </row>
    <row r="374" spans="4:8" x14ac:dyDescent="0.3">
      <c r="D374">
        <v>16</v>
      </c>
      <c r="E374" t="s">
        <v>23</v>
      </c>
      <c r="G374">
        <v>16</v>
      </c>
      <c r="H374" t="s">
        <v>31</v>
      </c>
    </row>
    <row r="375" spans="4:8" x14ac:dyDescent="0.3">
      <c r="D375">
        <v>14</v>
      </c>
      <c r="E375" t="s">
        <v>23</v>
      </c>
      <c r="G375">
        <v>20</v>
      </c>
      <c r="H375" t="s">
        <v>31</v>
      </c>
    </row>
    <row r="376" spans="4:8" x14ac:dyDescent="0.3">
      <c r="D376">
        <v>23</v>
      </c>
      <c r="E376" t="s">
        <v>23</v>
      </c>
      <c r="G376">
        <v>17</v>
      </c>
      <c r="H376" t="s">
        <v>31</v>
      </c>
    </row>
    <row r="377" spans="4:8" x14ac:dyDescent="0.3">
      <c r="D377">
        <v>14</v>
      </c>
      <c r="E377" t="s">
        <v>23</v>
      </c>
      <c r="G377">
        <v>15</v>
      </c>
      <c r="H377" t="s">
        <v>31</v>
      </c>
    </row>
    <row r="378" spans="4:8" x14ac:dyDescent="0.3">
      <c r="D378">
        <v>11</v>
      </c>
      <c r="E378" t="s">
        <v>23</v>
      </c>
      <c r="G378">
        <v>17</v>
      </c>
      <c r="H378" t="s">
        <v>31</v>
      </c>
    </row>
    <row r="379" spans="4:8" x14ac:dyDescent="0.3">
      <c r="D379">
        <v>11</v>
      </c>
      <c r="E379" t="s">
        <v>23</v>
      </c>
      <c r="G379">
        <v>12</v>
      </c>
      <c r="H379" t="s">
        <v>31</v>
      </c>
    </row>
    <row r="380" spans="4:8" x14ac:dyDescent="0.3">
      <c r="D380">
        <v>13</v>
      </c>
      <c r="E380" t="s">
        <v>23</v>
      </c>
      <c r="G380">
        <v>17</v>
      </c>
      <c r="H380" t="s">
        <v>31</v>
      </c>
    </row>
    <row r="381" spans="4:8" x14ac:dyDescent="0.3">
      <c r="D381">
        <v>19</v>
      </c>
      <c r="E381" t="s">
        <v>23</v>
      </c>
      <c r="G381">
        <v>15</v>
      </c>
      <c r="H381" t="s">
        <v>31</v>
      </c>
    </row>
    <row r="382" spans="4:8" x14ac:dyDescent="0.3">
      <c r="D382">
        <v>12</v>
      </c>
      <c r="E382" t="s">
        <v>23</v>
      </c>
      <c r="G382">
        <v>14</v>
      </c>
      <c r="H382" t="s">
        <v>31</v>
      </c>
    </row>
    <row r="383" spans="4:8" x14ac:dyDescent="0.3">
      <c r="D383">
        <v>19</v>
      </c>
      <c r="E383" t="s">
        <v>23</v>
      </c>
      <c r="G383">
        <v>13</v>
      </c>
      <c r="H383" t="s">
        <v>31</v>
      </c>
    </row>
    <row r="384" spans="4:8" x14ac:dyDescent="0.3">
      <c r="D384">
        <v>21</v>
      </c>
      <c r="E384" t="s">
        <v>23</v>
      </c>
      <c r="G384">
        <v>13</v>
      </c>
      <c r="H384" t="s">
        <v>31</v>
      </c>
    </row>
    <row r="385" spans="4:8" x14ac:dyDescent="0.3">
      <c r="D385">
        <v>14</v>
      </c>
      <c r="E385" t="s">
        <v>23</v>
      </c>
      <c r="G385">
        <v>25</v>
      </c>
      <c r="H385" t="s">
        <v>31</v>
      </c>
    </row>
    <row r="386" spans="4:8" x14ac:dyDescent="0.3">
      <c r="D386">
        <v>15</v>
      </c>
      <c r="E386" t="s">
        <v>23</v>
      </c>
      <c r="G386">
        <v>19</v>
      </c>
      <c r="H386" t="s">
        <v>31</v>
      </c>
    </row>
    <row r="387" spans="4:8" x14ac:dyDescent="0.3">
      <c r="D387">
        <v>17</v>
      </c>
      <c r="E387" t="s">
        <v>23</v>
      </c>
      <c r="G387">
        <v>16</v>
      </c>
      <c r="H387" t="s">
        <v>31</v>
      </c>
    </row>
    <row r="388" spans="4:8" x14ac:dyDescent="0.3">
      <c r="D388">
        <v>12</v>
      </c>
      <c r="E388" t="s">
        <v>23</v>
      </c>
      <c r="G388">
        <v>12</v>
      </c>
      <c r="H388" t="s">
        <v>31</v>
      </c>
    </row>
    <row r="389" spans="4:8" x14ac:dyDescent="0.3">
      <c r="D389">
        <v>16</v>
      </c>
      <c r="E389" t="s">
        <v>23</v>
      </c>
      <c r="G389">
        <v>12</v>
      </c>
      <c r="H389" t="s">
        <v>31</v>
      </c>
    </row>
    <row r="390" spans="4:8" x14ac:dyDescent="0.3">
      <c r="D390">
        <v>18</v>
      </c>
      <c r="E390" t="s">
        <v>23</v>
      </c>
      <c r="G390">
        <v>12</v>
      </c>
      <c r="H390" t="s">
        <v>31</v>
      </c>
    </row>
    <row r="391" spans="4:8" x14ac:dyDescent="0.3">
      <c r="D391">
        <v>17</v>
      </c>
      <c r="E391" t="s">
        <v>23</v>
      </c>
      <c r="G391">
        <v>16</v>
      </c>
      <c r="H391" t="s">
        <v>31</v>
      </c>
    </row>
    <row r="392" spans="4:8" x14ac:dyDescent="0.3">
      <c r="D392">
        <v>11</v>
      </c>
      <c r="E392" t="s">
        <v>23</v>
      </c>
      <c r="G392">
        <v>11</v>
      </c>
      <c r="H392" t="s">
        <v>31</v>
      </c>
    </row>
    <row r="393" spans="4:8" x14ac:dyDescent="0.3">
      <c r="D393">
        <v>16</v>
      </c>
      <c r="E393" t="s">
        <v>23</v>
      </c>
      <c r="G393">
        <v>12</v>
      </c>
      <c r="H393" t="s">
        <v>31</v>
      </c>
    </row>
    <row r="394" spans="4:8" x14ac:dyDescent="0.3">
      <c r="D394">
        <v>12</v>
      </c>
      <c r="E394" t="s">
        <v>23</v>
      </c>
      <c r="G394">
        <v>12</v>
      </c>
      <c r="H394" t="s">
        <v>31</v>
      </c>
    </row>
    <row r="395" spans="4:8" x14ac:dyDescent="0.3">
      <c r="D395">
        <v>12</v>
      </c>
      <c r="E395" t="s">
        <v>23</v>
      </c>
      <c r="G395">
        <v>19</v>
      </c>
      <c r="H395" t="s">
        <v>31</v>
      </c>
    </row>
    <row r="396" spans="4:8" x14ac:dyDescent="0.3">
      <c r="D396">
        <v>13</v>
      </c>
      <c r="E396" t="s">
        <v>23</v>
      </c>
      <c r="G396">
        <v>14</v>
      </c>
      <c r="H396" t="s">
        <v>31</v>
      </c>
    </row>
    <row r="397" spans="4:8" x14ac:dyDescent="0.3">
      <c r="D397">
        <v>19</v>
      </c>
      <c r="E397" t="s">
        <v>23</v>
      </c>
      <c r="G397">
        <v>12</v>
      </c>
      <c r="H397" t="s">
        <v>31</v>
      </c>
    </row>
    <row r="398" spans="4:8" x14ac:dyDescent="0.3">
      <c r="D398">
        <v>12</v>
      </c>
      <c r="E398" t="s">
        <v>23</v>
      </c>
      <c r="G398">
        <v>11</v>
      </c>
      <c r="H398" t="s">
        <v>31</v>
      </c>
    </row>
    <row r="399" spans="4:8" x14ac:dyDescent="0.3">
      <c r="D399">
        <v>20</v>
      </c>
      <c r="E399" t="s">
        <v>23</v>
      </c>
      <c r="G399">
        <v>20</v>
      </c>
      <c r="H399" t="s">
        <v>31</v>
      </c>
    </row>
    <row r="400" spans="4:8" x14ac:dyDescent="0.3">
      <c r="D400">
        <v>21</v>
      </c>
      <c r="E400" t="s">
        <v>23</v>
      </c>
      <c r="G400">
        <v>13</v>
      </c>
      <c r="H400" t="s">
        <v>31</v>
      </c>
    </row>
    <row r="401" spans="4:8" x14ac:dyDescent="0.3">
      <c r="D401">
        <v>11</v>
      </c>
      <c r="E401" t="s">
        <v>23</v>
      </c>
      <c r="G401">
        <v>14</v>
      </c>
      <c r="H401" t="s">
        <v>31</v>
      </c>
    </row>
    <row r="402" spans="4:8" x14ac:dyDescent="0.3">
      <c r="D402">
        <v>11</v>
      </c>
      <c r="E402" t="s">
        <v>23</v>
      </c>
      <c r="G402">
        <v>13</v>
      </c>
      <c r="H402" t="s">
        <v>31</v>
      </c>
    </row>
    <row r="403" spans="4:8" x14ac:dyDescent="0.3">
      <c r="D403">
        <v>16</v>
      </c>
      <c r="E403" t="s">
        <v>23</v>
      </c>
      <c r="G403">
        <v>13</v>
      </c>
      <c r="H403" t="s">
        <v>31</v>
      </c>
    </row>
    <row r="404" spans="4:8" x14ac:dyDescent="0.3">
      <c r="D404">
        <v>18</v>
      </c>
      <c r="E404" t="s">
        <v>23</v>
      </c>
      <c r="G404">
        <v>14</v>
      </c>
      <c r="H404" t="s">
        <v>31</v>
      </c>
    </row>
    <row r="405" spans="4:8" x14ac:dyDescent="0.3">
      <c r="D405">
        <v>13</v>
      </c>
      <c r="E405" t="s">
        <v>23</v>
      </c>
      <c r="G405">
        <v>12</v>
      </c>
      <c r="H405" t="s">
        <v>31</v>
      </c>
    </row>
    <row r="406" spans="4:8" x14ac:dyDescent="0.3">
      <c r="D406">
        <v>17</v>
      </c>
      <c r="E406" t="s">
        <v>23</v>
      </c>
      <c r="G406">
        <v>14</v>
      </c>
      <c r="H406" t="s">
        <v>31</v>
      </c>
    </row>
    <row r="407" spans="4:8" x14ac:dyDescent="0.3">
      <c r="D407">
        <v>14</v>
      </c>
      <c r="E407" t="s">
        <v>23</v>
      </c>
      <c r="G407">
        <v>14</v>
      </c>
      <c r="H407" t="s">
        <v>31</v>
      </c>
    </row>
    <row r="408" spans="4:8" x14ac:dyDescent="0.3">
      <c r="D408">
        <v>22</v>
      </c>
      <c r="E408" t="s">
        <v>23</v>
      </c>
      <c r="G408">
        <v>12</v>
      </c>
      <c r="H408" t="s">
        <v>31</v>
      </c>
    </row>
    <row r="409" spans="4:8" x14ac:dyDescent="0.3">
      <c r="D409">
        <v>12</v>
      </c>
      <c r="E409" t="s">
        <v>23</v>
      </c>
      <c r="G409">
        <v>22</v>
      </c>
      <c r="H409" t="s">
        <v>31</v>
      </c>
    </row>
    <row r="410" spans="4:8" x14ac:dyDescent="0.3">
      <c r="D410">
        <v>13</v>
      </c>
      <c r="E410" t="s">
        <v>23</v>
      </c>
      <c r="G410">
        <v>23</v>
      </c>
      <c r="H410" t="s">
        <v>31</v>
      </c>
    </row>
    <row r="411" spans="4:8" x14ac:dyDescent="0.3">
      <c r="D411">
        <v>13</v>
      </c>
      <c r="E411" t="s">
        <v>23</v>
      </c>
      <c r="G411">
        <v>11</v>
      </c>
      <c r="H411" t="s">
        <v>31</v>
      </c>
    </row>
    <row r="412" spans="4:8" x14ac:dyDescent="0.3">
      <c r="D412">
        <v>14</v>
      </c>
      <c r="E412" t="s">
        <v>23</v>
      </c>
      <c r="G412">
        <v>15</v>
      </c>
      <c r="H412" t="s">
        <v>31</v>
      </c>
    </row>
    <row r="413" spans="4:8" x14ac:dyDescent="0.3">
      <c r="D413">
        <v>11</v>
      </c>
      <c r="E413" t="s">
        <v>23</v>
      </c>
      <c r="G413">
        <v>11</v>
      </c>
      <c r="H413" t="s">
        <v>31</v>
      </c>
    </row>
    <row r="414" spans="4:8" x14ac:dyDescent="0.3">
      <c r="D414">
        <v>11</v>
      </c>
      <c r="E414" t="s">
        <v>23</v>
      </c>
      <c r="G414">
        <v>14</v>
      </c>
      <c r="H414" t="s">
        <v>31</v>
      </c>
    </row>
    <row r="415" spans="4:8" x14ac:dyDescent="0.3">
      <c r="D415">
        <v>11</v>
      </c>
      <c r="E415" t="s">
        <v>23</v>
      </c>
      <c r="G415">
        <v>14</v>
      </c>
      <c r="H415" t="s">
        <v>31</v>
      </c>
    </row>
    <row r="416" spans="4:8" x14ac:dyDescent="0.3">
      <c r="D416">
        <v>11</v>
      </c>
      <c r="E416" t="s">
        <v>23</v>
      </c>
      <c r="G416">
        <v>11</v>
      </c>
      <c r="H416" t="s">
        <v>31</v>
      </c>
    </row>
    <row r="417" spans="4:8" x14ac:dyDescent="0.3">
      <c r="D417">
        <v>12</v>
      </c>
      <c r="E417" t="s">
        <v>23</v>
      </c>
      <c r="G417">
        <v>17</v>
      </c>
      <c r="H417" t="s">
        <v>31</v>
      </c>
    </row>
    <row r="418" spans="4:8" x14ac:dyDescent="0.3">
      <c r="D418">
        <v>20</v>
      </c>
      <c r="E418" t="s">
        <v>23</v>
      </c>
      <c r="G418">
        <v>25</v>
      </c>
      <c r="H418" t="s">
        <v>31</v>
      </c>
    </row>
    <row r="419" spans="4:8" x14ac:dyDescent="0.3">
      <c r="D419">
        <v>12</v>
      </c>
      <c r="E419" t="s">
        <v>23</v>
      </c>
      <c r="G419">
        <v>12</v>
      </c>
      <c r="H419" t="s">
        <v>31</v>
      </c>
    </row>
    <row r="420" spans="4:8" x14ac:dyDescent="0.3">
      <c r="D420">
        <v>12</v>
      </c>
      <c r="E420" t="s">
        <v>23</v>
      </c>
      <c r="G420">
        <v>19</v>
      </c>
      <c r="H420" t="s">
        <v>31</v>
      </c>
    </row>
    <row r="421" spans="4:8" x14ac:dyDescent="0.3">
      <c r="D421">
        <v>20</v>
      </c>
      <c r="E421" t="s">
        <v>23</v>
      </c>
      <c r="G421">
        <v>12</v>
      </c>
      <c r="H421" t="s">
        <v>31</v>
      </c>
    </row>
    <row r="422" spans="4:8" x14ac:dyDescent="0.3">
      <c r="D422">
        <v>20</v>
      </c>
      <c r="E422" t="s">
        <v>23</v>
      </c>
      <c r="G422">
        <v>21</v>
      </c>
      <c r="H422" t="s">
        <v>31</v>
      </c>
    </row>
    <row r="423" spans="4:8" x14ac:dyDescent="0.3">
      <c r="D423">
        <v>13</v>
      </c>
      <c r="E423" t="s">
        <v>23</v>
      </c>
      <c r="G423">
        <v>11</v>
      </c>
      <c r="H423" t="s">
        <v>31</v>
      </c>
    </row>
    <row r="424" spans="4:8" x14ac:dyDescent="0.3">
      <c r="D424">
        <v>15</v>
      </c>
      <c r="E424" t="s">
        <v>23</v>
      </c>
      <c r="G424">
        <v>16</v>
      </c>
      <c r="H424" t="s">
        <v>31</v>
      </c>
    </row>
    <row r="425" spans="4:8" x14ac:dyDescent="0.3">
      <c r="D425">
        <v>14</v>
      </c>
      <c r="E425" t="s">
        <v>23</v>
      </c>
      <c r="G425">
        <v>17</v>
      </c>
      <c r="H425" t="s">
        <v>31</v>
      </c>
    </row>
    <row r="426" spans="4:8" x14ac:dyDescent="0.3">
      <c r="D426">
        <v>13</v>
      </c>
      <c r="E426" t="s">
        <v>23</v>
      </c>
      <c r="G426">
        <v>13</v>
      </c>
      <c r="H426" t="s">
        <v>31</v>
      </c>
    </row>
    <row r="427" spans="4:8" x14ac:dyDescent="0.3">
      <c r="D427">
        <v>23</v>
      </c>
      <c r="E427" t="s">
        <v>23</v>
      </c>
      <c r="G427">
        <v>15</v>
      </c>
      <c r="H427" t="s">
        <v>31</v>
      </c>
    </row>
    <row r="428" spans="4:8" x14ac:dyDescent="0.3">
      <c r="D428">
        <v>15</v>
      </c>
      <c r="E428" t="s">
        <v>23</v>
      </c>
      <c r="G428">
        <v>14</v>
      </c>
      <c r="H428" t="s">
        <v>31</v>
      </c>
    </row>
    <row r="429" spans="4:8" x14ac:dyDescent="0.3">
      <c r="D429">
        <v>11</v>
      </c>
      <c r="E429" t="s">
        <v>23</v>
      </c>
      <c r="G429">
        <v>15</v>
      </c>
      <c r="H429" t="s">
        <v>31</v>
      </c>
    </row>
    <row r="430" spans="4:8" x14ac:dyDescent="0.3">
      <c r="D430">
        <v>13</v>
      </c>
      <c r="E430" t="s">
        <v>23</v>
      </c>
      <c r="G430">
        <v>11</v>
      </c>
      <c r="H430" t="s">
        <v>31</v>
      </c>
    </row>
    <row r="431" spans="4:8" x14ac:dyDescent="0.3">
      <c r="D431">
        <v>11</v>
      </c>
      <c r="E431" t="s">
        <v>23</v>
      </c>
      <c r="G431">
        <v>25</v>
      </c>
      <c r="H431" t="s">
        <v>31</v>
      </c>
    </row>
    <row r="432" spans="4:8" x14ac:dyDescent="0.3">
      <c r="D432">
        <v>11</v>
      </c>
      <c r="E432" t="s">
        <v>23</v>
      </c>
      <c r="G432">
        <v>24</v>
      </c>
      <c r="H432" t="s">
        <v>31</v>
      </c>
    </row>
    <row r="433" spans="4:8" x14ac:dyDescent="0.3">
      <c r="D433">
        <v>18</v>
      </c>
      <c r="E433" t="s">
        <v>23</v>
      </c>
      <c r="G433">
        <v>14</v>
      </c>
      <c r="H433" t="s">
        <v>31</v>
      </c>
    </row>
    <row r="434" spans="4:8" x14ac:dyDescent="0.3">
      <c r="D434">
        <v>16</v>
      </c>
      <c r="E434" t="s">
        <v>23</v>
      </c>
      <c r="G434">
        <v>15</v>
      </c>
      <c r="H434" t="s">
        <v>31</v>
      </c>
    </row>
    <row r="435" spans="4:8" x14ac:dyDescent="0.3">
      <c r="D435">
        <v>22</v>
      </c>
      <c r="E435" t="s">
        <v>23</v>
      </c>
      <c r="G435">
        <v>12</v>
      </c>
      <c r="H435" t="s">
        <v>31</v>
      </c>
    </row>
    <row r="436" spans="4:8" x14ac:dyDescent="0.3">
      <c r="D436">
        <v>12</v>
      </c>
      <c r="E436" t="s">
        <v>23</v>
      </c>
      <c r="G436">
        <v>19</v>
      </c>
      <c r="H436" t="s">
        <v>31</v>
      </c>
    </row>
    <row r="437" spans="4:8" x14ac:dyDescent="0.3">
      <c r="D437">
        <v>11</v>
      </c>
      <c r="E437" t="s">
        <v>23</v>
      </c>
      <c r="G437">
        <v>13</v>
      </c>
      <c r="H437" t="s">
        <v>31</v>
      </c>
    </row>
    <row r="438" spans="4:8" x14ac:dyDescent="0.3">
      <c r="D438">
        <v>14</v>
      </c>
      <c r="E438" t="s">
        <v>23</v>
      </c>
      <c r="G438">
        <v>12</v>
      </c>
      <c r="H438" t="s">
        <v>31</v>
      </c>
    </row>
    <row r="439" spans="4:8" x14ac:dyDescent="0.3">
      <c r="D439">
        <v>14</v>
      </c>
      <c r="E439" t="s">
        <v>23</v>
      </c>
      <c r="G439">
        <v>13</v>
      </c>
      <c r="H439" t="s">
        <v>31</v>
      </c>
    </row>
    <row r="440" spans="4:8" x14ac:dyDescent="0.3">
      <c r="D440">
        <v>11</v>
      </c>
      <c r="E440" t="s">
        <v>23</v>
      </c>
      <c r="G440">
        <v>13</v>
      </c>
      <c r="H440" t="s">
        <v>31</v>
      </c>
    </row>
    <row r="441" spans="4:8" x14ac:dyDescent="0.3">
      <c r="D441">
        <v>12</v>
      </c>
      <c r="E441" t="s">
        <v>23</v>
      </c>
      <c r="G441">
        <v>14</v>
      </c>
      <c r="H441" t="s">
        <v>31</v>
      </c>
    </row>
    <row r="442" spans="4:8" x14ac:dyDescent="0.3">
      <c r="D442">
        <v>14</v>
      </c>
      <c r="E442" t="s">
        <v>23</v>
      </c>
      <c r="G442">
        <v>11</v>
      </c>
      <c r="H442" t="s">
        <v>31</v>
      </c>
    </row>
    <row r="443" spans="4:8" x14ac:dyDescent="0.3">
      <c r="D443">
        <v>13</v>
      </c>
      <c r="E443" t="s">
        <v>23</v>
      </c>
      <c r="G443">
        <v>11</v>
      </c>
      <c r="H443" t="s">
        <v>31</v>
      </c>
    </row>
    <row r="444" spans="4:8" x14ac:dyDescent="0.3">
      <c r="D444">
        <v>11</v>
      </c>
      <c r="E444" t="s">
        <v>23</v>
      </c>
      <c r="G444">
        <v>12</v>
      </c>
      <c r="H444" t="s">
        <v>31</v>
      </c>
    </row>
    <row r="445" spans="4:8" x14ac:dyDescent="0.3">
      <c r="D445">
        <v>12</v>
      </c>
      <c r="E445" t="s">
        <v>23</v>
      </c>
      <c r="G445">
        <v>13</v>
      </c>
      <c r="H445" t="s">
        <v>31</v>
      </c>
    </row>
    <row r="446" spans="4:8" x14ac:dyDescent="0.3">
      <c r="D446">
        <v>15</v>
      </c>
      <c r="E446" t="s">
        <v>23</v>
      </c>
      <c r="G446">
        <v>16</v>
      </c>
      <c r="H446" t="s">
        <v>31</v>
      </c>
    </row>
    <row r="447" spans="4:8" x14ac:dyDescent="0.3">
      <c r="D447">
        <v>14</v>
      </c>
      <c r="E447" t="s">
        <v>23</v>
      </c>
      <c r="G447">
        <v>22</v>
      </c>
      <c r="H447" t="s">
        <v>31</v>
      </c>
    </row>
    <row r="448" spans="4:8" x14ac:dyDescent="0.3">
      <c r="D448">
        <v>21</v>
      </c>
      <c r="E448" t="s">
        <v>23</v>
      </c>
      <c r="G448">
        <v>18</v>
      </c>
      <c r="H448" t="s">
        <v>31</v>
      </c>
    </row>
    <row r="449" spans="4:8" x14ac:dyDescent="0.3">
      <c r="D449">
        <v>14</v>
      </c>
      <c r="E449" t="s">
        <v>23</v>
      </c>
      <c r="G449">
        <v>22</v>
      </c>
      <c r="H449" t="s">
        <v>31</v>
      </c>
    </row>
    <row r="450" spans="4:8" x14ac:dyDescent="0.3">
      <c r="D450">
        <v>12</v>
      </c>
      <c r="E450" t="s">
        <v>23</v>
      </c>
      <c r="G450">
        <v>17</v>
      </c>
      <c r="H450" t="s">
        <v>31</v>
      </c>
    </row>
    <row r="451" spans="4:8" x14ac:dyDescent="0.3">
      <c r="D451">
        <v>23</v>
      </c>
      <c r="E451" t="s">
        <v>23</v>
      </c>
      <c r="G451">
        <v>22</v>
      </c>
      <c r="H451" t="s">
        <v>31</v>
      </c>
    </row>
    <row r="452" spans="4:8" x14ac:dyDescent="0.3">
      <c r="D452">
        <v>11</v>
      </c>
      <c r="E452" t="s">
        <v>23</v>
      </c>
      <c r="G452">
        <v>13</v>
      </c>
      <c r="H452" t="s">
        <v>31</v>
      </c>
    </row>
    <row r="453" spans="4:8" x14ac:dyDescent="0.3">
      <c r="D453">
        <v>12</v>
      </c>
      <c r="E453" t="s">
        <v>23</v>
      </c>
      <c r="G453">
        <v>15</v>
      </c>
      <c r="H453" t="s">
        <v>31</v>
      </c>
    </row>
    <row r="454" spans="4:8" x14ac:dyDescent="0.3">
      <c r="D454">
        <v>18</v>
      </c>
      <c r="E454" t="s">
        <v>23</v>
      </c>
      <c r="G454">
        <v>19</v>
      </c>
      <c r="H454" t="s">
        <v>31</v>
      </c>
    </row>
    <row r="455" spans="4:8" x14ac:dyDescent="0.3">
      <c r="D455">
        <v>11</v>
      </c>
      <c r="E455" t="s">
        <v>23</v>
      </c>
      <c r="G455">
        <v>20</v>
      </c>
      <c r="H455" t="s">
        <v>31</v>
      </c>
    </row>
    <row r="456" spans="4:8" x14ac:dyDescent="0.3">
      <c r="D456">
        <v>14</v>
      </c>
      <c r="E456" t="s">
        <v>23</v>
      </c>
      <c r="G456">
        <v>13</v>
      </c>
      <c r="H456" t="s">
        <v>31</v>
      </c>
    </row>
    <row r="457" spans="4:8" x14ac:dyDescent="0.3">
      <c r="D457">
        <v>15</v>
      </c>
      <c r="E457" t="s">
        <v>23</v>
      </c>
      <c r="G457">
        <v>23</v>
      </c>
      <c r="H457" t="s">
        <v>31</v>
      </c>
    </row>
    <row r="458" spans="4:8" x14ac:dyDescent="0.3">
      <c r="D458">
        <v>11</v>
      </c>
      <c r="E458" t="s">
        <v>23</v>
      </c>
      <c r="G458">
        <v>22</v>
      </c>
      <c r="H458" t="s">
        <v>31</v>
      </c>
    </row>
    <row r="459" spans="4:8" x14ac:dyDescent="0.3">
      <c r="D459">
        <v>20</v>
      </c>
      <c r="E459" t="s">
        <v>23</v>
      </c>
      <c r="G459">
        <v>11</v>
      </c>
      <c r="H459" t="s">
        <v>31</v>
      </c>
    </row>
    <row r="460" spans="4:8" x14ac:dyDescent="0.3">
      <c r="D460">
        <v>19</v>
      </c>
      <c r="E460" t="s">
        <v>23</v>
      </c>
      <c r="G460">
        <v>15</v>
      </c>
      <c r="H460" t="s">
        <v>31</v>
      </c>
    </row>
    <row r="461" spans="4:8" x14ac:dyDescent="0.3">
      <c r="D461">
        <v>17</v>
      </c>
      <c r="E461" t="s">
        <v>23</v>
      </c>
      <c r="G461">
        <v>22</v>
      </c>
      <c r="H461" t="s">
        <v>31</v>
      </c>
    </row>
    <row r="462" spans="4:8" x14ac:dyDescent="0.3">
      <c r="D462">
        <v>11</v>
      </c>
      <c r="E462" t="s">
        <v>23</v>
      </c>
      <c r="G462">
        <v>21</v>
      </c>
      <c r="H462" t="s">
        <v>31</v>
      </c>
    </row>
    <row r="463" spans="4:8" x14ac:dyDescent="0.3">
      <c r="D463">
        <v>15</v>
      </c>
      <c r="E463" t="s">
        <v>23</v>
      </c>
      <c r="G463">
        <v>24</v>
      </c>
      <c r="H463" t="s">
        <v>31</v>
      </c>
    </row>
    <row r="464" spans="4:8" x14ac:dyDescent="0.3">
      <c r="D464">
        <v>13</v>
      </c>
      <c r="E464" t="s">
        <v>23</v>
      </c>
      <c r="G464">
        <v>12</v>
      </c>
      <c r="H464" t="s">
        <v>31</v>
      </c>
    </row>
    <row r="465" spans="4:8" x14ac:dyDescent="0.3">
      <c r="D465">
        <v>14</v>
      </c>
      <c r="E465" t="s">
        <v>23</v>
      </c>
      <c r="G465">
        <v>15</v>
      </c>
      <c r="H465" t="s">
        <v>31</v>
      </c>
    </row>
    <row r="466" spans="4:8" x14ac:dyDescent="0.3">
      <c r="D466">
        <v>11</v>
      </c>
      <c r="E466" t="s">
        <v>23</v>
      </c>
      <c r="G466">
        <v>19</v>
      </c>
      <c r="H466" t="s">
        <v>31</v>
      </c>
    </row>
    <row r="467" spans="4:8" x14ac:dyDescent="0.3">
      <c r="D467">
        <v>13</v>
      </c>
      <c r="E467" t="s">
        <v>23</v>
      </c>
      <c r="G467">
        <v>11</v>
      </c>
      <c r="H467" t="s">
        <v>31</v>
      </c>
    </row>
    <row r="468" spans="4:8" x14ac:dyDescent="0.3">
      <c r="D468">
        <v>23</v>
      </c>
      <c r="E468" t="s">
        <v>23</v>
      </c>
      <c r="G468">
        <v>13</v>
      </c>
      <c r="H468" t="s">
        <v>31</v>
      </c>
    </row>
    <row r="469" spans="4:8" x14ac:dyDescent="0.3">
      <c r="D469">
        <v>13</v>
      </c>
      <c r="E469" t="s">
        <v>23</v>
      </c>
      <c r="G469">
        <v>14</v>
      </c>
      <c r="H469" t="s">
        <v>31</v>
      </c>
    </row>
    <row r="470" spans="4:8" x14ac:dyDescent="0.3">
      <c r="D470">
        <v>18</v>
      </c>
      <c r="E470" t="s">
        <v>23</v>
      </c>
      <c r="G470">
        <v>13</v>
      </c>
      <c r="H470" t="s">
        <v>31</v>
      </c>
    </row>
    <row r="471" spans="4:8" x14ac:dyDescent="0.3">
      <c r="D471">
        <v>12</v>
      </c>
      <c r="E471" t="s">
        <v>23</v>
      </c>
      <c r="G471">
        <v>21</v>
      </c>
      <c r="H471" t="s">
        <v>31</v>
      </c>
    </row>
    <row r="472" spans="4:8" x14ac:dyDescent="0.3">
      <c r="D472">
        <v>22</v>
      </c>
      <c r="E472" t="s">
        <v>23</v>
      </c>
      <c r="G472">
        <v>21</v>
      </c>
      <c r="H472" t="s">
        <v>31</v>
      </c>
    </row>
    <row r="473" spans="4:8" x14ac:dyDescent="0.3">
      <c r="D473">
        <v>13</v>
      </c>
      <c r="E473" t="s">
        <v>23</v>
      </c>
      <c r="G473">
        <v>11</v>
      </c>
      <c r="H473" t="s">
        <v>31</v>
      </c>
    </row>
    <row r="474" spans="4:8" x14ac:dyDescent="0.3">
      <c r="D474">
        <v>15</v>
      </c>
      <c r="E474" t="s">
        <v>23</v>
      </c>
      <c r="G474">
        <v>11</v>
      </c>
      <c r="H474" t="s">
        <v>31</v>
      </c>
    </row>
    <row r="475" spans="4:8" x14ac:dyDescent="0.3">
      <c r="D475">
        <v>12</v>
      </c>
      <c r="E475" t="s">
        <v>23</v>
      </c>
      <c r="G475">
        <v>11</v>
      </c>
      <c r="H475" t="s">
        <v>31</v>
      </c>
    </row>
    <row r="476" spans="4:8" x14ac:dyDescent="0.3">
      <c r="D476">
        <v>16</v>
      </c>
      <c r="E476" t="s">
        <v>23</v>
      </c>
      <c r="G476">
        <v>23</v>
      </c>
      <c r="H476" t="s">
        <v>31</v>
      </c>
    </row>
    <row r="477" spans="4:8" x14ac:dyDescent="0.3">
      <c r="D477">
        <v>11</v>
      </c>
      <c r="E477" t="s">
        <v>23</v>
      </c>
      <c r="G477">
        <v>20</v>
      </c>
      <c r="H477" t="s">
        <v>31</v>
      </c>
    </row>
    <row r="478" spans="4:8" x14ac:dyDescent="0.3">
      <c r="D478">
        <v>19</v>
      </c>
      <c r="E478" t="s">
        <v>23</v>
      </c>
      <c r="G478">
        <v>11</v>
      </c>
      <c r="H478" t="s">
        <v>31</v>
      </c>
    </row>
    <row r="479" spans="4:8" x14ac:dyDescent="0.3">
      <c r="D479">
        <v>13</v>
      </c>
      <c r="E479" t="s">
        <v>23</v>
      </c>
      <c r="G479">
        <v>14</v>
      </c>
      <c r="H479" t="s">
        <v>31</v>
      </c>
    </row>
    <row r="480" spans="4:8" x14ac:dyDescent="0.3">
      <c r="D480">
        <v>11</v>
      </c>
      <c r="E480" t="s">
        <v>23</v>
      </c>
      <c r="G480">
        <v>11</v>
      </c>
      <c r="H480" t="s">
        <v>31</v>
      </c>
    </row>
    <row r="481" spans="4:8" x14ac:dyDescent="0.3">
      <c r="D481">
        <v>21</v>
      </c>
      <c r="E481" t="s">
        <v>23</v>
      </c>
      <c r="G481">
        <v>12</v>
      </c>
      <c r="H481" t="s">
        <v>31</v>
      </c>
    </row>
    <row r="482" spans="4:8" x14ac:dyDescent="0.3">
      <c r="D482">
        <v>24</v>
      </c>
      <c r="E482" t="s">
        <v>23</v>
      </c>
      <c r="G482">
        <v>14</v>
      </c>
      <c r="H482" t="s">
        <v>31</v>
      </c>
    </row>
    <row r="483" spans="4:8" x14ac:dyDescent="0.3">
      <c r="D483">
        <v>17</v>
      </c>
      <c r="E483" t="s">
        <v>23</v>
      </c>
      <c r="G483">
        <v>18</v>
      </c>
      <c r="H483" t="s">
        <v>31</v>
      </c>
    </row>
    <row r="484" spans="4:8" x14ac:dyDescent="0.3">
      <c r="D484">
        <v>21</v>
      </c>
      <c r="E484" t="s">
        <v>23</v>
      </c>
      <c r="G484">
        <v>14</v>
      </c>
      <c r="H484" t="s">
        <v>31</v>
      </c>
    </row>
    <row r="485" spans="4:8" x14ac:dyDescent="0.3">
      <c r="D485">
        <v>11</v>
      </c>
      <c r="E485" t="s">
        <v>23</v>
      </c>
      <c r="G485">
        <v>17</v>
      </c>
      <c r="H485" t="s">
        <v>31</v>
      </c>
    </row>
    <row r="486" spans="4:8" x14ac:dyDescent="0.3">
      <c r="D486">
        <v>20</v>
      </c>
      <c r="E486" t="s">
        <v>23</v>
      </c>
      <c r="G486">
        <v>13</v>
      </c>
      <c r="H486" t="s">
        <v>31</v>
      </c>
    </row>
    <row r="487" spans="4:8" x14ac:dyDescent="0.3">
      <c r="D487">
        <v>16</v>
      </c>
      <c r="E487" t="s">
        <v>23</v>
      </c>
      <c r="G487">
        <v>12</v>
      </c>
      <c r="H487" t="s">
        <v>31</v>
      </c>
    </row>
    <row r="488" spans="4:8" x14ac:dyDescent="0.3">
      <c r="D488">
        <v>11</v>
      </c>
      <c r="E488" t="s">
        <v>23</v>
      </c>
      <c r="G488">
        <v>21</v>
      </c>
      <c r="H488" t="s">
        <v>31</v>
      </c>
    </row>
    <row r="489" spans="4:8" x14ac:dyDescent="0.3">
      <c r="D489">
        <v>11</v>
      </c>
      <c r="E489" t="s">
        <v>23</v>
      </c>
      <c r="G489">
        <v>11</v>
      </c>
      <c r="H489" t="s">
        <v>31</v>
      </c>
    </row>
    <row r="490" spans="4:8" x14ac:dyDescent="0.3">
      <c r="D490">
        <v>11</v>
      </c>
      <c r="E490" t="s">
        <v>23</v>
      </c>
      <c r="G490">
        <v>20</v>
      </c>
      <c r="H490" t="s">
        <v>31</v>
      </c>
    </row>
    <row r="491" spans="4:8" x14ac:dyDescent="0.3">
      <c r="D491">
        <v>15</v>
      </c>
      <c r="E491" t="s">
        <v>23</v>
      </c>
      <c r="G491">
        <v>12</v>
      </c>
      <c r="H491" t="s">
        <v>31</v>
      </c>
    </row>
    <row r="492" spans="4:8" x14ac:dyDescent="0.3">
      <c r="D492">
        <v>24</v>
      </c>
      <c r="E492" t="s">
        <v>23</v>
      </c>
      <c r="G492">
        <v>25</v>
      </c>
      <c r="H492" t="s">
        <v>31</v>
      </c>
    </row>
    <row r="493" spans="4:8" x14ac:dyDescent="0.3">
      <c r="D493">
        <v>12</v>
      </c>
      <c r="E493" t="s">
        <v>23</v>
      </c>
      <c r="G493">
        <v>18</v>
      </c>
      <c r="H493" t="s">
        <v>31</v>
      </c>
    </row>
    <row r="494" spans="4:8" x14ac:dyDescent="0.3">
      <c r="D494">
        <v>13</v>
      </c>
      <c r="E494" t="s">
        <v>23</v>
      </c>
      <c r="G494">
        <v>19</v>
      </c>
      <c r="H494" t="s">
        <v>31</v>
      </c>
    </row>
    <row r="495" spans="4:8" x14ac:dyDescent="0.3">
      <c r="D495">
        <v>13</v>
      </c>
      <c r="E495" t="s">
        <v>23</v>
      </c>
      <c r="G495">
        <v>13</v>
      </c>
      <c r="H495" t="s">
        <v>31</v>
      </c>
    </row>
    <row r="496" spans="4:8" x14ac:dyDescent="0.3">
      <c r="D496">
        <v>17</v>
      </c>
      <c r="E496" t="s">
        <v>23</v>
      </c>
      <c r="G496">
        <v>17</v>
      </c>
      <c r="H496" t="s">
        <v>31</v>
      </c>
    </row>
    <row r="497" spans="4:8" x14ac:dyDescent="0.3">
      <c r="D497">
        <v>12</v>
      </c>
      <c r="E497" t="s">
        <v>23</v>
      </c>
      <c r="G497">
        <v>20</v>
      </c>
      <c r="H497" t="s">
        <v>31</v>
      </c>
    </row>
    <row r="498" spans="4:8" x14ac:dyDescent="0.3">
      <c r="D498">
        <v>14</v>
      </c>
      <c r="E498" t="s">
        <v>23</v>
      </c>
      <c r="G498">
        <v>16</v>
      </c>
      <c r="H498" t="s">
        <v>31</v>
      </c>
    </row>
    <row r="499" spans="4:8" x14ac:dyDescent="0.3">
      <c r="D499">
        <v>14</v>
      </c>
      <c r="E499" t="s">
        <v>23</v>
      </c>
      <c r="G499">
        <v>15</v>
      </c>
      <c r="H499" t="s">
        <v>31</v>
      </c>
    </row>
    <row r="500" spans="4:8" x14ac:dyDescent="0.3">
      <c r="D500">
        <v>13</v>
      </c>
      <c r="E500" t="s">
        <v>23</v>
      </c>
      <c r="G500">
        <v>22</v>
      </c>
      <c r="H500" t="s">
        <v>31</v>
      </c>
    </row>
    <row r="501" spans="4:8" x14ac:dyDescent="0.3">
      <c r="D501">
        <v>15</v>
      </c>
      <c r="E501" t="s">
        <v>23</v>
      </c>
      <c r="G501">
        <v>25</v>
      </c>
      <c r="H501" t="s">
        <v>31</v>
      </c>
    </row>
    <row r="502" spans="4:8" x14ac:dyDescent="0.3">
      <c r="D502">
        <v>18</v>
      </c>
      <c r="E502" t="s">
        <v>23</v>
      </c>
      <c r="G502">
        <v>15</v>
      </c>
      <c r="H502" t="s">
        <v>31</v>
      </c>
    </row>
    <row r="503" spans="4:8" x14ac:dyDescent="0.3">
      <c r="D503">
        <v>16</v>
      </c>
      <c r="E503" t="s">
        <v>23</v>
      </c>
      <c r="G503">
        <v>22</v>
      </c>
      <c r="H503" t="s">
        <v>31</v>
      </c>
    </row>
    <row r="504" spans="4:8" x14ac:dyDescent="0.3">
      <c r="D504">
        <v>24</v>
      </c>
      <c r="E504" t="s">
        <v>23</v>
      </c>
      <c r="G504">
        <v>13</v>
      </c>
      <c r="H504" t="s">
        <v>31</v>
      </c>
    </row>
    <row r="505" spans="4:8" x14ac:dyDescent="0.3">
      <c r="D505">
        <v>16</v>
      </c>
      <c r="E505" t="s">
        <v>23</v>
      </c>
      <c r="G505">
        <v>12</v>
      </c>
      <c r="H505" t="s">
        <v>31</v>
      </c>
    </row>
    <row r="506" spans="4:8" x14ac:dyDescent="0.3">
      <c r="D506">
        <v>21</v>
      </c>
      <c r="E506" t="s">
        <v>23</v>
      </c>
      <c r="G506">
        <v>18</v>
      </c>
      <c r="H506" t="s">
        <v>31</v>
      </c>
    </row>
    <row r="507" spans="4:8" x14ac:dyDescent="0.3">
      <c r="D507">
        <v>20</v>
      </c>
      <c r="E507" t="s">
        <v>23</v>
      </c>
      <c r="G507">
        <v>22</v>
      </c>
      <c r="H507" t="s">
        <v>31</v>
      </c>
    </row>
    <row r="508" spans="4:8" x14ac:dyDescent="0.3">
      <c r="D508">
        <v>14</v>
      </c>
      <c r="E508" t="s">
        <v>23</v>
      </c>
      <c r="G508">
        <v>22</v>
      </c>
      <c r="H508" t="s">
        <v>31</v>
      </c>
    </row>
    <row r="509" spans="4:8" x14ac:dyDescent="0.3">
      <c r="D509">
        <v>11</v>
      </c>
      <c r="E509" t="s">
        <v>23</v>
      </c>
      <c r="G509">
        <v>21</v>
      </c>
      <c r="H509" t="s">
        <v>31</v>
      </c>
    </row>
    <row r="510" spans="4:8" x14ac:dyDescent="0.3">
      <c r="D510">
        <v>14</v>
      </c>
      <c r="E510" t="s">
        <v>23</v>
      </c>
      <c r="G510">
        <v>14</v>
      </c>
      <c r="H510" t="s">
        <v>31</v>
      </c>
    </row>
    <row r="511" spans="4:8" x14ac:dyDescent="0.3">
      <c r="D511">
        <v>12</v>
      </c>
      <c r="E511" t="s">
        <v>23</v>
      </c>
      <c r="G511">
        <v>12</v>
      </c>
      <c r="H511" t="s">
        <v>31</v>
      </c>
    </row>
    <row r="512" spans="4:8" x14ac:dyDescent="0.3">
      <c r="D512">
        <v>13</v>
      </c>
      <c r="E512" t="s">
        <v>23</v>
      </c>
      <c r="G512">
        <v>18</v>
      </c>
      <c r="H512" t="s">
        <v>31</v>
      </c>
    </row>
    <row r="513" spans="4:8" x14ac:dyDescent="0.3">
      <c r="D513">
        <v>22</v>
      </c>
      <c r="E513" t="s">
        <v>23</v>
      </c>
      <c r="G513">
        <v>13</v>
      </c>
      <c r="H513" t="s">
        <v>31</v>
      </c>
    </row>
    <row r="514" spans="4:8" x14ac:dyDescent="0.3">
      <c r="D514">
        <v>11</v>
      </c>
      <c r="E514" t="s">
        <v>23</v>
      </c>
      <c r="G514">
        <v>12</v>
      </c>
      <c r="H514" t="s">
        <v>31</v>
      </c>
    </row>
    <row r="515" spans="4:8" x14ac:dyDescent="0.3">
      <c r="D515">
        <v>14</v>
      </c>
      <c r="E515" t="s">
        <v>23</v>
      </c>
      <c r="G515">
        <v>11</v>
      </c>
      <c r="H515" t="s">
        <v>31</v>
      </c>
    </row>
    <row r="516" spans="4:8" x14ac:dyDescent="0.3">
      <c r="D516">
        <v>11</v>
      </c>
      <c r="E516" t="s">
        <v>23</v>
      </c>
      <c r="G516">
        <v>12</v>
      </c>
      <c r="H516" t="s">
        <v>31</v>
      </c>
    </row>
    <row r="517" spans="4:8" x14ac:dyDescent="0.3">
      <c r="D517">
        <v>12</v>
      </c>
      <c r="E517" t="s">
        <v>23</v>
      </c>
      <c r="G517">
        <v>14</v>
      </c>
      <c r="H517" t="s">
        <v>31</v>
      </c>
    </row>
    <row r="518" spans="4:8" x14ac:dyDescent="0.3">
      <c r="D518">
        <v>18</v>
      </c>
      <c r="E518" t="s">
        <v>23</v>
      </c>
      <c r="G518">
        <v>18</v>
      </c>
      <c r="H518" t="s">
        <v>31</v>
      </c>
    </row>
    <row r="519" spans="4:8" x14ac:dyDescent="0.3">
      <c r="D519">
        <v>12</v>
      </c>
      <c r="E519" t="s">
        <v>23</v>
      </c>
      <c r="G519">
        <v>21</v>
      </c>
      <c r="H519" t="s">
        <v>31</v>
      </c>
    </row>
    <row r="520" spans="4:8" x14ac:dyDescent="0.3">
      <c r="D520">
        <v>12</v>
      </c>
      <c r="E520" t="s">
        <v>23</v>
      </c>
      <c r="G520">
        <v>17</v>
      </c>
      <c r="H520" t="s">
        <v>31</v>
      </c>
    </row>
    <row r="521" spans="4:8" x14ac:dyDescent="0.3">
      <c r="D521">
        <v>22</v>
      </c>
      <c r="E521" t="s">
        <v>23</v>
      </c>
      <c r="G521">
        <v>13</v>
      </c>
      <c r="H521" t="s">
        <v>31</v>
      </c>
    </row>
    <row r="522" spans="4:8" x14ac:dyDescent="0.3">
      <c r="D522">
        <v>19</v>
      </c>
      <c r="E522" t="s">
        <v>23</v>
      </c>
      <c r="G522">
        <v>12</v>
      </c>
      <c r="H522" t="s">
        <v>31</v>
      </c>
    </row>
    <row r="523" spans="4:8" x14ac:dyDescent="0.3">
      <c r="D523">
        <v>13</v>
      </c>
      <c r="E523" t="s">
        <v>23</v>
      </c>
      <c r="G523">
        <v>19</v>
      </c>
      <c r="H523" t="s">
        <v>31</v>
      </c>
    </row>
    <row r="524" spans="4:8" x14ac:dyDescent="0.3">
      <c r="D524">
        <v>22</v>
      </c>
      <c r="E524" t="s">
        <v>23</v>
      </c>
      <c r="G524">
        <v>18</v>
      </c>
      <c r="H524" t="s">
        <v>31</v>
      </c>
    </row>
    <row r="525" spans="4:8" x14ac:dyDescent="0.3">
      <c r="D525">
        <v>24</v>
      </c>
      <c r="E525" t="s">
        <v>23</v>
      </c>
      <c r="G525">
        <v>13</v>
      </c>
      <c r="H525" t="s">
        <v>31</v>
      </c>
    </row>
    <row r="526" spans="4:8" x14ac:dyDescent="0.3">
      <c r="D526">
        <v>14</v>
      </c>
      <c r="E526" t="s">
        <v>23</v>
      </c>
      <c r="G526">
        <v>16</v>
      </c>
      <c r="H526" t="s">
        <v>31</v>
      </c>
    </row>
    <row r="527" spans="4:8" x14ac:dyDescent="0.3">
      <c r="D527">
        <v>21</v>
      </c>
      <c r="E527" t="s">
        <v>23</v>
      </c>
      <c r="G527">
        <v>17</v>
      </c>
      <c r="H527" t="s">
        <v>31</v>
      </c>
    </row>
    <row r="528" spans="4:8" x14ac:dyDescent="0.3">
      <c r="D528">
        <v>20</v>
      </c>
      <c r="E528" t="s">
        <v>23</v>
      </c>
      <c r="G528">
        <v>16</v>
      </c>
      <c r="H528" t="s">
        <v>31</v>
      </c>
    </row>
    <row r="529" spans="4:8" x14ac:dyDescent="0.3">
      <c r="D529">
        <v>19</v>
      </c>
      <c r="E529" t="s">
        <v>23</v>
      </c>
      <c r="G529">
        <v>14</v>
      </c>
      <c r="H529" t="s">
        <v>31</v>
      </c>
    </row>
    <row r="530" spans="4:8" x14ac:dyDescent="0.3">
      <c r="D530">
        <v>12</v>
      </c>
      <c r="E530" t="s">
        <v>23</v>
      </c>
      <c r="G530">
        <v>11</v>
      </c>
      <c r="H530" t="s">
        <v>31</v>
      </c>
    </row>
    <row r="531" spans="4:8" x14ac:dyDescent="0.3">
      <c r="D531">
        <v>12</v>
      </c>
      <c r="E531" t="s">
        <v>23</v>
      </c>
      <c r="G531">
        <v>23</v>
      </c>
      <c r="H531" t="s">
        <v>31</v>
      </c>
    </row>
    <row r="532" spans="4:8" x14ac:dyDescent="0.3">
      <c r="D532">
        <v>16</v>
      </c>
      <c r="E532" t="s">
        <v>23</v>
      </c>
      <c r="G532">
        <v>13</v>
      </c>
      <c r="H532" t="s">
        <v>31</v>
      </c>
    </row>
    <row r="533" spans="4:8" x14ac:dyDescent="0.3">
      <c r="D533">
        <v>17</v>
      </c>
      <c r="E533" t="s">
        <v>23</v>
      </c>
      <c r="G533">
        <v>12</v>
      </c>
      <c r="H533" t="s">
        <v>31</v>
      </c>
    </row>
    <row r="534" spans="4:8" x14ac:dyDescent="0.3">
      <c r="D534">
        <v>14</v>
      </c>
      <c r="E534" t="s">
        <v>23</v>
      </c>
      <c r="G534">
        <v>15</v>
      </c>
      <c r="H534" t="s">
        <v>31</v>
      </c>
    </row>
    <row r="535" spans="4:8" x14ac:dyDescent="0.3">
      <c r="D535">
        <v>19</v>
      </c>
      <c r="E535" t="s">
        <v>23</v>
      </c>
      <c r="G535">
        <v>11</v>
      </c>
      <c r="H535" t="s">
        <v>31</v>
      </c>
    </row>
    <row r="536" spans="4:8" x14ac:dyDescent="0.3">
      <c r="D536">
        <v>13</v>
      </c>
      <c r="E536" t="s">
        <v>23</v>
      </c>
      <c r="G536">
        <v>12</v>
      </c>
      <c r="H536" t="s">
        <v>31</v>
      </c>
    </row>
    <row r="537" spans="4:8" x14ac:dyDescent="0.3">
      <c r="D537">
        <v>19</v>
      </c>
      <c r="E537" t="s">
        <v>23</v>
      </c>
      <c r="G537">
        <v>13</v>
      </c>
      <c r="H537" t="s">
        <v>31</v>
      </c>
    </row>
    <row r="538" spans="4:8" x14ac:dyDescent="0.3">
      <c r="D538">
        <v>19</v>
      </c>
      <c r="E538" t="s">
        <v>23</v>
      </c>
      <c r="G538">
        <v>13</v>
      </c>
      <c r="H538" t="s">
        <v>31</v>
      </c>
    </row>
    <row r="539" spans="4:8" x14ac:dyDescent="0.3">
      <c r="D539">
        <v>14</v>
      </c>
      <c r="E539" t="s">
        <v>23</v>
      </c>
      <c r="G539">
        <v>11</v>
      </c>
      <c r="H539" t="s">
        <v>31</v>
      </c>
    </row>
    <row r="540" spans="4:8" x14ac:dyDescent="0.3">
      <c r="D540">
        <v>16</v>
      </c>
      <c r="E540" t="s">
        <v>23</v>
      </c>
      <c r="G540">
        <v>11</v>
      </c>
      <c r="H540" t="s">
        <v>31</v>
      </c>
    </row>
    <row r="541" spans="4:8" x14ac:dyDescent="0.3">
      <c r="D541">
        <v>15</v>
      </c>
      <c r="E541" t="s">
        <v>23</v>
      </c>
      <c r="G541">
        <v>15</v>
      </c>
      <c r="H541" t="s">
        <v>31</v>
      </c>
    </row>
    <row r="542" spans="4:8" x14ac:dyDescent="0.3">
      <c r="D542">
        <v>18</v>
      </c>
      <c r="E542" t="s">
        <v>23</v>
      </c>
      <c r="G542">
        <v>15</v>
      </c>
      <c r="H542" t="s">
        <v>31</v>
      </c>
    </row>
    <row r="543" spans="4:8" x14ac:dyDescent="0.3">
      <c r="D543">
        <v>13</v>
      </c>
      <c r="E543" t="s">
        <v>23</v>
      </c>
      <c r="G543">
        <v>11</v>
      </c>
      <c r="H543" t="s">
        <v>31</v>
      </c>
    </row>
    <row r="544" spans="4:8" x14ac:dyDescent="0.3">
      <c r="D544">
        <v>22</v>
      </c>
      <c r="E544" t="s">
        <v>23</v>
      </c>
      <c r="G544">
        <v>12</v>
      </c>
      <c r="H544" t="s">
        <v>31</v>
      </c>
    </row>
    <row r="545" spans="4:8" x14ac:dyDescent="0.3">
      <c r="D545">
        <v>13</v>
      </c>
      <c r="E545" t="s">
        <v>23</v>
      </c>
      <c r="G545">
        <v>14</v>
      </c>
      <c r="H545" t="s">
        <v>31</v>
      </c>
    </row>
    <row r="546" spans="4:8" x14ac:dyDescent="0.3">
      <c r="D546">
        <v>11</v>
      </c>
      <c r="E546" t="s">
        <v>23</v>
      </c>
      <c r="G546">
        <v>14</v>
      </c>
      <c r="H546" t="s">
        <v>31</v>
      </c>
    </row>
    <row r="547" spans="4:8" x14ac:dyDescent="0.3">
      <c r="D547">
        <v>24</v>
      </c>
      <c r="E547" t="s">
        <v>23</v>
      </c>
      <c r="G547">
        <v>15</v>
      </c>
      <c r="H547" t="s">
        <v>31</v>
      </c>
    </row>
    <row r="548" spans="4:8" x14ac:dyDescent="0.3">
      <c r="D548">
        <v>13</v>
      </c>
      <c r="E548" t="s">
        <v>23</v>
      </c>
      <c r="G548">
        <v>21</v>
      </c>
      <c r="H548" t="s">
        <v>31</v>
      </c>
    </row>
    <row r="549" spans="4:8" x14ac:dyDescent="0.3">
      <c r="D549">
        <v>14</v>
      </c>
      <c r="E549" t="s">
        <v>23</v>
      </c>
      <c r="G549">
        <v>11</v>
      </c>
      <c r="H549" t="s">
        <v>31</v>
      </c>
    </row>
    <row r="550" spans="4:8" x14ac:dyDescent="0.3">
      <c r="D550">
        <v>14</v>
      </c>
      <c r="E550" t="s">
        <v>23</v>
      </c>
      <c r="G550">
        <v>12</v>
      </c>
      <c r="H550" t="s">
        <v>31</v>
      </c>
    </row>
    <row r="551" spans="4:8" x14ac:dyDescent="0.3">
      <c r="D551">
        <v>21</v>
      </c>
      <c r="E551" t="s">
        <v>23</v>
      </c>
      <c r="G551">
        <v>13</v>
      </c>
      <c r="H551" t="s">
        <v>31</v>
      </c>
    </row>
    <row r="552" spans="4:8" x14ac:dyDescent="0.3">
      <c r="D552">
        <v>13</v>
      </c>
      <c r="E552" t="s">
        <v>23</v>
      </c>
      <c r="G552">
        <v>17</v>
      </c>
      <c r="H552" t="s">
        <v>31</v>
      </c>
    </row>
    <row r="553" spans="4:8" x14ac:dyDescent="0.3">
      <c r="D553">
        <v>19</v>
      </c>
      <c r="E553" t="s">
        <v>23</v>
      </c>
      <c r="G553">
        <v>11</v>
      </c>
      <c r="H553" t="s">
        <v>31</v>
      </c>
    </row>
    <row r="554" spans="4:8" x14ac:dyDescent="0.3">
      <c r="D554">
        <v>17</v>
      </c>
      <c r="E554" t="s">
        <v>23</v>
      </c>
      <c r="G554">
        <v>11</v>
      </c>
      <c r="H554" t="s">
        <v>31</v>
      </c>
    </row>
    <row r="555" spans="4:8" x14ac:dyDescent="0.3">
      <c r="D555">
        <v>18</v>
      </c>
      <c r="E555" t="s">
        <v>23</v>
      </c>
      <c r="G555">
        <v>17</v>
      </c>
      <c r="H555" t="s">
        <v>31</v>
      </c>
    </row>
    <row r="556" spans="4:8" x14ac:dyDescent="0.3">
      <c r="D556">
        <v>19</v>
      </c>
      <c r="E556" t="s">
        <v>23</v>
      </c>
      <c r="G556">
        <v>13</v>
      </c>
      <c r="H556" t="s">
        <v>31</v>
      </c>
    </row>
    <row r="557" spans="4:8" x14ac:dyDescent="0.3">
      <c r="D557">
        <v>13</v>
      </c>
      <c r="E557" t="s">
        <v>23</v>
      </c>
      <c r="G557">
        <v>18</v>
      </c>
      <c r="H557" t="s">
        <v>31</v>
      </c>
    </row>
    <row r="558" spans="4:8" x14ac:dyDescent="0.3">
      <c r="D558">
        <v>18</v>
      </c>
      <c r="E558" t="s">
        <v>23</v>
      </c>
      <c r="G558">
        <v>12</v>
      </c>
      <c r="H558" t="s">
        <v>31</v>
      </c>
    </row>
    <row r="559" spans="4:8" x14ac:dyDescent="0.3">
      <c r="D559">
        <v>21</v>
      </c>
      <c r="E559" t="s">
        <v>23</v>
      </c>
      <c r="G559">
        <v>14</v>
      </c>
      <c r="H559" t="s">
        <v>31</v>
      </c>
    </row>
    <row r="560" spans="4:8" x14ac:dyDescent="0.3">
      <c r="D560">
        <v>14</v>
      </c>
      <c r="E560" t="s">
        <v>23</v>
      </c>
      <c r="G560">
        <v>20</v>
      </c>
      <c r="H560" t="s">
        <v>31</v>
      </c>
    </row>
    <row r="561" spans="4:8" x14ac:dyDescent="0.3">
      <c r="D561">
        <v>17</v>
      </c>
      <c r="E561" t="s">
        <v>23</v>
      </c>
      <c r="G561">
        <v>18</v>
      </c>
      <c r="H561" t="s">
        <v>31</v>
      </c>
    </row>
    <row r="562" spans="4:8" x14ac:dyDescent="0.3">
      <c r="D562">
        <v>11</v>
      </c>
      <c r="E562" t="s">
        <v>23</v>
      </c>
      <c r="G562">
        <v>20</v>
      </c>
      <c r="H562" t="s">
        <v>31</v>
      </c>
    </row>
    <row r="563" spans="4:8" x14ac:dyDescent="0.3">
      <c r="D563">
        <v>15</v>
      </c>
      <c r="E563" t="s">
        <v>23</v>
      </c>
      <c r="G563">
        <v>17</v>
      </c>
      <c r="H563" t="s">
        <v>31</v>
      </c>
    </row>
    <row r="564" spans="4:8" x14ac:dyDescent="0.3">
      <c r="D564">
        <v>25</v>
      </c>
      <c r="E564" t="s">
        <v>23</v>
      </c>
      <c r="G564">
        <v>15</v>
      </c>
      <c r="H564" t="s">
        <v>31</v>
      </c>
    </row>
    <row r="565" spans="4:8" x14ac:dyDescent="0.3">
      <c r="D565">
        <v>11</v>
      </c>
      <c r="E565" t="s">
        <v>23</v>
      </c>
      <c r="G565">
        <v>21</v>
      </c>
      <c r="H565" t="s">
        <v>31</v>
      </c>
    </row>
    <row r="566" spans="4:8" x14ac:dyDescent="0.3">
      <c r="D566">
        <v>17</v>
      </c>
      <c r="E566" t="s">
        <v>23</v>
      </c>
      <c r="G566">
        <v>19</v>
      </c>
      <c r="H566" t="s">
        <v>31</v>
      </c>
    </row>
    <row r="567" spans="4:8" x14ac:dyDescent="0.3">
      <c r="D567">
        <v>13</v>
      </c>
      <c r="E567" t="s">
        <v>23</v>
      </c>
      <c r="G567">
        <v>12</v>
      </c>
      <c r="H567" t="s">
        <v>31</v>
      </c>
    </row>
    <row r="568" spans="4:8" x14ac:dyDescent="0.3">
      <c r="D568">
        <v>18</v>
      </c>
      <c r="E568" t="s">
        <v>23</v>
      </c>
      <c r="G568">
        <v>15</v>
      </c>
      <c r="H568" t="s">
        <v>31</v>
      </c>
    </row>
    <row r="569" spans="4:8" x14ac:dyDescent="0.3">
      <c r="D569">
        <v>18</v>
      </c>
      <c r="E569" t="s">
        <v>23</v>
      </c>
      <c r="G569">
        <v>13</v>
      </c>
      <c r="H569" t="s">
        <v>31</v>
      </c>
    </row>
    <row r="570" spans="4:8" x14ac:dyDescent="0.3">
      <c r="D570">
        <v>12</v>
      </c>
      <c r="E570" t="s">
        <v>23</v>
      </c>
      <c r="G570">
        <v>14</v>
      </c>
      <c r="H570" t="s">
        <v>31</v>
      </c>
    </row>
    <row r="571" spans="4:8" x14ac:dyDescent="0.3">
      <c r="D571">
        <v>12</v>
      </c>
      <c r="E571" t="s">
        <v>23</v>
      </c>
      <c r="G571">
        <v>14</v>
      </c>
      <c r="H571" t="s">
        <v>31</v>
      </c>
    </row>
    <row r="572" spans="4:8" x14ac:dyDescent="0.3">
      <c r="D572">
        <v>13</v>
      </c>
      <c r="E572" t="s">
        <v>23</v>
      </c>
      <c r="G572">
        <v>14</v>
      </c>
      <c r="H572" t="s">
        <v>31</v>
      </c>
    </row>
    <row r="573" spans="4:8" x14ac:dyDescent="0.3">
      <c r="D573">
        <v>21</v>
      </c>
      <c r="E573" t="s">
        <v>23</v>
      </c>
      <c r="G573">
        <v>18</v>
      </c>
      <c r="H573" t="s">
        <v>31</v>
      </c>
    </row>
    <row r="574" spans="4:8" x14ac:dyDescent="0.3">
      <c r="D574">
        <v>11</v>
      </c>
      <c r="E574" t="s">
        <v>23</v>
      </c>
      <c r="G574">
        <v>14</v>
      </c>
      <c r="H574" t="s">
        <v>31</v>
      </c>
    </row>
    <row r="575" spans="4:8" x14ac:dyDescent="0.3">
      <c r="D575">
        <v>14</v>
      </c>
      <c r="E575" t="s">
        <v>23</v>
      </c>
      <c r="G575">
        <v>17</v>
      </c>
      <c r="H575" t="s">
        <v>31</v>
      </c>
    </row>
    <row r="576" spans="4:8" x14ac:dyDescent="0.3">
      <c r="D576">
        <v>12</v>
      </c>
      <c r="E576" t="s">
        <v>23</v>
      </c>
      <c r="G576">
        <v>12</v>
      </c>
      <c r="H576" t="s">
        <v>31</v>
      </c>
    </row>
    <row r="577" spans="4:8" x14ac:dyDescent="0.3">
      <c r="D577">
        <v>11</v>
      </c>
      <c r="E577" t="s">
        <v>23</v>
      </c>
      <c r="G577">
        <v>16</v>
      </c>
      <c r="H577" t="s">
        <v>31</v>
      </c>
    </row>
    <row r="578" spans="4:8" x14ac:dyDescent="0.3">
      <c r="D578">
        <v>12</v>
      </c>
      <c r="E578" t="s">
        <v>23</v>
      </c>
      <c r="G578">
        <v>13</v>
      </c>
      <c r="H578" t="s">
        <v>31</v>
      </c>
    </row>
    <row r="579" spans="4:8" x14ac:dyDescent="0.3">
      <c r="D579">
        <v>15</v>
      </c>
      <c r="E579" t="s">
        <v>23</v>
      </c>
      <c r="G579">
        <v>15</v>
      </c>
      <c r="H579" t="s">
        <v>31</v>
      </c>
    </row>
    <row r="580" spans="4:8" x14ac:dyDescent="0.3">
      <c r="D580">
        <v>16</v>
      </c>
      <c r="E580" t="s">
        <v>23</v>
      </c>
      <c r="G580">
        <v>13</v>
      </c>
      <c r="H580" t="s">
        <v>31</v>
      </c>
    </row>
    <row r="581" spans="4:8" x14ac:dyDescent="0.3">
      <c r="D581">
        <v>15</v>
      </c>
      <c r="E581" t="s">
        <v>23</v>
      </c>
      <c r="G581">
        <v>24</v>
      </c>
      <c r="H581" t="s">
        <v>31</v>
      </c>
    </row>
    <row r="582" spans="4:8" x14ac:dyDescent="0.3">
      <c r="D582">
        <v>24</v>
      </c>
      <c r="E582" t="s">
        <v>23</v>
      </c>
      <c r="G582">
        <v>16</v>
      </c>
      <c r="H582" t="s">
        <v>31</v>
      </c>
    </row>
    <row r="583" spans="4:8" x14ac:dyDescent="0.3">
      <c r="D583">
        <v>13</v>
      </c>
      <c r="E583" t="s">
        <v>23</v>
      </c>
      <c r="G583">
        <v>19</v>
      </c>
      <c r="H583" t="s">
        <v>31</v>
      </c>
    </row>
    <row r="584" spans="4:8" x14ac:dyDescent="0.3">
      <c r="D584">
        <v>11</v>
      </c>
      <c r="E584" t="s">
        <v>23</v>
      </c>
      <c r="G584">
        <v>18</v>
      </c>
      <c r="H584" t="s">
        <v>31</v>
      </c>
    </row>
    <row r="585" spans="4:8" x14ac:dyDescent="0.3">
      <c r="D585">
        <v>13</v>
      </c>
      <c r="E585" t="s">
        <v>23</v>
      </c>
      <c r="G585">
        <v>11</v>
      </c>
      <c r="H585" t="s">
        <v>31</v>
      </c>
    </row>
    <row r="586" spans="4:8" x14ac:dyDescent="0.3">
      <c r="D586">
        <v>13</v>
      </c>
      <c r="E586" t="s">
        <v>23</v>
      </c>
      <c r="G586">
        <v>11</v>
      </c>
      <c r="H586" t="s">
        <v>31</v>
      </c>
    </row>
    <row r="587" spans="4:8" x14ac:dyDescent="0.3">
      <c r="D587">
        <v>18</v>
      </c>
      <c r="E587" t="s">
        <v>23</v>
      </c>
      <c r="G587">
        <v>14</v>
      </c>
      <c r="H587" t="s">
        <v>31</v>
      </c>
    </row>
    <row r="588" spans="4:8" x14ac:dyDescent="0.3">
      <c r="D588">
        <v>16</v>
      </c>
      <c r="E588" t="s">
        <v>23</v>
      </c>
      <c r="G588">
        <v>19</v>
      </c>
      <c r="H588" t="s">
        <v>31</v>
      </c>
    </row>
    <row r="589" spans="4:8" x14ac:dyDescent="0.3">
      <c r="D589">
        <v>19</v>
      </c>
      <c r="E589" t="s">
        <v>23</v>
      </c>
      <c r="G589">
        <v>13</v>
      </c>
      <c r="H589" t="s">
        <v>31</v>
      </c>
    </row>
    <row r="590" spans="4:8" x14ac:dyDescent="0.3">
      <c r="D590">
        <v>22</v>
      </c>
      <c r="E590" t="s">
        <v>23</v>
      </c>
      <c r="G590">
        <v>13</v>
      </c>
      <c r="H590" t="s">
        <v>31</v>
      </c>
    </row>
    <row r="591" spans="4:8" x14ac:dyDescent="0.3">
      <c r="D591">
        <v>11</v>
      </c>
      <c r="E591" t="s">
        <v>23</v>
      </c>
      <c r="G591">
        <v>20</v>
      </c>
      <c r="H591" t="s">
        <v>31</v>
      </c>
    </row>
    <row r="592" spans="4:8" x14ac:dyDescent="0.3">
      <c r="D592">
        <v>20</v>
      </c>
      <c r="E592" t="s">
        <v>23</v>
      </c>
      <c r="G592">
        <v>13</v>
      </c>
      <c r="H592" t="s">
        <v>31</v>
      </c>
    </row>
    <row r="593" spans="4:8" x14ac:dyDescent="0.3">
      <c r="D593">
        <v>18</v>
      </c>
      <c r="E593" t="s">
        <v>23</v>
      </c>
      <c r="G593">
        <v>19</v>
      </c>
      <c r="H593" t="s">
        <v>31</v>
      </c>
    </row>
    <row r="594" spans="4:8" x14ac:dyDescent="0.3">
      <c r="D594">
        <v>14</v>
      </c>
      <c r="E594" t="s">
        <v>23</v>
      </c>
      <c r="G594">
        <v>14</v>
      </c>
      <c r="H594" t="s">
        <v>31</v>
      </c>
    </row>
    <row r="595" spans="4:8" x14ac:dyDescent="0.3">
      <c r="D595">
        <v>22</v>
      </c>
      <c r="E595" t="s">
        <v>23</v>
      </c>
      <c r="G595">
        <v>11</v>
      </c>
      <c r="H595" t="s">
        <v>31</v>
      </c>
    </row>
    <row r="596" spans="4:8" x14ac:dyDescent="0.3">
      <c r="D596">
        <v>13</v>
      </c>
      <c r="E596" t="s">
        <v>23</v>
      </c>
      <c r="G596">
        <v>13</v>
      </c>
      <c r="H596" t="s">
        <v>31</v>
      </c>
    </row>
    <row r="597" spans="4:8" x14ac:dyDescent="0.3">
      <c r="D597">
        <v>17</v>
      </c>
      <c r="E597" t="s">
        <v>23</v>
      </c>
      <c r="G597">
        <v>14</v>
      </c>
      <c r="H597" t="s">
        <v>31</v>
      </c>
    </row>
    <row r="598" spans="4:8" x14ac:dyDescent="0.3">
      <c r="D598">
        <v>15</v>
      </c>
      <c r="E598" t="s">
        <v>23</v>
      </c>
      <c r="G598">
        <v>17</v>
      </c>
      <c r="H598" t="s">
        <v>31</v>
      </c>
    </row>
    <row r="599" spans="4:8" x14ac:dyDescent="0.3">
      <c r="D599">
        <v>17</v>
      </c>
      <c r="E599" t="s">
        <v>23</v>
      </c>
      <c r="G599">
        <v>13</v>
      </c>
      <c r="H599" t="s">
        <v>31</v>
      </c>
    </row>
    <row r="600" spans="4:8" x14ac:dyDescent="0.3">
      <c r="D600">
        <v>11</v>
      </c>
      <c r="E600" t="s">
        <v>23</v>
      </c>
      <c r="G600">
        <v>15</v>
      </c>
      <c r="H600" t="s">
        <v>31</v>
      </c>
    </row>
    <row r="601" spans="4:8" x14ac:dyDescent="0.3">
      <c r="D601">
        <v>18</v>
      </c>
      <c r="E601" t="s">
        <v>23</v>
      </c>
      <c r="G601">
        <v>18</v>
      </c>
      <c r="H601" t="s">
        <v>31</v>
      </c>
    </row>
    <row r="602" spans="4:8" x14ac:dyDescent="0.3">
      <c r="D602">
        <v>15</v>
      </c>
      <c r="E602" t="s">
        <v>23</v>
      </c>
      <c r="G602">
        <v>18</v>
      </c>
      <c r="H602" t="s">
        <v>31</v>
      </c>
    </row>
    <row r="603" spans="4:8" x14ac:dyDescent="0.3">
      <c r="D603">
        <v>24</v>
      </c>
      <c r="E603" t="s">
        <v>23</v>
      </c>
      <c r="G603">
        <v>15</v>
      </c>
      <c r="H603" t="s">
        <v>31</v>
      </c>
    </row>
    <row r="604" spans="4:8" x14ac:dyDescent="0.3">
      <c r="D604">
        <v>12</v>
      </c>
      <c r="E604" t="s">
        <v>23</v>
      </c>
      <c r="G604">
        <v>19</v>
      </c>
      <c r="H604" t="s">
        <v>31</v>
      </c>
    </row>
    <row r="605" spans="4:8" x14ac:dyDescent="0.3">
      <c r="D605">
        <v>11</v>
      </c>
      <c r="E605" t="s">
        <v>23</v>
      </c>
      <c r="G605">
        <v>14</v>
      </c>
      <c r="H605" t="s">
        <v>31</v>
      </c>
    </row>
    <row r="606" spans="4:8" x14ac:dyDescent="0.3">
      <c r="D606">
        <v>11</v>
      </c>
      <c r="E606" t="s">
        <v>23</v>
      </c>
      <c r="G606">
        <v>19</v>
      </c>
      <c r="H606" t="s">
        <v>31</v>
      </c>
    </row>
    <row r="607" spans="4:8" x14ac:dyDescent="0.3">
      <c r="D607">
        <v>12</v>
      </c>
      <c r="E607" t="s">
        <v>23</v>
      </c>
      <c r="G607">
        <v>11</v>
      </c>
      <c r="H607" t="s">
        <v>31</v>
      </c>
    </row>
    <row r="608" spans="4:8" x14ac:dyDescent="0.3">
      <c r="D608">
        <v>15</v>
      </c>
      <c r="E608" t="s">
        <v>23</v>
      </c>
      <c r="G608">
        <v>15</v>
      </c>
      <c r="H608" t="s">
        <v>31</v>
      </c>
    </row>
    <row r="609" spans="4:8" x14ac:dyDescent="0.3">
      <c r="D609">
        <v>17</v>
      </c>
      <c r="E609" t="s">
        <v>23</v>
      </c>
      <c r="G609">
        <v>13</v>
      </c>
      <c r="H609" t="s">
        <v>31</v>
      </c>
    </row>
    <row r="610" spans="4:8" x14ac:dyDescent="0.3">
      <c r="D610">
        <v>12</v>
      </c>
      <c r="E610" t="s">
        <v>23</v>
      </c>
      <c r="G610">
        <v>23</v>
      </c>
      <c r="H610" t="s">
        <v>31</v>
      </c>
    </row>
    <row r="611" spans="4:8" x14ac:dyDescent="0.3">
      <c r="D611">
        <v>15</v>
      </c>
      <c r="E611" t="s">
        <v>23</v>
      </c>
      <c r="G611">
        <v>16</v>
      </c>
      <c r="H611" t="s">
        <v>31</v>
      </c>
    </row>
    <row r="612" spans="4:8" x14ac:dyDescent="0.3">
      <c r="D612">
        <v>13</v>
      </c>
      <c r="E612" t="s">
        <v>23</v>
      </c>
      <c r="G612">
        <v>20</v>
      </c>
      <c r="H612" t="s">
        <v>31</v>
      </c>
    </row>
    <row r="613" spans="4:8" x14ac:dyDescent="0.3">
      <c r="D613">
        <v>14</v>
      </c>
      <c r="E613" t="s">
        <v>23</v>
      </c>
      <c r="G613">
        <v>17</v>
      </c>
      <c r="H613" t="s">
        <v>31</v>
      </c>
    </row>
    <row r="614" spans="4:8" x14ac:dyDescent="0.3">
      <c r="D614">
        <v>14</v>
      </c>
      <c r="E614" t="s">
        <v>23</v>
      </c>
      <c r="G614">
        <v>15</v>
      </c>
      <c r="H614" t="s">
        <v>31</v>
      </c>
    </row>
    <row r="615" spans="4:8" x14ac:dyDescent="0.3">
      <c r="D615">
        <v>16</v>
      </c>
      <c r="E615" t="s">
        <v>23</v>
      </c>
      <c r="G615">
        <v>17</v>
      </c>
      <c r="H615" t="s">
        <v>31</v>
      </c>
    </row>
    <row r="616" spans="4:8" x14ac:dyDescent="0.3">
      <c r="D616">
        <v>20</v>
      </c>
      <c r="E616" t="s">
        <v>23</v>
      </c>
      <c r="G616">
        <v>12</v>
      </c>
      <c r="H616" t="s">
        <v>31</v>
      </c>
    </row>
    <row r="617" spans="4:8" x14ac:dyDescent="0.3">
      <c r="D617">
        <v>13</v>
      </c>
      <c r="E617" t="s">
        <v>23</v>
      </c>
      <c r="G617">
        <v>17</v>
      </c>
      <c r="H617" t="s">
        <v>31</v>
      </c>
    </row>
    <row r="618" spans="4:8" x14ac:dyDescent="0.3">
      <c r="D618">
        <v>18</v>
      </c>
      <c r="E618" t="s">
        <v>23</v>
      </c>
      <c r="G618">
        <v>15</v>
      </c>
      <c r="H618" t="s">
        <v>31</v>
      </c>
    </row>
    <row r="619" spans="4:8" x14ac:dyDescent="0.3">
      <c r="D619">
        <v>13</v>
      </c>
      <c r="E619" t="s">
        <v>23</v>
      </c>
      <c r="G619">
        <v>14</v>
      </c>
      <c r="H619" t="s">
        <v>31</v>
      </c>
    </row>
    <row r="620" spans="4:8" x14ac:dyDescent="0.3">
      <c r="D620">
        <v>15</v>
      </c>
      <c r="E620" t="s">
        <v>23</v>
      </c>
      <c r="G620">
        <v>13</v>
      </c>
      <c r="H620" t="s">
        <v>31</v>
      </c>
    </row>
    <row r="621" spans="4:8" x14ac:dyDescent="0.3">
      <c r="D621">
        <v>14</v>
      </c>
      <c r="E621" t="s">
        <v>23</v>
      </c>
      <c r="G621">
        <v>13</v>
      </c>
      <c r="H621" t="s">
        <v>31</v>
      </c>
    </row>
    <row r="622" spans="4:8" x14ac:dyDescent="0.3">
      <c r="D622">
        <v>22</v>
      </c>
      <c r="E622" t="s">
        <v>23</v>
      </c>
      <c r="G622">
        <v>25</v>
      </c>
      <c r="H622" t="s">
        <v>31</v>
      </c>
    </row>
    <row r="623" spans="4:8" x14ac:dyDescent="0.3">
      <c r="D623">
        <v>12</v>
      </c>
      <c r="E623" t="s">
        <v>23</v>
      </c>
      <c r="G623">
        <v>19</v>
      </c>
      <c r="H623" t="s">
        <v>31</v>
      </c>
    </row>
    <row r="624" spans="4:8" x14ac:dyDescent="0.3">
      <c r="D624">
        <v>18</v>
      </c>
      <c r="E624" t="s">
        <v>23</v>
      </c>
      <c r="G624">
        <v>16</v>
      </c>
      <c r="H624" t="s">
        <v>31</v>
      </c>
    </row>
    <row r="625" spans="4:8" x14ac:dyDescent="0.3">
      <c r="D625">
        <v>12</v>
      </c>
      <c r="E625" t="s">
        <v>23</v>
      </c>
      <c r="G625">
        <v>12</v>
      </c>
      <c r="H625" t="s">
        <v>31</v>
      </c>
    </row>
    <row r="626" spans="4:8" x14ac:dyDescent="0.3">
      <c r="D626">
        <v>16</v>
      </c>
      <c r="E626" t="s">
        <v>23</v>
      </c>
      <c r="G626">
        <v>12</v>
      </c>
      <c r="H626" t="s">
        <v>31</v>
      </c>
    </row>
    <row r="627" spans="4:8" x14ac:dyDescent="0.3">
      <c r="D627">
        <v>13</v>
      </c>
      <c r="E627" t="s">
        <v>23</v>
      </c>
      <c r="G627">
        <v>12</v>
      </c>
      <c r="H627" t="s">
        <v>31</v>
      </c>
    </row>
    <row r="628" spans="4:8" x14ac:dyDescent="0.3">
      <c r="D628">
        <v>13</v>
      </c>
      <c r="E628" t="s">
        <v>23</v>
      </c>
      <c r="G628">
        <v>16</v>
      </c>
      <c r="H628" t="s">
        <v>31</v>
      </c>
    </row>
    <row r="629" spans="4:8" x14ac:dyDescent="0.3">
      <c r="D629">
        <v>12</v>
      </c>
      <c r="E629" t="s">
        <v>23</v>
      </c>
      <c r="G629">
        <v>11</v>
      </c>
      <c r="H629" t="s">
        <v>31</v>
      </c>
    </row>
    <row r="630" spans="4:8" x14ac:dyDescent="0.3">
      <c r="D630">
        <v>11</v>
      </c>
      <c r="E630" t="s">
        <v>23</v>
      </c>
      <c r="G630">
        <v>12</v>
      </c>
      <c r="H630" t="s">
        <v>31</v>
      </c>
    </row>
    <row r="631" spans="4:8" x14ac:dyDescent="0.3">
      <c r="D631">
        <v>16</v>
      </c>
      <c r="E631" t="s">
        <v>23</v>
      </c>
      <c r="G631">
        <v>12</v>
      </c>
      <c r="H631" t="s">
        <v>31</v>
      </c>
    </row>
    <row r="632" spans="4:8" x14ac:dyDescent="0.3">
      <c r="D632">
        <v>12</v>
      </c>
      <c r="E632" t="s">
        <v>23</v>
      </c>
      <c r="G632">
        <v>19</v>
      </c>
      <c r="H632" t="s">
        <v>31</v>
      </c>
    </row>
    <row r="633" spans="4:8" x14ac:dyDescent="0.3">
      <c r="D633">
        <v>14</v>
      </c>
      <c r="E633" t="s">
        <v>23</v>
      </c>
      <c r="G633">
        <v>14</v>
      </c>
      <c r="H633" t="s">
        <v>31</v>
      </c>
    </row>
    <row r="634" spans="4:8" x14ac:dyDescent="0.3">
      <c r="D634">
        <v>14</v>
      </c>
      <c r="E634" t="s">
        <v>23</v>
      </c>
      <c r="G634">
        <v>12</v>
      </c>
      <c r="H634" t="s">
        <v>31</v>
      </c>
    </row>
    <row r="635" spans="4:8" x14ac:dyDescent="0.3">
      <c r="D635">
        <v>22</v>
      </c>
      <c r="E635" t="s">
        <v>23</v>
      </c>
      <c r="G635">
        <v>11</v>
      </c>
      <c r="H635" t="s">
        <v>31</v>
      </c>
    </row>
    <row r="636" spans="4:8" x14ac:dyDescent="0.3">
      <c r="D636">
        <v>16</v>
      </c>
      <c r="E636" t="s">
        <v>23</v>
      </c>
      <c r="G636">
        <v>20</v>
      </c>
      <c r="H636" t="s">
        <v>31</v>
      </c>
    </row>
    <row r="637" spans="4:8" x14ac:dyDescent="0.3">
      <c r="D637">
        <v>11</v>
      </c>
      <c r="E637" t="s">
        <v>23</v>
      </c>
      <c r="G637">
        <v>13</v>
      </c>
      <c r="H637" t="s">
        <v>31</v>
      </c>
    </row>
    <row r="638" spans="4:8" x14ac:dyDescent="0.3">
      <c r="D638">
        <v>15</v>
      </c>
      <c r="E638" t="s">
        <v>23</v>
      </c>
      <c r="G638">
        <v>14</v>
      </c>
      <c r="H638" t="s">
        <v>31</v>
      </c>
    </row>
    <row r="639" spans="4:8" x14ac:dyDescent="0.3">
      <c r="D639">
        <v>14</v>
      </c>
      <c r="E639" t="s">
        <v>23</v>
      </c>
      <c r="G639">
        <v>13</v>
      </c>
      <c r="H639" t="s">
        <v>31</v>
      </c>
    </row>
    <row r="640" spans="4:8" x14ac:dyDescent="0.3">
      <c r="D640">
        <v>13</v>
      </c>
      <c r="E640" t="s">
        <v>23</v>
      </c>
      <c r="G640">
        <v>13</v>
      </c>
      <c r="H640" t="s">
        <v>31</v>
      </c>
    </row>
    <row r="641" spans="4:8" x14ac:dyDescent="0.3">
      <c r="D641">
        <v>17</v>
      </c>
      <c r="E641" t="s">
        <v>23</v>
      </c>
      <c r="G641">
        <v>14</v>
      </c>
      <c r="H641" t="s">
        <v>31</v>
      </c>
    </row>
    <row r="642" spans="4:8" x14ac:dyDescent="0.3">
      <c r="D642">
        <v>11</v>
      </c>
      <c r="E642" t="s">
        <v>23</v>
      </c>
      <c r="G642">
        <v>12</v>
      </c>
      <c r="H642" t="s">
        <v>31</v>
      </c>
    </row>
    <row r="643" spans="4:8" x14ac:dyDescent="0.3">
      <c r="D643">
        <v>19</v>
      </c>
      <c r="E643" t="s">
        <v>23</v>
      </c>
      <c r="G643">
        <v>14</v>
      </c>
      <c r="H643" t="s">
        <v>31</v>
      </c>
    </row>
    <row r="644" spans="4:8" x14ac:dyDescent="0.3">
      <c r="D644">
        <v>14</v>
      </c>
      <c r="E644" t="s">
        <v>23</v>
      </c>
      <c r="G644">
        <v>14</v>
      </c>
      <c r="H644" t="s">
        <v>31</v>
      </c>
    </row>
    <row r="645" spans="4:8" x14ac:dyDescent="0.3">
      <c r="D645">
        <v>13</v>
      </c>
      <c r="E645" t="s">
        <v>23</v>
      </c>
      <c r="G645">
        <v>12</v>
      </c>
      <c r="H645" t="s">
        <v>31</v>
      </c>
    </row>
    <row r="646" spans="4:8" x14ac:dyDescent="0.3">
      <c r="D646">
        <v>12</v>
      </c>
      <c r="E646" t="s">
        <v>23</v>
      </c>
      <c r="G646">
        <v>22</v>
      </c>
      <c r="H646" t="s">
        <v>31</v>
      </c>
    </row>
    <row r="647" spans="4:8" x14ac:dyDescent="0.3">
      <c r="D647">
        <v>12</v>
      </c>
      <c r="E647" t="s">
        <v>23</v>
      </c>
      <c r="G647">
        <v>23</v>
      </c>
      <c r="H647" t="s">
        <v>31</v>
      </c>
    </row>
    <row r="648" spans="4:8" x14ac:dyDescent="0.3">
      <c r="D648">
        <v>15</v>
      </c>
      <c r="E648" t="s">
        <v>23</v>
      </c>
      <c r="G648">
        <v>11</v>
      </c>
      <c r="H648" t="s">
        <v>31</v>
      </c>
    </row>
    <row r="649" spans="4:8" x14ac:dyDescent="0.3">
      <c r="D649">
        <v>13</v>
      </c>
      <c r="E649" t="s">
        <v>23</v>
      </c>
      <c r="G649">
        <v>15</v>
      </c>
      <c r="H649" t="s">
        <v>31</v>
      </c>
    </row>
    <row r="650" spans="4:8" x14ac:dyDescent="0.3">
      <c r="D650">
        <v>18</v>
      </c>
      <c r="E650" t="s">
        <v>23</v>
      </c>
      <c r="G650">
        <v>11</v>
      </c>
      <c r="H650" t="s">
        <v>31</v>
      </c>
    </row>
    <row r="651" spans="4:8" x14ac:dyDescent="0.3">
      <c r="D651">
        <v>20</v>
      </c>
      <c r="E651" t="s">
        <v>23</v>
      </c>
      <c r="G651">
        <v>14</v>
      </c>
      <c r="H651" t="s">
        <v>31</v>
      </c>
    </row>
    <row r="652" spans="4:8" x14ac:dyDescent="0.3">
      <c r="D652">
        <v>19</v>
      </c>
      <c r="E652" t="s">
        <v>23</v>
      </c>
      <c r="G652">
        <v>14</v>
      </c>
      <c r="H652" t="s">
        <v>31</v>
      </c>
    </row>
    <row r="653" spans="4:8" x14ac:dyDescent="0.3">
      <c r="D653">
        <v>18</v>
      </c>
      <c r="E653" t="s">
        <v>23</v>
      </c>
      <c r="G653">
        <v>11</v>
      </c>
      <c r="H653" t="s">
        <v>31</v>
      </c>
    </row>
    <row r="654" spans="4:8" x14ac:dyDescent="0.3">
      <c r="D654">
        <v>13</v>
      </c>
      <c r="E654" t="s">
        <v>23</v>
      </c>
      <c r="G654">
        <v>17</v>
      </c>
      <c r="H654" t="s">
        <v>31</v>
      </c>
    </row>
    <row r="655" spans="4:8" x14ac:dyDescent="0.3">
      <c r="D655">
        <v>14</v>
      </c>
      <c r="E655" t="s">
        <v>23</v>
      </c>
      <c r="G655">
        <v>25</v>
      </c>
      <c r="H655" t="s">
        <v>31</v>
      </c>
    </row>
    <row r="656" spans="4:8" x14ac:dyDescent="0.3">
      <c r="D656">
        <v>15</v>
      </c>
      <c r="E656" t="s">
        <v>23</v>
      </c>
      <c r="G656">
        <v>12</v>
      </c>
      <c r="H656" t="s">
        <v>31</v>
      </c>
    </row>
    <row r="657" spans="4:8" x14ac:dyDescent="0.3">
      <c r="D657">
        <v>22</v>
      </c>
      <c r="E657" t="s">
        <v>23</v>
      </c>
      <c r="G657">
        <v>19</v>
      </c>
      <c r="H657" t="s">
        <v>31</v>
      </c>
    </row>
    <row r="658" spans="4:8" x14ac:dyDescent="0.3">
      <c r="D658">
        <v>22</v>
      </c>
      <c r="E658" t="s">
        <v>23</v>
      </c>
      <c r="G658">
        <v>12</v>
      </c>
      <c r="H658" t="s">
        <v>31</v>
      </c>
    </row>
    <row r="659" spans="4:8" x14ac:dyDescent="0.3">
      <c r="D659">
        <v>16</v>
      </c>
      <c r="E659" t="s">
        <v>23</v>
      </c>
      <c r="G659">
        <v>21</v>
      </c>
      <c r="H659" t="s">
        <v>31</v>
      </c>
    </row>
    <row r="660" spans="4:8" x14ac:dyDescent="0.3">
      <c r="D660">
        <v>17</v>
      </c>
      <c r="E660" t="s">
        <v>23</v>
      </c>
      <c r="G660">
        <v>11</v>
      </c>
      <c r="H660" t="s">
        <v>31</v>
      </c>
    </row>
    <row r="661" spans="4:8" x14ac:dyDescent="0.3">
      <c r="D661">
        <v>14</v>
      </c>
      <c r="E661" t="s">
        <v>23</v>
      </c>
      <c r="G661">
        <v>16</v>
      </c>
      <c r="H661" t="s">
        <v>31</v>
      </c>
    </row>
    <row r="662" spans="4:8" x14ac:dyDescent="0.3">
      <c r="D662">
        <v>15</v>
      </c>
      <c r="E662" t="s">
        <v>23</v>
      </c>
      <c r="G662">
        <v>17</v>
      </c>
      <c r="H662" t="s">
        <v>31</v>
      </c>
    </row>
    <row r="663" spans="4:8" x14ac:dyDescent="0.3">
      <c r="D663">
        <v>20</v>
      </c>
      <c r="E663" t="s">
        <v>23</v>
      </c>
      <c r="G663">
        <v>13</v>
      </c>
      <c r="H663" t="s">
        <v>31</v>
      </c>
    </row>
    <row r="664" spans="4:8" x14ac:dyDescent="0.3">
      <c r="D664">
        <v>14</v>
      </c>
      <c r="E664" t="s">
        <v>23</v>
      </c>
      <c r="G664">
        <v>15</v>
      </c>
      <c r="H664" t="s">
        <v>31</v>
      </c>
    </row>
    <row r="665" spans="4:8" x14ac:dyDescent="0.3">
      <c r="D665">
        <v>17</v>
      </c>
      <c r="E665" t="s">
        <v>23</v>
      </c>
      <c r="G665">
        <v>14</v>
      </c>
      <c r="H665" t="s">
        <v>31</v>
      </c>
    </row>
    <row r="666" spans="4:8" x14ac:dyDescent="0.3">
      <c r="D666">
        <v>22</v>
      </c>
      <c r="E666" t="s">
        <v>23</v>
      </c>
      <c r="G666">
        <v>15</v>
      </c>
      <c r="H666" t="s">
        <v>31</v>
      </c>
    </row>
    <row r="667" spans="4:8" x14ac:dyDescent="0.3">
      <c r="D667">
        <v>13</v>
      </c>
      <c r="E667" t="s">
        <v>23</v>
      </c>
      <c r="G667">
        <v>11</v>
      </c>
      <c r="H667" t="s">
        <v>31</v>
      </c>
    </row>
    <row r="668" spans="4:8" x14ac:dyDescent="0.3">
      <c r="D668">
        <v>19</v>
      </c>
      <c r="E668" t="s">
        <v>23</v>
      </c>
      <c r="G668">
        <v>25</v>
      </c>
      <c r="H668" t="s">
        <v>31</v>
      </c>
    </row>
    <row r="669" spans="4:8" x14ac:dyDescent="0.3">
      <c r="D669">
        <v>14</v>
      </c>
      <c r="E669" t="s">
        <v>23</v>
      </c>
      <c r="G669">
        <v>24</v>
      </c>
      <c r="H669" t="s">
        <v>31</v>
      </c>
    </row>
    <row r="670" spans="4:8" x14ac:dyDescent="0.3">
      <c r="D670">
        <v>22</v>
      </c>
      <c r="E670" t="s">
        <v>23</v>
      </c>
      <c r="G670">
        <v>14</v>
      </c>
      <c r="H670" t="s">
        <v>31</v>
      </c>
    </row>
    <row r="671" spans="4:8" x14ac:dyDescent="0.3">
      <c r="D671">
        <v>17</v>
      </c>
      <c r="E671" t="s">
        <v>23</v>
      </c>
      <c r="G671">
        <v>15</v>
      </c>
      <c r="H671" t="s">
        <v>31</v>
      </c>
    </row>
    <row r="672" spans="4:8" x14ac:dyDescent="0.3">
      <c r="D672">
        <v>16</v>
      </c>
      <c r="E672" t="s">
        <v>23</v>
      </c>
      <c r="G672">
        <v>12</v>
      </c>
      <c r="H672" t="s">
        <v>31</v>
      </c>
    </row>
    <row r="673" spans="4:8" x14ac:dyDescent="0.3">
      <c r="D673">
        <v>11</v>
      </c>
      <c r="E673" t="s">
        <v>23</v>
      </c>
      <c r="G673">
        <v>19</v>
      </c>
      <c r="H673" t="s">
        <v>31</v>
      </c>
    </row>
    <row r="674" spans="4:8" x14ac:dyDescent="0.3">
      <c r="D674">
        <v>11</v>
      </c>
      <c r="E674" t="s">
        <v>23</v>
      </c>
      <c r="G674">
        <v>13</v>
      </c>
      <c r="H674" t="s">
        <v>31</v>
      </c>
    </row>
    <row r="675" spans="4:8" x14ac:dyDescent="0.3">
      <c r="D675">
        <v>14</v>
      </c>
      <c r="E675" t="s">
        <v>23</v>
      </c>
      <c r="G675">
        <v>12</v>
      </c>
      <c r="H675" t="s">
        <v>31</v>
      </c>
    </row>
    <row r="676" spans="4:8" x14ac:dyDescent="0.3">
      <c r="D676">
        <v>11</v>
      </c>
      <c r="E676" t="s">
        <v>23</v>
      </c>
      <c r="G676">
        <v>13</v>
      </c>
      <c r="H676" t="s">
        <v>31</v>
      </c>
    </row>
    <row r="677" spans="4:8" x14ac:dyDescent="0.3">
      <c r="D677">
        <v>15</v>
      </c>
      <c r="E677" t="s">
        <v>23</v>
      </c>
      <c r="G677">
        <v>13</v>
      </c>
      <c r="H677" t="s">
        <v>31</v>
      </c>
    </row>
    <row r="678" spans="4:8" x14ac:dyDescent="0.3">
      <c r="D678">
        <v>20</v>
      </c>
      <c r="E678" t="s">
        <v>23</v>
      </c>
      <c r="G678">
        <v>14</v>
      </c>
      <c r="H678" t="s">
        <v>31</v>
      </c>
    </row>
    <row r="679" spans="4:8" x14ac:dyDescent="0.3">
      <c r="D679">
        <v>12</v>
      </c>
      <c r="E679" t="s">
        <v>23</v>
      </c>
      <c r="G679">
        <v>11</v>
      </c>
      <c r="H679" t="s">
        <v>31</v>
      </c>
    </row>
    <row r="680" spans="4:8" x14ac:dyDescent="0.3">
      <c r="D680">
        <v>11</v>
      </c>
      <c r="E680" t="s">
        <v>23</v>
      </c>
      <c r="G680">
        <v>11</v>
      </c>
      <c r="H680" t="s">
        <v>31</v>
      </c>
    </row>
    <row r="681" spans="4:8" x14ac:dyDescent="0.3">
      <c r="D681">
        <v>17</v>
      </c>
      <c r="E681" t="s">
        <v>23</v>
      </c>
      <c r="G681">
        <v>12</v>
      </c>
      <c r="H681" t="s">
        <v>31</v>
      </c>
    </row>
    <row r="682" spans="4:8" x14ac:dyDescent="0.3">
      <c r="D682">
        <v>11</v>
      </c>
      <c r="E682" t="s">
        <v>23</v>
      </c>
      <c r="G682">
        <v>13</v>
      </c>
      <c r="H682" t="s">
        <v>31</v>
      </c>
    </row>
    <row r="683" spans="4:8" x14ac:dyDescent="0.3">
      <c r="D683">
        <v>14</v>
      </c>
      <c r="E683" t="s">
        <v>23</v>
      </c>
      <c r="G683">
        <v>16</v>
      </c>
      <c r="H683" t="s">
        <v>31</v>
      </c>
    </row>
    <row r="684" spans="4:8" x14ac:dyDescent="0.3">
      <c r="D684">
        <v>19</v>
      </c>
      <c r="E684" t="s">
        <v>23</v>
      </c>
      <c r="G684">
        <v>22</v>
      </c>
      <c r="H684" t="s">
        <v>31</v>
      </c>
    </row>
    <row r="685" spans="4:8" x14ac:dyDescent="0.3">
      <c r="D685">
        <v>13</v>
      </c>
      <c r="E685" t="s">
        <v>23</v>
      </c>
      <c r="G685">
        <v>18</v>
      </c>
      <c r="H685" t="s">
        <v>31</v>
      </c>
    </row>
    <row r="686" spans="4:8" x14ac:dyDescent="0.3">
      <c r="D686">
        <v>12</v>
      </c>
      <c r="E686" t="s">
        <v>23</v>
      </c>
      <c r="G686">
        <v>22</v>
      </c>
      <c r="H686" t="s">
        <v>31</v>
      </c>
    </row>
    <row r="687" spans="4:8" x14ac:dyDescent="0.3">
      <c r="D687">
        <v>17</v>
      </c>
      <c r="E687" t="s">
        <v>23</v>
      </c>
      <c r="G687">
        <v>17</v>
      </c>
      <c r="H687" t="s">
        <v>31</v>
      </c>
    </row>
    <row r="688" spans="4:8" x14ac:dyDescent="0.3">
      <c r="D688">
        <v>11</v>
      </c>
      <c r="E688" t="s">
        <v>23</v>
      </c>
      <c r="G688">
        <v>22</v>
      </c>
      <c r="H688" t="s">
        <v>31</v>
      </c>
    </row>
    <row r="689" spans="4:8" x14ac:dyDescent="0.3">
      <c r="D689">
        <v>12</v>
      </c>
      <c r="E689" t="s">
        <v>23</v>
      </c>
      <c r="G689">
        <v>13</v>
      </c>
      <c r="H689" t="s">
        <v>31</v>
      </c>
    </row>
    <row r="690" spans="4:8" x14ac:dyDescent="0.3">
      <c r="D690">
        <v>13</v>
      </c>
      <c r="E690" t="s">
        <v>23</v>
      </c>
      <c r="G690">
        <v>15</v>
      </c>
      <c r="H690" t="s">
        <v>31</v>
      </c>
    </row>
    <row r="691" spans="4:8" x14ac:dyDescent="0.3">
      <c r="D691">
        <v>13</v>
      </c>
      <c r="E691" t="s">
        <v>23</v>
      </c>
      <c r="G691">
        <v>19</v>
      </c>
      <c r="H691" t="s">
        <v>31</v>
      </c>
    </row>
    <row r="692" spans="4:8" x14ac:dyDescent="0.3">
      <c r="D692">
        <v>20</v>
      </c>
      <c r="E692" t="s">
        <v>23</v>
      </c>
      <c r="G692">
        <v>20</v>
      </c>
      <c r="H692" t="s">
        <v>31</v>
      </c>
    </row>
    <row r="693" spans="4:8" x14ac:dyDescent="0.3">
      <c r="D693">
        <v>17</v>
      </c>
      <c r="E693" t="s">
        <v>23</v>
      </c>
      <c r="G693">
        <v>13</v>
      </c>
      <c r="H693" t="s">
        <v>31</v>
      </c>
    </row>
    <row r="694" spans="4:8" x14ac:dyDescent="0.3">
      <c r="D694">
        <v>13</v>
      </c>
      <c r="E694" t="s">
        <v>23</v>
      </c>
      <c r="G694">
        <v>23</v>
      </c>
      <c r="H694" t="s">
        <v>31</v>
      </c>
    </row>
    <row r="695" spans="4:8" x14ac:dyDescent="0.3">
      <c r="D695">
        <v>17</v>
      </c>
      <c r="E695" t="s">
        <v>23</v>
      </c>
      <c r="G695">
        <v>22</v>
      </c>
      <c r="H695" t="s">
        <v>31</v>
      </c>
    </row>
    <row r="696" spans="4:8" x14ac:dyDescent="0.3">
      <c r="D696">
        <v>12</v>
      </c>
      <c r="E696" t="s">
        <v>23</v>
      </c>
      <c r="G696">
        <v>11</v>
      </c>
      <c r="H696" t="s">
        <v>31</v>
      </c>
    </row>
    <row r="697" spans="4:8" x14ac:dyDescent="0.3">
      <c r="D697">
        <v>13</v>
      </c>
      <c r="E697" t="s">
        <v>23</v>
      </c>
      <c r="G697">
        <v>15</v>
      </c>
      <c r="H697" t="s">
        <v>31</v>
      </c>
    </row>
    <row r="698" spans="4:8" x14ac:dyDescent="0.3">
      <c r="D698">
        <v>12</v>
      </c>
      <c r="E698" t="s">
        <v>23</v>
      </c>
      <c r="G698">
        <v>22</v>
      </c>
      <c r="H698" t="s">
        <v>31</v>
      </c>
    </row>
    <row r="699" spans="4:8" x14ac:dyDescent="0.3">
      <c r="D699">
        <v>22</v>
      </c>
      <c r="E699" t="s">
        <v>23</v>
      </c>
      <c r="G699">
        <v>21</v>
      </c>
      <c r="H699" t="s">
        <v>31</v>
      </c>
    </row>
    <row r="700" spans="4:8" x14ac:dyDescent="0.3">
      <c r="D700">
        <v>11</v>
      </c>
      <c r="E700" t="s">
        <v>23</v>
      </c>
      <c r="G700">
        <v>24</v>
      </c>
      <c r="H700" t="s">
        <v>31</v>
      </c>
    </row>
    <row r="701" spans="4:8" x14ac:dyDescent="0.3">
      <c r="D701">
        <v>22</v>
      </c>
      <c r="E701" t="s">
        <v>23</v>
      </c>
      <c r="G701">
        <v>12</v>
      </c>
      <c r="H701" t="s">
        <v>31</v>
      </c>
    </row>
    <row r="702" spans="4:8" x14ac:dyDescent="0.3">
      <c r="D702">
        <v>18</v>
      </c>
      <c r="E702" t="s">
        <v>23</v>
      </c>
      <c r="G702">
        <v>15</v>
      </c>
      <c r="H702" t="s">
        <v>31</v>
      </c>
    </row>
    <row r="703" spans="4:8" x14ac:dyDescent="0.3">
      <c r="D703">
        <v>13</v>
      </c>
      <c r="E703" t="s">
        <v>23</v>
      </c>
      <c r="G703">
        <v>19</v>
      </c>
      <c r="H703" t="s">
        <v>31</v>
      </c>
    </row>
    <row r="704" spans="4:8" x14ac:dyDescent="0.3">
      <c r="D704">
        <v>18</v>
      </c>
      <c r="E704" t="s">
        <v>23</v>
      </c>
      <c r="G704">
        <v>11</v>
      </c>
      <c r="H704" t="s">
        <v>31</v>
      </c>
    </row>
    <row r="705" spans="4:8" x14ac:dyDescent="0.3">
      <c r="D705">
        <v>20</v>
      </c>
      <c r="E705" t="s">
        <v>23</v>
      </c>
      <c r="G705">
        <v>13</v>
      </c>
      <c r="H705" t="s">
        <v>31</v>
      </c>
    </row>
    <row r="706" spans="4:8" x14ac:dyDescent="0.3">
      <c r="D706">
        <v>13</v>
      </c>
      <c r="E706" t="s">
        <v>23</v>
      </c>
      <c r="G706">
        <v>14</v>
      </c>
      <c r="H706" t="s">
        <v>31</v>
      </c>
    </row>
    <row r="707" spans="4:8" x14ac:dyDescent="0.3">
      <c r="D707">
        <v>12</v>
      </c>
      <c r="E707" t="s">
        <v>23</v>
      </c>
      <c r="G707">
        <v>13</v>
      </c>
      <c r="H707" t="s">
        <v>31</v>
      </c>
    </row>
    <row r="708" spans="4:8" x14ac:dyDescent="0.3">
      <c r="D708">
        <v>13</v>
      </c>
      <c r="E708" t="s">
        <v>23</v>
      </c>
      <c r="G708">
        <v>21</v>
      </c>
      <c r="H708" t="s">
        <v>31</v>
      </c>
    </row>
    <row r="709" spans="4:8" x14ac:dyDescent="0.3">
      <c r="D709">
        <v>13</v>
      </c>
      <c r="E709" t="s">
        <v>23</v>
      </c>
      <c r="G709">
        <v>21</v>
      </c>
      <c r="H709" t="s">
        <v>31</v>
      </c>
    </row>
    <row r="710" spans="4:8" x14ac:dyDescent="0.3">
      <c r="D710">
        <v>12</v>
      </c>
      <c r="E710" t="s">
        <v>23</v>
      </c>
      <c r="G710">
        <v>11</v>
      </c>
      <c r="H710" t="s">
        <v>31</v>
      </c>
    </row>
    <row r="711" spans="4:8" x14ac:dyDescent="0.3">
      <c r="D711">
        <v>11</v>
      </c>
      <c r="E711" t="s">
        <v>23</v>
      </c>
      <c r="G711">
        <v>11</v>
      </c>
      <c r="H711" t="s">
        <v>31</v>
      </c>
    </row>
    <row r="712" spans="4:8" x14ac:dyDescent="0.3">
      <c r="D712">
        <v>18</v>
      </c>
      <c r="E712" t="s">
        <v>23</v>
      </c>
      <c r="G712">
        <v>11</v>
      </c>
      <c r="H712" t="s">
        <v>31</v>
      </c>
    </row>
    <row r="713" spans="4:8" x14ac:dyDescent="0.3">
      <c r="D713">
        <v>18</v>
      </c>
      <c r="E713" t="s">
        <v>23</v>
      </c>
    </row>
    <row r="714" spans="4:8" x14ac:dyDescent="0.3">
      <c r="D714">
        <v>11</v>
      </c>
      <c r="E714" t="s">
        <v>23</v>
      </c>
    </row>
    <row r="715" spans="4:8" x14ac:dyDescent="0.3">
      <c r="D715">
        <v>23</v>
      </c>
      <c r="E715" t="s">
        <v>23</v>
      </c>
    </row>
    <row r="716" spans="4:8" x14ac:dyDescent="0.3">
      <c r="D716">
        <v>13</v>
      </c>
      <c r="E716" t="s">
        <v>23</v>
      </c>
    </row>
    <row r="717" spans="4:8" x14ac:dyDescent="0.3">
      <c r="D717">
        <v>13</v>
      </c>
      <c r="E717" t="s">
        <v>23</v>
      </c>
    </row>
    <row r="718" spans="4:8" x14ac:dyDescent="0.3">
      <c r="D718">
        <v>17</v>
      </c>
      <c r="E718" t="s">
        <v>23</v>
      </c>
    </row>
    <row r="719" spans="4:8" x14ac:dyDescent="0.3">
      <c r="D719">
        <v>19</v>
      </c>
      <c r="E719" t="s">
        <v>23</v>
      </c>
    </row>
    <row r="720" spans="4:8" x14ac:dyDescent="0.3">
      <c r="D720">
        <v>12</v>
      </c>
      <c r="E720" t="s">
        <v>23</v>
      </c>
    </row>
    <row r="721" spans="4:5" x14ac:dyDescent="0.3">
      <c r="D721">
        <v>22</v>
      </c>
      <c r="E721" t="s">
        <v>23</v>
      </c>
    </row>
    <row r="722" spans="4:5" x14ac:dyDescent="0.3">
      <c r="D722">
        <v>12</v>
      </c>
      <c r="E722" t="s">
        <v>23</v>
      </c>
    </row>
    <row r="723" spans="4:5" x14ac:dyDescent="0.3">
      <c r="D723">
        <v>11</v>
      </c>
      <c r="E723" t="s">
        <v>23</v>
      </c>
    </row>
    <row r="724" spans="4:5" x14ac:dyDescent="0.3">
      <c r="D724">
        <v>15</v>
      </c>
      <c r="E724" t="s">
        <v>23</v>
      </c>
    </row>
    <row r="725" spans="4:5" x14ac:dyDescent="0.3">
      <c r="D725">
        <v>13</v>
      </c>
      <c r="E725" t="s">
        <v>23</v>
      </c>
    </row>
    <row r="726" spans="4:5" x14ac:dyDescent="0.3">
      <c r="D726">
        <v>12</v>
      </c>
      <c r="E726" t="s">
        <v>23</v>
      </c>
    </row>
    <row r="727" spans="4:5" x14ac:dyDescent="0.3">
      <c r="D727">
        <v>14</v>
      </c>
      <c r="E727" t="s">
        <v>23</v>
      </c>
    </row>
    <row r="728" spans="4:5" x14ac:dyDescent="0.3">
      <c r="D728">
        <v>13</v>
      </c>
      <c r="E728" t="s">
        <v>23</v>
      </c>
    </row>
    <row r="729" spans="4:5" x14ac:dyDescent="0.3">
      <c r="D729">
        <v>25</v>
      </c>
      <c r="E729" t="s">
        <v>23</v>
      </c>
    </row>
    <row r="730" spans="4:5" x14ac:dyDescent="0.3">
      <c r="D730">
        <v>17</v>
      </c>
      <c r="E730" t="s">
        <v>23</v>
      </c>
    </row>
    <row r="731" spans="4:5" x14ac:dyDescent="0.3">
      <c r="D731">
        <v>11</v>
      </c>
      <c r="E731" t="s">
        <v>23</v>
      </c>
    </row>
    <row r="732" spans="4:5" x14ac:dyDescent="0.3">
      <c r="D732">
        <v>18</v>
      </c>
      <c r="E732" t="s">
        <v>23</v>
      </c>
    </row>
    <row r="733" spans="4:5" x14ac:dyDescent="0.3">
      <c r="D733">
        <v>20</v>
      </c>
      <c r="E733" t="s">
        <v>23</v>
      </c>
    </row>
    <row r="734" spans="4:5" x14ac:dyDescent="0.3">
      <c r="D734">
        <v>14</v>
      </c>
      <c r="E734" t="s">
        <v>23</v>
      </c>
    </row>
    <row r="735" spans="4:5" x14ac:dyDescent="0.3">
      <c r="D735">
        <v>21</v>
      </c>
      <c r="E735" t="s">
        <v>23</v>
      </c>
    </row>
    <row r="736" spans="4:5" x14ac:dyDescent="0.3">
      <c r="D736">
        <v>13</v>
      </c>
      <c r="E736" t="s">
        <v>23</v>
      </c>
    </row>
    <row r="737" spans="4:5" x14ac:dyDescent="0.3">
      <c r="D737">
        <v>12</v>
      </c>
      <c r="E737" t="s">
        <v>23</v>
      </c>
    </row>
    <row r="738" spans="4:5" x14ac:dyDescent="0.3">
      <c r="D738">
        <v>14</v>
      </c>
      <c r="E738" t="s">
        <v>23</v>
      </c>
    </row>
    <row r="739" spans="4:5" x14ac:dyDescent="0.3">
      <c r="D739">
        <v>21</v>
      </c>
      <c r="E739" t="s">
        <v>23</v>
      </c>
    </row>
    <row r="740" spans="4:5" x14ac:dyDescent="0.3">
      <c r="D740">
        <v>17</v>
      </c>
      <c r="E740" t="s">
        <v>23</v>
      </c>
    </row>
    <row r="741" spans="4:5" x14ac:dyDescent="0.3">
      <c r="D741">
        <v>11</v>
      </c>
      <c r="E741" t="s">
        <v>23</v>
      </c>
    </row>
    <row r="742" spans="4:5" x14ac:dyDescent="0.3">
      <c r="D742">
        <v>14</v>
      </c>
      <c r="E742" t="s">
        <v>23</v>
      </c>
    </row>
    <row r="743" spans="4:5" x14ac:dyDescent="0.3">
      <c r="D743">
        <v>17</v>
      </c>
      <c r="E743" t="s">
        <v>23</v>
      </c>
    </row>
    <row r="744" spans="4:5" x14ac:dyDescent="0.3">
      <c r="D744">
        <v>13</v>
      </c>
      <c r="E744" t="s">
        <v>23</v>
      </c>
    </row>
    <row r="745" spans="4:5" x14ac:dyDescent="0.3">
      <c r="D745">
        <v>25</v>
      </c>
      <c r="E745" t="s">
        <v>23</v>
      </c>
    </row>
    <row r="746" spans="4:5" x14ac:dyDescent="0.3">
      <c r="D746">
        <v>15</v>
      </c>
      <c r="E746" t="s">
        <v>23</v>
      </c>
    </row>
    <row r="747" spans="4:5" x14ac:dyDescent="0.3">
      <c r="D747">
        <v>14</v>
      </c>
      <c r="E747" t="s">
        <v>23</v>
      </c>
    </row>
    <row r="748" spans="4:5" x14ac:dyDescent="0.3">
      <c r="D748">
        <v>19</v>
      </c>
      <c r="E748" t="s">
        <v>23</v>
      </c>
    </row>
    <row r="749" spans="4:5" x14ac:dyDescent="0.3">
      <c r="D749">
        <v>17</v>
      </c>
      <c r="E749" t="s">
        <v>23</v>
      </c>
    </row>
    <row r="750" spans="4:5" x14ac:dyDescent="0.3">
      <c r="D750">
        <v>14</v>
      </c>
      <c r="E750" t="s">
        <v>23</v>
      </c>
    </row>
    <row r="751" spans="4:5" x14ac:dyDescent="0.3">
      <c r="D751">
        <v>13</v>
      </c>
      <c r="E751" t="s">
        <v>23</v>
      </c>
    </row>
    <row r="752" spans="4:5" x14ac:dyDescent="0.3">
      <c r="D752">
        <v>12</v>
      </c>
      <c r="E752" t="s">
        <v>23</v>
      </c>
    </row>
    <row r="753" spans="4:5" x14ac:dyDescent="0.3">
      <c r="D753">
        <v>11</v>
      </c>
      <c r="E753" t="s">
        <v>23</v>
      </c>
    </row>
    <row r="754" spans="4:5" x14ac:dyDescent="0.3">
      <c r="D754">
        <v>11</v>
      </c>
      <c r="E754" t="s">
        <v>23</v>
      </c>
    </row>
    <row r="755" spans="4:5" x14ac:dyDescent="0.3">
      <c r="D755">
        <v>11</v>
      </c>
      <c r="E755" t="s">
        <v>23</v>
      </c>
    </row>
    <row r="756" spans="4:5" x14ac:dyDescent="0.3">
      <c r="D756">
        <v>14</v>
      </c>
      <c r="E756" t="s">
        <v>23</v>
      </c>
    </row>
    <row r="757" spans="4:5" x14ac:dyDescent="0.3">
      <c r="D757">
        <v>17</v>
      </c>
      <c r="E757" t="s">
        <v>23</v>
      </c>
    </row>
    <row r="758" spans="4:5" x14ac:dyDescent="0.3">
      <c r="D758">
        <v>11</v>
      </c>
      <c r="E758" t="s">
        <v>23</v>
      </c>
    </row>
    <row r="759" spans="4:5" x14ac:dyDescent="0.3">
      <c r="D759">
        <v>14</v>
      </c>
      <c r="E759" t="s">
        <v>23</v>
      </c>
    </row>
    <row r="760" spans="4:5" x14ac:dyDescent="0.3">
      <c r="D760">
        <v>22</v>
      </c>
      <c r="E760" t="s">
        <v>23</v>
      </c>
    </row>
    <row r="761" spans="4:5" x14ac:dyDescent="0.3">
      <c r="D761">
        <v>14</v>
      </c>
      <c r="E761" t="s">
        <v>23</v>
      </c>
    </row>
    <row r="762" spans="4:5" x14ac:dyDescent="0.3">
      <c r="D762">
        <v>20</v>
      </c>
      <c r="E762" t="s">
        <v>23</v>
      </c>
    </row>
    <row r="763" spans="4:5" x14ac:dyDescent="0.3">
      <c r="D763">
        <v>15</v>
      </c>
      <c r="E763" t="s">
        <v>23</v>
      </c>
    </row>
    <row r="764" spans="4:5" x14ac:dyDescent="0.3">
      <c r="D764">
        <v>20</v>
      </c>
      <c r="E764" t="s">
        <v>23</v>
      </c>
    </row>
    <row r="765" spans="4:5" x14ac:dyDescent="0.3">
      <c r="D765">
        <v>14</v>
      </c>
      <c r="E765" t="s">
        <v>23</v>
      </c>
    </row>
    <row r="766" spans="4:5" x14ac:dyDescent="0.3">
      <c r="D766">
        <v>12</v>
      </c>
      <c r="E766" t="s">
        <v>23</v>
      </c>
    </row>
    <row r="767" spans="4:5" x14ac:dyDescent="0.3">
      <c r="D767">
        <v>24</v>
      </c>
      <c r="E767" t="s">
        <v>23</v>
      </c>
    </row>
    <row r="768" spans="4:5" x14ac:dyDescent="0.3">
      <c r="D768">
        <v>12</v>
      </c>
      <c r="E768" t="s">
        <v>23</v>
      </c>
    </row>
    <row r="769" spans="4:5" x14ac:dyDescent="0.3">
      <c r="D769">
        <v>13</v>
      </c>
      <c r="E769" t="s">
        <v>23</v>
      </c>
    </row>
    <row r="770" spans="4:5" x14ac:dyDescent="0.3">
      <c r="D770">
        <v>11</v>
      </c>
      <c r="E770" t="s">
        <v>23</v>
      </c>
    </row>
    <row r="771" spans="4:5" x14ac:dyDescent="0.3">
      <c r="D771">
        <v>14</v>
      </c>
      <c r="E771" t="s">
        <v>23</v>
      </c>
    </row>
    <row r="772" spans="4:5" x14ac:dyDescent="0.3">
      <c r="D772">
        <v>11</v>
      </c>
      <c r="E772" t="s">
        <v>23</v>
      </c>
    </row>
    <row r="773" spans="4:5" x14ac:dyDescent="0.3">
      <c r="D773">
        <v>14</v>
      </c>
      <c r="E773" t="s">
        <v>23</v>
      </c>
    </row>
    <row r="774" spans="4:5" x14ac:dyDescent="0.3">
      <c r="D774">
        <v>16</v>
      </c>
      <c r="E774" t="s">
        <v>23</v>
      </c>
    </row>
    <row r="775" spans="4:5" x14ac:dyDescent="0.3">
      <c r="D775">
        <v>14</v>
      </c>
      <c r="E775" t="s">
        <v>23</v>
      </c>
    </row>
    <row r="776" spans="4:5" x14ac:dyDescent="0.3">
      <c r="D776">
        <v>11</v>
      </c>
      <c r="E776" t="s">
        <v>23</v>
      </c>
    </row>
    <row r="777" spans="4:5" x14ac:dyDescent="0.3">
      <c r="D777">
        <v>12</v>
      </c>
      <c r="E777" t="s">
        <v>23</v>
      </c>
    </row>
    <row r="778" spans="4:5" x14ac:dyDescent="0.3">
      <c r="D778">
        <v>14</v>
      </c>
      <c r="E778" t="s">
        <v>23</v>
      </c>
    </row>
    <row r="779" spans="4:5" x14ac:dyDescent="0.3">
      <c r="D779">
        <v>18</v>
      </c>
      <c r="E779" t="s">
        <v>23</v>
      </c>
    </row>
    <row r="780" spans="4:5" x14ac:dyDescent="0.3">
      <c r="D780">
        <v>13</v>
      </c>
      <c r="E780" t="s">
        <v>23</v>
      </c>
    </row>
    <row r="781" spans="4:5" x14ac:dyDescent="0.3">
      <c r="D781">
        <v>11</v>
      </c>
      <c r="E781" t="s">
        <v>23</v>
      </c>
    </row>
    <row r="782" spans="4:5" x14ac:dyDescent="0.3">
      <c r="D782">
        <v>18</v>
      </c>
      <c r="E782" t="s">
        <v>23</v>
      </c>
    </row>
    <row r="783" spans="4:5" x14ac:dyDescent="0.3">
      <c r="D783">
        <v>15</v>
      </c>
      <c r="E783" t="s">
        <v>23</v>
      </c>
    </row>
    <row r="784" spans="4:5" x14ac:dyDescent="0.3">
      <c r="D784">
        <v>22</v>
      </c>
      <c r="E784" t="s">
        <v>23</v>
      </c>
    </row>
    <row r="785" spans="4:5" x14ac:dyDescent="0.3">
      <c r="D785">
        <v>13</v>
      </c>
      <c r="E785" t="s">
        <v>23</v>
      </c>
    </row>
    <row r="786" spans="4:5" x14ac:dyDescent="0.3">
      <c r="D786">
        <v>12</v>
      </c>
      <c r="E786" t="s">
        <v>23</v>
      </c>
    </row>
    <row r="787" spans="4:5" x14ac:dyDescent="0.3">
      <c r="D787">
        <v>18</v>
      </c>
      <c r="E787" t="s">
        <v>23</v>
      </c>
    </row>
    <row r="788" spans="4:5" x14ac:dyDescent="0.3">
      <c r="D788">
        <v>13</v>
      </c>
      <c r="E788" t="s">
        <v>23</v>
      </c>
    </row>
    <row r="789" spans="4:5" x14ac:dyDescent="0.3">
      <c r="D789">
        <v>12</v>
      </c>
      <c r="E789" t="s">
        <v>23</v>
      </c>
    </row>
    <row r="790" spans="4:5" x14ac:dyDescent="0.3">
      <c r="D790">
        <v>12</v>
      </c>
      <c r="E790" t="s">
        <v>23</v>
      </c>
    </row>
    <row r="791" spans="4:5" x14ac:dyDescent="0.3">
      <c r="D791">
        <v>11</v>
      </c>
      <c r="E791" t="s">
        <v>23</v>
      </c>
    </row>
    <row r="792" spans="4:5" x14ac:dyDescent="0.3">
      <c r="D792">
        <v>11</v>
      </c>
      <c r="E792" t="s">
        <v>23</v>
      </c>
    </row>
    <row r="793" spans="4:5" x14ac:dyDescent="0.3">
      <c r="D793">
        <v>23</v>
      </c>
      <c r="E793" t="s">
        <v>23</v>
      </c>
    </row>
    <row r="794" spans="4:5" x14ac:dyDescent="0.3">
      <c r="D794">
        <v>11</v>
      </c>
      <c r="E794" t="s">
        <v>23</v>
      </c>
    </row>
    <row r="795" spans="4:5" x14ac:dyDescent="0.3">
      <c r="D795">
        <v>19</v>
      </c>
      <c r="E795" t="s">
        <v>23</v>
      </c>
    </row>
    <row r="796" spans="4:5" x14ac:dyDescent="0.3">
      <c r="D796">
        <v>13</v>
      </c>
      <c r="E796" t="s">
        <v>23</v>
      </c>
    </row>
    <row r="797" spans="4:5" x14ac:dyDescent="0.3">
      <c r="D797">
        <v>11</v>
      </c>
      <c r="E797" t="s">
        <v>23</v>
      </c>
    </row>
    <row r="798" spans="4:5" x14ac:dyDescent="0.3">
      <c r="D798">
        <v>12</v>
      </c>
      <c r="E798" t="s">
        <v>23</v>
      </c>
    </row>
    <row r="799" spans="4:5" x14ac:dyDescent="0.3">
      <c r="D799">
        <v>13</v>
      </c>
      <c r="E799" t="s">
        <v>23</v>
      </c>
    </row>
    <row r="800" spans="4:5" x14ac:dyDescent="0.3">
      <c r="D800">
        <v>14</v>
      </c>
      <c r="E800" t="s">
        <v>23</v>
      </c>
    </row>
    <row r="801" spans="4:5" x14ac:dyDescent="0.3">
      <c r="D801">
        <v>16</v>
      </c>
      <c r="E801" t="s">
        <v>23</v>
      </c>
    </row>
    <row r="802" spans="4:5" x14ac:dyDescent="0.3">
      <c r="D802">
        <v>11</v>
      </c>
      <c r="E802" t="s">
        <v>23</v>
      </c>
    </row>
    <row r="803" spans="4:5" x14ac:dyDescent="0.3">
      <c r="D803">
        <v>13</v>
      </c>
      <c r="E803" t="s">
        <v>23</v>
      </c>
    </row>
    <row r="804" spans="4:5" x14ac:dyDescent="0.3">
      <c r="D804">
        <v>17</v>
      </c>
      <c r="E804" t="s">
        <v>23</v>
      </c>
    </row>
    <row r="805" spans="4:5" x14ac:dyDescent="0.3">
      <c r="D805">
        <v>11</v>
      </c>
      <c r="E805" t="s">
        <v>23</v>
      </c>
    </row>
    <row r="806" spans="4:5" x14ac:dyDescent="0.3">
      <c r="D806">
        <v>11</v>
      </c>
      <c r="E806" t="s">
        <v>23</v>
      </c>
    </row>
    <row r="807" spans="4:5" x14ac:dyDescent="0.3">
      <c r="D807">
        <v>15</v>
      </c>
      <c r="E807" t="s">
        <v>23</v>
      </c>
    </row>
    <row r="808" spans="4:5" x14ac:dyDescent="0.3">
      <c r="D808">
        <v>14</v>
      </c>
      <c r="E808" t="s">
        <v>23</v>
      </c>
    </row>
    <row r="809" spans="4:5" x14ac:dyDescent="0.3">
      <c r="D809">
        <v>22</v>
      </c>
      <c r="E809" t="s">
        <v>23</v>
      </c>
    </row>
    <row r="810" spans="4:5" x14ac:dyDescent="0.3">
      <c r="D810">
        <v>16</v>
      </c>
      <c r="E810" t="s">
        <v>23</v>
      </c>
    </row>
    <row r="811" spans="4:5" x14ac:dyDescent="0.3">
      <c r="D811">
        <v>11</v>
      </c>
      <c r="E811" t="s">
        <v>23</v>
      </c>
    </row>
    <row r="812" spans="4:5" x14ac:dyDescent="0.3">
      <c r="D812">
        <v>14</v>
      </c>
      <c r="E812" t="s">
        <v>23</v>
      </c>
    </row>
    <row r="813" spans="4:5" x14ac:dyDescent="0.3">
      <c r="D813">
        <v>16</v>
      </c>
      <c r="E813" t="s">
        <v>23</v>
      </c>
    </row>
    <row r="814" spans="4:5" x14ac:dyDescent="0.3">
      <c r="D814">
        <v>15</v>
      </c>
      <c r="E814" t="s">
        <v>23</v>
      </c>
    </row>
    <row r="815" spans="4:5" x14ac:dyDescent="0.3">
      <c r="D815">
        <v>12</v>
      </c>
      <c r="E815" t="s">
        <v>23</v>
      </c>
    </row>
    <row r="816" spans="4:5" x14ac:dyDescent="0.3">
      <c r="D816">
        <v>20</v>
      </c>
      <c r="E816" t="s">
        <v>23</v>
      </c>
    </row>
    <row r="817" spans="4:5" x14ac:dyDescent="0.3">
      <c r="D817">
        <v>17</v>
      </c>
      <c r="E817" t="s">
        <v>23</v>
      </c>
    </row>
    <row r="818" spans="4:5" x14ac:dyDescent="0.3">
      <c r="D818">
        <v>12</v>
      </c>
      <c r="E818" t="s">
        <v>23</v>
      </c>
    </row>
    <row r="819" spans="4:5" x14ac:dyDescent="0.3">
      <c r="D819">
        <v>20</v>
      </c>
      <c r="E819" t="s">
        <v>23</v>
      </c>
    </row>
    <row r="820" spans="4:5" x14ac:dyDescent="0.3">
      <c r="D820">
        <v>14</v>
      </c>
      <c r="E820" t="s">
        <v>23</v>
      </c>
    </row>
    <row r="821" spans="4:5" x14ac:dyDescent="0.3">
      <c r="D821">
        <v>18</v>
      </c>
      <c r="E821" t="s">
        <v>23</v>
      </c>
    </row>
    <row r="822" spans="4:5" x14ac:dyDescent="0.3">
      <c r="D822">
        <v>11</v>
      </c>
      <c r="E822" t="s">
        <v>23</v>
      </c>
    </row>
    <row r="823" spans="4:5" x14ac:dyDescent="0.3">
      <c r="D823">
        <v>11</v>
      </c>
      <c r="E823" t="s">
        <v>23</v>
      </c>
    </row>
    <row r="824" spans="4:5" x14ac:dyDescent="0.3">
      <c r="D824">
        <v>11</v>
      </c>
      <c r="E824" t="s">
        <v>23</v>
      </c>
    </row>
    <row r="825" spans="4:5" x14ac:dyDescent="0.3">
      <c r="D825">
        <v>15</v>
      </c>
      <c r="E825" t="s">
        <v>23</v>
      </c>
    </row>
    <row r="826" spans="4:5" x14ac:dyDescent="0.3">
      <c r="D826">
        <v>12</v>
      </c>
      <c r="E826" t="s">
        <v>23</v>
      </c>
    </row>
    <row r="827" spans="4:5" x14ac:dyDescent="0.3">
      <c r="D827">
        <v>11</v>
      </c>
      <c r="E827" t="s">
        <v>23</v>
      </c>
    </row>
    <row r="828" spans="4:5" x14ac:dyDescent="0.3">
      <c r="D828">
        <v>15</v>
      </c>
      <c r="E828" t="s">
        <v>23</v>
      </c>
    </row>
    <row r="829" spans="4:5" x14ac:dyDescent="0.3">
      <c r="D829">
        <v>13</v>
      </c>
      <c r="E829" t="s">
        <v>23</v>
      </c>
    </row>
    <row r="830" spans="4:5" x14ac:dyDescent="0.3">
      <c r="D830">
        <v>21</v>
      </c>
      <c r="E830" t="s">
        <v>23</v>
      </c>
    </row>
    <row r="831" spans="4:5" x14ac:dyDescent="0.3">
      <c r="D831">
        <v>11</v>
      </c>
      <c r="E831" t="s">
        <v>23</v>
      </c>
    </row>
    <row r="832" spans="4:5" x14ac:dyDescent="0.3">
      <c r="D832">
        <v>11</v>
      </c>
      <c r="E832" t="s">
        <v>23</v>
      </c>
    </row>
    <row r="833" spans="4:5" x14ac:dyDescent="0.3">
      <c r="D833">
        <v>14</v>
      </c>
      <c r="E833" t="s">
        <v>23</v>
      </c>
    </row>
    <row r="834" spans="4:5" x14ac:dyDescent="0.3">
      <c r="D834">
        <v>11</v>
      </c>
      <c r="E834" t="s">
        <v>23</v>
      </c>
    </row>
    <row r="835" spans="4:5" x14ac:dyDescent="0.3">
      <c r="D835">
        <v>12</v>
      </c>
      <c r="E835" t="s">
        <v>23</v>
      </c>
    </row>
    <row r="836" spans="4:5" x14ac:dyDescent="0.3">
      <c r="D836">
        <v>13</v>
      </c>
      <c r="E836" t="s">
        <v>23</v>
      </c>
    </row>
    <row r="837" spans="4:5" x14ac:dyDescent="0.3">
      <c r="D837">
        <v>18</v>
      </c>
      <c r="E837" t="s">
        <v>23</v>
      </c>
    </row>
    <row r="838" spans="4:5" x14ac:dyDescent="0.3">
      <c r="D838">
        <v>11</v>
      </c>
      <c r="E838" t="s">
        <v>23</v>
      </c>
    </row>
    <row r="839" spans="4:5" x14ac:dyDescent="0.3">
      <c r="D839">
        <v>11</v>
      </c>
      <c r="E839" t="s">
        <v>23</v>
      </c>
    </row>
    <row r="840" spans="4:5" x14ac:dyDescent="0.3">
      <c r="D840">
        <v>13</v>
      </c>
      <c r="E840" t="s">
        <v>23</v>
      </c>
    </row>
    <row r="841" spans="4:5" x14ac:dyDescent="0.3">
      <c r="D841">
        <v>20</v>
      </c>
      <c r="E841" t="s">
        <v>23</v>
      </c>
    </row>
    <row r="842" spans="4:5" x14ac:dyDescent="0.3">
      <c r="D842">
        <v>12</v>
      </c>
      <c r="E842" t="s">
        <v>23</v>
      </c>
    </row>
    <row r="843" spans="4:5" x14ac:dyDescent="0.3">
      <c r="D843">
        <v>19</v>
      </c>
      <c r="E843" t="s">
        <v>23</v>
      </c>
    </row>
    <row r="844" spans="4:5" x14ac:dyDescent="0.3">
      <c r="D844">
        <v>21</v>
      </c>
      <c r="E844" t="s">
        <v>23</v>
      </c>
    </row>
    <row r="845" spans="4:5" x14ac:dyDescent="0.3">
      <c r="D845">
        <v>13</v>
      </c>
      <c r="E845" t="s">
        <v>23</v>
      </c>
    </row>
    <row r="846" spans="4:5" x14ac:dyDescent="0.3">
      <c r="D846">
        <v>16</v>
      </c>
      <c r="E846" t="s">
        <v>23</v>
      </c>
    </row>
    <row r="847" spans="4:5" x14ac:dyDescent="0.3">
      <c r="D847">
        <v>12</v>
      </c>
      <c r="E847" t="s">
        <v>23</v>
      </c>
    </row>
    <row r="848" spans="4:5" x14ac:dyDescent="0.3">
      <c r="D848">
        <v>11</v>
      </c>
      <c r="E848" t="s">
        <v>23</v>
      </c>
    </row>
    <row r="849" spans="4:5" x14ac:dyDescent="0.3">
      <c r="D849">
        <v>12</v>
      </c>
      <c r="E849" t="s">
        <v>23</v>
      </c>
    </row>
    <row r="850" spans="4:5" x14ac:dyDescent="0.3">
      <c r="D850">
        <v>14</v>
      </c>
      <c r="E850" t="s">
        <v>23</v>
      </c>
    </row>
    <row r="851" spans="4:5" x14ac:dyDescent="0.3">
      <c r="D851">
        <v>16</v>
      </c>
      <c r="E851" t="s">
        <v>23</v>
      </c>
    </row>
    <row r="852" spans="4:5" x14ac:dyDescent="0.3">
      <c r="D852">
        <v>13</v>
      </c>
      <c r="E852" t="s">
        <v>23</v>
      </c>
    </row>
    <row r="853" spans="4:5" x14ac:dyDescent="0.3">
      <c r="D853">
        <v>12</v>
      </c>
      <c r="E853" t="s">
        <v>23</v>
      </c>
    </row>
    <row r="854" spans="4:5" x14ac:dyDescent="0.3">
      <c r="D854">
        <v>14</v>
      </c>
      <c r="E854" t="s">
        <v>23</v>
      </c>
    </row>
    <row r="855" spans="4:5" x14ac:dyDescent="0.3">
      <c r="D855">
        <v>19</v>
      </c>
      <c r="E855" t="s">
        <v>23</v>
      </c>
    </row>
    <row r="856" spans="4:5" x14ac:dyDescent="0.3">
      <c r="D856">
        <v>12</v>
      </c>
      <c r="E856" t="s">
        <v>23</v>
      </c>
    </row>
    <row r="857" spans="4:5" x14ac:dyDescent="0.3">
      <c r="D857">
        <v>12</v>
      </c>
      <c r="E857" t="s">
        <v>23</v>
      </c>
    </row>
    <row r="858" spans="4:5" x14ac:dyDescent="0.3">
      <c r="D858">
        <v>17</v>
      </c>
      <c r="E858" t="s">
        <v>23</v>
      </c>
    </row>
    <row r="859" spans="4:5" x14ac:dyDescent="0.3">
      <c r="D859">
        <v>12</v>
      </c>
      <c r="E859" t="s">
        <v>23</v>
      </c>
    </row>
    <row r="860" spans="4:5" x14ac:dyDescent="0.3">
      <c r="D860">
        <v>11</v>
      </c>
      <c r="E860" t="s">
        <v>23</v>
      </c>
    </row>
    <row r="861" spans="4:5" x14ac:dyDescent="0.3">
      <c r="D861">
        <v>18</v>
      </c>
      <c r="E861" t="s">
        <v>23</v>
      </c>
    </row>
    <row r="862" spans="4:5" x14ac:dyDescent="0.3">
      <c r="D862">
        <v>11</v>
      </c>
      <c r="E862" t="s">
        <v>23</v>
      </c>
    </row>
    <row r="863" spans="4:5" x14ac:dyDescent="0.3">
      <c r="D863">
        <v>18</v>
      </c>
      <c r="E863" t="s">
        <v>23</v>
      </c>
    </row>
    <row r="864" spans="4:5" x14ac:dyDescent="0.3">
      <c r="D864">
        <v>18</v>
      </c>
      <c r="E864" t="s">
        <v>23</v>
      </c>
    </row>
    <row r="865" spans="4:5" x14ac:dyDescent="0.3">
      <c r="D865">
        <v>13</v>
      </c>
      <c r="E865" t="s">
        <v>23</v>
      </c>
    </row>
    <row r="866" spans="4:5" x14ac:dyDescent="0.3">
      <c r="D866">
        <v>18</v>
      </c>
      <c r="E866" t="s">
        <v>23</v>
      </c>
    </row>
    <row r="867" spans="4:5" x14ac:dyDescent="0.3">
      <c r="D867">
        <v>11</v>
      </c>
      <c r="E867" t="s">
        <v>23</v>
      </c>
    </row>
    <row r="868" spans="4:5" x14ac:dyDescent="0.3">
      <c r="D868">
        <v>18</v>
      </c>
      <c r="E868" t="s">
        <v>23</v>
      </c>
    </row>
    <row r="869" spans="4:5" x14ac:dyDescent="0.3">
      <c r="D869">
        <v>14</v>
      </c>
      <c r="E869" t="s">
        <v>23</v>
      </c>
    </row>
    <row r="870" spans="4:5" x14ac:dyDescent="0.3">
      <c r="D870">
        <v>12</v>
      </c>
      <c r="E870" t="s">
        <v>23</v>
      </c>
    </row>
    <row r="871" spans="4:5" x14ac:dyDescent="0.3">
      <c r="D871">
        <v>14</v>
      </c>
      <c r="E871" t="s">
        <v>23</v>
      </c>
    </row>
    <row r="872" spans="4:5" x14ac:dyDescent="0.3">
      <c r="D872">
        <v>14</v>
      </c>
      <c r="E872" t="s">
        <v>23</v>
      </c>
    </row>
    <row r="873" spans="4:5" x14ac:dyDescent="0.3">
      <c r="D873">
        <v>13</v>
      </c>
      <c r="E873" t="s">
        <v>23</v>
      </c>
    </row>
    <row r="874" spans="4:5" x14ac:dyDescent="0.3">
      <c r="D874">
        <v>14</v>
      </c>
      <c r="E874" t="s">
        <v>23</v>
      </c>
    </row>
    <row r="875" spans="4:5" x14ac:dyDescent="0.3">
      <c r="D875">
        <v>18</v>
      </c>
      <c r="E875" t="s">
        <v>23</v>
      </c>
    </row>
    <row r="876" spans="4:5" x14ac:dyDescent="0.3">
      <c r="D876">
        <v>15</v>
      </c>
      <c r="E876" t="s">
        <v>23</v>
      </c>
    </row>
    <row r="877" spans="4:5" x14ac:dyDescent="0.3">
      <c r="D877">
        <v>13</v>
      </c>
      <c r="E877" t="s">
        <v>23</v>
      </c>
    </row>
    <row r="878" spans="4:5" x14ac:dyDescent="0.3">
      <c r="D878">
        <v>12</v>
      </c>
      <c r="E878" t="s">
        <v>23</v>
      </c>
    </row>
    <row r="879" spans="4:5" x14ac:dyDescent="0.3">
      <c r="D879">
        <v>13</v>
      </c>
      <c r="E879" t="s">
        <v>23</v>
      </c>
    </row>
    <row r="880" spans="4:5" x14ac:dyDescent="0.3">
      <c r="D880">
        <v>24</v>
      </c>
      <c r="E880" t="s">
        <v>23</v>
      </c>
    </row>
    <row r="881" spans="4:5" x14ac:dyDescent="0.3">
      <c r="D881">
        <v>15</v>
      </c>
      <c r="E881" t="s">
        <v>23</v>
      </c>
    </row>
    <row r="882" spans="4:5" x14ac:dyDescent="0.3">
      <c r="D882">
        <v>11</v>
      </c>
      <c r="E882" t="s">
        <v>23</v>
      </c>
    </row>
    <row r="883" spans="4:5" x14ac:dyDescent="0.3">
      <c r="D883">
        <v>23</v>
      </c>
      <c r="E883" t="s">
        <v>23</v>
      </c>
    </row>
    <row r="884" spans="4:5" x14ac:dyDescent="0.3">
      <c r="D884">
        <v>13</v>
      </c>
      <c r="E884" t="s">
        <v>23</v>
      </c>
    </row>
    <row r="885" spans="4:5" x14ac:dyDescent="0.3">
      <c r="D885">
        <v>11</v>
      </c>
      <c r="E885" t="s">
        <v>23</v>
      </c>
    </row>
    <row r="886" spans="4:5" x14ac:dyDescent="0.3">
      <c r="D886">
        <v>13</v>
      </c>
      <c r="E886" t="s">
        <v>23</v>
      </c>
    </row>
    <row r="887" spans="4:5" x14ac:dyDescent="0.3">
      <c r="D887">
        <v>18</v>
      </c>
      <c r="E887" t="s">
        <v>23</v>
      </c>
    </row>
    <row r="888" spans="4:5" x14ac:dyDescent="0.3">
      <c r="D888">
        <v>14</v>
      </c>
      <c r="E888" t="s">
        <v>23</v>
      </c>
    </row>
    <row r="889" spans="4:5" x14ac:dyDescent="0.3">
      <c r="D889">
        <v>21</v>
      </c>
      <c r="E889" t="s">
        <v>23</v>
      </c>
    </row>
    <row r="890" spans="4:5" x14ac:dyDescent="0.3">
      <c r="D890">
        <v>16</v>
      </c>
      <c r="E890" t="s">
        <v>23</v>
      </c>
    </row>
    <row r="891" spans="4:5" x14ac:dyDescent="0.3">
      <c r="D891">
        <v>11</v>
      </c>
      <c r="E891" t="s">
        <v>23</v>
      </c>
    </row>
    <row r="892" spans="4:5" x14ac:dyDescent="0.3">
      <c r="D892">
        <v>17</v>
      </c>
      <c r="E892" t="s">
        <v>23</v>
      </c>
    </row>
    <row r="893" spans="4:5" x14ac:dyDescent="0.3">
      <c r="D893">
        <v>14</v>
      </c>
      <c r="E893" t="s">
        <v>23</v>
      </c>
    </row>
    <row r="894" spans="4:5" x14ac:dyDescent="0.3">
      <c r="D894">
        <v>14</v>
      </c>
      <c r="E894" t="s">
        <v>23</v>
      </c>
    </row>
    <row r="895" spans="4:5" x14ac:dyDescent="0.3">
      <c r="D895">
        <v>25</v>
      </c>
      <c r="E895" t="s">
        <v>23</v>
      </c>
    </row>
    <row r="896" spans="4:5" x14ac:dyDescent="0.3">
      <c r="D896">
        <v>13</v>
      </c>
      <c r="E896" t="s">
        <v>23</v>
      </c>
    </row>
    <row r="897" spans="4:5" x14ac:dyDescent="0.3">
      <c r="D897">
        <v>14</v>
      </c>
      <c r="E897" t="s">
        <v>23</v>
      </c>
    </row>
    <row r="898" spans="4:5" x14ac:dyDescent="0.3">
      <c r="D898">
        <v>20</v>
      </c>
      <c r="E898" t="s">
        <v>23</v>
      </c>
    </row>
    <row r="899" spans="4:5" x14ac:dyDescent="0.3">
      <c r="D899">
        <v>13</v>
      </c>
      <c r="E899" t="s">
        <v>23</v>
      </c>
    </row>
    <row r="900" spans="4:5" x14ac:dyDescent="0.3">
      <c r="D900">
        <v>13</v>
      </c>
      <c r="E900" t="s">
        <v>23</v>
      </c>
    </row>
    <row r="901" spans="4:5" x14ac:dyDescent="0.3">
      <c r="D901">
        <v>18</v>
      </c>
      <c r="E901" t="s">
        <v>23</v>
      </c>
    </row>
    <row r="902" spans="4:5" x14ac:dyDescent="0.3">
      <c r="D902">
        <v>14</v>
      </c>
      <c r="E902" t="s">
        <v>23</v>
      </c>
    </row>
    <row r="903" spans="4:5" x14ac:dyDescent="0.3">
      <c r="D903">
        <v>14</v>
      </c>
      <c r="E903" t="s">
        <v>23</v>
      </c>
    </row>
    <row r="904" spans="4:5" x14ac:dyDescent="0.3">
      <c r="D904">
        <v>14</v>
      </c>
      <c r="E904" t="s">
        <v>23</v>
      </c>
    </row>
    <row r="905" spans="4:5" x14ac:dyDescent="0.3">
      <c r="D905">
        <v>12</v>
      </c>
      <c r="E905" t="s">
        <v>23</v>
      </c>
    </row>
    <row r="906" spans="4:5" x14ac:dyDescent="0.3">
      <c r="D906">
        <v>13</v>
      </c>
      <c r="E906" t="s">
        <v>23</v>
      </c>
    </row>
    <row r="907" spans="4:5" x14ac:dyDescent="0.3">
      <c r="D907">
        <v>25</v>
      </c>
      <c r="E907" t="s">
        <v>23</v>
      </c>
    </row>
    <row r="908" spans="4:5" x14ac:dyDescent="0.3">
      <c r="D908">
        <v>14</v>
      </c>
      <c r="E908" t="s">
        <v>23</v>
      </c>
    </row>
    <row r="909" spans="4:5" x14ac:dyDescent="0.3">
      <c r="D909">
        <v>17</v>
      </c>
      <c r="E909" t="s">
        <v>23</v>
      </c>
    </row>
    <row r="910" spans="4:5" x14ac:dyDescent="0.3">
      <c r="D910">
        <v>13</v>
      </c>
      <c r="E910" t="s">
        <v>23</v>
      </c>
    </row>
    <row r="911" spans="4:5" x14ac:dyDescent="0.3">
      <c r="D911">
        <v>13</v>
      </c>
      <c r="E911" t="s">
        <v>23</v>
      </c>
    </row>
    <row r="912" spans="4:5" x14ac:dyDescent="0.3">
      <c r="D912">
        <v>20</v>
      </c>
      <c r="E912" t="s">
        <v>23</v>
      </c>
    </row>
    <row r="913" spans="4:5" x14ac:dyDescent="0.3">
      <c r="D913">
        <v>14</v>
      </c>
      <c r="E913" t="s">
        <v>23</v>
      </c>
    </row>
    <row r="914" spans="4:5" x14ac:dyDescent="0.3">
      <c r="D914">
        <v>12</v>
      </c>
      <c r="E914" t="s">
        <v>23</v>
      </c>
    </row>
    <row r="915" spans="4:5" x14ac:dyDescent="0.3">
      <c r="D915">
        <v>14</v>
      </c>
      <c r="E915" t="s">
        <v>23</v>
      </c>
    </row>
    <row r="916" spans="4:5" x14ac:dyDescent="0.3">
      <c r="D916">
        <v>18</v>
      </c>
      <c r="E916" t="s">
        <v>23</v>
      </c>
    </row>
    <row r="917" spans="4:5" x14ac:dyDescent="0.3">
      <c r="D917">
        <v>12</v>
      </c>
      <c r="E917" t="s">
        <v>23</v>
      </c>
    </row>
    <row r="918" spans="4:5" x14ac:dyDescent="0.3">
      <c r="D918">
        <v>23</v>
      </c>
      <c r="E918" t="s">
        <v>23</v>
      </c>
    </row>
    <row r="919" spans="4:5" x14ac:dyDescent="0.3">
      <c r="D919">
        <v>12</v>
      </c>
      <c r="E919" t="s">
        <v>23</v>
      </c>
    </row>
    <row r="920" spans="4:5" x14ac:dyDescent="0.3">
      <c r="D920">
        <v>21</v>
      </c>
      <c r="E920" t="s">
        <v>23</v>
      </c>
    </row>
    <row r="921" spans="4:5" x14ac:dyDescent="0.3">
      <c r="D921">
        <v>14</v>
      </c>
      <c r="E921" t="s">
        <v>23</v>
      </c>
    </row>
    <row r="922" spans="4:5" x14ac:dyDescent="0.3">
      <c r="D922">
        <v>18</v>
      </c>
      <c r="E922" t="s">
        <v>23</v>
      </c>
    </row>
    <row r="923" spans="4:5" x14ac:dyDescent="0.3">
      <c r="D923">
        <v>13</v>
      </c>
      <c r="E923" t="s">
        <v>23</v>
      </c>
    </row>
    <row r="924" spans="4:5" x14ac:dyDescent="0.3">
      <c r="D924">
        <v>11</v>
      </c>
      <c r="E924" t="s">
        <v>23</v>
      </c>
    </row>
    <row r="925" spans="4:5" x14ac:dyDescent="0.3">
      <c r="D925">
        <v>19</v>
      </c>
      <c r="E925" t="s">
        <v>23</v>
      </c>
    </row>
    <row r="926" spans="4:5" x14ac:dyDescent="0.3">
      <c r="D926">
        <v>12</v>
      </c>
      <c r="E926" t="s">
        <v>23</v>
      </c>
    </row>
    <row r="927" spans="4:5" x14ac:dyDescent="0.3">
      <c r="D927">
        <v>12</v>
      </c>
      <c r="E927" t="s">
        <v>23</v>
      </c>
    </row>
    <row r="928" spans="4:5" x14ac:dyDescent="0.3">
      <c r="D928">
        <v>11</v>
      </c>
      <c r="E928" t="s">
        <v>23</v>
      </c>
    </row>
    <row r="929" spans="4:5" x14ac:dyDescent="0.3">
      <c r="D929">
        <v>14</v>
      </c>
      <c r="E929" t="s">
        <v>23</v>
      </c>
    </row>
    <row r="930" spans="4:5" x14ac:dyDescent="0.3">
      <c r="D930">
        <v>12</v>
      </c>
      <c r="E930" t="s">
        <v>23</v>
      </c>
    </row>
    <row r="931" spans="4:5" x14ac:dyDescent="0.3">
      <c r="D931">
        <v>13</v>
      </c>
      <c r="E931" t="s">
        <v>23</v>
      </c>
    </row>
    <row r="932" spans="4:5" x14ac:dyDescent="0.3">
      <c r="D932">
        <v>21</v>
      </c>
      <c r="E932" t="s">
        <v>23</v>
      </c>
    </row>
    <row r="933" spans="4:5" x14ac:dyDescent="0.3">
      <c r="D933">
        <v>21</v>
      </c>
      <c r="E933" t="s">
        <v>23</v>
      </c>
    </row>
    <row r="934" spans="4:5" x14ac:dyDescent="0.3">
      <c r="D934">
        <v>11</v>
      </c>
      <c r="E934" t="s">
        <v>23</v>
      </c>
    </row>
    <row r="935" spans="4:5" x14ac:dyDescent="0.3">
      <c r="D935">
        <v>12</v>
      </c>
      <c r="E935" t="s">
        <v>23</v>
      </c>
    </row>
    <row r="936" spans="4:5" x14ac:dyDescent="0.3">
      <c r="D936">
        <v>18</v>
      </c>
      <c r="E936" t="s">
        <v>23</v>
      </c>
    </row>
    <row r="937" spans="4:5" x14ac:dyDescent="0.3">
      <c r="D937">
        <v>16</v>
      </c>
      <c r="E937" t="s">
        <v>23</v>
      </c>
    </row>
    <row r="938" spans="4:5" x14ac:dyDescent="0.3">
      <c r="D938">
        <v>11</v>
      </c>
      <c r="E938" t="s">
        <v>23</v>
      </c>
    </row>
    <row r="939" spans="4:5" x14ac:dyDescent="0.3">
      <c r="D939">
        <v>19</v>
      </c>
      <c r="E939" t="s">
        <v>23</v>
      </c>
    </row>
    <row r="940" spans="4:5" x14ac:dyDescent="0.3">
      <c r="D940">
        <v>16</v>
      </c>
      <c r="E940" t="s">
        <v>23</v>
      </c>
    </row>
    <row r="941" spans="4:5" x14ac:dyDescent="0.3">
      <c r="D941">
        <v>16</v>
      </c>
      <c r="E941" t="s">
        <v>23</v>
      </c>
    </row>
    <row r="942" spans="4:5" x14ac:dyDescent="0.3">
      <c r="D942">
        <v>13</v>
      </c>
      <c r="E942" t="s">
        <v>23</v>
      </c>
    </row>
    <row r="943" spans="4:5" x14ac:dyDescent="0.3">
      <c r="D943">
        <v>22</v>
      </c>
      <c r="E943" t="s">
        <v>23</v>
      </c>
    </row>
    <row r="944" spans="4:5" x14ac:dyDescent="0.3">
      <c r="D944">
        <v>17</v>
      </c>
      <c r="E944" t="s">
        <v>23</v>
      </c>
    </row>
    <row r="945" spans="4:5" x14ac:dyDescent="0.3">
      <c r="D945">
        <v>14</v>
      </c>
      <c r="E945" t="s">
        <v>23</v>
      </c>
    </row>
    <row r="946" spans="4:5" x14ac:dyDescent="0.3">
      <c r="D946">
        <v>12</v>
      </c>
      <c r="E946" t="s">
        <v>23</v>
      </c>
    </row>
    <row r="947" spans="4:5" x14ac:dyDescent="0.3">
      <c r="D947">
        <v>18</v>
      </c>
      <c r="E947" t="s">
        <v>23</v>
      </c>
    </row>
    <row r="948" spans="4:5" x14ac:dyDescent="0.3">
      <c r="D948">
        <v>15</v>
      </c>
      <c r="E948" t="s">
        <v>23</v>
      </c>
    </row>
    <row r="949" spans="4:5" x14ac:dyDescent="0.3">
      <c r="D949">
        <v>17</v>
      </c>
      <c r="E949" t="s">
        <v>23</v>
      </c>
    </row>
    <row r="950" spans="4:5" x14ac:dyDescent="0.3">
      <c r="D950">
        <v>17</v>
      </c>
      <c r="E950" t="s">
        <v>23</v>
      </c>
    </row>
    <row r="951" spans="4:5" x14ac:dyDescent="0.3">
      <c r="D951">
        <v>14</v>
      </c>
      <c r="E951" t="s">
        <v>23</v>
      </c>
    </row>
    <row r="952" spans="4:5" x14ac:dyDescent="0.3">
      <c r="D952">
        <v>12</v>
      </c>
      <c r="E952" t="s">
        <v>23</v>
      </c>
    </row>
    <row r="953" spans="4:5" x14ac:dyDescent="0.3">
      <c r="D953">
        <v>14</v>
      </c>
      <c r="E953" t="s">
        <v>23</v>
      </c>
    </row>
    <row r="954" spans="4:5" x14ac:dyDescent="0.3">
      <c r="D954">
        <v>15</v>
      </c>
      <c r="E954" t="s">
        <v>23</v>
      </c>
    </row>
    <row r="955" spans="4:5" x14ac:dyDescent="0.3">
      <c r="D955">
        <v>13</v>
      </c>
      <c r="E955" t="s">
        <v>23</v>
      </c>
    </row>
    <row r="956" spans="4:5" x14ac:dyDescent="0.3">
      <c r="D956">
        <v>12</v>
      </c>
      <c r="E956" t="s">
        <v>23</v>
      </c>
    </row>
    <row r="957" spans="4:5" x14ac:dyDescent="0.3">
      <c r="D957">
        <v>13</v>
      </c>
      <c r="E957" t="s">
        <v>23</v>
      </c>
    </row>
    <row r="958" spans="4:5" x14ac:dyDescent="0.3">
      <c r="D958">
        <v>14</v>
      </c>
      <c r="E958" t="s">
        <v>23</v>
      </c>
    </row>
    <row r="959" spans="4:5" x14ac:dyDescent="0.3">
      <c r="D959">
        <v>13</v>
      </c>
      <c r="E959" t="s">
        <v>23</v>
      </c>
    </row>
    <row r="960" spans="4:5" x14ac:dyDescent="0.3">
      <c r="D960">
        <v>11</v>
      </c>
      <c r="E960" t="s">
        <v>23</v>
      </c>
    </row>
    <row r="961" spans="4:5" x14ac:dyDescent="0.3">
      <c r="D961">
        <v>11</v>
      </c>
      <c r="E961" t="s">
        <v>23</v>
      </c>
    </row>
    <row r="962" spans="4:5" x14ac:dyDescent="0.3">
      <c r="D962">
        <v>21</v>
      </c>
      <c r="E962" t="s">
        <v>23</v>
      </c>
    </row>
    <row r="963" spans="4:5" x14ac:dyDescent="0.3">
      <c r="D963">
        <v>18</v>
      </c>
      <c r="E963" t="s">
        <v>23</v>
      </c>
    </row>
    <row r="964" spans="4:5" x14ac:dyDescent="0.3">
      <c r="D964">
        <v>12</v>
      </c>
      <c r="E964" t="s">
        <v>23</v>
      </c>
    </row>
    <row r="965" spans="4:5" x14ac:dyDescent="0.3">
      <c r="D965">
        <v>11</v>
      </c>
      <c r="E965" t="s">
        <v>23</v>
      </c>
    </row>
    <row r="966" spans="4:5" x14ac:dyDescent="0.3">
      <c r="D966">
        <v>15</v>
      </c>
      <c r="E966" t="s">
        <v>23</v>
      </c>
    </row>
    <row r="967" spans="4:5" x14ac:dyDescent="0.3">
      <c r="D967">
        <v>13</v>
      </c>
      <c r="E967" t="s">
        <v>23</v>
      </c>
    </row>
    <row r="968" spans="4:5" x14ac:dyDescent="0.3">
      <c r="D968">
        <v>12</v>
      </c>
      <c r="E968" t="s">
        <v>23</v>
      </c>
    </row>
    <row r="969" spans="4:5" x14ac:dyDescent="0.3">
      <c r="D969">
        <v>17</v>
      </c>
      <c r="E969" t="s">
        <v>23</v>
      </c>
    </row>
    <row r="970" spans="4:5" x14ac:dyDescent="0.3">
      <c r="D970">
        <v>13</v>
      </c>
      <c r="E970" t="s">
        <v>23</v>
      </c>
    </row>
    <row r="971" spans="4:5" x14ac:dyDescent="0.3">
      <c r="D971">
        <v>19</v>
      </c>
      <c r="E971" t="s">
        <v>23</v>
      </c>
    </row>
    <row r="972" spans="4:5" x14ac:dyDescent="0.3">
      <c r="D972">
        <v>19</v>
      </c>
      <c r="E972" t="s">
        <v>23</v>
      </c>
    </row>
    <row r="973" spans="4:5" x14ac:dyDescent="0.3">
      <c r="D973">
        <v>17</v>
      </c>
      <c r="E973" t="s">
        <v>23</v>
      </c>
    </row>
    <row r="974" spans="4:5" x14ac:dyDescent="0.3">
      <c r="D974">
        <v>11</v>
      </c>
      <c r="E974" t="s">
        <v>23</v>
      </c>
    </row>
    <row r="975" spans="4:5" x14ac:dyDescent="0.3">
      <c r="D975">
        <v>15</v>
      </c>
      <c r="E975" t="s">
        <v>23</v>
      </c>
    </row>
    <row r="976" spans="4:5" x14ac:dyDescent="0.3">
      <c r="D976">
        <v>11</v>
      </c>
      <c r="E976" t="s">
        <v>23</v>
      </c>
    </row>
    <row r="977" spans="4:5" x14ac:dyDescent="0.3">
      <c r="D977">
        <v>25</v>
      </c>
      <c r="E977" t="s">
        <v>23</v>
      </c>
    </row>
    <row r="978" spans="4:5" x14ac:dyDescent="0.3">
      <c r="D978">
        <v>14</v>
      </c>
      <c r="E978" t="s">
        <v>23</v>
      </c>
    </row>
    <row r="979" spans="4:5" x14ac:dyDescent="0.3">
      <c r="D979">
        <v>13</v>
      </c>
      <c r="E979" t="s">
        <v>23</v>
      </c>
    </row>
    <row r="980" spans="4:5" x14ac:dyDescent="0.3">
      <c r="D980">
        <v>17</v>
      </c>
      <c r="E980" t="s">
        <v>23</v>
      </c>
    </row>
    <row r="981" spans="4:5" x14ac:dyDescent="0.3">
      <c r="D981">
        <v>13</v>
      </c>
      <c r="E981" t="s">
        <v>23</v>
      </c>
    </row>
    <row r="982" spans="4:5" x14ac:dyDescent="0.3">
      <c r="D982">
        <v>14</v>
      </c>
      <c r="E982" t="s">
        <v>23</v>
      </c>
    </row>
    <row r="983" spans="4:5" x14ac:dyDescent="0.3">
      <c r="D983">
        <v>11</v>
      </c>
      <c r="E983" t="s">
        <v>23</v>
      </c>
    </row>
    <row r="984" spans="4:5" x14ac:dyDescent="0.3">
      <c r="D984">
        <v>12</v>
      </c>
      <c r="E984" t="s">
        <v>23</v>
      </c>
    </row>
    <row r="985" spans="4:5" x14ac:dyDescent="0.3">
      <c r="D985">
        <v>17</v>
      </c>
      <c r="E985" t="s">
        <v>23</v>
      </c>
    </row>
    <row r="986" spans="4:5" x14ac:dyDescent="0.3">
      <c r="D986">
        <v>21</v>
      </c>
      <c r="E986" t="s">
        <v>23</v>
      </c>
    </row>
    <row r="987" spans="4:5" x14ac:dyDescent="0.3">
      <c r="D987">
        <v>16</v>
      </c>
      <c r="E987" t="s">
        <v>23</v>
      </c>
    </row>
    <row r="988" spans="4:5" x14ac:dyDescent="0.3">
      <c r="D988">
        <v>15</v>
      </c>
      <c r="E988" t="s">
        <v>23</v>
      </c>
    </row>
    <row r="989" spans="4:5" x14ac:dyDescent="0.3">
      <c r="D989">
        <v>19</v>
      </c>
      <c r="E989" t="s">
        <v>23</v>
      </c>
    </row>
    <row r="990" spans="4:5" x14ac:dyDescent="0.3">
      <c r="D990">
        <v>12</v>
      </c>
      <c r="E990" t="s">
        <v>23</v>
      </c>
    </row>
    <row r="991" spans="4:5" x14ac:dyDescent="0.3">
      <c r="D991">
        <v>19</v>
      </c>
      <c r="E991" t="s">
        <v>23</v>
      </c>
    </row>
    <row r="992" spans="4:5" x14ac:dyDescent="0.3">
      <c r="D992">
        <v>15</v>
      </c>
      <c r="E992" t="s">
        <v>23</v>
      </c>
    </row>
    <row r="993" spans="4:5" x14ac:dyDescent="0.3">
      <c r="D993">
        <v>20</v>
      </c>
      <c r="E993" t="s">
        <v>23</v>
      </c>
    </row>
    <row r="994" spans="4:5" x14ac:dyDescent="0.3">
      <c r="D994">
        <v>24</v>
      </c>
      <c r="E994" t="s">
        <v>23</v>
      </c>
    </row>
    <row r="995" spans="4:5" x14ac:dyDescent="0.3">
      <c r="D995">
        <v>15</v>
      </c>
      <c r="E995" t="s">
        <v>23</v>
      </c>
    </row>
    <row r="996" spans="4:5" x14ac:dyDescent="0.3">
      <c r="D996">
        <v>13</v>
      </c>
      <c r="E996" t="s">
        <v>23</v>
      </c>
    </row>
    <row r="997" spans="4:5" x14ac:dyDescent="0.3">
      <c r="D997">
        <v>14</v>
      </c>
      <c r="E997" t="s">
        <v>23</v>
      </c>
    </row>
    <row r="998" spans="4:5" x14ac:dyDescent="0.3">
      <c r="D998">
        <v>13</v>
      </c>
      <c r="E998" t="s">
        <v>23</v>
      </c>
    </row>
    <row r="999" spans="4:5" x14ac:dyDescent="0.3">
      <c r="D999">
        <v>11</v>
      </c>
      <c r="E999" t="s">
        <v>23</v>
      </c>
    </row>
    <row r="1000" spans="4:5" x14ac:dyDescent="0.3">
      <c r="D1000">
        <v>16</v>
      </c>
      <c r="E1000" t="s">
        <v>23</v>
      </c>
    </row>
    <row r="1001" spans="4:5" x14ac:dyDescent="0.3">
      <c r="D1001">
        <v>22</v>
      </c>
      <c r="E1001" t="s">
        <v>23</v>
      </c>
    </row>
    <row r="1002" spans="4:5" x14ac:dyDescent="0.3">
      <c r="D1002">
        <v>14</v>
      </c>
      <c r="E1002" t="s">
        <v>23</v>
      </c>
    </row>
    <row r="1003" spans="4:5" x14ac:dyDescent="0.3">
      <c r="D1003">
        <v>16</v>
      </c>
      <c r="E1003" t="s">
        <v>23</v>
      </c>
    </row>
    <row r="1004" spans="4:5" x14ac:dyDescent="0.3">
      <c r="D1004">
        <v>11</v>
      </c>
      <c r="E1004" t="s">
        <v>23</v>
      </c>
    </row>
    <row r="1005" spans="4:5" x14ac:dyDescent="0.3">
      <c r="D1005">
        <v>25</v>
      </c>
      <c r="E1005" t="s">
        <v>23</v>
      </c>
    </row>
    <row r="1006" spans="4:5" x14ac:dyDescent="0.3">
      <c r="D1006">
        <v>14</v>
      </c>
      <c r="E1006" t="s">
        <v>23</v>
      </c>
    </row>
    <row r="1007" spans="4:5" x14ac:dyDescent="0.3">
      <c r="D1007">
        <v>18</v>
      </c>
      <c r="E1007" t="s">
        <v>23</v>
      </c>
    </row>
    <row r="1008" spans="4:5" x14ac:dyDescent="0.3">
      <c r="D1008">
        <v>11</v>
      </c>
      <c r="E1008" t="s">
        <v>23</v>
      </c>
    </row>
    <row r="1009" spans="4:5" x14ac:dyDescent="0.3">
      <c r="D1009">
        <v>19</v>
      </c>
      <c r="E1009" t="s">
        <v>23</v>
      </c>
    </row>
    <row r="1010" spans="4:5" x14ac:dyDescent="0.3">
      <c r="D1010">
        <v>11</v>
      </c>
      <c r="E1010" t="s">
        <v>23</v>
      </c>
    </row>
    <row r="1011" spans="4:5" x14ac:dyDescent="0.3">
      <c r="D1011">
        <v>12</v>
      </c>
      <c r="E1011" t="s">
        <v>23</v>
      </c>
    </row>
    <row r="1012" spans="4:5" x14ac:dyDescent="0.3">
      <c r="D1012">
        <v>20</v>
      </c>
      <c r="E1012" t="s">
        <v>23</v>
      </c>
    </row>
    <row r="1013" spans="4:5" x14ac:dyDescent="0.3">
      <c r="D1013">
        <v>12</v>
      </c>
      <c r="E1013" t="s">
        <v>23</v>
      </c>
    </row>
    <row r="1014" spans="4:5" x14ac:dyDescent="0.3">
      <c r="D1014">
        <v>14</v>
      </c>
      <c r="E1014" t="s">
        <v>23</v>
      </c>
    </row>
    <row r="1015" spans="4:5" x14ac:dyDescent="0.3">
      <c r="D1015">
        <v>20</v>
      </c>
      <c r="E1015" t="s">
        <v>23</v>
      </c>
    </row>
    <row r="1016" spans="4:5" x14ac:dyDescent="0.3">
      <c r="D1016">
        <v>18</v>
      </c>
      <c r="E1016" t="s">
        <v>23</v>
      </c>
    </row>
    <row r="1017" spans="4:5" x14ac:dyDescent="0.3">
      <c r="D1017">
        <v>14</v>
      </c>
      <c r="E1017" t="s">
        <v>23</v>
      </c>
    </row>
    <row r="1018" spans="4:5" x14ac:dyDescent="0.3">
      <c r="D1018">
        <v>21</v>
      </c>
      <c r="E1018" t="s">
        <v>23</v>
      </c>
    </row>
    <row r="1019" spans="4:5" x14ac:dyDescent="0.3">
      <c r="D1019">
        <v>14</v>
      </c>
      <c r="E1019" t="s">
        <v>23</v>
      </c>
    </row>
    <row r="1020" spans="4:5" x14ac:dyDescent="0.3">
      <c r="D1020">
        <v>17</v>
      </c>
      <c r="E1020" t="s">
        <v>23</v>
      </c>
    </row>
    <row r="1021" spans="4:5" x14ac:dyDescent="0.3">
      <c r="D1021">
        <v>16</v>
      </c>
      <c r="E1021" t="s">
        <v>23</v>
      </c>
    </row>
    <row r="1022" spans="4:5" x14ac:dyDescent="0.3">
      <c r="D1022">
        <v>12</v>
      </c>
      <c r="E1022" t="s">
        <v>23</v>
      </c>
    </row>
    <row r="1023" spans="4:5" x14ac:dyDescent="0.3">
      <c r="D1023">
        <v>17</v>
      </c>
      <c r="E1023" t="s">
        <v>23</v>
      </c>
    </row>
    <row r="1024" spans="4:5" x14ac:dyDescent="0.3">
      <c r="D1024">
        <v>15</v>
      </c>
      <c r="E1024" t="s">
        <v>23</v>
      </c>
    </row>
    <row r="1025" spans="4:5" x14ac:dyDescent="0.3">
      <c r="D1025">
        <v>23</v>
      </c>
      <c r="E1025" t="s">
        <v>23</v>
      </c>
    </row>
    <row r="1026" spans="4:5" x14ac:dyDescent="0.3">
      <c r="D1026">
        <v>11</v>
      </c>
      <c r="E1026" t="s">
        <v>23</v>
      </c>
    </row>
    <row r="1027" spans="4:5" x14ac:dyDescent="0.3">
      <c r="D1027">
        <v>11</v>
      </c>
      <c r="E1027" t="s">
        <v>23</v>
      </c>
    </row>
    <row r="1028" spans="4:5" x14ac:dyDescent="0.3">
      <c r="D1028">
        <v>15</v>
      </c>
      <c r="E1028" t="s">
        <v>23</v>
      </c>
    </row>
    <row r="1029" spans="4:5" x14ac:dyDescent="0.3">
      <c r="D1029">
        <v>11</v>
      </c>
      <c r="E1029" t="s">
        <v>23</v>
      </c>
    </row>
    <row r="1030" spans="4:5" x14ac:dyDescent="0.3">
      <c r="D1030">
        <v>14</v>
      </c>
      <c r="E1030" t="s">
        <v>23</v>
      </c>
    </row>
    <row r="1031" spans="4:5" x14ac:dyDescent="0.3">
      <c r="D1031">
        <v>19</v>
      </c>
      <c r="E1031" t="s">
        <v>23</v>
      </c>
    </row>
    <row r="1032" spans="4:5" x14ac:dyDescent="0.3">
      <c r="D1032">
        <v>16</v>
      </c>
      <c r="E1032" t="s">
        <v>23</v>
      </c>
    </row>
    <row r="1033" spans="4:5" x14ac:dyDescent="0.3">
      <c r="D1033">
        <v>13</v>
      </c>
      <c r="E1033" t="s">
        <v>23</v>
      </c>
    </row>
    <row r="1034" spans="4:5" x14ac:dyDescent="0.3">
      <c r="D1034">
        <v>14</v>
      </c>
      <c r="E1034" t="s">
        <v>23</v>
      </c>
    </row>
    <row r="1035" spans="4:5" x14ac:dyDescent="0.3">
      <c r="D1035">
        <v>16</v>
      </c>
      <c r="E1035" t="s">
        <v>23</v>
      </c>
    </row>
    <row r="1036" spans="4:5" x14ac:dyDescent="0.3">
      <c r="D1036">
        <v>11</v>
      </c>
      <c r="E1036" t="s">
        <v>23</v>
      </c>
    </row>
    <row r="1037" spans="4:5" x14ac:dyDescent="0.3">
      <c r="D1037">
        <v>12</v>
      </c>
      <c r="E1037" t="s">
        <v>23</v>
      </c>
    </row>
    <row r="1038" spans="4:5" x14ac:dyDescent="0.3">
      <c r="D1038">
        <v>15</v>
      </c>
      <c r="E1038" t="s">
        <v>23</v>
      </c>
    </row>
    <row r="1039" spans="4:5" x14ac:dyDescent="0.3">
      <c r="D1039">
        <v>20</v>
      </c>
      <c r="E1039" t="s">
        <v>23</v>
      </c>
    </row>
    <row r="1040" spans="4:5" x14ac:dyDescent="0.3">
      <c r="D1040">
        <v>15</v>
      </c>
      <c r="E1040" t="s">
        <v>23</v>
      </c>
    </row>
    <row r="1041" spans="4:5" x14ac:dyDescent="0.3">
      <c r="D1041">
        <v>13</v>
      </c>
      <c r="E1041" t="s">
        <v>23</v>
      </c>
    </row>
    <row r="1042" spans="4:5" x14ac:dyDescent="0.3">
      <c r="D1042">
        <v>14</v>
      </c>
      <c r="E1042" t="s">
        <v>23</v>
      </c>
    </row>
    <row r="1043" spans="4:5" x14ac:dyDescent="0.3">
      <c r="D1043">
        <v>21</v>
      </c>
      <c r="E1043" t="s">
        <v>23</v>
      </c>
    </row>
    <row r="1044" spans="4:5" x14ac:dyDescent="0.3">
      <c r="D1044">
        <v>16</v>
      </c>
      <c r="E1044" t="s">
        <v>23</v>
      </c>
    </row>
    <row r="1045" spans="4:5" x14ac:dyDescent="0.3">
      <c r="D1045">
        <v>19</v>
      </c>
      <c r="E1045" t="s">
        <v>23</v>
      </c>
    </row>
    <row r="1046" spans="4:5" x14ac:dyDescent="0.3">
      <c r="D1046">
        <v>13</v>
      </c>
      <c r="E1046" t="s">
        <v>23</v>
      </c>
    </row>
    <row r="1047" spans="4:5" x14ac:dyDescent="0.3">
      <c r="D1047">
        <v>12</v>
      </c>
      <c r="E1047" t="s">
        <v>23</v>
      </c>
    </row>
    <row r="1048" spans="4:5" x14ac:dyDescent="0.3">
      <c r="D1048">
        <v>11</v>
      </c>
      <c r="E1048" t="s">
        <v>23</v>
      </c>
    </row>
    <row r="1049" spans="4:5" x14ac:dyDescent="0.3">
      <c r="D1049">
        <v>14</v>
      </c>
      <c r="E1049" t="s">
        <v>23</v>
      </c>
    </row>
    <row r="1050" spans="4:5" x14ac:dyDescent="0.3">
      <c r="D1050">
        <v>15</v>
      </c>
      <c r="E1050" t="s">
        <v>23</v>
      </c>
    </row>
    <row r="1051" spans="4:5" x14ac:dyDescent="0.3">
      <c r="D1051">
        <v>20</v>
      </c>
      <c r="E1051" t="s">
        <v>23</v>
      </c>
    </row>
    <row r="1052" spans="4:5" x14ac:dyDescent="0.3">
      <c r="D1052">
        <v>14</v>
      </c>
      <c r="E1052" t="s">
        <v>23</v>
      </c>
    </row>
    <row r="1053" spans="4:5" x14ac:dyDescent="0.3">
      <c r="D1053">
        <v>13</v>
      </c>
      <c r="E1053" t="s">
        <v>23</v>
      </c>
    </row>
    <row r="1054" spans="4:5" x14ac:dyDescent="0.3">
      <c r="D1054">
        <v>16</v>
      </c>
      <c r="E1054" t="s">
        <v>23</v>
      </c>
    </row>
    <row r="1055" spans="4:5" x14ac:dyDescent="0.3">
      <c r="D1055">
        <v>14</v>
      </c>
      <c r="E1055" t="s">
        <v>23</v>
      </c>
    </row>
    <row r="1056" spans="4:5" x14ac:dyDescent="0.3">
      <c r="D1056">
        <v>16</v>
      </c>
      <c r="E1056" t="s">
        <v>23</v>
      </c>
    </row>
    <row r="1057" spans="4:5" x14ac:dyDescent="0.3">
      <c r="D1057">
        <v>12</v>
      </c>
      <c r="E1057" t="s">
        <v>23</v>
      </c>
    </row>
    <row r="1058" spans="4:5" x14ac:dyDescent="0.3">
      <c r="D1058">
        <v>15</v>
      </c>
      <c r="E1058" t="s">
        <v>23</v>
      </c>
    </row>
    <row r="1059" spans="4:5" x14ac:dyDescent="0.3">
      <c r="D1059">
        <v>20</v>
      </c>
      <c r="E1059" t="s">
        <v>23</v>
      </c>
    </row>
    <row r="1060" spans="4:5" x14ac:dyDescent="0.3">
      <c r="D1060">
        <v>14</v>
      </c>
      <c r="E1060" t="s">
        <v>23</v>
      </c>
    </row>
    <row r="1061" spans="4:5" x14ac:dyDescent="0.3">
      <c r="D1061">
        <v>20</v>
      </c>
      <c r="E1061" t="s">
        <v>23</v>
      </c>
    </row>
    <row r="1062" spans="4:5" x14ac:dyDescent="0.3">
      <c r="D1062">
        <v>13</v>
      </c>
      <c r="E1062" t="s">
        <v>23</v>
      </c>
    </row>
    <row r="1063" spans="4:5" x14ac:dyDescent="0.3">
      <c r="D1063">
        <v>12</v>
      </c>
      <c r="E1063" t="s">
        <v>23</v>
      </c>
    </row>
    <row r="1064" spans="4:5" x14ac:dyDescent="0.3">
      <c r="D1064">
        <v>13</v>
      </c>
      <c r="E1064" t="s">
        <v>23</v>
      </c>
    </row>
    <row r="1065" spans="4:5" x14ac:dyDescent="0.3">
      <c r="D1065">
        <v>11</v>
      </c>
      <c r="E1065" t="s">
        <v>23</v>
      </c>
    </row>
    <row r="1066" spans="4:5" x14ac:dyDescent="0.3">
      <c r="D1066">
        <v>17</v>
      </c>
      <c r="E1066" t="s">
        <v>23</v>
      </c>
    </row>
    <row r="1067" spans="4:5" x14ac:dyDescent="0.3">
      <c r="D1067">
        <v>14</v>
      </c>
      <c r="E1067" t="s">
        <v>23</v>
      </c>
    </row>
    <row r="1068" spans="4:5" x14ac:dyDescent="0.3">
      <c r="D1068">
        <v>11</v>
      </c>
      <c r="E1068" t="s">
        <v>23</v>
      </c>
    </row>
    <row r="1069" spans="4:5" x14ac:dyDescent="0.3">
      <c r="D1069">
        <v>14</v>
      </c>
      <c r="E1069" t="s">
        <v>23</v>
      </c>
    </row>
    <row r="1070" spans="4:5" x14ac:dyDescent="0.3">
      <c r="D1070">
        <v>17</v>
      </c>
      <c r="E1070" t="s">
        <v>23</v>
      </c>
    </row>
    <row r="1071" spans="4:5" x14ac:dyDescent="0.3">
      <c r="D1071">
        <v>13</v>
      </c>
      <c r="E1071" t="s">
        <v>23</v>
      </c>
    </row>
    <row r="1072" spans="4:5" x14ac:dyDescent="0.3">
      <c r="D1072">
        <v>12</v>
      </c>
      <c r="E1072" t="s">
        <v>23</v>
      </c>
    </row>
    <row r="1073" spans="4:5" x14ac:dyDescent="0.3">
      <c r="D1073">
        <v>13</v>
      </c>
      <c r="E1073" t="s">
        <v>23</v>
      </c>
    </row>
    <row r="1074" spans="4:5" x14ac:dyDescent="0.3">
      <c r="D1074">
        <v>19</v>
      </c>
      <c r="E1074" t="s">
        <v>23</v>
      </c>
    </row>
    <row r="1075" spans="4:5" x14ac:dyDescent="0.3">
      <c r="D1075">
        <v>11</v>
      </c>
      <c r="E1075" t="s">
        <v>23</v>
      </c>
    </row>
    <row r="1076" spans="4:5" x14ac:dyDescent="0.3">
      <c r="D1076">
        <v>21</v>
      </c>
      <c r="E1076" t="s">
        <v>23</v>
      </c>
    </row>
    <row r="1077" spans="4:5" x14ac:dyDescent="0.3">
      <c r="D1077">
        <v>15</v>
      </c>
      <c r="E1077" t="s">
        <v>23</v>
      </c>
    </row>
    <row r="1078" spans="4:5" x14ac:dyDescent="0.3">
      <c r="D1078">
        <v>17</v>
      </c>
      <c r="E1078" t="s">
        <v>23</v>
      </c>
    </row>
    <row r="1079" spans="4:5" x14ac:dyDescent="0.3">
      <c r="D1079">
        <v>18</v>
      </c>
      <c r="E1079" t="s">
        <v>23</v>
      </c>
    </row>
    <row r="1080" spans="4:5" x14ac:dyDescent="0.3">
      <c r="D1080">
        <v>14</v>
      </c>
      <c r="E1080" t="s">
        <v>23</v>
      </c>
    </row>
    <row r="1081" spans="4:5" x14ac:dyDescent="0.3">
      <c r="D1081">
        <v>13</v>
      </c>
      <c r="E1081" t="s">
        <v>23</v>
      </c>
    </row>
    <row r="1082" spans="4:5" x14ac:dyDescent="0.3">
      <c r="D1082">
        <v>17</v>
      </c>
      <c r="E1082" t="s">
        <v>23</v>
      </c>
    </row>
    <row r="1083" spans="4:5" x14ac:dyDescent="0.3">
      <c r="D1083">
        <v>15</v>
      </c>
      <c r="E1083" t="s">
        <v>23</v>
      </c>
    </row>
    <row r="1084" spans="4:5" x14ac:dyDescent="0.3">
      <c r="D1084">
        <v>18</v>
      </c>
      <c r="E1084" t="s">
        <v>23</v>
      </c>
    </row>
    <row r="1085" spans="4:5" x14ac:dyDescent="0.3">
      <c r="D1085">
        <v>13</v>
      </c>
      <c r="E1085" t="s">
        <v>23</v>
      </c>
    </row>
    <row r="1086" spans="4:5" x14ac:dyDescent="0.3">
      <c r="D1086">
        <v>12</v>
      </c>
      <c r="E1086" t="s">
        <v>23</v>
      </c>
    </row>
    <row r="1087" spans="4:5" x14ac:dyDescent="0.3">
      <c r="D1087">
        <v>13</v>
      </c>
      <c r="E1087" t="s">
        <v>23</v>
      </c>
    </row>
    <row r="1088" spans="4:5" x14ac:dyDescent="0.3">
      <c r="D1088">
        <v>14</v>
      </c>
      <c r="E1088" t="s">
        <v>23</v>
      </c>
    </row>
    <row r="1089" spans="4:5" x14ac:dyDescent="0.3">
      <c r="D1089">
        <v>11</v>
      </c>
      <c r="E1089" t="s">
        <v>23</v>
      </c>
    </row>
    <row r="1090" spans="4:5" x14ac:dyDescent="0.3">
      <c r="D1090">
        <v>22</v>
      </c>
      <c r="E1090" t="s">
        <v>23</v>
      </c>
    </row>
    <row r="1091" spans="4:5" x14ac:dyDescent="0.3">
      <c r="D1091">
        <v>17</v>
      </c>
      <c r="E1091" t="s">
        <v>23</v>
      </c>
    </row>
    <row r="1092" spans="4:5" x14ac:dyDescent="0.3">
      <c r="D1092">
        <v>21</v>
      </c>
      <c r="E1092" t="s">
        <v>23</v>
      </c>
    </row>
    <row r="1093" spans="4:5" x14ac:dyDescent="0.3">
      <c r="D1093">
        <v>16</v>
      </c>
      <c r="E1093" t="s">
        <v>23</v>
      </c>
    </row>
    <row r="1094" spans="4:5" x14ac:dyDescent="0.3">
      <c r="D1094">
        <v>12</v>
      </c>
      <c r="E1094" t="s">
        <v>23</v>
      </c>
    </row>
    <row r="1095" spans="4:5" x14ac:dyDescent="0.3">
      <c r="D1095">
        <v>12</v>
      </c>
      <c r="E1095" t="s">
        <v>23</v>
      </c>
    </row>
    <row r="1096" spans="4:5" x14ac:dyDescent="0.3">
      <c r="D1096">
        <v>15</v>
      </c>
      <c r="E1096" t="s">
        <v>23</v>
      </c>
    </row>
    <row r="1097" spans="4:5" x14ac:dyDescent="0.3">
      <c r="D1097">
        <v>14</v>
      </c>
      <c r="E1097" t="s">
        <v>23</v>
      </c>
    </row>
    <row r="1098" spans="4:5" x14ac:dyDescent="0.3">
      <c r="D1098">
        <v>25</v>
      </c>
      <c r="E1098" t="s">
        <v>23</v>
      </c>
    </row>
    <row r="1099" spans="4:5" x14ac:dyDescent="0.3">
      <c r="D1099">
        <v>20</v>
      </c>
      <c r="E1099" t="s">
        <v>23</v>
      </c>
    </row>
    <row r="1100" spans="4:5" x14ac:dyDescent="0.3">
      <c r="D1100">
        <v>13</v>
      </c>
      <c r="E1100" t="s">
        <v>23</v>
      </c>
    </row>
    <row r="1101" spans="4:5" x14ac:dyDescent="0.3">
      <c r="D1101">
        <v>14</v>
      </c>
      <c r="E1101" t="s">
        <v>23</v>
      </c>
    </row>
    <row r="1102" spans="4:5" x14ac:dyDescent="0.3">
      <c r="D1102">
        <v>16</v>
      </c>
      <c r="E1102" t="s">
        <v>23</v>
      </c>
    </row>
    <row r="1103" spans="4:5" x14ac:dyDescent="0.3">
      <c r="D1103">
        <v>15</v>
      </c>
      <c r="E1103" t="s">
        <v>23</v>
      </c>
    </row>
    <row r="1104" spans="4:5" x14ac:dyDescent="0.3">
      <c r="D1104">
        <v>22</v>
      </c>
      <c r="E1104" t="s">
        <v>23</v>
      </c>
    </row>
    <row r="1105" spans="4:5" x14ac:dyDescent="0.3">
      <c r="D1105">
        <v>20</v>
      </c>
      <c r="E1105" t="s">
        <v>23</v>
      </c>
    </row>
    <row r="1106" spans="4:5" x14ac:dyDescent="0.3">
      <c r="D1106">
        <v>14</v>
      </c>
      <c r="E1106" t="s">
        <v>23</v>
      </c>
    </row>
    <row r="1107" spans="4:5" x14ac:dyDescent="0.3">
      <c r="D1107">
        <v>13</v>
      </c>
      <c r="E1107" t="s">
        <v>23</v>
      </c>
    </row>
    <row r="1108" spans="4:5" x14ac:dyDescent="0.3">
      <c r="D1108">
        <v>22</v>
      </c>
      <c r="E1108" t="s">
        <v>23</v>
      </c>
    </row>
    <row r="1109" spans="4:5" x14ac:dyDescent="0.3">
      <c r="D1109">
        <v>12</v>
      </c>
      <c r="E1109" t="s">
        <v>23</v>
      </c>
    </row>
    <row r="1110" spans="4:5" x14ac:dyDescent="0.3">
      <c r="D1110">
        <v>14</v>
      </c>
      <c r="E1110" t="s">
        <v>23</v>
      </c>
    </row>
    <row r="1111" spans="4:5" x14ac:dyDescent="0.3">
      <c r="D1111">
        <v>17</v>
      </c>
      <c r="E1111" t="s">
        <v>23</v>
      </c>
    </row>
    <row r="1112" spans="4:5" x14ac:dyDescent="0.3">
      <c r="D1112">
        <v>13</v>
      </c>
      <c r="E1112" t="s">
        <v>23</v>
      </c>
    </row>
    <row r="1113" spans="4:5" x14ac:dyDescent="0.3">
      <c r="D1113">
        <v>12</v>
      </c>
      <c r="E1113" t="s">
        <v>23</v>
      </c>
    </row>
    <row r="1114" spans="4:5" x14ac:dyDescent="0.3">
      <c r="D1114">
        <v>12</v>
      </c>
      <c r="E1114" t="s">
        <v>23</v>
      </c>
    </row>
    <row r="1115" spans="4:5" x14ac:dyDescent="0.3">
      <c r="D1115">
        <v>21</v>
      </c>
      <c r="E1115" t="s">
        <v>23</v>
      </c>
    </row>
    <row r="1116" spans="4:5" x14ac:dyDescent="0.3">
      <c r="D1116">
        <v>11</v>
      </c>
      <c r="E1116" t="s">
        <v>23</v>
      </c>
    </row>
    <row r="1117" spans="4:5" x14ac:dyDescent="0.3">
      <c r="D1117">
        <v>13</v>
      </c>
      <c r="E1117" t="s">
        <v>23</v>
      </c>
    </row>
    <row r="1118" spans="4:5" x14ac:dyDescent="0.3">
      <c r="D1118">
        <v>12</v>
      </c>
      <c r="E1118" t="s">
        <v>23</v>
      </c>
    </row>
    <row r="1119" spans="4:5" x14ac:dyDescent="0.3">
      <c r="D1119">
        <v>24</v>
      </c>
      <c r="E1119" t="s">
        <v>23</v>
      </c>
    </row>
    <row r="1120" spans="4:5" x14ac:dyDescent="0.3">
      <c r="D1120">
        <v>21</v>
      </c>
      <c r="E1120" t="s">
        <v>23</v>
      </c>
    </row>
    <row r="1121" spans="4:5" x14ac:dyDescent="0.3">
      <c r="D1121">
        <v>14</v>
      </c>
      <c r="E1121" t="s">
        <v>23</v>
      </c>
    </row>
    <row r="1122" spans="4:5" x14ac:dyDescent="0.3">
      <c r="D1122">
        <v>19</v>
      </c>
      <c r="E1122" t="s">
        <v>23</v>
      </c>
    </row>
    <row r="1123" spans="4:5" x14ac:dyDescent="0.3">
      <c r="D1123">
        <v>13</v>
      </c>
      <c r="E1123" t="s">
        <v>23</v>
      </c>
    </row>
    <row r="1124" spans="4:5" x14ac:dyDescent="0.3">
      <c r="D1124">
        <v>11</v>
      </c>
      <c r="E1124" t="s">
        <v>23</v>
      </c>
    </row>
    <row r="1125" spans="4:5" x14ac:dyDescent="0.3">
      <c r="D1125">
        <v>13</v>
      </c>
      <c r="E1125" t="s">
        <v>23</v>
      </c>
    </row>
    <row r="1126" spans="4:5" x14ac:dyDescent="0.3">
      <c r="D1126">
        <v>14</v>
      </c>
      <c r="E1126" t="s">
        <v>23</v>
      </c>
    </row>
    <row r="1127" spans="4:5" x14ac:dyDescent="0.3">
      <c r="D1127">
        <v>11</v>
      </c>
      <c r="E1127" t="s">
        <v>23</v>
      </c>
    </row>
    <row r="1128" spans="4:5" x14ac:dyDescent="0.3">
      <c r="D1128">
        <v>13</v>
      </c>
      <c r="E1128" t="s">
        <v>23</v>
      </c>
    </row>
    <row r="1129" spans="4:5" x14ac:dyDescent="0.3">
      <c r="D1129">
        <v>21</v>
      </c>
      <c r="E1129" t="s">
        <v>23</v>
      </c>
    </row>
    <row r="1130" spans="4:5" x14ac:dyDescent="0.3">
      <c r="D1130">
        <v>13</v>
      </c>
      <c r="E1130" t="s">
        <v>23</v>
      </c>
    </row>
    <row r="1131" spans="4:5" x14ac:dyDescent="0.3">
      <c r="D1131">
        <v>14</v>
      </c>
      <c r="E1131" t="s">
        <v>23</v>
      </c>
    </row>
    <row r="1132" spans="4:5" x14ac:dyDescent="0.3">
      <c r="D1132">
        <v>11</v>
      </c>
      <c r="E1132" t="s">
        <v>23</v>
      </c>
    </row>
    <row r="1133" spans="4:5" x14ac:dyDescent="0.3">
      <c r="D1133">
        <v>23</v>
      </c>
      <c r="E1133" t="s">
        <v>23</v>
      </c>
    </row>
    <row r="1134" spans="4:5" x14ac:dyDescent="0.3">
      <c r="D1134">
        <v>16</v>
      </c>
      <c r="E1134" t="s">
        <v>23</v>
      </c>
    </row>
    <row r="1135" spans="4:5" x14ac:dyDescent="0.3">
      <c r="D1135">
        <v>16</v>
      </c>
      <c r="E1135" t="s">
        <v>23</v>
      </c>
    </row>
    <row r="1136" spans="4:5" x14ac:dyDescent="0.3">
      <c r="D1136">
        <v>21</v>
      </c>
      <c r="E1136" t="s">
        <v>23</v>
      </c>
    </row>
    <row r="1137" spans="4:5" x14ac:dyDescent="0.3">
      <c r="D1137">
        <v>13</v>
      </c>
      <c r="E1137" t="s">
        <v>23</v>
      </c>
    </row>
    <row r="1138" spans="4:5" x14ac:dyDescent="0.3">
      <c r="D1138">
        <v>11</v>
      </c>
      <c r="E1138" t="s">
        <v>23</v>
      </c>
    </row>
    <row r="1139" spans="4:5" x14ac:dyDescent="0.3">
      <c r="D1139">
        <v>12</v>
      </c>
      <c r="E1139" t="s">
        <v>23</v>
      </c>
    </row>
    <row r="1140" spans="4:5" x14ac:dyDescent="0.3">
      <c r="D1140">
        <v>12</v>
      </c>
      <c r="E1140" t="s">
        <v>23</v>
      </c>
    </row>
    <row r="1141" spans="4:5" x14ac:dyDescent="0.3">
      <c r="D1141">
        <v>18</v>
      </c>
      <c r="E1141" t="s">
        <v>23</v>
      </c>
    </row>
    <row r="1142" spans="4:5" x14ac:dyDescent="0.3">
      <c r="D1142">
        <v>12</v>
      </c>
      <c r="E1142" t="s">
        <v>23</v>
      </c>
    </row>
    <row r="1143" spans="4:5" x14ac:dyDescent="0.3">
      <c r="D1143">
        <v>14</v>
      </c>
      <c r="E1143" t="s">
        <v>23</v>
      </c>
    </row>
    <row r="1144" spans="4:5" x14ac:dyDescent="0.3">
      <c r="D1144">
        <v>12</v>
      </c>
      <c r="E1144" t="s">
        <v>23</v>
      </c>
    </row>
    <row r="1145" spans="4:5" x14ac:dyDescent="0.3">
      <c r="D1145">
        <v>17</v>
      </c>
      <c r="E1145" t="s">
        <v>23</v>
      </c>
    </row>
    <row r="1146" spans="4:5" x14ac:dyDescent="0.3">
      <c r="D1146">
        <v>19</v>
      </c>
      <c r="E1146" t="s">
        <v>23</v>
      </c>
    </row>
    <row r="1147" spans="4:5" x14ac:dyDescent="0.3">
      <c r="D1147">
        <v>11</v>
      </c>
      <c r="E1147" t="s">
        <v>23</v>
      </c>
    </row>
    <row r="1148" spans="4:5" x14ac:dyDescent="0.3">
      <c r="D1148">
        <v>15</v>
      </c>
      <c r="E1148" t="s">
        <v>23</v>
      </c>
    </row>
    <row r="1149" spans="4:5" x14ac:dyDescent="0.3">
      <c r="D1149">
        <v>11</v>
      </c>
      <c r="E1149" t="s">
        <v>23</v>
      </c>
    </row>
    <row r="1150" spans="4:5" x14ac:dyDescent="0.3">
      <c r="D1150">
        <v>18</v>
      </c>
      <c r="E1150" t="s">
        <v>23</v>
      </c>
    </row>
    <row r="1151" spans="4:5" x14ac:dyDescent="0.3">
      <c r="D1151">
        <v>16</v>
      </c>
      <c r="E1151" t="s">
        <v>23</v>
      </c>
    </row>
    <row r="1152" spans="4:5" x14ac:dyDescent="0.3">
      <c r="D1152">
        <v>25</v>
      </c>
      <c r="E1152" t="s">
        <v>23</v>
      </c>
    </row>
    <row r="1153" spans="4:5" x14ac:dyDescent="0.3">
      <c r="D1153">
        <v>16</v>
      </c>
      <c r="E1153" t="s">
        <v>23</v>
      </c>
    </row>
    <row r="1154" spans="4:5" x14ac:dyDescent="0.3">
      <c r="D1154">
        <v>13</v>
      </c>
      <c r="E1154" t="s">
        <v>23</v>
      </c>
    </row>
    <row r="1155" spans="4:5" x14ac:dyDescent="0.3">
      <c r="D1155">
        <v>14</v>
      </c>
      <c r="E1155" t="s">
        <v>23</v>
      </c>
    </row>
    <row r="1156" spans="4:5" x14ac:dyDescent="0.3">
      <c r="D1156">
        <v>19</v>
      </c>
      <c r="E1156" t="s">
        <v>23</v>
      </c>
    </row>
    <row r="1157" spans="4:5" x14ac:dyDescent="0.3">
      <c r="D1157">
        <v>15</v>
      </c>
      <c r="E1157" t="s">
        <v>23</v>
      </c>
    </row>
    <row r="1158" spans="4:5" x14ac:dyDescent="0.3">
      <c r="D1158">
        <v>12</v>
      </c>
      <c r="E1158" t="s">
        <v>23</v>
      </c>
    </row>
    <row r="1159" spans="4:5" x14ac:dyDescent="0.3">
      <c r="D1159">
        <v>12</v>
      </c>
      <c r="E1159" t="s">
        <v>23</v>
      </c>
    </row>
    <row r="1160" spans="4:5" x14ac:dyDescent="0.3">
      <c r="D1160">
        <v>16</v>
      </c>
      <c r="E1160" t="s">
        <v>23</v>
      </c>
    </row>
    <row r="1161" spans="4:5" x14ac:dyDescent="0.3">
      <c r="D1161">
        <v>14</v>
      </c>
      <c r="E1161" t="s">
        <v>23</v>
      </c>
    </row>
    <row r="1162" spans="4:5" x14ac:dyDescent="0.3">
      <c r="D1162">
        <v>13</v>
      </c>
      <c r="E1162" t="s">
        <v>23</v>
      </c>
    </row>
    <row r="1163" spans="4:5" x14ac:dyDescent="0.3">
      <c r="D1163">
        <v>21</v>
      </c>
      <c r="E1163" t="s">
        <v>23</v>
      </c>
    </row>
    <row r="1164" spans="4:5" x14ac:dyDescent="0.3">
      <c r="D1164">
        <v>18</v>
      </c>
      <c r="E1164" t="s">
        <v>23</v>
      </c>
    </row>
    <row r="1165" spans="4:5" x14ac:dyDescent="0.3">
      <c r="D1165">
        <v>13</v>
      </c>
      <c r="E1165" t="s">
        <v>23</v>
      </c>
    </row>
    <row r="1166" spans="4:5" x14ac:dyDescent="0.3">
      <c r="D1166">
        <v>12</v>
      </c>
      <c r="E1166" t="s">
        <v>23</v>
      </c>
    </row>
    <row r="1167" spans="4:5" x14ac:dyDescent="0.3">
      <c r="D1167">
        <v>18</v>
      </c>
      <c r="E1167" t="s">
        <v>23</v>
      </c>
    </row>
    <row r="1168" spans="4:5" x14ac:dyDescent="0.3">
      <c r="D1168">
        <v>12</v>
      </c>
      <c r="E1168" t="s">
        <v>23</v>
      </c>
    </row>
    <row r="1169" spans="4:5" x14ac:dyDescent="0.3">
      <c r="D1169">
        <v>14</v>
      </c>
      <c r="E1169" t="s">
        <v>23</v>
      </c>
    </row>
    <row r="1170" spans="4:5" x14ac:dyDescent="0.3">
      <c r="D1170">
        <v>11</v>
      </c>
      <c r="E1170" t="s">
        <v>23</v>
      </c>
    </row>
    <row r="1171" spans="4:5" x14ac:dyDescent="0.3">
      <c r="D1171">
        <v>14</v>
      </c>
      <c r="E1171" t="s">
        <v>23</v>
      </c>
    </row>
    <row r="1172" spans="4:5" x14ac:dyDescent="0.3">
      <c r="D1172">
        <v>11</v>
      </c>
      <c r="E1172" t="s">
        <v>23</v>
      </c>
    </row>
    <row r="1173" spans="4:5" x14ac:dyDescent="0.3">
      <c r="D1173">
        <v>13</v>
      </c>
      <c r="E1173" t="s">
        <v>23</v>
      </c>
    </row>
    <row r="1174" spans="4:5" x14ac:dyDescent="0.3">
      <c r="D1174">
        <v>11</v>
      </c>
      <c r="E1174" t="s">
        <v>23</v>
      </c>
    </row>
    <row r="1175" spans="4:5" x14ac:dyDescent="0.3">
      <c r="D1175">
        <v>20</v>
      </c>
      <c r="E1175" t="s">
        <v>23</v>
      </c>
    </row>
    <row r="1176" spans="4:5" x14ac:dyDescent="0.3">
      <c r="D1176">
        <v>17</v>
      </c>
      <c r="E1176" t="s">
        <v>23</v>
      </c>
    </row>
    <row r="1177" spans="4:5" x14ac:dyDescent="0.3">
      <c r="D1177">
        <v>11</v>
      </c>
      <c r="E1177" t="s">
        <v>23</v>
      </c>
    </row>
    <row r="1178" spans="4:5" x14ac:dyDescent="0.3">
      <c r="D1178">
        <v>18</v>
      </c>
      <c r="E1178" t="s">
        <v>23</v>
      </c>
    </row>
    <row r="1179" spans="4:5" x14ac:dyDescent="0.3">
      <c r="D1179">
        <v>11</v>
      </c>
      <c r="E1179" t="s">
        <v>23</v>
      </c>
    </row>
    <row r="1180" spans="4:5" x14ac:dyDescent="0.3">
      <c r="D1180">
        <v>12</v>
      </c>
      <c r="E1180" t="s">
        <v>23</v>
      </c>
    </row>
    <row r="1181" spans="4:5" x14ac:dyDescent="0.3">
      <c r="D1181">
        <v>20</v>
      </c>
      <c r="E1181" t="s">
        <v>23</v>
      </c>
    </row>
    <row r="1182" spans="4:5" x14ac:dyDescent="0.3">
      <c r="D1182">
        <v>19</v>
      </c>
      <c r="E1182" t="s">
        <v>23</v>
      </c>
    </row>
    <row r="1183" spans="4:5" x14ac:dyDescent="0.3">
      <c r="D1183">
        <v>12</v>
      </c>
      <c r="E1183" t="s">
        <v>23</v>
      </c>
    </row>
    <row r="1184" spans="4:5" x14ac:dyDescent="0.3">
      <c r="D1184">
        <v>13</v>
      </c>
      <c r="E1184" t="s">
        <v>23</v>
      </c>
    </row>
    <row r="1185" spans="4:5" x14ac:dyDescent="0.3">
      <c r="D1185">
        <v>11</v>
      </c>
      <c r="E1185" t="s">
        <v>23</v>
      </c>
    </row>
    <row r="1186" spans="4:5" x14ac:dyDescent="0.3">
      <c r="D1186">
        <v>14</v>
      </c>
      <c r="E1186" t="s">
        <v>23</v>
      </c>
    </row>
    <row r="1187" spans="4:5" x14ac:dyDescent="0.3">
      <c r="D1187">
        <v>14</v>
      </c>
      <c r="E1187" t="s">
        <v>23</v>
      </c>
    </row>
    <row r="1188" spans="4:5" x14ac:dyDescent="0.3">
      <c r="D1188">
        <v>13</v>
      </c>
      <c r="E1188" t="s">
        <v>23</v>
      </c>
    </row>
    <row r="1189" spans="4:5" x14ac:dyDescent="0.3">
      <c r="D1189">
        <v>19</v>
      </c>
      <c r="E1189" t="s">
        <v>23</v>
      </c>
    </row>
    <row r="1190" spans="4:5" x14ac:dyDescent="0.3">
      <c r="D1190">
        <v>23</v>
      </c>
      <c r="E1190" t="s">
        <v>23</v>
      </c>
    </row>
    <row r="1191" spans="4:5" x14ac:dyDescent="0.3">
      <c r="D1191">
        <v>12</v>
      </c>
      <c r="E1191" t="s">
        <v>23</v>
      </c>
    </row>
    <row r="1192" spans="4:5" x14ac:dyDescent="0.3">
      <c r="D1192">
        <v>11</v>
      </c>
      <c r="E1192" t="s">
        <v>23</v>
      </c>
    </row>
    <row r="1193" spans="4:5" x14ac:dyDescent="0.3">
      <c r="D1193">
        <v>17</v>
      </c>
      <c r="E1193" t="s">
        <v>23</v>
      </c>
    </row>
    <row r="1194" spans="4:5" x14ac:dyDescent="0.3">
      <c r="D1194">
        <v>22</v>
      </c>
      <c r="E1194" t="s">
        <v>23</v>
      </c>
    </row>
    <row r="1195" spans="4:5" x14ac:dyDescent="0.3">
      <c r="D1195">
        <v>18</v>
      </c>
      <c r="E1195" t="s">
        <v>23</v>
      </c>
    </row>
    <row r="1196" spans="4:5" x14ac:dyDescent="0.3">
      <c r="D1196">
        <v>12</v>
      </c>
      <c r="E1196" t="s">
        <v>23</v>
      </c>
    </row>
    <row r="1197" spans="4:5" x14ac:dyDescent="0.3">
      <c r="D1197">
        <v>19</v>
      </c>
      <c r="E1197" t="s">
        <v>23</v>
      </c>
    </row>
    <row r="1198" spans="4:5" x14ac:dyDescent="0.3">
      <c r="D1198">
        <v>13</v>
      </c>
      <c r="E1198" t="s">
        <v>23</v>
      </c>
    </row>
    <row r="1199" spans="4:5" x14ac:dyDescent="0.3">
      <c r="D1199">
        <v>19</v>
      </c>
      <c r="E1199" t="s">
        <v>23</v>
      </c>
    </row>
    <row r="1200" spans="4:5" x14ac:dyDescent="0.3">
      <c r="D1200">
        <v>12</v>
      </c>
      <c r="E1200" t="s">
        <v>23</v>
      </c>
    </row>
    <row r="1201" spans="4:5" x14ac:dyDescent="0.3">
      <c r="D1201">
        <v>19</v>
      </c>
      <c r="E1201" t="s">
        <v>23</v>
      </c>
    </row>
    <row r="1202" spans="4:5" x14ac:dyDescent="0.3">
      <c r="D1202">
        <v>25</v>
      </c>
      <c r="E1202" t="s">
        <v>23</v>
      </c>
    </row>
    <row r="1203" spans="4:5" x14ac:dyDescent="0.3">
      <c r="D1203">
        <v>22</v>
      </c>
      <c r="E1203" t="s">
        <v>23</v>
      </c>
    </row>
    <row r="1204" spans="4:5" x14ac:dyDescent="0.3">
      <c r="D1204">
        <v>15</v>
      </c>
      <c r="E1204" t="s">
        <v>23</v>
      </c>
    </row>
    <row r="1205" spans="4:5" x14ac:dyDescent="0.3">
      <c r="D1205">
        <v>12</v>
      </c>
      <c r="E1205" t="s">
        <v>23</v>
      </c>
    </row>
    <row r="1206" spans="4:5" x14ac:dyDescent="0.3">
      <c r="D1206">
        <v>11</v>
      </c>
      <c r="E1206" t="s">
        <v>23</v>
      </c>
    </row>
    <row r="1207" spans="4:5" x14ac:dyDescent="0.3">
      <c r="D1207">
        <v>13</v>
      </c>
      <c r="E1207" t="s">
        <v>23</v>
      </c>
    </row>
    <row r="1208" spans="4:5" x14ac:dyDescent="0.3">
      <c r="D1208">
        <v>19</v>
      </c>
      <c r="E1208" t="s">
        <v>23</v>
      </c>
    </row>
    <row r="1209" spans="4:5" x14ac:dyDescent="0.3">
      <c r="D1209">
        <v>19</v>
      </c>
      <c r="E1209" t="s">
        <v>23</v>
      </c>
    </row>
    <row r="1210" spans="4:5" x14ac:dyDescent="0.3">
      <c r="D1210">
        <v>13</v>
      </c>
      <c r="E1210" t="s">
        <v>23</v>
      </c>
    </row>
    <row r="1211" spans="4:5" x14ac:dyDescent="0.3">
      <c r="D1211">
        <v>14</v>
      </c>
      <c r="E1211" t="s">
        <v>23</v>
      </c>
    </row>
    <row r="1212" spans="4:5" x14ac:dyDescent="0.3">
      <c r="D1212">
        <v>11</v>
      </c>
      <c r="E1212" t="s">
        <v>23</v>
      </c>
    </row>
    <row r="1213" spans="4:5" x14ac:dyDescent="0.3">
      <c r="D1213">
        <v>11</v>
      </c>
      <c r="E1213" t="s">
        <v>23</v>
      </c>
    </row>
    <row r="1214" spans="4:5" x14ac:dyDescent="0.3">
      <c r="D1214">
        <v>23</v>
      </c>
      <c r="E1214" t="s">
        <v>23</v>
      </c>
    </row>
    <row r="1215" spans="4:5" x14ac:dyDescent="0.3">
      <c r="D1215">
        <v>24</v>
      </c>
      <c r="E1215" t="s">
        <v>23</v>
      </c>
    </row>
    <row r="1216" spans="4:5" x14ac:dyDescent="0.3">
      <c r="D1216">
        <v>14</v>
      </c>
      <c r="E1216" t="s">
        <v>23</v>
      </c>
    </row>
    <row r="1217" spans="4:5" x14ac:dyDescent="0.3">
      <c r="D1217">
        <v>16</v>
      </c>
      <c r="E1217" t="s">
        <v>23</v>
      </c>
    </row>
    <row r="1218" spans="4:5" x14ac:dyDescent="0.3">
      <c r="D1218">
        <v>12</v>
      </c>
      <c r="E1218" t="s">
        <v>23</v>
      </c>
    </row>
    <row r="1219" spans="4:5" x14ac:dyDescent="0.3">
      <c r="D1219">
        <v>13</v>
      </c>
      <c r="E1219" t="s">
        <v>23</v>
      </c>
    </row>
    <row r="1220" spans="4:5" x14ac:dyDescent="0.3">
      <c r="D1220">
        <v>15</v>
      </c>
      <c r="E1220" t="s">
        <v>23</v>
      </c>
    </row>
    <row r="1221" spans="4:5" x14ac:dyDescent="0.3">
      <c r="D1221">
        <v>14</v>
      </c>
      <c r="E1221" t="s">
        <v>23</v>
      </c>
    </row>
    <row r="1222" spans="4:5" x14ac:dyDescent="0.3">
      <c r="D1222">
        <v>14</v>
      </c>
      <c r="E1222" t="s">
        <v>23</v>
      </c>
    </row>
    <row r="1223" spans="4:5" x14ac:dyDescent="0.3">
      <c r="D1223">
        <v>14</v>
      </c>
      <c r="E1223" t="s">
        <v>23</v>
      </c>
    </row>
    <row r="1224" spans="4:5" x14ac:dyDescent="0.3">
      <c r="D1224">
        <v>12</v>
      </c>
      <c r="E1224" t="s">
        <v>23</v>
      </c>
    </row>
    <row r="1225" spans="4:5" x14ac:dyDescent="0.3">
      <c r="D1225">
        <v>13</v>
      </c>
      <c r="E1225" t="s">
        <v>23</v>
      </c>
    </row>
    <row r="1226" spans="4:5" x14ac:dyDescent="0.3">
      <c r="D1226">
        <v>14</v>
      </c>
      <c r="E1226" t="s">
        <v>23</v>
      </c>
    </row>
    <row r="1227" spans="4:5" x14ac:dyDescent="0.3">
      <c r="D1227">
        <v>13</v>
      </c>
      <c r="E1227" t="s">
        <v>23</v>
      </c>
    </row>
    <row r="1228" spans="4:5" x14ac:dyDescent="0.3">
      <c r="D1228">
        <v>19</v>
      </c>
      <c r="E1228" t="s">
        <v>23</v>
      </c>
    </row>
    <row r="1229" spans="4:5" x14ac:dyDescent="0.3">
      <c r="D1229">
        <v>18</v>
      </c>
      <c r="E1229" t="s">
        <v>23</v>
      </c>
    </row>
    <row r="1230" spans="4:5" x14ac:dyDescent="0.3">
      <c r="D1230">
        <v>17</v>
      </c>
      <c r="E1230" t="s">
        <v>23</v>
      </c>
    </row>
    <row r="1231" spans="4:5" x14ac:dyDescent="0.3">
      <c r="D1231">
        <v>15</v>
      </c>
      <c r="E1231" t="s">
        <v>23</v>
      </c>
    </row>
    <row r="1232" spans="4:5" x14ac:dyDescent="0.3">
      <c r="D1232">
        <v>20</v>
      </c>
      <c r="E1232" t="s">
        <v>23</v>
      </c>
    </row>
    <row r="1233" spans="4:5" x14ac:dyDescent="0.3">
      <c r="D1233">
        <v>14</v>
      </c>
      <c r="E1233" t="s">
        <v>23</v>
      </c>
    </row>
    <row r="1234" spans="4:5" x14ac:dyDescent="0.3">
      <c r="D1234">
        <v>12</v>
      </c>
      <c r="E1234" t="s">
        <v>23</v>
      </c>
    </row>
    <row r="1235" spans="4:5" x14ac:dyDescent="0.3">
      <c r="D1235">
        <v>11</v>
      </c>
      <c r="E1235" t="s">
        <v>23</v>
      </c>
    </row>
    <row r="1236" spans="4:5" x14ac:dyDescent="0.3">
      <c r="D1236">
        <v>15</v>
      </c>
      <c r="E1236" t="s">
        <v>23</v>
      </c>
    </row>
    <row r="1237" spans="4:5" x14ac:dyDescent="0.3">
      <c r="D1237">
        <v>11</v>
      </c>
      <c r="E1237" t="s">
        <v>23</v>
      </c>
    </row>
    <row r="1238" spans="4:5" x14ac:dyDescent="0.3">
      <c r="D1238">
        <v>12</v>
      </c>
      <c r="E1238" t="s">
        <v>23</v>
      </c>
    </row>
    <row r="1239" spans="4:5" x14ac:dyDescent="0.3">
      <c r="D1239">
        <v>13</v>
      </c>
      <c r="E1239" t="s">
        <v>23</v>
      </c>
    </row>
    <row r="1240" spans="4:5" x14ac:dyDescent="0.3">
      <c r="D1240">
        <v>22</v>
      </c>
      <c r="E1240" t="s">
        <v>23</v>
      </c>
    </row>
    <row r="1241" spans="4:5" x14ac:dyDescent="0.3">
      <c r="D1241">
        <v>21</v>
      </c>
      <c r="E1241" t="s">
        <v>23</v>
      </c>
    </row>
    <row r="1242" spans="4:5" x14ac:dyDescent="0.3">
      <c r="D1242">
        <v>13</v>
      </c>
      <c r="E1242" t="s">
        <v>23</v>
      </c>
    </row>
    <row r="1243" spans="4:5" x14ac:dyDescent="0.3">
      <c r="D1243">
        <v>13</v>
      </c>
      <c r="E1243" t="s">
        <v>23</v>
      </c>
    </row>
    <row r="1244" spans="4:5" x14ac:dyDescent="0.3">
      <c r="D1244">
        <v>12</v>
      </c>
      <c r="E1244" t="s">
        <v>23</v>
      </c>
    </row>
    <row r="1245" spans="4:5" x14ac:dyDescent="0.3">
      <c r="D1245">
        <v>17</v>
      </c>
      <c r="E1245" t="s">
        <v>23</v>
      </c>
    </row>
    <row r="1246" spans="4:5" x14ac:dyDescent="0.3">
      <c r="D1246">
        <v>14</v>
      </c>
      <c r="E1246" t="s">
        <v>23</v>
      </c>
    </row>
    <row r="1247" spans="4:5" x14ac:dyDescent="0.3">
      <c r="D1247">
        <v>11</v>
      </c>
      <c r="E1247" t="s">
        <v>23</v>
      </c>
    </row>
    <row r="1248" spans="4:5" x14ac:dyDescent="0.3">
      <c r="D1248">
        <v>12</v>
      </c>
      <c r="E1248" t="s">
        <v>23</v>
      </c>
    </row>
    <row r="1249" spans="4:5" x14ac:dyDescent="0.3">
      <c r="D1249">
        <v>13</v>
      </c>
      <c r="E1249" t="s">
        <v>23</v>
      </c>
    </row>
    <row r="1250" spans="4:5" x14ac:dyDescent="0.3">
      <c r="D1250">
        <v>16</v>
      </c>
      <c r="E1250" t="s">
        <v>23</v>
      </c>
    </row>
    <row r="1251" spans="4:5" x14ac:dyDescent="0.3">
      <c r="D1251">
        <v>11</v>
      </c>
      <c r="E1251" t="s">
        <v>23</v>
      </c>
    </row>
    <row r="1252" spans="4:5" x14ac:dyDescent="0.3">
      <c r="D1252">
        <v>18</v>
      </c>
      <c r="E1252" t="s">
        <v>23</v>
      </c>
    </row>
    <row r="1253" spans="4:5" x14ac:dyDescent="0.3">
      <c r="D1253">
        <v>23</v>
      </c>
      <c r="E1253" t="s">
        <v>23</v>
      </c>
    </row>
    <row r="1254" spans="4:5" x14ac:dyDescent="0.3">
      <c r="D1254">
        <v>11</v>
      </c>
      <c r="E1254" t="s">
        <v>23</v>
      </c>
    </row>
    <row r="1255" spans="4:5" x14ac:dyDescent="0.3">
      <c r="D1255">
        <v>14</v>
      </c>
      <c r="E1255" t="s">
        <v>23</v>
      </c>
    </row>
    <row r="1256" spans="4:5" x14ac:dyDescent="0.3">
      <c r="D1256">
        <v>11</v>
      </c>
      <c r="E1256" t="s">
        <v>23</v>
      </c>
    </row>
    <row r="1257" spans="4:5" x14ac:dyDescent="0.3">
      <c r="D1257">
        <v>11</v>
      </c>
      <c r="E1257" t="s">
        <v>23</v>
      </c>
    </row>
    <row r="1258" spans="4:5" x14ac:dyDescent="0.3">
      <c r="D1258">
        <v>22</v>
      </c>
      <c r="E1258" t="s">
        <v>23</v>
      </c>
    </row>
    <row r="1259" spans="4:5" x14ac:dyDescent="0.3">
      <c r="D1259">
        <v>11</v>
      </c>
      <c r="E1259" t="s">
        <v>23</v>
      </c>
    </row>
    <row r="1260" spans="4:5" x14ac:dyDescent="0.3">
      <c r="D1260">
        <v>12</v>
      </c>
      <c r="E1260" t="s">
        <v>23</v>
      </c>
    </row>
    <row r="1261" spans="4:5" x14ac:dyDescent="0.3">
      <c r="D1261">
        <v>13</v>
      </c>
      <c r="E1261" t="s">
        <v>23</v>
      </c>
    </row>
    <row r="1262" spans="4:5" x14ac:dyDescent="0.3">
      <c r="D1262">
        <v>13</v>
      </c>
      <c r="E1262" t="s">
        <v>23</v>
      </c>
    </row>
    <row r="1263" spans="4:5" x14ac:dyDescent="0.3">
      <c r="D1263">
        <v>14</v>
      </c>
      <c r="E1263" t="s">
        <v>23</v>
      </c>
    </row>
    <row r="1264" spans="4:5" x14ac:dyDescent="0.3">
      <c r="D1264">
        <v>16</v>
      </c>
      <c r="E1264" t="s">
        <v>23</v>
      </c>
    </row>
    <row r="1265" spans="4:5" x14ac:dyDescent="0.3">
      <c r="D1265">
        <v>14</v>
      </c>
      <c r="E1265" t="s">
        <v>23</v>
      </c>
    </row>
    <row r="1266" spans="4:5" x14ac:dyDescent="0.3">
      <c r="D1266">
        <v>13</v>
      </c>
      <c r="E1266" t="s">
        <v>23</v>
      </c>
    </row>
    <row r="1267" spans="4:5" x14ac:dyDescent="0.3">
      <c r="D1267">
        <v>19</v>
      </c>
      <c r="E1267" t="s">
        <v>23</v>
      </c>
    </row>
    <row r="1268" spans="4:5" x14ac:dyDescent="0.3">
      <c r="D1268">
        <v>12</v>
      </c>
      <c r="E1268" t="s">
        <v>23</v>
      </c>
    </row>
    <row r="1269" spans="4:5" x14ac:dyDescent="0.3">
      <c r="D1269">
        <v>13</v>
      </c>
      <c r="E1269" t="s">
        <v>23</v>
      </c>
    </row>
    <row r="1270" spans="4:5" x14ac:dyDescent="0.3">
      <c r="D1270">
        <v>12</v>
      </c>
      <c r="E1270" t="s">
        <v>23</v>
      </c>
    </row>
    <row r="1271" spans="4:5" x14ac:dyDescent="0.3">
      <c r="D1271">
        <v>15</v>
      </c>
      <c r="E1271" t="s">
        <v>23</v>
      </c>
    </row>
    <row r="1272" spans="4:5" x14ac:dyDescent="0.3">
      <c r="D1272">
        <v>23</v>
      </c>
      <c r="E1272" t="s">
        <v>23</v>
      </c>
    </row>
    <row r="1273" spans="4:5" x14ac:dyDescent="0.3">
      <c r="D1273">
        <v>12</v>
      </c>
      <c r="E1273" t="s">
        <v>23</v>
      </c>
    </row>
    <row r="1274" spans="4:5" x14ac:dyDescent="0.3">
      <c r="D1274">
        <v>20</v>
      </c>
      <c r="E1274" t="s">
        <v>23</v>
      </c>
    </row>
    <row r="1275" spans="4:5" x14ac:dyDescent="0.3">
      <c r="D1275">
        <v>21</v>
      </c>
      <c r="E1275" t="s">
        <v>23</v>
      </c>
    </row>
    <row r="1276" spans="4:5" x14ac:dyDescent="0.3">
      <c r="D1276">
        <v>21</v>
      </c>
      <c r="E1276" t="s">
        <v>23</v>
      </c>
    </row>
    <row r="1277" spans="4:5" x14ac:dyDescent="0.3">
      <c r="D1277">
        <v>19</v>
      </c>
      <c r="E1277" t="s">
        <v>23</v>
      </c>
    </row>
    <row r="1278" spans="4:5" x14ac:dyDescent="0.3">
      <c r="D1278">
        <v>13</v>
      </c>
      <c r="E1278" t="s">
        <v>23</v>
      </c>
    </row>
    <row r="1279" spans="4:5" x14ac:dyDescent="0.3">
      <c r="D1279">
        <v>13</v>
      </c>
      <c r="E1279" t="s">
        <v>23</v>
      </c>
    </row>
    <row r="1280" spans="4:5" x14ac:dyDescent="0.3">
      <c r="D1280">
        <v>21</v>
      </c>
      <c r="E1280" t="s">
        <v>23</v>
      </c>
    </row>
    <row r="1281" spans="4:5" x14ac:dyDescent="0.3">
      <c r="D1281">
        <v>13</v>
      </c>
      <c r="E1281" t="s">
        <v>23</v>
      </c>
    </row>
    <row r="1282" spans="4:5" x14ac:dyDescent="0.3">
      <c r="D1282">
        <v>19</v>
      </c>
      <c r="E1282" t="s">
        <v>23</v>
      </c>
    </row>
    <row r="1283" spans="4:5" x14ac:dyDescent="0.3">
      <c r="D1283">
        <v>12</v>
      </c>
      <c r="E1283" t="s">
        <v>23</v>
      </c>
    </row>
    <row r="1284" spans="4:5" x14ac:dyDescent="0.3">
      <c r="D1284">
        <v>22</v>
      </c>
      <c r="E1284" t="s">
        <v>23</v>
      </c>
    </row>
    <row r="1285" spans="4:5" x14ac:dyDescent="0.3">
      <c r="D1285">
        <v>15</v>
      </c>
      <c r="E1285" t="s">
        <v>23</v>
      </c>
    </row>
    <row r="1286" spans="4:5" x14ac:dyDescent="0.3">
      <c r="D1286">
        <v>22</v>
      </c>
      <c r="E1286" t="s">
        <v>23</v>
      </c>
    </row>
    <row r="1287" spans="4:5" x14ac:dyDescent="0.3">
      <c r="D1287">
        <v>22</v>
      </c>
      <c r="E1287" t="s">
        <v>23</v>
      </c>
    </row>
    <row r="1288" spans="4:5" x14ac:dyDescent="0.3">
      <c r="D1288">
        <v>11</v>
      </c>
      <c r="E1288" t="s">
        <v>23</v>
      </c>
    </row>
    <row r="1289" spans="4:5" x14ac:dyDescent="0.3">
      <c r="D1289">
        <v>12</v>
      </c>
      <c r="E1289" t="s">
        <v>23</v>
      </c>
    </row>
    <row r="1290" spans="4:5" x14ac:dyDescent="0.3">
      <c r="D1290">
        <v>11</v>
      </c>
      <c r="E1290" t="s">
        <v>23</v>
      </c>
    </row>
    <row r="1291" spans="4:5" x14ac:dyDescent="0.3">
      <c r="D1291">
        <v>13</v>
      </c>
      <c r="E1291" t="s">
        <v>23</v>
      </c>
    </row>
    <row r="1292" spans="4:5" x14ac:dyDescent="0.3">
      <c r="D1292">
        <v>13</v>
      </c>
      <c r="E1292" t="s">
        <v>23</v>
      </c>
    </row>
    <row r="1293" spans="4:5" x14ac:dyDescent="0.3">
      <c r="D1293">
        <v>17</v>
      </c>
      <c r="E1293" t="s">
        <v>23</v>
      </c>
    </row>
    <row r="1294" spans="4:5" x14ac:dyDescent="0.3">
      <c r="D1294">
        <v>13</v>
      </c>
      <c r="E1294" t="s">
        <v>23</v>
      </c>
    </row>
    <row r="1295" spans="4:5" x14ac:dyDescent="0.3">
      <c r="D1295">
        <v>11</v>
      </c>
      <c r="E1295" t="s">
        <v>23</v>
      </c>
    </row>
    <row r="1296" spans="4:5" x14ac:dyDescent="0.3">
      <c r="D1296">
        <v>23</v>
      </c>
      <c r="E1296" t="s">
        <v>23</v>
      </c>
    </row>
    <row r="1297" spans="4:5" x14ac:dyDescent="0.3">
      <c r="D1297">
        <v>17</v>
      </c>
      <c r="E1297" t="s">
        <v>23</v>
      </c>
    </row>
    <row r="1298" spans="4:5" x14ac:dyDescent="0.3">
      <c r="D1298">
        <v>17</v>
      </c>
      <c r="E1298" t="s">
        <v>23</v>
      </c>
    </row>
    <row r="1299" spans="4:5" x14ac:dyDescent="0.3">
      <c r="D1299">
        <v>12</v>
      </c>
      <c r="E1299" t="s">
        <v>23</v>
      </c>
    </row>
    <row r="1300" spans="4:5" x14ac:dyDescent="0.3">
      <c r="D1300">
        <v>23</v>
      </c>
      <c r="E1300" t="s">
        <v>23</v>
      </c>
    </row>
    <row r="1301" spans="4:5" x14ac:dyDescent="0.3">
      <c r="D1301">
        <v>14</v>
      </c>
      <c r="E1301" t="s">
        <v>23</v>
      </c>
    </row>
    <row r="1302" spans="4:5" x14ac:dyDescent="0.3">
      <c r="D1302">
        <v>14</v>
      </c>
      <c r="E1302" t="s">
        <v>23</v>
      </c>
    </row>
    <row r="1303" spans="4:5" x14ac:dyDescent="0.3">
      <c r="D1303">
        <v>22</v>
      </c>
      <c r="E1303" t="s">
        <v>23</v>
      </c>
    </row>
    <row r="1304" spans="4:5" x14ac:dyDescent="0.3">
      <c r="D1304">
        <v>12</v>
      </c>
      <c r="E1304" t="s">
        <v>23</v>
      </c>
    </row>
    <row r="1305" spans="4:5" x14ac:dyDescent="0.3">
      <c r="D1305">
        <v>18</v>
      </c>
      <c r="E1305" t="s">
        <v>23</v>
      </c>
    </row>
    <row r="1306" spans="4:5" x14ac:dyDescent="0.3">
      <c r="D1306">
        <v>14</v>
      </c>
      <c r="E1306" t="s">
        <v>23</v>
      </c>
    </row>
    <row r="1307" spans="4:5" x14ac:dyDescent="0.3">
      <c r="D1307">
        <v>12</v>
      </c>
      <c r="E1307" t="s">
        <v>23</v>
      </c>
    </row>
    <row r="1308" spans="4:5" x14ac:dyDescent="0.3">
      <c r="D1308">
        <v>15</v>
      </c>
      <c r="E1308" t="s">
        <v>23</v>
      </c>
    </row>
    <row r="1309" spans="4:5" x14ac:dyDescent="0.3">
      <c r="D1309">
        <v>11</v>
      </c>
      <c r="E1309" t="s">
        <v>23</v>
      </c>
    </row>
    <row r="1310" spans="4:5" x14ac:dyDescent="0.3">
      <c r="D1310">
        <v>13</v>
      </c>
      <c r="E1310" t="s">
        <v>23</v>
      </c>
    </row>
    <row r="1311" spans="4:5" x14ac:dyDescent="0.3">
      <c r="D1311">
        <v>23</v>
      </c>
      <c r="E1311" t="s">
        <v>23</v>
      </c>
    </row>
    <row r="1312" spans="4:5" x14ac:dyDescent="0.3">
      <c r="D1312">
        <v>19</v>
      </c>
      <c r="E1312" t="s">
        <v>23</v>
      </c>
    </row>
    <row r="1313" spans="4:5" x14ac:dyDescent="0.3">
      <c r="D1313">
        <v>16</v>
      </c>
      <c r="E1313" t="s">
        <v>23</v>
      </c>
    </row>
    <row r="1314" spans="4:5" x14ac:dyDescent="0.3">
      <c r="D1314">
        <v>22</v>
      </c>
      <c r="E1314" t="s">
        <v>23</v>
      </c>
    </row>
    <row r="1315" spans="4:5" x14ac:dyDescent="0.3">
      <c r="D1315">
        <v>22</v>
      </c>
      <c r="E1315" t="s">
        <v>23</v>
      </c>
    </row>
    <row r="1316" spans="4:5" x14ac:dyDescent="0.3">
      <c r="D1316">
        <v>12</v>
      </c>
      <c r="E1316" t="s">
        <v>23</v>
      </c>
    </row>
    <row r="1317" spans="4:5" x14ac:dyDescent="0.3">
      <c r="D1317">
        <v>13</v>
      </c>
      <c r="E1317" t="s">
        <v>23</v>
      </c>
    </row>
    <row r="1318" spans="4:5" x14ac:dyDescent="0.3">
      <c r="D1318">
        <v>16</v>
      </c>
      <c r="E1318" t="s">
        <v>23</v>
      </c>
    </row>
    <row r="1319" spans="4:5" x14ac:dyDescent="0.3">
      <c r="D1319">
        <v>12</v>
      </c>
      <c r="E1319" t="s">
        <v>23</v>
      </c>
    </row>
    <row r="1320" spans="4:5" x14ac:dyDescent="0.3">
      <c r="D1320">
        <v>21</v>
      </c>
      <c r="E1320" t="s">
        <v>23</v>
      </c>
    </row>
    <row r="1321" spans="4:5" x14ac:dyDescent="0.3">
      <c r="D1321">
        <v>15</v>
      </c>
      <c r="E1321" t="s">
        <v>23</v>
      </c>
    </row>
    <row r="1322" spans="4:5" x14ac:dyDescent="0.3">
      <c r="D1322">
        <v>13</v>
      </c>
      <c r="E1322" t="s">
        <v>23</v>
      </c>
    </row>
    <row r="1323" spans="4:5" x14ac:dyDescent="0.3">
      <c r="D1323">
        <v>22</v>
      </c>
      <c r="E1323" t="s">
        <v>23</v>
      </c>
    </row>
    <row r="1324" spans="4:5" x14ac:dyDescent="0.3">
      <c r="D1324">
        <v>13</v>
      </c>
      <c r="E1324" t="s">
        <v>23</v>
      </c>
    </row>
    <row r="1325" spans="4:5" x14ac:dyDescent="0.3">
      <c r="D1325">
        <v>18</v>
      </c>
      <c r="E1325" t="s">
        <v>23</v>
      </c>
    </row>
    <row r="1326" spans="4:5" x14ac:dyDescent="0.3">
      <c r="D1326">
        <v>14</v>
      </c>
      <c r="E1326" t="s">
        <v>23</v>
      </c>
    </row>
    <row r="1327" spans="4:5" x14ac:dyDescent="0.3">
      <c r="D1327">
        <v>14</v>
      </c>
      <c r="E1327" t="s">
        <v>23</v>
      </c>
    </row>
    <row r="1328" spans="4:5" x14ac:dyDescent="0.3">
      <c r="D1328">
        <v>19</v>
      </c>
      <c r="E1328" t="s">
        <v>23</v>
      </c>
    </row>
    <row r="1329" spans="4:5" x14ac:dyDescent="0.3">
      <c r="D1329">
        <v>11</v>
      </c>
      <c r="E1329" t="s">
        <v>23</v>
      </c>
    </row>
    <row r="1330" spans="4:5" x14ac:dyDescent="0.3">
      <c r="D1330">
        <v>15</v>
      </c>
      <c r="E1330" t="s">
        <v>23</v>
      </c>
    </row>
    <row r="1331" spans="4:5" x14ac:dyDescent="0.3">
      <c r="D1331">
        <v>24</v>
      </c>
      <c r="E1331" t="s">
        <v>23</v>
      </c>
    </row>
    <row r="1332" spans="4:5" x14ac:dyDescent="0.3">
      <c r="D1332">
        <v>12</v>
      </c>
      <c r="E1332" t="s">
        <v>23</v>
      </c>
    </row>
    <row r="1333" spans="4:5" x14ac:dyDescent="0.3">
      <c r="D1333">
        <v>15</v>
      </c>
      <c r="E1333" t="s">
        <v>23</v>
      </c>
    </row>
    <row r="1334" spans="4:5" x14ac:dyDescent="0.3">
      <c r="D1334">
        <v>12</v>
      </c>
      <c r="E1334" t="s">
        <v>23</v>
      </c>
    </row>
    <row r="1335" spans="4:5" x14ac:dyDescent="0.3">
      <c r="D1335">
        <v>12</v>
      </c>
      <c r="E1335" t="s">
        <v>23</v>
      </c>
    </row>
    <row r="1336" spans="4:5" x14ac:dyDescent="0.3">
      <c r="D1336">
        <v>14</v>
      </c>
      <c r="E1336" t="s">
        <v>23</v>
      </c>
    </row>
    <row r="1337" spans="4:5" x14ac:dyDescent="0.3">
      <c r="D1337">
        <v>22</v>
      </c>
      <c r="E1337" t="s">
        <v>23</v>
      </c>
    </row>
    <row r="1338" spans="4:5" x14ac:dyDescent="0.3">
      <c r="D1338">
        <v>12</v>
      </c>
      <c r="E1338" t="s">
        <v>23</v>
      </c>
    </row>
    <row r="1339" spans="4:5" x14ac:dyDescent="0.3">
      <c r="D1339">
        <v>13</v>
      </c>
      <c r="E1339" t="s">
        <v>23</v>
      </c>
    </row>
    <row r="1340" spans="4:5" x14ac:dyDescent="0.3">
      <c r="D1340">
        <v>18</v>
      </c>
      <c r="E1340" t="s">
        <v>23</v>
      </c>
    </row>
    <row r="1341" spans="4:5" x14ac:dyDescent="0.3">
      <c r="D1341">
        <v>13</v>
      </c>
      <c r="E1341" t="s">
        <v>23</v>
      </c>
    </row>
    <row r="1342" spans="4:5" x14ac:dyDescent="0.3">
      <c r="D1342">
        <v>19</v>
      </c>
      <c r="E1342" t="s">
        <v>23</v>
      </c>
    </row>
    <row r="1343" spans="4:5" x14ac:dyDescent="0.3">
      <c r="D1343">
        <v>12</v>
      </c>
      <c r="E1343" t="s">
        <v>23</v>
      </c>
    </row>
    <row r="1344" spans="4:5" x14ac:dyDescent="0.3">
      <c r="D1344">
        <v>14</v>
      </c>
      <c r="E1344" t="s">
        <v>23</v>
      </c>
    </row>
    <row r="1345" spans="4:5" x14ac:dyDescent="0.3">
      <c r="D1345">
        <v>14</v>
      </c>
      <c r="E1345" t="s">
        <v>23</v>
      </c>
    </row>
    <row r="1346" spans="4:5" x14ac:dyDescent="0.3">
      <c r="D1346">
        <v>12</v>
      </c>
      <c r="E1346" t="s">
        <v>23</v>
      </c>
    </row>
    <row r="1347" spans="4:5" x14ac:dyDescent="0.3">
      <c r="D1347">
        <v>11</v>
      </c>
      <c r="E1347" t="s">
        <v>23</v>
      </c>
    </row>
    <row r="1348" spans="4:5" x14ac:dyDescent="0.3">
      <c r="D1348">
        <v>11</v>
      </c>
      <c r="E1348" t="s">
        <v>23</v>
      </c>
    </row>
    <row r="1349" spans="4:5" x14ac:dyDescent="0.3">
      <c r="D1349">
        <v>13</v>
      </c>
      <c r="E1349" t="s">
        <v>23</v>
      </c>
    </row>
    <row r="1350" spans="4:5" x14ac:dyDescent="0.3">
      <c r="D1350">
        <v>23</v>
      </c>
      <c r="E1350" t="s">
        <v>23</v>
      </c>
    </row>
    <row r="1351" spans="4:5" x14ac:dyDescent="0.3">
      <c r="D1351">
        <v>20</v>
      </c>
      <c r="E1351" t="s">
        <v>23</v>
      </c>
    </row>
    <row r="1352" spans="4:5" x14ac:dyDescent="0.3">
      <c r="D1352">
        <v>15</v>
      </c>
      <c r="E1352" t="s">
        <v>23</v>
      </c>
    </row>
    <row r="1353" spans="4:5" x14ac:dyDescent="0.3">
      <c r="D1353">
        <v>14</v>
      </c>
      <c r="E1353" t="s">
        <v>23</v>
      </c>
    </row>
    <row r="1354" spans="4:5" x14ac:dyDescent="0.3">
      <c r="D1354">
        <v>18</v>
      </c>
      <c r="E1354" t="s">
        <v>23</v>
      </c>
    </row>
    <row r="1355" spans="4:5" x14ac:dyDescent="0.3">
      <c r="D1355">
        <v>19</v>
      </c>
      <c r="E1355" t="s">
        <v>23</v>
      </c>
    </row>
    <row r="1356" spans="4:5" x14ac:dyDescent="0.3">
      <c r="D1356">
        <v>22</v>
      </c>
      <c r="E1356" t="s">
        <v>23</v>
      </c>
    </row>
    <row r="1357" spans="4:5" x14ac:dyDescent="0.3">
      <c r="D1357">
        <v>13</v>
      </c>
      <c r="E1357" t="s">
        <v>23</v>
      </c>
    </row>
    <row r="1358" spans="4:5" x14ac:dyDescent="0.3">
      <c r="D1358">
        <v>20</v>
      </c>
      <c r="E1358" t="s">
        <v>23</v>
      </c>
    </row>
    <row r="1359" spans="4:5" x14ac:dyDescent="0.3">
      <c r="D1359">
        <v>14</v>
      </c>
      <c r="E1359" t="s">
        <v>23</v>
      </c>
    </row>
    <row r="1360" spans="4:5" x14ac:dyDescent="0.3">
      <c r="D1360">
        <v>17</v>
      </c>
      <c r="E1360" t="s">
        <v>23</v>
      </c>
    </row>
    <row r="1361" spans="4:5" x14ac:dyDescent="0.3">
      <c r="D1361">
        <v>14</v>
      </c>
      <c r="E1361" t="s">
        <v>23</v>
      </c>
    </row>
    <row r="1362" spans="4:5" x14ac:dyDescent="0.3">
      <c r="D1362">
        <v>13</v>
      </c>
      <c r="E1362" t="s">
        <v>23</v>
      </c>
    </row>
    <row r="1363" spans="4:5" x14ac:dyDescent="0.3">
      <c r="D1363">
        <v>21</v>
      </c>
      <c r="E1363" t="s">
        <v>23</v>
      </c>
    </row>
    <row r="1364" spans="4:5" x14ac:dyDescent="0.3">
      <c r="D1364">
        <v>14</v>
      </c>
      <c r="E1364" t="s">
        <v>23</v>
      </c>
    </row>
    <row r="1365" spans="4:5" x14ac:dyDescent="0.3">
      <c r="D1365">
        <v>11</v>
      </c>
      <c r="E1365" t="s">
        <v>23</v>
      </c>
    </row>
    <row r="1366" spans="4:5" x14ac:dyDescent="0.3">
      <c r="D1366">
        <v>13</v>
      </c>
      <c r="E1366" t="s">
        <v>23</v>
      </c>
    </row>
    <row r="1367" spans="4:5" x14ac:dyDescent="0.3">
      <c r="D1367">
        <v>20</v>
      </c>
      <c r="E1367" t="s">
        <v>23</v>
      </c>
    </row>
    <row r="1368" spans="4:5" x14ac:dyDescent="0.3">
      <c r="D1368">
        <v>18</v>
      </c>
      <c r="E1368" t="s">
        <v>23</v>
      </c>
    </row>
    <row r="1369" spans="4:5" x14ac:dyDescent="0.3">
      <c r="D1369">
        <v>14</v>
      </c>
      <c r="E1369" t="s">
        <v>23</v>
      </c>
    </row>
    <row r="1370" spans="4:5" x14ac:dyDescent="0.3">
      <c r="D1370">
        <v>13</v>
      </c>
      <c r="E1370" t="s">
        <v>23</v>
      </c>
    </row>
    <row r="1371" spans="4:5" x14ac:dyDescent="0.3">
      <c r="D1371">
        <v>11</v>
      </c>
      <c r="E1371" t="s">
        <v>23</v>
      </c>
    </row>
    <row r="1372" spans="4:5" x14ac:dyDescent="0.3">
      <c r="D1372">
        <v>18</v>
      </c>
      <c r="E1372" t="s">
        <v>23</v>
      </c>
    </row>
    <row r="1373" spans="4:5" x14ac:dyDescent="0.3">
      <c r="D1373">
        <v>24</v>
      </c>
      <c r="E1373" t="s">
        <v>23</v>
      </c>
    </row>
    <row r="1374" spans="4:5" x14ac:dyDescent="0.3">
      <c r="D1374">
        <v>18</v>
      </c>
      <c r="E1374" t="s">
        <v>23</v>
      </c>
    </row>
    <row r="1375" spans="4:5" x14ac:dyDescent="0.3">
      <c r="D1375">
        <v>11</v>
      </c>
      <c r="E1375" t="s">
        <v>23</v>
      </c>
    </row>
    <row r="1376" spans="4:5" x14ac:dyDescent="0.3">
      <c r="D1376">
        <v>15</v>
      </c>
      <c r="E1376" t="s">
        <v>23</v>
      </c>
    </row>
    <row r="1377" spans="4:5" x14ac:dyDescent="0.3">
      <c r="D1377">
        <v>12</v>
      </c>
      <c r="E1377" t="s">
        <v>23</v>
      </c>
    </row>
    <row r="1378" spans="4:5" x14ac:dyDescent="0.3">
      <c r="D1378">
        <v>12</v>
      </c>
      <c r="E1378" t="s">
        <v>23</v>
      </c>
    </row>
    <row r="1379" spans="4:5" x14ac:dyDescent="0.3">
      <c r="D1379">
        <v>22</v>
      </c>
      <c r="E1379" t="s">
        <v>23</v>
      </c>
    </row>
    <row r="1380" spans="4:5" x14ac:dyDescent="0.3">
      <c r="D1380">
        <v>20</v>
      </c>
      <c r="E1380" t="s">
        <v>23</v>
      </c>
    </row>
    <row r="1381" spans="4:5" x14ac:dyDescent="0.3">
      <c r="D1381">
        <v>16</v>
      </c>
      <c r="E1381" t="s">
        <v>23</v>
      </c>
    </row>
    <row r="1382" spans="4:5" x14ac:dyDescent="0.3">
      <c r="D1382">
        <v>21</v>
      </c>
      <c r="E1382" t="s">
        <v>23</v>
      </c>
    </row>
    <row r="1383" spans="4:5" x14ac:dyDescent="0.3">
      <c r="D1383">
        <v>12</v>
      </c>
      <c r="E1383" t="s">
        <v>23</v>
      </c>
    </row>
    <row r="1384" spans="4:5" x14ac:dyDescent="0.3">
      <c r="D1384">
        <v>11</v>
      </c>
      <c r="E1384" t="s">
        <v>23</v>
      </c>
    </row>
    <row r="1385" spans="4:5" x14ac:dyDescent="0.3">
      <c r="D1385">
        <v>11</v>
      </c>
      <c r="E1385" t="s">
        <v>23</v>
      </c>
    </row>
    <row r="1386" spans="4:5" x14ac:dyDescent="0.3">
      <c r="D1386">
        <v>18</v>
      </c>
      <c r="E1386" t="s">
        <v>23</v>
      </c>
    </row>
    <row r="1387" spans="4:5" x14ac:dyDescent="0.3">
      <c r="D1387">
        <v>14</v>
      </c>
      <c r="E1387" t="s">
        <v>23</v>
      </c>
    </row>
    <row r="1388" spans="4:5" x14ac:dyDescent="0.3">
      <c r="D1388">
        <v>12</v>
      </c>
      <c r="E1388" t="s">
        <v>23</v>
      </c>
    </row>
    <row r="1389" spans="4:5" x14ac:dyDescent="0.3">
      <c r="D1389">
        <v>23</v>
      </c>
      <c r="E1389" t="s">
        <v>23</v>
      </c>
    </row>
    <row r="1390" spans="4:5" x14ac:dyDescent="0.3">
      <c r="D1390">
        <v>15</v>
      </c>
      <c r="E1390" t="s">
        <v>23</v>
      </c>
    </row>
    <row r="1391" spans="4:5" x14ac:dyDescent="0.3">
      <c r="D1391">
        <v>11</v>
      </c>
      <c r="E1391" t="s">
        <v>23</v>
      </c>
    </row>
    <row r="1392" spans="4:5" x14ac:dyDescent="0.3">
      <c r="D1392">
        <v>14</v>
      </c>
      <c r="E1392" t="s">
        <v>23</v>
      </c>
    </row>
    <row r="1393" spans="4:5" x14ac:dyDescent="0.3">
      <c r="D1393">
        <v>11</v>
      </c>
      <c r="E1393" t="s">
        <v>23</v>
      </c>
    </row>
    <row r="1394" spans="4:5" x14ac:dyDescent="0.3">
      <c r="D1394">
        <v>17</v>
      </c>
      <c r="E1394" t="s">
        <v>23</v>
      </c>
    </row>
    <row r="1395" spans="4:5" x14ac:dyDescent="0.3">
      <c r="D1395">
        <v>18</v>
      </c>
      <c r="E1395" t="s">
        <v>23</v>
      </c>
    </row>
    <row r="1396" spans="4:5" x14ac:dyDescent="0.3">
      <c r="D1396">
        <v>14</v>
      </c>
      <c r="E1396" t="s">
        <v>23</v>
      </c>
    </row>
    <row r="1397" spans="4:5" x14ac:dyDescent="0.3">
      <c r="D1397">
        <v>16</v>
      </c>
      <c r="E1397" t="s">
        <v>23</v>
      </c>
    </row>
    <row r="1398" spans="4:5" x14ac:dyDescent="0.3">
      <c r="D1398">
        <v>13</v>
      </c>
      <c r="E1398" t="s">
        <v>23</v>
      </c>
    </row>
    <row r="1399" spans="4:5" x14ac:dyDescent="0.3">
      <c r="D1399">
        <v>14</v>
      </c>
      <c r="E1399" t="s">
        <v>23</v>
      </c>
    </row>
    <row r="1400" spans="4:5" x14ac:dyDescent="0.3">
      <c r="D1400">
        <v>23</v>
      </c>
      <c r="E1400" t="s">
        <v>23</v>
      </c>
    </row>
    <row r="1401" spans="4:5" x14ac:dyDescent="0.3">
      <c r="D1401">
        <v>11</v>
      </c>
      <c r="E1401" t="s">
        <v>23</v>
      </c>
    </row>
    <row r="1402" spans="4:5" x14ac:dyDescent="0.3">
      <c r="D1402">
        <v>16</v>
      </c>
      <c r="E1402" t="s">
        <v>23</v>
      </c>
    </row>
    <row r="1403" spans="4:5" x14ac:dyDescent="0.3">
      <c r="D1403">
        <v>14</v>
      </c>
      <c r="E1403" t="s">
        <v>23</v>
      </c>
    </row>
    <row r="1404" spans="4:5" x14ac:dyDescent="0.3">
      <c r="D1404">
        <v>19</v>
      </c>
      <c r="E1404" t="s">
        <v>23</v>
      </c>
    </row>
    <row r="1405" spans="4:5" x14ac:dyDescent="0.3">
      <c r="D1405">
        <v>15</v>
      </c>
      <c r="E1405" t="s">
        <v>23</v>
      </c>
    </row>
    <row r="1406" spans="4:5" x14ac:dyDescent="0.3">
      <c r="D1406">
        <v>17</v>
      </c>
      <c r="E1406" t="s">
        <v>23</v>
      </c>
    </row>
    <row r="1407" spans="4:5" x14ac:dyDescent="0.3">
      <c r="D1407">
        <v>15</v>
      </c>
      <c r="E1407" t="s">
        <v>23</v>
      </c>
    </row>
    <row r="1408" spans="4:5" x14ac:dyDescent="0.3">
      <c r="D1408">
        <v>19</v>
      </c>
      <c r="E1408" t="s">
        <v>23</v>
      </c>
    </row>
    <row r="1409" spans="4:5" x14ac:dyDescent="0.3">
      <c r="D1409">
        <v>16</v>
      </c>
      <c r="E1409" t="s">
        <v>23</v>
      </c>
    </row>
    <row r="1410" spans="4:5" x14ac:dyDescent="0.3">
      <c r="D1410">
        <v>13</v>
      </c>
      <c r="E1410" t="s">
        <v>23</v>
      </c>
    </row>
    <row r="1411" spans="4:5" x14ac:dyDescent="0.3">
      <c r="D1411">
        <v>14</v>
      </c>
      <c r="E1411" t="s">
        <v>23</v>
      </c>
    </row>
    <row r="1412" spans="4:5" x14ac:dyDescent="0.3">
      <c r="D1412">
        <v>16</v>
      </c>
      <c r="E1412" t="s">
        <v>23</v>
      </c>
    </row>
    <row r="1413" spans="4:5" x14ac:dyDescent="0.3">
      <c r="D1413">
        <v>11</v>
      </c>
      <c r="E1413" t="s">
        <v>23</v>
      </c>
    </row>
    <row r="1414" spans="4:5" x14ac:dyDescent="0.3">
      <c r="D1414">
        <v>14</v>
      </c>
      <c r="E1414" t="s">
        <v>23</v>
      </c>
    </row>
    <row r="1415" spans="4:5" x14ac:dyDescent="0.3">
      <c r="D1415">
        <v>16</v>
      </c>
      <c r="E1415" t="s">
        <v>23</v>
      </c>
    </row>
    <row r="1416" spans="4:5" x14ac:dyDescent="0.3">
      <c r="D1416">
        <v>11</v>
      </c>
      <c r="E1416" t="s">
        <v>23</v>
      </c>
    </row>
    <row r="1417" spans="4:5" x14ac:dyDescent="0.3">
      <c r="D1417">
        <v>18</v>
      </c>
      <c r="E1417" t="s">
        <v>23</v>
      </c>
    </row>
    <row r="1418" spans="4:5" x14ac:dyDescent="0.3">
      <c r="D1418">
        <v>15</v>
      </c>
      <c r="E1418" t="s">
        <v>23</v>
      </c>
    </row>
    <row r="1419" spans="4:5" x14ac:dyDescent="0.3">
      <c r="D1419">
        <v>14</v>
      </c>
      <c r="E1419" t="s">
        <v>23</v>
      </c>
    </row>
    <row r="1420" spans="4:5" x14ac:dyDescent="0.3">
      <c r="D1420">
        <v>12</v>
      </c>
      <c r="E1420" t="s">
        <v>23</v>
      </c>
    </row>
    <row r="1421" spans="4:5" x14ac:dyDescent="0.3">
      <c r="D1421">
        <v>14</v>
      </c>
      <c r="E1421" t="s">
        <v>23</v>
      </c>
    </row>
    <row r="1422" spans="4:5" x14ac:dyDescent="0.3">
      <c r="D1422">
        <v>16</v>
      </c>
      <c r="E1422" t="s">
        <v>23</v>
      </c>
    </row>
    <row r="1423" spans="4:5" x14ac:dyDescent="0.3">
      <c r="D1423">
        <v>12</v>
      </c>
      <c r="E1423" t="s">
        <v>23</v>
      </c>
    </row>
    <row r="1424" spans="4:5" x14ac:dyDescent="0.3">
      <c r="D1424">
        <v>17</v>
      </c>
      <c r="E1424" t="s">
        <v>23</v>
      </c>
    </row>
    <row r="1425" spans="4:5" x14ac:dyDescent="0.3">
      <c r="D1425">
        <v>17</v>
      </c>
      <c r="E1425" t="s">
        <v>23</v>
      </c>
    </row>
    <row r="1426" spans="4:5" x14ac:dyDescent="0.3">
      <c r="D1426">
        <v>14</v>
      </c>
      <c r="E1426" t="s">
        <v>23</v>
      </c>
    </row>
    <row r="1427" spans="4:5" x14ac:dyDescent="0.3">
      <c r="D1427">
        <v>14</v>
      </c>
      <c r="E1427" t="s">
        <v>23</v>
      </c>
    </row>
    <row r="1428" spans="4:5" x14ac:dyDescent="0.3">
      <c r="D1428">
        <v>13</v>
      </c>
      <c r="E1428" t="s">
        <v>23</v>
      </c>
    </row>
    <row r="1429" spans="4:5" x14ac:dyDescent="0.3">
      <c r="D1429">
        <v>15</v>
      </c>
      <c r="E1429" t="s">
        <v>23</v>
      </c>
    </row>
    <row r="1430" spans="4:5" x14ac:dyDescent="0.3">
      <c r="D1430">
        <v>11</v>
      </c>
      <c r="E1430" t="s">
        <v>23</v>
      </c>
    </row>
    <row r="1431" spans="4:5" x14ac:dyDescent="0.3">
      <c r="D1431">
        <v>17</v>
      </c>
      <c r="E1431" t="s">
        <v>23</v>
      </c>
    </row>
    <row r="1432" spans="4:5" x14ac:dyDescent="0.3">
      <c r="D1432">
        <v>11</v>
      </c>
      <c r="E1432" t="s">
        <v>23</v>
      </c>
    </row>
    <row r="1433" spans="4:5" x14ac:dyDescent="0.3">
      <c r="D1433">
        <v>13</v>
      </c>
      <c r="E1433" t="s">
        <v>23</v>
      </c>
    </row>
    <row r="1434" spans="4:5" x14ac:dyDescent="0.3">
      <c r="D1434">
        <v>22</v>
      </c>
      <c r="E1434" t="s">
        <v>23</v>
      </c>
    </row>
    <row r="1435" spans="4:5" x14ac:dyDescent="0.3">
      <c r="D1435">
        <v>20</v>
      </c>
      <c r="E1435" t="s">
        <v>23</v>
      </c>
    </row>
    <row r="1436" spans="4:5" x14ac:dyDescent="0.3">
      <c r="D1436">
        <v>11</v>
      </c>
      <c r="E1436" t="s">
        <v>23</v>
      </c>
    </row>
    <row r="1437" spans="4:5" x14ac:dyDescent="0.3">
      <c r="D1437">
        <v>14</v>
      </c>
      <c r="E1437" t="s">
        <v>23</v>
      </c>
    </row>
    <row r="1438" spans="4:5" x14ac:dyDescent="0.3">
      <c r="D1438">
        <v>14</v>
      </c>
      <c r="E1438" t="s">
        <v>23</v>
      </c>
    </row>
    <row r="1439" spans="4:5" x14ac:dyDescent="0.3">
      <c r="D1439">
        <v>18</v>
      </c>
      <c r="E1439" t="s">
        <v>23</v>
      </c>
    </row>
    <row r="1440" spans="4:5" x14ac:dyDescent="0.3">
      <c r="D1440">
        <v>16</v>
      </c>
      <c r="E1440" t="s">
        <v>23</v>
      </c>
    </row>
    <row r="1441" spans="4:5" x14ac:dyDescent="0.3">
      <c r="D1441">
        <v>17</v>
      </c>
      <c r="E1441" t="s">
        <v>23</v>
      </c>
    </row>
    <row r="1442" spans="4:5" x14ac:dyDescent="0.3">
      <c r="D1442">
        <v>11</v>
      </c>
      <c r="E1442" t="s">
        <v>23</v>
      </c>
    </row>
    <row r="1443" spans="4:5" x14ac:dyDescent="0.3">
      <c r="D1443">
        <v>12</v>
      </c>
      <c r="E1443" t="s">
        <v>23</v>
      </c>
    </row>
    <row r="1444" spans="4:5" x14ac:dyDescent="0.3">
      <c r="D1444">
        <v>13</v>
      </c>
      <c r="E1444" t="s">
        <v>23</v>
      </c>
    </row>
    <row r="1445" spans="4:5" x14ac:dyDescent="0.3">
      <c r="D1445">
        <v>14</v>
      </c>
      <c r="E1445" t="s">
        <v>23</v>
      </c>
    </row>
    <row r="1446" spans="4:5" x14ac:dyDescent="0.3">
      <c r="D1446">
        <v>17</v>
      </c>
      <c r="E1446" t="s">
        <v>23</v>
      </c>
    </row>
    <row r="1447" spans="4:5" x14ac:dyDescent="0.3">
      <c r="D1447">
        <v>11</v>
      </c>
      <c r="E1447" t="s">
        <v>23</v>
      </c>
    </row>
    <row r="1448" spans="4:5" x14ac:dyDescent="0.3">
      <c r="D1448">
        <v>25</v>
      </c>
      <c r="E1448" t="s">
        <v>23</v>
      </c>
    </row>
    <row r="1449" spans="4:5" x14ac:dyDescent="0.3">
      <c r="D1449">
        <v>19</v>
      </c>
      <c r="E1449" t="s">
        <v>23</v>
      </c>
    </row>
    <row r="1450" spans="4:5" x14ac:dyDescent="0.3">
      <c r="D1450">
        <v>13</v>
      </c>
      <c r="E1450" t="s">
        <v>23</v>
      </c>
    </row>
    <row r="1451" spans="4:5" x14ac:dyDescent="0.3">
      <c r="D1451">
        <v>14</v>
      </c>
      <c r="E1451" t="s">
        <v>23</v>
      </c>
    </row>
    <row r="1452" spans="4:5" x14ac:dyDescent="0.3">
      <c r="D1452">
        <v>19</v>
      </c>
      <c r="E1452" t="s">
        <v>23</v>
      </c>
    </row>
    <row r="1453" spans="4:5" x14ac:dyDescent="0.3">
      <c r="D1453">
        <v>11</v>
      </c>
      <c r="E1453" t="s">
        <v>23</v>
      </c>
    </row>
    <row r="1454" spans="4:5" x14ac:dyDescent="0.3">
      <c r="D1454">
        <v>11</v>
      </c>
      <c r="E1454" t="s">
        <v>23</v>
      </c>
    </row>
    <row r="1455" spans="4:5" x14ac:dyDescent="0.3">
      <c r="D1455">
        <v>20</v>
      </c>
      <c r="E1455" t="s">
        <v>23</v>
      </c>
    </row>
    <row r="1456" spans="4:5" x14ac:dyDescent="0.3">
      <c r="D1456">
        <v>18</v>
      </c>
      <c r="E1456" t="s">
        <v>23</v>
      </c>
    </row>
    <row r="1457" spans="4:5" x14ac:dyDescent="0.3">
      <c r="D1457">
        <v>13</v>
      </c>
      <c r="E1457" t="s">
        <v>23</v>
      </c>
    </row>
    <row r="1458" spans="4:5" x14ac:dyDescent="0.3">
      <c r="D1458">
        <v>12</v>
      </c>
      <c r="E1458" t="s">
        <v>23</v>
      </c>
    </row>
    <row r="1459" spans="4:5" x14ac:dyDescent="0.3">
      <c r="D1459">
        <v>11</v>
      </c>
      <c r="E1459" t="s">
        <v>23</v>
      </c>
    </row>
    <row r="1460" spans="4:5" x14ac:dyDescent="0.3">
      <c r="D1460">
        <v>19</v>
      </c>
      <c r="E1460" t="s">
        <v>23</v>
      </c>
    </row>
    <row r="1461" spans="4:5" x14ac:dyDescent="0.3">
      <c r="D1461">
        <v>21</v>
      </c>
      <c r="E1461" t="s">
        <v>23</v>
      </c>
    </row>
    <row r="1462" spans="4:5" x14ac:dyDescent="0.3">
      <c r="D1462">
        <v>14</v>
      </c>
      <c r="E1462" t="s">
        <v>23</v>
      </c>
    </row>
    <row r="1463" spans="4:5" x14ac:dyDescent="0.3">
      <c r="D1463">
        <v>11</v>
      </c>
      <c r="E1463" t="s">
        <v>23</v>
      </c>
    </row>
    <row r="1464" spans="4:5" x14ac:dyDescent="0.3">
      <c r="D1464">
        <v>12</v>
      </c>
      <c r="E1464" t="s">
        <v>23</v>
      </c>
    </row>
    <row r="1465" spans="4:5" x14ac:dyDescent="0.3">
      <c r="D1465">
        <v>23</v>
      </c>
      <c r="E1465" t="s">
        <v>23</v>
      </c>
    </row>
    <row r="1466" spans="4:5" x14ac:dyDescent="0.3">
      <c r="D1466">
        <v>14</v>
      </c>
      <c r="E1466" t="s">
        <v>23</v>
      </c>
    </row>
    <row r="1467" spans="4:5" x14ac:dyDescent="0.3">
      <c r="D1467">
        <v>17</v>
      </c>
      <c r="E1467" t="s">
        <v>23</v>
      </c>
    </row>
    <row r="1468" spans="4:5" x14ac:dyDescent="0.3">
      <c r="D1468">
        <v>18</v>
      </c>
      <c r="E1468" t="s">
        <v>23</v>
      </c>
    </row>
    <row r="1469" spans="4:5" x14ac:dyDescent="0.3">
      <c r="D1469">
        <v>18</v>
      </c>
      <c r="E1469" t="s">
        <v>23</v>
      </c>
    </row>
    <row r="1470" spans="4:5" x14ac:dyDescent="0.3">
      <c r="D1470">
        <v>24</v>
      </c>
      <c r="E1470" t="s">
        <v>23</v>
      </c>
    </row>
    <row r="1471" spans="4:5" x14ac:dyDescent="0.3">
      <c r="D1471">
        <v>20</v>
      </c>
      <c r="E1471" t="s">
        <v>23</v>
      </c>
    </row>
    <row r="1472" spans="4:5" x14ac:dyDescent="0.3">
      <c r="D1472">
        <v>14</v>
      </c>
      <c r="E1472" t="s">
        <v>23</v>
      </c>
    </row>
    <row r="1473" spans="4:5" x14ac:dyDescent="0.3">
      <c r="D1473">
        <v>16</v>
      </c>
      <c r="E1473" t="s">
        <v>23</v>
      </c>
    </row>
    <row r="1474" spans="4:5" x14ac:dyDescent="0.3">
      <c r="D1474">
        <v>25</v>
      </c>
      <c r="E1474" t="s">
        <v>23</v>
      </c>
    </row>
    <row r="1475" spans="4:5" x14ac:dyDescent="0.3">
      <c r="D1475">
        <v>19</v>
      </c>
      <c r="E1475" t="s">
        <v>23</v>
      </c>
    </row>
    <row r="1476" spans="4:5" x14ac:dyDescent="0.3">
      <c r="D1476">
        <v>13</v>
      </c>
      <c r="E1476" t="s">
        <v>23</v>
      </c>
    </row>
    <row r="1477" spans="4:5" x14ac:dyDescent="0.3">
      <c r="D1477">
        <v>12</v>
      </c>
      <c r="E1477" t="s">
        <v>23</v>
      </c>
    </row>
    <row r="1478" spans="4:5" x14ac:dyDescent="0.3">
      <c r="D1478">
        <v>22</v>
      </c>
      <c r="E1478" t="s">
        <v>23</v>
      </c>
    </row>
    <row r="1479" spans="4:5" x14ac:dyDescent="0.3">
      <c r="D1479">
        <v>14</v>
      </c>
      <c r="E1479" t="s">
        <v>23</v>
      </c>
    </row>
    <row r="1480" spans="4:5" x14ac:dyDescent="0.3">
      <c r="D1480">
        <v>13</v>
      </c>
      <c r="E1480" t="s">
        <v>23</v>
      </c>
    </row>
    <row r="1481" spans="4:5" x14ac:dyDescent="0.3">
      <c r="D1481">
        <v>11</v>
      </c>
      <c r="E1481" t="s">
        <v>23</v>
      </c>
    </row>
    <row r="1482" spans="4:5" x14ac:dyDescent="0.3">
      <c r="D1482">
        <v>12</v>
      </c>
      <c r="E1482" t="s">
        <v>23</v>
      </c>
    </row>
    <row r="1483" spans="4:5" x14ac:dyDescent="0.3">
      <c r="D1483">
        <v>11</v>
      </c>
      <c r="E1483" t="s">
        <v>23</v>
      </c>
    </row>
    <row r="1484" spans="4:5" x14ac:dyDescent="0.3">
      <c r="D1484">
        <v>12</v>
      </c>
      <c r="E1484" t="s">
        <v>23</v>
      </c>
    </row>
    <row r="1485" spans="4:5" x14ac:dyDescent="0.3">
      <c r="D1485">
        <v>12</v>
      </c>
      <c r="E1485" t="s">
        <v>23</v>
      </c>
    </row>
    <row r="1486" spans="4:5" x14ac:dyDescent="0.3">
      <c r="D1486">
        <v>14</v>
      </c>
      <c r="E1486" t="s">
        <v>23</v>
      </c>
    </row>
    <row r="1487" spans="4:5" x14ac:dyDescent="0.3">
      <c r="D1487">
        <v>13</v>
      </c>
      <c r="E1487" t="s">
        <v>23</v>
      </c>
    </row>
    <row r="1488" spans="4:5" x14ac:dyDescent="0.3">
      <c r="D1488">
        <v>15</v>
      </c>
      <c r="E1488" t="s">
        <v>23</v>
      </c>
    </row>
    <row r="1489" spans="4:5" x14ac:dyDescent="0.3">
      <c r="D1489">
        <v>18</v>
      </c>
      <c r="E1489" t="s">
        <v>23</v>
      </c>
    </row>
    <row r="1490" spans="4:5" x14ac:dyDescent="0.3">
      <c r="D1490">
        <v>18</v>
      </c>
      <c r="E1490" t="s">
        <v>23</v>
      </c>
    </row>
    <row r="1491" spans="4:5" x14ac:dyDescent="0.3">
      <c r="D1491">
        <v>19</v>
      </c>
      <c r="E1491" t="s">
        <v>23</v>
      </c>
    </row>
    <row r="1492" spans="4:5" x14ac:dyDescent="0.3">
      <c r="D1492">
        <v>12</v>
      </c>
      <c r="E1492" t="s">
        <v>23</v>
      </c>
    </row>
    <row r="1493" spans="4:5" x14ac:dyDescent="0.3">
      <c r="D1493">
        <v>19</v>
      </c>
      <c r="E1493" t="s">
        <v>23</v>
      </c>
    </row>
    <row r="1494" spans="4:5" x14ac:dyDescent="0.3">
      <c r="D1494">
        <v>11</v>
      </c>
      <c r="E1494" t="s">
        <v>23</v>
      </c>
    </row>
    <row r="1495" spans="4:5" x14ac:dyDescent="0.3">
      <c r="D1495">
        <v>15</v>
      </c>
      <c r="E1495" t="s">
        <v>23</v>
      </c>
    </row>
    <row r="1496" spans="4:5" x14ac:dyDescent="0.3">
      <c r="D1496">
        <v>14</v>
      </c>
      <c r="E1496" t="s">
        <v>23</v>
      </c>
    </row>
    <row r="1497" spans="4:5" x14ac:dyDescent="0.3">
      <c r="D1497">
        <v>17</v>
      </c>
      <c r="E1497" t="s">
        <v>23</v>
      </c>
    </row>
    <row r="1498" spans="4:5" x14ac:dyDescent="0.3">
      <c r="D1498">
        <v>12</v>
      </c>
      <c r="E1498" t="s">
        <v>23</v>
      </c>
    </row>
    <row r="1499" spans="4:5" x14ac:dyDescent="0.3">
      <c r="D1499">
        <v>18</v>
      </c>
      <c r="E1499" t="s">
        <v>23</v>
      </c>
    </row>
    <row r="1500" spans="4:5" x14ac:dyDescent="0.3">
      <c r="D1500">
        <v>18</v>
      </c>
      <c r="E1500" t="s">
        <v>23</v>
      </c>
    </row>
    <row r="1501" spans="4:5" x14ac:dyDescent="0.3">
      <c r="D1501">
        <v>11</v>
      </c>
      <c r="E1501" t="s">
        <v>23</v>
      </c>
    </row>
    <row r="1502" spans="4:5" x14ac:dyDescent="0.3">
      <c r="D1502">
        <v>14</v>
      </c>
      <c r="E1502" t="s">
        <v>23</v>
      </c>
    </row>
    <row r="1503" spans="4:5" x14ac:dyDescent="0.3">
      <c r="D1503">
        <v>12</v>
      </c>
      <c r="E1503" t="s">
        <v>23</v>
      </c>
    </row>
    <row r="1504" spans="4:5" x14ac:dyDescent="0.3">
      <c r="D1504">
        <v>15</v>
      </c>
      <c r="E1504" t="s">
        <v>23</v>
      </c>
    </row>
    <row r="1505" spans="4:5" x14ac:dyDescent="0.3">
      <c r="D1505">
        <v>12</v>
      </c>
      <c r="E1505" t="s">
        <v>23</v>
      </c>
    </row>
    <row r="1506" spans="4:5" x14ac:dyDescent="0.3">
      <c r="D1506">
        <v>11</v>
      </c>
      <c r="E1506" t="s">
        <v>23</v>
      </c>
    </row>
    <row r="1507" spans="4:5" x14ac:dyDescent="0.3">
      <c r="D1507">
        <v>11</v>
      </c>
      <c r="E1507" t="s">
        <v>23</v>
      </c>
    </row>
    <row r="1508" spans="4:5" x14ac:dyDescent="0.3">
      <c r="D1508">
        <v>12</v>
      </c>
      <c r="E1508" t="s">
        <v>23</v>
      </c>
    </row>
    <row r="1509" spans="4:5" x14ac:dyDescent="0.3">
      <c r="D1509">
        <v>16</v>
      </c>
      <c r="E1509" t="s">
        <v>23</v>
      </c>
    </row>
    <row r="1510" spans="4:5" x14ac:dyDescent="0.3">
      <c r="D1510">
        <v>13</v>
      </c>
      <c r="E1510" t="s">
        <v>23</v>
      </c>
    </row>
    <row r="1511" spans="4:5" x14ac:dyDescent="0.3">
      <c r="D1511">
        <v>13</v>
      </c>
      <c r="E1511" t="s">
        <v>23</v>
      </c>
    </row>
    <row r="1512" spans="4:5" x14ac:dyDescent="0.3">
      <c r="D1512">
        <v>24</v>
      </c>
      <c r="E1512" t="s">
        <v>23</v>
      </c>
    </row>
    <row r="1513" spans="4:5" x14ac:dyDescent="0.3">
      <c r="D1513">
        <v>15</v>
      </c>
      <c r="E1513" t="s">
        <v>23</v>
      </c>
    </row>
    <row r="1514" spans="4:5" x14ac:dyDescent="0.3">
      <c r="D1514">
        <v>14</v>
      </c>
      <c r="E1514" t="s">
        <v>23</v>
      </c>
    </row>
    <row r="1515" spans="4:5" x14ac:dyDescent="0.3">
      <c r="D1515">
        <v>11</v>
      </c>
      <c r="E1515" t="s">
        <v>23</v>
      </c>
    </row>
    <row r="1516" spans="4:5" x14ac:dyDescent="0.3">
      <c r="D1516">
        <v>11</v>
      </c>
      <c r="E1516" t="s">
        <v>23</v>
      </c>
    </row>
    <row r="1517" spans="4:5" x14ac:dyDescent="0.3">
      <c r="D1517">
        <v>12</v>
      </c>
      <c r="E1517" t="s">
        <v>23</v>
      </c>
    </row>
    <row r="1518" spans="4:5" x14ac:dyDescent="0.3">
      <c r="D1518">
        <v>14</v>
      </c>
      <c r="E1518" t="s">
        <v>23</v>
      </c>
    </row>
    <row r="1519" spans="4:5" x14ac:dyDescent="0.3">
      <c r="D1519">
        <v>22</v>
      </c>
      <c r="E1519" t="s">
        <v>23</v>
      </c>
    </row>
    <row r="1520" spans="4:5" x14ac:dyDescent="0.3">
      <c r="D1520">
        <v>11</v>
      </c>
      <c r="E1520" t="s">
        <v>23</v>
      </c>
    </row>
    <row r="1521" spans="4:5" x14ac:dyDescent="0.3">
      <c r="D1521">
        <v>13</v>
      </c>
      <c r="E1521" t="s">
        <v>23</v>
      </c>
    </row>
    <row r="1522" spans="4:5" x14ac:dyDescent="0.3">
      <c r="D1522">
        <v>18</v>
      </c>
      <c r="E1522" t="s">
        <v>23</v>
      </c>
    </row>
    <row r="1523" spans="4:5" x14ac:dyDescent="0.3">
      <c r="D1523">
        <v>14</v>
      </c>
      <c r="E1523" t="s">
        <v>23</v>
      </c>
    </row>
    <row r="1524" spans="4:5" x14ac:dyDescent="0.3">
      <c r="D1524">
        <v>14</v>
      </c>
      <c r="E1524" t="s">
        <v>23</v>
      </c>
    </row>
    <row r="1525" spans="4:5" x14ac:dyDescent="0.3">
      <c r="D1525">
        <v>14</v>
      </c>
      <c r="E1525" t="s">
        <v>23</v>
      </c>
    </row>
    <row r="1526" spans="4:5" x14ac:dyDescent="0.3">
      <c r="D1526">
        <v>13</v>
      </c>
      <c r="E1526" t="s">
        <v>23</v>
      </c>
    </row>
    <row r="1527" spans="4:5" x14ac:dyDescent="0.3">
      <c r="D1527">
        <v>12</v>
      </c>
      <c r="E1527" t="s">
        <v>23</v>
      </c>
    </row>
    <row r="1528" spans="4:5" x14ac:dyDescent="0.3">
      <c r="D1528">
        <v>15</v>
      </c>
      <c r="E1528" t="s">
        <v>23</v>
      </c>
    </row>
    <row r="1529" spans="4:5" x14ac:dyDescent="0.3">
      <c r="D1529">
        <v>19</v>
      </c>
      <c r="E1529" t="s">
        <v>23</v>
      </c>
    </row>
    <row r="1530" spans="4:5" x14ac:dyDescent="0.3">
      <c r="D1530">
        <v>14</v>
      </c>
      <c r="E1530" t="s">
        <v>23</v>
      </c>
    </row>
    <row r="1531" spans="4:5" x14ac:dyDescent="0.3">
      <c r="D1531">
        <v>13</v>
      </c>
      <c r="E1531" t="s">
        <v>23</v>
      </c>
    </row>
    <row r="1532" spans="4:5" x14ac:dyDescent="0.3">
      <c r="D1532">
        <v>21</v>
      </c>
      <c r="E1532" t="s">
        <v>23</v>
      </c>
    </row>
    <row r="1533" spans="4:5" x14ac:dyDescent="0.3">
      <c r="D1533">
        <v>13</v>
      </c>
      <c r="E1533" t="s">
        <v>23</v>
      </c>
    </row>
    <row r="1534" spans="4:5" x14ac:dyDescent="0.3">
      <c r="D1534">
        <v>12</v>
      </c>
      <c r="E1534" t="s">
        <v>23</v>
      </c>
    </row>
    <row r="1535" spans="4:5" x14ac:dyDescent="0.3">
      <c r="D1535">
        <v>17</v>
      </c>
      <c r="E1535" t="s">
        <v>23</v>
      </c>
    </row>
    <row r="1536" spans="4:5" x14ac:dyDescent="0.3">
      <c r="D1536">
        <v>11</v>
      </c>
      <c r="E1536" t="s">
        <v>23</v>
      </c>
    </row>
    <row r="1537" spans="4:5" x14ac:dyDescent="0.3">
      <c r="D1537">
        <v>15</v>
      </c>
      <c r="E1537" t="s">
        <v>23</v>
      </c>
    </row>
    <row r="1538" spans="4:5" x14ac:dyDescent="0.3">
      <c r="D1538">
        <v>11</v>
      </c>
      <c r="E1538" t="s">
        <v>23</v>
      </c>
    </row>
    <row r="1539" spans="4:5" x14ac:dyDescent="0.3">
      <c r="D1539">
        <v>11</v>
      </c>
      <c r="E1539" t="s">
        <v>23</v>
      </c>
    </row>
    <row r="1540" spans="4:5" x14ac:dyDescent="0.3">
      <c r="D1540">
        <v>13</v>
      </c>
      <c r="E1540" t="s">
        <v>23</v>
      </c>
    </row>
    <row r="1541" spans="4:5" x14ac:dyDescent="0.3">
      <c r="D1541">
        <v>24</v>
      </c>
      <c r="E1541" t="s">
        <v>23</v>
      </c>
    </row>
    <row r="1542" spans="4:5" x14ac:dyDescent="0.3">
      <c r="D1542">
        <v>13</v>
      </c>
      <c r="E1542" t="s">
        <v>23</v>
      </c>
    </row>
    <row r="1543" spans="4:5" x14ac:dyDescent="0.3">
      <c r="D1543">
        <v>20</v>
      </c>
      <c r="E1543" t="s">
        <v>23</v>
      </c>
    </row>
    <row r="1544" spans="4:5" x14ac:dyDescent="0.3">
      <c r="D1544">
        <v>14</v>
      </c>
      <c r="E1544" t="s">
        <v>23</v>
      </c>
    </row>
    <row r="1545" spans="4:5" x14ac:dyDescent="0.3">
      <c r="D1545">
        <v>18</v>
      </c>
      <c r="E1545" t="s">
        <v>23</v>
      </c>
    </row>
    <row r="1546" spans="4:5" x14ac:dyDescent="0.3">
      <c r="D1546">
        <v>15</v>
      </c>
      <c r="E1546" t="s">
        <v>23</v>
      </c>
    </row>
    <row r="1547" spans="4:5" x14ac:dyDescent="0.3">
      <c r="D1547">
        <v>12</v>
      </c>
      <c r="E1547" t="s">
        <v>23</v>
      </c>
    </row>
    <row r="1548" spans="4:5" x14ac:dyDescent="0.3">
      <c r="D1548">
        <v>16</v>
      </c>
      <c r="E1548" t="s">
        <v>23</v>
      </c>
    </row>
    <row r="1549" spans="4:5" x14ac:dyDescent="0.3">
      <c r="D1549">
        <v>15</v>
      </c>
      <c r="E1549" t="s">
        <v>23</v>
      </c>
    </row>
    <row r="1550" spans="4:5" x14ac:dyDescent="0.3">
      <c r="D1550">
        <v>16</v>
      </c>
      <c r="E1550" t="s">
        <v>23</v>
      </c>
    </row>
    <row r="1551" spans="4:5" x14ac:dyDescent="0.3">
      <c r="D1551">
        <v>19</v>
      </c>
      <c r="E1551" t="s">
        <v>23</v>
      </c>
    </row>
    <row r="1552" spans="4:5" x14ac:dyDescent="0.3">
      <c r="D1552">
        <v>11</v>
      </c>
      <c r="E1552" t="s">
        <v>23</v>
      </c>
    </row>
    <row r="1553" spans="4:5" x14ac:dyDescent="0.3">
      <c r="D1553">
        <v>16</v>
      </c>
      <c r="E1553" t="s">
        <v>23</v>
      </c>
    </row>
    <row r="1554" spans="4:5" x14ac:dyDescent="0.3">
      <c r="D1554">
        <v>24</v>
      </c>
      <c r="E1554" t="s">
        <v>23</v>
      </c>
    </row>
    <row r="1555" spans="4:5" x14ac:dyDescent="0.3">
      <c r="D1555">
        <v>11</v>
      </c>
      <c r="E1555" t="s">
        <v>23</v>
      </c>
    </row>
    <row r="1556" spans="4:5" x14ac:dyDescent="0.3">
      <c r="D1556">
        <v>13</v>
      </c>
      <c r="E1556" t="s">
        <v>23</v>
      </c>
    </row>
    <row r="1557" spans="4:5" x14ac:dyDescent="0.3">
      <c r="D1557">
        <v>13</v>
      </c>
      <c r="E1557" t="s">
        <v>23</v>
      </c>
    </row>
    <row r="1558" spans="4:5" x14ac:dyDescent="0.3">
      <c r="D1558">
        <v>12</v>
      </c>
      <c r="E1558" t="s">
        <v>23</v>
      </c>
    </row>
    <row r="1559" spans="4:5" x14ac:dyDescent="0.3">
      <c r="D1559">
        <v>18</v>
      </c>
      <c r="E1559" t="s">
        <v>23</v>
      </c>
    </row>
    <row r="1560" spans="4:5" x14ac:dyDescent="0.3">
      <c r="D1560">
        <v>22</v>
      </c>
      <c r="E1560" t="s">
        <v>23</v>
      </c>
    </row>
    <row r="1561" spans="4:5" x14ac:dyDescent="0.3">
      <c r="D1561">
        <v>13</v>
      </c>
      <c r="E1561" t="s">
        <v>23</v>
      </c>
    </row>
    <row r="1562" spans="4:5" x14ac:dyDescent="0.3">
      <c r="D1562">
        <v>13</v>
      </c>
      <c r="E1562" t="s">
        <v>23</v>
      </c>
    </row>
    <row r="1563" spans="4:5" x14ac:dyDescent="0.3">
      <c r="D1563">
        <v>23</v>
      </c>
      <c r="E1563" t="s">
        <v>23</v>
      </c>
    </row>
    <row r="1564" spans="4:5" x14ac:dyDescent="0.3">
      <c r="D1564">
        <v>12</v>
      </c>
      <c r="E1564" t="s">
        <v>23</v>
      </c>
    </row>
    <row r="1565" spans="4:5" x14ac:dyDescent="0.3">
      <c r="D1565">
        <v>16</v>
      </c>
      <c r="E1565" t="s">
        <v>23</v>
      </c>
    </row>
    <row r="1566" spans="4:5" x14ac:dyDescent="0.3">
      <c r="D1566">
        <v>12</v>
      </c>
      <c r="E1566" t="s">
        <v>23</v>
      </c>
    </row>
    <row r="1567" spans="4:5" x14ac:dyDescent="0.3">
      <c r="D1567">
        <v>11</v>
      </c>
      <c r="E1567" t="s">
        <v>23</v>
      </c>
    </row>
    <row r="1568" spans="4:5" x14ac:dyDescent="0.3">
      <c r="D1568">
        <v>22</v>
      </c>
      <c r="E1568" t="s">
        <v>23</v>
      </c>
    </row>
    <row r="1569" spans="4:5" x14ac:dyDescent="0.3">
      <c r="D1569">
        <v>11</v>
      </c>
      <c r="E1569" t="s">
        <v>23</v>
      </c>
    </row>
    <row r="1570" spans="4:5" x14ac:dyDescent="0.3">
      <c r="D1570">
        <v>15</v>
      </c>
      <c r="E1570" t="s">
        <v>23</v>
      </c>
    </row>
    <row r="1571" spans="4:5" x14ac:dyDescent="0.3">
      <c r="D1571">
        <v>12</v>
      </c>
      <c r="E1571" t="s">
        <v>23</v>
      </c>
    </row>
    <row r="1572" spans="4:5" x14ac:dyDescent="0.3">
      <c r="D1572">
        <v>20</v>
      </c>
      <c r="E1572" t="s">
        <v>23</v>
      </c>
    </row>
    <row r="1573" spans="4:5" x14ac:dyDescent="0.3">
      <c r="D1573">
        <v>14</v>
      </c>
      <c r="E1573" t="s">
        <v>23</v>
      </c>
    </row>
    <row r="1574" spans="4:5" x14ac:dyDescent="0.3">
      <c r="D1574">
        <v>11</v>
      </c>
      <c r="E1574" t="s">
        <v>23</v>
      </c>
    </row>
    <row r="1575" spans="4:5" x14ac:dyDescent="0.3">
      <c r="D1575">
        <v>12</v>
      </c>
      <c r="E1575" t="s">
        <v>23</v>
      </c>
    </row>
    <row r="1576" spans="4:5" x14ac:dyDescent="0.3">
      <c r="D1576">
        <v>14</v>
      </c>
      <c r="E1576" t="s">
        <v>23</v>
      </c>
    </row>
    <row r="1577" spans="4:5" x14ac:dyDescent="0.3">
      <c r="D1577">
        <v>11</v>
      </c>
      <c r="E1577" t="s">
        <v>23</v>
      </c>
    </row>
    <row r="1578" spans="4:5" x14ac:dyDescent="0.3">
      <c r="D1578">
        <v>16</v>
      </c>
      <c r="E1578" t="s">
        <v>23</v>
      </c>
    </row>
    <row r="1579" spans="4:5" x14ac:dyDescent="0.3">
      <c r="D1579">
        <v>14</v>
      </c>
      <c r="E1579" t="s">
        <v>23</v>
      </c>
    </row>
    <row r="1580" spans="4:5" x14ac:dyDescent="0.3">
      <c r="D1580">
        <v>21</v>
      </c>
      <c r="E1580" t="s">
        <v>23</v>
      </c>
    </row>
    <row r="1581" spans="4:5" x14ac:dyDescent="0.3">
      <c r="D1581">
        <v>20</v>
      </c>
      <c r="E1581" t="s">
        <v>23</v>
      </c>
    </row>
    <row r="1582" spans="4:5" x14ac:dyDescent="0.3">
      <c r="D1582">
        <v>14</v>
      </c>
      <c r="E1582" t="s">
        <v>23</v>
      </c>
    </row>
    <row r="1583" spans="4:5" x14ac:dyDescent="0.3">
      <c r="D1583">
        <v>11</v>
      </c>
      <c r="E1583" t="s">
        <v>23</v>
      </c>
    </row>
    <row r="1584" spans="4:5" x14ac:dyDescent="0.3">
      <c r="D1584">
        <v>16</v>
      </c>
      <c r="E1584" t="s">
        <v>23</v>
      </c>
    </row>
    <row r="1585" spans="4:5" x14ac:dyDescent="0.3">
      <c r="D1585">
        <v>16</v>
      </c>
      <c r="E1585" t="s">
        <v>23</v>
      </c>
    </row>
    <row r="1586" spans="4:5" x14ac:dyDescent="0.3">
      <c r="D1586">
        <v>23</v>
      </c>
      <c r="E1586" t="s">
        <v>23</v>
      </c>
    </row>
    <row r="1587" spans="4:5" x14ac:dyDescent="0.3">
      <c r="D1587">
        <v>14</v>
      </c>
      <c r="E1587" t="s">
        <v>23</v>
      </c>
    </row>
    <row r="1588" spans="4:5" x14ac:dyDescent="0.3">
      <c r="D1588">
        <v>22</v>
      </c>
      <c r="E1588" t="s">
        <v>23</v>
      </c>
    </row>
    <row r="1589" spans="4:5" x14ac:dyDescent="0.3">
      <c r="D1589">
        <v>15</v>
      </c>
      <c r="E1589" t="s">
        <v>23</v>
      </c>
    </row>
    <row r="1590" spans="4:5" x14ac:dyDescent="0.3">
      <c r="D1590">
        <v>18</v>
      </c>
      <c r="E1590" t="s">
        <v>23</v>
      </c>
    </row>
    <row r="1591" spans="4:5" x14ac:dyDescent="0.3">
      <c r="D1591">
        <v>16</v>
      </c>
      <c r="E1591" t="s">
        <v>23</v>
      </c>
    </row>
    <row r="1592" spans="4:5" x14ac:dyDescent="0.3">
      <c r="D1592">
        <v>12</v>
      </c>
      <c r="E1592" t="s">
        <v>23</v>
      </c>
    </row>
    <row r="1593" spans="4:5" x14ac:dyDescent="0.3">
      <c r="D1593">
        <v>11</v>
      </c>
      <c r="E1593" t="s">
        <v>23</v>
      </c>
    </row>
    <row r="1594" spans="4:5" x14ac:dyDescent="0.3">
      <c r="D1594">
        <v>12</v>
      </c>
      <c r="E1594" t="s">
        <v>23</v>
      </c>
    </row>
    <row r="1595" spans="4:5" x14ac:dyDescent="0.3">
      <c r="D1595">
        <v>14</v>
      </c>
      <c r="E1595" t="s">
        <v>23</v>
      </c>
    </row>
    <row r="1596" spans="4:5" x14ac:dyDescent="0.3">
      <c r="D1596">
        <v>19</v>
      </c>
      <c r="E1596" t="s">
        <v>23</v>
      </c>
    </row>
    <row r="1597" spans="4:5" x14ac:dyDescent="0.3">
      <c r="D1597">
        <v>13</v>
      </c>
      <c r="E1597" t="s">
        <v>23</v>
      </c>
    </row>
    <row r="1598" spans="4:5" x14ac:dyDescent="0.3">
      <c r="D1598">
        <v>13</v>
      </c>
      <c r="E1598" t="s">
        <v>23</v>
      </c>
    </row>
    <row r="1599" spans="4:5" x14ac:dyDescent="0.3">
      <c r="D1599">
        <v>12</v>
      </c>
      <c r="E1599" t="s">
        <v>23</v>
      </c>
    </row>
    <row r="1600" spans="4:5" x14ac:dyDescent="0.3">
      <c r="D1600">
        <v>19</v>
      </c>
      <c r="E1600" t="s">
        <v>23</v>
      </c>
    </row>
    <row r="1601" spans="4:5" x14ac:dyDescent="0.3">
      <c r="D1601">
        <v>25</v>
      </c>
      <c r="E1601" t="s">
        <v>23</v>
      </c>
    </row>
    <row r="1602" spans="4:5" x14ac:dyDescent="0.3">
      <c r="D1602">
        <v>13</v>
      </c>
      <c r="E1602" t="s">
        <v>23</v>
      </c>
    </row>
    <row r="1603" spans="4:5" x14ac:dyDescent="0.3">
      <c r="D1603">
        <v>12</v>
      </c>
      <c r="E1603" t="s">
        <v>23</v>
      </c>
    </row>
    <row r="1604" spans="4:5" x14ac:dyDescent="0.3">
      <c r="D1604">
        <v>12</v>
      </c>
      <c r="E1604" t="s">
        <v>23</v>
      </c>
    </row>
    <row r="1605" spans="4:5" x14ac:dyDescent="0.3">
      <c r="D1605">
        <v>15</v>
      </c>
      <c r="E1605" t="s">
        <v>23</v>
      </c>
    </row>
    <row r="1606" spans="4:5" x14ac:dyDescent="0.3">
      <c r="D1606">
        <v>17</v>
      </c>
      <c r="E1606" t="s">
        <v>23</v>
      </c>
    </row>
    <row r="1607" spans="4:5" x14ac:dyDescent="0.3">
      <c r="D1607">
        <v>16</v>
      </c>
      <c r="E1607" t="s">
        <v>23</v>
      </c>
    </row>
    <row r="1608" spans="4:5" x14ac:dyDescent="0.3">
      <c r="D1608">
        <v>14</v>
      </c>
      <c r="E1608" t="s">
        <v>23</v>
      </c>
    </row>
    <row r="1609" spans="4:5" x14ac:dyDescent="0.3">
      <c r="D1609">
        <v>23</v>
      </c>
      <c r="E1609" t="s">
        <v>23</v>
      </c>
    </row>
    <row r="1610" spans="4:5" x14ac:dyDescent="0.3">
      <c r="D1610">
        <v>14</v>
      </c>
      <c r="E1610" t="s">
        <v>23</v>
      </c>
    </row>
    <row r="1611" spans="4:5" x14ac:dyDescent="0.3">
      <c r="D1611">
        <v>11</v>
      </c>
      <c r="E1611" t="s">
        <v>23</v>
      </c>
    </row>
    <row r="1612" spans="4:5" x14ac:dyDescent="0.3">
      <c r="D1612">
        <v>11</v>
      </c>
      <c r="E1612" t="s">
        <v>23</v>
      </c>
    </row>
    <row r="1613" spans="4:5" x14ac:dyDescent="0.3">
      <c r="D1613">
        <v>13</v>
      </c>
      <c r="E1613" t="s">
        <v>23</v>
      </c>
    </row>
    <row r="1614" spans="4:5" x14ac:dyDescent="0.3">
      <c r="D1614">
        <v>19</v>
      </c>
      <c r="E1614" t="s">
        <v>23</v>
      </c>
    </row>
    <row r="1615" spans="4:5" x14ac:dyDescent="0.3">
      <c r="D1615">
        <v>12</v>
      </c>
      <c r="E1615" t="s">
        <v>23</v>
      </c>
    </row>
    <row r="1616" spans="4:5" x14ac:dyDescent="0.3">
      <c r="D1616">
        <v>19</v>
      </c>
      <c r="E1616" t="s">
        <v>23</v>
      </c>
    </row>
    <row r="1617" spans="4:5" x14ac:dyDescent="0.3">
      <c r="D1617">
        <v>21</v>
      </c>
      <c r="E1617" t="s">
        <v>23</v>
      </c>
    </row>
    <row r="1618" spans="4:5" x14ac:dyDescent="0.3">
      <c r="D1618">
        <v>14</v>
      </c>
      <c r="E1618" t="s">
        <v>23</v>
      </c>
    </row>
    <row r="1619" spans="4:5" x14ac:dyDescent="0.3">
      <c r="D1619">
        <v>15</v>
      </c>
      <c r="E1619" t="s">
        <v>23</v>
      </c>
    </row>
    <row r="1620" spans="4:5" x14ac:dyDescent="0.3">
      <c r="D1620">
        <v>17</v>
      </c>
      <c r="E1620" t="s">
        <v>23</v>
      </c>
    </row>
    <row r="1621" spans="4:5" x14ac:dyDescent="0.3">
      <c r="D1621">
        <v>12</v>
      </c>
      <c r="E1621" t="s">
        <v>23</v>
      </c>
    </row>
    <row r="1622" spans="4:5" x14ac:dyDescent="0.3">
      <c r="D1622">
        <v>16</v>
      </c>
      <c r="E1622" t="s">
        <v>23</v>
      </c>
    </row>
    <row r="1623" spans="4:5" x14ac:dyDescent="0.3">
      <c r="D1623">
        <v>18</v>
      </c>
      <c r="E1623" t="s">
        <v>23</v>
      </c>
    </row>
    <row r="1624" spans="4:5" x14ac:dyDescent="0.3">
      <c r="D1624">
        <v>17</v>
      </c>
      <c r="E1624" t="s">
        <v>23</v>
      </c>
    </row>
    <row r="1625" spans="4:5" x14ac:dyDescent="0.3">
      <c r="D1625">
        <v>11</v>
      </c>
      <c r="E1625" t="s">
        <v>23</v>
      </c>
    </row>
    <row r="1626" spans="4:5" x14ac:dyDescent="0.3">
      <c r="D1626">
        <v>16</v>
      </c>
      <c r="E1626" t="s">
        <v>23</v>
      </c>
    </row>
    <row r="1627" spans="4:5" x14ac:dyDescent="0.3">
      <c r="D1627">
        <v>12</v>
      </c>
      <c r="E1627" t="s">
        <v>23</v>
      </c>
    </row>
    <row r="1628" spans="4:5" x14ac:dyDescent="0.3">
      <c r="D1628">
        <v>12</v>
      </c>
      <c r="E1628" t="s">
        <v>23</v>
      </c>
    </row>
    <row r="1629" spans="4:5" x14ac:dyDescent="0.3">
      <c r="D1629">
        <v>13</v>
      </c>
      <c r="E1629" t="s">
        <v>23</v>
      </c>
    </row>
    <row r="1630" spans="4:5" x14ac:dyDescent="0.3">
      <c r="D1630">
        <v>19</v>
      </c>
      <c r="E1630" t="s">
        <v>23</v>
      </c>
    </row>
    <row r="1631" spans="4:5" x14ac:dyDescent="0.3">
      <c r="D1631">
        <v>12</v>
      </c>
      <c r="E1631" t="s">
        <v>23</v>
      </c>
    </row>
    <row r="1632" spans="4:5" x14ac:dyDescent="0.3">
      <c r="D1632">
        <v>20</v>
      </c>
      <c r="E1632" t="s">
        <v>23</v>
      </c>
    </row>
    <row r="1633" spans="4:5" x14ac:dyDescent="0.3">
      <c r="D1633">
        <v>21</v>
      </c>
      <c r="E1633" t="s">
        <v>23</v>
      </c>
    </row>
    <row r="1634" spans="4:5" x14ac:dyDescent="0.3">
      <c r="D1634">
        <v>11</v>
      </c>
      <c r="E1634" t="s">
        <v>23</v>
      </c>
    </row>
    <row r="1635" spans="4:5" x14ac:dyDescent="0.3">
      <c r="D1635">
        <v>11</v>
      </c>
      <c r="E1635" t="s">
        <v>23</v>
      </c>
    </row>
    <row r="1636" spans="4:5" x14ac:dyDescent="0.3">
      <c r="D1636">
        <v>16</v>
      </c>
      <c r="E1636" t="s">
        <v>23</v>
      </c>
    </row>
    <row r="1637" spans="4:5" x14ac:dyDescent="0.3">
      <c r="D1637">
        <v>18</v>
      </c>
      <c r="E1637" t="s">
        <v>23</v>
      </c>
    </row>
    <row r="1638" spans="4:5" x14ac:dyDescent="0.3">
      <c r="D1638">
        <v>13</v>
      </c>
      <c r="E1638" t="s">
        <v>23</v>
      </c>
    </row>
    <row r="1639" spans="4:5" x14ac:dyDescent="0.3">
      <c r="D1639">
        <v>17</v>
      </c>
      <c r="E1639" t="s">
        <v>23</v>
      </c>
    </row>
    <row r="1640" spans="4:5" x14ac:dyDescent="0.3">
      <c r="D1640">
        <v>14</v>
      </c>
      <c r="E1640" t="s">
        <v>23</v>
      </c>
    </row>
    <row r="1641" spans="4:5" x14ac:dyDescent="0.3">
      <c r="D1641">
        <v>22</v>
      </c>
      <c r="E1641" t="s">
        <v>23</v>
      </c>
    </row>
    <row r="1642" spans="4:5" x14ac:dyDescent="0.3">
      <c r="D1642">
        <v>12</v>
      </c>
      <c r="E1642" t="s">
        <v>23</v>
      </c>
    </row>
    <row r="1643" spans="4:5" x14ac:dyDescent="0.3">
      <c r="D1643">
        <v>13</v>
      </c>
      <c r="E1643" t="s">
        <v>23</v>
      </c>
    </row>
    <row r="1644" spans="4:5" x14ac:dyDescent="0.3">
      <c r="D1644">
        <v>13</v>
      </c>
      <c r="E1644" t="s">
        <v>23</v>
      </c>
    </row>
    <row r="1645" spans="4:5" x14ac:dyDescent="0.3">
      <c r="D1645">
        <v>14</v>
      </c>
      <c r="E1645" t="s">
        <v>23</v>
      </c>
    </row>
    <row r="1646" spans="4:5" x14ac:dyDescent="0.3">
      <c r="D1646">
        <v>11</v>
      </c>
      <c r="E1646" t="s">
        <v>23</v>
      </c>
    </row>
    <row r="1647" spans="4:5" x14ac:dyDescent="0.3">
      <c r="D1647">
        <v>11</v>
      </c>
      <c r="E1647" t="s">
        <v>23</v>
      </c>
    </row>
    <row r="1648" spans="4:5" x14ac:dyDescent="0.3">
      <c r="D1648">
        <v>11</v>
      </c>
      <c r="E1648" t="s">
        <v>23</v>
      </c>
    </row>
    <row r="1649" spans="4:5" x14ac:dyDescent="0.3">
      <c r="D1649">
        <v>11</v>
      </c>
      <c r="E1649" t="s">
        <v>23</v>
      </c>
    </row>
    <row r="1650" spans="4:5" x14ac:dyDescent="0.3">
      <c r="D1650">
        <v>12</v>
      </c>
      <c r="E1650" t="s">
        <v>23</v>
      </c>
    </row>
    <row r="1651" spans="4:5" x14ac:dyDescent="0.3">
      <c r="D1651">
        <v>20</v>
      </c>
      <c r="E1651" t="s">
        <v>23</v>
      </c>
    </row>
    <row r="1652" spans="4:5" x14ac:dyDescent="0.3">
      <c r="D1652">
        <v>12</v>
      </c>
      <c r="E1652" t="s">
        <v>23</v>
      </c>
    </row>
    <row r="1653" spans="4:5" x14ac:dyDescent="0.3">
      <c r="D1653">
        <v>12</v>
      </c>
      <c r="E1653" t="s">
        <v>23</v>
      </c>
    </row>
    <row r="1654" spans="4:5" x14ac:dyDescent="0.3">
      <c r="D1654">
        <v>20</v>
      </c>
      <c r="E1654" t="s">
        <v>23</v>
      </c>
    </row>
    <row r="1655" spans="4:5" x14ac:dyDescent="0.3">
      <c r="D1655">
        <v>20</v>
      </c>
      <c r="E1655" t="s">
        <v>23</v>
      </c>
    </row>
    <row r="1656" spans="4:5" x14ac:dyDescent="0.3">
      <c r="D1656">
        <v>13</v>
      </c>
      <c r="E1656" t="s">
        <v>23</v>
      </c>
    </row>
    <row r="1657" spans="4:5" x14ac:dyDescent="0.3">
      <c r="D1657">
        <v>15</v>
      </c>
      <c r="E1657" t="s">
        <v>23</v>
      </c>
    </row>
    <row r="1658" spans="4:5" x14ac:dyDescent="0.3">
      <c r="D1658">
        <v>14</v>
      </c>
      <c r="E1658" t="s">
        <v>23</v>
      </c>
    </row>
    <row r="1659" spans="4:5" x14ac:dyDescent="0.3">
      <c r="D1659">
        <v>13</v>
      </c>
      <c r="E1659" t="s">
        <v>23</v>
      </c>
    </row>
    <row r="1660" spans="4:5" x14ac:dyDescent="0.3">
      <c r="D1660">
        <v>23</v>
      </c>
      <c r="E1660" t="s">
        <v>23</v>
      </c>
    </row>
    <row r="1661" spans="4:5" x14ac:dyDescent="0.3">
      <c r="D1661">
        <v>15</v>
      </c>
      <c r="E1661" t="s">
        <v>23</v>
      </c>
    </row>
    <row r="1662" spans="4:5" x14ac:dyDescent="0.3">
      <c r="D1662">
        <v>11</v>
      </c>
      <c r="E1662" t="s">
        <v>23</v>
      </c>
    </row>
    <row r="1663" spans="4:5" x14ac:dyDescent="0.3">
      <c r="D1663">
        <v>13</v>
      </c>
      <c r="E1663" t="s">
        <v>23</v>
      </c>
    </row>
    <row r="1664" spans="4:5" x14ac:dyDescent="0.3">
      <c r="D1664">
        <v>11</v>
      </c>
      <c r="E1664" t="s">
        <v>23</v>
      </c>
    </row>
    <row r="1665" spans="4:5" x14ac:dyDescent="0.3">
      <c r="D1665">
        <v>11</v>
      </c>
      <c r="E1665" t="s">
        <v>23</v>
      </c>
    </row>
    <row r="1666" spans="4:5" x14ac:dyDescent="0.3">
      <c r="D1666">
        <v>18</v>
      </c>
      <c r="E1666" t="s">
        <v>23</v>
      </c>
    </row>
    <row r="1667" spans="4:5" x14ac:dyDescent="0.3">
      <c r="D1667">
        <v>16</v>
      </c>
      <c r="E1667" t="s">
        <v>23</v>
      </c>
    </row>
    <row r="1668" spans="4:5" x14ac:dyDescent="0.3">
      <c r="D1668">
        <v>22</v>
      </c>
      <c r="E1668" t="s">
        <v>23</v>
      </c>
    </row>
    <row r="1669" spans="4:5" x14ac:dyDescent="0.3">
      <c r="D1669">
        <v>12</v>
      </c>
      <c r="E1669" t="s">
        <v>23</v>
      </c>
    </row>
    <row r="1670" spans="4:5" x14ac:dyDescent="0.3">
      <c r="D1670">
        <v>11</v>
      </c>
      <c r="E1670" t="s">
        <v>23</v>
      </c>
    </row>
    <row r="1671" spans="4:5" x14ac:dyDescent="0.3">
      <c r="D1671">
        <v>14</v>
      </c>
      <c r="E1671" t="s">
        <v>23</v>
      </c>
    </row>
    <row r="1672" spans="4:5" x14ac:dyDescent="0.3">
      <c r="D1672">
        <v>14</v>
      </c>
      <c r="E1672" t="s">
        <v>23</v>
      </c>
    </row>
    <row r="1673" spans="4:5" x14ac:dyDescent="0.3">
      <c r="D1673">
        <v>11</v>
      </c>
      <c r="E1673" t="s">
        <v>23</v>
      </c>
    </row>
    <row r="1674" spans="4:5" x14ac:dyDescent="0.3">
      <c r="D1674">
        <v>12</v>
      </c>
      <c r="E1674" t="s">
        <v>23</v>
      </c>
    </row>
    <row r="1675" spans="4:5" x14ac:dyDescent="0.3">
      <c r="D1675">
        <v>14</v>
      </c>
      <c r="E1675" t="s">
        <v>23</v>
      </c>
    </row>
    <row r="1676" spans="4:5" x14ac:dyDescent="0.3">
      <c r="D1676">
        <v>13</v>
      </c>
      <c r="E1676" t="s">
        <v>23</v>
      </c>
    </row>
    <row r="1677" spans="4:5" x14ac:dyDescent="0.3">
      <c r="D1677">
        <v>11</v>
      </c>
      <c r="E1677" t="s">
        <v>23</v>
      </c>
    </row>
    <row r="1678" spans="4:5" x14ac:dyDescent="0.3">
      <c r="D1678">
        <v>12</v>
      </c>
      <c r="E1678" t="s">
        <v>23</v>
      </c>
    </row>
    <row r="1679" spans="4:5" x14ac:dyDescent="0.3">
      <c r="D1679">
        <v>15</v>
      </c>
      <c r="E1679" t="s">
        <v>23</v>
      </c>
    </row>
    <row r="1680" spans="4:5" x14ac:dyDescent="0.3">
      <c r="D1680">
        <v>14</v>
      </c>
      <c r="E1680" t="s">
        <v>23</v>
      </c>
    </row>
    <row r="1681" spans="4:5" x14ac:dyDescent="0.3">
      <c r="D1681">
        <v>21</v>
      </c>
      <c r="E1681" t="s">
        <v>23</v>
      </c>
    </row>
    <row r="1682" spans="4:5" x14ac:dyDescent="0.3">
      <c r="D1682">
        <v>14</v>
      </c>
      <c r="E1682" t="s">
        <v>23</v>
      </c>
    </row>
    <row r="1683" spans="4:5" x14ac:dyDescent="0.3">
      <c r="D1683">
        <v>12</v>
      </c>
      <c r="E1683" t="s">
        <v>23</v>
      </c>
    </row>
    <row r="1684" spans="4:5" x14ac:dyDescent="0.3">
      <c r="D1684">
        <v>23</v>
      </c>
      <c r="E1684" t="s">
        <v>23</v>
      </c>
    </row>
    <row r="1685" spans="4:5" x14ac:dyDescent="0.3">
      <c r="D1685">
        <v>11</v>
      </c>
      <c r="E1685" t="s">
        <v>23</v>
      </c>
    </row>
    <row r="1686" spans="4:5" x14ac:dyDescent="0.3">
      <c r="D1686">
        <v>12</v>
      </c>
      <c r="E1686" t="s">
        <v>23</v>
      </c>
    </row>
    <row r="1687" spans="4:5" x14ac:dyDescent="0.3">
      <c r="D1687">
        <v>18</v>
      </c>
      <c r="E1687" t="s">
        <v>23</v>
      </c>
    </row>
    <row r="1688" spans="4:5" x14ac:dyDescent="0.3">
      <c r="D1688">
        <v>11</v>
      </c>
      <c r="E1688" t="s">
        <v>23</v>
      </c>
    </row>
    <row r="1689" spans="4:5" x14ac:dyDescent="0.3">
      <c r="D1689">
        <v>14</v>
      </c>
      <c r="E1689" t="s">
        <v>23</v>
      </c>
    </row>
    <row r="1690" spans="4:5" x14ac:dyDescent="0.3">
      <c r="D1690">
        <v>15</v>
      </c>
      <c r="E1690" t="s">
        <v>23</v>
      </c>
    </row>
    <row r="1691" spans="4:5" x14ac:dyDescent="0.3">
      <c r="D1691">
        <v>11</v>
      </c>
      <c r="E1691" t="s">
        <v>23</v>
      </c>
    </row>
    <row r="1692" spans="4:5" x14ac:dyDescent="0.3">
      <c r="D1692">
        <v>20</v>
      </c>
      <c r="E1692" t="s">
        <v>23</v>
      </c>
    </row>
    <row r="1693" spans="4:5" x14ac:dyDescent="0.3">
      <c r="D1693">
        <v>19</v>
      </c>
      <c r="E1693" t="s">
        <v>23</v>
      </c>
    </row>
    <row r="1694" spans="4:5" x14ac:dyDescent="0.3">
      <c r="D1694">
        <v>17</v>
      </c>
      <c r="E1694" t="s">
        <v>23</v>
      </c>
    </row>
    <row r="1695" spans="4:5" x14ac:dyDescent="0.3">
      <c r="D1695">
        <v>11</v>
      </c>
      <c r="E1695" t="s">
        <v>23</v>
      </c>
    </row>
    <row r="1696" spans="4:5" x14ac:dyDescent="0.3">
      <c r="D1696">
        <v>15</v>
      </c>
      <c r="E1696" t="s">
        <v>23</v>
      </c>
    </row>
    <row r="1697" spans="4:5" x14ac:dyDescent="0.3">
      <c r="D1697">
        <v>13</v>
      </c>
      <c r="E1697" t="s">
        <v>23</v>
      </c>
    </row>
    <row r="1698" spans="4:5" x14ac:dyDescent="0.3">
      <c r="D1698">
        <v>14</v>
      </c>
      <c r="E1698" t="s">
        <v>23</v>
      </c>
    </row>
    <row r="1699" spans="4:5" x14ac:dyDescent="0.3">
      <c r="D1699">
        <v>11</v>
      </c>
      <c r="E1699" t="s">
        <v>23</v>
      </c>
    </row>
    <row r="1700" spans="4:5" x14ac:dyDescent="0.3">
      <c r="D1700">
        <v>13</v>
      </c>
      <c r="E1700" t="s">
        <v>23</v>
      </c>
    </row>
    <row r="1701" spans="4:5" x14ac:dyDescent="0.3">
      <c r="D1701">
        <v>23</v>
      </c>
      <c r="E1701" t="s">
        <v>23</v>
      </c>
    </row>
    <row r="1702" spans="4:5" x14ac:dyDescent="0.3">
      <c r="D1702">
        <v>13</v>
      </c>
      <c r="E1702" t="s">
        <v>23</v>
      </c>
    </row>
    <row r="1703" spans="4:5" x14ac:dyDescent="0.3">
      <c r="D1703">
        <v>18</v>
      </c>
      <c r="E1703" t="s">
        <v>23</v>
      </c>
    </row>
    <row r="1704" spans="4:5" x14ac:dyDescent="0.3">
      <c r="D1704">
        <v>12</v>
      </c>
      <c r="E1704" t="s">
        <v>23</v>
      </c>
    </row>
    <row r="1705" spans="4:5" x14ac:dyDescent="0.3">
      <c r="D1705">
        <v>22</v>
      </c>
      <c r="E1705" t="s">
        <v>23</v>
      </c>
    </row>
    <row r="1706" spans="4:5" x14ac:dyDescent="0.3">
      <c r="D1706">
        <v>13</v>
      </c>
      <c r="E1706" t="s">
        <v>23</v>
      </c>
    </row>
    <row r="1707" spans="4:5" x14ac:dyDescent="0.3">
      <c r="D1707">
        <v>15</v>
      </c>
      <c r="E1707" t="s">
        <v>23</v>
      </c>
    </row>
    <row r="1708" spans="4:5" x14ac:dyDescent="0.3">
      <c r="D1708">
        <v>12</v>
      </c>
      <c r="E1708" t="s">
        <v>23</v>
      </c>
    </row>
    <row r="1709" spans="4:5" x14ac:dyDescent="0.3">
      <c r="D1709">
        <v>16</v>
      </c>
      <c r="E1709" t="s">
        <v>23</v>
      </c>
    </row>
    <row r="1710" spans="4:5" x14ac:dyDescent="0.3">
      <c r="D1710">
        <v>11</v>
      </c>
      <c r="E1710" t="s">
        <v>23</v>
      </c>
    </row>
    <row r="1711" spans="4:5" x14ac:dyDescent="0.3">
      <c r="D1711">
        <v>19</v>
      </c>
      <c r="E1711" t="s">
        <v>23</v>
      </c>
    </row>
    <row r="1712" spans="4:5" x14ac:dyDescent="0.3">
      <c r="D1712">
        <v>13</v>
      </c>
      <c r="E1712" t="s">
        <v>23</v>
      </c>
    </row>
    <row r="1713" spans="4:5" x14ac:dyDescent="0.3">
      <c r="D1713">
        <v>11</v>
      </c>
      <c r="E1713" t="s">
        <v>23</v>
      </c>
    </row>
    <row r="1714" spans="4:5" x14ac:dyDescent="0.3">
      <c r="D1714">
        <v>21</v>
      </c>
      <c r="E1714" t="s">
        <v>23</v>
      </c>
    </row>
    <row r="1715" spans="4:5" x14ac:dyDescent="0.3">
      <c r="D1715">
        <v>24</v>
      </c>
      <c r="E1715" t="s">
        <v>23</v>
      </c>
    </row>
    <row r="1716" spans="4:5" x14ac:dyDescent="0.3">
      <c r="D1716">
        <v>17</v>
      </c>
      <c r="E1716" t="s">
        <v>23</v>
      </c>
    </row>
    <row r="1717" spans="4:5" x14ac:dyDescent="0.3">
      <c r="D1717">
        <v>21</v>
      </c>
      <c r="E1717" t="s">
        <v>23</v>
      </c>
    </row>
    <row r="1718" spans="4:5" x14ac:dyDescent="0.3">
      <c r="D1718">
        <v>11</v>
      </c>
      <c r="E1718" t="s">
        <v>23</v>
      </c>
    </row>
    <row r="1719" spans="4:5" x14ac:dyDescent="0.3">
      <c r="D1719">
        <v>20</v>
      </c>
      <c r="E1719" t="s">
        <v>23</v>
      </c>
    </row>
    <row r="1720" spans="4:5" x14ac:dyDescent="0.3">
      <c r="D1720">
        <v>16</v>
      </c>
      <c r="E1720" t="s">
        <v>23</v>
      </c>
    </row>
    <row r="1721" spans="4:5" x14ac:dyDescent="0.3">
      <c r="D1721">
        <v>11</v>
      </c>
      <c r="E1721" t="s">
        <v>23</v>
      </c>
    </row>
    <row r="1722" spans="4:5" x14ac:dyDescent="0.3">
      <c r="D1722">
        <v>11</v>
      </c>
      <c r="E1722" t="s">
        <v>23</v>
      </c>
    </row>
    <row r="1723" spans="4:5" x14ac:dyDescent="0.3">
      <c r="D1723">
        <v>11</v>
      </c>
      <c r="E1723" t="s">
        <v>23</v>
      </c>
    </row>
    <row r="1724" spans="4:5" x14ac:dyDescent="0.3">
      <c r="D1724">
        <v>15</v>
      </c>
      <c r="E1724" t="s">
        <v>23</v>
      </c>
    </row>
    <row r="1725" spans="4:5" x14ac:dyDescent="0.3">
      <c r="D1725">
        <v>24</v>
      </c>
      <c r="E1725" t="s">
        <v>23</v>
      </c>
    </row>
    <row r="1726" spans="4:5" x14ac:dyDescent="0.3">
      <c r="D1726">
        <v>12</v>
      </c>
      <c r="E1726" t="s">
        <v>23</v>
      </c>
    </row>
    <row r="1727" spans="4:5" x14ac:dyDescent="0.3">
      <c r="D1727">
        <v>13</v>
      </c>
      <c r="E1727" t="s">
        <v>23</v>
      </c>
    </row>
    <row r="1728" spans="4:5" x14ac:dyDescent="0.3">
      <c r="D1728">
        <v>13</v>
      </c>
      <c r="E1728" t="s">
        <v>23</v>
      </c>
    </row>
    <row r="1729" spans="4:5" x14ac:dyDescent="0.3">
      <c r="D1729">
        <v>17</v>
      </c>
      <c r="E1729" t="s">
        <v>23</v>
      </c>
    </row>
    <row r="1730" spans="4:5" x14ac:dyDescent="0.3">
      <c r="D1730">
        <v>12</v>
      </c>
      <c r="E1730" t="s">
        <v>23</v>
      </c>
    </row>
    <row r="1731" spans="4:5" x14ac:dyDescent="0.3">
      <c r="D1731">
        <v>14</v>
      </c>
      <c r="E1731" t="s">
        <v>23</v>
      </c>
    </row>
    <row r="1732" spans="4:5" x14ac:dyDescent="0.3">
      <c r="D1732">
        <v>14</v>
      </c>
      <c r="E1732" t="s">
        <v>23</v>
      </c>
    </row>
    <row r="1733" spans="4:5" x14ac:dyDescent="0.3">
      <c r="D1733">
        <v>13</v>
      </c>
      <c r="E1733" t="s">
        <v>23</v>
      </c>
    </row>
    <row r="1734" spans="4:5" x14ac:dyDescent="0.3">
      <c r="D1734">
        <v>15</v>
      </c>
      <c r="E1734" t="s">
        <v>23</v>
      </c>
    </row>
    <row r="1735" spans="4:5" x14ac:dyDescent="0.3">
      <c r="D1735">
        <v>18</v>
      </c>
      <c r="E1735" t="s">
        <v>23</v>
      </c>
    </row>
    <row r="1736" spans="4:5" x14ac:dyDescent="0.3">
      <c r="D1736">
        <v>16</v>
      </c>
      <c r="E1736" t="s">
        <v>23</v>
      </c>
    </row>
    <row r="1737" spans="4:5" x14ac:dyDescent="0.3">
      <c r="D1737">
        <v>24</v>
      </c>
      <c r="E1737" t="s">
        <v>23</v>
      </c>
    </row>
    <row r="1738" spans="4:5" x14ac:dyDescent="0.3">
      <c r="D1738">
        <v>16</v>
      </c>
      <c r="E1738" t="s">
        <v>23</v>
      </c>
    </row>
    <row r="1739" spans="4:5" x14ac:dyDescent="0.3">
      <c r="D1739">
        <v>21</v>
      </c>
      <c r="E1739" t="s">
        <v>23</v>
      </c>
    </row>
    <row r="1740" spans="4:5" x14ac:dyDescent="0.3">
      <c r="D1740">
        <v>20</v>
      </c>
      <c r="E1740" t="s">
        <v>23</v>
      </c>
    </row>
    <row r="1741" spans="4:5" x14ac:dyDescent="0.3">
      <c r="D1741">
        <v>14</v>
      </c>
      <c r="E1741" t="s">
        <v>23</v>
      </c>
    </row>
    <row r="1742" spans="4:5" x14ac:dyDescent="0.3">
      <c r="D1742">
        <v>11</v>
      </c>
      <c r="E1742" t="s">
        <v>23</v>
      </c>
    </row>
    <row r="1743" spans="4:5" x14ac:dyDescent="0.3">
      <c r="D1743">
        <v>14</v>
      </c>
      <c r="E1743" t="s">
        <v>23</v>
      </c>
    </row>
    <row r="1744" spans="4:5" x14ac:dyDescent="0.3">
      <c r="D1744">
        <v>12</v>
      </c>
      <c r="E1744" t="s">
        <v>23</v>
      </c>
    </row>
    <row r="1745" spans="4:5" x14ac:dyDescent="0.3">
      <c r="D1745">
        <v>13</v>
      </c>
      <c r="E1745" t="s">
        <v>23</v>
      </c>
    </row>
    <row r="1746" spans="4:5" x14ac:dyDescent="0.3">
      <c r="D1746">
        <v>22</v>
      </c>
      <c r="E1746" t="s">
        <v>23</v>
      </c>
    </row>
    <row r="1747" spans="4:5" x14ac:dyDescent="0.3">
      <c r="D1747">
        <v>11</v>
      </c>
      <c r="E1747" t="s">
        <v>23</v>
      </c>
    </row>
    <row r="1748" spans="4:5" x14ac:dyDescent="0.3">
      <c r="D1748">
        <v>14</v>
      </c>
      <c r="E1748" t="s">
        <v>23</v>
      </c>
    </row>
    <row r="1749" spans="4:5" x14ac:dyDescent="0.3">
      <c r="D1749">
        <v>11</v>
      </c>
      <c r="E1749" t="s">
        <v>23</v>
      </c>
    </row>
    <row r="1750" spans="4:5" x14ac:dyDescent="0.3">
      <c r="D1750">
        <v>12</v>
      </c>
      <c r="E1750" t="s">
        <v>23</v>
      </c>
    </row>
    <row r="1751" spans="4:5" x14ac:dyDescent="0.3">
      <c r="D1751">
        <v>18</v>
      </c>
      <c r="E1751" t="s">
        <v>23</v>
      </c>
    </row>
    <row r="1752" spans="4:5" x14ac:dyDescent="0.3">
      <c r="D1752">
        <v>12</v>
      </c>
      <c r="E1752" t="s">
        <v>23</v>
      </c>
    </row>
    <row r="1753" spans="4:5" x14ac:dyDescent="0.3">
      <c r="D1753">
        <v>12</v>
      </c>
      <c r="E1753" t="s">
        <v>23</v>
      </c>
    </row>
    <row r="1754" spans="4:5" x14ac:dyDescent="0.3">
      <c r="D1754">
        <v>22</v>
      </c>
      <c r="E1754" t="s">
        <v>23</v>
      </c>
    </row>
    <row r="1755" spans="4:5" x14ac:dyDescent="0.3">
      <c r="D1755">
        <v>19</v>
      </c>
      <c r="E1755" t="s">
        <v>23</v>
      </c>
    </row>
    <row r="1756" spans="4:5" x14ac:dyDescent="0.3">
      <c r="D1756">
        <v>13</v>
      </c>
      <c r="E1756" t="s">
        <v>23</v>
      </c>
    </row>
    <row r="1757" spans="4:5" x14ac:dyDescent="0.3">
      <c r="D1757">
        <v>22</v>
      </c>
      <c r="E1757" t="s">
        <v>23</v>
      </c>
    </row>
    <row r="1758" spans="4:5" x14ac:dyDescent="0.3">
      <c r="D1758">
        <v>24</v>
      </c>
      <c r="E1758" t="s">
        <v>23</v>
      </c>
    </row>
    <row r="1759" spans="4:5" x14ac:dyDescent="0.3">
      <c r="D1759">
        <v>14</v>
      </c>
      <c r="E1759" t="s">
        <v>23</v>
      </c>
    </row>
    <row r="1760" spans="4:5" x14ac:dyDescent="0.3">
      <c r="D1760">
        <v>21</v>
      </c>
      <c r="E1760" t="s">
        <v>23</v>
      </c>
    </row>
    <row r="1761" spans="4:5" x14ac:dyDescent="0.3">
      <c r="D1761">
        <v>20</v>
      </c>
      <c r="E1761" t="s">
        <v>23</v>
      </c>
    </row>
    <row r="1762" spans="4:5" x14ac:dyDescent="0.3">
      <c r="D1762">
        <v>19</v>
      </c>
      <c r="E1762" t="s">
        <v>23</v>
      </c>
    </row>
    <row r="1763" spans="4:5" x14ac:dyDescent="0.3">
      <c r="D1763">
        <v>12</v>
      </c>
      <c r="E1763" t="s">
        <v>23</v>
      </c>
    </row>
    <row r="1764" spans="4:5" x14ac:dyDescent="0.3">
      <c r="D1764">
        <v>12</v>
      </c>
      <c r="E1764" t="s">
        <v>23</v>
      </c>
    </row>
    <row r="1765" spans="4:5" x14ac:dyDescent="0.3">
      <c r="D1765">
        <v>16</v>
      </c>
      <c r="E1765" t="s">
        <v>23</v>
      </c>
    </row>
    <row r="1766" spans="4:5" x14ac:dyDescent="0.3">
      <c r="D1766">
        <v>17</v>
      </c>
      <c r="E1766" t="s">
        <v>23</v>
      </c>
    </row>
    <row r="1767" spans="4:5" x14ac:dyDescent="0.3">
      <c r="D1767">
        <v>14</v>
      </c>
      <c r="E1767" t="s">
        <v>23</v>
      </c>
    </row>
    <row r="1768" spans="4:5" x14ac:dyDescent="0.3">
      <c r="D1768">
        <v>19</v>
      </c>
      <c r="E1768" t="s">
        <v>23</v>
      </c>
    </row>
    <row r="1769" spans="4:5" x14ac:dyDescent="0.3">
      <c r="D1769">
        <v>13</v>
      </c>
      <c r="E1769" t="s">
        <v>23</v>
      </c>
    </row>
    <row r="1770" spans="4:5" x14ac:dyDescent="0.3">
      <c r="D1770">
        <v>19</v>
      </c>
      <c r="E1770" t="s">
        <v>23</v>
      </c>
    </row>
    <row r="1771" spans="4:5" x14ac:dyDescent="0.3">
      <c r="D1771">
        <v>19</v>
      </c>
      <c r="E1771" t="s">
        <v>23</v>
      </c>
    </row>
    <row r="1772" spans="4:5" x14ac:dyDescent="0.3">
      <c r="D1772">
        <v>14</v>
      </c>
      <c r="E1772" t="s">
        <v>23</v>
      </c>
    </row>
    <row r="1773" spans="4:5" x14ac:dyDescent="0.3">
      <c r="D1773">
        <v>16</v>
      </c>
      <c r="E1773" t="s">
        <v>23</v>
      </c>
    </row>
    <row r="1774" spans="4:5" x14ac:dyDescent="0.3">
      <c r="D1774">
        <v>15</v>
      </c>
      <c r="E1774" t="s">
        <v>23</v>
      </c>
    </row>
    <row r="1775" spans="4:5" x14ac:dyDescent="0.3">
      <c r="D1775">
        <v>18</v>
      </c>
      <c r="E1775" t="s">
        <v>23</v>
      </c>
    </row>
    <row r="1776" spans="4:5" x14ac:dyDescent="0.3">
      <c r="D1776">
        <v>13</v>
      </c>
      <c r="E1776" t="s">
        <v>23</v>
      </c>
    </row>
    <row r="1777" spans="4:5" x14ac:dyDescent="0.3">
      <c r="D1777">
        <v>22</v>
      </c>
      <c r="E1777" t="s">
        <v>23</v>
      </c>
    </row>
    <row r="1778" spans="4:5" x14ac:dyDescent="0.3">
      <c r="D1778">
        <v>13</v>
      </c>
      <c r="E1778" t="s">
        <v>23</v>
      </c>
    </row>
    <row r="1779" spans="4:5" x14ac:dyDescent="0.3">
      <c r="D1779">
        <v>11</v>
      </c>
      <c r="E1779" t="s">
        <v>23</v>
      </c>
    </row>
    <row r="1780" spans="4:5" x14ac:dyDescent="0.3">
      <c r="D1780">
        <v>24</v>
      </c>
      <c r="E1780" t="s">
        <v>23</v>
      </c>
    </row>
    <row r="1781" spans="4:5" x14ac:dyDescent="0.3">
      <c r="D1781">
        <v>13</v>
      </c>
      <c r="E1781" t="s">
        <v>23</v>
      </c>
    </row>
    <row r="1782" spans="4:5" x14ac:dyDescent="0.3">
      <c r="D1782">
        <v>14</v>
      </c>
      <c r="E1782" t="s">
        <v>23</v>
      </c>
    </row>
    <row r="1783" spans="4:5" x14ac:dyDescent="0.3">
      <c r="D1783">
        <v>14</v>
      </c>
      <c r="E1783" t="s">
        <v>23</v>
      </c>
    </row>
    <row r="1784" spans="4:5" x14ac:dyDescent="0.3">
      <c r="D1784">
        <v>21</v>
      </c>
      <c r="E1784" t="s">
        <v>23</v>
      </c>
    </row>
    <row r="1785" spans="4:5" x14ac:dyDescent="0.3">
      <c r="D1785">
        <v>13</v>
      </c>
      <c r="E1785" t="s">
        <v>23</v>
      </c>
    </row>
    <row r="1786" spans="4:5" x14ac:dyDescent="0.3">
      <c r="D1786">
        <v>19</v>
      </c>
      <c r="E1786" t="s">
        <v>23</v>
      </c>
    </row>
    <row r="1787" spans="4:5" x14ac:dyDescent="0.3">
      <c r="D1787">
        <v>17</v>
      </c>
      <c r="E1787" t="s">
        <v>23</v>
      </c>
    </row>
    <row r="1788" spans="4:5" x14ac:dyDescent="0.3">
      <c r="D1788">
        <v>18</v>
      </c>
      <c r="E1788" t="s">
        <v>23</v>
      </c>
    </row>
    <row r="1789" spans="4:5" x14ac:dyDescent="0.3">
      <c r="D1789">
        <v>19</v>
      </c>
      <c r="E1789" t="s">
        <v>23</v>
      </c>
    </row>
    <row r="1790" spans="4:5" x14ac:dyDescent="0.3">
      <c r="D1790">
        <v>13</v>
      </c>
      <c r="E1790" t="s">
        <v>23</v>
      </c>
    </row>
    <row r="1791" spans="4:5" x14ac:dyDescent="0.3">
      <c r="D1791">
        <v>18</v>
      </c>
      <c r="E1791" t="s">
        <v>23</v>
      </c>
    </row>
    <row r="1792" spans="4:5" x14ac:dyDescent="0.3">
      <c r="D1792">
        <v>21</v>
      </c>
      <c r="E1792" t="s">
        <v>23</v>
      </c>
    </row>
    <row r="1793" spans="4:5" x14ac:dyDescent="0.3">
      <c r="D1793">
        <v>14</v>
      </c>
      <c r="E1793" t="s">
        <v>23</v>
      </c>
    </row>
    <row r="1794" spans="4:5" x14ac:dyDescent="0.3">
      <c r="D1794">
        <v>17</v>
      </c>
      <c r="E1794" t="s">
        <v>23</v>
      </c>
    </row>
    <row r="1795" spans="4:5" x14ac:dyDescent="0.3">
      <c r="D1795">
        <v>11</v>
      </c>
      <c r="E1795" t="s">
        <v>23</v>
      </c>
    </row>
    <row r="1796" spans="4:5" x14ac:dyDescent="0.3">
      <c r="D1796">
        <v>15</v>
      </c>
      <c r="E1796" t="s">
        <v>23</v>
      </c>
    </row>
    <row r="1797" spans="4:5" x14ac:dyDescent="0.3">
      <c r="D1797">
        <v>25</v>
      </c>
      <c r="E1797" t="s">
        <v>23</v>
      </c>
    </row>
    <row r="1798" spans="4:5" x14ac:dyDescent="0.3">
      <c r="D1798">
        <v>11</v>
      </c>
      <c r="E1798" t="s">
        <v>23</v>
      </c>
    </row>
    <row r="1799" spans="4:5" x14ac:dyDescent="0.3">
      <c r="D1799">
        <v>17</v>
      </c>
      <c r="E1799" t="s">
        <v>23</v>
      </c>
    </row>
    <row r="1800" spans="4:5" x14ac:dyDescent="0.3">
      <c r="D1800">
        <v>13</v>
      </c>
      <c r="E1800" t="s">
        <v>23</v>
      </c>
    </row>
    <row r="1801" spans="4:5" x14ac:dyDescent="0.3">
      <c r="D1801">
        <v>18</v>
      </c>
      <c r="E1801" t="s">
        <v>23</v>
      </c>
    </row>
    <row r="1802" spans="4:5" x14ac:dyDescent="0.3">
      <c r="D1802">
        <v>18</v>
      </c>
      <c r="E1802" t="s">
        <v>23</v>
      </c>
    </row>
    <row r="1803" spans="4:5" x14ac:dyDescent="0.3">
      <c r="D1803">
        <v>12</v>
      </c>
      <c r="E1803" t="s">
        <v>23</v>
      </c>
    </row>
    <row r="1804" spans="4:5" x14ac:dyDescent="0.3">
      <c r="D1804">
        <v>12</v>
      </c>
      <c r="E1804" t="s">
        <v>23</v>
      </c>
    </row>
    <row r="1805" spans="4:5" x14ac:dyDescent="0.3">
      <c r="D1805">
        <v>13</v>
      </c>
      <c r="E1805" t="s">
        <v>23</v>
      </c>
    </row>
    <row r="1806" spans="4:5" x14ac:dyDescent="0.3">
      <c r="D1806">
        <v>21</v>
      </c>
      <c r="E1806" t="s">
        <v>23</v>
      </c>
    </row>
    <row r="1807" spans="4:5" x14ac:dyDescent="0.3">
      <c r="D1807">
        <v>11</v>
      </c>
      <c r="E1807" t="s">
        <v>23</v>
      </c>
    </row>
    <row r="1808" spans="4:5" x14ac:dyDescent="0.3">
      <c r="D1808">
        <v>14</v>
      </c>
      <c r="E1808" t="s">
        <v>23</v>
      </c>
    </row>
    <row r="1809" spans="4:5" x14ac:dyDescent="0.3">
      <c r="D1809">
        <v>12</v>
      </c>
      <c r="E1809" t="s">
        <v>23</v>
      </c>
    </row>
    <row r="1810" spans="4:5" x14ac:dyDescent="0.3">
      <c r="D1810">
        <v>11</v>
      </c>
      <c r="E1810" t="s">
        <v>23</v>
      </c>
    </row>
    <row r="1811" spans="4:5" x14ac:dyDescent="0.3">
      <c r="D1811">
        <v>12</v>
      </c>
      <c r="E1811" t="s">
        <v>23</v>
      </c>
    </row>
    <row r="1812" spans="4:5" x14ac:dyDescent="0.3">
      <c r="D1812">
        <v>15</v>
      </c>
      <c r="E1812" t="s">
        <v>23</v>
      </c>
    </row>
    <row r="1813" spans="4:5" x14ac:dyDescent="0.3">
      <c r="D1813">
        <v>16</v>
      </c>
      <c r="E1813" t="s">
        <v>23</v>
      </c>
    </row>
    <row r="1814" spans="4:5" x14ac:dyDescent="0.3">
      <c r="D1814">
        <v>15</v>
      </c>
      <c r="E1814" t="s">
        <v>23</v>
      </c>
    </row>
    <row r="1815" spans="4:5" x14ac:dyDescent="0.3">
      <c r="D1815">
        <v>24</v>
      </c>
      <c r="E1815" t="s">
        <v>23</v>
      </c>
    </row>
    <row r="1816" spans="4:5" x14ac:dyDescent="0.3">
      <c r="D1816">
        <v>13</v>
      </c>
      <c r="E1816" t="s">
        <v>23</v>
      </c>
    </row>
    <row r="1817" spans="4:5" x14ac:dyDescent="0.3">
      <c r="D1817">
        <v>11</v>
      </c>
      <c r="E1817" t="s">
        <v>23</v>
      </c>
    </row>
    <row r="1818" spans="4:5" x14ac:dyDescent="0.3">
      <c r="D1818">
        <v>13</v>
      </c>
      <c r="E1818" t="s">
        <v>23</v>
      </c>
    </row>
    <row r="1819" spans="4:5" x14ac:dyDescent="0.3">
      <c r="D1819">
        <v>13</v>
      </c>
      <c r="E1819" t="s">
        <v>23</v>
      </c>
    </row>
    <row r="1820" spans="4:5" x14ac:dyDescent="0.3">
      <c r="D1820">
        <v>18</v>
      </c>
      <c r="E1820" t="s">
        <v>23</v>
      </c>
    </row>
    <row r="1821" spans="4:5" x14ac:dyDescent="0.3">
      <c r="D1821">
        <v>16</v>
      </c>
      <c r="E1821" t="s">
        <v>23</v>
      </c>
    </row>
    <row r="1822" spans="4:5" x14ac:dyDescent="0.3">
      <c r="D1822">
        <v>19</v>
      </c>
      <c r="E1822" t="s">
        <v>23</v>
      </c>
    </row>
    <row r="1823" spans="4:5" x14ac:dyDescent="0.3">
      <c r="D1823">
        <v>22</v>
      </c>
      <c r="E1823" t="s">
        <v>23</v>
      </c>
    </row>
    <row r="1824" spans="4:5" x14ac:dyDescent="0.3">
      <c r="D1824">
        <v>11</v>
      </c>
      <c r="E1824" t="s">
        <v>23</v>
      </c>
    </row>
    <row r="1825" spans="4:5" x14ac:dyDescent="0.3">
      <c r="D1825">
        <v>20</v>
      </c>
      <c r="E1825" t="s">
        <v>23</v>
      </c>
    </row>
    <row r="1826" spans="4:5" x14ac:dyDescent="0.3">
      <c r="D1826">
        <v>18</v>
      </c>
      <c r="E1826" t="s">
        <v>23</v>
      </c>
    </row>
    <row r="1827" spans="4:5" x14ac:dyDescent="0.3">
      <c r="D1827">
        <v>14</v>
      </c>
      <c r="E1827" t="s">
        <v>23</v>
      </c>
    </row>
    <row r="1828" spans="4:5" x14ac:dyDescent="0.3">
      <c r="D1828">
        <v>22</v>
      </c>
      <c r="E1828" t="s">
        <v>23</v>
      </c>
    </row>
    <row r="1829" spans="4:5" x14ac:dyDescent="0.3">
      <c r="D1829">
        <v>13</v>
      </c>
      <c r="E1829" t="s">
        <v>23</v>
      </c>
    </row>
    <row r="1830" spans="4:5" x14ac:dyDescent="0.3">
      <c r="D1830">
        <v>17</v>
      </c>
      <c r="E1830" t="s">
        <v>23</v>
      </c>
    </row>
    <row r="1831" spans="4:5" x14ac:dyDescent="0.3">
      <c r="D1831">
        <v>15</v>
      </c>
      <c r="E1831" t="s">
        <v>23</v>
      </c>
    </row>
    <row r="1832" spans="4:5" x14ac:dyDescent="0.3">
      <c r="D1832">
        <v>17</v>
      </c>
      <c r="E1832" t="s">
        <v>23</v>
      </c>
    </row>
    <row r="1833" spans="4:5" x14ac:dyDescent="0.3">
      <c r="D1833">
        <v>11</v>
      </c>
      <c r="E1833" t="s">
        <v>23</v>
      </c>
    </row>
    <row r="1834" spans="4:5" x14ac:dyDescent="0.3">
      <c r="D1834">
        <v>18</v>
      </c>
      <c r="E1834" t="s">
        <v>23</v>
      </c>
    </row>
    <row r="1835" spans="4:5" x14ac:dyDescent="0.3">
      <c r="D1835">
        <v>15</v>
      </c>
      <c r="E1835" t="s">
        <v>23</v>
      </c>
    </row>
    <row r="1836" spans="4:5" x14ac:dyDescent="0.3">
      <c r="D1836">
        <v>24</v>
      </c>
      <c r="E1836" t="s">
        <v>23</v>
      </c>
    </row>
    <row r="1837" spans="4:5" x14ac:dyDescent="0.3">
      <c r="D1837">
        <v>12</v>
      </c>
      <c r="E1837" t="s">
        <v>23</v>
      </c>
    </row>
    <row r="1838" spans="4:5" x14ac:dyDescent="0.3">
      <c r="D1838">
        <v>11</v>
      </c>
      <c r="E1838" t="s">
        <v>23</v>
      </c>
    </row>
    <row r="1839" spans="4:5" x14ac:dyDescent="0.3">
      <c r="D1839">
        <v>11</v>
      </c>
      <c r="E1839" t="s">
        <v>23</v>
      </c>
    </row>
    <row r="1840" spans="4:5" x14ac:dyDescent="0.3">
      <c r="D1840">
        <v>12</v>
      </c>
      <c r="E1840" t="s">
        <v>23</v>
      </c>
    </row>
    <row r="1841" spans="4:5" x14ac:dyDescent="0.3">
      <c r="D1841">
        <v>15</v>
      </c>
      <c r="E1841" t="s">
        <v>23</v>
      </c>
    </row>
    <row r="1842" spans="4:5" x14ac:dyDescent="0.3">
      <c r="D1842">
        <v>17</v>
      </c>
      <c r="E1842" t="s">
        <v>23</v>
      </c>
    </row>
    <row r="1843" spans="4:5" x14ac:dyDescent="0.3">
      <c r="D1843">
        <v>12</v>
      </c>
      <c r="E1843" t="s">
        <v>23</v>
      </c>
    </row>
    <row r="1844" spans="4:5" x14ac:dyDescent="0.3">
      <c r="D1844">
        <v>15</v>
      </c>
      <c r="E1844" t="s">
        <v>23</v>
      </c>
    </row>
    <row r="1845" spans="4:5" x14ac:dyDescent="0.3">
      <c r="D1845">
        <v>13</v>
      </c>
      <c r="E1845" t="s">
        <v>23</v>
      </c>
    </row>
    <row r="1846" spans="4:5" x14ac:dyDescent="0.3">
      <c r="D1846">
        <v>14</v>
      </c>
      <c r="E1846" t="s">
        <v>23</v>
      </c>
    </row>
    <row r="1847" spans="4:5" x14ac:dyDescent="0.3">
      <c r="D1847">
        <v>14</v>
      </c>
      <c r="E1847" t="s">
        <v>23</v>
      </c>
    </row>
    <row r="1848" spans="4:5" x14ac:dyDescent="0.3">
      <c r="D1848">
        <v>16</v>
      </c>
      <c r="E1848" t="s">
        <v>23</v>
      </c>
    </row>
    <row r="1849" spans="4:5" x14ac:dyDescent="0.3">
      <c r="D1849">
        <v>20</v>
      </c>
      <c r="E1849" t="s">
        <v>23</v>
      </c>
    </row>
    <row r="1850" spans="4:5" x14ac:dyDescent="0.3">
      <c r="D1850">
        <v>13</v>
      </c>
      <c r="E1850" t="s">
        <v>23</v>
      </c>
    </row>
    <row r="1851" spans="4:5" x14ac:dyDescent="0.3">
      <c r="D1851">
        <v>18</v>
      </c>
      <c r="E1851" t="s">
        <v>23</v>
      </c>
    </row>
    <row r="1852" spans="4:5" x14ac:dyDescent="0.3">
      <c r="D1852">
        <v>13</v>
      </c>
      <c r="E1852" t="s">
        <v>23</v>
      </c>
    </row>
    <row r="1853" spans="4:5" x14ac:dyDescent="0.3">
      <c r="D1853">
        <v>15</v>
      </c>
      <c r="E1853" t="s">
        <v>23</v>
      </c>
    </row>
    <row r="1854" spans="4:5" x14ac:dyDescent="0.3">
      <c r="D1854">
        <v>14</v>
      </c>
      <c r="E1854" t="s">
        <v>23</v>
      </c>
    </row>
    <row r="1855" spans="4:5" x14ac:dyDescent="0.3">
      <c r="D1855">
        <v>22</v>
      </c>
      <c r="E1855" t="s">
        <v>23</v>
      </c>
    </row>
    <row r="1856" spans="4:5" x14ac:dyDescent="0.3">
      <c r="D1856">
        <v>12</v>
      </c>
      <c r="E1856" t="s">
        <v>23</v>
      </c>
    </row>
    <row r="1857" spans="4:5" x14ac:dyDescent="0.3">
      <c r="D1857">
        <v>18</v>
      </c>
      <c r="E1857" t="s">
        <v>23</v>
      </c>
    </row>
    <row r="1858" spans="4:5" x14ac:dyDescent="0.3">
      <c r="D1858">
        <v>12</v>
      </c>
      <c r="E1858" t="s">
        <v>23</v>
      </c>
    </row>
    <row r="1859" spans="4:5" x14ac:dyDescent="0.3">
      <c r="D1859">
        <v>16</v>
      </c>
      <c r="E1859" t="s">
        <v>23</v>
      </c>
    </row>
    <row r="1860" spans="4:5" x14ac:dyDescent="0.3">
      <c r="D1860">
        <v>13</v>
      </c>
      <c r="E1860" t="s">
        <v>23</v>
      </c>
    </row>
    <row r="1861" spans="4:5" x14ac:dyDescent="0.3">
      <c r="D1861">
        <v>13</v>
      </c>
      <c r="E1861" t="s">
        <v>23</v>
      </c>
    </row>
    <row r="1862" spans="4:5" x14ac:dyDescent="0.3">
      <c r="D1862">
        <v>12</v>
      </c>
      <c r="E1862" t="s">
        <v>23</v>
      </c>
    </row>
    <row r="1863" spans="4:5" x14ac:dyDescent="0.3">
      <c r="D1863">
        <v>11</v>
      </c>
      <c r="E1863" t="s">
        <v>23</v>
      </c>
    </row>
    <row r="1864" spans="4:5" x14ac:dyDescent="0.3">
      <c r="D1864">
        <v>16</v>
      </c>
      <c r="E1864" t="s">
        <v>23</v>
      </c>
    </row>
    <row r="1865" spans="4:5" x14ac:dyDescent="0.3">
      <c r="D1865">
        <v>12</v>
      </c>
      <c r="E1865" t="s">
        <v>23</v>
      </c>
    </row>
    <row r="1866" spans="4:5" x14ac:dyDescent="0.3">
      <c r="D1866">
        <v>14</v>
      </c>
      <c r="E1866" t="s">
        <v>23</v>
      </c>
    </row>
    <row r="1867" spans="4:5" x14ac:dyDescent="0.3">
      <c r="D1867">
        <v>14</v>
      </c>
      <c r="E1867" t="s">
        <v>23</v>
      </c>
    </row>
    <row r="1868" spans="4:5" x14ac:dyDescent="0.3">
      <c r="D1868">
        <v>22</v>
      </c>
      <c r="E1868" t="s">
        <v>23</v>
      </c>
    </row>
    <row r="1869" spans="4:5" x14ac:dyDescent="0.3">
      <c r="D1869">
        <v>16</v>
      </c>
      <c r="E1869" t="s">
        <v>23</v>
      </c>
    </row>
    <row r="1870" spans="4:5" x14ac:dyDescent="0.3">
      <c r="D1870">
        <v>11</v>
      </c>
      <c r="E1870" t="s">
        <v>23</v>
      </c>
    </row>
    <row r="1871" spans="4:5" x14ac:dyDescent="0.3">
      <c r="D1871">
        <v>15</v>
      </c>
      <c r="E1871" t="s">
        <v>23</v>
      </c>
    </row>
    <row r="1872" spans="4:5" x14ac:dyDescent="0.3">
      <c r="D1872">
        <v>14</v>
      </c>
      <c r="E1872" t="s">
        <v>23</v>
      </c>
    </row>
    <row r="1873" spans="4:5" x14ac:dyDescent="0.3">
      <c r="D1873">
        <v>13</v>
      </c>
      <c r="E1873" t="s">
        <v>23</v>
      </c>
    </row>
    <row r="1874" spans="4:5" x14ac:dyDescent="0.3">
      <c r="D1874">
        <v>17</v>
      </c>
      <c r="E1874" t="s">
        <v>23</v>
      </c>
    </row>
    <row r="1875" spans="4:5" x14ac:dyDescent="0.3">
      <c r="D1875">
        <v>11</v>
      </c>
      <c r="E1875" t="s">
        <v>23</v>
      </c>
    </row>
    <row r="1876" spans="4:5" x14ac:dyDescent="0.3">
      <c r="D1876">
        <v>19</v>
      </c>
      <c r="E1876" t="s">
        <v>23</v>
      </c>
    </row>
    <row r="1877" spans="4:5" x14ac:dyDescent="0.3">
      <c r="D1877">
        <v>14</v>
      </c>
      <c r="E1877" t="s">
        <v>23</v>
      </c>
    </row>
    <row r="1878" spans="4:5" x14ac:dyDescent="0.3">
      <c r="D1878">
        <v>13</v>
      </c>
      <c r="E1878" t="s">
        <v>23</v>
      </c>
    </row>
    <row r="1879" spans="4:5" x14ac:dyDescent="0.3">
      <c r="D1879">
        <v>12</v>
      </c>
      <c r="E1879" t="s">
        <v>23</v>
      </c>
    </row>
    <row r="1880" spans="4:5" x14ac:dyDescent="0.3">
      <c r="D1880">
        <v>12</v>
      </c>
      <c r="E1880" t="s">
        <v>23</v>
      </c>
    </row>
    <row r="1881" spans="4:5" x14ac:dyDescent="0.3">
      <c r="D1881">
        <v>15</v>
      </c>
      <c r="E1881" t="s">
        <v>23</v>
      </c>
    </row>
    <row r="1882" spans="4:5" x14ac:dyDescent="0.3">
      <c r="D1882">
        <v>13</v>
      </c>
      <c r="E1882" t="s">
        <v>23</v>
      </c>
    </row>
    <row r="1883" spans="4:5" x14ac:dyDescent="0.3">
      <c r="D1883">
        <v>18</v>
      </c>
      <c r="E1883" t="s">
        <v>23</v>
      </c>
    </row>
    <row r="1884" spans="4:5" x14ac:dyDescent="0.3">
      <c r="D1884">
        <v>20</v>
      </c>
      <c r="E1884" t="s">
        <v>23</v>
      </c>
    </row>
    <row r="1885" spans="4:5" x14ac:dyDescent="0.3">
      <c r="D1885">
        <v>19</v>
      </c>
      <c r="E1885" t="s">
        <v>23</v>
      </c>
    </row>
    <row r="1886" spans="4:5" x14ac:dyDescent="0.3">
      <c r="D1886">
        <v>18</v>
      </c>
      <c r="E1886" t="s">
        <v>23</v>
      </c>
    </row>
    <row r="1887" spans="4:5" x14ac:dyDescent="0.3">
      <c r="D1887">
        <v>13</v>
      </c>
      <c r="E1887" t="s">
        <v>23</v>
      </c>
    </row>
    <row r="1888" spans="4:5" x14ac:dyDescent="0.3">
      <c r="D1888">
        <v>14</v>
      </c>
      <c r="E1888" t="s">
        <v>23</v>
      </c>
    </row>
    <row r="1889" spans="4:5" x14ac:dyDescent="0.3">
      <c r="D1889">
        <v>15</v>
      </c>
      <c r="E1889" t="s">
        <v>23</v>
      </c>
    </row>
    <row r="1890" spans="4:5" x14ac:dyDescent="0.3">
      <c r="D1890">
        <v>22</v>
      </c>
      <c r="E1890" t="s">
        <v>23</v>
      </c>
    </row>
    <row r="1891" spans="4:5" x14ac:dyDescent="0.3">
      <c r="D1891">
        <v>22</v>
      </c>
      <c r="E1891" t="s">
        <v>23</v>
      </c>
    </row>
    <row r="1892" spans="4:5" x14ac:dyDescent="0.3">
      <c r="D1892">
        <v>16</v>
      </c>
      <c r="E1892" t="s">
        <v>23</v>
      </c>
    </row>
    <row r="1893" spans="4:5" x14ac:dyDescent="0.3">
      <c r="D1893">
        <v>17</v>
      </c>
      <c r="E1893" t="s">
        <v>23</v>
      </c>
    </row>
    <row r="1894" spans="4:5" x14ac:dyDescent="0.3">
      <c r="D1894">
        <v>14</v>
      </c>
      <c r="E1894" t="s">
        <v>23</v>
      </c>
    </row>
    <row r="1895" spans="4:5" x14ac:dyDescent="0.3">
      <c r="D1895">
        <v>15</v>
      </c>
      <c r="E1895" t="s">
        <v>23</v>
      </c>
    </row>
    <row r="1896" spans="4:5" x14ac:dyDescent="0.3">
      <c r="D1896">
        <v>20</v>
      </c>
      <c r="E1896" t="s">
        <v>23</v>
      </c>
    </row>
    <row r="1897" spans="4:5" x14ac:dyDescent="0.3">
      <c r="D1897">
        <v>14</v>
      </c>
      <c r="E1897" t="s">
        <v>23</v>
      </c>
    </row>
    <row r="1898" spans="4:5" x14ac:dyDescent="0.3">
      <c r="D1898">
        <v>17</v>
      </c>
      <c r="E1898" t="s">
        <v>23</v>
      </c>
    </row>
    <row r="1899" spans="4:5" x14ac:dyDescent="0.3">
      <c r="D1899">
        <v>22</v>
      </c>
      <c r="E1899" t="s">
        <v>23</v>
      </c>
    </row>
    <row r="1900" spans="4:5" x14ac:dyDescent="0.3">
      <c r="D1900">
        <v>13</v>
      </c>
      <c r="E1900" t="s">
        <v>23</v>
      </c>
    </row>
    <row r="1901" spans="4:5" x14ac:dyDescent="0.3">
      <c r="D1901">
        <v>19</v>
      </c>
      <c r="E1901" t="s">
        <v>23</v>
      </c>
    </row>
    <row r="1902" spans="4:5" x14ac:dyDescent="0.3">
      <c r="D1902">
        <v>14</v>
      </c>
      <c r="E1902" t="s">
        <v>23</v>
      </c>
    </row>
    <row r="1903" spans="4:5" x14ac:dyDescent="0.3">
      <c r="D1903">
        <v>22</v>
      </c>
      <c r="E1903" t="s">
        <v>23</v>
      </c>
    </row>
    <row r="1904" spans="4:5" x14ac:dyDescent="0.3">
      <c r="D1904">
        <v>17</v>
      </c>
      <c r="E1904" t="s">
        <v>23</v>
      </c>
    </row>
    <row r="1905" spans="4:5" x14ac:dyDescent="0.3">
      <c r="D1905">
        <v>16</v>
      </c>
      <c r="E1905" t="s">
        <v>23</v>
      </c>
    </row>
    <row r="1906" spans="4:5" x14ac:dyDescent="0.3">
      <c r="D1906">
        <v>11</v>
      </c>
      <c r="E1906" t="s">
        <v>23</v>
      </c>
    </row>
    <row r="1907" spans="4:5" x14ac:dyDescent="0.3">
      <c r="D1907">
        <v>11</v>
      </c>
      <c r="E1907" t="s">
        <v>23</v>
      </c>
    </row>
    <row r="1908" spans="4:5" x14ac:dyDescent="0.3">
      <c r="D1908">
        <v>14</v>
      </c>
      <c r="E1908" t="s">
        <v>23</v>
      </c>
    </row>
    <row r="1909" spans="4:5" x14ac:dyDescent="0.3">
      <c r="D1909">
        <v>11</v>
      </c>
      <c r="E1909" t="s">
        <v>23</v>
      </c>
    </row>
    <row r="1910" spans="4:5" x14ac:dyDescent="0.3">
      <c r="D1910">
        <v>15</v>
      </c>
      <c r="E1910" t="s">
        <v>23</v>
      </c>
    </row>
    <row r="1911" spans="4:5" x14ac:dyDescent="0.3">
      <c r="D1911">
        <v>20</v>
      </c>
      <c r="E1911" t="s">
        <v>23</v>
      </c>
    </row>
    <row r="1912" spans="4:5" x14ac:dyDescent="0.3">
      <c r="D1912">
        <v>12</v>
      </c>
      <c r="E1912" t="s">
        <v>23</v>
      </c>
    </row>
    <row r="1913" spans="4:5" x14ac:dyDescent="0.3">
      <c r="D1913">
        <v>11</v>
      </c>
      <c r="E1913" t="s">
        <v>23</v>
      </c>
    </row>
    <row r="1914" spans="4:5" x14ac:dyDescent="0.3">
      <c r="D1914">
        <v>17</v>
      </c>
      <c r="E1914" t="s">
        <v>23</v>
      </c>
    </row>
    <row r="1915" spans="4:5" x14ac:dyDescent="0.3">
      <c r="D1915">
        <v>11</v>
      </c>
      <c r="E1915" t="s">
        <v>23</v>
      </c>
    </row>
    <row r="1916" spans="4:5" x14ac:dyDescent="0.3">
      <c r="D1916">
        <v>14</v>
      </c>
      <c r="E1916" t="s">
        <v>23</v>
      </c>
    </row>
    <row r="1917" spans="4:5" x14ac:dyDescent="0.3">
      <c r="D1917">
        <v>19</v>
      </c>
      <c r="E1917" t="s">
        <v>23</v>
      </c>
    </row>
    <row r="1918" spans="4:5" x14ac:dyDescent="0.3">
      <c r="D1918">
        <v>13</v>
      </c>
      <c r="E1918" t="s">
        <v>23</v>
      </c>
    </row>
    <row r="1919" spans="4:5" x14ac:dyDescent="0.3">
      <c r="D1919">
        <v>12</v>
      </c>
      <c r="E1919" t="s">
        <v>23</v>
      </c>
    </row>
    <row r="1920" spans="4:5" x14ac:dyDescent="0.3">
      <c r="D1920">
        <v>17</v>
      </c>
      <c r="E1920" t="s">
        <v>23</v>
      </c>
    </row>
    <row r="1921" spans="4:5" x14ac:dyDescent="0.3">
      <c r="D1921">
        <v>11</v>
      </c>
      <c r="E1921" t="s">
        <v>23</v>
      </c>
    </row>
    <row r="1922" spans="4:5" x14ac:dyDescent="0.3">
      <c r="D1922">
        <v>12</v>
      </c>
      <c r="E1922" t="s">
        <v>23</v>
      </c>
    </row>
    <row r="1923" spans="4:5" x14ac:dyDescent="0.3">
      <c r="D1923">
        <v>13</v>
      </c>
      <c r="E1923" t="s">
        <v>23</v>
      </c>
    </row>
    <row r="1924" spans="4:5" x14ac:dyDescent="0.3">
      <c r="D1924">
        <v>13</v>
      </c>
      <c r="E1924" t="s">
        <v>23</v>
      </c>
    </row>
    <row r="1925" spans="4:5" x14ac:dyDescent="0.3">
      <c r="D1925">
        <v>20</v>
      </c>
      <c r="E1925" t="s">
        <v>23</v>
      </c>
    </row>
    <row r="1926" spans="4:5" x14ac:dyDescent="0.3">
      <c r="D1926">
        <v>17</v>
      </c>
      <c r="E1926" t="s">
        <v>23</v>
      </c>
    </row>
    <row r="1927" spans="4:5" x14ac:dyDescent="0.3">
      <c r="D1927">
        <v>13</v>
      </c>
      <c r="E1927" t="s">
        <v>23</v>
      </c>
    </row>
    <row r="1928" spans="4:5" x14ac:dyDescent="0.3">
      <c r="D1928">
        <v>17</v>
      </c>
      <c r="E1928" t="s">
        <v>23</v>
      </c>
    </row>
    <row r="1929" spans="4:5" x14ac:dyDescent="0.3">
      <c r="D1929">
        <v>12</v>
      </c>
      <c r="E1929" t="s">
        <v>23</v>
      </c>
    </row>
    <row r="1930" spans="4:5" x14ac:dyDescent="0.3">
      <c r="D1930">
        <v>13</v>
      </c>
      <c r="E1930" t="s">
        <v>23</v>
      </c>
    </row>
    <row r="1931" spans="4:5" x14ac:dyDescent="0.3">
      <c r="D1931">
        <v>12</v>
      </c>
      <c r="E1931" t="s">
        <v>23</v>
      </c>
    </row>
    <row r="1932" spans="4:5" x14ac:dyDescent="0.3">
      <c r="D1932">
        <v>22</v>
      </c>
      <c r="E1932" t="s">
        <v>23</v>
      </c>
    </row>
    <row r="1933" spans="4:5" x14ac:dyDescent="0.3">
      <c r="D1933">
        <v>11</v>
      </c>
      <c r="E1933" t="s">
        <v>23</v>
      </c>
    </row>
    <row r="1934" spans="4:5" x14ac:dyDescent="0.3">
      <c r="D1934">
        <v>22</v>
      </c>
      <c r="E1934" t="s">
        <v>23</v>
      </c>
    </row>
    <row r="1935" spans="4:5" x14ac:dyDescent="0.3">
      <c r="D1935">
        <v>18</v>
      </c>
      <c r="E1935" t="s">
        <v>23</v>
      </c>
    </row>
    <row r="1936" spans="4:5" x14ac:dyDescent="0.3">
      <c r="D1936">
        <v>13</v>
      </c>
      <c r="E1936" t="s">
        <v>23</v>
      </c>
    </row>
    <row r="1937" spans="4:5" x14ac:dyDescent="0.3">
      <c r="D1937">
        <v>18</v>
      </c>
      <c r="E1937" t="s">
        <v>23</v>
      </c>
    </row>
    <row r="1938" spans="4:5" x14ac:dyDescent="0.3">
      <c r="D1938">
        <v>20</v>
      </c>
      <c r="E1938" t="s">
        <v>23</v>
      </c>
    </row>
    <row r="1939" spans="4:5" x14ac:dyDescent="0.3">
      <c r="D1939">
        <v>13</v>
      </c>
      <c r="E1939" t="s">
        <v>23</v>
      </c>
    </row>
    <row r="1940" spans="4:5" x14ac:dyDescent="0.3">
      <c r="D1940">
        <v>12</v>
      </c>
      <c r="E1940" t="s">
        <v>23</v>
      </c>
    </row>
    <row r="1941" spans="4:5" x14ac:dyDescent="0.3">
      <c r="D1941">
        <v>13</v>
      </c>
      <c r="E1941" t="s">
        <v>23</v>
      </c>
    </row>
    <row r="1942" spans="4:5" x14ac:dyDescent="0.3">
      <c r="D1942">
        <v>13</v>
      </c>
      <c r="E1942" t="s">
        <v>23</v>
      </c>
    </row>
    <row r="1943" spans="4:5" x14ac:dyDescent="0.3">
      <c r="D1943">
        <v>12</v>
      </c>
      <c r="E1943" t="s">
        <v>23</v>
      </c>
    </row>
    <row r="1944" spans="4:5" x14ac:dyDescent="0.3">
      <c r="D1944">
        <v>11</v>
      </c>
      <c r="E1944" t="s">
        <v>23</v>
      </c>
    </row>
    <row r="1945" spans="4:5" x14ac:dyDescent="0.3">
      <c r="D1945">
        <v>18</v>
      </c>
      <c r="E1945" t="s">
        <v>23</v>
      </c>
    </row>
    <row r="1946" spans="4:5" x14ac:dyDescent="0.3">
      <c r="D1946">
        <v>18</v>
      </c>
      <c r="E1946" t="s">
        <v>23</v>
      </c>
    </row>
    <row r="1947" spans="4:5" x14ac:dyDescent="0.3">
      <c r="D1947">
        <v>11</v>
      </c>
      <c r="E1947" t="s">
        <v>23</v>
      </c>
    </row>
    <row r="1948" spans="4:5" x14ac:dyDescent="0.3">
      <c r="D1948">
        <v>23</v>
      </c>
      <c r="E1948" t="s">
        <v>23</v>
      </c>
    </row>
    <row r="1949" spans="4:5" x14ac:dyDescent="0.3">
      <c r="D1949">
        <v>13</v>
      </c>
      <c r="E1949" t="s">
        <v>23</v>
      </c>
    </row>
    <row r="1950" spans="4:5" x14ac:dyDescent="0.3">
      <c r="D1950">
        <v>13</v>
      </c>
      <c r="E1950" t="s">
        <v>23</v>
      </c>
    </row>
    <row r="1951" spans="4:5" x14ac:dyDescent="0.3">
      <c r="D1951">
        <v>17</v>
      </c>
      <c r="E1951" t="s">
        <v>23</v>
      </c>
    </row>
    <row r="1952" spans="4:5" x14ac:dyDescent="0.3">
      <c r="D1952">
        <v>19</v>
      </c>
      <c r="E1952" t="s">
        <v>23</v>
      </c>
    </row>
    <row r="1953" spans="4:5" x14ac:dyDescent="0.3">
      <c r="D1953">
        <v>12</v>
      </c>
      <c r="E1953" t="s">
        <v>23</v>
      </c>
    </row>
    <row r="1954" spans="4:5" x14ac:dyDescent="0.3">
      <c r="D1954">
        <v>22</v>
      </c>
      <c r="E1954" t="s">
        <v>23</v>
      </c>
    </row>
    <row r="1955" spans="4:5" x14ac:dyDescent="0.3">
      <c r="D1955">
        <v>12</v>
      </c>
      <c r="E1955" t="s">
        <v>23</v>
      </c>
    </row>
    <row r="1956" spans="4:5" x14ac:dyDescent="0.3">
      <c r="D1956">
        <v>11</v>
      </c>
      <c r="E1956" t="s">
        <v>23</v>
      </c>
    </row>
    <row r="1957" spans="4:5" x14ac:dyDescent="0.3">
      <c r="D1957">
        <v>15</v>
      </c>
      <c r="E1957" t="s">
        <v>23</v>
      </c>
    </row>
    <row r="1958" spans="4:5" x14ac:dyDescent="0.3">
      <c r="D1958">
        <v>13</v>
      </c>
      <c r="E1958" t="s">
        <v>23</v>
      </c>
    </row>
    <row r="1959" spans="4:5" x14ac:dyDescent="0.3">
      <c r="D1959">
        <v>12</v>
      </c>
      <c r="E1959" t="s">
        <v>23</v>
      </c>
    </row>
    <row r="1960" spans="4:5" x14ac:dyDescent="0.3">
      <c r="D1960">
        <v>14</v>
      </c>
      <c r="E1960" t="s">
        <v>23</v>
      </c>
    </row>
    <row r="1961" spans="4:5" x14ac:dyDescent="0.3">
      <c r="D1961">
        <v>13</v>
      </c>
      <c r="E1961" t="s">
        <v>23</v>
      </c>
    </row>
    <row r="1962" spans="4:5" x14ac:dyDescent="0.3">
      <c r="D1962">
        <v>25</v>
      </c>
      <c r="E1962" t="s">
        <v>23</v>
      </c>
    </row>
    <row r="1963" spans="4:5" x14ac:dyDescent="0.3">
      <c r="D1963">
        <v>17</v>
      </c>
      <c r="E1963" t="s">
        <v>23</v>
      </c>
    </row>
    <row r="1964" spans="4:5" x14ac:dyDescent="0.3">
      <c r="D1964">
        <v>11</v>
      </c>
      <c r="E1964" t="s">
        <v>23</v>
      </c>
    </row>
    <row r="1965" spans="4:5" x14ac:dyDescent="0.3">
      <c r="D1965">
        <v>18</v>
      </c>
      <c r="E1965" t="s">
        <v>23</v>
      </c>
    </row>
    <row r="1966" spans="4:5" x14ac:dyDescent="0.3">
      <c r="D1966">
        <v>20</v>
      </c>
      <c r="E1966" t="s">
        <v>23</v>
      </c>
    </row>
    <row r="1967" spans="4:5" x14ac:dyDescent="0.3">
      <c r="D1967">
        <v>14</v>
      </c>
      <c r="E1967" t="s">
        <v>23</v>
      </c>
    </row>
    <row r="1968" spans="4:5" x14ac:dyDescent="0.3">
      <c r="D1968">
        <v>21</v>
      </c>
      <c r="E1968" t="s">
        <v>23</v>
      </c>
    </row>
    <row r="1969" spans="4:5" x14ac:dyDescent="0.3">
      <c r="D1969">
        <v>13</v>
      </c>
      <c r="E1969" t="s">
        <v>23</v>
      </c>
    </row>
    <row r="1970" spans="4:5" x14ac:dyDescent="0.3">
      <c r="D1970">
        <v>12</v>
      </c>
      <c r="E1970" t="s">
        <v>23</v>
      </c>
    </row>
    <row r="1971" spans="4:5" x14ac:dyDescent="0.3">
      <c r="D1971">
        <v>14</v>
      </c>
      <c r="E1971" t="s">
        <v>23</v>
      </c>
    </row>
    <row r="1972" spans="4:5" x14ac:dyDescent="0.3">
      <c r="D1972">
        <v>21</v>
      </c>
      <c r="E1972" t="s">
        <v>23</v>
      </c>
    </row>
    <row r="1973" spans="4:5" x14ac:dyDescent="0.3">
      <c r="D1973">
        <v>17</v>
      </c>
      <c r="E1973" t="s">
        <v>23</v>
      </c>
    </row>
    <row r="1974" spans="4:5" x14ac:dyDescent="0.3">
      <c r="D1974">
        <v>11</v>
      </c>
      <c r="E1974" t="s">
        <v>23</v>
      </c>
    </row>
    <row r="1975" spans="4:5" x14ac:dyDescent="0.3">
      <c r="D1975">
        <v>14</v>
      </c>
      <c r="E1975" t="s">
        <v>23</v>
      </c>
    </row>
    <row r="1976" spans="4:5" x14ac:dyDescent="0.3">
      <c r="D1976">
        <v>17</v>
      </c>
      <c r="E1976" t="s">
        <v>23</v>
      </c>
    </row>
    <row r="1977" spans="4:5" x14ac:dyDescent="0.3">
      <c r="D1977">
        <v>13</v>
      </c>
      <c r="E1977" t="s">
        <v>23</v>
      </c>
    </row>
    <row r="1978" spans="4:5" x14ac:dyDescent="0.3">
      <c r="D1978">
        <v>25</v>
      </c>
      <c r="E1978" t="s">
        <v>23</v>
      </c>
    </row>
    <row r="1979" spans="4:5" x14ac:dyDescent="0.3">
      <c r="D1979">
        <v>15</v>
      </c>
      <c r="E1979" t="s">
        <v>23</v>
      </c>
    </row>
    <row r="1980" spans="4:5" x14ac:dyDescent="0.3">
      <c r="D1980">
        <v>14</v>
      </c>
      <c r="E1980" t="s">
        <v>23</v>
      </c>
    </row>
    <row r="1981" spans="4:5" x14ac:dyDescent="0.3">
      <c r="D1981">
        <v>19</v>
      </c>
      <c r="E1981" t="s">
        <v>23</v>
      </c>
    </row>
    <row r="1982" spans="4:5" x14ac:dyDescent="0.3">
      <c r="D1982">
        <v>17</v>
      </c>
      <c r="E1982" t="s">
        <v>23</v>
      </c>
    </row>
    <row r="1983" spans="4:5" x14ac:dyDescent="0.3">
      <c r="D1983">
        <v>14</v>
      </c>
      <c r="E1983" t="s">
        <v>23</v>
      </c>
    </row>
    <row r="1984" spans="4:5" x14ac:dyDescent="0.3">
      <c r="D1984">
        <v>13</v>
      </c>
      <c r="E1984" t="s">
        <v>23</v>
      </c>
    </row>
    <row r="1985" spans="4:5" x14ac:dyDescent="0.3">
      <c r="D1985">
        <v>12</v>
      </c>
      <c r="E1985" t="s">
        <v>23</v>
      </c>
    </row>
    <row r="1986" spans="4:5" x14ac:dyDescent="0.3">
      <c r="D1986">
        <v>11</v>
      </c>
      <c r="E1986" t="s">
        <v>23</v>
      </c>
    </row>
    <row r="1987" spans="4:5" x14ac:dyDescent="0.3">
      <c r="D1987">
        <v>11</v>
      </c>
      <c r="E1987" t="s">
        <v>23</v>
      </c>
    </row>
    <row r="1988" spans="4:5" x14ac:dyDescent="0.3">
      <c r="D1988">
        <v>11</v>
      </c>
      <c r="E1988" t="s">
        <v>23</v>
      </c>
    </row>
    <row r="1989" spans="4:5" x14ac:dyDescent="0.3">
      <c r="D1989">
        <v>14</v>
      </c>
      <c r="E1989" t="s">
        <v>23</v>
      </c>
    </row>
    <row r="1990" spans="4:5" x14ac:dyDescent="0.3">
      <c r="D1990">
        <v>17</v>
      </c>
      <c r="E1990" t="s">
        <v>23</v>
      </c>
    </row>
    <row r="1991" spans="4:5" x14ac:dyDescent="0.3">
      <c r="D1991">
        <v>11</v>
      </c>
      <c r="E1991" t="s">
        <v>23</v>
      </c>
    </row>
    <row r="1992" spans="4:5" x14ac:dyDescent="0.3">
      <c r="D1992">
        <v>14</v>
      </c>
      <c r="E1992" t="s">
        <v>23</v>
      </c>
    </row>
    <row r="1993" spans="4:5" x14ac:dyDescent="0.3">
      <c r="D1993">
        <v>22</v>
      </c>
      <c r="E1993" t="s">
        <v>23</v>
      </c>
    </row>
    <row r="1994" spans="4:5" x14ac:dyDescent="0.3">
      <c r="D1994">
        <v>14</v>
      </c>
      <c r="E1994" t="s">
        <v>23</v>
      </c>
    </row>
    <row r="1995" spans="4:5" x14ac:dyDescent="0.3">
      <c r="D1995">
        <v>20</v>
      </c>
      <c r="E1995" t="s">
        <v>23</v>
      </c>
    </row>
    <row r="1996" spans="4:5" x14ac:dyDescent="0.3">
      <c r="D1996">
        <v>15</v>
      </c>
      <c r="E1996" t="s">
        <v>23</v>
      </c>
    </row>
    <row r="1997" spans="4:5" x14ac:dyDescent="0.3">
      <c r="D1997">
        <v>20</v>
      </c>
      <c r="E1997" t="s">
        <v>23</v>
      </c>
    </row>
    <row r="1998" spans="4:5" x14ac:dyDescent="0.3">
      <c r="D1998">
        <v>14</v>
      </c>
      <c r="E1998" t="s">
        <v>23</v>
      </c>
    </row>
    <row r="1999" spans="4:5" x14ac:dyDescent="0.3">
      <c r="D1999">
        <v>12</v>
      </c>
      <c r="E1999" t="s">
        <v>23</v>
      </c>
    </row>
    <row r="2000" spans="4:5" x14ac:dyDescent="0.3">
      <c r="D2000">
        <v>24</v>
      </c>
      <c r="E2000" t="s">
        <v>23</v>
      </c>
    </row>
    <row r="2001" spans="4:5" x14ac:dyDescent="0.3">
      <c r="D2001">
        <v>12</v>
      </c>
      <c r="E2001" t="s">
        <v>23</v>
      </c>
    </row>
    <row r="2002" spans="4:5" x14ac:dyDescent="0.3">
      <c r="D2002">
        <v>13</v>
      </c>
      <c r="E2002" t="s">
        <v>23</v>
      </c>
    </row>
    <row r="2003" spans="4:5" x14ac:dyDescent="0.3">
      <c r="D2003">
        <v>11</v>
      </c>
      <c r="E2003" t="s">
        <v>23</v>
      </c>
    </row>
    <row r="2004" spans="4:5" x14ac:dyDescent="0.3">
      <c r="D2004">
        <v>14</v>
      </c>
      <c r="E2004" t="s">
        <v>23</v>
      </c>
    </row>
    <row r="2005" spans="4:5" x14ac:dyDescent="0.3">
      <c r="D2005">
        <v>11</v>
      </c>
      <c r="E2005" t="s">
        <v>23</v>
      </c>
    </row>
    <row r="2006" spans="4:5" x14ac:dyDescent="0.3">
      <c r="D2006">
        <v>14</v>
      </c>
      <c r="E2006" t="s">
        <v>23</v>
      </c>
    </row>
    <row r="2007" spans="4:5" x14ac:dyDescent="0.3">
      <c r="D2007">
        <v>16</v>
      </c>
      <c r="E2007" t="s">
        <v>23</v>
      </c>
    </row>
    <row r="2008" spans="4:5" x14ac:dyDescent="0.3">
      <c r="D2008">
        <v>14</v>
      </c>
      <c r="E2008" t="s">
        <v>23</v>
      </c>
    </row>
    <row r="2009" spans="4:5" x14ac:dyDescent="0.3">
      <c r="D2009">
        <v>11</v>
      </c>
      <c r="E2009" t="s">
        <v>23</v>
      </c>
    </row>
    <row r="2010" spans="4:5" x14ac:dyDescent="0.3">
      <c r="D2010">
        <v>12</v>
      </c>
      <c r="E2010" t="s">
        <v>23</v>
      </c>
    </row>
    <row r="2011" spans="4:5" x14ac:dyDescent="0.3">
      <c r="D2011">
        <v>14</v>
      </c>
      <c r="E2011" t="s">
        <v>23</v>
      </c>
    </row>
    <row r="2012" spans="4:5" x14ac:dyDescent="0.3">
      <c r="D2012">
        <v>18</v>
      </c>
      <c r="E2012" t="s">
        <v>23</v>
      </c>
    </row>
    <row r="2013" spans="4:5" x14ac:dyDescent="0.3">
      <c r="D2013">
        <v>13</v>
      </c>
      <c r="E2013" t="s">
        <v>23</v>
      </c>
    </row>
    <row r="2014" spans="4:5" x14ac:dyDescent="0.3">
      <c r="D2014">
        <v>11</v>
      </c>
      <c r="E2014" t="s">
        <v>23</v>
      </c>
    </row>
    <row r="2015" spans="4:5" x14ac:dyDescent="0.3">
      <c r="D2015">
        <v>18</v>
      </c>
      <c r="E2015" t="s">
        <v>23</v>
      </c>
    </row>
    <row r="2016" spans="4:5" x14ac:dyDescent="0.3">
      <c r="D2016">
        <v>15</v>
      </c>
      <c r="E2016" t="s">
        <v>23</v>
      </c>
    </row>
    <row r="2017" spans="4:5" x14ac:dyDescent="0.3">
      <c r="D2017">
        <v>22</v>
      </c>
      <c r="E2017" t="s">
        <v>23</v>
      </c>
    </row>
    <row r="2018" spans="4:5" x14ac:dyDescent="0.3">
      <c r="D2018">
        <v>13</v>
      </c>
      <c r="E2018" t="s">
        <v>23</v>
      </c>
    </row>
    <row r="2019" spans="4:5" x14ac:dyDescent="0.3">
      <c r="D2019">
        <v>12</v>
      </c>
      <c r="E2019" t="s">
        <v>23</v>
      </c>
    </row>
    <row r="2020" spans="4:5" x14ac:dyDescent="0.3">
      <c r="D2020">
        <v>18</v>
      </c>
      <c r="E2020" t="s">
        <v>23</v>
      </c>
    </row>
    <row r="2021" spans="4:5" x14ac:dyDescent="0.3">
      <c r="D2021">
        <v>13</v>
      </c>
      <c r="E2021" t="s">
        <v>23</v>
      </c>
    </row>
    <row r="2022" spans="4:5" x14ac:dyDescent="0.3">
      <c r="D2022">
        <v>12</v>
      </c>
      <c r="E2022" t="s">
        <v>23</v>
      </c>
    </row>
    <row r="2023" spans="4:5" x14ac:dyDescent="0.3">
      <c r="D2023">
        <v>12</v>
      </c>
      <c r="E2023" t="s">
        <v>23</v>
      </c>
    </row>
    <row r="2024" spans="4:5" x14ac:dyDescent="0.3">
      <c r="D2024">
        <v>11</v>
      </c>
      <c r="E2024" t="s">
        <v>23</v>
      </c>
    </row>
    <row r="2025" spans="4:5" x14ac:dyDescent="0.3">
      <c r="D2025">
        <v>11</v>
      </c>
      <c r="E2025" t="s">
        <v>23</v>
      </c>
    </row>
    <row r="2026" spans="4:5" x14ac:dyDescent="0.3">
      <c r="D2026">
        <v>23</v>
      </c>
      <c r="E2026" t="s">
        <v>23</v>
      </c>
    </row>
    <row r="2027" spans="4:5" x14ac:dyDescent="0.3">
      <c r="D2027">
        <v>11</v>
      </c>
      <c r="E2027" t="s">
        <v>23</v>
      </c>
    </row>
    <row r="2028" spans="4:5" x14ac:dyDescent="0.3">
      <c r="D2028">
        <v>19</v>
      </c>
      <c r="E2028" t="s">
        <v>23</v>
      </c>
    </row>
    <row r="2029" spans="4:5" x14ac:dyDescent="0.3">
      <c r="D2029">
        <v>13</v>
      </c>
      <c r="E2029" t="s">
        <v>23</v>
      </c>
    </row>
    <row r="2030" spans="4:5" x14ac:dyDescent="0.3">
      <c r="D2030">
        <v>11</v>
      </c>
      <c r="E2030" t="s">
        <v>23</v>
      </c>
    </row>
    <row r="2031" spans="4:5" x14ac:dyDescent="0.3">
      <c r="D2031">
        <v>12</v>
      </c>
      <c r="E2031" t="s">
        <v>23</v>
      </c>
    </row>
    <row r="2032" spans="4:5" x14ac:dyDescent="0.3">
      <c r="D2032">
        <v>13</v>
      </c>
      <c r="E2032" t="s">
        <v>23</v>
      </c>
    </row>
    <row r="2033" spans="4:5" x14ac:dyDescent="0.3">
      <c r="D2033">
        <v>14</v>
      </c>
      <c r="E2033" t="s">
        <v>23</v>
      </c>
    </row>
    <row r="2034" spans="4:5" x14ac:dyDescent="0.3">
      <c r="D2034">
        <v>16</v>
      </c>
      <c r="E2034" t="s">
        <v>23</v>
      </c>
    </row>
    <row r="2035" spans="4:5" x14ac:dyDescent="0.3">
      <c r="D2035">
        <v>11</v>
      </c>
      <c r="E2035" t="s">
        <v>23</v>
      </c>
    </row>
    <row r="2036" spans="4:5" x14ac:dyDescent="0.3">
      <c r="D2036">
        <v>13</v>
      </c>
      <c r="E2036" t="s">
        <v>23</v>
      </c>
    </row>
    <row r="2037" spans="4:5" x14ac:dyDescent="0.3">
      <c r="D2037">
        <v>17</v>
      </c>
      <c r="E2037" t="s">
        <v>23</v>
      </c>
    </row>
    <row r="2038" spans="4:5" x14ac:dyDescent="0.3">
      <c r="D2038">
        <v>11</v>
      </c>
      <c r="E2038" t="s">
        <v>23</v>
      </c>
    </row>
    <row r="2039" spans="4:5" x14ac:dyDescent="0.3">
      <c r="D2039">
        <v>11</v>
      </c>
      <c r="E2039" t="s">
        <v>23</v>
      </c>
    </row>
    <row r="2040" spans="4:5" x14ac:dyDescent="0.3">
      <c r="D2040">
        <v>15</v>
      </c>
      <c r="E2040" t="s">
        <v>23</v>
      </c>
    </row>
    <row r="2041" spans="4:5" x14ac:dyDescent="0.3">
      <c r="D2041">
        <v>14</v>
      </c>
      <c r="E2041" t="s">
        <v>23</v>
      </c>
    </row>
    <row r="2042" spans="4:5" x14ac:dyDescent="0.3">
      <c r="D2042">
        <v>22</v>
      </c>
      <c r="E2042" t="s">
        <v>23</v>
      </c>
    </row>
    <row r="2043" spans="4:5" x14ac:dyDescent="0.3">
      <c r="D2043">
        <v>16</v>
      </c>
      <c r="E2043" t="s">
        <v>23</v>
      </c>
    </row>
    <row r="2044" spans="4:5" x14ac:dyDescent="0.3">
      <c r="D2044">
        <v>11</v>
      </c>
      <c r="E2044" t="s">
        <v>23</v>
      </c>
    </row>
    <row r="2045" spans="4:5" x14ac:dyDescent="0.3">
      <c r="D2045">
        <v>14</v>
      </c>
      <c r="E2045" t="s">
        <v>23</v>
      </c>
    </row>
    <row r="2046" spans="4:5" x14ac:dyDescent="0.3">
      <c r="D2046">
        <v>16</v>
      </c>
      <c r="E2046" t="s">
        <v>23</v>
      </c>
    </row>
    <row r="2047" spans="4:5" x14ac:dyDescent="0.3">
      <c r="D2047">
        <v>15</v>
      </c>
      <c r="E2047" t="s">
        <v>23</v>
      </c>
    </row>
    <row r="2048" spans="4:5" x14ac:dyDescent="0.3">
      <c r="D2048">
        <v>12</v>
      </c>
      <c r="E2048" t="s">
        <v>23</v>
      </c>
    </row>
    <row r="2049" spans="4:5" x14ac:dyDescent="0.3">
      <c r="D2049">
        <v>20</v>
      </c>
      <c r="E2049" t="s">
        <v>23</v>
      </c>
    </row>
    <row r="2050" spans="4:5" x14ac:dyDescent="0.3">
      <c r="D2050">
        <v>17</v>
      </c>
      <c r="E2050" t="s">
        <v>23</v>
      </c>
    </row>
    <row r="2051" spans="4:5" x14ac:dyDescent="0.3">
      <c r="D2051">
        <v>12</v>
      </c>
      <c r="E2051" t="s">
        <v>23</v>
      </c>
    </row>
    <row r="2052" spans="4:5" x14ac:dyDescent="0.3">
      <c r="D2052">
        <v>20</v>
      </c>
      <c r="E2052" t="s">
        <v>23</v>
      </c>
    </row>
    <row r="2053" spans="4:5" x14ac:dyDescent="0.3">
      <c r="D2053">
        <v>14</v>
      </c>
      <c r="E2053" t="s">
        <v>23</v>
      </c>
    </row>
    <row r="2054" spans="4:5" x14ac:dyDescent="0.3">
      <c r="D2054">
        <v>18</v>
      </c>
      <c r="E2054" t="s">
        <v>23</v>
      </c>
    </row>
    <row r="2055" spans="4:5" x14ac:dyDescent="0.3">
      <c r="D2055">
        <v>11</v>
      </c>
      <c r="E2055" t="s">
        <v>23</v>
      </c>
    </row>
    <row r="2056" spans="4:5" x14ac:dyDescent="0.3">
      <c r="D2056">
        <v>11</v>
      </c>
      <c r="E2056" t="s">
        <v>23</v>
      </c>
    </row>
    <row r="2057" spans="4:5" x14ac:dyDescent="0.3">
      <c r="D2057">
        <v>11</v>
      </c>
      <c r="E2057" t="s">
        <v>23</v>
      </c>
    </row>
    <row r="2058" spans="4:5" x14ac:dyDescent="0.3">
      <c r="D2058">
        <v>15</v>
      </c>
      <c r="E2058" t="s">
        <v>23</v>
      </c>
    </row>
    <row r="2059" spans="4:5" x14ac:dyDescent="0.3">
      <c r="D2059">
        <v>12</v>
      </c>
      <c r="E2059" t="s">
        <v>23</v>
      </c>
    </row>
    <row r="2060" spans="4:5" x14ac:dyDescent="0.3">
      <c r="D2060">
        <v>11</v>
      </c>
      <c r="E2060" t="s">
        <v>23</v>
      </c>
    </row>
    <row r="2061" spans="4:5" x14ac:dyDescent="0.3">
      <c r="D2061">
        <v>15</v>
      </c>
      <c r="E2061" t="s">
        <v>23</v>
      </c>
    </row>
    <row r="2062" spans="4:5" x14ac:dyDescent="0.3">
      <c r="D2062">
        <v>13</v>
      </c>
      <c r="E2062" t="s">
        <v>23</v>
      </c>
    </row>
    <row r="2063" spans="4:5" x14ac:dyDescent="0.3">
      <c r="D2063">
        <v>21</v>
      </c>
      <c r="E2063" t="s">
        <v>23</v>
      </c>
    </row>
    <row r="2064" spans="4:5" x14ac:dyDescent="0.3">
      <c r="D2064">
        <v>11</v>
      </c>
      <c r="E2064" t="s">
        <v>23</v>
      </c>
    </row>
    <row r="2065" spans="4:5" x14ac:dyDescent="0.3">
      <c r="D2065">
        <v>11</v>
      </c>
      <c r="E2065" t="s">
        <v>23</v>
      </c>
    </row>
    <row r="2066" spans="4:5" x14ac:dyDescent="0.3">
      <c r="D2066">
        <v>14</v>
      </c>
      <c r="E2066" t="s">
        <v>23</v>
      </c>
    </row>
    <row r="2067" spans="4:5" x14ac:dyDescent="0.3">
      <c r="D2067">
        <v>11</v>
      </c>
      <c r="E2067" t="s">
        <v>23</v>
      </c>
    </row>
    <row r="2068" spans="4:5" x14ac:dyDescent="0.3">
      <c r="D2068">
        <v>12</v>
      </c>
      <c r="E2068" t="s">
        <v>23</v>
      </c>
    </row>
    <row r="2069" spans="4:5" x14ac:dyDescent="0.3">
      <c r="D2069">
        <v>13</v>
      </c>
      <c r="E2069" t="s">
        <v>23</v>
      </c>
    </row>
    <row r="2070" spans="4:5" x14ac:dyDescent="0.3">
      <c r="D2070">
        <v>18</v>
      </c>
      <c r="E2070" t="s">
        <v>23</v>
      </c>
    </row>
    <row r="2071" spans="4:5" x14ac:dyDescent="0.3">
      <c r="D2071">
        <v>11</v>
      </c>
      <c r="E2071" t="s">
        <v>23</v>
      </c>
    </row>
    <row r="2072" spans="4:5" x14ac:dyDescent="0.3">
      <c r="D2072">
        <v>11</v>
      </c>
      <c r="E2072" t="s">
        <v>23</v>
      </c>
    </row>
    <row r="2073" spans="4:5" x14ac:dyDescent="0.3">
      <c r="D2073">
        <v>13</v>
      </c>
      <c r="E2073" t="s">
        <v>23</v>
      </c>
    </row>
    <row r="2074" spans="4:5" x14ac:dyDescent="0.3">
      <c r="D2074">
        <v>20</v>
      </c>
      <c r="E2074" t="s">
        <v>23</v>
      </c>
    </row>
    <row r="2075" spans="4:5" x14ac:dyDescent="0.3">
      <c r="D2075">
        <v>12</v>
      </c>
      <c r="E2075" t="s">
        <v>23</v>
      </c>
    </row>
    <row r="2076" spans="4:5" x14ac:dyDescent="0.3">
      <c r="D2076">
        <v>19</v>
      </c>
      <c r="E2076" t="s">
        <v>23</v>
      </c>
    </row>
    <row r="2077" spans="4:5" x14ac:dyDescent="0.3">
      <c r="D2077">
        <v>21</v>
      </c>
      <c r="E2077" t="s">
        <v>23</v>
      </c>
    </row>
    <row r="2078" spans="4:5" x14ac:dyDescent="0.3">
      <c r="D2078">
        <v>13</v>
      </c>
      <c r="E2078" t="s">
        <v>23</v>
      </c>
    </row>
    <row r="2079" spans="4:5" x14ac:dyDescent="0.3">
      <c r="D2079">
        <v>16</v>
      </c>
      <c r="E2079" t="s">
        <v>23</v>
      </c>
    </row>
    <row r="2080" spans="4:5" x14ac:dyDescent="0.3">
      <c r="D2080">
        <v>12</v>
      </c>
      <c r="E2080" t="s">
        <v>23</v>
      </c>
    </row>
    <row r="2081" spans="4:5" x14ac:dyDescent="0.3">
      <c r="D2081">
        <v>11</v>
      </c>
      <c r="E2081" t="s">
        <v>23</v>
      </c>
    </row>
    <row r="2082" spans="4:5" x14ac:dyDescent="0.3">
      <c r="D2082">
        <v>12</v>
      </c>
      <c r="E2082" t="s">
        <v>23</v>
      </c>
    </row>
    <row r="2083" spans="4:5" x14ac:dyDescent="0.3">
      <c r="D2083">
        <v>14</v>
      </c>
      <c r="E2083" t="s">
        <v>23</v>
      </c>
    </row>
    <row r="2084" spans="4:5" x14ac:dyDescent="0.3">
      <c r="D2084">
        <v>16</v>
      </c>
      <c r="E2084" t="s">
        <v>23</v>
      </c>
    </row>
    <row r="2085" spans="4:5" x14ac:dyDescent="0.3">
      <c r="D2085">
        <v>13</v>
      </c>
      <c r="E2085" t="s">
        <v>23</v>
      </c>
    </row>
    <row r="2086" spans="4:5" x14ac:dyDescent="0.3">
      <c r="D2086">
        <v>12</v>
      </c>
      <c r="E2086" t="s">
        <v>23</v>
      </c>
    </row>
    <row r="2087" spans="4:5" x14ac:dyDescent="0.3">
      <c r="D2087">
        <v>14</v>
      </c>
      <c r="E2087" t="s">
        <v>23</v>
      </c>
    </row>
    <row r="2088" spans="4:5" x14ac:dyDescent="0.3">
      <c r="D2088">
        <v>19</v>
      </c>
      <c r="E2088" t="s">
        <v>23</v>
      </c>
    </row>
    <row r="2089" spans="4:5" x14ac:dyDescent="0.3">
      <c r="D2089">
        <v>12</v>
      </c>
      <c r="E2089" t="s">
        <v>23</v>
      </c>
    </row>
    <row r="2090" spans="4:5" x14ac:dyDescent="0.3">
      <c r="D2090">
        <v>12</v>
      </c>
      <c r="E2090" t="s">
        <v>23</v>
      </c>
    </row>
    <row r="2091" spans="4:5" x14ac:dyDescent="0.3">
      <c r="D2091">
        <v>17</v>
      </c>
      <c r="E2091" t="s">
        <v>23</v>
      </c>
    </row>
    <row r="2092" spans="4:5" x14ac:dyDescent="0.3">
      <c r="D2092">
        <v>12</v>
      </c>
      <c r="E2092" t="s">
        <v>23</v>
      </c>
    </row>
    <row r="2093" spans="4:5" x14ac:dyDescent="0.3">
      <c r="D2093">
        <v>11</v>
      </c>
      <c r="E2093" t="s">
        <v>23</v>
      </c>
    </row>
    <row r="2094" spans="4:5" x14ac:dyDescent="0.3">
      <c r="D2094">
        <v>18</v>
      </c>
      <c r="E2094" t="s">
        <v>23</v>
      </c>
    </row>
    <row r="2095" spans="4:5" x14ac:dyDescent="0.3">
      <c r="D2095">
        <v>11</v>
      </c>
      <c r="E2095" t="s">
        <v>23</v>
      </c>
    </row>
    <row r="2096" spans="4:5" x14ac:dyDescent="0.3">
      <c r="D2096">
        <v>18</v>
      </c>
      <c r="E2096" t="s">
        <v>23</v>
      </c>
    </row>
    <row r="2097" spans="4:5" x14ac:dyDescent="0.3">
      <c r="D2097">
        <v>18</v>
      </c>
      <c r="E2097" t="s">
        <v>23</v>
      </c>
    </row>
    <row r="2098" spans="4:5" x14ac:dyDescent="0.3">
      <c r="D2098">
        <v>13</v>
      </c>
      <c r="E2098" t="s">
        <v>23</v>
      </c>
    </row>
    <row r="2099" spans="4:5" x14ac:dyDescent="0.3">
      <c r="D2099">
        <v>18</v>
      </c>
      <c r="E2099" t="s">
        <v>23</v>
      </c>
    </row>
    <row r="2100" spans="4:5" x14ac:dyDescent="0.3">
      <c r="D2100">
        <v>11</v>
      </c>
      <c r="E2100" t="s">
        <v>23</v>
      </c>
    </row>
    <row r="2101" spans="4:5" x14ac:dyDescent="0.3">
      <c r="D2101">
        <v>18</v>
      </c>
      <c r="E2101" t="s">
        <v>23</v>
      </c>
    </row>
    <row r="2102" spans="4:5" x14ac:dyDescent="0.3">
      <c r="D2102">
        <v>14</v>
      </c>
      <c r="E2102" t="s">
        <v>23</v>
      </c>
    </row>
    <row r="2103" spans="4:5" x14ac:dyDescent="0.3">
      <c r="D2103">
        <v>12</v>
      </c>
      <c r="E2103" t="s">
        <v>23</v>
      </c>
    </row>
    <row r="2104" spans="4:5" x14ac:dyDescent="0.3">
      <c r="D2104">
        <v>14</v>
      </c>
      <c r="E2104" t="s">
        <v>23</v>
      </c>
    </row>
    <row r="2105" spans="4:5" x14ac:dyDescent="0.3">
      <c r="D2105">
        <v>14</v>
      </c>
      <c r="E2105" t="s">
        <v>23</v>
      </c>
    </row>
    <row r="2106" spans="4:5" x14ac:dyDescent="0.3">
      <c r="D2106">
        <v>13</v>
      </c>
      <c r="E2106" t="s">
        <v>23</v>
      </c>
    </row>
    <row r="2107" spans="4:5" x14ac:dyDescent="0.3">
      <c r="D2107">
        <v>14</v>
      </c>
      <c r="E2107" t="s">
        <v>23</v>
      </c>
    </row>
    <row r="2108" spans="4:5" x14ac:dyDescent="0.3">
      <c r="D2108">
        <v>18</v>
      </c>
      <c r="E2108" t="s">
        <v>23</v>
      </c>
    </row>
    <row r="2109" spans="4:5" x14ac:dyDescent="0.3">
      <c r="D2109">
        <v>15</v>
      </c>
      <c r="E2109" t="s">
        <v>23</v>
      </c>
    </row>
    <row r="2110" spans="4:5" x14ac:dyDescent="0.3">
      <c r="D2110">
        <v>13</v>
      </c>
      <c r="E2110" t="s">
        <v>23</v>
      </c>
    </row>
    <row r="2111" spans="4:5" x14ac:dyDescent="0.3">
      <c r="D2111">
        <v>12</v>
      </c>
      <c r="E2111" t="s">
        <v>23</v>
      </c>
    </row>
    <row r="2112" spans="4:5" x14ac:dyDescent="0.3">
      <c r="D2112">
        <v>13</v>
      </c>
      <c r="E2112" t="s">
        <v>23</v>
      </c>
    </row>
    <row r="2113" spans="4:5" x14ac:dyDescent="0.3">
      <c r="D2113">
        <v>24</v>
      </c>
      <c r="E2113" t="s">
        <v>23</v>
      </c>
    </row>
    <row r="2114" spans="4:5" x14ac:dyDescent="0.3">
      <c r="D2114">
        <v>15</v>
      </c>
      <c r="E2114" t="s">
        <v>23</v>
      </c>
    </row>
    <row r="2115" spans="4:5" x14ac:dyDescent="0.3">
      <c r="D2115">
        <v>11</v>
      </c>
      <c r="E2115" t="s">
        <v>23</v>
      </c>
    </row>
    <row r="2116" spans="4:5" x14ac:dyDescent="0.3">
      <c r="D2116">
        <v>23</v>
      </c>
      <c r="E2116" t="s">
        <v>23</v>
      </c>
    </row>
    <row r="2117" spans="4:5" x14ac:dyDescent="0.3">
      <c r="D2117">
        <v>13</v>
      </c>
      <c r="E2117" t="s">
        <v>23</v>
      </c>
    </row>
    <row r="2118" spans="4:5" x14ac:dyDescent="0.3">
      <c r="D2118">
        <v>11</v>
      </c>
      <c r="E2118" t="s">
        <v>23</v>
      </c>
    </row>
    <row r="2119" spans="4:5" x14ac:dyDescent="0.3">
      <c r="D2119">
        <v>13</v>
      </c>
      <c r="E2119" t="s">
        <v>23</v>
      </c>
    </row>
    <row r="2120" spans="4:5" x14ac:dyDescent="0.3">
      <c r="D2120">
        <v>18</v>
      </c>
      <c r="E2120" t="s">
        <v>23</v>
      </c>
    </row>
    <row r="2121" spans="4:5" x14ac:dyDescent="0.3">
      <c r="D2121">
        <v>14</v>
      </c>
      <c r="E2121" t="s">
        <v>23</v>
      </c>
    </row>
    <row r="2122" spans="4:5" x14ac:dyDescent="0.3">
      <c r="D2122">
        <v>21</v>
      </c>
      <c r="E2122" t="s">
        <v>23</v>
      </c>
    </row>
    <row r="2123" spans="4:5" x14ac:dyDescent="0.3">
      <c r="D2123">
        <v>16</v>
      </c>
      <c r="E2123" t="s">
        <v>23</v>
      </c>
    </row>
    <row r="2124" spans="4:5" x14ac:dyDescent="0.3">
      <c r="D2124">
        <v>11</v>
      </c>
      <c r="E2124" t="s">
        <v>23</v>
      </c>
    </row>
    <row r="2125" spans="4:5" x14ac:dyDescent="0.3">
      <c r="D2125">
        <v>17</v>
      </c>
      <c r="E2125" t="s">
        <v>23</v>
      </c>
    </row>
    <row r="2126" spans="4:5" x14ac:dyDescent="0.3">
      <c r="D2126">
        <v>14</v>
      </c>
      <c r="E2126" t="s">
        <v>23</v>
      </c>
    </row>
    <row r="2127" spans="4:5" x14ac:dyDescent="0.3">
      <c r="D2127">
        <v>14</v>
      </c>
      <c r="E2127" t="s">
        <v>23</v>
      </c>
    </row>
    <row r="2128" spans="4:5" x14ac:dyDescent="0.3">
      <c r="D2128">
        <v>25</v>
      </c>
      <c r="E2128" t="s">
        <v>23</v>
      </c>
    </row>
    <row r="2129" spans="4:5" x14ac:dyDescent="0.3">
      <c r="D2129">
        <v>13</v>
      </c>
      <c r="E2129" t="s">
        <v>23</v>
      </c>
    </row>
    <row r="2130" spans="4:5" x14ac:dyDescent="0.3">
      <c r="D2130">
        <v>14</v>
      </c>
      <c r="E2130" t="s">
        <v>23</v>
      </c>
    </row>
    <row r="2131" spans="4:5" x14ac:dyDescent="0.3">
      <c r="D2131">
        <v>20</v>
      </c>
      <c r="E2131" t="s">
        <v>23</v>
      </c>
    </row>
    <row r="2132" spans="4:5" x14ac:dyDescent="0.3">
      <c r="D2132">
        <v>13</v>
      </c>
      <c r="E2132" t="s">
        <v>23</v>
      </c>
    </row>
    <row r="2133" spans="4:5" x14ac:dyDescent="0.3">
      <c r="D2133">
        <v>13</v>
      </c>
      <c r="E2133" t="s">
        <v>23</v>
      </c>
    </row>
    <row r="2134" spans="4:5" x14ac:dyDescent="0.3">
      <c r="D2134">
        <v>18</v>
      </c>
      <c r="E2134" t="s">
        <v>23</v>
      </c>
    </row>
    <row r="2135" spans="4:5" x14ac:dyDescent="0.3">
      <c r="D2135">
        <v>14</v>
      </c>
      <c r="E2135" t="s">
        <v>23</v>
      </c>
    </row>
    <row r="2136" spans="4:5" x14ac:dyDescent="0.3">
      <c r="D2136">
        <v>14</v>
      </c>
      <c r="E2136" t="s">
        <v>23</v>
      </c>
    </row>
    <row r="2137" spans="4:5" x14ac:dyDescent="0.3">
      <c r="D2137">
        <v>14</v>
      </c>
      <c r="E2137" t="s">
        <v>23</v>
      </c>
    </row>
    <row r="2138" spans="4:5" x14ac:dyDescent="0.3">
      <c r="D2138">
        <v>12</v>
      </c>
      <c r="E2138" t="s">
        <v>23</v>
      </c>
    </row>
    <row r="2139" spans="4:5" x14ac:dyDescent="0.3">
      <c r="D2139">
        <v>13</v>
      </c>
      <c r="E2139" t="s">
        <v>23</v>
      </c>
    </row>
    <row r="2140" spans="4:5" x14ac:dyDescent="0.3">
      <c r="D2140">
        <v>25</v>
      </c>
      <c r="E2140" t="s">
        <v>23</v>
      </c>
    </row>
    <row r="2141" spans="4:5" x14ac:dyDescent="0.3">
      <c r="D2141">
        <v>14</v>
      </c>
      <c r="E2141" t="s">
        <v>23</v>
      </c>
    </row>
    <row r="2142" spans="4:5" x14ac:dyDescent="0.3">
      <c r="D2142">
        <v>17</v>
      </c>
      <c r="E2142" t="s">
        <v>23</v>
      </c>
    </row>
    <row r="2143" spans="4:5" x14ac:dyDescent="0.3">
      <c r="D2143">
        <v>13</v>
      </c>
      <c r="E2143" t="s">
        <v>23</v>
      </c>
    </row>
    <row r="2144" spans="4:5" x14ac:dyDescent="0.3">
      <c r="D2144">
        <v>13</v>
      </c>
      <c r="E2144" t="s">
        <v>23</v>
      </c>
    </row>
    <row r="2145" spans="4:5" x14ac:dyDescent="0.3">
      <c r="D2145">
        <v>20</v>
      </c>
      <c r="E2145" t="s">
        <v>23</v>
      </c>
    </row>
    <row r="2146" spans="4:5" x14ac:dyDescent="0.3">
      <c r="D2146">
        <v>14</v>
      </c>
      <c r="E2146" t="s">
        <v>23</v>
      </c>
    </row>
    <row r="2147" spans="4:5" x14ac:dyDescent="0.3">
      <c r="D2147">
        <v>12</v>
      </c>
      <c r="E2147" t="s">
        <v>23</v>
      </c>
    </row>
    <row r="2148" spans="4:5" x14ac:dyDescent="0.3">
      <c r="D2148">
        <v>14</v>
      </c>
      <c r="E2148" t="s">
        <v>23</v>
      </c>
    </row>
    <row r="2149" spans="4:5" x14ac:dyDescent="0.3">
      <c r="D2149">
        <v>18</v>
      </c>
      <c r="E2149" t="s">
        <v>23</v>
      </c>
    </row>
    <row r="2150" spans="4:5" x14ac:dyDescent="0.3">
      <c r="D2150">
        <v>12</v>
      </c>
      <c r="E2150" t="s">
        <v>23</v>
      </c>
    </row>
    <row r="2151" spans="4:5" x14ac:dyDescent="0.3">
      <c r="D2151">
        <v>23</v>
      </c>
      <c r="E2151" t="s">
        <v>23</v>
      </c>
    </row>
    <row r="2152" spans="4:5" x14ac:dyDescent="0.3">
      <c r="D2152">
        <v>12</v>
      </c>
      <c r="E2152" t="s">
        <v>23</v>
      </c>
    </row>
    <row r="2153" spans="4:5" x14ac:dyDescent="0.3">
      <c r="D2153">
        <v>21</v>
      </c>
      <c r="E2153" t="s">
        <v>23</v>
      </c>
    </row>
    <row r="2154" spans="4:5" x14ac:dyDescent="0.3">
      <c r="D2154">
        <v>14</v>
      </c>
      <c r="E2154" t="s">
        <v>23</v>
      </c>
    </row>
    <row r="2155" spans="4:5" x14ac:dyDescent="0.3">
      <c r="D2155">
        <v>18</v>
      </c>
      <c r="E2155" t="s">
        <v>23</v>
      </c>
    </row>
    <row r="2156" spans="4:5" x14ac:dyDescent="0.3">
      <c r="D2156">
        <v>13</v>
      </c>
      <c r="E2156" t="s">
        <v>23</v>
      </c>
    </row>
    <row r="2157" spans="4:5" x14ac:dyDescent="0.3">
      <c r="D2157">
        <v>11</v>
      </c>
      <c r="E2157" t="s">
        <v>23</v>
      </c>
    </row>
    <row r="2158" spans="4:5" x14ac:dyDescent="0.3">
      <c r="D2158">
        <v>19</v>
      </c>
      <c r="E2158" t="s">
        <v>23</v>
      </c>
    </row>
    <row r="2159" spans="4:5" x14ac:dyDescent="0.3">
      <c r="D2159">
        <v>12</v>
      </c>
      <c r="E2159" t="s">
        <v>23</v>
      </c>
    </row>
    <row r="2160" spans="4:5" x14ac:dyDescent="0.3">
      <c r="D2160">
        <v>12</v>
      </c>
      <c r="E2160" t="s">
        <v>23</v>
      </c>
    </row>
    <row r="2161" spans="4:5" x14ac:dyDescent="0.3">
      <c r="D2161">
        <v>11</v>
      </c>
      <c r="E2161" t="s">
        <v>23</v>
      </c>
    </row>
    <row r="2162" spans="4:5" x14ac:dyDescent="0.3">
      <c r="D2162">
        <v>14</v>
      </c>
      <c r="E2162" t="s">
        <v>23</v>
      </c>
    </row>
    <row r="2163" spans="4:5" x14ac:dyDescent="0.3">
      <c r="D2163">
        <v>12</v>
      </c>
      <c r="E2163" t="s">
        <v>23</v>
      </c>
    </row>
    <row r="2164" spans="4:5" x14ac:dyDescent="0.3">
      <c r="D2164">
        <v>13</v>
      </c>
      <c r="E2164" t="s">
        <v>23</v>
      </c>
    </row>
    <row r="2165" spans="4:5" x14ac:dyDescent="0.3">
      <c r="D2165">
        <v>21</v>
      </c>
      <c r="E2165" t="s">
        <v>23</v>
      </c>
    </row>
    <row r="2166" spans="4:5" x14ac:dyDescent="0.3">
      <c r="D2166">
        <v>21</v>
      </c>
      <c r="E2166" t="s">
        <v>23</v>
      </c>
    </row>
    <row r="2167" spans="4:5" x14ac:dyDescent="0.3">
      <c r="D2167">
        <v>11</v>
      </c>
      <c r="E2167" t="s">
        <v>23</v>
      </c>
    </row>
    <row r="2168" spans="4:5" x14ac:dyDescent="0.3">
      <c r="D2168">
        <v>12</v>
      </c>
      <c r="E2168" t="s">
        <v>23</v>
      </c>
    </row>
    <row r="2169" spans="4:5" x14ac:dyDescent="0.3">
      <c r="D2169">
        <v>18</v>
      </c>
      <c r="E2169" t="s">
        <v>23</v>
      </c>
    </row>
    <row r="2170" spans="4:5" x14ac:dyDescent="0.3">
      <c r="D2170">
        <v>16</v>
      </c>
      <c r="E2170" t="s">
        <v>23</v>
      </c>
    </row>
    <row r="2171" spans="4:5" x14ac:dyDescent="0.3">
      <c r="D2171">
        <v>11</v>
      </c>
      <c r="E2171" t="s">
        <v>23</v>
      </c>
    </row>
    <row r="2172" spans="4:5" x14ac:dyDescent="0.3">
      <c r="D2172">
        <v>19</v>
      </c>
      <c r="E2172" t="s">
        <v>23</v>
      </c>
    </row>
    <row r="2173" spans="4:5" x14ac:dyDescent="0.3">
      <c r="D2173">
        <v>16</v>
      </c>
      <c r="E2173" t="s">
        <v>23</v>
      </c>
    </row>
    <row r="2174" spans="4:5" x14ac:dyDescent="0.3">
      <c r="D2174">
        <v>16</v>
      </c>
      <c r="E2174" t="s">
        <v>23</v>
      </c>
    </row>
    <row r="2175" spans="4:5" x14ac:dyDescent="0.3">
      <c r="D2175">
        <v>13</v>
      </c>
      <c r="E2175" t="s">
        <v>23</v>
      </c>
    </row>
    <row r="2176" spans="4:5" x14ac:dyDescent="0.3">
      <c r="D2176">
        <v>22</v>
      </c>
      <c r="E2176" t="s">
        <v>23</v>
      </c>
    </row>
    <row r="2177" spans="4:5" x14ac:dyDescent="0.3">
      <c r="D2177">
        <v>17</v>
      </c>
      <c r="E2177" t="s">
        <v>23</v>
      </c>
    </row>
    <row r="2178" spans="4:5" x14ac:dyDescent="0.3">
      <c r="D2178">
        <v>14</v>
      </c>
      <c r="E2178" t="s">
        <v>23</v>
      </c>
    </row>
    <row r="2179" spans="4:5" x14ac:dyDescent="0.3">
      <c r="D2179">
        <v>12</v>
      </c>
      <c r="E2179" t="s">
        <v>23</v>
      </c>
    </row>
    <row r="2180" spans="4:5" x14ac:dyDescent="0.3">
      <c r="D2180">
        <v>18</v>
      </c>
      <c r="E2180" t="s">
        <v>23</v>
      </c>
    </row>
    <row r="2181" spans="4:5" x14ac:dyDescent="0.3">
      <c r="D2181">
        <v>15</v>
      </c>
      <c r="E2181" t="s">
        <v>23</v>
      </c>
    </row>
    <row r="2182" spans="4:5" x14ac:dyDescent="0.3">
      <c r="D2182">
        <v>17</v>
      </c>
      <c r="E2182" t="s">
        <v>23</v>
      </c>
    </row>
    <row r="2183" spans="4:5" x14ac:dyDescent="0.3">
      <c r="D2183">
        <v>17</v>
      </c>
      <c r="E2183" t="s">
        <v>23</v>
      </c>
    </row>
    <row r="2184" spans="4:5" x14ac:dyDescent="0.3">
      <c r="D2184">
        <v>14</v>
      </c>
      <c r="E2184" t="s">
        <v>23</v>
      </c>
    </row>
    <row r="2185" spans="4:5" x14ac:dyDescent="0.3">
      <c r="D2185">
        <v>12</v>
      </c>
      <c r="E2185" t="s">
        <v>23</v>
      </c>
    </row>
    <row r="2186" spans="4:5" x14ac:dyDescent="0.3">
      <c r="D2186">
        <v>14</v>
      </c>
      <c r="E2186" t="s">
        <v>23</v>
      </c>
    </row>
    <row r="2187" spans="4:5" x14ac:dyDescent="0.3">
      <c r="D2187">
        <v>15</v>
      </c>
      <c r="E2187" t="s">
        <v>23</v>
      </c>
    </row>
    <row r="2188" spans="4:5" x14ac:dyDescent="0.3">
      <c r="D2188">
        <v>13</v>
      </c>
      <c r="E2188" t="s">
        <v>23</v>
      </c>
    </row>
    <row r="2189" spans="4:5" x14ac:dyDescent="0.3">
      <c r="D2189">
        <v>12</v>
      </c>
      <c r="E2189" t="s">
        <v>23</v>
      </c>
    </row>
    <row r="2190" spans="4:5" x14ac:dyDescent="0.3">
      <c r="D2190">
        <v>13</v>
      </c>
      <c r="E2190" t="s">
        <v>23</v>
      </c>
    </row>
    <row r="2191" spans="4:5" x14ac:dyDescent="0.3">
      <c r="D2191">
        <v>14</v>
      </c>
      <c r="E2191" t="s">
        <v>23</v>
      </c>
    </row>
    <row r="2192" spans="4:5" x14ac:dyDescent="0.3">
      <c r="D2192">
        <v>13</v>
      </c>
      <c r="E2192" t="s">
        <v>23</v>
      </c>
    </row>
    <row r="2193" spans="4:5" x14ac:dyDescent="0.3">
      <c r="D2193">
        <v>11</v>
      </c>
      <c r="E2193" t="s">
        <v>23</v>
      </c>
    </row>
    <row r="2194" spans="4:5" x14ac:dyDescent="0.3">
      <c r="D2194">
        <v>11</v>
      </c>
      <c r="E2194" t="s">
        <v>23</v>
      </c>
    </row>
    <row r="2195" spans="4:5" x14ac:dyDescent="0.3">
      <c r="D2195">
        <v>21</v>
      </c>
      <c r="E2195" t="s">
        <v>23</v>
      </c>
    </row>
    <row r="2196" spans="4:5" x14ac:dyDescent="0.3">
      <c r="D2196">
        <v>18</v>
      </c>
      <c r="E2196" t="s">
        <v>23</v>
      </c>
    </row>
    <row r="2197" spans="4:5" x14ac:dyDescent="0.3">
      <c r="D2197">
        <v>12</v>
      </c>
      <c r="E2197" t="s">
        <v>23</v>
      </c>
    </row>
    <row r="2198" spans="4:5" x14ac:dyDescent="0.3">
      <c r="D2198">
        <v>11</v>
      </c>
      <c r="E2198" t="s">
        <v>23</v>
      </c>
    </row>
    <row r="2199" spans="4:5" x14ac:dyDescent="0.3">
      <c r="D2199">
        <v>15</v>
      </c>
      <c r="E2199" t="s">
        <v>23</v>
      </c>
    </row>
    <row r="2200" spans="4:5" x14ac:dyDescent="0.3">
      <c r="D2200">
        <v>13</v>
      </c>
      <c r="E2200" t="s">
        <v>23</v>
      </c>
    </row>
    <row r="2201" spans="4:5" x14ac:dyDescent="0.3">
      <c r="D2201">
        <v>12</v>
      </c>
      <c r="E2201" t="s">
        <v>23</v>
      </c>
    </row>
    <row r="2202" spans="4:5" x14ac:dyDescent="0.3">
      <c r="D2202">
        <v>17</v>
      </c>
      <c r="E2202" t="s">
        <v>23</v>
      </c>
    </row>
    <row r="2203" spans="4:5" x14ac:dyDescent="0.3">
      <c r="D2203">
        <v>13</v>
      </c>
      <c r="E2203" t="s">
        <v>23</v>
      </c>
    </row>
    <row r="2204" spans="4:5" x14ac:dyDescent="0.3">
      <c r="D2204">
        <v>19</v>
      </c>
      <c r="E2204" t="s">
        <v>23</v>
      </c>
    </row>
    <row r="2205" spans="4:5" x14ac:dyDescent="0.3">
      <c r="D2205">
        <v>19</v>
      </c>
      <c r="E2205" t="s">
        <v>23</v>
      </c>
    </row>
    <row r="2206" spans="4:5" x14ac:dyDescent="0.3">
      <c r="D2206">
        <v>17</v>
      </c>
      <c r="E2206" t="s">
        <v>23</v>
      </c>
    </row>
    <row r="2207" spans="4:5" x14ac:dyDescent="0.3">
      <c r="D2207">
        <v>11</v>
      </c>
      <c r="E2207" t="s">
        <v>23</v>
      </c>
    </row>
    <row r="2208" spans="4:5" x14ac:dyDescent="0.3">
      <c r="D2208">
        <v>15</v>
      </c>
      <c r="E2208" t="s">
        <v>23</v>
      </c>
    </row>
    <row r="2209" spans="4:5" x14ac:dyDescent="0.3">
      <c r="D2209">
        <v>11</v>
      </c>
      <c r="E2209" t="s">
        <v>23</v>
      </c>
    </row>
    <row r="2210" spans="4:5" x14ac:dyDescent="0.3">
      <c r="D2210">
        <v>25</v>
      </c>
      <c r="E2210" t="s">
        <v>23</v>
      </c>
    </row>
    <row r="2211" spans="4:5" x14ac:dyDescent="0.3">
      <c r="D2211">
        <v>14</v>
      </c>
      <c r="E2211" t="s">
        <v>23</v>
      </c>
    </row>
    <row r="2212" spans="4:5" x14ac:dyDescent="0.3">
      <c r="D2212">
        <v>13</v>
      </c>
      <c r="E2212" t="s">
        <v>23</v>
      </c>
    </row>
    <row r="2213" spans="4:5" x14ac:dyDescent="0.3">
      <c r="D2213">
        <v>17</v>
      </c>
      <c r="E2213" t="s">
        <v>23</v>
      </c>
    </row>
    <row r="2214" spans="4:5" x14ac:dyDescent="0.3">
      <c r="D2214">
        <v>13</v>
      </c>
      <c r="E2214" t="s">
        <v>23</v>
      </c>
    </row>
    <row r="2215" spans="4:5" x14ac:dyDescent="0.3">
      <c r="D2215">
        <v>14</v>
      </c>
      <c r="E2215" t="s">
        <v>23</v>
      </c>
    </row>
    <row r="2216" spans="4:5" x14ac:dyDescent="0.3">
      <c r="D2216">
        <v>11</v>
      </c>
      <c r="E2216" t="s">
        <v>23</v>
      </c>
    </row>
    <row r="2217" spans="4:5" x14ac:dyDescent="0.3">
      <c r="D2217">
        <v>12</v>
      </c>
      <c r="E2217" t="s">
        <v>23</v>
      </c>
    </row>
    <row r="2218" spans="4:5" x14ac:dyDescent="0.3">
      <c r="D2218">
        <v>17</v>
      </c>
      <c r="E2218" t="s">
        <v>23</v>
      </c>
    </row>
    <row r="2219" spans="4:5" x14ac:dyDescent="0.3">
      <c r="D2219">
        <v>21</v>
      </c>
      <c r="E2219" t="s">
        <v>23</v>
      </c>
    </row>
    <row r="2220" spans="4:5" x14ac:dyDescent="0.3">
      <c r="D2220">
        <v>16</v>
      </c>
      <c r="E2220" t="s">
        <v>23</v>
      </c>
    </row>
    <row r="2221" spans="4:5" x14ac:dyDescent="0.3">
      <c r="D2221">
        <v>15</v>
      </c>
      <c r="E2221" t="s">
        <v>23</v>
      </c>
    </row>
    <row r="2222" spans="4:5" x14ac:dyDescent="0.3">
      <c r="D2222">
        <v>19</v>
      </c>
      <c r="E2222" t="s">
        <v>23</v>
      </c>
    </row>
    <row r="2223" spans="4:5" x14ac:dyDescent="0.3">
      <c r="D2223">
        <v>12</v>
      </c>
      <c r="E2223" t="s">
        <v>23</v>
      </c>
    </row>
    <row r="2224" spans="4:5" x14ac:dyDescent="0.3">
      <c r="D2224">
        <v>19</v>
      </c>
      <c r="E2224" t="s">
        <v>23</v>
      </c>
    </row>
    <row r="2225" spans="4:5" x14ac:dyDescent="0.3">
      <c r="D2225">
        <v>15</v>
      </c>
      <c r="E2225" t="s">
        <v>23</v>
      </c>
    </row>
    <row r="2226" spans="4:5" x14ac:dyDescent="0.3">
      <c r="D2226">
        <v>20</v>
      </c>
      <c r="E2226" t="s">
        <v>23</v>
      </c>
    </row>
    <row r="2227" spans="4:5" x14ac:dyDescent="0.3">
      <c r="D2227">
        <v>24</v>
      </c>
      <c r="E2227" t="s">
        <v>23</v>
      </c>
    </row>
    <row r="2228" spans="4:5" x14ac:dyDescent="0.3">
      <c r="D2228">
        <v>15</v>
      </c>
      <c r="E2228" t="s">
        <v>23</v>
      </c>
    </row>
    <row r="2229" spans="4:5" x14ac:dyDescent="0.3">
      <c r="D2229">
        <v>13</v>
      </c>
      <c r="E2229" t="s">
        <v>23</v>
      </c>
    </row>
    <row r="2230" spans="4:5" x14ac:dyDescent="0.3">
      <c r="D2230">
        <v>14</v>
      </c>
      <c r="E2230" t="s">
        <v>23</v>
      </c>
    </row>
    <row r="2231" spans="4:5" x14ac:dyDescent="0.3">
      <c r="D2231">
        <v>13</v>
      </c>
      <c r="E2231" t="s">
        <v>23</v>
      </c>
    </row>
    <row r="2232" spans="4:5" x14ac:dyDescent="0.3">
      <c r="D2232">
        <v>11</v>
      </c>
      <c r="E2232" t="s">
        <v>23</v>
      </c>
    </row>
    <row r="2233" spans="4:5" x14ac:dyDescent="0.3">
      <c r="D2233">
        <v>16</v>
      </c>
      <c r="E2233" t="s">
        <v>23</v>
      </c>
    </row>
    <row r="2234" spans="4:5" x14ac:dyDescent="0.3">
      <c r="D2234">
        <v>22</v>
      </c>
      <c r="E2234" t="s">
        <v>23</v>
      </c>
    </row>
    <row r="2235" spans="4:5" x14ac:dyDescent="0.3">
      <c r="D2235">
        <v>14</v>
      </c>
      <c r="E2235" t="s">
        <v>23</v>
      </c>
    </row>
    <row r="2236" spans="4:5" x14ac:dyDescent="0.3">
      <c r="D2236">
        <v>16</v>
      </c>
      <c r="E2236" t="s">
        <v>23</v>
      </c>
    </row>
    <row r="2237" spans="4:5" x14ac:dyDescent="0.3">
      <c r="D2237">
        <v>11</v>
      </c>
      <c r="E2237" t="s">
        <v>23</v>
      </c>
    </row>
    <row r="2238" spans="4:5" x14ac:dyDescent="0.3">
      <c r="D2238">
        <v>25</v>
      </c>
      <c r="E2238" t="s">
        <v>23</v>
      </c>
    </row>
    <row r="2239" spans="4:5" x14ac:dyDescent="0.3">
      <c r="D2239">
        <v>14</v>
      </c>
      <c r="E2239" t="s">
        <v>23</v>
      </c>
    </row>
    <row r="2240" spans="4:5" x14ac:dyDescent="0.3">
      <c r="D2240">
        <v>18</v>
      </c>
      <c r="E2240" t="s">
        <v>23</v>
      </c>
    </row>
    <row r="2241" spans="4:5" x14ac:dyDescent="0.3">
      <c r="D2241">
        <v>11</v>
      </c>
      <c r="E2241" t="s">
        <v>23</v>
      </c>
    </row>
    <row r="2242" spans="4:5" x14ac:dyDescent="0.3">
      <c r="D2242">
        <v>19</v>
      </c>
      <c r="E2242" t="s">
        <v>23</v>
      </c>
    </row>
    <row r="2243" spans="4:5" x14ac:dyDescent="0.3">
      <c r="D2243">
        <v>11</v>
      </c>
      <c r="E2243" t="s">
        <v>23</v>
      </c>
    </row>
    <row r="2244" spans="4:5" x14ac:dyDescent="0.3">
      <c r="D2244">
        <v>12</v>
      </c>
      <c r="E2244" t="s">
        <v>23</v>
      </c>
    </row>
    <row r="2245" spans="4:5" x14ac:dyDescent="0.3">
      <c r="D2245">
        <v>20</v>
      </c>
      <c r="E2245" t="s">
        <v>23</v>
      </c>
    </row>
    <row r="2246" spans="4:5" x14ac:dyDescent="0.3">
      <c r="D2246">
        <v>12</v>
      </c>
      <c r="E2246" t="s">
        <v>23</v>
      </c>
    </row>
    <row r="2247" spans="4:5" x14ac:dyDescent="0.3">
      <c r="D2247">
        <v>14</v>
      </c>
      <c r="E2247" t="s">
        <v>23</v>
      </c>
    </row>
    <row r="2248" spans="4:5" x14ac:dyDescent="0.3">
      <c r="D2248">
        <v>20</v>
      </c>
      <c r="E2248" t="s">
        <v>23</v>
      </c>
    </row>
    <row r="2249" spans="4:5" x14ac:dyDescent="0.3">
      <c r="D2249">
        <v>18</v>
      </c>
      <c r="E2249" t="s">
        <v>23</v>
      </c>
    </row>
    <row r="2250" spans="4:5" x14ac:dyDescent="0.3">
      <c r="D2250">
        <v>14</v>
      </c>
      <c r="E2250" t="s">
        <v>23</v>
      </c>
    </row>
    <row r="2251" spans="4:5" x14ac:dyDescent="0.3">
      <c r="D2251">
        <v>21</v>
      </c>
      <c r="E2251" t="s">
        <v>23</v>
      </c>
    </row>
    <row r="2252" spans="4:5" x14ac:dyDescent="0.3">
      <c r="D2252">
        <v>14</v>
      </c>
      <c r="E2252" t="s">
        <v>23</v>
      </c>
    </row>
    <row r="2253" spans="4:5" x14ac:dyDescent="0.3">
      <c r="D2253">
        <v>17</v>
      </c>
      <c r="E2253" t="s">
        <v>23</v>
      </c>
    </row>
    <row r="2254" spans="4:5" x14ac:dyDescent="0.3">
      <c r="D2254">
        <v>16</v>
      </c>
      <c r="E2254" t="s">
        <v>23</v>
      </c>
    </row>
    <row r="2255" spans="4:5" x14ac:dyDescent="0.3">
      <c r="D2255">
        <v>12</v>
      </c>
      <c r="E2255" t="s">
        <v>23</v>
      </c>
    </row>
    <row r="2256" spans="4:5" x14ac:dyDescent="0.3">
      <c r="D2256">
        <v>17</v>
      </c>
      <c r="E2256" t="s">
        <v>23</v>
      </c>
    </row>
    <row r="2257" spans="4:5" x14ac:dyDescent="0.3">
      <c r="D2257">
        <v>15</v>
      </c>
      <c r="E2257" t="s">
        <v>23</v>
      </c>
    </row>
    <row r="2258" spans="4:5" x14ac:dyDescent="0.3">
      <c r="D2258">
        <v>23</v>
      </c>
      <c r="E2258" t="s">
        <v>23</v>
      </c>
    </row>
    <row r="2259" spans="4:5" x14ac:dyDescent="0.3">
      <c r="D2259">
        <v>11</v>
      </c>
      <c r="E2259" t="s">
        <v>23</v>
      </c>
    </row>
    <row r="2260" spans="4:5" x14ac:dyDescent="0.3">
      <c r="D2260">
        <v>11</v>
      </c>
      <c r="E2260" t="s">
        <v>23</v>
      </c>
    </row>
    <row r="2261" spans="4:5" x14ac:dyDescent="0.3">
      <c r="D2261">
        <v>15</v>
      </c>
      <c r="E2261" t="s">
        <v>23</v>
      </c>
    </row>
    <row r="2262" spans="4:5" x14ac:dyDescent="0.3">
      <c r="D2262">
        <v>11</v>
      </c>
      <c r="E2262" t="s">
        <v>23</v>
      </c>
    </row>
    <row r="2263" spans="4:5" x14ac:dyDescent="0.3">
      <c r="D2263">
        <v>14</v>
      </c>
      <c r="E2263" t="s">
        <v>23</v>
      </c>
    </row>
    <row r="2264" spans="4:5" x14ac:dyDescent="0.3">
      <c r="D2264">
        <v>19</v>
      </c>
      <c r="E2264" t="s">
        <v>23</v>
      </c>
    </row>
    <row r="2265" spans="4:5" x14ac:dyDescent="0.3">
      <c r="D2265">
        <v>16</v>
      </c>
      <c r="E2265" t="s">
        <v>23</v>
      </c>
    </row>
    <row r="2266" spans="4:5" x14ac:dyDescent="0.3">
      <c r="D2266">
        <v>13</v>
      </c>
      <c r="E2266" t="s">
        <v>23</v>
      </c>
    </row>
    <row r="2267" spans="4:5" x14ac:dyDescent="0.3">
      <c r="D2267">
        <v>14</v>
      </c>
      <c r="E2267" t="s">
        <v>23</v>
      </c>
    </row>
    <row r="2268" spans="4:5" x14ac:dyDescent="0.3">
      <c r="D2268">
        <v>16</v>
      </c>
      <c r="E2268" t="s">
        <v>23</v>
      </c>
    </row>
    <row r="2269" spans="4:5" x14ac:dyDescent="0.3">
      <c r="D2269">
        <v>11</v>
      </c>
      <c r="E2269" t="s">
        <v>23</v>
      </c>
    </row>
    <row r="2270" spans="4:5" x14ac:dyDescent="0.3">
      <c r="D2270">
        <v>12</v>
      </c>
      <c r="E2270" t="s">
        <v>23</v>
      </c>
    </row>
    <row r="2271" spans="4:5" x14ac:dyDescent="0.3">
      <c r="D2271">
        <v>15</v>
      </c>
      <c r="E2271" t="s">
        <v>23</v>
      </c>
    </row>
    <row r="2272" spans="4:5" x14ac:dyDescent="0.3">
      <c r="D2272">
        <v>20</v>
      </c>
      <c r="E2272" t="s">
        <v>23</v>
      </c>
    </row>
    <row r="2273" spans="4:5" x14ac:dyDescent="0.3">
      <c r="D2273">
        <v>15</v>
      </c>
      <c r="E2273" t="s">
        <v>23</v>
      </c>
    </row>
    <row r="2274" spans="4:5" x14ac:dyDescent="0.3">
      <c r="D2274">
        <v>13</v>
      </c>
      <c r="E2274" t="s">
        <v>23</v>
      </c>
    </row>
    <row r="2275" spans="4:5" x14ac:dyDescent="0.3">
      <c r="D2275">
        <v>14</v>
      </c>
      <c r="E2275" t="s">
        <v>23</v>
      </c>
    </row>
    <row r="2276" spans="4:5" x14ac:dyDescent="0.3">
      <c r="D2276">
        <v>21</v>
      </c>
      <c r="E2276" t="s">
        <v>23</v>
      </c>
    </row>
    <row r="2277" spans="4:5" x14ac:dyDescent="0.3">
      <c r="D2277">
        <v>16</v>
      </c>
      <c r="E2277" t="s">
        <v>23</v>
      </c>
    </row>
    <row r="2278" spans="4:5" x14ac:dyDescent="0.3">
      <c r="D2278">
        <v>19</v>
      </c>
      <c r="E2278" t="s">
        <v>23</v>
      </c>
    </row>
    <row r="2279" spans="4:5" x14ac:dyDescent="0.3">
      <c r="D2279">
        <v>13</v>
      </c>
      <c r="E2279" t="s">
        <v>23</v>
      </c>
    </row>
    <row r="2280" spans="4:5" x14ac:dyDescent="0.3">
      <c r="D2280">
        <v>12</v>
      </c>
      <c r="E2280" t="s">
        <v>23</v>
      </c>
    </row>
    <row r="2281" spans="4:5" x14ac:dyDescent="0.3">
      <c r="D2281">
        <v>11</v>
      </c>
      <c r="E2281" t="s">
        <v>23</v>
      </c>
    </row>
    <row r="2282" spans="4:5" x14ac:dyDescent="0.3">
      <c r="D2282">
        <v>14</v>
      </c>
      <c r="E2282" t="s">
        <v>23</v>
      </c>
    </row>
    <row r="2283" spans="4:5" x14ac:dyDescent="0.3">
      <c r="D2283">
        <v>15</v>
      </c>
      <c r="E2283" t="s">
        <v>23</v>
      </c>
    </row>
    <row r="2284" spans="4:5" x14ac:dyDescent="0.3">
      <c r="D2284">
        <v>20</v>
      </c>
      <c r="E2284" t="s">
        <v>23</v>
      </c>
    </row>
    <row r="2285" spans="4:5" x14ac:dyDescent="0.3">
      <c r="D2285">
        <v>14</v>
      </c>
      <c r="E2285" t="s">
        <v>23</v>
      </c>
    </row>
    <row r="2286" spans="4:5" x14ac:dyDescent="0.3">
      <c r="D2286">
        <v>13</v>
      </c>
      <c r="E2286" t="s">
        <v>23</v>
      </c>
    </row>
    <row r="2287" spans="4:5" x14ac:dyDescent="0.3">
      <c r="D2287">
        <v>16</v>
      </c>
      <c r="E2287" t="s">
        <v>23</v>
      </c>
    </row>
    <row r="2288" spans="4:5" x14ac:dyDescent="0.3">
      <c r="D2288">
        <v>14</v>
      </c>
      <c r="E2288" t="s">
        <v>23</v>
      </c>
    </row>
    <row r="2289" spans="4:5" x14ac:dyDescent="0.3">
      <c r="D2289">
        <v>16</v>
      </c>
      <c r="E2289" t="s">
        <v>23</v>
      </c>
    </row>
    <row r="2290" spans="4:5" x14ac:dyDescent="0.3">
      <c r="D2290">
        <v>12</v>
      </c>
      <c r="E2290" t="s">
        <v>23</v>
      </c>
    </row>
    <row r="2291" spans="4:5" x14ac:dyDescent="0.3">
      <c r="D2291">
        <v>15</v>
      </c>
      <c r="E2291" t="s">
        <v>23</v>
      </c>
    </row>
    <row r="2292" spans="4:5" x14ac:dyDescent="0.3">
      <c r="D2292">
        <v>20</v>
      </c>
      <c r="E2292" t="s">
        <v>23</v>
      </c>
    </row>
    <row r="2293" spans="4:5" x14ac:dyDescent="0.3">
      <c r="D2293">
        <v>14</v>
      </c>
      <c r="E2293" t="s">
        <v>23</v>
      </c>
    </row>
    <row r="2294" spans="4:5" x14ac:dyDescent="0.3">
      <c r="D2294">
        <v>20</v>
      </c>
      <c r="E2294" t="s">
        <v>23</v>
      </c>
    </row>
    <row r="2295" spans="4:5" x14ac:dyDescent="0.3">
      <c r="D2295">
        <v>13</v>
      </c>
      <c r="E2295" t="s">
        <v>23</v>
      </c>
    </row>
    <row r="2296" spans="4:5" x14ac:dyDescent="0.3">
      <c r="D2296">
        <v>12</v>
      </c>
      <c r="E2296" t="s">
        <v>23</v>
      </c>
    </row>
    <row r="2297" spans="4:5" x14ac:dyDescent="0.3">
      <c r="D2297">
        <v>13</v>
      </c>
      <c r="E2297" t="s">
        <v>23</v>
      </c>
    </row>
    <row r="2298" spans="4:5" x14ac:dyDescent="0.3">
      <c r="D2298">
        <v>11</v>
      </c>
      <c r="E2298" t="s">
        <v>23</v>
      </c>
    </row>
    <row r="2299" spans="4:5" x14ac:dyDescent="0.3">
      <c r="D2299">
        <v>17</v>
      </c>
      <c r="E2299" t="s">
        <v>23</v>
      </c>
    </row>
    <row r="2300" spans="4:5" x14ac:dyDescent="0.3">
      <c r="D2300">
        <v>14</v>
      </c>
      <c r="E2300" t="s">
        <v>23</v>
      </c>
    </row>
    <row r="2301" spans="4:5" x14ac:dyDescent="0.3">
      <c r="D2301">
        <v>11</v>
      </c>
      <c r="E2301" t="s">
        <v>23</v>
      </c>
    </row>
    <row r="2302" spans="4:5" x14ac:dyDescent="0.3">
      <c r="D2302">
        <v>14</v>
      </c>
      <c r="E2302" t="s">
        <v>23</v>
      </c>
    </row>
    <row r="2303" spans="4:5" x14ac:dyDescent="0.3">
      <c r="D2303">
        <v>17</v>
      </c>
      <c r="E2303" t="s">
        <v>23</v>
      </c>
    </row>
    <row r="2304" spans="4:5" x14ac:dyDescent="0.3">
      <c r="D2304">
        <v>13</v>
      </c>
      <c r="E2304" t="s">
        <v>23</v>
      </c>
    </row>
    <row r="2305" spans="4:5" x14ac:dyDescent="0.3">
      <c r="D2305">
        <v>12</v>
      </c>
      <c r="E2305" t="s">
        <v>23</v>
      </c>
    </row>
    <row r="2306" spans="4:5" x14ac:dyDescent="0.3">
      <c r="D2306">
        <v>13</v>
      </c>
      <c r="E2306" t="s">
        <v>23</v>
      </c>
    </row>
    <row r="2307" spans="4:5" x14ac:dyDescent="0.3">
      <c r="D2307">
        <v>19</v>
      </c>
      <c r="E2307" t="s">
        <v>23</v>
      </c>
    </row>
    <row r="2308" spans="4:5" x14ac:dyDescent="0.3">
      <c r="D2308">
        <v>11</v>
      </c>
      <c r="E2308" t="s">
        <v>23</v>
      </c>
    </row>
    <row r="2309" spans="4:5" x14ac:dyDescent="0.3">
      <c r="D2309">
        <v>21</v>
      </c>
      <c r="E2309" t="s">
        <v>23</v>
      </c>
    </row>
    <row r="2310" spans="4:5" x14ac:dyDescent="0.3">
      <c r="D2310">
        <v>15</v>
      </c>
      <c r="E2310" t="s">
        <v>23</v>
      </c>
    </row>
    <row r="2311" spans="4:5" x14ac:dyDescent="0.3">
      <c r="D2311">
        <v>17</v>
      </c>
      <c r="E2311" t="s">
        <v>23</v>
      </c>
    </row>
    <row r="2312" spans="4:5" x14ac:dyDescent="0.3">
      <c r="D2312">
        <v>18</v>
      </c>
      <c r="E2312" t="s">
        <v>23</v>
      </c>
    </row>
    <row r="2313" spans="4:5" x14ac:dyDescent="0.3">
      <c r="D2313">
        <v>14</v>
      </c>
      <c r="E2313" t="s">
        <v>23</v>
      </c>
    </row>
    <row r="2314" spans="4:5" x14ac:dyDescent="0.3">
      <c r="D2314">
        <v>13</v>
      </c>
      <c r="E2314" t="s">
        <v>23</v>
      </c>
    </row>
    <row r="2315" spans="4:5" x14ac:dyDescent="0.3">
      <c r="D2315">
        <v>17</v>
      </c>
      <c r="E2315" t="s">
        <v>23</v>
      </c>
    </row>
    <row r="2316" spans="4:5" x14ac:dyDescent="0.3">
      <c r="D2316">
        <v>15</v>
      </c>
      <c r="E2316" t="s">
        <v>23</v>
      </c>
    </row>
    <row r="2317" spans="4:5" x14ac:dyDescent="0.3">
      <c r="D2317">
        <v>18</v>
      </c>
      <c r="E2317" t="s">
        <v>23</v>
      </c>
    </row>
    <row r="2318" spans="4:5" x14ac:dyDescent="0.3">
      <c r="D2318">
        <v>13</v>
      </c>
      <c r="E2318" t="s">
        <v>23</v>
      </c>
    </row>
    <row r="2319" spans="4:5" x14ac:dyDescent="0.3">
      <c r="D2319">
        <v>12</v>
      </c>
      <c r="E2319" t="s">
        <v>23</v>
      </c>
    </row>
    <row r="2320" spans="4:5" x14ac:dyDescent="0.3">
      <c r="D2320">
        <v>13</v>
      </c>
      <c r="E2320" t="s">
        <v>23</v>
      </c>
    </row>
    <row r="2321" spans="4:5" x14ac:dyDescent="0.3">
      <c r="D2321">
        <v>14</v>
      </c>
      <c r="E2321" t="s">
        <v>23</v>
      </c>
    </row>
    <row r="2322" spans="4:5" x14ac:dyDescent="0.3">
      <c r="D2322">
        <v>11</v>
      </c>
      <c r="E2322" t="s">
        <v>23</v>
      </c>
    </row>
    <row r="2323" spans="4:5" x14ac:dyDescent="0.3">
      <c r="D2323">
        <v>22</v>
      </c>
      <c r="E2323" t="s">
        <v>23</v>
      </c>
    </row>
    <row r="2324" spans="4:5" x14ac:dyDescent="0.3">
      <c r="D2324">
        <v>17</v>
      </c>
      <c r="E2324" t="s">
        <v>23</v>
      </c>
    </row>
    <row r="2325" spans="4:5" x14ac:dyDescent="0.3">
      <c r="D2325">
        <v>21</v>
      </c>
      <c r="E2325" t="s">
        <v>23</v>
      </c>
    </row>
    <row r="2326" spans="4:5" x14ac:dyDescent="0.3">
      <c r="D2326">
        <v>16</v>
      </c>
      <c r="E2326" t="s">
        <v>23</v>
      </c>
    </row>
    <row r="2327" spans="4:5" x14ac:dyDescent="0.3">
      <c r="D2327">
        <v>12</v>
      </c>
      <c r="E2327" t="s">
        <v>23</v>
      </c>
    </row>
    <row r="2328" spans="4:5" x14ac:dyDescent="0.3">
      <c r="D2328">
        <v>12</v>
      </c>
      <c r="E2328" t="s">
        <v>23</v>
      </c>
    </row>
    <row r="2329" spans="4:5" x14ac:dyDescent="0.3">
      <c r="D2329">
        <v>15</v>
      </c>
      <c r="E2329" t="s">
        <v>23</v>
      </c>
    </row>
    <row r="2330" spans="4:5" x14ac:dyDescent="0.3">
      <c r="D2330">
        <v>14</v>
      </c>
      <c r="E2330" t="s">
        <v>23</v>
      </c>
    </row>
    <row r="2331" spans="4:5" x14ac:dyDescent="0.3">
      <c r="D2331">
        <v>25</v>
      </c>
      <c r="E2331" t="s">
        <v>23</v>
      </c>
    </row>
    <row r="2332" spans="4:5" x14ac:dyDescent="0.3">
      <c r="D2332">
        <v>20</v>
      </c>
      <c r="E2332" t="s">
        <v>23</v>
      </c>
    </row>
    <row r="2333" spans="4:5" x14ac:dyDescent="0.3">
      <c r="D2333">
        <v>13</v>
      </c>
      <c r="E2333" t="s">
        <v>23</v>
      </c>
    </row>
    <row r="2334" spans="4:5" x14ac:dyDescent="0.3">
      <c r="D2334">
        <v>14</v>
      </c>
      <c r="E2334" t="s">
        <v>23</v>
      </c>
    </row>
    <row r="2335" spans="4:5" x14ac:dyDescent="0.3">
      <c r="D2335">
        <v>16</v>
      </c>
      <c r="E2335" t="s">
        <v>23</v>
      </c>
    </row>
    <row r="2336" spans="4:5" x14ac:dyDescent="0.3">
      <c r="D2336">
        <v>15</v>
      </c>
      <c r="E2336" t="s">
        <v>23</v>
      </c>
    </row>
    <row r="2337" spans="4:5" x14ac:dyDescent="0.3">
      <c r="D2337">
        <v>22</v>
      </c>
      <c r="E2337" t="s">
        <v>23</v>
      </c>
    </row>
    <row r="2338" spans="4:5" x14ac:dyDescent="0.3">
      <c r="D2338">
        <v>20</v>
      </c>
      <c r="E2338" t="s">
        <v>23</v>
      </c>
    </row>
    <row r="2339" spans="4:5" x14ac:dyDescent="0.3">
      <c r="D2339">
        <v>14</v>
      </c>
      <c r="E2339" t="s">
        <v>23</v>
      </c>
    </row>
    <row r="2340" spans="4:5" x14ac:dyDescent="0.3">
      <c r="D2340">
        <v>13</v>
      </c>
      <c r="E2340" t="s">
        <v>23</v>
      </c>
    </row>
    <row r="2341" spans="4:5" x14ac:dyDescent="0.3">
      <c r="D2341">
        <v>22</v>
      </c>
      <c r="E2341" t="s">
        <v>23</v>
      </c>
    </row>
    <row r="2342" spans="4:5" x14ac:dyDescent="0.3">
      <c r="D2342">
        <v>12</v>
      </c>
      <c r="E2342" t="s">
        <v>23</v>
      </c>
    </row>
    <row r="2343" spans="4:5" x14ac:dyDescent="0.3">
      <c r="D2343">
        <v>14</v>
      </c>
      <c r="E2343" t="s">
        <v>23</v>
      </c>
    </row>
    <row r="2344" spans="4:5" x14ac:dyDescent="0.3">
      <c r="D2344">
        <v>17</v>
      </c>
      <c r="E2344" t="s">
        <v>23</v>
      </c>
    </row>
    <row r="2345" spans="4:5" x14ac:dyDescent="0.3">
      <c r="D2345">
        <v>13</v>
      </c>
      <c r="E2345" t="s">
        <v>23</v>
      </c>
    </row>
    <row r="2346" spans="4:5" x14ac:dyDescent="0.3">
      <c r="D2346">
        <v>12</v>
      </c>
      <c r="E2346" t="s">
        <v>23</v>
      </c>
    </row>
    <row r="2347" spans="4:5" x14ac:dyDescent="0.3">
      <c r="D2347">
        <v>12</v>
      </c>
      <c r="E2347" t="s">
        <v>23</v>
      </c>
    </row>
    <row r="2348" spans="4:5" x14ac:dyDescent="0.3">
      <c r="D2348">
        <v>21</v>
      </c>
      <c r="E2348" t="s">
        <v>23</v>
      </c>
    </row>
    <row r="2349" spans="4:5" x14ac:dyDescent="0.3">
      <c r="D2349">
        <v>11</v>
      </c>
      <c r="E2349" t="s">
        <v>23</v>
      </c>
    </row>
    <row r="2350" spans="4:5" x14ac:dyDescent="0.3">
      <c r="D2350">
        <v>13</v>
      </c>
      <c r="E2350" t="s">
        <v>23</v>
      </c>
    </row>
    <row r="2351" spans="4:5" x14ac:dyDescent="0.3">
      <c r="D2351">
        <v>12</v>
      </c>
      <c r="E2351" t="s">
        <v>23</v>
      </c>
    </row>
    <row r="2352" spans="4:5" x14ac:dyDescent="0.3">
      <c r="D2352">
        <v>24</v>
      </c>
      <c r="E2352" t="s">
        <v>23</v>
      </c>
    </row>
    <row r="2353" spans="4:5" x14ac:dyDescent="0.3">
      <c r="D2353">
        <v>21</v>
      </c>
      <c r="E2353" t="s">
        <v>23</v>
      </c>
    </row>
    <row r="2354" spans="4:5" x14ac:dyDescent="0.3">
      <c r="D2354">
        <v>14</v>
      </c>
      <c r="E2354" t="s">
        <v>23</v>
      </c>
    </row>
    <row r="2355" spans="4:5" x14ac:dyDescent="0.3">
      <c r="D2355">
        <v>19</v>
      </c>
      <c r="E2355" t="s">
        <v>23</v>
      </c>
    </row>
    <row r="2356" spans="4:5" x14ac:dyDescent="0.3">
      <c r="D2356">
        <v>13</v>
      </c>
      <c r="E2356" t="s">
        <v>23</v>
      </c>
    </row>
    <row r="2357" spans="4:5" x14ac:dyDescent="0.3">
      <c r="D2357">
        <v>11</v>
      </c>
      <c r="E2357" t="s">
        <v>23</v>
      </c>
    </row>
    <row r="2358" spans="4:5" x14ac:dyDescent="0.3">
      <c r="D2358">
        <v>13</v>
      </c>
      <c r="E2358" t="s">
        <v>23</v>
      </c>
    </row>
    <row r="2359" spans="4:5" x14ac:dyDescent="0.3">
      <c r="D2359">
        <v>14</v>
      </c>
      <c r="E2359" t="s">
        <v>23</v>
      </c>
    </row>
    <row r="2360" spans="4:5" x14ac:dyDescent="0.3">
      <c r="D2360">
        <v>11</v>
      </c>
      <c r="E2360" t="s">
        <v>23</v>
      </c>
    </row>
    <row r="2361" spans="4:5" x14ac:dyDescent="0.3">
      <c r="D2361">
        <v>13</v>
      </c>
      <c r="E2361" t="s">
        <v>23</v>
      </c>
    </row>
    <row r="2362" spans="4:5" x14ac:dyDescent="0.3">
      <c r="D2362">
        <v>21</v>
      </c>
      <c r="E2362" t="s">
        <v>23</v>
      </c>
    </row>
    <row r="2363" spans="4:5" x14ac:dyDescent="0.3">
      <c r="D2363">
        <v>13</v>
      </c>
      <c r="E2363" t="s">
        <v>23</v>
      </c>
    </row>
    <row r="2364" spans="4:5" x14ac:dyDescent="0.3">
      <c r="D2364">
        <v>14</v>
      </c>
      <c r="E2364" t="s">
        <v>23</v>
      </c>
    </row>
    <row r="2365" spans="4:5" x14ac:dyDescent="0.3">
      <c r="D2365">
        <v>11</v>
      </c>
      <c r="E2365" t="s">
        <v>23</v>
      </c>
    </row>
    <row r="2366" spans="4:5" x14ac:dyDescent="0.3">
      <c r="D2366">
        <v>23</v>
      </c>
      <c r="E2366" t="s">
        <v>23</v>
      </c>
    </row>
    <row r="2367" spans="4:5" x14ac:dyDescent="0.3">
      <c r="D2367">
        <v>16</v>
      </c>
      <c r="E2367" t="s">
        <v>23</v>
      </c>
    </row>
    <row r="2368" spans="4:5" x14ac:dyDescent="0.3">
      <c r="D2368">
        <v>16</v>
      </c>
      <c r="E2368" t="s">
        <v>23</v>
      </c>
    </row>
    <row r="2369" spans="4:5" x14ac:dyDescent="0.3">
      <c r="D2369">
        <v>21</v>
      </c>
      <c r="E2369" t="s">
        <v>23</v>
      </c>
    </row>
    <row r="2370" spans="4:5" x14ac:dyDescent="0.3">
      <c r="D2370">
        <v>13</v>
      </c>
      <c r="E2370" t="s">
        <v>23</v>
      </c>
    </row>
    <row r="2371" spans="4:5" x14ac:dyDescent="0.3">
      <c r="D2371">
        <v>11</v>
      </c>
      <c r="E2371" t="s">
        <v>23</v>
      </c>
    </row>
    <row r="2372" spans="4:5" x14ac:dyDescent="0.3">
      <c r="D2372">
        <v>12</v>
      </c>
      <c r="E2372" t="s">
        <v>23</v>
      </c>
    </row>
    <row r="2373" spans="4:5" x14ac:dyDescent="0.3">
      <c r="D2373">
        <v>12</v>
      </c>
      <c r="E2373" t="s">
        <v>23</v>
      </c>
    </row>
    <row r="2374" spans="4:5" x14ac:dyDescent="0.3">
      <c r="D2374">
        <v>18</v>
      </c>
      <c r="E2374" t="s">
        <v>23</v>
      </c>
    </row>
    <row r="2375" spans="4:5" x14ac:dyDescent="0.3">
      <c r="D2375">
        <v>12</v>
      </c>
      <c r="E2375" t="s">
        <v>23</v>
      </c>
    </row>
    <row r="2376" spans="4:5" x14ac:dyDescent="0.3">
      <c r="D2376">
        <v>14</v>
      </c>
      <c r="E2376" t="s">
        <v>23</v>
      </c>
    </row>
    <row r="2377" spans="4:5" x14ac:dyDescent="0.3">
      <c r="D2377">
        <v>12</v>
      </c>
      <c r="E2377" t="s">
        <v>23</v>
      </c>
    </row>
    <row r="2378" spans="4:5" x14ac:dyDescent="0.3">
      <c r="D2378">
        <v>17</v>
      </c>
      <c r="E2378" t="s">
        <v>23</v>
      </c>
    </row>
    <row r="2379" spans="4:5" x14ac:dyDescent="0.3">
      <c r="D2379">
        <v>19</v>
      </c>
      <c r="E2379" t="s">
        <v>23</v>
      </c>
    </row>
    <row r="2380" spans="4:5" x14ac:dyDescent="0.3">
      <c r="D2380">
        <v>11</v>
      </c>
      <c r="E2380" t="s">
        <v>23</v>
      </c>
    </row>
    <row r="2381" spans="4:5" x14ac:dyDescent="0.3">
      <c r="D2381">
        <v>15</v>
      </c>
      <c r="E2381" t="s">
        <v>23</v>
      </c>
    </row>
    <row r="2382" spans="4:5" x14ac:dyDescent="0.3">
      <c r="D2382">
        <v>11</v>
      </c>
      <c r="E2382" t="s">
        <v>23</v>
      </c>
    </row>
    <row r="2383" spans="4:5" x14ac:dyDescent="0.3">
      <c r="D2383">
        <v>18</v>
      </c>
      <c r="E2383" t="s">
        <v>23</v>
      </c>
    </row>
    <row r="2384" spans="4:5" x14ac:dyDescent="0.3">
      <c r="D2384">
        <v>16</v>
      </c>
      <c r="E2384" t="s">
        <v>23</v>
      </c>
    </row>
    <row r="2385" spans="4:5" x14ac:dyDescent="0.3">
      <c r="D2385">
        <v>25</v>
      </c>
      <c r="E2385" t="s">
        <v>23</v>
      </c>
    </row>
    <row r="2386" spans="4:5" x14ac:dyDescent="0.3">
      <c r="D2386">
        <v>16</v>
      </c>
      <c r="E2386" t="s">
        <v>23</v>
      </c>
    </row>
    <row r="2387" spans="4:5" x14ac:dyDescent="0.3">
      <c r="D2387">
        <v>13</v>
      </c>
      <c r="E2387" t="s">
        <v>23</v>
      </c>
    </row>
    <row r="2388" spans="4:5" x14ac:dyDescent="0.3">
      <c r="D2388">
        <v>14</v>
      </c>
      <c r="E2388" t="s">
        <v>23</v>
      </c>
    </row>
    <row r="2389" spans="4:5" x14ac:dyDescent="0.3">
      <c r="D2389">
        <v>19</v>
      </c>
      <c r="E2389" t="s">
        <v>23</v>
      </c>
    </row>
    <row r="2390" spans="4:5" x14ac:dyDescent="0.3">
      <c r="D2390">
        <v>15</v>
      </c>
      <c r="E2390" t="s">
        <v>23</v>
      </c>
    </row>
    <row r="2391" spans="4:5" x14ac:dyDescent="0.3">
      <c r="D2391">
        <v>12</v>
      </c>
      <c r="E2391" t="s">
        <v>23</v>
      </c>
    </row>
    <row r="2392" spans="4:5" x14ac:dyDescent="0.3">
      <c r="D2392">
        <v>12</v>
      </c>
      <c r="E2392" t="s">
        <v>23</v>
      </c>
    </row>
    <row r="2393" spans="4:5" x14ac:dyDescent="0.3">
      <c r="D2393">
        <v>16</v>
      </c>
      <c r="E2393" t="s">
        <v>23</v>
      </c>
    </row>
    <row r="2394" spans="4:5" x14ac:dyDescent="0.3">
      <c r="D2394">
        <v>14</v>
      </c>
      <c r="E2394" t="s">
        <v>23</v>
      </c>
    </row>
    <row r="2395" spans="4:5" x14ac:dyDescent="0.3">
      <c r="D2395">
        <v>13</v>
      </c>
      <c r="E2395" t="s">
        <v>23</v>
      </c>
    </row>
    <row r="2396" spans="4:5" x14ac:dyDescent="0.3">
      <c r="D2396">
        <v>21</v>
      </c>
      <c r="E2396" t="s">
        <v>23</v>
      </c>
    </row>
    <row r="2397" spans="4:5" x14ac:dyDescent="0.3">
      <c r="D2397">
        <v>18</v>
      </c>
      <c r="E2397" t="s">
        <v>23</v>
      </c>
    </row>
    <row r="2398" spans="4:5" x14ac:dyDescent="0.3">
      <c r="D2398">
        <v>13</v>
      </c>
      <c r="E2398" t="s">
        <v>23</v>
      </c>
    </row>
    <row r="2399" spans="4:5" x14ac:dyDescent="0.3">
      <c r="D2399">
        <v>12</v>
      </c>
      <c r="E2399" t="s">
        <v>23</v>
      </c>
    </row>
    <row r="2400" spans="4:5" x14ac:dyDescent="0.3">
      <c r="D2400">
        <v>18</v>
      </c>
      <c r="E2400" t="s">
        <v>23</v>
      </c>
    </row>
    <row r="2401" spans="4:5" x14ac:dyDescent="0.3">
      <c r="D2401">
        <v>12</v>
      </c>
      <c r="E2401" t="s">
        <v>23</v>
      </c>
    </row>
    <row r="2402" spans="4:5" x14ac:dyDescent="0.3">
      <c r="D2402">
        <v>14</v>
      </c>
      <c r="E2402" t="s">
        <v>23</v>
      </c>
    </row>
    <row r="2403" spans="4:5" x14ac:dyDescent="0.3">
      <c r="D2403">
        <v>11</v>
      </c>
      <c r="E2403" t="s">
        <v>23</v>
      </c>
    </row>
    <row r="2404" spans="4:5" x14ac:dyDescent="0.3">
      <c r="D2404">
        <v>14</v>
      </c>
      <c r="E2404" t="s">
        <v>23</v>
      </c>
    </row>
    <row r="2405" spans="4:5" x14ac:dyDescent="0.3">
      <c r="D2405">
        <v>11</v>
      </c>
      <c r="E2405" t="s">
        <v>23</v>
      </c>
    </row>
    <row r="2406" spans="4:5" x14ac:dyDescent="0.3">
      <c r="D2406">
        <v>13</v>
      </c>
      <c r="E2406" t="s">
        <v>23</v>
      </c>
    </row>
    <row r="2407" spans="4:5" x14ac:dyDescent="0.3">
      <c r="D2407">
        <v>11</v>
      </c>
      <c r="E2407" t="s">
        <v>23</v>
      </c>
    </row>
    <row r="2408" spans="4:5" x14ac:dyDescent="0.3">
      <c r="D2408">
        <v>20</v>
      </c>
      <c r="E2408" t="s">
        <v>23</v>
      </c>
    </row>
    <row r="2409" spans="4:5" x14ac:dyDescent="0.3">
      <c r="D2409">
        <v>17</v>
      </c>
      <c r="E2409" t="s">
        <v>23</v>
      </c>
    </row>
    <row r="2410" spans="4:5" x14ac:dyDescent="0.3">
      <c r="D2410">
        <v>11</v>
      </c>
      <c r="E2410" t="s">
        <v>23</v>
      </c>
    </row>
    <row r="2411" spans="4:5" x14ac:dyDescent="0.3">
      <c r="D2411">
        <v>18</v>
      </c>
      <c r="E2411" t="s">
        <v>23</v>
      </c>
    </row>
    <row r="2412" spans="4:5" x14ac:dyDescent="0.3">
      <c r="D2412">
        <v>11</v>
      </c>
      <c r="E2412" t="s">
        <v>23</v>
      </c>
    </row>
    <row r="2413" spans="4:5" x14ac:dyDescent="0.3">
      <c r="D2413">
        <v>12</v>
      </c>
      <c r="E2413" t="s">
        <v>23</v>
      </c>
    </row>
    <row r="2414" spans="4:5" x14ac:dyDescent="0.3">
      <c r="D2414">
        <v>20</v>
      </c>
      <c r="E2414" t="s">
        <v>23</v>
      </c>
    </row>
    <row r="2415" spans="4:5" x14ac:dyDescent="0.3">
      <c r="D2415">
        <v>19</v>
      </c>
      <c r="E2415" t="s">
        <v>23</v>
      </c>
    </row>
    <row r="2416" spans="4:5" x14ac:dyDescent="0.3">
      <c r="D2416">
        <v>12</v>
      </c>
      <c r="E2416" t="s">
        <v>23</v>
      </c>
    </row>
    <row r="2417" spans="4:5" x14ac:dyDescent="0.3">
      <c r="D2417">
        <v>13</v>
      </c>
      <c r="E2417" t="s">
        <v>23</v>
      </c>
    </row>
    <row r="2418" spans="4:5" x14ac:dyDescent="0.3">
      <c r="D2418">
        <v>11</v>
      </c>
      <c r="E2418" t="s">
        <v>23</v>
      </c>
    </row>
    <row r="2419" spans="4:5" x14ac:dyDescent="0.3">
      <c r="D2419">
        <v>14</v>
      </c>
      <c r="E2419" t="s">
        <v>23</v>
      </c>
    </row>
    <row r="2420" spans="4:5" x14ac:dyDescent="0.3">
      <c r="D2420">
        <v>14</v>
      </c>
      <c r="E2420" t="s">
        <v>23</v>
      </c>
    </row>
    <row r="2421" spans="4:5" x14ac:dyDescent="0.3">
      <c r="D2421">
        <v>13</v>
      </c>
      <c r="E2421" t="s">
        <v>23</v>
      </c>
    </row>
    <row r="2422" spans="4:5" x14ac:dyDescent="0.3">
      <c r="D2422">
        <v>19</v>
      </c>
      <c r="E2422" t="s">
        <v>23</v>
      </c>
    </row>
    <row r="2423" spans="4:5" x14ac:dyDescent="0.3">
      <c r="D2423">
        <v>23</v>
      </c>
      <c r="E2423" t="s">
        <v>23</v>
      </c>
    </row>
    <row r="2424" spans="4:5" x14ac:dyDescent="0.3">
      <c r="D2424">
        <v>12</v>
      </c>
      <c r="E2424" t="s">
        <v>23</v>
      </c>
    </row>
    <row r="2425" spans="4:5" x14ac:dyDescent="0.3">
      <c r="D2425">
        <v>11</v>
      </c>
      <c r="E2425" t="s">
        <v>23</v>
      </c>
    </row>
    <row r="2426" spans="4:5" x14ac:dyDescent="0.3">
      <c r="D2426">
        <v>17</v>
      </c>
      <c r="E2426" t="s">
        <v>23</v>
      </c>
    </row>
    <row r="2427" spans="4:5" x14ac:dyDescent="0.3">
      <c r="D2427">
        <v>22</v>
      </c>
      <c r="E2427" t="s">
        <v>23</v>
      </c>
    </row>
    <row r="2428" spans="4:5" x14ac:dyDescent="0.3">
      <c r="D2428">
        <v>18</v>
      </c>
      <c r="E2428" t="s">
        <v>23</v>
      </c>
    </row>
    <row r="2429" spans="4:5" x14ac:dyDescent="0.3">
      <c r="D2429">
        <v>12</v>
      </c>
      <c r="E2429" t="s">
        <v>23</v>
      </c>
    </row>
    <row r="2430" spans="4:5" x14ac:dyDescent="0.3">
      <c r="D2430">
        <v>19</v>
      </c>
      <c r="E2430" t="s">
        <v>23</v>
      </c>
    </row>
    <row r="2431" spans="4:5" x14ac:dyDescent="0.3">
      <c r="D2431">
        <v>13</v>
      </c>
      <c r="E2431" t="s">
        <v>23</v>
      </c>
    </row>
    <row r="2432" spans="4:5" x14ac:dyDescent="0.3">
      <c r="D2432">
        <v>19</v>
      </c>
      <c r="E2432" t="s">
        <v>23</v>
      </c>
    </row>
    <row r="2433" spans="4:5" x14ac:dyDescent="0.3">
      <c r="D2433">
        <v>12</v>
      </c>
      <c r="E2433" t="s">
        <v>23</v>
      </c>
    </row>
    <row r="2434" spans="4:5" x14ac:dyDescent="0.3">
      <c r="D2434">
        <v>19</v>
      </c>
      <c r="E2434" t="s">
        <v>23</v>
      </c>
    </row>
    <row r="2435" spans="4:5" x14ac:dyDescent="0.3">
      <c r="D2435">
        <v>25</v>
      </c>
      <c r="E2435" t="s">
        <v>23</v>
      </c>
    </row>
    <row r="2436" spans="4:5" x14ac:dyDescent="0.3">
      <c r="D2436">
        <v>22</v>
      </c>
      <c r="E2436" t="s">
        <v>23</v>
      </c>
    </row>
    <row r="2437" spans="4:5" x14ac:dyDescent="0.3">
      <c r="D2437">
        <v>15</v>
      </c>
      <c r="E2437" t="s">
        <v>23</v>
      </c>
    </row>
    <row r="2438" spans="4:5" x14ac:dyDescent="0.3">
      <c r="D2438">
        <v>12</v>
      </c>
      <c r="E2438" t="s">
        <v>23</v>
      </c>
    </row>
    <row r="2439" spans="4:5" x14ac:dyDescent="0.3">
      <c r="D2439">
        <v>11</v>
      </c>
      <c r="E2439" t="s">
        <v>23</v>
      </c>
    </row>
    <row r="2440" spans="4:5" x14ac:dyDescent="0.3">
      <c r="D2440">
        <v>13</v>
      </c>
      <c r="E2440" t="s">
        <v>23</v>
      </c>
    </row>
    <row r="2441" spans="4:5" x14ac:dyDescent="0.3">
      <c r="D2441">
        <v>19</v>
      </c>
      <c r="E2441" t="s">
        <v>23</v>
      </c>
    </row>
    <row r="2442" spans="4:5" x14ac:dyDescent="0.3">
      <c r="D2442">
        <v>19</v>
      </c>
      <c r="E2442" t="s">
        <v>23</v>
      </c>
    </row>
    <row r="2443" spans="4:5" x14ac:dyDescent="0.3">
      <c r="D2443">
        <v>13</v>
      </c>
      <c r="E2443" t="s">
        <v>23</v>
      </c>
    </row>
    <row r="2444" spans="4:5" x14ac:dyDescent="0.3">
      <c r="D2444">
        <v>14</v>
      </c>
      <c r="E2444" t="s">
        <v>23</v>
      </c>
    </row>
    <row r="2445" spans="4:5" x14ac:dyDescent="0.3">
      <c r="D2445">
        <v>11</v>
      </c>
      <c r="E2445" t="s">
        <v>23</v>
      </c>
    </row>
    <row r="2446" spans="4:5" x14ac:dyDescent="0.3">
      <c r="D2446">
        <v>11</v>
      </c>
      <c r="E2446" t="s">
        <v>23</v>
      </c>
    </row>
    <row r="2447" spans="4:5" x14ac:dyDescent="0.3">
      <c r="D2447">
        <v>23</v>
      </c>
      <c r="E2447" t="s">
        <v>23</v>
      </c>
    </row>
    <row r="2448" spans="4:5" x14ac:dyDescent="0.3">
      <c r="D2448">
        <v>24</v>
      </c>
      <c r="E2448" t="s">
        <v>23</v>
      </c>
    </row>
    <row r="2449" spans="4:5" x14ac:dyDescent="0.3">
      <c r="D2449">
        <v>14</v>
      </c>
      <c r="E2449" t="s">
        <v>23</v>
      </c>
    </row>
    <row r="2450" spans="4:5" x14ac:dyDescent="0.3">
      <c r="D2450">
        <v>16</v>
      </c>
      <c r="E2450" t="s">
        <v>23</v>
      </c>
    </row>
    <row r="2451" spans="4:5" x14ac:dyDescent="0.3">
      <c r="D2451">
        <v>12</v>
      </c>
      <c r="E2451" t="s">
        <v>23</v>
      </c>
    </row>
    <row r="2452" spans="4:5" x14ac:dyDescent="0.3">
      <c r="D2452">
        <v>13</v>
      </c>
      <c r="E2452" t="s">
        <v>23</v>
      </c>
    </row>
    <row r="2453" spans="4:5" x14ac:dyDescent="0.3">
      <c r="D2453">
        <v>15</v>
      </c>
      <c r="E2453" t="s">
        <v>23</v>
      </c>
    </row>
    <row r="2454" spans="4:5" x14ac:dyDescent="0.3">
      <c r="D2454">
        <v>14</v>
      </c>
      <c r="E2454" t="s">
        <v>23</v>
      </c>
    </row>
    <row r="2455" spans="4:5" x14ac:dyDescent="0.3">
      <c r="D2455">
        <v>14</v>
      </c>
      <c r="E2455" t="s">
        <v>23</v>
      </c>
    </row>
    <row r="2456" spans="4:5" x14ac:dyDescent="0.3">
      <c r="D2456">
        <v>14</v>
      </c>
      <c r="E2456" t="s">
        <v>23</v>
      </c>
    </row>
    <row r="2457" spans="4:5" x14ac:dyDescent="0.3">
      <c r="D2457">
        <v>12</v>
      </c>
      <c r="E2457" t="s">
        <v>23</v>
      </c>
    </row>
    <row r="2458" spans="4:5" x14ac:dyDescent="0.3">
      <c r="D2458">
        <v>13</v>
      </c>
      <c r="E2458" t="s">
        <v>23</v>
      </c>
    </row>
    <row r="2459" spans="4:5" x14ac:dyDescent="0.3">
      <c r="D2459">
        <v>14</v>
      </c>
      <c r="E2459" t="s">
        <v>23</v>
      </c>
    </row>
    <row r="2460" spans="4:5" x14ac:dyDescent="0.3">
      <c r="D2460">
        <v>13</v>
      </c>
      <c r="E2460" t="s">
        <v>23</v>
      </c>
    </row>
    <row r="2461" spans="4:5" x14ac:dyDescent="0.3">
      <c r="D2461">
        <v>19</v>
      </c>
      <c r="E2461" t="s">
        <v>23</v>
      </c>
    </row>
    <row r="2462" spans="4:5" x14ac:dyDescent="0.3">
      <c r="D2462">
        <v>18</v>
      </c>
      <c r="E2462" t="s">
        <v>23</v>
      </c>
    </row>
    <row r="2463" spans="4:5" x14ac:dyDescent="0.3">
      <c r="D2463">
        <v>17</v>
      </c>
      <c r="E2463" t="s">
        <v>23</v>
      </c>
    </row>
    <row r="2464" spans="4:5" x14ac:dyDescent="0.3">
      <c r="D2464">
        <v>15</v>
      </c>
      <c r="E2464" t="s">
        <v>23</v>
      </c>
    </row>
    <row r="2465" spans="4:5" x14ac:dyDescent="0.3">
      <c r="D2465">
        <v>20</v>
      </c>
      <c r="E2465" t="s">
        <v>23</v>
      </c>
    </row>
    <row r="2466" spans="4:5" x14ac:dyDescent="0.3">
      <c r="D2466">
        <v>14</v>
      </c>
      <c r="E2466" t="s">
        <v>23</v>
      </c>
    </row>
    <row r="2467" spans="4:5" x14ac:dyDescent="0.3">
      <c r="D2467">
        <v>12</v>
      </c>
      <c r="E2467" t="s">
        <v>23</v>
      </c>
    </row>
    <row r="2468" spans="4:5" x14ac:dyDescent="0.3">
      <c r="D2468">
        <v>11</v>
      </c>
      <c r="E2468" t="s">
        <v>23</v>
      </c>
    </row>
    <row r="2469" spans="4:5" x14ac:dyDescent="0.3">
      <c r="D2469">
        <v>15</v>
      </c>
      <c r="E2469" t="s">
        <v>23</v>
      </c>
    </row>
    <row r="2470" spans="4:5" x14ac:dyDescent="0.3">
      <c r="D2470">
        <v>11</v>
      </c>
      <c r="E2470" t="s">
        <v>23</v>
      </c>
    </row>
    <row r="2471" spans="4:5" x14ac:dyDescent="0.3">
      <c r="D2471">
        <v>12</v>
      </c>
      <c r="E2471" t="s">
        <v>23</v>
      </c>
    </row>
    <row r="2472" spans="4:5" x14ac:dyDescent="0.3">
      <c r="D2472">
        <v>13</v>
      </c>
      <c r="E2472" t="s">
        <v>23</v>
      </c>
    </row>
    <row r="2473" spans="4:5" x14ac:dyDescent="0.3">
      <c r="D2473">
        <v>22</v>
      </c>
      <c r="E2473" t="s">
        <v>23</v>
      </c>
    </row>
    <row r="2474" spans="4:5" x14ac:dyDescent="0.3">
      <c r="D2474">
        <v>21</v>
      </c>
      <c r="E2474" t="s">
        <v>23</v>
      </c>
    </row>
    <row r="2475" spans="4:5" x14ac:dyDescent="0.3">
      <c r="D2475">
        <v>13</v>
      </c>
      <c r="E2475" t="s">
        <v>23</v>
      </c>
    </row>
    <row r="2476" spans="4:5" x14ac:dyDescent="0.3">
      <c r="D2476">
        <v>13</v>
      </c>
      <c r="E2476" t="s">
        <v>23</v>
      </c>
    </row>
    <row r="2477" spans="4:5" x14ac:dyDescent="0.3">
      <c r="D2477">
        <v>12</v>
      </c>
      <c r="E2477" t="s">
        <v>23</v>
      </c>
    </row>
    <row r="2478" spans="4:5" x14ac:dyDescent="0.3">
      <c r="D2478">
        <v>17</v>
      </c>
      <c r="E2478" t="s">
        <v>23</v>
      </c>
    </row>
    <row r="2479" spans="4:5" x14ac:dyDescent="0.3">
      <c r="D2479">
        <v>14</v>
      </c>
      <c r="E2479" t="s">
        <v>23</v>
      </c>
    </row>
    <row r="2480" spans="4:5" x14ac:dyDescent="0.3">
      <c r="D2480">
        <v>11</v>
      </c>
      <c r="E2480" t="s">
        <v>23</v>
      </c>
    </row>
    <row r="2481" spans="4:5" x14ac:dyDescent="0.3">
      <c r="D2481">
        <v>12</v>
      </c>
      <c r="E2481" t="s">
        <v>23</v>
      </c>
    </row>
    <row r="2482" spans="4:5" x14ac:dyDescent="0.3">
      <c r="D2482">
        <v>13</v>
      </c>
      <c r="E2482" t="s">
        <v>23</v>
      </c>
    </row>
    <row r="2483" spans="4:5" x14ac:dyDescent="0.3">
      <c r="D2483">
        <v>16</v>
      </c>
      <c r="E2483" t="s">
        <v>23</v>
      </c>
    </row>
    <row r="2484" spans="4:5" x14ac:dyDescent="0.3">
      <c r="D2484">
        <v>11</v>
      </c>
      <c r="E2484" t="s">
        <v>23</v>
      </c>
    </row>
    <row r="2485" spans="4:5" x14ac:dyDescent="0.3">
      <c r="D2485">
        <v>18</v>
      </c>
      <c r="E2485" t="s">
        <v>23</v>
      </c>
    </row>
    <row r="2486" spans="4:5" x14ac:dyDescent="0.3">
      <c r="D2486">
        <v>23</v>
      </c>
      <c r="E2486" t="s">
        <v>23</v>
      </c>
    </row>
    <row r="2487" spans="4:5" x14ac:dyDescent="0.3">
      <c r="D2487">
        <v>11</v>
      </c>
      <c r="E2487" t="s">
        <v>23</v>
      </c>
    </row>
    <row r="2488" spans="4:5" x14ac:dyDescent="0.3">
      <c r="D2488">
        <v>14</v>
      </c>
      <c r="E2488" t="s">
        <v>23</v>
      </c>
    </row>
    <row r="2489" spans="4:5" x14ac:dyDescent="0.3">
      <c r="D2489">
        <v>11</v>
      </c>
      <c r="E2489" t="s">
        <v>23</v>
      </c>
    </row>
    <row r="2490" spans="4:5" x14ac:dyDescent="0.3">
      <c r="D2490">
        <v>11</v>
      </c>
      <c r="E2490" t="s">
        <v>23</v>
      </c>
    </row>
    <row r="2491" spans="4:5" x14ac:dyDescent="0.3">
      <c r="D2491">
        <v>22</v>
      </c>
      <c r="E2491" t="s">
        <v>23</v>
      </c>
    </row>
    <row r="2492" spans="4:5" x14ac:dyDescent="0.3">
      <c r="D2492">
        <v>11</v>
      </c>
      <c r="E2492" t="s">
        <v>23</v>
      </c>
    </row>
    <row r="2493" spans="4:5" x14ac:dyDescent="0.3">
      <c r="D2493">
        <v>12</v>
      </c>
      <c r="E2493" t="s">
        <v>23</v>
      </c>
    </row>
    <row r="2494" spans="4:5" x14ac:dyDescent="0.3">
      <c r="D2494">
        <v>13</v>
      </c>
      <c r="E2494" t="s">
        <v>23</v>
      </c>
    </row>
    <row r="2495" spans="4:5" x14ac:dyDescent="0.3">
      <c r="D2495">
        <v>13</v>
      </c>
      <c r="E2495" t="s">
        <v>23</v>
      </c>
    </row>
    <row r="2496" spans="4:5" x14ac:dyDescent="0.3">
      <c r="D2496">
        <v>14</v>
      </c>
      <c r="E2496" t="s">
        <v>23</v>
      </c>
    </row>
    <row r="2497" spans="4:5" x14ac:dyDescent="0.3">
      <c r="D2497">
        <v>16</v>
      </c>
      <c r="E2497" t="s">
        <v>23</v>
      </c>
    </row>
    <row r="2498" spans="4:5" x14ac:dyDescent="0.3">
      <c r="D2498">
        <v>14</v>
      </c>
      <c r="E2498" t="s">
        <v>23</v>
      </c>
    </row>
    <row r="2499" spans="4:5" x14ac:dyDescent="0.3">
      <c r="D2499">
        <v>13</v>
      </c>
      <c r="E2499" t="s">
        <v>23</v>
      </c>
    </row>
    <row r="2500" spans="4:5" x14ac:dyDescent="0.3">
      <c r="D2500">
        <v>19</v>
      </c>
      <c r="E2500" t="s">
        <v>23</v>
      </c>
    </row>
    <row r="2501" spans="4:5" x14ac:dyDescent="0.3">
      <c r="D2501">
        <v>12</v>
      </c>
      <c r="E2501" t="s">
        <v>23</v>
      </c>
    </row>
    <row r="2502" spans="4:5" x14ac:dyDescent="0.3">
      <c r="D2502">
        <v>13</v>
      </c>
      <c r="E2502" t="s">
        <v>23</v>
      </c>
    </row>
    <row r="2503" spans="4:5" x14ac:dyDescent="0.3">
      <c r="D2503">
        <v>12</v>
      </c>
      <c r="E2503" t="s">
        <v>23</v>
      </c>
    </row>
    <row r="2504" spans="4:5" x14ac:dyDescent="0.3">
      <c r="D2504">
        <v>15</v>
      </c>
      <c r="E2504" t="s">
        <v>23</v>
      </c>
    </row>
    <row r="2505" spans="4:5" x14ac:dyDescent="0.3">
      <c r="D2505">
        <v>23</v>
      </c>
      <c r="E2505" t="s">
        <v>23</v>
      </c>
    </row>
    <row r="2506" spans="4:5" x14ac:dyDescent="0.3">
      <c r="D2506">
        <v>12</v>
      </c>
      <c r="E2506" t="s">
        <v>23</v>
      </c>
    </row>
    <row r="2507" spans="4:5" x14ac:dyDescent="0.3">
      <c r="D2507">
        <v>20</v>
      </c>
      <c r="E2507" t="s">
        <v>23</v>
      </c>
    </row>
    <row r="2508" spans="4:5" x14ac:dyDescent="0.3">
      <c r="D2508">
        <v>21</v>
      </c>
      <c r="E2508" t="s">
        <v>23</v>
      </c>
    </row>
    <row r="2509" spans="4:5" x14ac:dyDescent="0.3">
      <c r="D2509">
        <v>21</v>
      </c>
      <c r="E2509" t="s">
        <v>23</v>
      </c>
    </row>
    <row r="2510" spans="4:5" x14ac:dyDescent="0.3">
      <c r="D2510">
        <v>19</v>
      </c>
      <c r="E2510" t="s">
        <v>23</v>
      </c>
    </row>
    <row r="2511" spans="4:5" x14ac:dyDescent="0.3">
      <c r="D2511">
        <v>13</v>
      </c>
      <c r="E2511" t="s">
        <v>23</v>
      </c>
    </row>
    <row r="2512" spans="4:5" x14ac:dyDescent="0.3">
      <c r="D2512">
        <v>13</v>
      </c>
      <c r="E2512" t="s">
        <v>23</v>
      </c>
    </row>
    <row r="2513" spans="4:5" x14ac:dyDescent="0.3">
      <c r="D2513">
        <v>21</v>
      </c>
      <c r="E2513" t="s">
        <v>23</v>
      </c>
    </row>
    <row r="2514" spans="4:5" x14ac:dyDescent="0.3">
      <c r="D2514">
        <v>13</v>
      </c>
      <c r="E2514" t="s">
        <v>23</v>
      </c>
    </row>
    <row r="2515" spans="4:5" x14ac:dyDescent="0.3">
      <c r="D2515">
        <v>19</v>
      </c>
      <c r="E2515" t="s">
        <v>23</v>
      </c>
    </row>
    <row r="2516" spans="4:5" x14ac:dyDescent="0.3">
      <c r="D2516">
        <v>12</v>
      </c>
      <c r="E2516" t="s">
        <v>23</v>
      </c>
    </row>
    <row r="2517" spans="4:5" x14ac:dyDescent="0.3">
      <c r="D2517">
        <v>22</v>
      </c>
      <c r="E2517" t="s">
        <v>23</v>
      </c>
    </row>
    <row r="2518" spans="4:5" x14ac:dyDescent="0.3">
      <c r="D2518">
        <v>15</v>
      </c>
      <c r="E2518" t="s">
        <v>23</v>
      </c>
    </row>
    <row r="2519" spans="4:5" x14ac:dyDescent="0.3">
      <c r="D2519">
        <v>22</v>
      </c>
      <c r="E2519" t="s">
        <v>23</v>
      </c>
    </row>
    <row r="2520" spans="4:5" x14ac:dyDescent="0.3">
      <c r="D2520">
        <v>22</v>
      </c>
      <c r="E2520" t="s">
        <v>23</v>
      </c>
    </row>
    <row r="2521" spans="4:5" x14ac:dyDescent="0.3">
      <c r="D2521">
        <v>11</v>
      </c>
      <c r="E2521" t="s">
        <v>23</v>
      </c>
    </row>
    <row r="2522" spans="4:5" x14ac:dyDescent="0.3">
      <c r="D2522">
        <v>12</v>
      </c>
      <c r="E2522" t="s">
        <v>23</v>
      </c>
    </row>
    <row r="2523" spans="4:5" x14ac:dyDescent="0.3">
      <c r="D2523">
        <v>11</v>
      </c>
      <c r="E2523" t="s">
        <v>23</v>
      </c>
    </row>
    <row r="2524" spans="4:5" x14ac:dyDescent="0.3">
      <c r="D2524">
        <v>13</v>
      </c>
      <c r="E2524" t="s">
        <v>23</v>
      </c>
    </row>
    <row r="2525" spans="4:5" x14ac:dyDescent="0.3">
      <c r="D2525">
        <v>13</v>
      </c>
      <c r="E2525" t="s">
        <v>23</v>
      </c>
    </row>
    <row r="2526" spans="4:5" x14ac:dyDescent="0.3">
      <c r="D2526">
        <v>17</v>
      </c>
      <c r="E2526" t="s">
        <v>23</v>
      </c>
    </row>
    <row r="2527" spans="4:5" x14ac:dyDescent="0.3">
      <c r="D2527">
        <v>13</v>
      </c>
      <c r="E2527" t="s">
        <v>23</v>
      </c>
    </row>
    <row r="2528" spans="4:5" x14ac:dyDescent="0.3">
      <c r="D2528">
        <v>11</v>
      </c>
      <c r="E2528" t="s">
        <v>23</v>
      </c>
    </row>
    <row r="2529" spans="4:5" x14ac:dyDescent="0.3">
      <c r="D2529">
        <v>23</v>
      </c>
      <c r="E2529" t="s">
        <v>23</v>
      </c>
    </row>
    <row r="2530" spans="4:5" x14ac:dyDescent="0.3">
      <c r="D2530">
        <v>17</v>
      </c>
      <c r="E2530" t="s">
        <v>23</v>
      </c>
    </row>
    <row r="2531" spans="4:5" x14ac:dyDescent="0.3">
      <c r="D2531">
        <v>17</v>
      </c>
      <c r="E2531" t="s">
        <v>23</v>
      </c>
    </row>
    <row r="2532" spans="4:5" x14ac:dyDescent="0.3">
      <c r="D2532">
        <v>12</v>
      </c>
      <c r="E2532" t="s">
        <v>23</v>
      </c>
    </row>
    <row r="2533" spans="4:5" x14ac:dyDescent="0.3">
      <c r="D2533">
        <v>23</v>
      </c>
      <c r="E2533" t="s">
        <v>23</v>
      </c>
    </row>
    <row r="2534" spans="4:5" x14ac:dyDescent="0.3">
      <c r="D2534">
        <v>14</v>
      </c>
      <c r="E2534" t="s">
        <v>23</v>
      </c>
    </row>
    <row r="2535" spans="4:5" x14ac:dyDescent="0.3">
      <c r="D2535">
        <v>14</v>
      </c>
      <c r="E2535" t="s">
        <v>23</v>
      </c>
    </row>
    <row r="2536" spans="4:5" x14ac:dyDescent="0.3">
      <c r="D2536">
        <v>22</v>
      </c>
      <c r="E2536" t="s">
        <v>23</v>
      </c>
    </row>
    <row r="2537" spans="4:5" x14ac:dyDescent="0.3">
      <c r="D2537">
        <v>12</v>
      </c>
      <c r="E2537" t="s">
        <v>23</v>
      </c>
    </row>
    <row r="2538" spans="4:5" x14ac:dyDescent="0.3">
      <c r="D2538">
        <v>18</v>
      </c>
      <c r="E2538" t="s">
        <v>23</v>
      </c>
    </row>
    <row r="2539" spans="4:5" x14ac:dyDescent="0.3">
      <c r="D2539">
        <v>14</v>
      </c>
      <c r="E2539" t="s">
        <v>23</v>
      </c>
    </row>
    <row r="2540" spans="4:5" x14ac:dyDescent="0.3">
      <c r="D2540">
        <v>12</v>
      </c>
      <c r="E2540" t="s">
        <v>23</v>
      </c>
    </row>
    <row r="2541" spans="4:5" x14ac:dyDescent="0.3">
      <c r="D2541">
        <v>15</v>
      </c>
      <c r="E2541" t="s">
        <v>23</v>
      </c>
    </row>
    <row r="2542" spans="4:5" x14ac:dyDescent="0.3">
      <c r="D2542">
        <v>11</v>
      </c>
      <c r="E2542" t="s">
        <v>23</v>
      </c>
    </row>
    <row r="2543" spans="4:5" x14ac:dyDescent="0.3">
      <c r="D2543">
        <v>13</v>
      </c>
      <c r="E2543" t="s">
        <v>23</v>
      </c>
    </row>
    <row r="2544" spans="4:5" x14ac:dyDescent="0.3">
      <c r="D2544">
        <v>23</v>
      </c>
      <c r="E2544" t="s">
        <v>23</v>
      </c>
    </row>
    <row r="2545" spans="4:5" x14ac:dyDescent="0.3">
      <c r="D2545">
        <v>19</v>
      </c>
      <c r="E2545" t="s">
        <v>23</v>
      </c>
    </row>
    <row r="2546" spans="4:5" x14ac:dyDescent="0.3">
      <c r="D2546">
        <v>16</v>
      </c>
      <c r="E2546" t="s">
        <v>23</v>
      </c>
    </row>
    <row r="2547" spans="4:5" x14ac:dyDescent="0.3">
      <c r="D2547">
        <v>22</v>
      </c>
      <c r="E2547" t="s">
        <v>23</v>
      </c>
    </row>
    <row r="2548" spans="4:5" x14ac:dyDescent="0.3">
      <c r="D2548">
        <v>22</v>
      </c>
      <c r="E2548" t="s">
        <v>23</v>
      </c>
    </row>
    <row r="2549" spans="4:5" x14ac:dyDescent="0.3">
      <c r="D2549">
        <v>12</v>
      </c>
      <c r="E2549" t="s">
        <v>23</v>
      </c>
    </row>
    <row r="2550" spans="4:5" x14ac:dyDescent="0.3">
      <c r="D2550">
        <v>13</v>
      </c>
      <c r="E2550" t="s">
        <v>23</v>
      </c>
    </row>
    <row r="2551" spans="4:5" x14ac:dyDescent="0.3">
      <c r="D2551">
        <v>16</v>
      </c>
      <c r="E2551" t="s">
        <v>23</v>
      </c>
    </row>
    <row r="2552" spans="4:5" x14ac:dyDescent="0.3">
      <c r="D2552">
        <v>12</v>
      </c>
      <c r="E2552" t="s">
        <v>23</v>
      </c>
    </row>
    <row r="2553" spans="4:5" x14ac:dyDescent="0.3">
      <c r="D2553">
        <v>21</v>
      </c>
      <c r="E2553" t="s">
        <v>23</v>
      </c>
    </row>
    <row r="2554" spans="4:5" x14ac:dyDescent="0.3">
      <c r="D2554">
        <v>15</v>
      </c>
      <c r="E2554" t="s">
        <v>23</v>
      </c>
    </row>
    <row r="2555" spans="4:5" x14ac:dyDescent="0.3">
      <c r="D2555">
        <v>13</v>
      </c>
      <c r="E2555" t="s">
        <v>23</v>
      </c>
    </row>
    <row r="2556" spans="4:5" x14ac:dyDescent="0.3">
      <c r="D2556">
        <v>22</v>
      </c>
      <c r="E2556" t="s">
        <v>23</v>
      </c>
    </row>
    <row r="2557" spans="4:5" x14ac:dyDescent="0.3">
      <c r="D2557">
        <v>13</v>
      </c>
      <c r="E2557" t="s">
        <v>23</v>
      </c>
    </row>
    <row r="2558" spans="4:5" x14ac:dyDescent="0.3">
      <c r="D2558">
        <v>18</v>
      </c>
      <c r="E2558" t="s">
        <v>23</v>
      </c>
    </row>
    <row r="2559" spans="4:5" x14ac:dyDescent="0.3">
      <c r="D2559">
        <v>14</v>
      </c>
      <c r="E2559" t="s">
        <v>23</v>
      </c>
    </row>
    <row r="2560" spans="4:5" x14ac:dyDescent="0.3">
      <c r="D2560">
        <v>14</v>
      </c>
      <c r="E2560" t="s">
        <v>23</v>
      </c>
    </row>
    <row r="2561" spans="4:5" x14ac:dyDescent="0.3">
      <c r="D2561">
        <v>19</v>
      </c>
      <c r="E2561" t="s">
        <v>23</v>
      </c>
    </row>
    <row r="2562" spans="4:5" x14ac:dyDescent="0.3">
      <c r="D2562">
        <v>11</v>
      </c>
      <c r="E2562" t="s">
        <v>23</v>
      </c>
    </row>
    <row r="2563" spans="4:5" x14ac:dyDescent="0.3">
      <c r="D2563">
        <v>15</v>
      </c>
      <c r="E2563" t="s">
        <v>23</v>
      </c>
    </row>
    <row r="2564" spans="4:5" x14ac:dyDescent="0.3">
      <c r="D2564">
        <v>24</v>
      </c>
      <c r="E2564" t="s">
        <v>23</v>
      </c>
    </row>
    <row r="2565" spans="4:5" x14ac:dyDescent="0.3">
      <c r="D2565">
        <v>12</v>
      </c>
      <c r="E2565" t="s">
        <v>23</v>
      </c>
    </row>
    <row r="2566" spans="4:5" x14ac:dyDescent="0.3">
      <c r="D2566">
        <v>15</v>
      </c>
      <c r="E2566" t="s">
        <v>23</v>
      </c>
    </row>
    <row r="2567" spans="4:5" x14ac:dyDescent="0.3">
      <c r="D2567">
        <v>12</v>
      </c>
      <c r="E2567" t="s">
        <v>23</v>
      </c>
    </row>
    <row r="2568" spans="4:5" x14ac:dyDescent="0.3">
      <c r="D2568">
        <v>12</v>
      </c>
      <c r="E2568" t="s">
        <v>23</v>
      </c>
    </row>
    <row r="2569" spans="4:5" x14ac:dyDescent="0.3">
      <c r="D2569">
        <v>14</v>
      </c>
      <c r="E2569" t="s">
        <v>23</v>
      </c>
    </row>
    <row r="2570" spans="4:5" x14ac:dyDescent="0.3">
      <c r="D2570">
        <v>22</v>
      </c>
      <c r="E2570" t="s">
        <v>23</v>
      </c>
    </row>
    <row r="2571" spans="4:5" x14ac:dyDescent="0.3">
      <c r="D2571">
        <v>12</v>
      </c>
      <c r="E2571" t="s">
        <v>23</v>
      </c>
    </row>
    <row r="2572" spans="4:5" x14ac:dyDescent="0.3">
      <c r="D2572">
        <v>13</v>
      </c>
      <c r="E2572" t="s">
        <v>23</v>
      </c>
    </row>
    <row r="2573" spans="4:5" x14ac:dyDescent="0.3">
      <c r="D2573">
        <v>18</v>
      </c>
      <c r="E2573" t="s">
        <v>23</v>
      </c>
    </row>
    <row r="2574" spans="4:5" x14ac:dyDescent="0.3">
      <c r="D2574">
        <v>13</v>
      </c>
      <c r="E2574" t="s">
        <v>23</v>
      </c>
    </row>
    <row r="2575" spans="4:5" x14ac:dyDescent="0.3">
      <c r="D2575">
        <v>19</v>
      </c>
      <c r="E2575" t="s">
        <v>23</v>
      </c>
    </row>
    <row r="2576" spans="4:5" x14ac:dyDescent="0.3">
      <c r="D2576">
        <v>12</v>
      </c>
      <c r="E2576" t="s">
        <v>23</v>
      </c>
    </row>
    <row r="2577" spans="4:5" x14ac:dyDescent="0.3">
      <c r="D2577">
        <v>14</v>
      </c>
      <c r="E2577" t="s">
        <v>23</v>
      </c>
    </row>
    <row r="2578" spans="4:5" x14ac:dyDescent="0.3">
      <c r="D2578">
        <v>14</v>
      </c>
      <c r="E2578" t="s">
        <v>23</v>
      </c>
    </row>
    <row r="2579" spans="4:5" x14ac:dyDescent="0.3">
      <c r="D2579">
        <v>12</v>
      </c>
      <c r="E2579" t="s">
        <v>23</v>
      </c>
    </row>
    <row r="2580" spans="4:5" x14ac:dyDescent="0.3">
      <c r="D2580">
        <v>11</v>
      </c>
      <c r="E2580" t="s">
        <v>23</v>
      </c>
    </row>
    <row r="2581" spans="4:5" x14ac:dyDescent="0.3">
      <c r="D2581">
        <v>11</v>
      </c>
      <c r="E2581" t="s">
        <v>23</v>
      </c>
    </row>
    <row r="2582" spans="4:5" x14ac:dyDescent="0.3">
      <c r="D2582">
        <v>13</v>
      </c>
      <c r="E2582" t="s">
        <v>23</v>
      </c>
    </row>
    <row r="2583" spans="4:5" x14ac:dyDescent="0.3">
      <c r="D2583">
        <v>23</v>
      </c>
      <c r="E2583" t="s">
        <v>23</v>
      </c>
    </row>
    <row r="2584" spans="4:5" x14ac:dyDescent="0.3">
      <c r="D2584">
        <v>20</v>
      </c>
      <c r="E2584" t="s">
        <v>23</v>
      </c>
    </row>
    <row r="2585" spans="4:5" x14ac:dyDescent="0.3">
      <c r="D2585">
        <v>15</v>
      </c>
      <c r="E2585" t="s">
        <v>23</v>
      </c>
    </row>
    <row r="2586" spans="4:5" x14ac:dyDescent="0.3">
      <c r="D2586">
        <v>14</v>
      </c>
      <c r="E2586" t="s">
        <v>23</v>
      </c>
    </row>
    <row r="2587" spans="4:5" x14ac:dyDescent="0.3">
      <c r="D2587">
        <v>18</v>
      </c>
      <c r="E2587" t="s">
        <v>23</v>
      </c>
    </row>
    <row r="2588" spans="4:5" x14ac:dyDescent="0.3">
      <c r="D2588">
        <v>19</v>
      </c>
      <c r="E2588" t="s">
        <v>23</v>
      </c>
    </row>
    <row r="2589" spans="4:5" x14ac:dyDescent="0.3">
      <c r="D2589">
        <v>22</v>
      </c>
      <c r="E2589" t="s">
        <v>23</v>
      </c>
    </row>
    <row r="2590" spans="4:5" x14ac:dyDescent="0.3">
      <c r="D2590">
        <v>13</v>
      </c>
      <c r="E2590" t="s">
        <v>23</v>
      </c>
    </row>
    <row r="2591" spans="4:5" x14ac:dyDescent="0.3">
      <c r="D2591">
        <v>20</v>
      </c>
      <c r="E2591" t="s">
        <v>23</v>
      </c>
    </row>
    <row r="2592" spans="4:5" x14ac:dyDescent="0.3">
      <c r="D2592">
        <v>14</v>
      </c>
      <c r="E2592" t="s">
        <v>23</v>
      </c>
    </row>
    <row r="2593" spans="4:5" x14ac:dyDescent="0.3">
      <c r="D2593">
        <v>17</v>
      </c>
      <c r="E2593" t="s">
        <v>23</v>
      </c>
    </row>
    <row r="2594" spans="4:5" x14ac:dyDescent="0.3">
      <c r="D2594">
        <v>14</v>
      </c>
      <c r="E2594" t="s">
        <v>23</v>
      </c>
    </row>
    <row r="2595" spans="4:5" x14ac:dyDescent="0.3">
      <c r="D2595">
        <v>13</v>
      </c>
      <c r="E2595" t="s">
        <v>23</v>
      </c>
    </row>
    <row r="2596" spans="4:5" x14ac:dyDescent="0.3">
      <c r="D2596">
        <v>21</v>
      </c>
      <c r="E2596" t="s">
        <v>23</v>
      </c>
    </row>
    <row r="2597" spans="4:5" x14ac:dyDescent="0.3">
      <c r="D2597">
        <v>14</v>
      </c>
      <c r="E2597" t="s">
        <v>23</v>
      </c>
    </row>
    <row r="2598" spans="4:5" x14ac:dyDescent="0.3">
      <c r="D2598">
        <v>11</v>
      </c>
      <c r="E2598" t="s">
        <v>23</v>
      </c>
    </row>
    <row r="2599" spans="4:5" x14ac:dyDescent="0.3">
      <c r="D2599">
        <v>13</v>
      </c>
      <c r="E2599" t="s">
        <v>23</v>
      </c>
    </row>
    <row r="2600" spans="4:5" x14ac:dyDescent="0.3">
      <c r="D2600">
        <v>20</v>
      </c>
      <c r="E2600" t="s">
        <v>23</v>
      </c>
    </row>
    <row r="2601" spans="4:5" x14ac:dyDescent="0.3">
      <c r="D2601">
        <v>18</v>
      </c>
      <c r="E2601" t="s">
        <v>23</v>
      </c>
    </row>
    <row r="2602" spans="4:5" x14ac:dyDescent="0.3">
      <c r="D2602">
        <v>14</v>
      </c>
      <c r="E2602" t="s">
        <v>23</v>
      </c>
    </row>
    <row r="2603" spans="4:5" x14ac:dyDescent="0.3">
      <c r="D2603">
        <v>13</v>
      </c>
      <c r="E2603" t="s">
        <v>23</v>
      </c>
    </row>
    <row r="2604" spans="4:5" x14ac:dyDescent="0.3">
      <c r="D2604">
        <v>11</v>
      </c>
      <c r="E2604" t="s">
        <v>23</v>
      </c>
    </row>
    <row r="2605" spans="4:5" x14ac:dyDescent="0.3">
      <c r="D2605">
        <v>18</v>
      </c>
      <c r="E2605" t="s">
        <v>23</v>
      </c>
    </row>
    <row r="2606" spans="4:5" x14ac:dyDescent="0.3">
      <c r="D2606">
        <v>24</v>
      </c>
      <c r="E2606" t="s">
        <v>23</v>
      </c>
    </row>
    <row r="2607" spans="4:5" x14ac:dyDescent="0.3">
      <c r="D2607">
        <v>18</v>
      </c>
      <c r="E2607" t="s">
        <v>23</v>
      </c>
    </row>
    <row r="2608" spans="4:5" x14ac:dyDescent="0.3">
      <c r="D2608">
        <v>11</v>
      </c>
      <c r="E2608" t="s">
        <v>23</v>
      </c>
    </row>
    <row r="2609" spans="4:5" x14ac:dyDescent="0.3">
      <c r="D2609">
        <v>15</v>
      </c>
      <c r="E2609" t="s">
        <v>23</v>
      </c>
    </row>
    <row r="2610" spans="4:5" x14ac:dyDescent="0.3">
      <c r="D2610">
        <v>12</v>
      </c>
      <c r="E2610" t="s">
        <v>23</v>
      </c>
    </row>
    <row r="2611" spans="4:5" x14ac:dyDescent="0.3">
      <c r="D2611">
        <v>12</v>
      </c>
      <c r="E2611" t="s">
        <v>23</v>
      </c>
    </row>
    <row r="2612" spans="4:5" x14ac:dyDescent="0.3">
      <c r="D2612">
        <v>22</v>
      </c>
      <c r="E2612" t="s">
        <v>23</v>
      </c>
    </row>
    <row r="2613" spans="4:5" x14ac:dyDescent="0.3">
      <c r="D2613">
        <v>20</v>
      </c>
      <c r="E2613" t="s">
        <v>23</v>
      </c>
    </row>
    <row r="2614" spans="4:5" x14ac:dyDescent="0.3">
      <c r="D2614">
        <v>16</v>
      </c>
      <c r="E2614" t="s">
        <v>23</v>
      </c>
    </row>
    <row r="2615" spans="4:5" x14ac:dyDescent="0.3">
      <c r="D2615">
        <v>21</v>
      </c>
      <c r="E2615" t="s">
        <v>23</v>
      </c>
    </row>
    <row r="2616" spans="4:5" x14ac:dyDescent="0.3">
      <c r="D2616">
        <v>12</v>
      </c>
      <c r="E2616" t="s">
        <v>23</v>
      </c>
    </row>
    <row r="2617" spans="4:5" x14ac:dyDescent="0.3">
      <c r="D2617">
        <v>11</v>
      </c>
      <c r="E2617" t="s">
        <v>23</v>
      </c>
    </row>
    <row r="2618" spans="4:5" x14ac:dyDescent="0.3">
      <c r="D2618">
        <v>11</v>
      </c>
      <c r="E2618" t="s">
        <v>23</v>
      </c>
    </row>
    <row r="2619" spans="4:5" x14ac:dyDescent="0.3">
      <c r="D2619">
        <v>18</v>
      </c>
      <c r="E2619" t="s">
        <v>23</v>
      </c>
    </row>
    <row r="2620" spans="4:5" x14ac:dyDescent="0.3">
      <c r="D2620">
        <v>14</v>
      </c>
      <c r="E2620" t="s">
        <v>23</v>
      </c>
    </row>
    <row r="2621" spans="4:5" x14ac:dyDescent="0.3">
      <c r="D2621">
        <v>12</v>
      </c>
      <c r="E2621" t="s">
        <v>23</v>
      </c>
    </row>
    <row r="2622" spans="4:5" x14ac:dyDescent="0.3">
      <c r="D2622">
        <v>23</v>
      </c>
      <c r="E2622" t="s">
        <v>23</v>
      </c>
    </row>
    <row r="2623" spans="4:5" x14ac:dyDescent="0.3">
      <c r="D2623">
        <v>15</v>
      </c>
      <c r="E2623" t="s">
        <v>23</v>
      </c>
    </row>
    <row r="2624" spans="4:5" x14ac:dyDescent="0.3">
      <c r="D2624">
        <v>11</v>
      </c>
      <c r="E2624" t="s">
        <v>23</v>
      </c>
    </row>
    <row r="2625" spans="4:5" x14ac:dyDescent="0.3">
      <c r="D2625">
        <v>14</v>
      </c>
      <c r="E2625" t="s">
        <v>23</v>
      </c>
    </row>
    <row r="2626" spans="4:5" x14ac:dyDescent="0.3">
      <c r="D2626">
        <v>11</v>
      </c>
      <c r="E2626" t="s">
        <v>23</v>
      </c>
    </row>
    <row r="2627" spans="4:5" x14ac:dyDescent="0.3">
      <c r="D2627">
        <v>17</v>
      </c>
      <c r="E2627" t="s">
        <v>23</v>
      </c>
    </row>
    <row r="2628" spans="4:5" x14ac:dyDescent="0.3">
      <c r="D2628">
        <v>18</v>
      </c>
      <c r="E2628" t="s">
        <v>23</v>
      </c>
    </row>
    <row r="2629" spans="4:5" x14ac:dyDescent="0.3">
      <c r="D2629">
        <v>14</v>
      </c>
      <c r="E2629" t="s">
        <v>23</v>
      </c>
    </row>
    <row r="2630" spans="4:5" x14ac:dyDescent="0.3">
      <c r="D2630">
        <v>16</v>
      </c>
      <c r="E2630" t="s">
        <v>23</v>
      </c>
    </row>
    <row r="2631" spans="4:5" x14ac:dyDescent="0.3">
      <c r="D2631">
        <v>13</v>
      </c>
      <c r="E2631" t="s">
        <v>23</v>
      </c>
    </row>
    <row r="2632" spans="4:5" x14ac:dyDescent="0.3">
      <c r="D2632">
        <v>14</v>
      </c>
      <c r="E2632" t="s">
        <v>23</v>
      </c>
    </row>
    <row r="2633" spans="4:5" x14ac:dyDescent="0.3">
      <c r="D2633">
        <v>23</v>
      </c>
      <c r="E2633" t="s">
        <v>23</v>
      </c>
    </row>
    <row r="2634" spans="4:5" x14ac:dyDescent="0.3">
      <c r="D2634">
        <v>11</v>
      </c>
      <c r="E2634" t="s">
        <v>23</v>
      </c>
    </row>
    <row r="2635" spans="4:5" x14ac:dyDescent="0.3">
      <c r="D2635">
        <v>16</v>
      </c>
      <c r="E2635" t="s">
        <v>23</v>
      </c>
    </row>
    <row r="2636" spans="4:5" x14ac:dyDescent="0.3">
      <c r="D2636">
        <v>14</v>
      </c>
      <c r="E2636" t="s">
        <v>23</v>
      </c>
    </row>
    <row r="2637" spans="4:5" x14ac:dyDescent="0.3">
      <c r="D2637">
        <v>19</v>
      </c>
      <c r="E2637" t="s">
        <v>23</v>
      </c>
    </row>
    <row r="2638" spans="4:5" x14ac:dyDescent="0.3">
      <c r="D2638">
        <v>15</v>
      </c>
      <c r="E2638" t="s">
        <v>23</v>
      </c>
    </row>
    <row r="2639" spans="4:5" x14ac:dyDescent="0.3">
      <c r="D2639">
        <v>17</v>
      </c>
      <c r="E2639" t="s">
        <v>23</v>
      </c>
    </row>
    <row r="2640" spans="4:5" x14ac:dyDescent="0.3">
      <c r="D2640">
        <v>15</v>
      </c>
      <c r="E2640" t="s">
        <v>23</v>
      </c>
    </row>
    <row r="2641" spans="4:5" x14ac:dyDescent="0.3">
      <c r="D2641">
        <v>19</v>
      </c>
      <c r="E2641" t="s">
        <v>23</v>
      </c>
    </row>
    <row r="2642" spans="4:5" x14ac:dyDescent="0.3">
      <c r="D2642">
        <v>16</v>
      </c>
      <c r="E2642" t="s">
        <v>23</v>
      </c>
    </row>
    <row r="2643" spans="4:5" x14ac:dyDescent="0.3">
      <c r="D2643">
        <v>13</v>
      </c>
      <c r="E2643" t="s">
        <v>23</v>
      </c>
    </row>
    <row r="2644" spans="4:5" x14ac:dyDescent="0.3">
      <c r="D2644">
        <v>14</v>
      </c>
      <c r="E2644" t="s">
        <v>23</v>
      </c>
    </row>
    <row r="2645" spans="4:5" x14ac:dyDescent="0.3">
      <c r="D2645">
        <v>16</v>
      </c>
      <c r="E2645" t="s">
        <v>23</v>
      </c>
    </row>
    <row r="2646" spans="4:5" x14ac:dyDescent="0.3">
      <c r="D2646">
        <v>11</v>
      </c>
      <c r="E2646" t="s">
        <v>23</v>
      </c>
    </row>
    <row r="2647" spans="4:5" x14ac:dyDescent="0.3">
      <c r="D2647">
        <v>14</v>
      </c>
      <c r="E2647" t="s">
        <v>23</v>
      </c>
    </row>
    <row r="2648" spans="4:5" x14ac:dyDescent="0.3">
      <c r="D2648">
        <v>16</v>
      </c>
      <c r="E2648" t="s">
        <v>23</v>
      </c>
    </row>
    <row r="2649" spans="4:5" x14ac:dyDescent="0.3">
      <c r="D2649">
        <v>11</v>
      </c>
      <c r="E2649" t="s">
        <v>23</v>
      </c>
    </row>
    <row r="2650" spans="4:5" x14ac:dyDescent="0.3">
      <c r="D2650">
        <v>18</v>
      </c>
      <c r="E2650" t="s">
        <v>23</v>
      </c>
    </row>
    <row r="2651" spans="4:5" x14ac:dyDescent="0.3">
      <c r="D2651">
        <v>15</v>
      </c>
      <c r="E2651" t="s">
        <v>23</v>
      </c>
    </row>
    <row r="2652" spans="4:5" x14ac:dyDescent="0.3">
      <c r="D2652">
        <v>14</v>
      </c>
      <c r="E2652" t="s">
        <v>23</v>
      </c>
    </row>
    <row r="2653" spans="4:5" x14ac:dyDescent="0.3">
      <c r="D2653">
        <v>12</v>
      </c>
      <c r="E2653" t="s">
        <v>23</v>
      </c>
    </row>
    <row r="2654" spans="4:5" x14ac:dyDescent="0.3">
      <c r="D2654">
        <v>14</v>
      </c>
      <c r="E2654" t="s">
        <v>23</v>
      </c>
    </row>
    <row r="2655" spans="4:5" x14ac:dyDescent="0.3">
      <c r="D2655">
        <v>16</v>
      </c>
      <c r="E2655" t="s">
        <v>23</v>
      </c>
    </row>
    <row r="2656" spans="4:5" x14ac:dyDescent="0.3">
      <c r="D2656">
        <v>12</v>
      </c>
      <c r="E2656" t="s">
        <v>23</v>
      </c>
    </row>
    <row r="2657" spans="4:5" x14ac:dyDescent="0.3">
      <c r="D2657">
        <v>17</v>
      </c>
      <c r="E2657" t="s">
        <v>23</v>
      </c>
    </row>
    <row r="2658" spans="4:5" x14ac:dyDescent="0.3">
      <c r="D2658">
        <v>17</v>
      </c>
      <c r="E2658" t="s">
        <v>23</v>
      </c>
    </row>
    <row r="2659" spans="4:5" x14ac:dyDescent="0.3">
      <c r="D2659">
        <v>14</v>
      </c>
      <c r="E2659" t="s">
        <v>23</v>
      </c>
    </row>
    <row r="2660" spans="4:5" x14ac:dyDescent="0.3">
      <c r="D2660">
        <v>14</v>
      </c>
      <c r="E2660" t="s">
        <v>23</v>
      </c>
    </row>
    <row r="2661" spans="4:5" x14ac:dyDescent="0.3">
      <c r="D2661">
        <v>13</v>
      </c>
      <c r="E2661" t="s">
        <v>23</v>
      </c>
    </row>
    <row r="2662" spans="4:5" x14ac:dyDescent="0.3">
      <c r="D2662">
        <v>15</v>
      </c>
      <c r="E2662" t="s">
        <v>23</v>
      </c>
    </row>
    <row r="2663" spans="4:5" x14ac:dyDescent="0.3">
      <c r="D2663">
        <v>11</v>
      </c>
      <c r="E2663" t="s">
        <v>23</v>
      </c>
    </row>
    <row r="2664" spans="4:5" x14ac:dyDescent="0.3">
      <c r="D2664">
        <v>17</v>
      </c>
      <c r="E2664" t="s">
        <v>23</v>
      </c>
    </row>
    <row r="2665" spans="4:5" x14ac:dyDescent="0.3">
      <c r="D2665">
        <v>11</v>
      </c>
      <c r="E2665" t="s">
        <v>23</v>
      </c>
    </row>
    <row r="2666" spans="4:5" x14ac:dyDescent="0.3">
      <c r="D2666">
        <v>13</v>
      </c>
      <c r="E2666" t="s">
        <v>23</v>
      </c>
    </row>
    <row r="2667" spans="4:5" x14ac:dyDescent="0.3">
      <c r="D2667">
        <v>22</v>
      </c>
      <c r="E2667" t="s">
        <v>23</v>
      </c>
    </row>
    <row r="2668" spans="4:5" x14ac:dyDescent="0.3">
      <c r="D2668">
        <v>20</v>
      </c>
      <c r="E2668" t="s">
        <v>23</v>
      </c>
    </row>
    <row r="2669" spans="4:5" x14ac:dyDescent="0.3">
      <c r="D2669">
        <v>11</v>
      </c>
      <c r="E2669" t="s">
        <v>23</v>
      </c>
    </row>
    <row r="2670" spans="4:5" x14ac:dyDescent="0.3">
      <c r="D2670">
        <v>14</v>
      </c>
      <c r="E2670" t="s">
        <v>23</v>
      </c>
    </row>
    <row r="2671" spans="4:5" x14ac:dyDescent="0.3">
      <c r="D2671">
        <v>14</v>
      </c>
      <c r="E2671" t="s">
        <v>23</v>
      </c>
    </row>
    <row r="2672" spans="4:5" x14ac:dyDescent="0.3">
      <c r="D2672">
        <v>18</v>
      </c>
      <c r="E2672" t="s">
        <v>23</v>
      </c>
    </row>
    <row r="2673" spans="4:5" x14ac:dyDescent="0.3">
      <c r="D2673">
        <v>16</v>
      </c>
      <c r="E2673" t="s">
        <v>23</v>
      </c>
    </row>
    <row r="2674" spans="4:5" x14ac:dyDescent="0.3">
      <c r="D2674">
        <v>17</v>
      </c>
      <c r="E2674" t="s">
        <v>23</v>
      </c>
    </row>
    <row r="2675" spans="4:5" x14ac:dyDescent="0.3">
      <c r="D2675">
        <v>11</v>
      </c>
      <c r="E2675" t="s">
        <v>23</v>
      </c>
    </row>
    <row r="2676" spans="4:5" x14ac:dyDescent="0.3">
      <c r="D2676">
        <v>12</v>
      </c>
      <c r="E2676" t="s">
        <v>23</v>
      </c>
    </row>
    <row r="2677" spans="4:5" x14ac:dyDescent="0.3">
      <c r="D2677">
        <v>13</v>
      </c>
      <c r="E2677" t="s">
        <v>23</v>
      </c>
    </row>
    <row r="2678" spans="4:5" x14ac:dyDescent="0.3">
      <c r="D2678">
        <v>14</v>
      </c>
      <c r="E2678" t="s">
        <v>23</v>
      </c>
    </row>
    <row r="2679" spans="4:5" x14ac:dyDescent="0.3">
      <c r="D2679">
        <v>17</v>
      </c>
      <c r="E2679" t="s">
        <v>23</v>
      </c>
    </row>
    <row r="2680" spans="4:5" x14ac:dyDescent="0.3">
      <c r="D2680">
        <v>11</v>
      </c>
      <c r="E2680" t="s">
        <v>23</v>
      </c>
    </row>
    <row r="2681" spans="4:5" x14ac:dyDescent="0.3">
      <c r="D2681">
        <v>25</v>
      </c>
      <c r="E2681" t="s">
        <v>23</v>
      </c>
    </row>
    <row r="2682" spans="4:5" x14ac:dyDescent="0.3">
      <c r="D2682">
        <v>19</v>
      </c>
      <c r="E2682" t="s">
        <v>23</v>
      </c>
    </row>
    <row r="2683" spans="4:5" x14ac:dyDescent="0.3">
      <c r="D2683">
        <v>13</v>
      </c>
      <c r="E2683" t="s">
        <v>23</v>
      </c>
    </row>
    <row r="2684" spans="4:5" x14ac:dyDescent="0.3">
      <c r="D2684">
        <v>14</v>
      </c>
      <c r="E2684" t="s">
        <v>23</v>
      </c>
    </row>
    <row r="2685" spans="4:5" x14ac:dyDescent="0.3">
      <c r="D2685">
        <v>19</v>
      </c>
      <c r="E2685" t="s">
        <v>23</v>
      </c>
    </row>
    <row r="2686" spans="4:5" x14ac:dyDescent="0.3">
      <c r="D2686">
        <v>11</v>
      </c>
      <c r="E2686" t="s">
        <v>23</v>
      </c>
    </row>
    <row r="2687" spans="4:5" x14ac:dyDescent="0.3">
      <c r="D2687">
        <v>11</v>
      </c>
      <c r="E2687" t="s">
        <v>23</v>
      </c>
    </row>
    <row r="2688" spans="4:5" x14ac:dyDescent="0.3">
      <c r="D2688">
        <v>20</v>
      </c>
      <c r="E2688" t="s">
        <v>23</v>
      </c>
    </row>
    <row r="2689" spans="4:5" x14ac:dyDescent="0.3">
      <c r="D2689">
        <v>18</v>
      </c>
      <c r="E2689" t="s">
        <v>23</v>
      </c>
    </row>
    <row r="2690" spans="4:5" x14ac:dyDescent="0.3">
      <c r="D2690">
        <v>13</v>
      </c>
      <c r="E2690" t="s">
        <v>23</v>
      </c>
    </row>
    <row r="2691" spans="4:5" x14ac:dyDescent="0.3">
      <c r="D2691">
        <v>12</v>
      </c>
      <c r="E2691" t="s">
        <v>23</v>
      </c>
    </row>
    <row r="2692" spans="4:5" x14ac:dyDescent="0.3">
      <c r="D2692">
        <v>11</v>
      </c>
      <c r="E2692" t="s">
        <v>23</v>
      </c>
    </row>
    <row r="2693" spans="4:5" x14ac:dyDescent="0.3">
      <c r="D2693">
        <v>19</v>
      </c>
      <c r="E2693" t="s">
        <v>23</v>
      </c>
    </row>
    <row r="2694" spans="4:5" x14ac:dyDescent="0.3">
      <c r="D2694">
        <v>21</v>
      </c>
      <c r="E2694" t="s">
        <v>23</v>
      </c>
    </row>
    <row r="2695" spans="4:5" x14ac:dyDescent="0.3">
      <c r="D2695">
        <v>14</v>
      </c>
      <c r="E2695" t="s">
        <v>23</v>
      </c>
    </row>
    <row r="2696" spans="4:5" x14ac:dyDescent="0.3">
      <c r="D2696">
        <v>11</v>
      </c>
      <c r="E2696" t="s">
        <v>23</v>
      </c>
    </row>
    <row r="2697" spans="4:5" x14ac:dyDescent="0.3">
      <c r="D2697">
        <v>12</v>
      </c>
      <c r="E2697" t="s">
        <v>23</v>
      </c>
    </row>
    <row r="2698" spans="4:5" x14ac:dyDescent="0.3">
      <c r="D2698">
        <v>23</v>
      </c>
      <c r="E2698" t="s">
        <v>23</v>
      </c>
    </row>
    <row r="2699" spans="4:5" x14ac:dyDescent="0.3">
      <c r="D2699">
        <v>14</v>
      </c>
      <c r="E2699" t="s">
        <v>23</v>
      </c>
    </row>
    <row r="2700" spans="4:5" x14ac:dyDescent="0.3">
      <c r="D2700">
        <v>17</v>
      </c>
      <c r="E2700" t="s">
        <v>23</v>
      </c>
    </row>
    <row r="2701" spans="4:5" x14ac:dyDescent="0.3">
      <c r="D2701">
        <v>18</v>
      </c>
      <c r="E2701" t="s">
        <v>23</v>
      </c>
    </row>
    <row r="2702" spans="4:5" x14ac:dyDescent="0.3">
      <c r="D2702">
        <v>18</v>
      </c>
      <c r="E2702" t="s">
        <v>23</v>
      </c>
    </row>
    <row r="2703" spans="4:5" x14ac:dyDescent="0.3">
      <c r="D2703">
        <v>24</v>
      </c>
      <c r="E2703" t="s">
        <v>23</v>
      </c>
    </row>
    <row r="2704" spans="4:5" x14ac:dyDescent="0.3">
      <c r="D2704">
        <v>20</v>
      </c>
      <c r="E2704" t="s">
        <v>23</v>
      </c>
    </row>
    <row r="2705" spans="4:5" x14ac:dyDescent="0.3">
      <c r="D2705">
        <v>14</v>
      </c>
      <c r="E2705" t="s">
        <v>23</v>
      </c>
    </row>
    <row r="2706" spans="4:5" x14ac:dyDescent="0.3">
      <c r="D2706">
        <v>16</v>
      </c>
      <c r="E2706" t="s">
        <v>23</v>
      </c>
    </row>
    <row r="2707" spans="4:5" x14ac:dyDescent="0.3">
      <c r="D2707">
        <v>25</v>
      </c>
      <c r="E2707" t="s">
        <v>23</v>
      </c>
    </row>
    <row r="2708" spans="4:5" x14ac:dyDescent="0.3">
      <c r="D2708">
        <v>19</v>
      </c>
      <c r="E2708" t="s">
        <v>23</v>
      </c>
    </row>
    <row r="2709" spans="4:5" x14ac:dyDescent="0.3">
      <c r="D2709">
        <v>13</v>
      </c>
      <c r="E2709" t="s">
        <v>23</v>
      </c>
    </row>
    <row r="2710" spans="4:5" x14ac:dyDescent="0.3">
      <c r="D2710">
        <v>12</v>
      </c>
      <c r="E2710" t="s">
        <v>23</v>
      </c>
    </row>
    <row r="2711" spans="4:5" x14ac:dyDescent="0.3">
      <c r="D2711">
        <v>22</v>
      </c>
      <c r="E2711" t="s">
        <v>23</v>
      </c>
    </row>
    <row r="2712" spans="4:5" x14ac:dyDescent="0.3">
      <c r="D2712">
        <v>14</v>
      </c>
      <c r="E2712" t="s">
        <v>23</v>
      </c>
    </row>
    <row r="2713" spans="4:5" x14ac:dyDescent="0.3">
      <c r="D2713">
        <v>13</v>
      </c>
      <c r="E2713" t="s">
        <v>23</v>
      </c>
    </row>
    <row r="2714" spans="4:5" x14ac:dyDescent="0.3">
      <c r="D2714">
        <v>11</v>
      </c>
      <c r="E2714" t="s">
        <v>23</v>
      </c>
    </row>
    <row r="2715" spans="4:5" x14ac:dyDescent="0.3">
      <c r="D2715">
        <v>12</v>
      </c>
      <c r="E2715" t="s">
        <v>23</v>
      </c>
    </row>
    <row r="2716" spans="4:5" x14ac:dyDescent="0.3">
      <c r="D2716">
        <v>11</v>
      </c>
      <c r="E2716" t="s">
        <v>23</v>
      </c>
    </row>
    <row r="2717" spans="4:5" x14ac:dyDescent="0.3">
      <c r="D2717">
        <v>12</v>
      </c>
      <c r="E2717" t="s">
        <v>23</v>
      </c>
    </row>
    <row r="2718" spans="4:5" x14ac:dyDescent="0.3">
      <c r="D2718">
        <v>12</v>
      </c>
      <c r="E2718" t="s">
        <v>23</v>
      </c>
    </row>
    <row r="2719" spans="4:5" x14ac:dyDescent="0.3">
      <c r="D2719">
        <v>14</v>
      </c>
      <c r="E2719" t="s">
        <v>23</v>
      </c>
    </row>
    <row r="2720" spans="4:5" x14ac:dyDescent="0.3">
      <c r="D2720">
        <v>13</v>
      </c>
      <c r="E2720" t="s">
        <v>23</v>
      </c>
    </row>
    <row r="2721" spans="4:5" x14ac:dyDescent="0.3">
      <c r="D2721">
        <v>15</v>
      </c>
      <c r="E2721" t="s">
        <v>23</v>
      </c>
    </row>
    <row r="2722" spans="4:5" x14ac:dyDescent="0.3">
      <c r="D2722">
        <v>18</v>
      </c>
      <c r="E2722" t="s">
        <v>23</v>
      </c>
    </row>
    <row r="2723" spans="4:5" x14ac:dyDescent="0.3">
      <c r="D2723">
        <v>18</v>
      </c>
      <c r="E2723" t="s">
        <v>23</v>
      </c>
    </row>
    <row r="2724" spans="4:5" x14ac:dyDescent="0.3">
      <c r="D2724">
        <v>19</v>
      </c>
      <c r="E2724" t="s">
        <v>23</v>
      </c>
    </row>
    <row r="2725" spans="4:5" x14ac:dyDescent="0.3">
      <c r="D2725">
        <v>12</v>
      </c>
      <c r="E2725" t="s">
        <v>23</v>
      </c>
    </row>
    <row r="2726" spans="4:5" x14ac:dyDescent="0.3">
      <c r="D2726">
        <v>19</v>
      </c>
      <c r="E2726" t="s">
        <v>23</v>
      </c>
    </row>
    <row r="2727" spans="4:5" x14ac:dyDescent="0.3">
      <c r="D2727">
        <v>11</v>
      </c>
      <c r="E2727" t="s">
        <v>23</v>
      </c>
    </row>
    <row r="2728" spans="4:5" x14ac:dyDescent="0.3">
      <c r="D2728">
        <v>15</v>
      </c>
      <c r="E2728" t="s">
        <v>23</v>
      </c>
    </row>
    <row r="2729" spans="4:5" x14ac:dyDescent="0.3">
      <c r="D2729">
        <v>14</v>
      </c>
      <c r="E2729" t="s">
        <v>23</v>
      </c>
    </row>
    <row r="2730" spans="4:5" x14ac:dyDescent="0.3">
      <c r="D2730">
        <v>17</v>
      </c>
      <c r="E2730" t="s">
        <v>23</v>
      </c>
    </row>
    <row r="2731" spans="4:5" x14ac:dyDescent="0.3">
      <c r="D2731">
        <v>12</v>
      </c>
      <c r="E2731" t="s">
        <v>23</v>
      </c>
    </row>
    <row r="2732" spans="4:5" x14ac:dyDescent="0.3">
      <c r="D2732">
        <v>18</v>
      </c>
      <c r="E2732" t="s">
        <v>23</v>
      </c>
    </row>
    <row r="2733" spans="4:5" x14ac:dyDescent="0.3">
      <c r="D2733">
        <v>18</v>
      </c>
      <c r="E2733" t="s">
        <v>23</v>
      </c>
    </row>
    <row r="2734" spans="4:5" x14ac:dyDescent="0.3">
      <c r="D2734">
        <v>11</v>
      </c>
      <c r="E2734" t="s">
        <v>23</v>
      </c>
    </row>
    <row r="2735" spans="4:5" x14ac:dyDescent="0.3">
      <c r="D2735">
        <v>14</v>
      </c>
      <c r="E2735" t="s">
        <v>23</v>
      </c>
    </row>
    <row r="2736" spans="4:5" x14ac:dyDescent="0.3">
      <c r="D2736">
        <v>12</v>
      </c>
      <c r="E2736" t="s">
        <v>23</v>
      </c>
    </row>
    <row r="2737" spans="4:5" x14ac:dyDescent="0.3">
      <c r="D2737">
        <v>15</v>
      </c>
      <c r="E2737" t="s">
        <v>23</v>
      </c>
    </row>
    <row r="2738" spans="4:5" x14ac:dyDescent="0.3">
      <c r="D2738">
        <v>12</v>
      </c>
      <c r="E2738" t="s">
        <v>23</v>
      </c>
    </row>
    <row r="2739" spans="4:5" x14ac:dyDescent="0.3">
      <c r="D2739">
        <v>11</v>
      </c>
      <c r="E2739" t="s">
        <v>23</v>
      </c>
    </row>
    <row r="2740" spans="4:5" x14ac:dyDescent="0.3">
      <c r="D2740">
        <v>11</v>
      </c>
      <c r="E2740" t="s">
        <v>23</v>
      </c>
    </row>
    <row r="2741" spans="4:5" x14ac:dyDescent="0.3">
      <c r="D2741">
        <v>12</v>
      </c>
      <c r="E2741" t="s">
        <v>23</v>
      </c>
    </row>
    <row r="2742" spans="4:5" x14ac:dyDescent="0.3">
      <c r="D2742">
        <v>16</v>
      </c>
      <c r="E2742" t="s">
        <v>23</v>
      </c>
    </row>
    <row r="2743" spans="4:5" x14ac:dyDescent="0.3">
      <c r="D2743">
        <v>13</v>
      </c>
      <c r="E2743" t="s">
        <v>23</v>
      </c>
    </row>
    <row r="2744" spans="4:5" x14ac:dyDescent="0.3">
      <c r="D2744">
        <v>13</v>
      </c>
      <c r="E2744" t="s">
        <v>23</v>
      </c>
    </row>
    <row r="2745" spans="4:5" x14ac:dyDescent="0.3">
      <c r="D2745">
        <v>24</v>
      </c>
      <c r="E2745" t="s">
        <v>23</v>
      </c>
    </row>
    <row r="2746" spans="4:5" x14ac:dyDescent="0.3">
      <c r="D2746">
        <v>15</v>
      </c>
      <c r="E2746" t="s">
        <v>23</v>
      </c>
    </row>
    <row r="2747" spans="4:5" x14ac:dyDescent="0.3">
      <c r="D2747">
        <v>14</v>
      </c>
      <c r="E2747" t="s">
        <v>23</v>
      </c>
    </row>
    <row r="2748" spans="4:5" x14ac:dyDescent="0.3">
      <c r="D2748">
        <v>11</v>
      </c>
      <c r="E2748" t="s">
        <v>23</v>
      </c>
    </row>
    <row r="2749" spans="4:5" x14ac:dyDescent="0.3">
      <c r="D2749">
        <v>11</v>
      </c>
      <c r="E2749" t="s">
        <v>23</v>
      </c>
    </row>
    <row r="2750" spans="4:5" x14ac:dyDescent="0.3">
      <c r="D2750">
        <v>12</v>
      </c>
      <c r="E2750" t="s">
        <v>23</v>
      </c>
    </row>
    <row r="2751" spans="4:5" x14ac:dyDescent="0.3">
      <c r="D2751">
        <v>14</v>
      </c>
      <c r="E2751" t="s">
        <v>23</v>
      </c>
    </row>
    <row r="2752" spans="4:5" x14ac:dyDescent="0.3">
      <c r="D2752">
        <v>22</v>
      </c>
      <c r="E2752" t="s">
        <v>23</v>
      </c>
    </row>
    <row r="2753" spans="4:5" x14ac:dyDescent="0.3">
      <c r="D2753">
        <v>11</v>
      </c>
      <c r="E2753" t="s">
        <v>23</v>
      </c>
    </row>
    <row r="2754" spans="4:5" x14ac:dyDescent="0.3">
      <c r="D2754">
        <v>13</v>
      </c>
      <c r="E2754" t="s">
        <v>23</v>
      </c>
    </row>
    <row r="2755" spans="4:5" x14ac:dyDescent="0.3">
      <c r="D2755">
        <v>18</v>
      </c>
      <c r="E2755" t="s">
        <v>23</v>
      </c>
    </row>
    <row r="2756" spans="4:5" x14ac:dyDescent="0.3">
      <c r="D2756">
        <v>14</v>
      </c>
      <c r="E2756" t="s">
        <v>23</v>
      </c>
    </row>
    <row r="2757" spans="4:5" x14ac:dyDescent="0.3">
      <c r="D2757">
        <v>14</v>
      </c>
      <c r="E2757" t="s">
        <v>23</v>
      </c>
    </row>
    <row r="2758" spans="4:5" x14ac:dyDescent="0.3">
      <c r="D2758">
        <v>14</v>
      </c>
      <c r="E2758" t="s">
        <v>23</v>
      </c>
    </row>
    <row r="2759" spans="4:5" x14ac:dyDescent="0.3">
      <c r="D2759">
        <v>13</v>
      </c>
      <c r="E2759" t="s">
        <v>23</v>
      </c>
    </row>
    <row r="2760" spans="4:5" x14ac:dyDescent="0.3">
      <c r="D2760">
        <v>12</v>
      </c>
      <c r="E2760" t="s">
        <v>23</v>
      </c>
    </row>
    <row r="2761" spans="4:5" x14ac:dyDescent="0.3">
      <c r="D2761">
        <v>15</v>
      </c>
      <c r="E2761" t="s">
        <v>23</v>
      </c>
    </row>
    <row r="2762" spans="4:5" x14ac:dyDescent="0.3">
      <c r="D2762">
        <v>19</v>
      </c>
      <c r="E2762" t="s">
        <v>23</v>
      </c>
    </row>
    <row r="2763" spans="4:5" x14ac:dyDescent="0.3">
      <c r="D2763">
        <v>14</v>
      </c>
      <c r="E2763" t="s">
        <v>23</v>
      </c>
    </row>
    <row r="2764" spans="4:5" x14ac:dyDescent="0.3">
      <c r="D2764">
        <v>13</v>
      </c>
      <c r="E2764" t="s">
        <v>23</v>
      </c>
    </row>
    <row r="2765" spans="4:5" x14ac:dyDescent="0.3">
      <c r="D2765">
        <v>21</v>
      </c>
      <c r="E2765" t="s">
        <v>23</v>
      </c>
    </row>
    <row r="2766" spans="4:5" x14ac:dyDescent="0.3">
      <c r="D2766">
        <v>13</v>
      </c>
      <c r="E2766" t="s">
        <v>23</v>
      </c>
    </row>
    <row r="2767" spans="4:5" x14ac:dyDescent="0.3">
      <c r="D2767">
        <v>12</v>
      </c>
      <c r="E2767" t="s">
        <v>23</v>
      </c>
    </row>
    <row r="2768" spans="4:5" x14ac:dyDescent="0.3">
      <c r="D2768">
        <v>17</v>
      </c>
      <c r="E2768" t="s">
        <v>23</v>
      </c>
    </row>
    <row r="2769" spans="4:5" x14ac:dyDescent="0.3">
      <c r="D2769">
        <v>11</v>
      </c>
      <c r="E2769" t="s">
        <v>23</v>
      </c>
    </row>
    <row r="2770" spans="4:5" x14ac:dyDescent="0.3">
      <c r="D2770">
        <v>15</v>
      </c>
      <c r="E2770" t="s">
        <v>23</v>
      </c>
    </row>
    <row r="2771" spans="4:5" x14ac:dyDescent="0.3">
      <c r="D2771">
        <v>11</v>
      </c>
      <c r="E2771" t="s">
        <v>23</v>
      </c>
    </row>
    <row r="2772" spans="4:5" x14ac:dyDescent="0.3">
      <c r="D2772">
        <v>11</v>
      </c>
      <c r="E2772" t="s">
        <v>23</v>
      </c>
    </row>
    <row r="2773" spans="4:5" x14ac:dyDescent="0.3">
      <c r="D2773">
        <v>13</v>
      </c>
      <c r="E2773" t="s">
        <v>23</v>
      </c>
    </row>
    <row r="2774" spans="4:5" x14ac:dyDescent="0.3">
      <c r="D2774">
        <v>24</v>
      </c>
      <c r="E2774" t="s">
        <v>23</v>
      </c>
    </row>
    <row r="2775" spans="4:5" x14ac:dyDescent="0.3">
      <c r="D2775">
        <v>13</v>
      </c>
      <c r="E2775" t="s">
        <v>23</v>
      </c>
    </row>
    <row r="2776" spans="4:5" x14ac:dyDescent="0.3">
      <c r="D2776">
        <v>20</v>
      </c>
      <c r="E2776" t="s">
        <v>23</v>
      </c>
    </row>
    <row r="2777" spans="4:5" x14ac:dyDescent="0.3">
      <c r="D2777">
        <v>14</v>
      </c>
      <c r="E2777" t="s">
        <v>23</v>
      </c>
    </row>
    <row r="2778" spans="4:5" x14ac:dyDescent="0.3">
      <c r="D2778">
        <v>18</v>
      </c>
      <c r="E2778" t="s">
        <v>23</v>
      </c>
    </row>
    <row r="2779" spans="4:5" x14ac:dyDescent="0.3">
      <c r="D2779">
        <v>15</v>
      </c>
      <c r="E2779" t="s">
        <v>23</v>
      </c>
    </row>
    <row r="2780" spans="4:5" x14ac:dyDescent="0.3">
      <c r="D2780">
        <v>12</v>
      </c>
      <c r="E2780" t="s">
        <v>23</v>
      </c>
    </row>
    <row r="2781" spans="4:5" x14ac:dyDescent="0.3">
      <c r="D2781">
        <v>16</v>
      </c>
      <c r="E2781" t="s">
        <v>23</v>
      </c>
    </row>
    <row r="2782" spans="4:5" x14ac:dyDescent="0.3">
      <c r="D2782">
        <v>15</v>
      </c>
      <c r="E2782" t="s">
        <v>23</v>
      </c>
    </row>
    <row r="2783" spans="4:5" x14ac:dyDescent="0.3">
      <c r="D2783">
        <v>16</v>
      </c>
      <c r="E2783" t="s">
        <v>23</v>
      </c>
    </row>
    <row r="2784" spans="4:5" x14ac:dyDescent="0.3">
      <c r="D2784">
        <v>19</v>
      </c>
      <c r="E2784" t="s">
        <v>23</v>
      </c>
    </row>
    <row r="2785" spans="4:5" x14ac:dyDescent="0.3">
      <c r="D2785">
        <v>11</v>
      </c>
      <c r="E2785" t="s">
        <v>23</v>
      </c>
    </row>
    <row r="2786" spans="4:5" x14ac:dyDescent="0.3">
      <c r="D2786">
        <v>16</v>
      </c>
      <c r="E2786" t="s">
        <v>23</v>
      </c>
    </row>
    <row r="2787" spans="4:5" x14ac:dyDescent="0.3">
      <c r="D2787">
        <v>24</v>
      </c>
      <c r="E2787" t="s">
        <v>23</v>
      </c>
    </row>
    <row r="2788" spans="4:5" x14ac:dyDescent="0.3">
      <c r="D2788">
        <v>11</v>
      </c>
      <c r="E2788" t="s">
        <v>23</v>
      </c>
    </row>
    <row r="2789" spans="4:5" x14ac:dyDescent="0.3">
      <c r="D2789">
        <v>13</v>
      </c>
      <c r="E2789" t="s">
        <v>23</v>
      </c>
    </row>
    <row r="2790" spans="4:5" x14ac:dyDescent="0.3">
      <c r="D2790">
        <v>13</v>
      </c>
      <c r="E2790" t="s">
        <v>23</v>
      </c>
    </row>
    <row r="2791" spans="4:5" x14ac:dyDescent="0.3">
      <c r="D2791">
        <v>12</v>
      </c>
      <c r="E2791" t="s">
        <v>23</v>
      </c>
    </row>
    <row r="2792" spans="4:5" x14ac:dyDescent="0.3">
      <c r="D2792">
        <v>18</v>
      </c>
      <c r="E2792" t="s">
        <v>23</v>
      </c>
    </row>
    <row r="2793" spans="4:5" x14ac:dyDescent="0.3">
      <c r="D2793">
        <v>22</v>
      </c>
      <c r="E2793" t="s">
        <v>23</v>
      </c>
    </row>
    <row r="2794" spans="4:5" x14ac:dyDescent="0.3">
      <c r="D2794">
        <v>13</v>
      </c>
      <c r="E2794" t="s">
        <v>23</v>
      </c>
    </row>
    <row r="2795" spans="4:5" x14ac:dyDescent="0.3">
      <c r="D2795">
        <v>13</v>
      </c>
      <c r="E2795" t="s">
        <v>23</v>
      </c>
    </row>
    <row r="2796" spans="4:5" x14ac:dyDescent="0.3">
      <c r="D2796">
        <v>23</v>
      </c>
      <c r="E2796" t="s">
        <v>23</v>
      </c>
    </row>
    <row r="2797" spans="4:5" x14ac:dyDescent="0.3">
      <c r="D2797">
        <v>12</v>
      </c>
      <c r="E2797" t="s">
        <v>23</v>
      </c>
    </row>
    <row r="2798" spans="4:5" x14ac:dyDescent="0.3">
      <c r="D2798">
        <v>16</v>
      </c>
      <c r="E2798" t="s">
        <v>23</v>
      </c>
    </row>
    <row r="2799" spans="4:5" x14ac:dyDescent="0.3">
      <c r="D2799">
        <v>12</v>
      </c>
      <c r="E2799" t="s">
        <v>23</v>
      </c>
    </row>
    <row r="2800" spans="4:5" x14ac:dyDescent="0.3">
      <c r="D2800">
        <v>11</v>
      </c>
      <c r="E2800" t="s">
        <v>23</v>
      </c>
    </row>
    <row r="2801" spans="4:5" x14ac:dyDescent="0.3">
      <c r="D2801">
        <v>22</v>
      </c>
      <c r="E2801" t="s">
        <v>23</v>
      </c>
    </row>
    <row r="2802" spans="4:5" x14ac:dyDescent="0.3">
      <c r="D2802">
        <v>11</v>
      </c>
      <c r="E2802" t="s">
        <v>23</v>
      </c>
    </row>
    <row r="2803" spans="4:5" x14ac:dyDescent="0.3">
      <c r="D2803">
        <v>15</v>
      </c>
      <c r="E2803" t="s">
        <v>23</v>
      </c>
    </row>
    <row r="2804" spans="4:5" x14ac:dyDescent="0.3">
      <c r="D2804">
        <v>12</v>
      </c>
      <c r="E2804" t="s">
        <v>23</v>
      </c>
    </row>
    <row r="2805" spans="4:5" x14ac:dyDescent="0.3">
      <c r="D2805">
        <v>20</v>
      </c>
      <c r="E2805" t="s">
        <v>23</v>
      </c>
    </row>
    <row r="2806" spans="4:5" x14ac:dyDescent="0.3">
      <c r="D2806">
        <v>14</v>
      </c>
      <c r="E2806" t="s">
        <v>23</v>
      </c>
    </row>
    <row r="2807" spans="4:5" x14ac:dyDescent="0.3">
      <c r="D2807">
        <v>11</v>
      </c>
      <c r="E2807" t="s">
        <v>23</v>
      </c>
    </row>
    <row r="2808" spans="4:5" x14ac:dyDescent="0.3">
      <c r="D2808">
        <v>12</v>
      </c>
      <c r="E2808" t="s">
        <v>23</v>
      </c>
    </row>
    <row r="2809" spans="4:5" x14ac:dyDescent="0.3">
      <c r="D2809">
        <v>14</v>
      </c>
      <c r="E2809" t="s">
        <v>23</v>
      </c>
    </row>
    <row r="2810" spans="4:5" x14ac:dyDescent="0.3">
      <c r="D2810">
        <v>11</v>
      </c>
      <c r="E2810" t="s">
        <v>23</v>
      </c>
    </row>
    <row r="2811" spans="4:5" x14ac:dyDescent="0.3">
      <c r="D2811">
        <v>16</v>
      </c>
      <c r="E2811" t="s">
        <v>23</v>
      </c>
    </row>
    <row r="2812" spans="4:5" x14ac:dyDescent="0.3">
      <c r="D2812">
        <v>14</v>
      </c>
      <c r="E2812" t="s">
        <v>23</v>
      </c>
    </row>
    <row r="2813" spans="4:5" x14ac:dyDescent="0.3">
      <c r="D2813">
        <v>21</v>
      </c>
      <c r="E2813" t="s">
        <v>23</v>
      </c>
    </row>
    <row r="2814" spans="4:5" x14ac:dyDescent="0.3">
      <c r="D2814">
        <v>20</v>
      </c>
      <c r="E2814" t="s">
        <v>23</v>
      </c>
    </row>
    <row r="2815" spans="4:5" x14ac:dyDescent="0.3">
      <c r="D2815">
        <v>14</v>
      </c>
      <c r="E2815" t="s">
        <v>23</v>
      </c>
    </row>
    <row r="2816" spans="4:5" x14ac:dyDescent="0.3">
      <c r="D2816">
        <v>11</v>
      </c>
      <c r="E2816" t="s">
        <v>23</v>
      </c>
    </row>
    <row r="2817" spans="4:5" x14ac:dyDescent="0.3">
      <c r="D2817">
        <v>16</v>
      </c>
      <c r="E2817" t="s">
        <v>23</v>
      </c>
    </row>
    <row r="2818" spans="4:5" x14ac:dyDescent="0.3">
      <c r="D2818">
        <v>16</v>
      </c>
      <c r="E2818" t="s">
        <v>23</v>
      </c>
    </row>
    <row r="2819" spans="4:5" x14ac:dyDescent="0.3">
      <c r="D2819">
        <v>23</v>
      </c>
      <c r="E2819" t="s">
        <v>23</v>
      </c>
    </row>
    <row r="2820" spans="4:5" x14ac:dyDescent="0.3">
      <c r="D2820">
        <v>14</v>
      </c>
      <c r="E2820" t="s">
        <v>23</v>
      </c>
    </row>
    <row r="2821" spans="4:5" x14ac:dyDescent="0.3">
      <c r="D2821">
        <v>22</v>
      </c>
      <c r="E2821" t="s">
        <v>23</v>
      </c>
    </row>
    <row r="2822" spans="4:5" x14ac:dyDescent="0.3">
      <c r="D2822">
        <v>15</v>
      </c>
      <c r="E2822" t="s">
        <v>23</v>
      </c>
    </row>
    <row r="2823" spans="4:5" x14ac:dyDescent="0.3">
      <c r="D2823">
        <v>18</v>
      </c>
      <c r="E2823" t="s">
        <v>23</v>
      </c>
    </row>
    <row r="2824" spans="4:5" x14ac:dyDescent="0.3">
      <c r="D2824">
        <v>16</v>
      </c>
      <c r="E2824" t="s">
        <v>23</v>
      </c>
    </row>
    <row r="2825" spans="4:5" x14ac:dyDescent="0.3">
      <c r="D2825">
        <v>12</v>
      </c>
      <c r="E2825" t="s">
        <v>23</v>
      </c>
    </row>
    <row r="2826" spans="4:5" x14ac:dyDescent="0.3">
      <c r="D2826">
        <v>11</v>
      </c>
      <c r="E2826" t="s">
        <v>23</v>
      </c>
    </row>
    <row r="2827" spans="4:5" x14ac:dyDescent="0.3">
      <c r="D2827">
        <v>12</v>
      </c>
      <c r="E2827" t="s">
        <v>23</v>
      </c>
    </row>
    <row r="2828" spans="4:5" x14ac:dyDescent="0.3">
      <c r="D2828">
        <v>14</v>
      </c>
      <c r="E2828" t="s">
        <v>23</v>
      </c>
    </row>
    <row r="2829" spans="4:5" x14ac:dyDescent="0.3">
      <c r="D2829">
        <v>19</v>
      </c>
      <c r="E2829" t="s">
        <v>23</v>
      </c>
    </row>
    <row r="2830" spans="4:5" x14ac:dyDescent="0.3">
      <c r="D2830">
        <v>13</v>
      </c>
      <c r="E2830" t="s">
        <v>23</v>
      </c>
    </row>
    <row r="2831" spans="4:5" x14ac:dyDescent="0.3">
      <c r="D2831">
        <v>13</v>
      </c>
      <c r="E2831" t="s">
        <v>23</v>
      </c>
    </row>
    <row r="2832" spans="4:5" x14ac:dyDescent="0.3">
      <c r="D2832">
        <v>12</v>
      </c>
      <c r="E2832" t="s">
        <v>23</v>
      </c>
    </row>
    <row r="2833" spans="4:5" x14ac:dyDescent="0.3">
      <c r="D2833">
        <v>19</v>
      </c>
      <c r="E2833" t="s">
        <v>23</v>
      </c>
    </row>
    <row r="2834" spans="4:5" x14ac:dyDescent="0.3">
      <c r="D2834">
        <v>25</v>
      </c>
      <c r="E2834" t="s">
        <v>23</v>
      </c>
    </row>
    <row r="2835" spans="4:5" x14ac:dyDescent="0.3">
      <c r="D2835">
        <v>13</v>
      </c>
      <c r="E2835" t="s">
        <v>23</v>
      </c>
    </row>
    <row r="2836" spans="4:5" x14ac:dyDescent="0.3">
      <c r="D2836">
        <v>12</v>
      </c>
      <c r="E2836" t="s">
        <v>23</v>
      </c>
    </row>
    <row r="2837" spans="4:5" x14ac:dyDescent="0.3">
      <c r="D2837">
        <v>12</v>
      </c>
      <c r="E2837" t="s">
        <v>23</v>
      </c>
    </row>
    <row r="2838" spans="4:5" x14ac:dyDescent="0.3">
      <c r="D2838">
        <v>15</v>
      </c>
      <c r="E2838" t="s">
        <v>23</v>
      </c>
    </row>
    <row r="2839" spans="4:5" x14ac:dyDescent="0.3">
      <c r="D2839">
        <v>17</v>
      </c>
      <c r="E2839" t="s">
        <v>23</v>
      </c>
    </row>
    <row r="2840" spans="4:5" x14ac:dyDescent="0.3">
      <c r="D2840">
        <v>16</v>
      </c>
      <c r="E2840" t="s">
        <v>23</v>
      </c>
    </row>
    <row r="2841" spans="4:5" x14ac:dyDescent="0.3">
      <c r="D2841">
        <v>14</v>
      </c>
      <c r="E2841" t="s">
        <v>23</v>
      </c>
    </row>
    <row r="2842" spans="4:5" x14ac:dyDescent="0.3">
      <c r="D2842">
        <v>23</v>
      </c>
      <c r="E2842" t="s">
        <v>23</v>
      </c>
    </row>
    <row r="2843" spans="4:5" x14ac:dyDescent="0.3">
      <c r="D2843">
        <v>14</v>
      </c>
      <c r="E2843" t="s">
        <v>23</v>
      </c>
    </row>
    <row r="2844" spans="4:5" x14ac:dyDescent="0.3">
      <c r="D2844">
        <v>11</v>
      </c>
      <c r="E2844" t="s">
        <v>23</v>
      </c>
    </row>
    <row r="2845" spans="4:5" x14ac:dyDescent="0.3">
      <c r="D2845">
        <v>11</v>
      </c>
      <c r="E2845" t="s">
        <v>23</v>
      </c>
    </row>
    <row r="2846" spans="4:5" x14ac:dyDescent="0.3">
      <c r="D2846">
        <v>13</v>
      </c>
      <c r="E2846" t="s">
        <v>23</v>
      </c>
    </row>
    <row r="2847" spans="4:5" x14ac:dyDescent="0.3">
      <c r="D2847">
        <v>19</v>
      </c>
      <c r="E2847" t="s">
        <v>23</v>
      </c>
    </row>
    <row r="2848" spans="4:5" x14ac:dyDescent="0.3">
      <c r="D2848">
        <v>12</v>
      </c>
      <c r="E2848" t="s">
        <v>23</v>
      </c>
    </row>
    <row r="2849" spans="4:5" x14ac:dyDescent="0.3">
      <c r="D2849">
        <v>19</v>
      </c>
      <c r="E2849" t="s">
        <v>23</v>
      </c>
    </row>
    <row r="2850" spans="4:5" x14ac:dyDescent="0.3">
      <c r="D2850">
        <v>21</v>
      </c>
      <c r="E2850" t="s">
        <v>23</v>
      </c>
    </row>
    <row r="2851" spans="4:5" x14ac:dyDescent="0.3">
      <c r="D2851">
        <v>14</v>
      </c>
      <c r="E2851" t="s">
        <v>23</v>
      </c>
    </row>
    <row r="2852" spans="4:5" x14ac:dyDescent="0.3">
      <c r="D2852">
        <v>15</v>
      </c>
      <c r="E2852" t="s">
        <v>23</v>
      </c>
    </row>
    <row r="2853" spans="4:5" x14ac:dyDescent="0.3">
      <c r="D2853">
        <v>17</v>
      </c>
      <c r="E2853" t="s">
        <v>23</v>
      </c>
    </row>
    <row r="2854" spans="4:5" x14ac:dyDescent="0.3">
      <c r="D2854">
        <v>12</v>
      </c>
      <c r="E2854" t="s">
        <v>23</v>
      </c>
    </row>
    <row r="2855" spans="4:5" x14ac:dyDescent="0.3">
      <c r="D2855">
        <v>16</v>
      </c>
      <c r="E2855" t="s">
        <v>23</v>
      </c>
    </row>
    <row r="2856" spans="4:5" x14ac:dyDescent="0.3">
      <c r="D2856">
        <v>18</v>
      </c>
      <c r="E2856" t="s">
        <v>23</v>
      </c>
    </row>
    <row r="2857" spans="4:5" x14ac:dyDescent="0.3">
      <c r="D2857">
        <v>17</v>
      </c>
      <c r="E2857" t="s">
        <v>23</v>
      </c>
    </row>
    <row r="2858" spans="4:5" x14ac:dyDescent="0.3">
      <c r="D2858">
        <v>11</v>
      </c>
      <c r="E2858" t="s">
        <v>23</v>
      </c>
    </row>
    <row r="2859" spans="4:5" x14ac:dyDescent="0.3">
      <c r="D2859">
        <v>16</v>
      </c>
      <c r="E2859" t="s">
        <v>23</v>
      </c>
    </row>
    <row r="2860" spans="4:5" x14ac:dyDescent="0.3">
      <c r="D2860">
        <v>12</v>
      </c>
      <c r="E2860" t="s">
        <v>23</v>
      </c>
    </row>
    <row r="2861" spans="4:5" x14ac:dyDescent="0.3">
      <c r="D2861">
        <v>12</v>
      </c>
      <c r="E2861" t="s">
        <v>23</v>
      </c>
    </row>
    <row r="2862" spans="4:5" x14ac:dyDescent="0.3">
      <c r="D2862">
        <v>13</v>
      </c>
      <c r="E2862" t="s">
        <v>23</v>
      </c>
    </row>
    <row r="2863" spans="4:5" x14ac:dyDescent="0.3">
      <c r="D2863">
        <v>19</v>
      </c>
      <c r="E2863" t="s">
        <v>23</v>
      </c>
    </row>
    <row r="2864" spans="4:5" x14ac:dyDescent="0.3">
      <c r="D2864">
        <v>12</v>
      </c>
      <c r="E2864" t="s">
        <v>23</v>
      </c>
    </row>
    <row r="2865" spans="4:5" x14ac:dyDescent="0.3">
      <c r="D2865">
        <v>20</v>
      </c>
      <c r="E2865" t="s">
        <v>23</v>
      </c>
    </row>
    <row r="2866" spans="4:5" x14ac:dyDescent="0.3">
      <c r="D2866">
        <v>21</v>
      </c>
      <c r="E2866" t="s">
        <v>23</v>
      </c>
    </row>
    <row r="2867" spans="4:5" x14ac:dyDescent="0.3">
      <c r="D2867">
        <v>11</v>
      </c>
      <c r="E2867" t="s">
        <v>23</v>
      </c>
    </row>
    <row r="2868" spans="4:5" x14ac:dyDescent="0.3">
      <c r="D2868">
        <v>11</v>
      </c>
      <c r="E2868" t="s">
        <v>23</v>
      </c>
    </row>
    <row r="2869" spans="4:5" x14ac:dyDescent="0.3">
      <c r="D2869">
        <v>16</v>
      </c>
      <c r="E2869" t="s">
        <v>23</v>
      </c>
    </row>
    <row r="2870" spans="4:5" x14ac:dyDescent="0.3">
      <c r="D2870">
        <v>18</v>
      </c>
      <c r="E2870" t="s">
        <v>23</v>
      </c>
    </row>
    <row r="2871" spans="4:5" x14ac:dyDescent="0.3">
      <c r="D2871">
        <v>13</v>
      </c>
      <c r="E2871" t="s">
        <v>23</v>
      </c>
    </row>
    <row r="2872" spans="4:5" x14ac:dyDescent="0.3">
      <c r="D2872">
        <v>17</v>
      </c>
      <c r="E2872" t="s">
        <v>23</v>
      </c>
    </row>
    <row r="2873" spans="4:5" x14ac:dyDescent="0.3">
      <c r="D2873">
        <v>14</v>
      </c>
      <c r="E2873" t="s">
        <v>23</v>
      </c>
    </row>
    <row r="2874" spans="4:5" x14ac:dyDescent="0.3">
      <c r="D2874">
        <v>22</v>
      </c>
      <c r="E2874" t="s">
        <v>23</v>
      </c>
    </row>
    <row r="2875" spans="4:5" x14ac:dyDescent="0.3">
      <c r="D2875">
        <v>12</v>
      </c>
      <c r="E2875" t="s">
        <v>23</v>
      </c>
    </row>
    <row r="2876" spans="4:5" x14ac:dyDescent="0.3">
      <c r="D2876">
        <v>13</v>
      </c>
      <c r="E2876" t="s">
        <v>23</v>
      </c>
    </row>
    <row r="2877" spans="4:5" x14ac:dyDescent="0.3">
      <c r="D2877">
        <v>13</v>
      </c>
      <c r="E2877" t="s">
        <v>23</v>
      </c>
    </row>
    <row r="2878" spans="4:5" x14ac:dyDescent="0.3">
      <c r="D2878">
        <v>14</v>
      </c>
      <c r="E2878" t="s">
        <v>23</v>
      </c>
    </row>
    <row r="2879" spans="4:5" x14ac:dyDescent="0.3">
      <c r="D2879">
        <v>11</v>
      </c>
      <c r="E2879" t="s">
        <v>23</v>
      </c>
    </row>
    <row r="2880" spans="4:5" x14ac:dyDescent="0.3">
      <c r="D2880">
        <v>11</v>
      </c>
      <c r="E2880" t="s">
        <v>23</v>
      </c>
    </row>
    <row r="2881" spans="4:5" x14ac:dyDescent="0.3">
      <c r="D2881">
        <v>11</v>
      </c>
      <c r="E2881" t="s">
        <v>23</v>
      </c>
    </row>
    <row r="2882" spans="4:5" x14ac:dyDescent="0.3">
      <c r="D2882">
        <v>11</v>
      </c>
      <c r="E2882" t="s">
        <v>23</v>
      </c>
    </row>
    <row r="2883" spans="4:5" x14ac:dyDescent="0.3">
      <c r="D2883">
        <v>12</v>
      </c>
      <c r="E2883" t="s">
        <v>23</v>
      </c>
    </row>
    <row r="2884" spans="4:5" x14ac:dyDescent="0.3">
      <c r="D2884">
        <v>20</v>
      </c>
      <c r="E2884" t="s">
        <v>23</v>
      </c>
    </row>
    <row r="2885" spans="4:5" x14ac:dyDescent="0.3">
      <c r="D2885">
        <v>12</v>
      </c>
      <c r="E2885" t="s">
        <v>23</v>
      </c>
    </row>
    <row r="2886" spans="4:5" x14ac:dyDescent="0.3">
      <c r="D2886">
        <v>12</v>
      </c>
      <c r="E2886" t="s">
        <v>23</v>
      </c>
    </row>
    <row r="2887" spans="4:5" x14ac:dyDescent="0.3">
      <c r="D2887">
        <v>20</v>
      </c>
      <c r="E2887" t="s">
        <v>23</v>
      </c>
    </row>
    <row r="2888" spans="4:5" x14ac:dyDescent="0.3">
      <c r="D2888">
        <v>20</v>
      </c>
      <c r="E2888" t="s">
        <v>23</v>
      </c>
    </row>
    <row r="2889" spans="4:5" x14ac:dyDescent="0.3">
      <c r="D2889">
        <v>13</v>
      </c>
      <c r="E2889" t="s">
        <v>23</v>
      </c>
    </row>
    <row r="2890" spans="4:5" x14ac:dyDescent="0.3">
      <c r="D2890">
        <v>15</v>
      </c>
      <c r="E2890" t="s">
        <v>23</v>
      </c>
    </row>
    <row r="2891" spans="4:5" x14ac:dyDescent="0.3">
      <c r="D2891">
        <v>14</v>
      </c>
      <c r="E2891" t="s">
        <v>23</v>
      </c>
    </row>
    <row r="2892" spans="4:5" x14ac:dyDescent="0.3">
      <c r="D2892">
        <v>13</v>
      </c>
      <c r="E2892" t="s">
        <v>23</v>
      </c>
    </row>
    <row r="2893" spans="4:5" x14ac:dyDescent="0.3">
      <c r="D2893">
        <v>23</v>
      </c>
      <c r="E2893" t="s">
        <v>23</v>
      </c>
    </row>
    <row r="2894" spans="4:5" x14ac:dyDescent="0.3">
      <c r="D2894">
        <v>15</v>
      </c>
      <c r="E2894" t="s">
        <v>23</v>
      </c>
    </row>
    <row r="2895" spans="4:5" x14ac:dyDescent="0.3">
      <c r="D2895">
        <v>11</v>
      </c>
      <c r="E2895" t="s">
        <v>23</v>
      </c>
    </row>
    <row r="2896" spans="4:5" x14ac:dyDescent="0.3">
      <c r="D2896">
        <v>13</v>
      </c>
      <c r="E2896" t="s">
        <v>23</v>
      </c>
    </row>
    <row r="2897" spans="4:5" x14ac:dyDescent="0.3">
      <c r="D2897">
        <v>11</v>
      </c>
      <c r="E2897" t="s">
        <v>23</v>
      </c>
    </row>
    <row r="2898" spans="4:5" x14ac:dyDescent="0.3">
      <c r="D2898">
        <v>11</v>
      </c>
      <c r="E2898" t="s">
        <v>23</v>
      </c>
    </row>
    <row r="2899" spans="4:5" x14ac:dyDescent="0.3">
      <c r="D2899">
        <v>18</v>
      </c>
      <c r="E2899" t="s">
        <v>23</v>
      </c>
    </row>
    <row r="2900" spans="4:5" x14ac:dyDescent="0.3">
      <c r="D2900">
        <v>16</v>
      </c>
      <c r="E2900" t="s">
        <v>23</v>
      </c>
    </row>
    <row r="2901" spans="4:5" x14ac:dyDescent="0.3">
      <c r="D2901">
        <v>22</v>
      </c>
      <c r="E2901" t="s">
        <v>23</v>
      </c>
    </row>
    <row r="2902" spans="4:5" x14ac:dyDescent="0.3">
      <c r="D2902">
        <v>12</v>
      </c>
      <c r="E2902" t="s">
        <v>23</v>
      </c>
    </row>
    <row r="2903" spans="4:5" x14ac:dyDescent="0.3">
      <c r="D2903">
        <v>11</v>
      </c>
      <c r="E2903" t="s">
        <v>23</v>
      </c>
    </row>
    <row r="2904" spans="4:5" x14ac:dyDescent="0.3">
      <c r="D2904">
        <v>14</v>
      </c>
      <c r="E2904" t="s">
        <v>23</v>
      </c>
    </row>
    <row r="2905" spans="4:5" x14ac:dyDescent="0.3">
      <c r="D2905">
        <v>14</v>
      </c>
      <c r="E2905" t="s">
        <v>23</v>
      </c>
    </row>
    <row r="2906" spans="4:5" x14ac:dyDescent="0.3">
      <c r="D2906">
        <v>11</v>
      </c>
      <c r="E2906" t="s">
        <v>23</v>
      </c>
    </row>
    <row r="2907" spans="4:5" x14ac:dyDescent="0.3">
      <c r="D2907">
        <v>12</v>
      </c>
      <c r="E2907" t="s">
        <v>23</v>
      </c>
    </row>
    <row r="2908" spans="4:5" x14ac:dyDescent="0.3">
      <c r="D2908">
        <v>14</v>
      </c>
      <c r="E2908" t="s">
        <v>23</v>
      </c>
    </row>
    <row r="2909" spans="4:5" x14ac:dyDescent="0.3">
      <c r="D2909">
        <v>13</v>
      </c>
      <c r="E2909" t="s">
        <v>23</v>
      </c>
    </row>
    <row r="2910" spans="4:5" x14ac:dyDescent="0.3">
      <c r="D2910">
        <v>11</v>
      </c>
      <c r="E2910" t="s">
        <v>23</v>
      </c>
    </row>
    <row r="2911" spans="4:5" x14ac:dyDescent="0.3">
      <c r="D2911">
        <v>12</v>
      </c>
      <c r="E2911" t="s">
        <v>23</v>
      </c>
    </row>
    <row r="2912" spans="4:5" x14ac:dyDescent="0.3">
      <c r="D2912">
        <v>15</v>
      </c>
      <c r="E2912" t="s">
        <v>23</v>
      </c>
    </row>
    <row r="2913" spans="4:5" x14ac:dyDescent="0.3">
      <c r="D2913">
        <v>14</v>
      </c>
      <c r="E2913" t="s">
        <v>23</v>
      </c>
    </row>
    <row r="2914" spans="4:5" x14ac:dyDescent="0.3">
      <c r="D2914">
        <v>21</v>
      </c>
      <c r="E2914" t="s">
        <v>23</v>
      </c>
    </row>
    <row r="2915" spans="4:5" x14ac:dyDescent="0.3">
      <c r="D2915">
        <v>14</v>
      </c>
      <c r="E2915" t="s">
        <v>23</v>
      </c>
    </row>
    <row r="2916" spans="4:5" x14ac:dyDescent="0.3">
      <c r="D2916">
        <v>12</v>
      </c>
      <c r="E2916" t="s">
        <v>23</v>
      </c>
    </row>
    <row r="2917" spans="4:5" x14ac:dyDescent="0.3">
      <c r="D2917">
        <v>23</v>
      </c>
      <c r="E2917" t="s">
        <v>23</v>
      </c>
    </row>
    <row r="2918" spans="4:5" x14ac:dyDescent="0.3">
      <c r="D2918">
        <v>11</v>
      </c>
      <c r="E2918" t="s">
        <v>23</v>
      </c>
    </row>
    <row r="2919" spans="4:5" x14ac:dyDescent="0.3">
      <c r="D2919">
        <v>12</v>
      </c>
      <c r="E2919" t="s">
        <v>23</v>
      </c>
    </row>
    <row r="2920" spans="4:5" x14ac:dyDescent="0.3">
      <c r="D2920">
        <v>18</v>
      </c>
      <c r="E2920" t="s">
        <v>23</v>
      </c>
    </row>
    <row r="2921" spans="4:5" x14ac:dyDescent="0.3">
      <c r="D2921">
        <v>11</v>
      </c>
      <c r="E2921" t="s">
        <v>23</v>
      </c>
    </row>
    <row r="2922" spans="4:5" x14ac:dyDescent="0.3">
      <c r="D2922">
        <v>14</v>
      </c>
      <c r="E2922" t="s">
        <v>23</v>
      </c>
    </row>
    <row r="2923" spans="4:5" x14ac:dyDescent="0.3">
      <c r="D2923">
        <v>15</v>
      </c>
      <c r="E2923" t="s">
        <v>23</v>
      </c>
    </row>
    <row r="2924" spans="4:5" x14ac:dyDescent="0.3">
      <c r="D2924">
        <v>11</v>
      </c>
      <c r="E2924" t="s">
        <v>23</v>
      </c>
    </row>
    <row r="2925" spans="4:5" x14ac:dyDescent="0.3">
      <c r="D2925">
        <v>20</v>
      </c>
      <c r="E2925" t="s">
        <v>23</v>
      </c>
    </row>
    <row r="2926" spans="4:5" x14ac:dyDescent="0.3">
      <c r="D2926">
        <v>19</v>
      </c>
      <c r="E2926" t="s">
        <v>23</v>
      </c>
    </row>
    <row r="2927" spans="4:5" x14ac:dyDescent="0.3">
      <c r="D2927">
        <v>17</v>
      </c>
      <c r="E2927" t="s">
        <v>23</v>
      </c>
    </row>
    <row r="2928" spans="4:5" x14ac:dyDescent="0.3">
      <c r="D2928">
        <v>11</v>
      </c>
      <c r="E2928" t="s">
        <v>23</v>
      </c>
    </row>
    <row r="2929" spans="4:5" x14ac:dyDescent="0.3">
      <c r="D2929">
        <v>15</v>
      </c>
      <c r="E2929" t="s">
        <v>23</v>
      </c>
    </row>
    <row r="2930" spans="4:5" x14ac:dyDescent="0.3">
      <c r="D2930">
        <v>13</v>
      </c>
      <c r="E2930" t="s">
        <v>23</v>
      </c>
    </row>
    <row r="2931" spans="4:5" x14ac:dyDescent="0.3">
      <c r="D2931">
        <v>14</v>
      </c>
      <c r="E2931" t="s">
        <v>23</v>
      </c>
    </row>
    <row r="2932" spans="4:5" x14ac:dyDescent="0.3">
      <c r="D2932">
        <v>11</v>
      </c>
      <c r="E2932" t="s">
        <v>23</v>
      </c>
    </row>
    <row r="2933" spans="4:5" x14ac:dyDescent="0.3">
      <c r="D2933">
        <v>13</v>
      </c>
      <c r="E2933" t="s">
        <v>23</v>
      </c>
    </row>
    <row r="2934" spans="4:5" x14ac:dyDescent="0.3">
      <c r="D2934">
        <v>23</v>
      </c>
      <c r="E2934" t="s">
        <v>23</v>
      </c>
    </row>
    <row r="2935" spans="4:5" x14ac:dyDescent="0.3">
      <c r="D2935">
        <v>13</v>
      </c>
      <c r="E2935" t="s">
        <v>23</v>
      </c>
    </row>
    <row r="2936" spans="4:5" x14ac:dyDescent="0.3">
      <c r="D2936">
        <v>18</v>
      </c>
      <c r="E2936" t="s">
        <v>23</v>
      </c>
    </row>
    <row r="2937" spans="4:5" x14ac:dyDescent="0.3">
      <c r="D2937">
        <v>12</v>
      </c>
      <c r="E2937" t="s">
        <v>23</v>
      </c>
    </row>
    <row r="2938" spans="4:5" x14ac:dyDescent="0.3">
      <c r="D2938">
        <v>22</v>
      </c>
      <c r="E2938" t="s">
        <v>23</v>
      </c>
    </row>
    <row r="2939" spans="4:5" x14ac:dyDescent="0.3">
      <c r="D2939">
        <v>13</v>
      </c>
      <c r="E2939" t="s">
        <v>23</v>
      </c>
    </row>
    <row r="2940" spans="4:5" x14ac:dyDescent="0.3">
      <c r="D2940">
        <v>15</v>
      </c>
      <c r="E2940" t="s">
        <v>23</v>
      </c>
    </row>
    <row r="2941" spans="4:5" x14ac:dyDescent="0.3">
      <c r="D2941">
        <v>12</v>
      </c>
      <c r="E2941" t="s">
        <v>23</v>
      </c>
    </row>
    <row r="2942" spans="4:5" x14ac:dyDescent="0.3">
      <c r="D2942">
        <v>16</v>
      </c>
      <c r="E2942" t="s">
        <v>23</v>
      </c>
    </row>
    <row r="2943" spans="4:5" x14ac:dyDescent="0.3">
      <c r="D2943">
        <v>11</v>
      </c>
      <c r="E2943" t="s">
        <v>23</v>
      </c>
    </row>
    <row r="2944" spans="4:5" x14ac:dyDescent="0.3">
      <c r="D2944">
        <v>19</v>
      </c>
      <c r="E2944" t="s">
        <v>23</v>
      </c>
    </row>
    <row r="2945" spans="4:5" x14ac:dyDescent="0.3">
      <c r="D2945">
        <v>13</v>
      </c>
      <c r="E2945" t="s">
        <v>23</v>
      </c>
    </row>
    <row r="2946" spans="4:5" x14ac:dyDescent="0.3">
      <c r="D2946">
        <v>11</v>
      </c>
      <c r="E2946" t="s">
        <v>23</v>
      </c>
    </row>
    <row r="2947" spans="4:5" x14ac:dyDescent="0.3">
      <c r="D2947">
        <v>21</v>
      </c>
      <c r="E2947" t="s">
        <v>23</v>
      </c>
    </row>
    <row r="2948" spans="4:5" x14ac:dyDescent="0.3">
      <c r="D2948">
        <v>24</v>
      </c>
      <c r="E2948" t="s">
        <v>23</v>
      </c>
    </row>
    <row r="2949" spans="4:5" x14ac:dyDescent="0.3">
      <c r="D2949">
        <v>17</v>
      </c>
      <c r="E2949" t="s">
        <v>23</v>
      </c>
    </row>
    <row r="2950" spans="4:5" x14ac:dyDescent="0.3">
      <c r="D2950">
        <v>21</v>
      </c>
      <c r="E2950" t="s">
        <v>23</v>
      </c>
    </row>
    <row r="2951" spans="4:5" x14ac:dyDescent="0.3">
      <c r="D2951">
        <v>11</v>
      </c>
      <c r="E2951" t="s">
        <v>23</v>
      </c>
    </row>
    <row r="2952" spans="4:5" x14ac:dyDescent="0.3">
      <c r="D2952">
        <v>20</v>
      </c>
      <c r="E2952" t="s">
        <v>23</v>
      </c>
    </row>
    <row r="2953" spans="4:5" x14ac:dyDescent="0.3">
      <c r="D2953">
        <v>16</v>
      </c>
      <c r="E2953" t="s">
        <v>23</v>
      </c>
    </row>
    <row r="2954" spans="4:5" x14ac:dyDescent="0.3">
      <c r="D2954">
        <v>11</v>
      </c>
      <c r="E2954" t="s">
        <v>23</v>
      </c>
    </row>
    <row r="2955" spans="4:5" x14ac:dyDescent="0.3">
      <c r="D2955">
        <v>11</v>
      </c>
      <c r="E2955" t="s">
        <v>23</v>
      </c>
    </row>
    <row r="2956" spans="4:5" x14ac:dyDescent="0.3">
      <c r="D2956">
        <v>11</v>
      </c>
      <c r="E2956" t="s">
        <v>23</v>
      </c>
    </row>
    <row r="2957" spans="4:5" x14ac:dyDescent="0.3">
      <c r="D2957">
        <v>15</v>
      </c>
      <c r="E2957" t="s">
        <v>23</v>
      </c>
    </row>
    <row r="2958" spans="4:5" x14ac:dyDescent="0.3">
      <c r="D2958">
        <v>24</v>
      </c>
      <c r="E2958" t="s">
        <v>23</v>
      </c>
    </row>
    <row r="2959" spans="4:5" x14ac:dyDescent="0.3">
      <c r="D2959">
        <v>12</v>
      </c>
      <c r="E2959" t="s">
        <v>23</v>
      </c>
    </row>
    <row r="2960" spans="4:5" x14ac:dyDescent="0.3">
      <c r="D2960">
        <v>13</v>
      </c>
      <c r="E2960" t="s">
        <v>23</v>
      </c>
    </row>
    <row r="2961" spans="4:5" x14ac:dyDescent="0.3">
      <c r="D2961">
        <v>13</v>
      </c>
      <c r="E2961" t="s">
        <v>23</v>
      </c>
    </row>
    <row r="2962" spans="4:5" x14ac:dyDescent="0.3">
      <c r="D2962">
        <v>17</v>
      </c>
      <c r="E2962" t="s">
        <v>23</v>
      </c>
    </row>
    <row r="2963" spans="4:5" x14ac:dyDescent="0.3">
      <c r="D2963">
        <v>12</v>
      </c>
      <c r="E2963" t="s">
        <v>23</v>
      </c>
    </row>
    <row r="2964" spans="4:5" x14ac:dyDescent="0.3">
      <c r="D2964">
        <v>14</v>
      </c>
      <c r="E2964" t="s">
        <v>23</v>
      </c>
    </row>
    <row r="2965" spans="4:5" x14ac:dyDescent="0.3">
      <c r="D2965">
        <v>14</v>
      </c>
      <c r="E2965" t="s">
        <v>23</v>
      </c>
    </row>
    <row r="2966" spans="4:5" x14ac:dyDescent="0.3">
      <c r="D2966">
        <v>13</v>
      </c>
      <c r="E2966" t="s">
        <v>23</v>
      </c>
    </row>
    <row r="2967" spans="4:5" x14ac:dyDescent="0.3">
      <c r="D2967">
        <v>15</v>
      </c>
      <c r="E2967" t="s">
        <v>23</v>
      </c>
    </row>
    <row r="2968" spans="4:5" x14ac:dyDescent="0.3">
      <c r="D2968">
        <v>18</v>
      </c>
      <c r="E2968" t="s">
        <v>23</v>
      </c>
    </row>
    <row r="2969" spans="4:5" x14ac:dyDescent="0.3">
      <c r="D2969">
        <v>16</v>
      </c>
      <c r="E2969" t="s">
        <v>23</v>
      </c>
    </row>
    <row r="2970" spans="4:5" x14ac:dyDescent="0.3">
      <c r="D2970">
        <v>24</v>
      </c>
      <c r="E2970" t="s">
        <v>23</v>
      </c>
    </row>
    <row r="2971" spans="4:5" x14ac:dyDescent="0.3">
      <c r="D2971">
        <v>16</v>
      </c>
      <c r="E2971" t="s">
        <v>23</v>
      </c>
    </row>
    <row r="2972" spans="4:5" x14ac:dyDescent="0.3">
      <c r="D2972">
        <v>21</v>
      </c>
      <c r="E2972" t="s">
        <v>23</v>
      </c>
    </row>
    <row r="2973" spans="4:5" x14ac:dyDescent="0.3">
      <c r="D2973">
        <v>20</v>
      </c>
      <c r="E2973" t="s">
        <v>23</v>
      </c>
    </row>
    <row r="2974" spans="4:5" x14ac:dyDescent="0.3">
      <c r="D2974">
        <v>14</v>
      </c>
      <c r="E2974" t="s">
        <v>23</v>
      </c>
    </row>
    <row r="2975" spans="4:5" x14ac:dyDescent="0.3">
      <c r="D2975">
        <v>11</v>
      </c>
      <c r="E2975" t="s">
        <v>23</v>
      </c>
    </row>
    <row r="2976" spans="4:5" x14ac:dyDescent="0.3">
      <c r="D2976">
        <v>14</v>
      </c>
      <c r="E2976" t="s">
        <v>23</v>
      </c>
    </row>
    <row r="2977" spans="4:5" x14ac:dyDescent="0.3">
      <c r="D2977">
        <v>12</v>
      </c>
      <c r="E2977" t="s">
        <v>23</v>
      </c>
    </row>
    <row r="2978" spans="4:5" x14ac:dyDescent="0.3">
      <c r="D2978">
        <v>13</v>
      </c>
      <c r="E2978" t="s">
        <v>23</v>
      </c>
    </row>
    <row r="2979" spans="4:5" x14ac:dyDescent="0.3">
      <c r="D2979">
        <v>22</v>
      </c>
      <c r="E2979" t="s">
        <v>23</v>
      </c>
    </row>
    <row r="2980" spans="4:5" x14ac:dyDescent="0.3">
      <c r="D2980">
        <v>11</v>
      </c>
      <c r="E2980" t="s">
        <v>23</v>
      </c>
    </row>
    <row r="2981" spans="4:5" x14ac:dyDescent="0.3">
      <c r="D2981">
        <v>14</v>
      </c>
      <c r="E2981" t="s">
        <v>23</v>
      </c>
    </row>
    <row r="2982" spans="4:5" x14ac:dyDescent="0.3">
      <c r="D2982">
        <v>11</v>
      </c>
      <c r="E2982" t="s">
        <v>23</v>
      </c>
    </row>
    <row r="2983" spans="4:5" x14ac:dyDescent="0.3">
      <c r="D2983">
        <v>12</v>
      </c>
      <c r="E2983" t="s">
        <v>23</v>
      </c>
    </row>
    <row r="2984" spans="4:5" x14ac:dyDescent="0.3">
      <c r="D2984">
        <v>18</v>
      </c>
      <c r="E2984" t="s">
        <v>23</v>
      </c>
    </row>
    <row r="2985" spans="4:5" x14ac:dyDescent="0.3">
      <c r="D2985">
        <v>12</v>
      </c>
      <c r="E2985" t="s">
        <v>23</v>
      </c>
    </row>
    <row r="2986" spans="4:5" x14ac:dyDescent="0.3">
      <c r="D2986">
        <v>12</v>
      </c>
      <c r="E2986" t="s">
        <v>23</v>
      </c>
    </row>
    <row r="2987" spans="4:5" x14ac:dyDescent="0.3">
      <c r="D2987">
        <v>22</v>
      </c>
      <c r="E2987" t="s">
        <v>23</v>
      </c>
    </row>
    <row r="2988" spans="4:5" x14ac:dyDescent="0.3">
      <c r="D2988">
        <v>19</v>
      </c>
      <c r="E2988" t="s">
        <v>23</v>
      </c>
    </row>
    <row r="2989" spans="4:5" x14ac:dyDescent="0.3">
      <c r="D2989">
        <v>13</v>
      </c>
      <c r="E2989" t="s">
        <v>23</v>
      </c>
    </row>
    <row r="2990" spans="4:5" x14ac:dyDescent="0.3">
      <c r="D2990">
        <v>22</v>
      </c>
      <c r="E2990" t="s">
        <v>23</v>
      </c>
    </row>
    <row r="2991" spans="4:5" x14ac:dyDescent="0.3">
      <c r="D2991">
        <v>24</v>
      </c>
      <c r="E2991" t="s">
        <v>23</v>
      </c>
    </row>
    <row r="2992" spans="4:5" x14ac:dyDescent="0.3">
      <c r="D2992">
        <v>14</v>
      </c>
      <c r="E2992" t="s">
        <v>23</v>
      </c>
    </row>
    <row r="2993" spans="4:5" x14ac:dyDescent="0.3">
      <c r="D2993">
        <v>21</v>
      </c>
      <c r="E2993" t="s">
        <v>23</v>
      </c>
    </row>
    <row r="2994" spans="4:5" x14ac:dyDescent="0.3">
      <c r="D2994">
        <v>20</v>
      </c>
      <c r="E2994" t="s">
        <v>23</v>
      </c>
    </row>
    <row r="2995" spans="4:5" x14ac:dyDescent="0.3">
      <c r="D2995">
        <v>19</v>
      </c>
      <c r="E2995" t="s">
        <v>23</v>
      </c>
    </row>
    <row r="2996" spans="4:5" x14ac:dyDescent="0.3">
      <c r="D2996">
        <v>12</v>
      </c>
      <c r="E2996" t="s">
        <v>23</v>
      </c>
    </row>
    <row r="2997" spans="4:5" x14ac:dyDescent="0.3">
      <c r="D2997">
        <v>12</v>
      </c>
      <c r="E2997" t="s">
        <v>23</v>
      </c>
    </row>
    <row r="2998" spans="4:5" x14ac:dyDescent="0.3">
      <c r="D2998">
        <v>16</v>
      </c>
      <c r="E2998" t="s">
        <v>23</v>
      </c>
    </row>
    <row r="2999" spans="4:5" x14ac:dyDescent="0.3">
      <c r="D2999">
        <v>17</v>
      </c>
      <c r="E2999" t="s">
        <v>23</v>
      </c>
    </row>
    <row r="3000" spans="4:5" x14ac:dyDescent="0.3">
      <c r="D3000">
        <v>14</v>
      </c>
      <c r="E3000" t="s">
        <v>23</v>
      </c>
    </row>
    <row r="3001" spans="4:5" x14ac:dyDescent="0.3">
      <c r="D3001">
        <v>19</v>
      </c>
      <c r="E3001" t="s">
        <v>23</v>
      </c>
    </row>
    <row r="3002" spans="4:5" x14ac:dyDescent="0.3">
      <c r="D3002">
        <v>13</v>
      </c>
      <c r="E3002" t="s">
        <v>23</v>
      </c>
    </row>
    <row r="3003" spans="4:5" x14ac:dyDescent="0.3">
      <c r="D3003">
        <v>19</v>
      </c>
      <c r="E3003" t="s">
        <v>23</v>
      </c>
    </row>
    <row r="3004" spans="4:5" x14ac:dyDescent="0.3">
      <c r="D3004">
        <v>19</v>
      </c>
      <c r="E3004" t="s">
        <v>23</v>
      </c>
    </row>
    <row r="3005" spans="4:5" x14ac:dyDescent="0.3">
      <c r="D3005">
        <v>14</v>
      </c>
      <c r="E3005" t="s">
        <v>23</v>
      </c>
    </row>
    <row r="3006" spans="4:5" x14ac:dyDescent="0.3">
      <c r="D3006">
        <v>16</v>
      </c>
      <c r="E3006" t="s">
        <v>23</v>
      </c>
    </row>
    <row r="3007" spans="4:5" x14ac:dyDescent="0.3">
      <c r="D3007">
        <v>15</v>
      </c>
      <c r="E3007" t="s">
        <v>23</v>
      </c>
    </row>
    <row r="3008" spans="4:5" x14ac:dyDescent="0.3">
      <c r="D3008">
        <v>18</v>
      </c>
      <c r="E3008" t="s">
        <v>23</v>
      </c>
    </row>
    <row r="3009" spans="4:5" x14ac:dyDescent="0.3">
      <c r="D3009">
        <v>13</v>
      </c>
      <c r="E3009" t="s">
        <v>23</v>
      </c>
    </row>
    <row r="3010" spans="4:5" x14ac:dyDescent="0.3">
      <c r="D3010">
        <v>22</v>
      </c>
      <c r="E3010" t="s">
        <v>23</v>
      </c>
    </row>
    <row r="3011" spans="4:5" x14ac:dyDescent="0.3">
      <c r="D3011">
        <v>13</v>
      </c>
      <c r="E3011" t="s">
        <v>23</v>
      </c>
    </row>
    <row r="3012" spans="4:5" x14ac:dyDescent="0.3">
      <c r="D3012">
        <v>11</v>
      </c>
      <c r="E3012" t="s">
        <v>23</v>
      </c>
    </row>
    <row r="3013" spans="4:5" x14ac:dyDescent="0.3">
      <c r="D3013">
        <v>24</v>
      </c>
      <c r="E3013" t="s">
        <v>23</v>
      </c>
    </row>
    <row r="3014" spans="4:5" x14ac:dyDescent="0.3">
      <c r="D3014">
        <v>13</v>
      </c>
      <c r="E3014" t="s">
        <v>23</v>
      </c>
    </row>
    <row r="3015" spans="4:5" x14ac:dyDescent="0.3">
      <c r="D3015">
        <v>14</v>
      </c>
      <c r="E3015" t="s">
        <v>23</v>
      </c>
    </row>
    <row r="3016" spans="4:5" x14ac:dyDescent="0.3">
      <c r="D3016">
        <v>14</v>
      </c>
      <c r="E3016" t="s">
        <v>23</v>
      </c>
    </row>
    <row r="3017" spans="4:5" x14ac:dyDescent="0.3">
      <c r="D3017">
        <v>21</v>
      </c>
      <c r="E3017" t="s">
        <v>23</v>
      </c>
    </row>
    <row r="3018" spans="4:5" x14ac:dyDescent="0.3">
      <c r="D3018">
        <v>13</v>
      </c>
      <c r="E3018" t="s">
        <v>23</v>
      </c>
    </row>
    <row r="3019" spans="4:5" x14ac:dyDescent="0.3">
      <c r="D3019">
        <v>19</v>
      </c>
      <c r="E3019" t="s">
        <v>23</v>
      </c>
    </row>
    <row r="3020" spans="4:5" x14ac:dyDescent="0.3">
      <c r="D3020">
        <v>17</v>
      </c>
      <c r="E3020" t="s">
        <v>23</v>
      </c>
    </row>
    <row r="3021" spans="4:5" x14ac:dyDescent="0.3">
      <c r="D3021">
        <v>18</v>
      </c>
      <c r="E3021" t="s">
        <v>23</v>
      </c>
    </row>
    <row r="3022" spans="4:5" x14ac:dyDescent="0.3">
      <c r="D3022">
        <v>19</v>
      </c>
      <c r="E3022" t="s">
        <v>23</v>
      </c>
    </row>
    <row r="3023" spans="4:5" x14ac:dyDescent="0.3">
      <c r="D3023">
        <v>13</v>
      </c>
      <c r="E3023" t="s">
        <v>23</v>
      </c>
    </row>
    <row r="3024" spans="4:5" x14ac:dyDescent="0.3">
      <c r="D3024">
        <v>18</v>
      </c>
      <c r="E3024" t="s">
        <v>23</v>
      </c>
    </row>
    <row r="3025" spans="4:5" x14ac:dyDescent="0.3">
      <c r="D3025">
        <v>21</v>
      </c>
      <c r="E3025" t="s">
        <v>23</v>
      </c>
    </row>
    <row r="3026" spans="4:5" x14ac:dyDescent="0.3">
      <c r="D3026">
        <v>14</v>
      </c>
      <c r="E3026" t="s">
        <v>23</v>
      </c>
    </row>
    <row r="3027" spans="4:5" x14ac:dyDescent="0.3">
      <c r="D3027">
        <v>17</v>
      </c>
      <c r="E3027" t="s">
        <v>23</v>
      </c>
    </row>
    <row r="3028" spans="4:5" x14ac:dyDescent="0.3">
      <c r="D3028">
        <v>11</v>
      </c>
      <c r="E3028" t="s">
        <v>23</v>
      </c>
    </row>
    <row r="3029" spans="4:5" x14ac:dyDescent="0.3">
      <c r="D3029">
        <v>15</v>
      </c>
      <c r="E3029" t="s">
        <v>23</v>
      </c>
    </row>
    <row r="3030" spans="4:5" x14ac:dyDescent="0.3">
      <c r="D3030">
        <v>25</v>
      </c>
      <c r="E3030" t="s">
        <v>23</v>
      </c>
    </row>
    <row r="3031" spans="4:5" x14ac:dyDescent="0.3">
      <c r="D3031">
        <v>11</v>
      </c>
      <c r="E3031" t="s">
        <v>23</v>
      </c>
    </row>
    <row r="3032" spans="4:5" x14ac:dyDescent="0.3">
      <c r="D3032">
        <v>17</v>
      </c>
      <c r="E3032" t="s">
        <v>23</v>
      </c>
    </row>
    <row r="3033" spans="4:5" x14ac:dyDescent="0.3">
      <c r="D3033">
        <v>13</v>
      </c>
      <c r="E3033" t="s">
        <v>23</v>
      </c>
    </row>
    <row r="3034" spans="4:5" x14ac:dyDescent="0.3">
      <c r="D3034">
        <v>18</v>
      </c>
      <c r="E3034" t="s">
        <v>23</v>
      </c>
    </row>
    <row r="3035" spans="4:5" x14ac:dyDescent="0.3">
      <c r="D3035">
        <v>18</v>
      </c>
      <c r="E3035" t="s">
        <v>23</v>
      </c>
    </row>
    <row r="3036" spans="4:5" x14ac:dyDescent="0.3">
      <c r="D3036">
        <v>12</v>
      </c>
      <c r="E3036" t="s">
        <v>23</v>
      </c>
    </row>
    <row r="3037" spans="4:5" x14ac:dyDescent="0.3">
      <c r="D3037">
        <v>12</v>
      </c>
      <c r="E3037" t="s">
        <v>23</v>
      </c>
    </row>
    <row r="3038" spans="4:5" x14ac:dyDescent="0.3">
      <c r="D3038">
        <v>13</v>
      </c>
      <c r="E3038" t="s">
        <v>23</v>
      </c>
    </row>
    <row r="3039" spans="4:5" x14ac:dyDescent="0.3">
      <c r="D3039">
        <v>21</v>
      </c>
      <c r="E3039" t="s">
        <v>23</v>
      </c>
    </row>
    <row r="3040" spans="4:5" x14ac:dyDescent="0.3">
      <c r="D3040">
        <v>11</v>
      </c>
      <c r="E3040" t="s">
        <v>23</v>
      </c>
    </row>
    <row r="3041" spans="4:5" x14ac:dyDescent="0.3">
      <c r="D3041">
        <v>14</v>
      </c>
      <c r="E3041" t="s">
        <v>23</v>
      </c>
    </row>
    <row r="3042" spans="4:5" x14ac:dyDescent="0.3">
      <c r="D3042">
        <v>12</v>
      </c>
      <c r="E3042" t="s">
        <v>23</v>
      </c>
    </row>
    <row r="3043" spans="4:5" x14ac:dyDescent="0.3">
      <c r="D3043">
        <v>11</v>
      </c>
      <c r="E3043" t="s">
        <v>23</v>
      </c>
    </row>
    <row r="3044" spans="4:5" x14ac:dyDescent="0.3">
      <c r="D3044">
        <v>12</v>
      </c>
      <c r="E3044" t="s">
        <v>23</v>
      </c>
    </row>
    <row r="3045" spans="4:5" x14ac:dyDescent="0.3">
      <c r="D3045">
        <v>15</v>
      </c>
      <c r="E3045" t="s">
        <v>23</v>
      </c>
    </row>
    <row r="3046" spans="4:5" x14ac:dyDescent="0.3">
      <c r="D3046">
        <v>16</v>
      </c>
      <c r="E3046" t="s">
        <v>23</v>
      </c>
    </row>
    <row r="3047" spans="4:5" x14ac:dyDescent="0.3">
      <c r="D3047">
        <v>15</v>
      </c>
      <c r="E3047" t="s">
        <v>23</v>
      </c>
    </row>
    <row r="3048" spans="4:5" x14ac:dyDescent="0.3">
      <c r="D3048">
        <v>24</v>
      </c>
      <c r="E3048" t="s">
        <v>23</v>
      </c>
    </row>
    <row r="3049" spans="4:5" x14ac:dyDescent="0.3">
      <c r="D3049">
        <v>13</v>
      </c>
      <c r="E3049" t="s">
        <v>23</v>
      </c>
    </row>
    <row r="3050" spans="4:5" x14ac:dyDescent="0.3">
      <c r="D3050">
        <v>11</v>
      </c>
      <c r="E3050" t="s">
        <v>23</v>
      </c>
    </row>
    <row r="3051" spans="4:5" x14ac:dyDescent="0.3">
      <c r="D3051">
        <v>13</v>
      </c>
      <c r="E3051" t="s">
        <v>23</v>
      </c>
    </row>
    <row r="3052" spans="4:5" x14ac:dyDescent="0.3">
      <c r="D3052">
        <v>13</v>
      </c>
      <c r="E3052" t="s">
        <v>23</v>
      </c>
    </row>
    <row r="3053" spans="4:5" x14ac:dyDescent="0.3">
      <c r="D3053">
        <v>18</v>
      </c>
      <c r="E3053" t="s">
        <v>23</v>
      </c>
    </row>
    <row r="3054" spans="4:5" x14ac:dyDescent="0.3">
      <c r="D3054">
        <v>16</v>
      </c>
      <c r="E3054" t="s">
        <v>23</v>
      </c>
    </row>
    <row r="3055" spans="4:5" x14ac:dyDescent="0.3">
      <c r="D3055">
        <v>19</v>
      </c>
      <c r="E3055" t="s">
        <v>23</v>
      </c>
    </row>
    <row r="3056" spans="4:5" x14ac:dyDescent="0.3">
      <c r="D3056">
        <v>22</v>
      </c>
      <c r="E3056" t="s">
        <v>23</v>
      </c>
    </row>
    <row r="3057" spans="4:5" x14ac:dyDescent="0.3">
      <c r="D3057">
        <v>11</v>
      </c>
      <c r="E3057" t="s">
        <v>23</v>
      </c>
    </row>
    <row r="3058" spans="4:5" x14ac:dyDescent="0.3">
      <c r="D3058">
        <v>20</v>
      </c>
      <c r="E3058" t="s">
        <v>23</v>
      </c>
    </row>
    <row r="3059" spans="4:5" x14ac:dyDescent="0.3">
      <c r="D3059">
        <v>18</v>
      </c>
      <c r="E3059" t="s">
        <v>23</v>
      </c>
    </row>
    <row r="3060" spans="4:5" x14ac:dyDescent="0.3">
      <c r="D3060">
        <v>14</v>
      </c>
      <c r="E3060" t="s">
        <v>23</v>
      </c>
    </row>
    <row r="3061" spans="4:5" x14ac:dyDescent="0.3">
      <c r="D3061">
        <v>22</v>
      </c>
      <c r="E3061" t="s">
        <v>23</v>
      </c>
    </row>
    <row r="3062" spans="4:5" x14ac:dyDescent="0.3">
      <c r="D3062">
        <v>13</v>
      </c>
      <c r="E3062" t="s">
        <v>23</v>
      </c>
    </row>
    <row r="3063" spans="4:5" x14ac:dyDescent="0.3">
      <c r="D3063">
        <v>17</v>
      </c>
      <c r="E3063" t="s">
        <v>23</v>
      </c>
    </row>
    <row r="3064" spans="4:5" x14ac:dyDescent="0.3">
      <c r="D3064">
        <v>15</v>
      </c>
      <c r="E3064" t="s">
        <v>23</v>
      </c>
    </row>
    <row r="3065" spans="4:5" x14ac:dyDescent="0.3">
      <c r="D3065">
        <v>17</v>
      </c>
      <c r="E3065" t="s">
        <v>23</v>
      </c>
    </row>
    <row r="3066" spans="4:5" x14ac:dyDescent="0.3">
      <c r="D3066">
        <v>11</v>
      </c>
      <c r="E3066" t="s">
        <v>23</v>
      </c>
    </row>
    <row r="3067" spans="4:5" x14ac:dyDescent="0.3">
      <c r="D3067">
        <v>18</v>
      </c>
      <c r="E3067" t="s">
        <v>23</v>
      </c>
    </row>
    <row r="3068" spans="4:5" x14ac:dyDescent="0.3">
      <c r="D3068">
        <v>15</v>
      </c>
      <c r="E3068" t="s">
        <v>23</v>
      </c>
    </row>
    <row r="3069" spans="4:5" x14ac:dyDescent="0.3">
      <c r="D3069">
        <v>24</v>
      </c>
      <c r="E3069" t="s">
        <v>23</v>
      </c>
    </row>
    <row r="3070" spans="4:5" x14ac:dyDescent="0.3">
      <c r="D3070">
        <v>12</v>
      </c>
      <c r="E3070" t="s">
        <v>23</v>
      </c>
    </row>
    <row r="3071" spans="4:5" x14ac:dyDescent="0.3">
      <c r="D3071">
        <v>11</v>
      </c>
      <c r="E3071" t="s">
        <v>23</v>
      </c>
    </row>
    <row r="3072" spans="4:5" x14ac:dyDescent="0.3">
      <c r="D3072">
        <v>11</v>
      </c>
      <c r="E3072" t="s">
        <v>23</v>
      </c>
    </row>
    <row r="3073" spans="4:5" x14ac:dyDescent="0.3">
      <c r="D3073">
        <v>12</v>
      </c>
      <c r="E3073" t="s">
        <v>23</v>
      </c>
    </row>
    <row r="3074" spans="4:5" x14ac:dyDescent="0.3">
      <c r="D3074">
        <v>15</v>
      </c>
      <c r="E3074" t="s">
        <v>23</v>
      </c>
    </row>
    <row r="3075" spans="4:5" x14ac:dyDescent="0.3">
      <c r="D3075">
        <v>17</v>
      </c>
      <c r="E3075" t="s">
        <v>23</v>
      </c>
    </row>
    <row r="3076" spans="4:5" x14ac:dyDescent="0.3">
      <c r="D3076">
        <v>12</v>
      </c>
      <c r="E3076" t="s">
        <v>23</v>
      </c>
    </row>
    <row r="3077" spans="4:5" x14ac:dyDescent="0.3">
      <c r="D3077">
        <v>15</v>
      </c>
      <c r="E3077" t="s">
        <v>23</v>
      </c>
    </row>
    <row r="3078" spans="4:5" x14ac:dyDescent="0.3">
      <c r="D3078">
        <v>13</v>
      </c>
      <c r="E3078" t="s">
        <v>23</v>
      </c>
    </row>
    <row r="3079" spans="4:5" x14ac:dyDescent="0.3">
      <c r="D3079">
        <v>14</v>
      </c>
      <c r="E3079" t="s">
        <v>23</v>
      </c>
    </row>
    <row r="3080" spans="4:5" x14ac:dyDescent="0.3">
      <c r="D3080">
        <v>14</v>
      </c>
      <c r="E3080" t="s">
        <v>23</v>
      </c>
    </row>
    <row r="3081" spans="4:5" x14ac:dyDescent="0.3">
      <c r="D3081">
        <v>16</v>
      </c>
      <c r="E3081" t="s">
        <v>23</v>
      </c>
    </row>
    <row r="3082" spans="4:5" x14ac:dyDescent="0.3">
      <c r="D3082">
        <v>20</v>
      </c>
      <c r="E3082" t="s">
        <v>23</v>
      </c>
    </row>
    <row r="3083" spans="4:5" x14ac:dyDescent="0.3">
      <c r="D3083">
        <v>13</v>
      </c>
      <c r="E3083" t="s">
        <v>23</v>
      </c>
    </row>
    <row r="3084" spans="4:5" x14ac:dyDescent="0.3">
      <c r="D3084">
        <v>18</v>
      </c>
      <c r="E3084" t="s">
        <v>23</v>
      </c>
    </row>
    <row r="3085" spans="4:5" x14ac:dyDescent="0.3">
      <c r="D3085">
        <v>13</v>
      </c>
      <c r="E3085" t="s">
        <v>23</v>
      </c>
    </row>
    <row r="3086" spans="4:5" x14ac:dyDescent="0.3">
      <c r="D3086">
        <v>15</v>
      </c>
      <c r="E3086" t="s">
        <v>23</v>
      </c>
    </row>
    <row r="3087" spans="4:5" x14ac:dyDescent="0.3">
      <c r="D3087">
        <v>14</v>
      </c>
      <c r="E3087" t="s">
        <v>23</v>
      </c>
    </row>
    <row r="3088" spans="4:5" x14ac:dyDescent="0.3">
      <c r="D3088">
        <v>22</v>
      </c>
      <c r="E3088" t="s">
        <v>23</v>
      </c>
    </row>
    <row r="3089" spans="4:5" x14ac:dyDescent="0.3">
      <c r="D3089">
        <v>12</v>
      </c>
      <c r="E3089" t="s">
        <v>23</v>
      </c>
    </row>
    <row r="3090" spans="4:5" x14ac:dyDescent="0.3">
      <c r="D3090">
        <v>18</v>
      </c>
      <c r="E3090" t="s">
        <v>23</v>
      </c>
    </row>
    <row r="3091" spans="4:5" x14ac:dyDescent="0.3">
      <c r="D3091">
        <v>12</v>
      </c>
      <c r="E3091" t="s">
        <v>23</v>
      </c>
    </row>
    <row r="3092" spans="4:5" x14ac:dyDescent="0.3">
      <c r="D3092">
        <v>16</v>
      </c>
      <c r="E3092" t="s">
        <v>23</v>
      </c>
    </row>
    <row r="3093" spans="4:5" x14ac:dyDescent="0.3">
      <c r="D3093">
        <v>13</v>
      </c>
      <c r="E3093" t="s">
        <v>23</v>
      </c>
    </row>
    <row r="3094" spans="4:5" x14ac:dyDescent="0.3">
      <c r="D3094">
        <v>13</v>
      </c>
      <c r="E3094" t="s">
        <v>23</v>
      </c>
    </row>
    <row r="3095" spans="4:5" x14ac:dyDescent="0.3">
      <c r="D3095">
        <v>12</v>
      </c>
      <c r="E3095" t="s">
        <v>23</v>
      </c>
    </row>
    <row r="3096" spans="4:5" x14ac:dyDescent="0.3">
      <c r="D3096">
        <v>11</v>
      </c>
      <c r="E3096" t="s">
        <v>23</v>
      </c>
    </row>
    <row r="3097" spans="4:5" x14ac:dyDescent="0.3">
      <c r="D3097">
        <v>16</v>
      </c>
      <c r="E3097" t="s">
        <v>23</v>
      </c>
    </row>
    <row r="3098" spans="4:5" x14ac:dyDescent="0.3">
      <c r="D3098">
        <v>12</v>
      </c>
      <c r="E3098" t="s">
        <v>23</v>
      </c>
    </row>
    <row r="3099" spans="4:5" x14ac:dyDescent="0.3">
      <c r="D3099">
        <v>14</v>
      </c>
      <c r="E3099" t="s">
        <v>23</v>
      </c>
    </row>
    <row r="3100" spans="4:5" x14ac:dyDescent="0.3">
      <c r="D3100">
        <v>14</v>
      </c>
      <c r="E3100" t="s">
        <v>23</v>
      </c>
    </row>
    <row r="3101" spans="4:5" x14ac:dyDescent="0.3">
      <c r="D3101">
        <v>22</v>
      </c>
      <c r="E3101" t="s">
        <v>23</v>
      </c>
    </row>
    <row r="3102" spans="4:5" x14ac:dyDescent="0.3">
      <c r="D3102">
        <v>16</v>
      </c>
      <c r="E3102" t="s">
        <v>23</v>
      </c>
    </row>
    <row r="3103" spans="4:5" x14ac:dyDescent="0.3">
      <c r="D3103">
        <v>11</v>
      </c>
      <c r="E3103" t="s">
        <v>23</v>
      </c>
    </row>
    <row r="3104" spans="4:5" x14ac:dyDescent="0.3">
      <c r="D3104">
        <v>15</v>
      </c>
      <c r="E3104" t="s">
        <v>23</v>
      </c>
    </row>
    <row r="3105" spans="4:5" x14ac:dyDescent="0.3">
      <c r="D3105">
        <v>14</v>
      </c>
      <c r="E3105" t="s">
        <v>23</v>
      </c>
    </row>
    <row r="3106" spans="4:5" x14ac:dyDescent="0.3">
      <c r="D3106">
        <v>13</v>
      </c>
      <c r="E3106" t="s">
        <v>23</v>
      </c>
    </row>
    <row r="3107" spans="4:5" x14ac:dyDescent="0.3">
      <c r="D3107">
        <v>17</v>
      </c>
      <c r="E3107" t="s">
        <v>23</v>
      </c>
    </row>
    <row r="3108" spans="4:5" x14ac:dyDescent="0.3">
      <c r="D3108">
        <v>11</v>
      </c>
      <c r="E3108" t="s">
        <v>23</v>
      </c>
    </row>
    <row r="3109" spans="4:5" x14ac:dyDescent="0.3">
      <c r="D3109">
        <v>19</v>
      </c>
      <c r="E3109" t="s">
        <v>23</v>
      </c>
    </row>
    <row r="3110" spans="4:5" x14ac:dyDescent="0.3">
      <c r="D3110">
        <v>14</v>
      </c>
      <c r="E3110" t="s">
        <v>23</v>
      </c>
    </row>
    <row r="3111" spans="4:5" x14ac:dyDescent="0.3">
      <c r="D3111">
        <v>13</v>
      </c>
      <c r="E3111" t="s">
        <v>23</v>
      </c>
    </row>
    <row r="3112" spans="4:5" x14ac:dyDescent="0.3">
      <c r="D3112">
        <v>12</v>
      </c>
      <c r="E3112" t="s">
        <v>23</v>
      </c>
    </row>
    <row r="3113" spans="4:5" x14ac:dyDescent="0.3">
      <c r="D3113">
        <v>12</v>
      </c>
      <c r="E3113" t="s">
        <v>23</v>
      </c>
    </row>
    <row r="3114" spans="4:5" x14ac:dyDescent="0.3">
      <c r="D3114">
        <v>15</v>
      </c>
      <c r="E3114" t="s">
        <v>23</v>
      </c>
    </row>
    <row r="3115" spans="4:5" x14ac:dyDescent="0.3">
      <c r="D3115">
        <v>13</v>
      </c>
      <c r="E3115" t="s">
        <v>23</v>
      </c>
    </row>
    <row r="3116" spans="4:5" x14ac:dyDescent="0.3">
      <c r="D3116">
        <v>18</v>
      </c>
      <c r="E3116" t="s">
        <v>23</v>
      </c>
    </row>
    <row r="3117" spans="4:5" x14ac:dyDescent="0.3">
      <c r="D3117">
        <v>20</v>
      </c>
      <c r="E3117" t="s">
        <v>23</v>
      </c>
    </row>
    <row r="3118" spans="4:5" x14ac:dyDescent="0.3">
      <c r="D3118">
        <v>19</v>
      </c>
      <c r="E3118" t="s">
        <v>23</v>
      </c>
    </row>
    <row r="3119" spans="4:5" x14ac:dyDescent="0.3">
      <c r="D3119">
        <v>18</v>
      </c>
      <c r="E3119" t="s">
        <v>23</v>
      </c>
    </row>
    <row r="3120" spans="4:5" x14ac:dyDescent="0.3">
      <c r="D3120">
        <v>13</v>
      </c>
      <c r="E3120" t="s">
        <v>23</v>
      </c>
    </row>
    <row r="3121" spans="4:5" x14ac:dyDescent="0.3">
      <c r="D3121">
        <v>14</v>
      </c>
      <c r="E3121" t="s">
        <v>23</v>
      </c>
    </row>
    <row r="3122" spans="4:5" x14ac:dyDescent="0.3">
      <c r="D3122">
        <v>15</v>
      </c>
      <c r="E3122" t="s">
        <v>23</v>
      </c>
    </row>
    <row r="3123" spans="4:5" x14ac:dyDescent="0.3">
      <c r="D3123">
        <v>22</v>
      </c>
      <c r="E3123" t="s">
        <v>23</v>
      </c>
    </row>
    <row r="3124" spans="4:5" x14ac:dyDescent="0.3">
      <c r="D3124">
        <v>22</v>
      </c>
      <c r="E3124" t="s">
        <v>23</v>
      </c>
    </row>
    <row r="3125" spans="4:5" x14ac:dyDescent="0.3">
      <c r="D3125">
        <v>16</v>
      </c>
      <c r="E3125" t="s">
        <v>23</v>
      </c>
    </row>
    <row r="3126" spans="4:5" x14ac:dyDescent="0.3">
      <c r="D3126">
        <v>17</v>
      </c>
      <c r="E3126" t="s">
        <v>23</v>
      </c>
    </row>
    <row r="3127" spans="4:5" x14ac:dyDescent="0.3">
      <c r="D3127">
        <v>14</v>
      </c>
      <c r="E3127" t="s">
        <v>23</v>
      </c>
    </row>
    <row r="3128" spans="4:5" x14ac:dyDescent="0.3">
      <c r="D3128">
        <v>15</v>
      </c>
      <c r="E3128" t="s">
        <v>23</v>
      </c>
    </row>
    <row r="3129" spans="4:5" x14ac:dyDescent="0.3">
      <c r="D3129">
        <v>20</v>
      </c>
      <c r="E3129" t="s">
        <v>23</v>
      </c>
    </row>
    <row r="3130" spans="4:5" x14ac:dyDescent="0.3">
      <c r="D3130">
        <v>14</v>
      </c>
      <c r="E3130" t="s">
        <v>23</v>
      </c>
    </row>
    <row r="3131" spans="4:5" x14ac:dyDescent="0.3">
      <c r="D3131">
        <v>17</v>
      </c>
      <c r="E3131" t="s">
        <v>23</v>
      </c>
    </row>
    <row r="3132" spans="4:5" x14ac:dyDescent="0.3">
      <c r="D3132">
        <v>22</v>
      </c>
      <c r="E3132" t="s">
        <v>23</v>
      </c>
    </row>
    <row r="3133" spans="4:5" x14ac:dyDescent="0.3">
      <c r="D3133">
        <v>13</v>
      </c>
      <c r="E3133" t="s">
        <v>23</v>
      </c>
    </row>
    <row r="3134" spans="4:5" x14ac:dyDescent="0.3">
      <c r="D3134">
        <v>19</v>
      </c>
      <c r="E3134" t="s">
        <v>23</v>
      </c>
    </row>
    <row r="3135" spans="4:5" x14ac:dyDescent="0.3">
      <c r="D3135">
        <v>14</v>
      </c>
      <c r="E3135" t="s">
        <v>23</v>
      </c>
    </row>
    <row r="3136" spans="4:5" x14ac:dyDescent="0.3">
      <c r="D3136">
        <v>22</v>
      </c>
      <c r="E3136" t="s">
        <v>23</v>
      </c>
    </row>
    <row r="3137" spans="4:5" x14ac:dyDescent="0.3">
      <c r="D3137">
        <v>17</v>
      </c>
      <c r="E3137" t="s">
        <v>23</v>
      </c>
    </row>
    <row r="3138" spans="4:5" x14ac:dyDescent="0.3">
      <c r="D3138">
        <v>16</v>
      </c>
      <c r="E3138" t="s">
        <v>23</v>
      </c>
    </row>
    <row r="3139" spans="4:5" x14ac:dyDescent="0.3">
      <c r="D3139">
        <v>11</v>
      </c>
      <c r="E3139" t="s">
        <v>23</v>
      </c>
    </row>
    <row r="3140" spans="4:5" x14ac:dyDescent="0.3">
      <c r="D3140">
        <v>11</v>
      </c>
      <c r="E3140" t="s">
        <v>23</v>
      </c>
    </row>
    <row r="3141" spans="4:5" x14ac:dyDescent="0.3">
      <c r="D3141">
        <v>14</v>
      </c>
      <c r="E3141" t="s">
        <v>23</v>
      </c>
    </row>
    <row r="3142" spans="4:5" x14ac:dyDescent="0.3">
      <c r="D3142">
        <v>11</v>
      </c>
      <c r="E3142" t="s">
        <v>23</v>
      </c>
    </row>
    <row r="3143" spans="4:5" x14ac:dyDescent="0.3">
      <c r="D3143">
        <v>15</v>
      </c>
      <c r="E3143" t="s">
        <v>23</v>
      </c>
    </row>
    <row r="3144" spans="4:5" x14ac:dyDescent="0.3">
      <c r="D3144">
        <v>20</v>
      </c>
      <c r="E3144" t="s">
        <v>23</v>
      </c>
    </row>
    <row r="3145" spans="4:5" x14ac:dyDescent="0.3">
      <c r="D3145">
        <v>12</v>
      </c>
      <c r="E3145" t="s">
        <v>23</v>
      </c>
    </row>
    <row r="3146" spans="4:5" x14ac:dyDescent="0.3">
      <c r="D3146">
        <v>11</v>
      </c>
      <c r="E3146" t="s">
        <v>23</v>
      </c>
    </row>
    <row r="3147" spans="4:5" x14ac:dyDescent="0.3">
      <c r="D3147">
        <v>17</v>
      </c>
      <c r="E3147" t="s">
        <v>23</v>
      </c>
    </row>
    <row r="3148" spans="4:5" x14ac:dyDescent="0.3">
      <c r="D3148">
        <v>11</v>
      </c>
      <c r="E3148" t="s">
        <v>23</v>
      </c>
    </row>
    <row r="3149" spans="4:5" x14ac:dyDescent="0.3">
      <c r="D3149">
        <v>14</v>
      </c>
      <c r="E3149" t="s">
        <v>23</v>
      </c>
    </row>
    <row r="3150" spans="4:5" x14ac:dyDescent="0.3">
      <c r="D3150">
        <v>19</v>
      </c>
      <c r="E3150" t="s">
        <v>23</v>
      </c>
    </row>
    <row r="3151" spans="4:5" x14ac:dyDescent="0.3">
      <c r="D3151">
        <v>13</v>
      </c>
      <c r="E3151" t="s">
        <v>23</v>
      </c>
    </row>
    <row r="3152" spans="4:5" x14ac:dyDescent="0.3">
      <c r="D3152">
        <v>12</v>
      </c>
      <c r="E3152" t="s">
        <v>23</v>
      </c>
    </row>
    <row r="3153" spans="4:5" x14ac:dyDescent="0.3">
      <c r="D3153">
        <v>17</v>
      </c>
      <c r="E3153" t="s">
        <v>23</v>
      </c>
    </row>
    <row r="3154" spans="4:5" x14ac:dyDescent="0.3">
      <c r="D3154">
        <v>11</v>
      </c>
      <c r="E3154" t="s">
        <v>23</v>
      </c>
    </row>
    <row r="3155" spans="4:5" x14ac:dyDescent="0.3">
      <c r="D3155">
        <v>12</v>
      </c>
      <c r="E3155" t="s">
        <v>23</v>
      </c>
    </row>
    <row r="3156" spans="4:5" x14ac:dyDescent="0.3">
      <c r="D3156">
        <v>13</v>
      </c>
      <c r="E3156" t="s">
        <v>23</v>
      </c>
    </row>
    <row r="3157" spans="4:5" x14ac:dyDescent="0.3">
      <c r="D3157">
        <v>13</v>
      </c>
      <c r="E3157" t="s">
        <v>23</v>
      </c>
    </row>
    <row r="3158" spans="4:5" x14ac:dyDescent="0.3">
      <c r="D3158">
        <v>20</v>
      </c>
      <c r="E3158" t="s">
        <v>23</v>
      </c>
    </row>
    <row r="3159" spans="4:5" x14ac:dyDescent="0.3">
      <c r="D3159">
        <v>17</v>
      </c>
      <c r="E3159" t="s">
        <v>23</v>
      </c>
    </row>
    <row r="3160" spans="4:5" x14ac:dyDescent="0.3">
      <c r="D3160">
        <v>13</v>
      </c>
      <c r="E3160" t="s">
        <v>23</v>
      </c>
    </row>
    <row r="3161" spans="4:5" x14ac:dyDescent="0.3">
      <c r="D3161">
        <v>17</v>
      </c>
      <c r="E3161" t="s">
        <v>23</v>
      </c>
    </row>
    <row r="3162" spans="4:5" x14ac:dyDescent="0.3">
      <c r="D3162">
        <v>12</v>
      </c>
      <c r="E3162" t="s">
        <v>23</v>
      </c>
    </row>
    <row r="3163" spans="4:5" x14ac:dyDescent="0.3">
      <c r="D3163">
        <v>13</v>
      </c>
      <c r="E3163" t="s">
        <v>23</v>
      </c>
    </row>
    <row r="3164" spans="4:5" x14ac:dyDescent="0.3">
      <c r="D3164">
        <v>12</v>
      </c>
      <c r="E3164" t="s">
        <v>23</v>
      </c>
    </row>
    <row r="3165" spans="4:5" x14ac:dyDescent="0.3">
      <c r="D3165">
        <v>22</v>
      </c>
      <c r="E3165" t="s">
        <v>23</v>
      </c>
    </row>
    <row r="3166" spans="4:5" x14ac:dyDescent="0.3">
      <c r="D3166">
        <v>11</v>
      </c>
      <c r="E3166" t="s">
        <v>23</v>
      </c>
    </row>
    <row r="3167" spans="4:5" x14ac:dyDescent="0.3">
      <c r="D3167">
        <v>22</v>
      </c>
      <c r="E3167" t="s">
        <v>23</v>
      </c>
    </row>
    <row r="3168" spans="4:5" x14ac:dyDescent="0.3">
      <c r="D3168">
        <v>18</v>
      </c>
      <c r="E3168" t="s">
        <v>23</v>
      </c>
    </row>
    <row r="3169" spans="4:5" x14ac:dyDescent="0.3">
      <c r="D3169">
        <v>13</v>
      </c>
      <c r="E3169" t="s">
        <v>23</v>
      </c>
    </row>
    <row r="3170" spans="4:5" x14ac:dyDescent="0.3">
      <c r="D3170">
        <v>18</v>
      </c>
      <c r="E3170" t="s">
        <v>23</v>
      </c>
    </row>
    <row r="3171" spans="4:5" x14ac:dyDescent="0.3">
      <c r="D3171">
        <v>20</v>
      </c>
      <c r="E3171" t="s">
        <v>23</v>
      </c>
    </row>
    <row r="3172" spans="4:5" x14ac:dyDescent="0.3">
      <c r="D3172">
        <v>13</v>
      </c>
      <c r="E3172" t="s">
        <v>23</v>
      </c>
    </row>
    <row r="3173" spans="4:5" x14ac:dyDescent="0.3">
      <c r="D3173">
        <v>12</v>
      </c>
      <c r="E3173" t="s">
        <v>23</v>
      </c>
    </row>
    <row r="3174" spans="4:5" x14ac:dyDescent="0.3">
      <c r="D3174">
        <v>13</v>
      </c>
      <c r="E3174" t="s">
        <v>23</v>
      </c>
    </row>
    <row r="3175" spans="4:5" x14ac:dyDescent="0.3">
      <c r="D3175">
        <v>13</v>
      </c>
      <c r="E3175" t="s">
        <v>23</v>
      </c>
    </row>
    <row r="3176" spans="4:5" x14ac:dyDescent="0.3">
      <c r="D3176">
        <v>12</v>
      </c>
      <c r="E3176" t="s">
        <v>23</v>
      </c>
    </row>
    <row r="3177" spans="4:5" x14ac:dyDescent="0.3">
      <c r="D3177">
        <v>11</v>
      </c>
      <c r="E3177" t="s">
        <v>23</v>
      </c>
    </row>
    <row r="3178" spans="4:5" x14ac:dyDescent="0.3">
      <c r="D3178">
        <v>18</v>
      </c>
      <c r="E3178" t="s">
        <v>23</v>
      </c>
    </row>
    <row r="3179" spans="4:5" x14ac:dyDescent="0.3">
      <c r="D3179">
        <v>18</v>
      </c>
      <c r="E3179" t="s">
        <v>23</v>
      </c>
    </row>
    <row r="3180" spans="4:5" x14ac:dyDescent="0.3">
      <c r="D3180">
        <v>11</v>
      </c>
      <c r="E3180" t="s">
        <v>23</v>
      </c>
    </row>
    <row r="3181" spans="4:5" x14ac:dyDescent="0.3">
      <c r="D3181">
        <v>23</v>
      </c>
      <c r="E3181" t="s">
        <v>23</v>
      </c>
    </row>
    <row r="3182" spans="4:5" x14ac:dyDescent="0.3">
      <c r="D3182">
        <v>13</v>
      </c>
      <c r="E3182" t="s">
        <v>23</v>
      </c>
    </row>
    <row r="3183" spans="4:5" x14ac:dyDescent="0.3">
      <c r="D3183">
        <v>13</v>
      </c>
      <c r="E3183" t="s">
        <v>23</v>
      </c>
    </row>
    <row r="3184" spans="4:5" x14ac:dyDescent="0.3">
      <c r="D3184">
        <v>17</v>
      </c>
      <c r="E3184" t="s">
        <v>23</v>
      </c>
    </row>
    <row r="3185" spans="4:5" x14ac:dyDescent="0.3">
      <c r="D3185">
        <v>19</v>
      </c>
      <c r="E3185" t="s">
        <v>23</v>
      </c>
    </row>
    <row r="3186" spans="4:5" x14ac:dyDescent="0.3">
      <c r="D3186">
        <v>12</v>
      </c>
      <c r="E3186" t="s">
        <v>23</v>
      </c>
    </row>
    <row r="3187" spans="4:5" x14ac:dyDescent="0.3">
      <c r="D3187">
        <v>22</v>
      </c>
      <c r="E3187" t="s">
        <v>23</v>
      </c>
    </row>
    <row r="3188" spans="4:5" x14ac:dyDescent="0.3">
      <c r="D3188">
        <v>12</v>
      </c>
      <c r="E3188" t="s">
        <v>23</v>
      </c>
    </row>
    <row r="3189" spans="4:5" x14ac:dyDescent="0.3">
      <c r="D3189">
        <v>11</v>
      </c>
      <c r="E3189" t="s">
        <v>23</v>
      </c>
    </row>
    <row r="3190" spans="4:5" x14ac:dyDescent="0.3">
      <c r="D3190">
        <v>15</v>
      </c>
      <c r="E3190" t="s">
        <v>23</v>
      </c>
    </row>
    <row r="3191" spans="4:5" x14ac:dyDescent="0.3">
      <c r="D3191">
        <v>13</v>
      </c>
      <c r="E3191" t="s">
        <v>23</v>
      </c>
    </row>
    <row r="3192" spans="4:5" x14ac:dyDescent="0.3">
      <c r="D3192">
        <v>12</v>
      </c>
      <c r="E3192" t="s">
        <v>23</v>
      </c>
    </row>
    <row r="3193" spans="4:5" x14ac:dyDescent="0.3">
      <c r="D3193">
        <v>14</v>
      </c>
      <c r="E3193" t="s">
        <v>23</v>
      </c>
    </row>
    <row r="3194" spans="4:5" x14ac:dyDescent="0.3">
      <c r="D3194">
        <v>13</v>
      </c>
      <c r="E3194" t="s">
        <v>23</v>
      </c>
    </row>
    <row r="3195" spans="4:5" x14ac:dyDescent="0.3">
      <c r="D3195">
        <v>25</v>
      </c>
      <c r="E3195" t="s">
        <v>23</v>
      </c>
    </row>
    <row r="3196" spans="4:5" x14ac:dyDescent="0.3">
      <c r="D3196">
        <v>17</v>
      </c>
      <c r="E3196" t="s">
        <v>23</v>
      </c>
    </row>
    <row r="3197" spans="4:5" x14ac:dyDescent="0.3">
      <c r="D3197">
        <v>11</v>
      </c>
      <c r="E3197" t="s">
        <v>23</v>
      </c>
    </row>
    <row r="3198" spans="4:5" x14ac:dyDescent="0.3">
      <c r="D3198">
        <v>18</v>
      </c>
      <c r="E3198" t="s">
        <v>23</v>
      </c>
    </row>
    <row r="3199" spans="4:5" x14ac:dyDescent="0.3">
      <c r="D3199">
        <v>20</v>
      </c>
      <c r="E3199" t="s">
        <v>23</v>
      </c>
    </row>
    <row r="3200" spans="4:5" x14ac:dyDescent="0.3">
      <c r="D3200">
        <v>14</v>
      </c>
      <c r="E3200" t="s">
        <v>23</v>
      </c>
    </row>
    <row r="3201" spans="4:5" x14ac:dyDescent="0.3">
      <c r="D3201">
        <v>21</v>
      </c>
      <c r="E3201" t="s">
        <v>23</v>
      </c>
    </row>
    <row r="3202" spans="4:5" x14ac:dyDescent="0.3">
      <c r="D3202">
        <v>13</v>
      </c>
      <c r="E3202" t="s">
        <v>23</v>
      </c>
    </row>
    <row r="3203" spans="4:5" x14ac:dyDescent="0.3">
      <c r="D3203">
        <v>12</v>
      </c>
      <c r="E3203" t="s">
        <v>23</v>
      </c>
    </row>
    <row r="3204" spans="4:5" x14ac:dyDescent="0.3">
      <c r="D3204">
        <v>14</v>
      </c>
      <c r="E3204" t="s">
        <v>23</v>
      </c>
    </row>
    <row r="3205" spans="4:5" x14ac:dyDescent="0.3">
      <c r="D3205">
        <v>21</v>
      </c>
      <c r="E3205" t="s">
        <v>23</v>
      </c>
    </row>
    <row r="3206" spans="4:5" x14ac:dyDescent="0.3">
      <c r="D3206">
        <v>17</v>
      </c>
      <c r="E3206" t="s">
        <v>23</v>
      </c>
    </row>
    <row r="3207" spans="4:5" x14ac:dyDescent="0.3">
      <c r="D3207">
        <v>11</v>
      </c>
      <c r="E3207" t="s">
        <v>23</v>
      </c>
    </row>
    <row r="3208" spans="4:5" x14ac:dyDescent="0.3">
      <c r="D3208">
        <v>14</v>
      </c>
      <c r="E3208" t="s">
        <v>23</v>
      </c>
    </row>
    <row r="3209" spans="4:5" x14ac:dyDescent="0.3">
      <c r="D3209">
        <v>17</v>
      </c>
      <c r="E3209" t="s">
        <v>23</v>
      </c>
    </row>
    <row r="3210" spans="4:5" x14ac:dyDescent="0.3">
      <c r="D3210">
        <v>13</v>
      </c>
      <c r="E3210" t="s">
        <v>23</v>
      </c>
    </row>
    <row r="3211" spans="4:5" x14ac:dyDescent="0.3">
      <c r="D3211">
        <v>25</v>
      </c>
      <c r="E3211" t="s">
        <v>23</v>
      </c>
    </row>
    <row r="3212" spans="4:5" x14ac:dyDescent="0.3">
      <c r="D3212">
        <v>15</v>
      </c>
      <c r="E3212" t="s">
        <v>23</v>
      </c>
    </row>
    <row r="3213" spans="4:5" x14ac:dyDescent="0.3">
      <c r="D3213">
        <v>14</v>
      </c>
      <c r="E3213" t="s">
        <v>23</v>
      </c>
    </row>
    <row r="3214" spans="4:5" x14ac:dyDescent="0.3">
      <c r="D3214">
        <v>19</v>
      </c>
      <c r="E3214" t="s">
        <v>23</v>
      </c>
    </row>
    <row r="3215" spans="4:5" x14ac:dyDescent="0.3">
      <c r="D3215">
        <v>17</v>
      </c>
      <c r="E3215" t="s">
        <v>23</v>
      </c>
    </row>
    <row r="3216" spans="4:5" x14ac:dyDescent="0.3">
      <c r="D3216">
        <v>14</v>
      </c>
      <c r="E3216" t="s">
        <v>23</v>
      </c>
    </row>
    <row r="3217" spans="4:5" x14ac:dyDescent="0.3">
      <c r="D3217">
        <v>13</v>
      </c>
      <c r="E3217" t="s">
        <v>23</v>
      </c>
    </row>
    <row r="3218" spans="4:5" x14ac:dyDescent="0.3">
      <c r="D3218">
        <v>12</v>
      </c>
      <c r="E3218" t="s">
        <v>23</v>
      </c>
    </row>
    <row r="3219" spans="4:5" x14ac:dyDescent="0.3">
      <c r="D3219">
        <v>11</v>
      </c>
      <c r="E3219" t="s">
        <v>23</v>
      </c>
    </row>
    <row r="3220" spans="4:5" x14ac:dyDescent="0.3">
      <c r="D3220">
        <v>11</v>
      </c>
      <c r="E3220" t="s">
        <v>23</v>
      </c>
    </row>
    <row r="3221" spans="4:5" x14ac:dyDescent="0.3">
      <c r="D3221">
        <v>11</v>
      </c>
      <c r="E3221" t="s">
        <v>23</v>
      </c>
    </row>
    <row r="3222" spans="4:5" x14ac:dyDescent="0.3">
      <c r="D3222">
        <v>14</v>
      </c>
      <c r="E3222" t="s">
        <v>23</v>
      </c>
    </row>
    <row r="3223" spans="4:5" x14ac:dyDescent="0.3">
      <c r="D3223">
        <v>17</v>
      </c>
      <c r="E3223" t="s">
        <v>23</v>
      </c>
    </row>
    <row r="3224" spans="4:5" x14ac:dyDescent="0.3">
      <c r="D3224">
        <v>11</v>
      </c>
      <c r="E3224" t="s">
        <v>23</v>
      </c>
    </row>
    <row r="3225" spans="4:5" x14ac:dyDescent="0.3">
      <c r="D3225">
        <v>14</v>
      </c>
      <c r="E3225" t="s">
        <v>23</v>
      </c>
    </row>
    <row r="3226" spans="4:5" x14ac:dyDescent="0.3">
      <c r="D3226">
        <v>22</v>
      </c>
      <c r="E3226" t="s">
        <v>23</v>
      </c>
    </row>
    <row r="3227" spans="4:5" x14ac:dyDescent="0.3">
      <c r="D3227">
        <v>14</v>
      </c>
      <c r="E3227" t="s">
        <v>23</v>
      </c>
    </row>
    <row r="3228" spans="4:5" x14ac:dyDescent="0.3">
      <c r="D3228">
        <v>20</v>
      </c>
      <c r="E3228" t="s">
        <v>23</v>
      </c>
    </row>
    <row r="3229" spans="4:5" x14ac:dyDescent="0.3">
      <c r="D3229">
        <v>15</v>
      </c>
      <c r="E3229" t="s">
        <v>23</v>
      </c>
    </row>
    <row r="3230" spans="4:5" x14ac:dyDescent="0.3">
      <c r="D3230">
        <v>20</v>
      </c>
      <c r="E3230" t="s">
        <v>23</v>
      </c>
    </row>
    <row r="3231" spans="4:5" x14ac:dyDescent="0.3">
      <c r="D3231">
        <v>14</v>
      </c>
      <c r="E3231" t="s">
        <v>23</v>
      </c>
    </row>
    <row r="3232" spans="4:5" x14ac:dyDescent="0.3">
      <c r="D3232">
        <v>12</v>
      </c>
      <c r="E3232" t="s">
        <v>23</v>
      </c>
    </row>
    <row r="3233" spans="4:5" x14ac:dyDescent="0.3">
      <c r="D3233">
        <v>24</v>
      </c>
      <c r="E3233" t="s">
        <v>23</v>
      </c>
    </row>
    <row r="3234" spans="4:5" x14ac:dyDescent="0.3">
      <c r="D3234">
        <v>12</v>
      </c>
      <c r="E3234" t="s">
        <v>23</v>
      </c>
    </row>
    <row r="3235" spans="4:5" x14ac:dyDescent="0.3">
      <c r="D3235">
        <v>13</v>
      </c>
      <c r="E3235" t="s">
        <v>23</v>
      </c>
    </row>
    <row r="3236" spans="4:5" x14ac:dyDescent="0.3">
      <c r="D3236">
        <v>11</v>
      </c>
      <c r="E3236" t="s">
        <v>23</v>
      </c>
    </row>
    <row r="3237" spans="4:5" x14ac:dyDescent="0.3">
      <c r="D3237">
        <v>14</v>
      </c>
      <c r="E3237" t="s">
        <v>23</v>
      </c>
    </row>
    <row r="3238" spans="4:5" x14ac:dyDescent="0.3">
      <c r="D3238">
        <v>11</v>
      </c>
      <c r="E3238" t="s">
        <v>23</v>
      </c>
    </row>
    <row r="3239" spans="4:5" x14ac:dyDescent="0.3">
      <c r="D3239">
        <v>14</v>
      </c>
      <c r="E3239" t="s">
        <v>23</v>
      </c>
    </row>
    <row r="3240" spans="4:5" x14ac:dyDescent="0.3">
      <c r="D3240">
        <v>16</v>
      </c>
      <c r="E3240" t="s">
        <v>23</v>
      </c>
    </row>
    <row r="3241" spans="4:5" x14ac:dyDescent="0.3">
      <c r="D3241">
        <v>14</v>
      </c>
      <c r="E3241" t="s">
        <v>23</v>
      </c>
    </row>
    <row r="3242" spans="4:5" x14ac:dyDescent="0.3">
      <c r="D3242">
        <v>11</v>
      </c>
      <c r="E3242" t="s">
        <v>23</v>
      </c>
    </row>
    <row r="3243" spans="4:5" x14ac:dyDescent="0.3">
      <c r="D3243">
        <v>12</v>
      </c>
      <c r="E3243" t="s">
        <v>23</v>
      </c>
    </row>
    <row r="3244" spans="4:5" x14ac:dyDescent="0.3">
      <c r="D3244">
        <v>14</v>
      </c>
      <c r="E3244" t="s">
        <v>23</v>
      </c>
    </row>
    <row r="3245" spans="4:5" x14ac:dyDescent="0.3">
      <c r="D3245">
        <v>18</v>
      </c>
      <c r="E3245" t="s">
        <v>23</v>
      </c>
    </row>
    <row r="3246" spans="4:5" x14ac:dyDescent="0.3">
      <c r="D3246">
        <v>13</v>
      </c>
      <c r="E3246" t="s">
        <v>23</v>
      </c>
    </row>
    <row r="3247" spans="4:5" x14ac:dyDescent="0.3">
      <c r="D3247">
        <v>11</v>
      </c>
      <c r="E3247" t="s">
        <v>23</v>
      </c>
    </row>
    <row r="3248" spans="4:5" x14ac:dyDescent="0.3">
      <c r="D3248">
        <v>18</v>
      </c>
      <c r="E3248" t="s">
        <v>23</v>
      </c>
    </row>
    <row r="3249" spans="4:5" x14ac:dyDescent="0.3">
      <c r="D3249">
        <v>15</v>
      </c>
      <c r="E3249" t="s">
        <v>23</v>
      </c>
    </row>
    <row r="3250" spans="4:5" x14ac:dyDescent="0.3">
      <c r="D3250">
        <v>22</v>
      </c>
      <c r="E3250" t="s">
        <v>23</v>
      </c>
    </row>
    <row r="3251" spans="4:5" x14ac:dyDescent="0.3">
      <c r="D3251">
        <v>13</v>
      </c>
      <c r="E3251" t="s">
        <v>23</v>
      </c>
    </row>
    <row r="3252" spans="4:5" x14ac:dyDescent="0.3">
      <c r="D3252">
        <v>12</v>
      </c>
      <c r="E3252" t="s">
        <v>23</v>
      </c>
    </row>
    <row r="3253" spans="4:5" x14ac:dyDescent="0.3">
      <c r="D3253">
        <v>18</v>
      </c>
      <c r="E3253" t="s">
        <v>23</v>
      </c>
    </row>
    <row r="3254" spans="4:5" x14ac:dyDescent="0.3">
      <c r="D3254">
        <v>13</v>
      </c>
      <c r="E3254" t="s">
        <v>23</v>
      </c>
    </row>
    <row r="3255" spans="4:5" x14ac:dyDescent="0.3">
      <c r="D3255">
        <v>12</v>
      </c>
      <c r="E3255" t="s">
        <v>23</v>
      </c>
    </row>
    <row r="3256" spans="4:5" x14ac:dyDescent="0.3">
      <c r="D3256">
        <v>12</v>
      </c>
      <c r="E3256" t="s">
        <v>23</v>
      </c>
    </row>
    <row r="3257" spans="4:5" x14ac:dyDescent="0.3">
      <c r="D3257">
        <v>11</v>
      </c>
      <c r="E3257" t="s">
        <v>23</v>
      </c>
    </row>
    <row r="3258" spans="4:5" x14ac:dyDescent="0.3">
      <c r="D3258">
        <v>11</v>
      </c>
      <c r="E3258" t="s">
        <v>23</v>
      </c>
    </row>
    <row r="3259" spans="4:5" x14ac:dyDescent="0.3">
      <c r="D3259">
        <v>23</v>
      </c>
      <c r="E3259" t="s">
        <v>23</v>
      </c>
    </row>
    <row r="3260" spans="4:5" x14ac:dyDescent="0.3">
      <c r="D3260">
        <v>11</v>
      </c>
      <c r="E3260" t="s">
        <v>23</v>
      </c>
    </row>
    <row r="3261" spans="4:5" x14ac:dyDescent="0.3">
      <c r="D3261">
        <v>19</v>
      </c>
      <c r="E3261" t="s">
        <v>23</v>
      </c>
    </row>
    <row r="3262" spans="4:5" x14ac:dyDescent="0.3">
      <c r="D3262">
        <v>13</v>
      </c>
      <c r="E3262" t="s">
        <v>23</v>
      </c>
    </row>
    <row r="3263" spans="4:5" x14ac:dyDescent="0.3">
      <c r="D3263">
        <v>11</v>
      </c>
      <c r="E3263" t="s">
        <v>23</v>
      </c>
    </row>
    <row r="3264" spans="4:5" x14ac:dyDescent="0.3">
      <c r="D3264">
        <v>12</v>
      </c>
      <c r="E3264" t="s">
        <v>23</v>
      </c>
    </row>
    <row r="3265" spans="4:5" x14ac:dyDescent="0.3">
      <c r="D3265">
        <v>13</v>
      </c>
      <c r="E3265" t="s">
        <v>23</v>
      </c>
    </row>
    <row r="3266" spans="4:5" x14ac:dyDescent="0.3">
      <c r="D3266">
        <v>14</v>
      </c>
      <c r="E3266" t="s">
        <v>23</v>
      </c>
    </row>
    <row r="3267" spans="4:5" x14ac:dyDescent="0.3">
      <c r="D3267">
        <v>16</v>
      </c>
      <c r="E3267" t="s">
        <v>23</v>
      </c>
    </row>
    <row r="3268" spans="4:5" x14ac:dyDescent="0.3">
      <c r="D3268">
        <v>11</v>
      </c>
      <c r="E3268" t="s">
        <v>23</v>
      </c>
    </row>
    <row r="3269" spans="4:5" x14ac:dyDescent="0.3">
      <c r="D3269">
        <v>13</v>
      </c>
      <c r="E3269" t="s">
        <v>23</v>
      </c>
    </row>
    <row r="3270" spans="4:5" x14ac:dyDescent="0.3">
      <c r="D3270">
        <v>17</v>
      </c>
      <c r="E3270" t="s">
        <v>23</v>
      </c>
    </row>
    <row r="3271" spans="4:5" x14ac:dyDescent="0.3">
      <c r="D3271">
        <v>11</v>
      </c>
      <c r="E3271" t="s">
        <v>23</v>
      </c>
    </row>
    <row r="3272" spans="4:5" x14ac:dyDescent="0.3">
      <c r="D3272">
        <v>11</v>
      </c>
      <c r="E3272" t="s">
        <v>23</v>
      </c>
    </row>
    <row r="3273" spans="4:5" x14ac:dyDescent="0.3">
      <c r="D3273">
        <v>15</v>
      </c>
      <c r="E3273" t="s">
        <v>23</v>
      </c>
    </row>
    <row r="3274" spans="4:5" x14ac:dyDescent="0.3">
      <c r="D3274">
        <v>14</v>
      </c>
      <c r="E3274" t="s">
        <v>23</v>
      </c>
    </row>
    <row r="3275" spans="4:5" x14ac:dyDescent="0.3">
      <c r="D3275">
        <v>22</v>
      </c>
      <c r="E3275" t="s">
        <v>23</v>
      </c>
    </row>
    <row r="3276" spans="4:5" x14ac:dyDescent="0.3">
      <c r="D3276">
        <v>16</v>
      </c>
      <c r="E3276" t="s">
        <v>23</v>
      </c>
    </row>
    <row r="3277" spans="4:5" x14ac:dyDescent="0.3">
      <c r="D3277">
        <v>11</v>
      </c>
      <c r="E3277" t="s">
        <v>23</v>
      </c>
    </row>
    <row r="3278" spans="4:5" x14ac:dyDescent="0.3">
      <c r="D3278">
        <v>14</v>
      </c>
      <c r="E3278" t="s">
        <v>23</v>
      </c>
    </row>
    <row r="3279" spans="4:5" x14ac:dyDescent="0.3">
      <c r="D3279">
        <v>16</v>
      </c>
      <c r="E3279" t="s">
        <v>23</v>
      </c>
    </row>
    <row r="3280" spans="4:5" x14ac:dyDescent="0.3">
      <c r="D3280">
        <v>15</v>
      </c>
      <c r="E3280" t="s">
        <v>23</v>
      </c>
    </row>
    <row r="3281" spans="4:5" x14ac:dyDescent="0.3">
      <c r="D3281">
        <v>12</v>
      </c>
      <c r="E3281" t="s">
        <v>23</v>
      </c>
    </row>
    <row r="3282" spans="4:5" x14ac:dyDescent="0.3">
      <c r="D3282">
        <v>20</v>
      </c>
      <c r="E3282" t="s">
        <v>23</v>
      </c>
    </row>
    <row r="3283" spans="4:5" x14ac:dyDescent="0.3">
      <c r="D3283">
        <v>17</v>
      </c>
      <c r="E3283" t="s">
        <v>23</v>
      </c>
    </row>
    <row r="3284" spans="4:5" x14ac:dyDescent="0.3">
      <c r="D3284">
        <v>12</v>
      </c>
      <c r="E3284" t="s">
        <v>23</v>
      </c>
    </row>
    <row r="3285" spans="4:5" x14ac:dyDescent="0.3">
      <c r="D3285">
        <v>20</v>
      </c>
      <c r="E3285" t="s">
        <v>23</v>
      </c>
    </row>
    <row r="3286" spans="4:5" x14ac:dyDescent="0.3">
      <c r="D3286">
        <v>14</v>
      </c>
      <c r="E3286" t="s">
        <v>23</v>
      </c>
    </row>
    <row r="3287" spans="4:5" x14ac:dyDescent="0.3">
      <c r="D3287">
        <v>18</v>
      </c>
      <c r="E3287" t="s">
        <v>23</v>
      </c>
    </row>
    <row r="3288" spans="4:5" x14ac:dyDescent="0.3">
      <c r="D3288">
        <v>11</v>
      </c>
      <c r="E3288" t="s">
        <v>23</v>
      </c>
    </row>
    <row r="3289" spans="4:5" x14ac:dyDescent="0.3">
      <c r="D3289">
        <v>11</v>
      </c>
      <c r="E3289" t="s">
        <v>23</v>
      </c>
    </row>
    <row r="3290" spans="4:5" x14ac:dyDescent="0.3">
      <c r="D3290">
        <v>11</v>
      </c>
      <c r="E3290" t="s">
        <v>23</v>
      </c>
    </row>
    <row r="3291" spans="4:5" x14ac:dyDescent="0.3">
      <c r="D3291">
        <v>15</v>
      </c>
      <c r="E3291" t="s">
        <v>23</v>
      </c>
    </row>
    <row r="3292" spans="4:5" x14ac:dyDescent="0.3">
      <c r="D3292">
        <v>12</v>
      </c>
      <c r="E3292" t="s">
        <v>23</v>
      </c>
    </row>
    <row r="3293" spans="4:5" x14ac:dyDescent="0.3">
      <c r="D3293">
        <v>11</v>
      </c>
      <c r="E3293" t="s">
        <v>23</v>
      </c>
    </row>
    <row r="3294" spans="4:5" x14ac:dyDescent="0.3">
      <c r="D3294">
        <v>15</v>
      </c>
      <c r="E3294" t="s">
        <v>23</v>
      </c>
    </row>
    <row r="3295" spans="4:5" x14ac:dyDescent="0.3">
      <c r="D3295">
        <v>13</v>
      </c>
      <c r="E3295" t="s">
        <v>23</v>
      </c>
    </row>
    <row r="3296" spans="4:5" x14ac:dyDescent="0.3">
      <c r="D3296">
        <v>21</v>
      </c>
      <c r="E3296" t="s">
        <v>23</v>
      </c>
    </row>
    <row r="3297" spans="4:5" x14ac:dyDescent="0.3">
      <c r="D3297">
        <v>11</v>
      </c>
      <c r="E3297" t="s">
        <v>23</v>
      </c>
    </row>
    <row r="3298" spans="4:5" x14ac:dyDescent="0.3">
      <c r="D3298">
        <v>11</v>
      </c>
      <c r="E3298" t="s">
        <v>23</v>
      </c>
    </row>
    <row r="3299" spans="4:5" x14ac:dyDescent="0.3">
      <c r="D3299">
        <v>14</v>
      </c>
      <c r="E3299" t="s">
        <v>23</v>
      </c>
    </row>
    <row r="3300" spans="4:5" x14ac:dyDescent="0.3">
      <c r="D3300">
        <v>11</v>
      </c>
      <c r="E3300" t="s">
        <v>23</v>
      </c>
    </row>
    <row r="3301" spans="4:5" x14ac:dyDescent="0.3">
      <c r="D3301">
        <v>12</v>
      </c>
      <c r="E3301" t="s">
        <v>23</v>
      </c>
    </row>
    <row r="3302" spans="4:5" x14ac:dyDescent="0.3">
      <c r="D3302">
        <v>13</v>
      </c>
      <c r="E3302" t="s">
        <v>23</v>
      </c>
    </row>
    <row r="3303" spans="4:5" x14ac:dyDescent="0.3">
      <c r="D3303">
        <v>18</v>
      </c>
      <c r="E3303" t="s">
        <v>23</v>
      </c>
    </row>
    <row r="3304" spans="4:5" x14ac:dyDescent="0.3">
      <c r="D3304">
        <v>11</v>
      </c>
      <c r="E3304" t="s">
        <v>23</v>
      </c>
    </row>
    <row r="3305" spans="4:5" x14ac:dyDescent="0.3">
      <c r="D3305">
        <v>11</v>
      </c>
      <c r="E3305" t="s">
        <v>23</v>
      </c>
    </row>
    <row r="3306" spans="4:5" x14ac:dyDescent="0.3">
      <c r="D3306">
        <v>13</v>
      </c>
      <c r="E3306" t="s">
        <v>23</v>
      </c>
    </row>
    <row r="3307" spans="4:5" x14ac:dyDescent="0.3">
      <c r="D3307">
        <v>20</v>
      </c>
      <c r="E3307" t="s">
        <v>23</v>
      </c>
    </row>
    <row r="3308" spans="4:5" x14ac:dyDescent="0.3">
      <c r="D3308">
        <v>12</v>
      </c>
      <c r="E3308" t="s">
        <v>23</v>
      </c>
    </row>
    <row r="3309" spans="4:5" x14ac:dyDescent="0.3">
      <c r="D3309">
        <v>19</v>
      </c>
      <c r="E3309" t="s">
        <v>23</v>
      </c>
    </row>
    <row r="3310" spans="4:5" x14ac:dyDescent="0.3">
      <c r="D3310">
        <v>21</v>
      </c>
      <c r="E3310" t="s">
        <v>23</v>
      </c>
    </row>
    <row r="3311" spans="4:5" x14ac:dyDescent="0.3">
      <c r="D3311">
        <v>13</v>
      </c>
      <c r="E3311" t="s">
        <v>23</v>
      </c>
    </row>
    <row r="3312" spans="4:5" x14ac:dyDescent="0.3">
      <c r="D3312">
        <v>16</v>
      </c>
      <c r="E3312" t="s">
        <v>23</v>
      </c>
    </row>
    <row r="3313" spans="4:5" x14ac:dyDescent="0.3">
      <c r="D3313">
        <v>12</v>
      </c>
      <c r="E3313" t="s">
        <v>23</v>
      </c>
    </row>
    <row r="3314" spans="4:5" x14ac:dyDescent="0.3">
      <c r="D3314">
        <v>11</v>
      </c>
      <c r="E3314" t="s">
        <v>23</v>
      </c>
    </row>
    <row r="3315" spans="4:5" x14ac:dyDescent="0.3">
      <c r="D3315">
        <v>12</v>
      </c>
      <c r="E3315" t="s">
        <v>23</v>
      </c>
    </row>
    <row r="3316" spans="4:5" x14ac:dyDescent="0.3">
      <c r="D3316">
        <v>14</v>
      </c>
      <c r="E3316" t="s">
        <v>23</v>
      </c>
    </row>
    <row r="3317" spans="4:5" x14ac:dyDescent="0.3">
      <c r="D3317">
        <v>16</v>
      </c>
      <c r="E3317" t="s">
        <v>23</v>
      </c>
    </row>
    <row r="3318" spans="4:5" x14ac:dyDescent="0.3">
      <c r="D3318">
        <v>13</v>
      </c>
      <c r="E3318" t="s">
        <v>23</v>
      </c>
    </row>
    <row r="3319" spans="4:5" x14ac:dyDescent="0.3">
      <c r="D3319">
        <v>12</v>
      </c>
      <c r="E3319" t="s">
        <v>23</v>
      </c>
    </row>
    <row r="3320" spans="4:5" x14ac:dyDescent="0.3">
      <c r="D3320">
        <v>14</v>
      </c>
      <c r="E3320" t="s">
        <v>23</v>
      </c>
    </row>
    <row r="3321" spans="4:5" x14ac:dyDescent="0.3">
      <c r="D3321">
        <v>19</v>
      </c>
      <c r="E3321" t="s">
        <v>23</v>
      </c>
    </row>
    <row r="3322" spans="4:5" x14ac:dyDescent="0.3">
      <c r="D3322">
        <v>12</v>
      </c>
      <c r="E3322" t="s">
        <v>23</v>
      </c>
    </row>
    <row r="3323" spans="4:5" x14ac:dyDescent="0.3">
      <c r="D3323">
        <v>12</v>
      </c>
      <c r="E3323" t="s">
        <v>23</v>
      </c>
    </row>
    <row r="3324" spans="4:5" x14ac:dyDescent="0.3">
      <c r="D3324">
        <v>17</v>
      </c>
      <c r="E3324" t="s">
        <v>23</v>
      </c>
    </row>
    <row r="3325" spans="4:5" x14ac:dyDescent="0.3">
      <c r="D3325">
        <v>12</v>
      </c>
      <c r="E3325" t="s">
        <v>23</v>
      </c>
    </row>
    <row r="3326" spans="4:5" x14ac:dyDescent="0.3">
      <c r="D3326">
        <v>11</v>
      </c>
      <c r="E3326" t="s">
        <v>23</v>
      </c>
    </row>
    <row r="3327" spans="4:5" x14ac:dyDescent="0.3">
      <c r="D3327">
        <v>18</v>
      </c>
      <c r="E3327" t="s">
        <v>23</v>
      </c>
    </row>
    <row r="3328" spans="4:5" x14ac:dyDescent="0.3">
      <c r="D3328">
        <v>11</v>
      </c>
      <c r="E3328" t="s">
        <v>23</v>
      </c>
    </row>
    <row r="3329" spans="4:5" x14ac:dyDescent="0.3">
      <c r="D3329">
        <v>18</v>
      </c>
      <c r="E3329" t="s">
        <v>23</v>
      </c>
    </row>
    <row r="3330" spans="4:5" x14ac:dyDescent="0.3">
      <c r="D3330">
        <v>18</v>
      </c>
      <c r="E3330" t="s">
        <v>23</v>
      </c>
    </row>
    <row r="3331" spans="4:5" x14ac:dyDescent="0.3">
      <c r="D3331">
        <v>13</v>
      </c>
      <c r="E3331" t="s">
        <v>23</v>
      </c>
    </row>
    <row r="3332" spans="4:5" x14ac:dyDescent="0.3">
      <c r="D3332">
        <v>18</v>
      </c>
      <c r="E3332" t="s">
        <v>23</v>
      </c>
    </row>
    <row r="3333" spans="4:5" x14ac:dyDescent="0.3">
      <c r="D3333">
        <v>11</v>
      </c>
      <c r="E3333" t="s">
        <v>23</v>
      </c>
    </row>
    <row r="3334" spans="4:5" x14ac:dyDescent="0.3">
      <c r="D3334">
        <v>18</v>
      </c>
      <c r="E3334" t="s">
        <v>23</v>
      </c>
    </row>
    <row r="3335" spans="4:5" x14ac:dyDescent="0.3">
      <c r="D3335">
        <v>14</v>
      </c>
      <c r="E3335" t="s">
        <v>23</v>
      </c>
    </row>
    <row r="3336" spans="4:5" x14ac:dyDescent="0.3">
      <c r="D3336">
        <v>12</v>
      </c>
      <c r="E3336" t="s">
        <v>23</v>
      </c>
    </row>
    <row r="3337" spans="4:5" x14ac:dyDescent="0.3">
      <c r="D3337">
        <v>14</v>
      </c>
      <c r="E3337" t="s">
        <v>23</v>
      </c>
    </row>
    <row r="3338" spans="4:5" x14ac:dyDescent="0.3">
      <c r="D3338">
        <v>14</v>
      </c>
      <c r="E3338" t="s">
        <v>23</v>
      </c>
    </row>
    <row r="3339" spans="4:5" x14ac:dyDescent="0.3">
      <c r="D3339">
        <v>13</v>
      </c>
      <c r="E3339" t="s">
        <v>23</v>
      </c>
    </row>
    <row r="3340" spans="4:5" x14ac:dyDescent="0.3">
      <c r="D3340">
        <v>14</v>
      </c>
      <c r="E3340" t="s">
        <v>23</v>
      </c>
    </row>
    <row r="3341" spans="4:5" x14ac:dyDescent="0.3">
      <c r="D3341">
        <v>18</v>
      </c>
      <c r="E3341" t="s">
        <v>23</v>
      </c>
    </row>
    <row r="3342" spans="4:5" x14ac:dyDescent="0.3">
      <c r="D3342">
        <v>15</v>
      </c>
      <c r="E3342" t="s">
        <v>23</v>
      </c>
    </row>
    <row r="3343" spans="4:5" x14ac:dyDescent="0.3">
      <c r="D3343">
        <v>13</v>
      </c>
      <c r="E3343" t="s">
        <v>23</v>
      </c>
    </row>
    <row r="3344" spans="4:5" x14ac:dyDescent="0.3">
      <c r="D3344">
        <v>12</v>
      </c>
      <c r="E3344" t="s">
        <v>23</v>
      </c>
    </row>
    <row r="3345" spans="4:5" x14ac:dyDescent="0.3">
      <c r="D3345">
        <v>13</v>
      </c>
      <c r="E3345" t="s">
        <v>23</v>
      </c>
    </row>
    <row r="3346" spans="4:5" x14ac:dyDescent="0.3">
      <c r="D3346">
        <v>24</v>
      </c>
      <c r="E3346" t="s">
        <v>23</v>
      </c>
    </row>
    <row r="3347" spans="4:5" x14ac:dyDescent="0.3">
      <c r="D3347">
        <v>15</v>
      </c>
      <c r="E3347" t="s">
        <v>23</v>
      </c>
    </row>
    <row r="3348" spans="4:5" x14ac:dyDescent="0.3">
      <c r="D3348">
        <v>11</v>
      </c>
      <c r="E3348" t="s">
        <v>23</v>
      </c>
    </row>
    <row r="3349" spans="4:5" x14ac:dyDescent="0.3">
      <c r="D3349">
        <v>23</v>
      </c>
      <c r="E3349" t="s">
        <v>23</v>
      </c>
    </row>
    <row r="3350" spans="4:5" x14ac:dyDescent="0.3">
      <c r="D3350">
        <v>13</v>
      </c>
      <c r="E3350" t="s">
        <v>23</v>
      </c>
    </row>
    <row r="3351" spans="4:5" x14ac:dyDescent="0.3">
      <c r="D3351">
        <v>11</v>
      </c>
      <c r="E3351" t="s">
        <v>23</v>
      </c>
    </row>
    <row r="3352" spans="4:5" x14ac:dyDescent="0.3">
      <c r="D3352">
        <v>13</v>
      </c>
      <c r="E3352" t="s">
        <v>23</v>
      </c>
    </row>
    <row r="3353" spans="4:5" x14ac:dyDescent="0.3">
      <c r="D3353">
        <v>18</v>
      </c>
      <c r="E3353" t="s">
        <v>23</v>
      </c>
    </row>
    <row r="3354" spans="4:5" x14ac:dyDescent="0.3">
      <c r="D3354">
        <v>14</v>
      </c>
      <c r="E3354" t="s">
        <v>23</v>
      </c>
    </row>
    <row r="3355" spans="4:5" x14ac:dyDescent="0.3">
      <c r="D3355">
        <v>21</v>
      </c>
      <c r="E3355" t="s">
        <v>23</v>
      </c>
    </row>
    <row r="3356" spans="4:5" x14ac:dyDescent="0.3">
      <c r="D3356">
        <v>16</v>
      </c>
      <c r="E3356" t="s">
        <v>23</v>
      </c>
    </row>
    <row r="3357" spans="4:5" x14ac:dyDescent="0.3">
      <c r="D3357">
        <v>11</v>
      </c>
      <c r="E3357" t="s">
        <v>23</v>
      </c>
    </row>
    <row r="3358" spans="4:5" x14ac:dyDescent="0.3">
      <c r="D3358">
        <v>17</v>
      </c>
      <c r="E3358" t="s">
        <v>23</v>
      </c>
    </row>
    <row r="3359" spans="4:5" x14ac:dyDescent="0.3">
      <c r="D3359">
        <v>14</v>
      </c>
      <c r="E3359" t="s">
        <v>23</v>
      </c>
    </row>
    <row r="3360" spans="4:5" x14ac:dyDescent="0.3">
      <c r="D3360">
        <v>14</v>
      </c>
      <c r="E3360" t="s">
        <v>23</v>
      </c>
    </row>
    <row r="3361" spans="4:5" x14ac:dyDescent="0.3">
      <c r="D3361">
        <v>25</v>
      </c>
      <c r="E3361" t="s">
        <v>23</v>
      </c>
    </row>
    <row r="3362" spans="4:5" x14ac:dyDescent="0.3">
      <c r="D3362">
        <v>13</v>
      </c>
      <c r="E3362" t="s">
        <v>23</v>
      </c>
    </row>
    <row r="3363" spans="4:5" x14ac:dyDescent="0.3">
      <c r="D3363">
        <v>14</v>
      </c>
      <c r="E3363" t="s">
        <v>23</v>
      </c>
    </row>
    <row r="3364" spans="4:5" x14ac:dyDescent="0.3">
      <c r="D3364">
        <v>20</v>
      </c>
      <c r="E3364" t="s">
        <v>23</v>
      </c>
    </row>
    <row r="3365" spans="4:5" x14ac:dyDescent="0.3">
      <c r="D3365">
        <v>13</v>
      </c>
      <c r="E3365" t="s">
        <v>23</v>
      </c>
    </row>
    <row r="3366" spans="4:5" x14ac:dyDescent="0.3">
      <c r="D3366">
        <v>13</v>
      </c>
      <c r="E3366" t="s">
        <v>23</v>
      </c>
    </row>
    <row r="3367" spans="4:5" x14ac:dyDescent="0.3">
      <c r="D3367">
        <v>18</v>
      </c>
      <c r="E3367" t="s">
        <v>23</v>
      </c>
    </row>
    <row r="3368" spans="4:5" x14ac:dyDescent="0.3">
      <c r="D3368">
        <v>14</v>
      </c>
      <c r="E3368" t="s">
        <v>23</v>
      </c>
    </row>
    <row r="3369" spans="4:5" x14ac:dyDescent="0.3">
      <c r="D3369">
        <v>14</v>
      </c>
      <c r="E3369" t="s">
        <v>23</v>
      </c>
    </row>
    <row r="3370" spans="4:5" x14ac:dyDescent="0.3">
      <c r="D3370">
        <v>14</v>
      </c>
      <c r="E3370" t="s">
        <v>23</v>
      </c>
    </row>
    <row r="3371" spans="4:5" x14ac:dyDescent="0.3">
      <c r="D3371">
        <v>12</v>
      </c>
      <c r="E3371" t="s">
        <v>23</v>
      </c>
    </row>
    <row r="3372" spans="4:5" x14ac:dyDescent="0.3">
      <c r="D3372">
        <v>13</v>
      </c>
      <c r="E3372" t="s">
        <v>23</v>
      </c>
    </row>
    <row r="3373" spans="4:5" x14ac:dyDescent="0.3">
      <c r="D3373">
        <v>25</v>
      </c>
      <c r="E3373" t="s">
        <v>23</v>
      </c>
    </row>
    <row r="3374" spans="4:5" x14ac:dyDescent="0.3">
      <c r="D3374">
        <v>14</v>
      </c>
      <c r="E3374" t="s">
        <v>23</v>
      </c>
    </row>
    <row r="3375" spans="4:5" x14ac:dyDescent="0.3">
      <c r="D3375">
        <v>17</v>
      </c>
      <c r="E3375" t="s">
        <v>23</v>
      </c>
    </row>
    <row r="3376" spans="4:5" x14ac:dyDescent="0.3">
      <c r="D3376">
        <v>13</v>
      </c>
      <c r="E3376" t="s">
        <v>23</v>
      </c>
    </row>
    <row r="3377" spans="4:5" x14ac:dyDescent="0.3">
      <c r="D3377">
        <v>13</v>
      </c>
      <c r="E3377" t="s">
        <v>23</v>
      </c>
    </row>
    <row r="3378" spans="4:5" x14ac:dyDescent="0.3">
      <c r="D3378">
        <v>20</v>
      </c>
      <c r="E3378" t="s">
        <v>23</v>
      </c>
    </row>
    <row r="3379" spans="4:5" x14ac:dyDescent="0.3">
      <c r="D3379">
        <v>14</v>
      </c>
      <c r="E3379" t="s">
        <v>23</v>
      </c>
    </row>
    <row r="3380" spans="4:5" x14ac:dyDescent="0.3">
      <c r="D3380">
        <v>12</v>
      </c>
      <c r="E3380" t="s">
        <v>23</v>
      </c>
    </row>
    <row r="3381" spans="4:5" x14ac:dyDescent="0.3">
      <c r="D3381">
        <v>14</v>
      </c>
      <c r="E3381" t="s">
        <v>23</v>
      </c>
    </row>
    <row r="3382" spans="4:5" x14ac:dyDescent="0.3">
      <c r="D3382">
        <v>18</v>
      </c>
      <c r="E3382" t="s">
        <v>23</v>
      </c>
    </row>
    <row r="3383" spans="4:5" x14ac:dyDescent="0.3">
      <c r="D3383">
        <v>12</v>
      </c>
      <c r="E3383" t="s">
        <v>23</v>
      </c>
    </row>
    <row r="3384" spans="4:5" x14ac:dyDescent="0.3">
      <c r="D3384">
        <v>23</v>
      </c>
      <c r="E3384" t="s">
        <v>23</v>
      </c>
    </row>
    <row r="3385" spans="4:5" x14ac:dyDescent="0.3">
      <c r="D3385">
        <v>12</v>
      </c>
      <c r="E3385" t="s">
        <v>23</v>
      </c>
    </row>
    <row r="3386" spans="4:5" x14ac:dyDescent="0.3">
      <c r="D3386">
        <v>21</v>
      </c>
      <c r="E3386" t="s">
        <v>23</v>
      </c>
    </row>
    <row r="3387" spans="4:5" x14ac:dyDescent="0.3">
      <c r="D3387">
        <v>14</v>
      </c>
      <c r="E3387" t="s">
        <v>23</v>
      </c>
    </row>
    <row r="3388" spans="4:5" x14ac:dyDescent="0.3">
      <c r="D3388">
        <v>18</v>
      </c>
      <c r="E3388" t="s">
        <v>23</v>
      </c>
    </row>
    <row r="3389" spans="4:5" x14ac:dyDescent="0.3">
      <c r="D3389">
        <v>13</v>
      </c>
      <c r="E3389" t="s">
        <v>23</v>
      </c>
    </row>
    <row r="3390" spans="4:5" x14ac:dyDescent="0.3">
      <c r="D3390">
        <v>11</v>
      </c>
      <c r="E3390" t="s">
        <v>23</v>
      </c>
    </row>
    <row r="3391" spans="4:5" x14ac:dyDescent="0.3">
      <c r="D3391">
        <v>19</v>
      </c>
      <c r="E3391" t="s">
        <v>23</v>
      </c>
    </row>
    <row r="3392" spans="4:5" x14ac:dyDescent="0.3">
      <c r="D3392">
        <v>12</v>
      </c>
      <c r="E3392" t="s">
        <v>23</v>
      </c>
    </row>
    <row r="3393" spans="4:5" x14ac:dyDescent="0.3">
      <c r="D3393">
        <v>12</v>
      </c>
      <c r="E3393" t="s">
        <v>23</v>
      </c>
    </row>
    <row r="3394" spans="4:5" x14ac:dyDescent="0.3">
      <c r="D3394">
        <v>11</v>
      </c>
      <c r="E3394" t="s">
        <v>23</v>
      </c>
    </row>
    <row r="3395" spans="4:5" x14ac:dyDescent="0.3">
      <c r="D3395">
        <v>14</v>
      </c>
      <c r="E3395" t="s">
        <v>23</v>
      </c>
    </row>
    <row r="3396" spans="4:5" x14ac:dyDescent="0.3">
      <c r="D3396">
        <v>12</v>
      </c>
      <c r="E3396" t="s">
        <v>23</v>
      </c>
    </row>
    <row r="3397" spans="4:5" x14ac:dyDescent="0.3">
      <c r="D3397">
        <v>13</v>
      </c>
      <c r="E3397" t="s">
        <v>23</v>
      </c>
    </row>
    <row r="3398" spans="4:5" x14ac:dyDescent="0.3">
      <c r="D3398">
        <v>21</v>
      </c>
      <c r="E3398" t="s">
        <v>23</v>
      </c>
    </row>
    <row r="3399" spans="4:5" x14ac:dyDescent="0.3">
      <c r="D3399">
        <v>21</v>
      </c>
      <c r="E3399" t="s">
        <v>23</v>
      </c>
    </row>
    <row r="3400" spans="4:5" x14ac:dyDescent="0.3">
      <c r="D3400">
        <v>11</v>
      </c>
      <c r="E3400" t="s">
        <v>23</v>
      </c>
    </row>
    <row r="3401" spans="4:5" x14ac:dyDescent="0.3">
      <c r="D3401">
        <v>12</v>
      </c>
      <c r="E3401" t="s">
        <v>23</v>
      </c>
    </row>
    <row r="3402" spans="4:5" x14ac:dyDescent="0.3">
      <c r="D3402">
        <v>18</v>
      </c>
      <c r="E3402" t="s">
        <v>23</v>
      </c>
    </row>
    <row r="3403" spans="4:5" x14ac:dyDescent="0.3">
      <c r="D3403">
        <v>16</v>
      </c>
      <c r="E3403" t="s">
        <v>23</v>
      </c>
    </row>
    <row r="3404" spans="4:5" x14ac:dyDescent="0.3">
      <c r="D3404">
        <v>11</v>
      </c>
      <c r="E3404" t="s">
        <v>23</v>
      </c>
    </row>
    <row r="3405" spans="4:5" x14ac:dyDescent="0.3">
      <c r="D3405">
        <v>19</v>
      </c>
      <c r="E3405" t="s">
        <v>23</v>
      </c>
    </row>
    <row r="3406" spans="4:5" x14ac:dyDescent="0.3">
      <c r="D3406">
        <v>16</v>
      </c>
      <c r="E3406" t="s">
        <v>23</v>
      </c>
    </row>
    <row r="3407" spans="4:5" x14ac:dyDescent="0.3">
      <c r="D3407">
        <v>16</v>
      </c>
      <c r="E3407" t="s">
        <v>23</v>
      </c>
    </row>
    <row r="3408" spans="4:5" x14ac:dyDescent="0.3">
      <c r="D3408">
        <v>13</v>
      </c>
      <c r="E3408" t="s">
        <v>23</v>
      </c>
    </row>
    <row r="3409" spans="4:5" x14ac:dyDescent="0.3">
      <c r="D3409">
        <v>22</v>
      </c>
      <c r="E3409" t="s">
        <v>23</v>
      </c>
    </row>
    <row r="3410" spans="4:5" x14ac:dyDescent="0.3">
      <c r="D3410">
        <v>17</v>
      </c>
      <c r="E3410" t="s">
        <v>23</v>
      </c>
    </row>
    <row r="3411" spans="4:5" x14ac:dyDescent="0.3">
      <c r="D3411">
        <v>14</v>
      </c>
      <c r="E3411" t="s">
        <v>23</v>
      </c>
    </row>
    <row r="3412" spans="4:5" x14ac:dyDescent="0.3">
      <c r="D3412">
        <v>12</v>
      </c>
      <c r="E3412" t="s">
        <v>23</v>
      </c>
    </row>
    <row r="3413" spans="4:5" x14ac:dyDescent="0.3">
      <c r="D3413">
        <v>18</v>
      </c>
      <c r="E3413" t="s">
        <v>23</v>
      </c>
    </row>
    <row r="3414" spans="4:5" x14ac:dyDescent="0.3">
      <c r="D3414">
        <v>15</v>
      </c>
      <c r="E3414" t="s">
        <v>23</v>
      </c>
    </row>
    <row r="3415" spans="4:5" x14ac:dyDescent="0.3">
      <c r="D3415">
        <v>17</v>
      </c>
      <c r="E3415" t="s">
        <v>23</v>
      </c>
    </row>
    <row r="3416" spans="4:5" x14ac:dyDescent="0.3">
      <c r="D3416">
        <v>17</v>
      </c>
      <c r="E3416" t="s">
        <v>23</v>
      </c>
    </row>
    <row r="3417" spans="4:5" x14ac:dyDescent="0.3">
      <c r="D3417">
        <v>14</v>
      </c>
      <c r="E3417" t="s">
        <v>23</v>
      </c>
    </row>
    <row r="3418" spans="4:5" x14ac:dyDescent="0.3">
      <c r="D3418">
        <v>12</v>
      </c>
      <c r="E3418" t="s">
        <v>23</v>
      </c>
    </row>
    <row r="3419" spans="4:5" x14ac:dyDescent="0.3">
      <c r="D3419">
        <v>14</v>
      </c>
      <c r="E3419" t="s">
        <v>23</v>
      </c>
    </row>
    <row r="3420" spans="4:5" x14ac:dyDescent="0.3">
      <c r="D3420">
        <v>15</v>
      </c>
      <c r="E3420" t="s">
        <v>23</v>
      </c>
    </row>
    <row r="3421" spans="4:5" x14ac:dyDescent="0.3">
      <c r="D3421">
        <v>13</v>
      </c>
      <c r="E3421" t="s">
        <v>23</v>
      </c>
    </row>
    <row r="3422" spans="4:5" x14ac:dyDescent="0.3">
      <c r="D3422">
        <v>12</v>
      </c>
      <c r="E3422" t="s">
        <v>23</v>
      </c>
    </row>
    <row r="3423" spans="4:5" x14ac:dyDescent="0.3">
      <c r="D3423">
        <v>13</v>
      </c>
      <c r="E3423" t="s">
        <v>23</v>
      </c>
    </row>
    <row r="3424" spans="4:5" x14ac:dyDescent="0.3">
      <c r="D3424">
        <v>14</v>
      </c>
      <c r="E3424" t="s">
        <v>23</v>
      </c>
    </row>
    <row r="3425" spans="4:5" x14ac:dyDescent="0.3">
      <c r="D3425">
        <v>13</v>
      </c>
      <c r="E3425" t="s">
        <v>23</v>
      </c>
    </row>
    <row r="3426" spans="4:5" x14ac:dyDescent="0.3">
      <c r="D3426">
        <v>11</v>
      </c>
      <c r="E3426" t="s">
        <v>23</v>
      </c>
    </row>
    <row r="3427" spans="4:5" x14ac:dyDescent="0.3">
      <c r="D3427">
        <v>11</v>
      </c>
      <c r="E3427" t="s">
        <v>23</v>
      </c>
    </row>
    <row r="3428" spans="4:5" x14ac:dyDescent="0.3">
      <c r="D3428">
        <v>21</v>
      </c>
      <c r="E3428" t="s">
        <v>23</v>
      </c>
    </row>
    <row r="3429" spans="4:5" x14ac:dyDescent="0.3">
      <c r="D3429">
        <v>18</v>
      </c>
      <c r="E3429" t="s">
        <v>23</v>
      </c>
    </row>
    <row r="3430" spans="4:5" x14ac:dyDescent="0.3">
      <c r="D3430">
        <v>12</v>
      </c>
      <c r="E3430" t="s">
        <v>23</v>
      </c>
    </row>
    <row r="3431" spans="4:5" x14ac:dyDescent="0.3">
      <c r="D3431">
        <v>11</v>
      </c>
      <c r="E3431" t="s">
        <v>23</v>
      </c>
    </row>
    <row r="3432" spans="4:5" x14ac:dyDescent="0.3">
      <c r="D3432">
        <v>15</v>
      </c>
      <c r="E3432" t="s">
        <v>23</v>
      </c>
    </row>
    <row r="3433" spans="4:5" x14ac:dyDescent="0.3">
      <c r="D3433">
        <v>13</v>
      </c>
      <c r="E3433" t="s">
        <v>23</v>
      </c>
    </row>
    <row r="3434" spans="4:5" x14ac:dyDescent="0.3">
      <c r="D3434">
        <v>12</v>
      </c>
      <c r="E3434" t="s">
        <v>23</v>
      </c>
    </row>
    <row r="3435" spans="4:5" x14ac:dyDescent="0.3">
      <c r="D3435">
        <v>17</v>
      </c>
      <c r="E3435" t="s">
        <v>23</v>
      </c>
    </row>
    <row r="3436" spans="4:5" x14ac:dyDescent="0.3">
      <c r="D3436">
        <v>13</v>
      </c>
      <c r="E3436" t="s">
        <v>23</v>
      </c>
    </row>
    <row r="3437" spans="4:5" x14ac:dyDescent="0.3">
      <c r="D3437">
        <v>19</v>
      </c>
      <c r="E3437" t="s">
        <v>23</v>
      </c>
    </row>
    <row r="3438" spans="4:5" x14ac:dyDescent="0.3">
      <c r="D3438">
        <v>19</v>
      </c>
      <c r="E3438" t="s">
        <v>23</v>
      </c>
    </row>
    <row r="3439" spans="4:5" x14ac:dyDescent="0.3">
      <c r="D3439">
        <v>17</v>
      </c>
      <c r="E3439" t="s">
        <v>23</v>
      </c>
    </row>
    <row r="3440" spans="4:5" x14ac:dyDescent="0.3">
      <c r="D3440">
        <v>11</v>
      </c>
      <c r="E3440" t="s">
        <v>23</v>
      </c>
    </row>
    <row r="3441" spans="4:5" x14ac:dyDescent="0.3">
      <c r="D3441">
        <v>15</v>
      </c>
      <c r="E3441" t="s">
        <v>23</v>
      </c>
    </row>
    <row r="3442" spans="4:5" x14ac:dyDescent="0.3">
      <c r="D3442">
        <v>11</v>
      </c>
      <c r="E3442" t="s">
        <v>23</v>
      </c>
    </row>
    <row r="3443" spans="4:5" x14ac:dyDescent="0.3">
      <c r="D3443">
        <v>25</v>
      </c>
      <c r="E3443" t="s">
        <v>23</v>
      </c>
    </row>
    <row r="3444" spans="4:5" x14ac:dyDescent="0.3">
      <c r="D3444">
        <v>14</v>
      </c>
      <c r="E3444" t="s">
        <v>23</v>
      </c>
    </row>
    <row r="3445" spans="4:5" x14ac:dyDescent="0.3">
      <c r="D3445">
        <v>13</v>
      </c>
      <c r="E3445" t="s">
        <v>23</v>
      </c>
    </row>
    <row r="3446" spans="4:5" x14ac:dyDescent="0.3">
      <c r="D3446">
        <v>17</v>
      </c>
      <c r="E3446" t="s">
        <v>23</v>
      </c>
    </row>
    <row r="3447" spans="4:5" x14ac:dyDescent="0.3">
      <c r="D3447">
        <v>13</v>
      </c>
      <c r="E3447" t="s">
        <v>23</v>
      </c>
    </row>
    <row r="3448" spans="4:5" x14ac:dyDescent="0.3">
      <c r="D3448">
        <v>14</v>
      </c>
      <c r="E3448" t="s">
        <v>23</v>
      </c>
    </row>
    <row r="3449" spans="4:5" x14ac:dyDescent="0.3">
      <c r="D3449">
        <v>11</v>
      </c>
      <c r="E3449" t="s">
        <v>23</v>
      </c>
    </row>
    <row r="3450" spans="4:5" x14ac:dyDescent="0.3">
      <c r="D3450">
        <v>12</v>
      </c>
      <c r="E3450" t="s">
        <v>23</v>
      </c>
    </row>
    <row r="3451" spans="4:5" x14ac:dyDescent="0.3">
      <c r="D3451">
        <v>17</v>
      </c>
      <c r="E3451" t="s">
        <v>23</v>
      </c>
    </row>
    <row r="3452" spans="4:5" x14ac:dyDescent="0.3">
      <c r="D3452">
        <v>21</v>
      </c>
      <c r="E3452" t="s">
        <v>23</v>
      </c>
    </row>
    <row r="3453" spans="4:5" x14ac:dyDescent="0.3">
      <c r="D3453">
        <v>16</v>
      </c>
      <c r="E3453" t="s">
        <v>23</v>
      </c>
    </row>
    <row r="3454" spans="4:5" x14ac:dyDescent="0.3">
      <c r="D3454">
        <v>15</v>
      </c>
      <c r="E3454" t="s">
        <v>23</v>
      </c>
    </row>
    <row r="3455" spans="4:5" x14ac:dyDescent="0.3">
      <c r="D3455">
        <v>19</v>
      </c>
      <c r="E3455" t="s">
        <v>23</v>
      </c>
    </row>
    <row r="3456" spans="4:5" x14ac:dyDescent="0.3">
      <c r="D3456">
        <v>12</v>
      </c>
      <c r="E3456" t="s">
        <v>23</v>
      </c>
    </row>
    <row r="3457" spans="4:5" x14ac:dyDescent="0.3">
      <c r="D3457">
        <v>19</v>
      </c>
      <c r="E3457" t="s">
        <v>23</v>
      </c>
    </row>
    <row r="3458" spans="4:5" x14ac:dyDescent="0.3">
      <c r="D3458">
        <v>15</v>
      </c>
      <c r="E3458" t="s">
        <v>23</v>
      </c>
    </row>
    <row r="3459" spans="4:5" x14ac:dyDescent="0.3">
      <c r="D3459">
        <v>20</v>
      </c>
      <c r="E3459" t="s">
        <v>23</v>
      </c>
    </row>
    <row r="3460" spans="4:5" x14ac:dyDescent="0.3">
      <c r="D3460">
        <v>24</v>
      </c>
      <c r="E3460" t="s">
        <v>23</v>
      </c>
    </row>
    <row r="3461" spans="4:5" x14ac:dyDescent="0.3">
      <c r="D3461">
        <v>15</v>
      </c>
      <c r="E3461" t="s">
        <v>23</v>
      </c>
    </row>
    <row r="3462" spans="4:5" x14ac:dyDescent="0.3">
      <c r="D3462">
        <v>13</v>
      </c>
      <c r="E3462" t="s">
        <v>23</v>
      </c>
    </row>
    <row r="3463" spans="4:5" x14ac:dyDescent="0.3">
      <c r="D3463">
        <v>14</v>
      </c>
      <c r="E3463" t="s">
        <v>23</v>
      </c>
    </row>
    <row r="3464" spans="4:5" x14ac:dyDescent="0.3">
      <c r="D3464">
        <v>13</v>
      </c>
      <c r="E3464" t="s">
        <v>23</v>
      </c>
    </row>
    <row r="3465" spans="4:5" x14ac:dyDescent="0.3">
      <c r="D3465">
        <v>11</v>
      </c>
      <c r="E3465" t="s">
        <v>23</v>
      </c>
    </row>
    <row r="3466" spans="4:5" x14ac:dyDescent="0.3">
      <c r="D3466">
        <v>16</v>
      </c>
      <c r="E3466" t="s">
        <v>23</v>
      </c>
    </row>
    <row r="3467" spans="4:5" x14ac:dyDescent="0.3">
      <c r="D3467">
        <v>22</v>
      </c>
      <c r="E3467" t="s">
        <v>23</v>
      </c>
    </row>
    <row r="3468" spans="4:5" x14ac:dyDescent="0.3">
      <c r="D3468">
        <v>14</v>
      </c>
      <c r="E3468" t="s">
        <v>23</v>
      </c>
    </row>
    <row r="3469" spans="4:5" x14ac:dyDescent="0.3">
      <c r="D3469">
        <v>16</v>
      </c>
      <c r="E3469" t="s">
        <v>23</v>
      </c>
    </row>
    <row r="3470" spans="4:5" x14ac:dyDescent="0.3">
      <c r="D3470">
        <v>11</v>
      </c>
      <c r="E3470" t="s">
        <v>23</v>
      </c>
    </row>
    <row r="3471" spans="4:5" x14ac:dyDescent="0.3">
      <c r="D3471">
        <v>25</v>
      </c>
      <c r="E3471" t="s">
        <v>23</v>
      </c>
    </row>
    <row r="3472" spans="4:5" x14ac:dyDescent="0.3">
      <c r="D3472">
        <v>14</v>
      </c>
      <c r="E3472" t="s">
        <v>23</v>
      </c>
    </row>
    <row r="3473" spans="4:5" x14ac:dyDescent="0.3">
      <c r="D3473">
        <v>18</v>
      </c>
      <c r="E3473" t="s">
        <v>23</v>
      </c>
    </row>
    <row r="3474" spans="4:5" x14ac:dyDescent="0.3">
      <c r="D3474">
        <v>11</v>
      </c>
      <c r="E3474" t="s">
        <v>23</v>
      </c>
    </row>
    <row r="3475" spans="4:5" x14ac:dyDescent="0.3">
      <c r="D3475">
        <v>19</v>
      </c>
      <c r="E3475" t="s">
        <v>23</v>
      </c>
    </row>
    <row r="3476" spans="4:5" x14ac:dyDescent="0.3">
      <c r="D3476">
        <v>11</v>
      </c>
      <c r="E3476" t="s">
        <v>23</v>
      </c>
    </row>
    <row r="3477" spans="4:5" x14ac:dyDescent="0.3">
      <c r="D3477">
        <v>12</v>
      </c>
      <c r="E3477" t="s">
        <v>23</v>
      </c>
    </row>
    <row r="3478" spans="4:5" x14ac:dyDescent="0.3">
      <c r="D3478">
        <v>20</v>
      </c>
      <c r="E3478" t="s">
        <v>23</v>
      </c>
    </row>
    <row r="3479" spans="4:5" x14ac:dyDescent="0.3">
      <c r="D3479">
        <v>12</v>
      </c>
      <c r="E3479" t="s">
        <v>23</v>
      </c>
    </row>
    <row r="3480" spans="4:5" x14ac:dyDescent="0.3">
      <c r="D3480">
        <v>14</v>
      </c>
      <c r="E3480" t="s">
        <v>23</v>
      </c>
    </row>
    <row r="3481" spans="4:5" x14ac:dyDescent="0.3">
      <c r="D3481">
        <v>20</v>
      </c>
      <c r="E3481" t="s">
        <v>23</v>
      </c>
    </row>
    <row r="3482" spans="4:5" x14ac:dyDescent="0.3">
      <c r="D3482">
        <v>18</v>
      </c>
      <c r="E3482" t="s">
        <v>23</v>
      </c>
    </row>
    <row r="3483" spans="4:5" x14ac:dyDescent="0.3">
      <c r="D3483">
        <v>14</v>
      </c>
      <c r="E3483" t="s">
        <v>23</v>
      </c>
    </row>
    <row r="3484" spans="4:5" x14ac:dyDescent="0.3">
      <c r="D3484">
        <v>21</v>
      </c>
      <c r="E3484" t="s">
        <v>23</v>
      </c>
    </row>
    <row r="3485" spans="4:5" x14ac:dyDescent="0.3">
      <c r="D3485">
        <v>14</v>
      </c>
      <c r="E3485" t="s">
        <v>23</v>
      </c>
    </row>
    <row r="3486" spans="4:5" x14ac:dyDescent="0.3">
      <c r="D3486">
        <v>17</v>
      </c>
      <c r="E3486" t="s">
        <v>23</v>
      </c>
    </row>
    <row r="3487" spans="4:5" x14ac:dyDescent="0.3">
      <c r="D3487">
        <v>16</v>
      </c>
      <c r="E3487" t="s">
        <v>23</v>
      </c>
    </row>
    <row r="3488" spans="4:5" x14ac:dyDescent="0.3">
      <c r="D3488">
        <v>12</v>
      </c>
      <c r="E3488" t="s">
        <v>23</v>
      </c>
    </row>
    <row r="3489" spans="4:5" x14ac:dyDescent="0.3">
      <c r="D3489">
        <v>17</v>
      </c>
      <c r="E3489" t="s">
        <v>23</v>
      </c>
    </row>
    <row r="3490" spans="4:5" x14ac:dyDescent="0.3">
      <c r="D3490">
        <v>15</v>
      </c>
      <c r="E3490" t="s">
        <v>23</v>
      </c>
    </row>
    <row r="3491" spans="4:5" x14ac:dyDescent="0.3">
      <c r="D3491">
        <v>23</v>
      </c>
      <c r="E3491" t="s">
        <v>23</v>
      </c>
    </row>
    <row r="3492" spans="4:5" x14ac:dyDescent="0.3">
      <c r="D3492">
        <v>11</v>
      </c>
      <c r="E3492" t="s">
        <v>23</v>
      </c>
    </row>
    <row r="3493" spans="4:5" x14ac:dyDescent="0.3">
      <c r="D3493">
        <v>11</v>
      </c>
      <c r="E3493" t="s">
        <v>23</v>
      </c>
    </row>
    <row r="3494" spans="4:5" x14ac:dyDescent="0.3">
      <c r="D3494">
        <v>15</v>
      </c>
      <c r="E3494" t="s">
        <v>23</v>
      </c>
    </row>
    <row r="3495" spans="4:5" x14ac:dyDescent="0.3">
      <c r="D3495">
        <v>11</v>
      </c>
      <c r="E3495" t="s">
        <v>23</v>
      </c>
    </row>
    <row r="3496" spans="4:5" x14ac:dyDescent="0.3">
      <c r="D3496">
        <v>14</v>
      </c>
      <c r="E3496" t="s">
        <v>23</v>
      </c>
    </row>
    <row r="3497" spans="4:5" x14ac:dyDescent="0.3">
      <c r="D3497">
        <v>19</v>
      </c>
      <c r="E3497" t="s">
        <v>23</v>
      </c>
    </row>
    <row r="3498" spans="4:5" x14ac:dyDescent="0.3">
      <c r="D3498">
        <v>16</v>
      </c>
      <c r="E3498" t="s">
        <v>23</v>
      </c>
    </row>
    <row r="3499" spans="4:5" x14ac:dyDescent="0.3">
      <c r="D3499">
        <v>13</v>
      </c>
      <c r="E3499" t="s">
        <v>23</v>
      </c>
    </row>
    <row r="3500" spans="4:5" x14ac:dyDescent="0.3">
      <c r="D3500">
        <v>14</v>
      </c>
      <c r="E3500" t="s">
        <v>23</v>
      </c>
    </row>
    <row r="3501" spans="4:5" x14ac:dyDescent="0.3">
      <c r="D3501">
        <v>16</v>
      </c>
      <c r="E3501" t="s">
        <v>23</v>
      </c>
    </row>
    <row r="3502" spans="4:5" x14ac:dyDescent="0.3">
      <c r="D3502">
        <v>11</v>
      </c>
      <c r="E3502" t="s">
        <v>23</v>
      </c>
    </row>
    <row r="3503" spans="4:5" x14ac:dyDescent="0.3">
      <c r="D3503">
        <v>12</v>
      </c>
      <c r="E3503" t="s">
        <v>23</v>
      </c>
    </row>
    <row r="3504" spans="4:5" x14ac:dyDescent="0.3">
      <c r="D3504">
        <v>15</v>
      </c>
      <c r="E3504" t="s">
        <v>23</v>
      </c>
    </row>
    <row r="3505" spans="4:5" x14ac:dyDescent="0.3">
      <c r="D3505">
        <v>20</v>
      </c>
      <c r="E3505" t="s">
        <v>23</v>
      </c>
    </row>
    <row r="3506" spans="4:5" x14ac:dyDescent="0.3">
      <c r="D3506">
        <v>15</v>
      </c>
      <c r="E3506" t="s">
        <v>23</v>
      </c>
    </row>
    <row r="3507" spans="4:5" x14ac:dyDescent="0.3">
      <c r="D3507">
        <v>13</v>
      </c>
      <c r="E3507" t="s">
        <v>23</v>
      </c>
    </row>
    <row r="3508" spans="4:5" x14ac:dyDescent="0.3">
      <c r="D3508">
        <v>14</v>
      </c>
      <c r="E3508" t="s">
        <v>23</v>
      </c>
    </row>
    <row r="3509" spans="4:5" x14ac:dyDescent="0.3">
      <c r="D3509">
        <v>21</v>
      </c>
      <c r="E3509" t="s">
        <v>23</v>
      </c>
    </row>
    <row r="3510" spans="4:5" x14ac:dyDescent="0.3">
      <c r="D3510">
        <v>16</v>
      </c>
      <c r="E3510" t="s">
        <v>23</v>
      </c>
    </row>
    <row r="3511" spans="4:5" x14ac:dyDescent="0.3">
      <c r="D3511">
        <v>19</v>
      </c>
      <c r="E3511" t="s">
        <v>23</v>
      </c>
    </row>
    <row r="3512" spans="4:5" x14ac:dyDescent="0.3">
      <c r="D3512">
        <v>13</v>
      </c>
      <c r="E3512" t="s">
        <v>23</v>
      </c>
    </row>
    <row r="3513" spans="4:5" x14ac:dyDescent="0.3">
      <c r="D3513">
        <v>12</v>
      </c>
      <c r="E3513" t="s">
        <v>23</v>
      </c>
    </row>
    <row r="3514" spans="4:5" x14ac:dyDescent="0.3">
      <c r="D3514">
        <v>11</v>
      </c>
      <c r="E3514" t="s">
        <v>23</v>
      </c>
    </row>
    <row r="3515" spans="4:5" x14ac:dyDescent="0.3">
      <c r="D3515">
        <v>14</v>
      </c>
      <c r="E3515" t="s">
        <v>23</v>
      </c>
    </row>
    <row r="3516" spans="4:5" x14ac:dyDescent="0.3">
      <c r="D3516">
        <v>15</v>
      </c>
      <c r="E3516" t="s">
        <v>23</v>
      </c>
    </row>
    <row r="3517" spans="4:5" x14ac:dyDescent="0.3">
      <c r="D3517">
        <v>20</v>
      </c>
      <c r="E3517" t="s">
        <v>23</v>
      </c>
    </row>
    <row r="3518" spans="4:5" x14ac:dyDescent="0.3">
      <c r="D3518">
        <v>14</v>
      </c>
      <c r="E3518" t="s">
        <v>23</v>
      </c>
    </row>
    <row r="3519" spans="4:5" x14ac:dyDescent="0.3">
      <c r="D3519">
        <v>13</v>
      </c>
      <c r="E3519" t="s">
        <v>23</v>
      </c>
    </row>
    <row r="3520" spans="4:5" x14ac:dyDescent="0.3">
      <c r="D3520">
        <v>16</v>
      </c>
      <c r="E3520" t="s">
        <v>23</v>
      </c>
    </row>
    <row r="3521" spans="4:5" x14ac:dyDescent="0.3">
      <c r="D3521">
        <v>14</v>
      </c>
      <c r="E3521" t="s">
        <v>23</v>
      </c>
    </row>
    <row r="3522" spans="4:5" x14ac:dyDescent="0.3">
      <c r="D3522">
        <v>16</v>
      </c>
      <c r="E3522" t="s">
        <v>23</v>
      </c>
    </row>
    <row r="3523" spans="4:5" x14ac:dyDescent="0.3">
      <c r="D3523">
        <v>12</v>
      </c>
      <c r="E3523" t="s">
        <v>23</v>
      </c>
    </row>
    <row r="3524" spans="4:5" x14ac:dyDescent="0.3">
      <c r="D3524">
        <v>15</v>
      </c>
      <c r="E3524" t="s">
        <v>23</v>
      </c>
    </row>
    <row r="3525" spans="4:5" x14ac:dyDescent="0.3">
      <c r="D3525">
        <v>20</v>
      </c>
      <c r="E3525" t="s">
        <v>23</v>
      </c>
    </row>
    <row r="3526" spans="4:5" x14ac:dyDescent="0.3">
      <c r="D3526">
        <v>14</v>
      </c>
      <c r="E3526" t="s">
        <v>23</v>
      </c>
    </row>
    <row r="3527" spans="4:5" x14ac:dyDescent="0.3">
      <c r="D3527">
        <v>20</v>
      </c>
      <c r="E3527" t="s">
        <v>23</v>
      </c>
    </row>
    <row r="3528" spans="4:5" x14ac:dyDescent="0.3">
      <c r="D3528">
        <v>13</v>
      </c>
      <c r="E3528" t="s">
        <v>23</v>
      </c>
    </row>
    <row r="3529" spans="4:5" x14ac:dyDescent="0.3">
      <c r="D3529">
        <v>12</v>
      </c>
      <c r="E3529" t="s">
        <v>23</v>
      </c>
    </row>
    <row r="3530" spans="4:5" x14ac:dyDescent="0.3">
      <c r="D3530">
        <v>13</v>
      </c>
      <c r="E3530" t="s">
        <v>23</v>
      </c>
    </row>
    <row r="3531" spans="4:5" x14ac:dyDescent="0.3">
      <c r="D3531">
        <v>11</v>
      </c>
      <c r="E3531" t="s">
        <v>23</v>
      </c>
    </row>
    <row r="3532" spans="4:5" x14ac:dyDescent="0.3">
      <c r="D3532">
        <v>17</v>
      </c>
      <c r="E3532" t="s">
        <v>23</v>
      </c>
    </row>
    <row r="3533" spans="4:5" x14ac:dyDescent="0.3">
      <c r="D3533">
        <v>14</v>
      </c>
      <c r="E3533" t="s">
        <v>23</v>
      </c>
    </row>
    <row r="3534" spans="4:5" x14ac:dyDescent="0.3">
      <c r="D3534">
        <v>11</v>
      </c>
      <c r="E3534" t="s">
        <v>23</v>
      </c>
    </row>
    <row r="3535" spans="4:5" x14ac:dyDescent="0.3">
      <c r="D3535">
        <v>14</v>
      </c>
      <c r="E3535" t="s">
        <v>23</v>
      </c>
    </row>
    <row r="3536" spans="4:5" x14ac:dyDescent="0.3">
      <c r="D3536">
        <v>17</v>
      </c>
      <c r="E3536" t="s">
        <v>23</v>
      </c>
    </row>
    <row r="3537" spans="4:5" x14ac:dyDescent="0.3">
      <c r="D3537">
        <v>13</v>
      </c>
      <c r="E3537" t="s">
        <v>23</v>
      </c>
    </row>
    <row r="3538" spans="4:5" x14ac:dyDescent="0.3">
      <c r="D3538">
        <v>12</v>
      </c>
      <c r="E3538" t="s">
        <v>23</v>
      </c>
    </row>
    <row r="3539" spans="4:5" x14ac:dyDescent="0.3">
      <c r="D3539">
        <v>13</v>
      </c>
      <c r="E3539" t="s">
        <v>23</v>
      </c>
    </row>
    <row r="3540" spans="4:5" x14ac:dyDescent="0.3">
      <c r="D3540">
        <v>19</v>
      </c>
      <c r="E3540" t="s">
        <v>23</v>
      </c>
    </row>
    <row r="3541" spans="4:5" x14ac:dyDescent="0.3">
      <c r="D3541">
        <v>11</v>
      </c>
      <c r="E3541" t="s">
        <v>23</v>
      </c>
    </row>
    <row r="3542" spans="4:5" x14ac:dyDescent="0.3">
      <c r="D3542">
        <v>21</v>
      </c>
      <c r="E3542" t="s">
        <v>23</v>
      </c>
    </row>
    <row r="3543" spans="4:5" x14ac:dyDescent="0.3">
      <c r="D3543">
        <v>15</v>
      </c>
      <c r="E3543" t="s">
        <v>23</v>
      </c>
    </row>
    <row r="3544" spans="4:5" x14ac:dyDescent="0.3">
      <c r="D3544">
        <v>17</v>
      </c>
      <c r="E3544" t="s">
        <v>23</v>
      </c>
    </row>
    <row r="3545" spans="4:5" x14ac:dyDescent="0.3">
      <c r="D3545">
        <v>18</v>
      </c>
      <c r="E3545" t="s">
        <v>23</v>
      </c>
    </row>
    <row r="3546" spans="4:5" x14ac:dyDescent="0.3">
      <c r="D3546">
        <v>14</v>
      </c>
      <c r="E3546" t="s">
        <v>23</v>
      </c>
    </row>
    <row r="3547" spans="4:5" x14ac:dyDescent="0.3">
      <c r="D3547">
        <v>13</v>
      </c>
      <c r="E3547" t="s">
        <v>23</v>
      </c>
    </row>
    <row r="3548" spans="4:5" x14ac:dyDescent="0.3">
      <c r="D3548">
        <v>17</v>
      </c>
      <c r="E3548" t="s">
        <v>23</v>
      </c>
    </row>
    <row r="3549" spans="4:5" x14ac:dyDescent="0.3">
      <c r="D3549">
        <v>15</v>
      </c>
      <c r="E3549" t="s">
        <v>23</v>
      </c>
    </row>
    <row r="3550" spans="4:5" x14ac:dyDescent="0.3">
      <c r="D3550">
        <v>18</v>
      </c>
      <c r="E3550" t="s">
        <v>23</v>
      </c>
    </row>
    <row r="3551" spans="4:5" x14ac:dyDescent="0.3">
      <c r="D3551">
        <v>13</v>
      </c>
      <c r="E3551" t="s">
        <v>23</v>
      </c>
    </row>
    <row r="3552" spans="4:5" x14ac:dyDescent="0.3">
      <c r="D3552">
        <v>12</v>
      </c>
      <c r="E3552" t="s">
        <v>23</v>
      </c>
    </row>
    <row r="3553" spans="4:5" x14ac:dyDescent="0.3">
      <c r="D3553">
        <v>13</v>
      </c>
      <c r="E3553" t="s">
        <v>23</v>
      </c>
    </row>
    <row r="3554" spans="4:5" x14ac:dyDescent="0.3">
      <c r="D3554">
        <v>14</v>
      </c>
      <c r="E3554" t="s">
        <v>23</v>
      </c>
    </row>
    <row r="3555" spans="4:5" x14ac:dyDescent="0.3">
      <c r="D3555">
        <v>11</v>
      </c>
      <c r="E3555" t="s">
        <v>23</v>
      </c>
    </row>
    <row r="3556" spans="4:5" x14ac:dyDescent="0.3">
      <c r="D3556">
        <v>22</v>
      </c>
      <c r="E3556" t="s">
        <v>23</v>
      </c>
    </row>
    <row r="3557" spans="4:5" x14ac:dyDescent="0.3">
      <c r="D3557">
        <v>17</v>
      </c>
      <c r="E3557" t="s">
        <v>23</v>
      </c>
    </row>
    <row r="3558" spans="4:5" x14ac:dyDescent="0.3">
      <c r="D3558">
        <v>21</v>
      </c>
      <c r="E3558" t="s">
        <v>23</v>
      </c>
    </row>
    <row r="3559" spans="4:5" x14ac:dyDescent="0.3">
      <c r="D3559">
        <v>16</v>
      </c>
      <c r="E3559" t="s">
        <v>23</v>
      </c>
    </row>
    <row r="3560" spans="4:5" x14ac:dyDescent="0.3">
      <c r="D3560">
        <v>12</v>
      </c>
      <c r="E3560" t="s">
        <v>23</v>
      </c>
    </row>
    <row r="3561" spans="4:5" x14ac:dyDescent="0.3">
      <c r="D3561">
        <v>12</v>
      </c>
      <c r="E3561" t="s">
        <v>23</v>
      </c>
    </row>
    <row r="3562" spans="4:5" x14ac:dyDescent="0.3">
      <c r="D3562">
        <v>15</v>
      </c>
      <c r="E3562" t="s">
        <v>23</v>
      </c>
    </row>
    <row r="3563" spans="4:5" x14ac:dyDescent="0.3">
      <c r="D3563">
        <v>14</v>
      </c>
      <c r="E3563" t="s">
        <v>23</v>
      </c>
    </row>
    <row r="3564" spans="4:5" x14ac:dyDescent="0.3">
      <c r="D3564">
        <v>25</v>
      </c>
      <c r="E3564" t="s">
        <v>23</v>
      </c>
    </row>
    <row r="3565" spans="4:5" x14ac:dyDescent="0.3">
      <c r="D3565">
        <v>20</v>
      </c>
      <c r="E3565" t="s">
        <v>23</v>
      </c>
    </row>
    <row r="3566" spans="4:5" x14ac:dyDescent="0.3">
      <c r="D3566">
        <v>13</v>
      </c>
      <c r="E3566" t="s">
        <v>23</v>
      </c>
    </row>
    <row r="3567" spans="4:5" x14ac:dyDescent="0.3">
      <c r="D3567">
        <v>14</v>
      </c>
      <c r="E3567" t="s">
        <v>23</v>
      </c>
    </row>
    <row r="3568" spans="4:5" x14ac:dyDescent="0.3">
      <c r="D3568">
        <v>16</v>
      </c>
      <c r="E3568" t="s">
        <v>23</v>
      </c>
    </row>
    <row r="3569" spans="4:5" x14ac:dyDescent="0.3">
      <c r="D3569">
        <v>15</v>
      </c>
      <c r="E3569" t="s">
        <v>23</v>
      </c>
    </row>
    <row r="3570" spans="4:5" x14ac:dyDescent="0.3">
      <c r="D3570">
        <v>22</v>
      </c>
      <c r="E3570" t="s">
        <v>23</v>
      </c>
    </row>
    <row r="3571" spans="4:5" x14ac:dyDescent="0.3">
      <c r="D3571">
        <v>20</v>
      </c>
      <c r="E3571" t="s">
        <v>23</v>
      </c>
    </row>
    <row r="3572" spans="4:5" x14ac:dyDescent="0.3">
      <c r="D3572">
        <v>14</v>
      </c>
      <c r="E3572" t="s">
        <v>23</v>
      </c>
    </row>
    <row r="3573" spans="4:5" x14ac:dyDescent="0.3">
      <c r="D3573">
        <v>13</v>
      </c>
      <c r="E3573" t="s">
        <v>23</v>
      </c>
    </row>
    <row r="3574" spans="4:5" x14ac:dyDescent="0.3">
      <c r="D3574">
        <v>22</v>
      </c>
      <c r="E3574" t="s">
        <v>23</v>
      </c>
    </row>
    <row r="3575" spans="4:5" x14ac:dyDescent="0.3">
      <c r="D3575">
        <v>12</v>
      </c>
      <c r="E3575" t="s">
        <v>23</v>
      </c>
    </row>
    <row r="3576" spans="4:5" x14ac:dyDescent="0.3">
      <c r="D3576">
        <v>14</v>
      </c>
      <c r="E3576" t="s">
        <v>23</v>
      </c>
    </row>
    <row r="3577" spans="4:5" x14ac:dyDescent="0.3">
      <c r="D3577">
        <v>17</v>
      </c>
      <c r="E3577" t="s">
        <v>23</v>
      </c>
    </row>
    <row r="3578" spans="4:5" x14ac:dyDescent="0.3">
      <c r="D3578">
        <v>13</v>
      </c>
      <c r="E3578" t="s">
        <v>23</v>
      </c>
    </row>
    <row r="3579" spans="4:5" x14ac:dyDescent="0.3">
      <c r="D3579">
        <v>12</v>
      </c>
      <c r="E3579" t="s">
        <v>23</v>
      </c>
    </row>
    <row r="3580" spans="4:5" x14ac:dyDescent="0.3">
      <c r="D3580">
        <v>12</v>
      </c>
      <c r="E3580" t="s">
        <v>23</v>
      </c>
    </row>
    <row r="3581" spans="4:5" x14ac:dyDescent="0.3">
      <c r="D3581">
        <v>21</v>
      </c>
      <c r="E3581" t="s">
        <v>23</v>
      </c>
    </row>
    <row r="3582" spans="4:5" x14ac:dyDescent="0.3">
      <c r="D3582">
        <v>11</v>
      </c>
      <c r="E3582" t="s">
        <v>23</v>
      </c>
    </row>
    <row r="3583" spans="4:5" x14ac:dyDescent="0.3">
      <c r="D3583">
        <v>13</v>
      </c>
      <c r="E3583" t="s">
        <v>23</v>
      </c>
    </row>
    <row r="3584" spans="4:5" x14ac:dyDescent="0.3">
      <c r="D3584">
        <v>12</v>
      </c>
      <c r="E3584" t="s">
        <v>23</v>
      </c>
    </row>
    <row r="3585" spans="4:5" x14ac:dyDescent="0.3">
      <c r="D3585">
        <v>24</v>
      </c>
      <c r="E3585" t="s">
        <v>23</v>
      </c>
    </row>
    <row r="3586" spans="4:5" x14ac:dyDescent="0.3">
      <c r="D3586">
        <v>21</v>
      </c>
      <c r="E3586" t="s">
        <v>23</v>
      </c>
    </row>
    <row r="3587" spans="4:5" x14ac:dyDescent="0.3">
      <c r="D3587">
        <v>14</v>
      </c>
      <c r="E3587" t="s">
        <v>23</v>
      </c>
    </row>
    <row r="3588" spans="4:5" x14ac:dyDescent="0.3">
      <c r="D3588">
        <v>19</v>
      </c>
      <c r="E3588" t="s">
        <v>23</v>
      </c>
    </row>
    <row r="3589" spans="4:5" x14ac:dyDescent="0.3">
      <c r="D3589">
        <v>13</v>
      </c>
      <c r="E3589" t="s">
        <v>23</v>
      </c>
    </row>
    <row r="3590" spans="4:5" x14ac:dyDescent="0.3">
      <c r="D3590">
        <v>11</v>
      </c>
      <c r="E3590" t="s">
        <v>23</v>
      </c>
    </row>
    <row r="3591" spans="4:5" x14ac:dyDescent="0.3">
      <c r="D3591">
        <v>13</v>
      </c>
      <c r="E3591" t="s">
        <v>23</v>
      </c>
    </row>
    <row r="3592" spans="4:5" x14ac:dyDescent="0.3">
      <c r="D3592">
        <v>14</v>
      </c>
      <c r="E3592" t="s">
        <v>23</v>
      </c>
    </row>
    <row r="3593" spans="4:5" x14ac:dyDescent="0.3">
      <c r="D3593">
        <v>11</v>
      </c>
      <c r="E3593" t="s">
        <v>23</v>
      </c>
    </row>
    <row r="3594" spans="4:5" x14ac:dyDescent="0.3">
      <c r="D3594">
        <v>13</v>
      </c>
      <c r="E3594" t="s">
        <v>23</v>
      </c>
    </row>
    <row r="3595" spans="4:5" x14ac:dyDescent="0.3">
      <c r="D3595">
        <v>21</v>
      </c>
      <c r="E3595" t="s">
        <v>23</v>
      </c>
    </row>
    <row r="3596" spans="4:5" x14ac:dyDescent="0.3">
      <c r="D3596">
        <v>13</v>
      </c>
      <c r="E3596" t="s">
        <v>23</v>
      </c>
    </row>
    <row r="3597" spans="4:5" x14ac:dyDescent="0.3">
      <c r="D3597">
        <v>14</v>
      </c>
      <c r="E3597" t="s">
        <v>23</v>
      </c>
    </row>
    <row r="3598" spans="4:5" x14ac:dyDescent="0.3">
      <c r="D3598">
        <v>11</v>
      </c>
      <c r="E3598" t="s">
        <v>23</v>
      </c>
    </row>
    <row r="3599" spans="4:5" x14ac:dyDescent="0.3">
      <c r="D3599">
        <v>23</v>
      </c>
      <c r="E3599" t="s">
        <v>23</v>
      </c>
    </row>
    <row r="3600" spans="4:5" x14ac:dyDescent="0.3">
      <c r="D3600">
        <v>16</v>
      </c>
      <c r="E3600" t="s">
        <v>23</v>
      </c>
    </row>
    <row r="3601" spans="4:5" x14ac:dyDescent="0.3">
      <c r="D3601">
        <v>16</v>
      </c>
      <c r="E3601" t="s">
        <v>23</v>
      </c>
    </row>
    <row r="3602" spans="4:5" x14ac:dyDescent="0.3">
      <c r="D3602">
        <v>21</v>
      </c>
      <c r="E3602" t="s">
        <v>23</v>
      </c>
    </row>
    <row r="3603" spans="4:5" x14ac:dyDescent="0.3">
      <c r="D3603">
        <v>13</v>
      </c>
      <c r="E3603" t="s">
        <v>23</v>
      </c>
    </row>
    <row r="3604" spans="4:5" x14ac:dyDescent="0.3">
      <c r="D3604">
        <v>11</v>
      </c>
      <c r="E3604" t="s">
        <v>23</v>
      </c>
    </row>
    <row r="3605" spans="4:5" x14ac:dyDescent="0.3">
      <c r="D3605">
        <v>12</v>
      </c>
      <c r="E3605" t="s">
        <v>23</v>
      </c>
    </row>
    <row r="3606" spans="4:5" x14ac:dyDescent="0.3">
      <c r="D3606">
        <v>12</v>
      </c>
      <c r="E3606" t="s">
        <v>23</v>
      </c>
    </row>
    <row r="3607" spans="4:5" x14ac:dyDescent="0.3">
      <c r="D3607">
        <v>18</v>
      </c>
      <c r="E3607" t="s">
        <v>23</v>
      </c>
    </row>
    <row r="3608" spans="4:5" x14ac:dyDescent="0.3">
      <c r="D3608">
        <v>12</v>
      </c>
      <c r="E3608" t="s">
        <v>23</v>
      </c>
    </row>
    <row r="3609" spans="4:5" x14ac:dyDescent="0.3">
      <c r="D3609">
        <v>14</v>
      </c>
      <c r="E3609" t="s">
        <v>23</v>
      </c>
    </row>
    <row r="3610" spans="4:5" x14ac:dyDescent="0.3">
      <c r="D3610">
        <v>12</v>
      </c>
      <c r="E3610" t="s">
        <v>23</v>
      </c>
    </row>
    <row r="3611" spans="4:5" x14ac:dyDescent="0.3">
      <c r="D3611">
        <v>17</v>
      </c>
      <c r="E3611" t="s">
        <v>23</v>
      </c>
    </row>
    <row r="3612" spans="4:5" x14ac:dyDescent="0.3">
      <c r="D3612">
        <v>19</v>
      </c>
      <c r="E3612" t="s">
        <v>23</v>
      </c>
    </row>
    <row r="3613" spans="4:5" x14ac:dyDescent="0.3">
      <c r="D3613">
        <v>11</v>
      </c>
      <c r="E3613" t="s">
        <v>23</v>
      </c>
    </row>
    <row r="3614" spans="4:5" x14ac:dyDescent="0.3">
      <c r="D3614">
        <v>15</v>
      </c>
      <c r="E3614" t="s">
        <v>23</v>
      </c>
    </row>
    <row r="3615" spans="4:5" x14ac:dyDescent="0.3">
      <c r="D3615">
        <v>11</v>
      </c>
      <c r="E3615" t="s">
        <v>23</v>
      </c>
    </row>
    <row r="3616" spans="4:5" x14ac:dyDescent="0.3">
      <c r="D3616">
        <v>18</v>
      </c>
      <c r="E3616" t="s">
        <v>23</v>
      </c>
    </row>
    <row r="3617" spans="4:5" x14ac:dyDescent="0.3">
      <c r="D3617">
        <v>16</v>
      </c>
      <c r="E3617" t="s">
        <v>23</v>
      </c>
    </row>
    <row r="3618" spans="4:5" x14ac:dyDescent="0.3">
      <c r="D3618">
        <v>25</v>
      </c>
      <c r="E3618" t="s">
        <v>23</v>
      </c>
    </row>
    <row r="3619" spans="4:5" x14ac:dyDescent="0.3">
      <c r="D3619">
        <v>16</v>
      </c>
      <c r="E3619" t="s">
        <v>23</v>
      </c>
    </row>
    <row r="3620" spans="4:5" x14ac:dyDescent="0.3">
      <c r="D3620">
        <v>13</v>
      </c>
      <c r="E3620" t="s">
        <v>23</v>
      </c>
    </row>
    <row r="3621" spans="4:5" x14ac:dyDescent="0.3">
      <c r="D3621">
        <v>14</v>
      </c>
      <c r="E3621" t="s">
        <v>23</v>
      </c>
    </row>
    <row r="3622" spans="4:5" x14ac:dyDescent="0.3">
      <c r="D3622">
        <v>19</v>
      </c>
      <c r="E3622" t="s">
        <v>23</v>
      </c>
    </row>
    <row r="3623" spans="4:5" x14ac:dyDescent="0.3">
      <c r="D3623">
        <v>15</v>
      </c>
      <c r="E3623" t="s">
        <v>23</v>
      </c>
    </row>
    <row r="3624" spans="4:5" x14ac:dyDescent="0.3">
      <c r="D3624">
        <v>12</v>
      </c>
      <c r="E3624" t="s">
        <v>23</v>
      </c>
    </row>
    <row r="3625" spans="4:5" x14ac:dyDescent="0.3">
      <c r="D3625">
        <v>12</v>
      </c>
      <c r="E3625" t="s">
        <v>23</v>
      </c>
    </row>
    <row r="3626" spans="4:5" x14ac:dyDescent="0.3">
      <c r="D3626">
        <v>16</v>
      </c>
      <c r="E3626" t="s">
        <v>23</v>
      </c>
    </row>
    <row r="3627" spans="4:5" x14ac:dyDescent="0.3">
      <c r="D3627">
        <v>14</v>
      </c>
      <c r="E3627" t="s">
        <v>23</v>
      </c>
    </row>
    <row r="3628" spans="4:5" x14ac:dyDescent="0.3">
      <c r="D3628">
        <v>13</v>
      </c>
      <c r="E3628" t="s">
        <v>23</v>
      </c>
    </row>
    <row r="3629" spans="4:5" x14ac:dyDescent="0.3">
      <c r="D3629">
        <v>21</v>
      </c>
      <c r="E3629" t="s">
        <v>23</v>
      </c>
    </row>
    <row r="3630" spans="4:5" x14ac:dyDescent="0.3">
      <c r="D3630">
        <v>18</v>
      </c>
      <c r="E3630" t="s">
        <v>23</v>
      </c>
    </row>
    <row r="3631" spans="4:5" x14ac:dyDescent="0.3">
      <c r="D3631">
        <v>13</v>
      </c>
      <c r="E3631" t="s">
        <v>23</v>
      </c>
    </row>
    <row r="3632" spans="4:5" x14ac:dyDescent="0.3">
      <c r="D3632">
        <v>12</v>
      </c>
      <c r="E3632" t="s">
        <v>23</v>
      </c>
    </row>
    <row r="3633" spans="4:5" x14ac:dyDescent="0.3">
      <c r="D3633">
        <v>18</v>
      </c>
      <c r="E3633" t="s">
        <v>23</v>
      </c>
    </row>
    <row r="3634" spans="4:5" x14ac:dyDescent="0.3">
      <c r="D3634">
        <v>12</v>
      </c>
      <c r="E3634" t="s">
        <v>23</v>
      </c>
    </row>
    <row r="3635" spans="4:5" x14ac:dyDescent="0.3">
      <c r="D3635">
        <v>14</v>
      </c>
      <c r="E3635" t="s">
        <v>23</v>
      </c>
    </row>
    <row r="3636" spans="4:5" x14ac:dyDescent="0.3">
      <c r="D3636">
        <v>11</v>
      </c>
      <c r="E3636" t="s">
        <v>23</v>
      </c>
    </row>
    <row r="3637" spans="4:5" x14ac:dyDescent="0.3">
      <c r="D3637">
        <v>14</v>
      </c>
      <c r="E3637" t="s">
        <v>23</v>
      </c>
    </row>
    <row r="3638" spans="4:5" x14ac:dyDescent="0.3">
      <c r="D3638">
        <v>11</v>
      </c>
      <c r="E3638" t="s">
        <v>23</v>
      </c>
    </row>
    <row r="3639" spans="4:5" x14ac:dyDescent="0.3">
      <c r="D3639">
        <v>13</v>
      </c>
      <c r="E3639" t="s">
        <v>23</v>
      </c>
    </row>
    <row r="3640" spans="4:5" x14ac:dyDescent="0.3">
      <c r="D3640">
        <v>11</v>
      </c>
      <c r="E3640" t="s">
        <v>23</v>
      </c>
    </row>
    <row r="3641" spans="4:5" x14ac:dyDescent="0.3">
      <c r="D3641">
        <v>20</v>
      </c>
      <c r="E3641" t="s">
        <v>23</v>
      </c>
    </row>
    <row r="3642" spans="4:5" x14ac:dyDescent="0.3">
      <c r="D3642">
        <v>17</v>
      </c>
      <c r="E3642" t="s">
        <v>23</v>
      </c>
    </row>
    <row r="3643" spans="4:5" x14ac:dyDescent="0.3">
      <c r="D3643">
        <v>11</v>
      </c>
      <c r="E3643" t="s">
        <v>23</v>
      </c>
    </row>
    <row r="3644" spans="4:5" x14ac:dyDescent="0.3">
      <c r="D3644">
        <v>18</v>
      </c>
      <c r="E3644" t="s">
        <v>23</v>
      </c>
    </row>
    <row r="3645" spans="4:5" x14ac:dyDescent="0.3">
      <c r="D3645">
        <v>11</v>
      </c>
      <c r="E3645" t="s">
        <v>23</v>
      </c>
    </row>
    <row r="3646" spans="4:5" x14ac:dyDescent="0.3">
      <c r="D3646">
        <v>12</v>
      </c>
      <c r="E3646" t="s">
        <v>23</v>
      </c>
    </row>
    <row r="3647" spans="4:5" x14ac:dyDescent="0.3">
      <c r="D3647">
        <v>20</v>
      </c>
      <c r="E3647" t="s">
        <v>23</v>
      </c>
    </row>
    <row r="3648" spans="4:5" x14ac:dyDescent="0.3">
      <c r="D3648">
        <v>19</v>
      </c>
      <c r="E3648" t="s">
        <v>23</v>
      </c>
    </row>
    <row r="3649" spans="4:5" x14ac:dyDescent="0.3">
      <c r="D3649">
        <v>12</v>
      </c>
      <c r="E3649" t="s">
        <v>23</v>
      </c>
    </row>
    <row r="3650" spans="4:5" x14ac:dyDescent="0.3">
      <c r="D3650">
        <v>13</v>
      </c>
      <c r="E3650" t="s">
        <v>23</v>
      </c>
    </row>
    <row r="3651" spans="4:5" x14ac:dyDescent="0.3">
      <c r="D3651">
        <v>11</v>
      </c>
      <c r="E3651" t="s">
        <v>23</v>
      </c>
    </row>
    <row r="3652" spans="4:5" x14ac:dyDescent="0.3">
      <c r="D3652">
        <v>14</v>
      </c>
      <c r="E3652" t="s">
        <v>23</v>
      </c>
    </row>
    <row r="3653" spans="4:5" x14ac:dyDescent="0.3">
      <c r="D3653">
        <v>14</v>
      </c>
      <c r="E3653" t="s">
        <v>23</v>
      </c>
    </row>
    <row r="3654" spans="4:5" x14ac:dyDescent="0.3">
      <c r="D3654">
        <v>13</v>
      </c>
      <c r="E3654" t="s">
        <v>23</v>
      </c>
    </row>
    <row r="3655" spans="4:5" x14ac:dyDescent="0.3">
      <c r="D3655">
        <v>19</v>
      </c>
      <c r="E3655" t="s">
        <v>23</v>
      </c>
    </row>
    <row r="3656" spans="4:5" x14ac:dyDescent="0.3">
      <c r="D3656">
        <v>23</v>
      </c>
      <c r="E3656" t="s">
        <v>23</v>
      </c>
    </row>
    <row r="3657" spans="4:5" x14ac:dyDescent="0.3">
      <c r="D3657">
        <v>12</v>
      </c>
      <c r="E3657" t="s">
        <v>23</v>
      </c>
    </row>
    <row r="3658" spans="4:5" x14ac:dyDescent="0.3">
      <c r="D3658">
        <v>11</v>
      </c>
      <c r="E3658" t="s">
        <v>23</v>
      </c>
    </row>
    <row r="3659" spans="4:5" x14ac:dyDescent="0.3">
      <c r="D3659">
        <v>17</v>
      </c>
      <c r="E3659" t="s">
        <v>23</v>
      </c>
    </row>
    <row r="3660" spans="4:5" x14ac:dyDescent="0.3">
      <c r="D3660">
        <v>22</v>
      </c>
      <c r="E3660" t="s">
        <v>23</v>
      </c>
    </row>
    <row r="3661" spans="4:5" x14ac:dyDescent="0.3">
      <c r="D3661">
        <v>18</v>
      </c>
      <c r="E3661" t="s">
        <v>23</v>
      </c>
    </row>
    <row r="3662" spans="4:5" x14ac:dyDescent="0.3">
      <c r="D3662">
        <v>12</v>
      </c>
      <c r="E3662" t="s">
        <v>23</v>
      </c>
    </row>
    <row r="3663" spans="4:5" x14ac:dyDescent="0.3">
      <c r="D3663">
        <v>19</v>
      </c>
      <c r="E3663" t="s">
        <v>23</v>
      </c>
    </row>
    <row r="3664" spans="4:5" x14ac:dyDescent="0.3">
      <c r="D3664">
        <v>13</v>
      </c>
      <c r="E3664" t="s">
        <v>23</v>
      </c>
    </row>
    <row r="3665" spans="4:5" x14ac:dyDescent="0.3">
      <c r="D3665">
        <v>19</v>
      </c>
      <c r="E3665" t="s">
        <v>23</v>
      </c>
    </row>
    <row r="3666" spans="4:5" x14ac:dyDescent="0.3">
      <c r="D3666">
        <v>12</v>
      </c>
      <c r="E3666" t="s">
        <v>23</v>
      </c>
    </row>
    <row r="3667" spans="4:5" x14ac:dyDescent="0.3">
      <c r="D3667">
        <v>19</v>
      </c>
      <c r="E3667" t="s">
        <v>23</v>
      </c>
    </row>
    <row r="3668" spans="4:5" x14ac:dyDescent="0.3">
      <c r="D3668">
        <v>25</v>
      </c>
      <c r="E3668" t="s">
        <v>23</v>
      </c>
    </row>
    <row r="3669" spans="4:5" x14ac:dyDescent="0.3">
      <c r="D3669">
        <v>22</v>
      </c>
      <c r="E3669" t="s">
        <v>23</v>
      </c>
    </row>
    <row r="3670" spans="4:5" x14ac:dyDescent="0.3">
      <c r="D3670">
        <v>15</v>
      </c>
      <c r="E3670" t="s">
        <v>23</v>
      </c>
    </row>
    <row r="3671" spans="4:5" x14ac:dyDescent="0.3">
      <c r="D3671">
        <v>12</v>
      </c>
      <c r="E3671" t="s">
        <v>23</v>
      </c>
    </row>
    <row r="3672" spans="4:5" x14ac:dyDescent="0.3">
      <c r="D3672">
        <v>11</v>
      </c>
      <c r="E3672" t="s">
        <v>23</v>
      </c>
    </row>
    <row r="3673" spans="4:5" x14ac:dyDescent="0.3">
      <c r="D3673">
        <v>13</v>
      </c>
      <c r="E3673" t="s">
        <v>23</v>
      </c>
    </row>
    <row r="3674" spans="4:5" x14ac:dyDescent="0.3">
      <c r="D3674">
        <v>19</v>
      </c>
      <c r="E3674" t="s">
        <v>23</v>
      </c>
    </row>
    <row r="3675" spans="4:5" x14ac:dyDescent="0.3">
      <c r="D3675">
        <v>19</v>
      </c>
      <c r="E3675" t="s">
        <v>23</v>
      </c>
    </row>
    <row r="3676" spans="4:5" x14ac:dyDescent="0.3">
      <c r="D3676">
        <v>13</v>
      </c>
      <c r="E3676" t="s">
        <v>23</v>
      </c>
    </row>
    <row r="3677" spans="4:5" x14ac:dyDescent="0.3">
      <c r="D3677">
        <v>14</v>
      </c>
      <c r="E3677" t="s">
        <v>23</v>
      </c>
    </row>
    <row r="3678" spans="4:5" x14ac:dyDescent="0.3">
      <c r="D3678">
        <v>11</v>
      </c>
      <c r="E3678" t="s">
        <v>23</v>
      </c>
    </row>
    <row r="3679" spans="4:5" x14ac:dyDescent="0.3">
      <c r="D3679">
        <v>11</v>
      </c>
      <c r="E3679" t="s">
        <v>23</v>
      </c>
    </row>
    <row r="3680" spans="4:5" x14ac:dyDescent="0.3">
      <c r="D3680">
        <v>23</v>
      </c>
      <c r="E3680" t="s">
        <v>23</v>
      </c>
    </row>
    <row r="3681" spans="4:5" x14ac:dyDescent="0.3">
      <c r="D3681">
        <v>24</v>
      </c>
      <c r="E3681" t="s">
        <v>23</v>
      </c>
    </row>
    <row r="3682" spans="4:5" x14ac:dyDescent="0.3">
      <c r="D3682">
        <v>14</v>
      </c>
      <c r="E3682" t="s">
        <v>23</v>
      </c>
    </row>
    <row r="3683" spans="4:5" x14ac:dyDescent="0.3">
      <c r="D3683">
        <v>16</v>
      </c>
      <c r="E3683" t="s">
        <v>23</v>
      </c>
    </row>
    <row r="3684" spans="4:5" x14ac:dyDescent="0.3">
      <c r="D3684">
        <v>12</v>
      </c>
      <c r="E3684" t="s">
        <v>23</v>
      </c>
    </row>
    <row r="3685" spans="4:5" x14ac:dyDescent="0.3">
      <c r="D3685">
        <v>13</v>
      </c>
      <c r="E3685" t="s">
        <v>23</v>
      </c>
    </row>
    <row r="3686" spans="4:5" x14ac:dyDescent="0.3">
      <c r="D3686">
        <v>15</v>
      </c>
      <c r="E3686" t="s">
        <v>23</v>
      </c>
    </row>
    <row r="3687" spans="4:5" x14ac:dyDescent="0.3">
      <c r="D3687">
        <v>14</v>
      </c>
      <c r="E3687" t="s">
        <v>23</v>
      </c>
    </row>
    <row r="3688" spans="4:5" x14ac:dyDescent="0.3">
      <c r="D3688">
        <v>14</v>
      </c>
      <c r="E3688" t="s">
        <v>23</v>
      </c>
    </row>
    <row r="3689" spans="4:5" x14ac:dyDescent="0.3">
      <c r="D3689">
        <v>14</v>
      </c>
      <c r="E3689" t="s">
        <v>23</v>
      </c>
    </row>
    <row r="3690" spans="4:5" x14ac:dyDescent="0.3">
      <c r="D3690">
        <v>12</v>
      </c>
      <c r="E3690" t="s">
        <v>23</v>
      </c>
    </row>
    <row r="3691" spans="4:5" x14ac:dyDescent="0.3">
      <c r="D3691">
        <v>13</v>
      </c>
      <c r="E3691" t="s">
        <v>23</v>
      </c>
    </row>
    <row r="3692" spans="4:5" x14ac:dyDescent="0.3">
      <c r="D3692">
        <v>14</v>
      </c>
      <c r="E3692" t="s">
        <v>23</v>
      </c>
    </row>
    <row r="3693" spans="4:5" x14ac:dyDescent="0.3">
      <c r="D3693">
        <v>13</v>
      </c>
      <c r="E3693" t="s">
        <v>23</v>
      </c>
    </row>
    <row r="3694" spans="4:5" x14ac:dyDescent="0.3">
      <c r="D3694">
        <v>19</v>
      </c>
      <c r="E3694" t="s">
        <v>23</v>
      </c>
    </row>
    <row r="3695" spans="4:5" x14ac:dyDescent="0.3">
      <c r="D3695">
        <v>18</v>
      </c>
      <c r="E3695" t="s">
        <v>23</v>
      </c>
    </row>
    <row r="3696" spans="4:5" x14ac:dyDescent="0.3">
      <c r="D3696">
        <v>17</v>
      </c>
      <c r="E3696" t="s">
        <v>23</v>
      </c>
    </row>
    <row r="3697" spans="4:5" x14ac:dyDescent="0.3">
      <c r="D3697">
        <v>15</v>
      </c>
      <c r="E3697" t="s">
        <v>23</v>
      </c>
    </row>
    <row r="3698" spans="4:5" x14ac:dyDescent="0.3">
      <c r="D3698">
        <v>20</v>
      </c>
      <c r="E3698" t="s">
        <v>23</v>
      </c>
    </row>
    <row r="3699" spans="4:5" x14ac:dyDescent="0.3">
      <c r="D3699">
        <v>14</v>
      </c>
      <c r="E3699" t="s">
        <v>23</v>
      </c>
    </row>
    <row r="3700" spans="4:5" x14ac:dyDescent="0.3">
      <c r="D3700">
        <v>12</v>
      </c>
      <c r="E3700" t="s">
        <v>23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EB186-0E33-4549-AD10-31F64C7D747A}">
  <dimension ref="E1:L3700"/>
  <sheetViews>
    <sheetView workbookViewId="0">
      <selection activeCell="K3" sqref="K3"/>
    </sheetView>
  </sheetViews>
  <sheetFormatPr defaultRowHeight="14.4" x14ac:dyDescent="0.3"/>
  <cols>
    <col min="1" max="1" width="18.6640625" customWidth="1"/>
  </cols>
  <sheetData>
    <row r="1" spans="5:12" x14ac:dyDescent="0.3">
      <c r="E1" t="s">
        <v>17</v>
      </c>
      <c r="F1" t="s">
        <v>1</v>
      </c>
      <c r="H1" t="s">
        <v>17</v>
      </c>
      <c r="I1" t="s">
        <v>1</v>
      </c>
    </row>
    <row r="2" spans="5:12" x14ac:dyDescent="0.3">
      <c r="E2">
        <v>1</v>
      </c>
      <c r="F2" t="s">
        <v>31</v>
      </c>
      <c r="H2">
        <v>0</v>
      </c>
      <c r="I2" t="s">
        <v>23</v>
      </c>
    </row>
    <row r="3" spans="5:12" x14ac:dyDescent="0.3">
      <c r="E3">
        <v>1</v>
      </c>
      <c r="F3" t="s">
        <v>31</v>
      </c>
      <c r="H3">
        <v>3</v>
      </c>
      <c r="I3" t="s">
        <v>23</v>
      </c>
    </row>
    <row r="4" spans="5:12" x14ac:dyDescent="0.3">
      <c r="E4">
        <v>2</v>
      </c>
      <c r="F4" t="s">
        <v>31</v>
      </c>
      <c r="H4">
        <v>3</v>
      </c>
      <c r="I4" t="s">
        <v>23</v>
      </c>
      <c r="J4" t="s">
        <v>103</v>
      </c>
      <c r="L4" t="s">
        <v>127</v>
      </c>
    </row>
    <row r="5" spans="5:12" x14ac:dyDescent="0.3">
      <c r="E5">
        <v>1</v>
      </c>
      <c r="F5" t="s">
        <v>31</v>
      </c>
      <c r="H5">
        <v>2</v>
      </c>
      <c r="I5" t="s">
        <v>23</v>
      </c>
      <c r="J5" t="s">
        <v>104</v>
      </c>
      <c r="L5" t="s">
        <v>128</v>
      </c>
    </row>
    <row r="6" spans="5:12" x14ac:dyDescent="0.3">
      <c r="E6">
        <v>0</v>
      </c>
      <c r="F6" t="s">
        <v>31</v>
      </c>
      <c r="H6">
        <v>0</v>
      </c>
      <c r="I6" t="s">
        <v>23</v>
      </c>
    </row>
    <row r="7" spans="5:12" x14ac:dyDescent="0.3">
      <c r="E7">
        <v>2</v>
      </c>
      <c r="F7" t="s">
        <v>31</v>
      </c>
      <c r="H7">
        <v>3</v>
      </c>
      <c r="I7" t="s">
        <v>23</v>
      </c>
      <c r="J7" t="s">
        <v>69</v>
      </c>
      <c r="K7">
        <f>_xlfn.VAR.S(E$2:E$1048576)</f>
        <v>0.73770725619540023</v>
      </c>
    </row>
    <row r="8" spans="5:12" x14ac:dyDescent="0.3">
      <c r="E8">
        <v>2</v>
      </c>
      <c r="F8" t="s">
        <v>31</v>
      </c>
      <c r="H8">
        <v>0</v>
      </c>
      <c r="I8" t="s">
        <v>23</v>
      </c>
      <c r="J8" t="s">
        <v>70</v>
      </c>
      <c r="K8">
        <f>_xlfn.VAR.S(H$2:H$1048576)</f>
        <v>0.72355675916093265</v>
      </c>
    </row>
    <row r="9" spans="5:12" x14ac:dyDescent="0.3">
      <c r="E9">
        <v>1</v>
      </c>
      <c r="F9" t="s">
        <v>31</v>
      </c>
      <c r="H9">
        <v>1</v>
      </c>
      <c r="I9" t="s">
        <v>23</v>
      </c>
    </row>
    <row r="10" spans="5:12" x14ac:dyDescent="0.3">
      <c r="E10">
        <v>1</v>
      </c>
      <c r="F10" t="s">
        <v>31</v>
      </c>
      <c r="H10">
        <v>2</v>
      </c>
      <c r="I10" t="s">
        <v>23</v>
      </c>
      <c r="J10" t="s">
        <v>71</v>
      </c>
    </row>
    <row r="11" spans="5:12" ht="15" thickBot="1" x14ac:dyDescent="0.35">
      <c r="E11">
        <v>1</v>
      </c>
      <c r="F11" t="s">
        <v>31</v>
      </c>
      <c r="H11">
        <v>2</v>
      </c>
      <c r="I11" t="s">
        <v>23</v>
      </c>
    </row>
    <row r="12" spans="5:12" x14ac:dyDescent="0.3">
      <c r="E12">
        <v>1</v>
      </c>
      <c r="F12" t="s">
        <v>31</v>
      </c>
      <c r="H12">
        <v>0</v>
      </c>
      <c r="I12" t="s">
        <v>23</v>
      </c>
      <c r="J12" s="19"/>
      <c r="K12" s="19" t="s">
        <v>72</v>
      </c>
      <c r="L12" s="19" t="s">
        <v>73</v>
      </c>
    </row>
    <row r="13" spans="5:12" x14ac:dyDescent="0.3">
      <c r="E13">
        <v>0</v>
      </c>
      <c r="F13" t="s">
        <v>31</v>
      </c>
      <c r="H13">
        <v>0</v>
      </c>
      <c r="I13" t="s">
        <v>23</v>
      </c>
      <c r="J13" s="17" t="s">
        <v>50</v>
      </c>
      <c r="K13" s="17">
        <v>0.78059071729957807</v>
      </c>
      <c r="L13" s="17">
        <v>0.79643146796431463</v>
      </c>
    </row>
    <row r="14" spans="5:12" x14ac:dyDescent="0.3">
      <c r="E14">
        <v>1</v>
      </c>
      <c r="F14" t="s">
        <v>31</v>
      </c>
      <c r="H14">
        <v>0</v>
      </c>
      <c r="I14" t="s">
        <v>23</v>
      </c>
      <c r="J14" s="17" t="s">
        <v>74</v>
      </c>
      <c r="K14" s="17">
        <v>0.737707</v>
      </c>
      <c r="L14" s="17">
        <v>0.72355700000000001</v>
      </c>
    </row>
    <row r="15" spans="5:12" x14ac:dyDescent="0.3">
      <c r="E15">
        <v>0</v>
      </c>
      <c r="F15" t="s">
        <v>31</v>
      </c>
      <c r="H15">
        <v>3</v>
      </c>
      <c r="I15" t="s">
        <v>23</v>
      </c>
      <c r="J15" s="17" t="s">
        <v>75</v>
      </c>
      <c r="K15" s="17">
        <v>711</v>
      </c>
      <c r="L15" s="17">
        <v>3699</v>
      </c>
    </row>
    <row r="16" spans="5:12" x14ac:dyDescent="0.3">
      <c r="E16">
        <v>0</v>
      </c>
      <c r="F16" t="s">
        <v>31</v>
      </c>
      <c r="H16">
        <v>1</v>
      </c>
      <c r="I16" t="s">
        <v>23</v>
      </c>
      <c r="J16" s="17" t="s">
        <v>76</v>
      </c>
      <c r="K16" s="17">
        <v>0</v>
      </c>
      <c r="L16" s="17"/>
    </row>
    <row r="17" spans="5:12" x14ac:dyDescent="0.3">
      <c r="E17">
        <v>1</v>
      </c>
      <c r="F17" t="s">
        <v>31</v>
      </c>
      <c r="H17">
        <v>0</v>
      </c>
      <c r="I17" t="s">
        <v>23</v>
      </c>
      <c r="J17" s="17" t="s">
        <v>77</v>
      </c>
      <c r="K17" s="17">
        <v>-0.45109086884210925</v>
      </c>
      <c r="L17" s="17"/>
    </row>
    <row r="18" spans="5:12" x14ac:dyDescent="0.3">
      <c r="E18">
        <v>1</v>
      </c>
      <c r="F18" t="s">
        <v>31</v>
      </c>
      <c r="H18">
        <v>1</v>
      </c>
      <c r="I18" t="s">
        <v>23</v>
      </c>
      <c r="J18" s="17" t="s">
        <v>78</v>
      </c>
      <c r="K18" s="17">
        <v>0.32596202925068474</v>
      </c>
      <c r="L18" s="17"/>
    </row>
    <row r="19" spans="5:12" x14ac:dyDescent="0.3">
      <c r="E19">
        <v>3</v>
      </c>
      <c r="F19" t="s">
        <v>31</v>
      </c>
      <c r="H19">
        <v>0</v>
      </c>
      <c r="I19" t="s">
        <v>23</v>
      </c>
      <c r="J19" s="17" t="s">
        <v>79</v>
      </c>
      <c r="K19" s="17">
        <v>1.6448536269514715</v>
      </c>
      <c r="L19" s="17"/>
    </row>
    <row r="20" spans="5:12" x14ac:dyDescent="0.3">
      <c r="E20">
        <v>0</v>
      </c>
      <c r="F20" t="s">
        <v>31</v>
      </c>
      <c r="H20">
        <v>0</v>
      </c>
      <c r="I20" t="s">
        <v>23</v>
      </c>
      <c r="J20" s="17" t="s">
        <v>80</v>
      </c>
      <c r="K20" s="17">
        <v>0.65192405850136947</v>
      </c>
      <c r="L20" s="17"/>
    </row>
    <row r="21" spans="5:12" ht="15" thickBot="1" x14ac:dyDescent="0.35">
      <c r="E21">
        <v>0</v>
      </c>
      <c r="F21" t="s">
        <v>31</v>
      </c>
      <c r="H21">
        <v>0</v>
      </c>
      <c r="I21" t="s">
        <v>23</v>
      </c>
      <c r="J21" s="18" t="s">
        <v>81</v>
      </c>
      <c r="K21" s="18">
        <v>1.9599639845400536</v>
      </c>
      <c r="L21" s="18"/>
    </row>
    <row r="22" spans="5:12" x14ac:dyDescent="0.3">
      <c r="E22">
        <v>1</v>
      </c>
      <c r="F22" t="s">
        <v>31</v>
      </c>
      <c r="H22">
        <v>0</v>
      </c>
      <c r="I22" t="s">
        <v>23</v>
      </c>
    </row>
    <row r="23" spans="5:12" x14ac:dyDescent="0.3">
      <c r="E23">
        <v>1</v>
      </c>
      <c r="F23" t="s">
        <v>31</v>
      </c>
      <c r="H23">
        <v>1</v>
      </c>
      <c r="I23" t="s">
        <v>23</v>
      </c>
      <c r="J23" t="s">
        <v>82</v>
      </c>
      <c r="K23">
        <v>2.5000000000000001E-2</v>
      </c>
      <c r="L23">
        <v>0.97499999999999998</v>
      </c>
    </row>
    <row r="24" spans="5:12" x14ac:dyDescent="0.3">
      <c r="E24">
        <v>1</v>
      </c>
      <c r="F24" t="s">
        <v>31</v>
      </c>
      <c r="H24">
        <v>0</v>
      </c>
      <c r="I24" t="s">
        <v>23</v>
      </c>
    </row>
    <row r="25" spans="5:12" x14ac:dyDescent="0.3">
      <c r="E25">
        <v>2</v>
      </c>
      <c r="F25" t="s">
        <v>31</v>
      </c>
      <c r="H25">
        <v>0</v>
      </c>
      <c r="I25" t="s">
        <v>23</v>
      </c>
      <c r="J25" t="s">
        <v>129</v>
      </c>
    </row>
    <row r="26" spans="5:12" x14ac:dyDescent="0.3">
      <c r="E26">
        <v>0</v>
      </c>
      <c r="F26" t="s">
        <v>31</v>
      </c>
      <c r="H26">
        <v>0</v>
      </c>
      <c r="I26" t="s">
        <v>23</v>
      </c>
    </row>
    <row r="27" spans="5:12" x14ac:dyDescent="0.3">
      <c r="E27">
        <v>0</v>
      </c>
      <c r="F27" t="s">
        <v>31</v>
      </c>
      <c r="H27">
        <v>0</v>
      </c>
      <c r="I27" t="s">
        <v>23</v>
      </c>
      <c r="J27" s="11" t="s">
        <v>106</v>
      </c>
      <c r="K27" s="11"/>
      <c r="L27" s="11"/>
    </row>
    <row r="28" spans="5:12" x14ac:dyDescent="0.3">
      <c r="E28">
        <v>2</v>
      </c>
      <c r="F28" t="s">
        <v>31</v>
      </c>
      <c r="H28">
        <v>0</v>
      </c>
      <c r="I28" t="s">
        <v>23</v>
      </c>
    </row>
    <row r="29" spans="5:12" x14ac:dyDescent="0.3">
      <c r="E29">
        <v>1</v>
      </c>
      <c r="F29" t="s">
        <v>31</v>
      </c>
      <c r="H29">
        <v>0</v>
      </c>
      <c r="I29" t="s">
        <v>23</v>
      </c>
      <c r="J29" t="s">
        <v>127</v>
      </c>
    </row>
    <row r="30" spans="5:12" x14ac:dyDescent="0.3">
      <c r="E30">
        <v>2</v>
      </c>
      <c r="F30" t="s">
        <v>31</v>
      </c>
      <c r="H30">
        <v>0</v>
      </c>
      <c r="I30" t="s">
        <v>23</v>
      </c>
    </row>
    <row r="31" spans="5:12" x14ac:dyDescent="0.3">
      <c r="E31">
        <v>0</v>
      </c>
      <c r="F31" t="s">
        <v>31</v>
      </c>
      <c r="H31">
        <v>1</v>
      </c>
      <c r="I31" t="s">
        <v>23</v>
      </c>
    </row>
    <row r="32" spans="5:12" x14ac:dyDescent="0.3">
      <c r="E32">
        <v>2</v>
      </c>
      <c r="F32" t="s">
        <v>31</v>
      </c>
      <c r="H32">
        <v>0</v>
      </c>
      <c r="I32" t="s">
        <v>23</v>
      </c>
    </row>
    <row r="33" spans="5:9" x14ac:dyDescent="0.3">
      <c r="E33">
        <v>0</v>
      </c>
      <c r="F33" t="s">
        <v>31</v>
      </c>
      <c r="H33">
        <v>0</v>
      </c>
      <c r="I33" t="s">
        <v>23</v>
      </c>
    </row>
    <row r="34" spans="5:9" x14ac:dyDescent="0.3">
      <c r="E34">
        <v>0</v>
      </c>
      <c r="F34" t="s">
        <v>31</v>
      </c>
      <c r="H34">
        <v>0</v>
      </c>
      <c r="I34" t="s">
        <v>23</v>
      </c>
    </row>
    <row r="35" spans="5:9" x14ac:dyDescent="0.3">
      <c r="E35">
        <v>0</v>
      </c>
      <c r="F35" t="s">
        <v>31</v>
      </c>
      <c r="H35">
        <v>2</v>
      </c>
      <c r="I35" t="s">
        <v>23</v>
      </c>
    </row>
    <row r="36" spans="5:9" x14ac:dyDescent="0.3">
      <c r="E36">
        <v>0</v>
      </c>
      <c r="F36" t="s">
        <v>31</v>
      </c>
      <c r="H36">
        <v>0</v>
      </c>
      <c r="I36" t="s">
        <v>23</v>
      </c>
    </row>
    <row r="37" spans="5:9" x14ac:dyDescent="0.3">
      <c r="E37">
        <v>2</v>
      </c>
      <c r="F37" t="s">
        <v>31</v>
      </c>
      <c r="H37">
        <v>0</v>
      </c>
      <c r="I37" t="s">
        <v>23</v>
      </c>
    </row>
    <row r="38" spans="5:9" x14ac:dyDescent="0.3">
      <c r="E38">
        <v>0</v>
      </c>
      <c r="F38" t="s">
        <v>31</v>
      </c>
      <c r="H38">
        <v>0</v>
      </c>
      <c r="I38" t="s">
        <v>23</v>
      </c>
    </row>
    <row r="39" spans="5:9" x14ac:dyDescent="0.3">
      <c r="E39">
        <v>1</v>
      </c>
      <c r="F39" t="s">
        <v>31</v>
      </c>
      <c r="H39">
        <v>2</v>
      </c>
      <c r="I39" t="s">
        <v>23</v>
      </c>
    </row>
    <row r="40" spans="5:9" x14ac:dyDescent="0.3">
      <c r="E40">
        <v>3</v>
      </c>
      <c r="F40" t="s">
        <v>31</v>
      </c>
      <c r="H40">
        <v>1</v>
      </c>
      <c r="I40" t="s">
        <v>23</v>
      </c>
    </row>
    <row r="41" spans="5:9" x14ac:dyDescent="0.3">
      <c r="E41">
        <v>0</v>
      </c>
      <c r="F41" t="s">
        <v>31</v>
      </c>
      <c r="H41">
        <v>0</v>
      </c>
      <c r="I41" t="s">
        <v>23</v>
      </c>
    </row>
    <row r="42" spans="5:9" x14ac:dyDescent="0.3">
      <c r="E42">
        <v>0</v>
      </c>
      <c r="F42" t="s">
        <v>31</v>
      </c>
      <c r="H42">
        <v>0</v>
      </c>
      <c r="I42" t="s">
        <v>23</v>
      </c>
    </row>
    <row r="43" spans="5:9" x14ac:dyDescent="0.3">
      <c r="E43">
        <v>1</v>
      </c>
      <c r="F43" t="s">
        <v>31</v>
      </c>
      <c r="H43">
        <v>1</v>
      </c>
      <c r="I43" t="s">
        <v>23</v>
      </c>
    </row>
    <row r="44" spans="5:9" x14ac:dyDescent="0.3">
      <c r="E44">
        <v>3</v>
      </c>
      <c r="F44" t="s">
        <v>31</v>
      </c>
      <c r="H44">
        <v>2</v>
      </c>
      <c r="I44" t="s">
        <v>23</v>
      </c>
    </row>
    <row r="45" spans="5:9" x14ac:dyDescent="0.3">
      <c r="E45">
        <v>3</v>
      </c>
      <c r="F45" t="s">
        <v>31</v>
      </c>
      <c r="H45">
        <v>2</v>
      </c>
      <c r="I45" t="s">
        <v>23</v>
      </c>
    </row>
    <row r="46" spans="5:9" x14ac:dyDescent="0.3">
      <c r="E46">
        <v>3</v>
      </c>
      <c r="F46" t="s">
        <v>31</v>
      </c>
      <c r="H46">
        <v>1</v>
      </c>
      <c r="I46" t="s">
        <v>23</v>
      </c>
    </row>
    <row r="47" spans="5:9" x14ac:dyDescent="0.3">
      <c r="E47">
        <v>1</v>
      </c>
      <c r="F47" t="s">
        <v>31</v>
      </c>
      <c r="H47">
        <v>1</v>
      </c>
      <c r="I47" t="s">
        <v>23</v>
      </c>
    </row>
    <row r="48" spans="5:9" x14ac:dyDescent="0.3">
      <c r="E48">
        <v>0</v>
      </c>
      <c r="F48" t="s">
        <v>31</v>
      </c>
      <c r="H48">
        <v>0</v>
      </c>
      <c r="I48" t="s">
        <v>23</v>
      </c>
    </row>
    <row r="49" spans="5:9" x14ac:dyDescent="0.3">
      <c r="E49">
        <v>1</v>
      </c>
      <c r="F49" t="s">
        <v>31</v>
      </c>
      <c r="H49">
        <v>2</v>
      </c>
      <c r="I49" t="s">
        <v>23</v>
      </c>
    </row>
    <row r="50" spans="5:9" x14ac:dyDescent="0.3">
      <c r="E50">
        <v>1</v>
      </c>
      <c r="F50" t="s">
        <v>31</v>
      </c>
      <c r="H50">
        <v>1</v>
      </c>
      <c r="I50" t="s">
        <v>23</v>
      </c>
    </row>
    <row r="51" spans="5:9" x14ac:dyDescent="0.3">
      <c r="E51">
        <v>2</v>
      </c>
      <c r="F51" t="s">
        <v>31</v>
      </c>
      <c r="H51">
        <v>1</v>
      </c>
      <c r="I51" t="s">
        <v>23</v>
      </c>
    </row>
    <row r="52" spans="5:9" x14ac:dyDescent="0.3">
      <c r="E52">
        <v>2</v>
      </c>
      <c r="F52" t="s">
        <v>31</v>
      </c>
      <c r="H52">
        <v>0</v>
      </c>
      <c r="I52" t="s">
        <v>23</v>
      </c>
    </row>
    <row r="53" spans="5:9" x14ac:dyDescent="0.3">
      <c r="E53">
        <v>0</v>
      </c>
      <c r="F53" t="s">
        <v>31</v>
      </c>
      <c r="H53">
        <v>0</v>
      </c>
      <c r="I53" t="s">
        <v>23</v>
      </c>
    </row>
    <row r="54" spans="5:9" x14ac:dyDescent="0.3">
      <c r="E54">
        <v>1</v>
      </c>
      <c r="F54" t="s">
        <v>31</v>
      </c>
      <c r="H54">
        <v>0</v>
      </c>
      <c r="I54" t="s">
        <v>23</v>
      </c>
    </row>
    <row r="55" spans="5:9" x14ac:dyDescent="0.3">
      <c r="E55">
        <v>2</v>
      </c>
      <c r="F55" t="s">
        <v>31</v>
      </c>
      <c r="H55">
        <v>1</v>
      </c>
      <c r="I55" t="s">
        <v>23</v>
      </c>
    </row>
    <row r="56" spans="5:9" x14ac:dyDescent="0.3">
      <c r="E56">
        <v>0</v>
      </c>
      <c r="F56" t="s">
        <v>31</v>
      </c>
      <c r="H56">
        <v>2</v>
      </c>
      <c r="I56" t="s">
        <v>23</v>
      </c>
    </row>
    <row r="57" spans="5:9" x14ac:dyDescent="0.3">
      <c r="E57">
        <v>0</v>
      </c>
      <c r="F57" t="s">
        <v>31</v>
      </c>
      <c r="H57">
        <v>3</v>
      </c>
      <c r="I57" t="s">
        <v>23</v>
      </c>
    </row>
    <row r="58" spans="5:9" x14ac:dyDescent="0.3">
      <c r="E58">
        <v>1</v>
      </c>
      <c r="F58" t="s">
        <v>31</v>
      </c>
      <c r="H58">
        <v>0</v>
      </c>
      <c r="I58" t="s">
        <v>23</v>
      </c>
    </row>
    <row r="59" spans="5:9" x14ac:dyDescent="0.3">
      <c r="E59">
        <v>0</v>
      </c>
      <c r="F59" t="s">
        <v>31</v>
      </c>
      <c r="H59">
        <v>0</v>
      </c>
      <c r="I59" t="s">
        <v>23</v>
      </c>
    </row>
    <row r="60" spans="5:9" x14ac:dyDescent="0.3">
      <c r="E60">
        <v>1</v>
      </c>
      <c r="F60" t="s">
        <v>31</v>
      </c>
      <c r="H60">
        <v>0</v>
      </c>
      <c r="I60" t="s">
        <v>23</v>
      </c>
    </row>
    <row r="61" spans="5:9" x14ac:dyDescent="0.3">
      <c r="E61">
        <v>0</v>
      </c>
      <c r="F61" t="s">
        <v>31</v>
      </c>
      <c r="H61">
        <v>0</v>
      </c>
      <c r="I61" t="s">
        <v>23</v>
      </c>
    </row>
    <row r="62" spans="5:9" x14ac:dyDescent="0.3">
      <c r="E62">
        <v>0</v>
      </c>
      <c r="F62" t="s">
        <v>31</v>
      </c>
      <c r="H62">
        <v>1</v>
      </c>
      <c r="I62" t="s">
        <v>23</v>
      </c>
    </row>
    <row r="63" spans="5:9" x14ac:dyDescent="0.3">
      <c r="E63">
        <v>1</v>
      </c>
      <c r="F63" t="s">
        <v>31</v>
      </c>
      <c r="H63">
        <v>0</v>
      </c>
      <c r="I63" t="s">
        <v>23</v>
      </c>
    </row>
    <row r="64" spans="5:9" x14ac:dyDescent="0.3">
      <c r="E64">
        <v>0</v>
      </c>
      <c r="F64" t="s">
        <v>31</v>
      </c>
      <c r="H64">
        <v>2</v>
      </c>
      <c r="I64" t="s">
        <v>23</v>
      </c>
    </row>
    <row r="65" spans="5:9" x14ac:dyDescent="0.3">
      <c r="E65">
        <v>0</v>
      </c>
      <c r="F65" t="s">
        <v>31</v>
      </c>
      <c r="H65">
        <v>0</v>
      </c>
      <c r="I65" t="s">
        <v>23</v>
      </c>
    </row>
    <row r="66" spans="5:9" x14ac:dyDescent="0.3">
      <c r="E66">
        <v>0</v>
      </c>
      <c r="F66" t="s">
        <v>31</v>
      </c>
      <c r="H66">
        <v>2</v>
      </c>
      <c r="I66" t="s">
        <v>23</v>
      </c>
    </row>
    <row r="67" spans="5:9" x14ac:dyDescent="0.3">
      <c r="E67">
        <v>1</v>
      </c>
      <c r="F67" t="s">
        <v>31</v>
      </c>
      <c r="H67">
        <v>0</v>
      </c>
      <c r="I67" t="s">
        <v>23</v>
      </c>
    </row>
    <row r="68" spans="5:9" x14ac:dyDescent="0.3">
      <c r="E68">
        <v>1</v>
      </c>
      <c r="F68" t="s">
        <v>31</v>
      </c>
      <c r="H68">
        <v>1</v>
      </c>
      <c r="I68" t="s">
        <v>23</v>
      </c>
    </row>
    <row r="69" spans="5:9" x14ac:dyDescent="0.3">
      <c r="E69">
        <v>0</v>
      </c>
      <c r="F69" t="s">
        <v>31</v>
      </c>
      <c r="H69">
        <v>2</v>
      </c>
      <c r="I69" t="s">
        <v>23</v>
      </c>
    </row>
    <row r="70" spans="5:9" x14ac:dyDescent="0.3">
      <c r="E70">
        <v>1</v>
      </c>
      <c r="F70" t="s">
        <v>31</v>
      </c>
      <c r="H70">
        <v>2</v>
      </c>
      <c r="I70" t="s">
        <v>23</v>
      </c>
    </row>
    <row r="71" spans="5:9" x14ac:dyDescent="0.3">
      <c r="E71">
        <v>0</v>
      </c>
      <c r="F71" t="s">
        <v>31</v>
      </c>
      <c r="H71">
        <v>2</v>
      </c>
      <c r="I71" t="s">
        <v>23</v>
      </c>
    </row>
    <row r="72" spans="5:9" x14ac:dyDescent="0.3">
      <c r="E72">
        <v>1</v>
      </c>
      <c r="F72" t="s">
        <v>31</v>
      </c>
      <c r="H72">
        <v>1</v>
      </c>
      <c r="I72" t="s">
        <v>23</v>
      </c>
    </row>
    <row r="73" spans="5:9" x14ac:dyDescent="0.3">
      <c r="E73">
        <v>0</v>
      </c>
      <c r="F73" t="s">
        <v>31</v>
      </c>
      <c r="H73">
        <v>0</v>
      </c>
      <c r="I73" t="s">
        <v>23</v>
      </c>
    </row>
    <row r="74" spans="5:9" x14ac:dyDescent="0.3">
      <c r="E74">
        <v>0</v>
      </c>
      <c r="F74" t="s">
        <v>31</v>
      </c>
      <c r="H74">
        <v>0</v>
      </c>
      <c r="I74" t="s">
        <v>23</v>
      </c>
    </row>
    <row r="75" spans="5:9" x14ac:dyDescent="0.3">
      <c r="E75">
        <v>1</v>
      </c>
      <c r="F75" t="s">
        <v>31</v>
      </c>
      <c r="H75">
        <v>1</v>
      </c>
      <c r="I75" t="s">
        <v>23</v>
      </c>
    </row>
    <row r="76" spans="5:9" x14ac:dyDescent="0.3">
      <c r="E76">
        <v>0</v>
      </c>
      <c r="F76" t="s">
        <v>31</v>
      </c>
      <c r="H76">
        <v>0</v>
      </c>
      <c r="I76" t="s">
        <v>23</v>
      </c>
    </row>
    <row r="77" spans="5:9" x14ac:dyDescent="0.3">
      <c r="E77">
        <v>3</v>
      </c>
      <c r="F77" t="s">
        <v>31</v>
      </c>
      <c r="H77">
        <v>1</v>
      </c>
      <c r="I77" t="s">
        <v>23</v>
      </c>
    </row>
    <row r="78" spans="5:9" x14ac:dyDescent="0.3">
      <c r="E78">
        <v>1</v>
      </c>
      <c r="F78" t="s">
        <v>31</v>
      </c>
      <c r="H78">
        <v>0</v>
      </c>
      <c r="I78" t="s">
        <v>23</v>
      </c>
    </row>
    <row r="79" spans="5:9" x14ac:dyDescent="0.3">
      <c r="E79">
        <v>0</v>
      </c>
      <c r="F79" t="s">
        <v>31</v>
      </c>
      <c r="H79">
        <v>2</v>
      </c>
      <c r="I79" t="s">
        <v>23</v>
      </c>
    </row>
    <row r="80" spans="5:9" x14ac:dyDescent="0.3">
      <c r="E80">
        <v>1</v>
      </c>
      <c r="F80" t="s">
        <v>31</v>
      </c>
      <c r="H80">
        <v>1</v>
      </c>
      <c r="I80" t="s">
        <v>23</v>
      </c>
    </row>
    <row r="81" spans="5:9" x14ac:dyDescent="0.3">
      <c r="E81">
        <v>1</v>
      </c>
      <c r="F81" t="s">
        <v>31</v>
      </c>
      <c r="H81">
        <v>0</v>
      </c>
      <c r="I81" t="s">
        <v>23</v>
      </c>
    </row>
    <row r="82" spans="5:9" x14ac:dyDescent="0.3">
      <c r="E82">
        <v>1</v>
      </c>
      <c r="F82" t="s">
        <v>31</v>
      </c>
      <c r="H82">
        <v>0</v>
      </c>
      <c r="I82" t="s">
        <v>23</v>
      </c>
    </row>
    <row r="83" spans="5:9" x14ac:dyDescent="0.3">
      <c r="E83">
        <v>0</v>
      </c>
      <c r="F83" t="s">
        <v>31</v>
      </c>
      <c r="H83">
        <v>1</v>
      </c>
      <c r="I83" t="s">
        <v>23</v>
      </c>
    </row>
    <row r="84" spans="5:9" x14ac:dyDescent="0.3">
      <c r="E84">
        <v>0</v>
      </c>
      <c r="F84" t="s">
        <v>31</v>
      </c>
      <c r="H84">
        <v>0</v>
      </c>
      <c r="I84" t="s">
        <v>23</v>
      </c>
    </row>
    <row r="85" spans="5:9" x14ac:dyDescent="0.3">
      <c r="E85">
        <v>2</v>
      </c>
      <c r="F85" t="s">
        <v>31</v>
      </c>
      <c r="H85">
        <v>1</v>
      </c>
      <c r="I85" t="s">
        <v>23</v>
      </c>
    </row>
    <row r="86" spans="5:9" x14ac:dyDescent="0.3">
      <c r="E86">
        <v>0</v>
      </c>
      <c r="F86" t="s">
        <v>31</v>
      </c>
      <c r="H86">
        <v>0</v>
      </c>
      <c r="I86" t="s">
        <v>23</v>
      </c>
    </row>
    <row r="87" spans="5:9" x14ac:dyDescent="0.3">
      <c r="E87">
        <v>0</v>
      </c>
      <c r="F87" t="s">
        <v>31</v>
      </c>
      <c r="H87">
        <v>1</v>
      </c>
      <c r="I87" t="s">
        <v>23</v>
      </c>
    </row>
    <row r="88" spans="5:9" x14ac:dyDescent="0.3">
      <c r="E88">
        <v>0</v>
      </c>
      <c r="F88" t="s">
        <v>31</v>
      </c>
      <c r="H88">
        <v>3</v>
      </c>
      <c r="I88" t="s">
        <v>23</v>
      </c>
    </row>
    <row r="89" spans="5:9" x14ac:dyDescent="0.3">
      <c r="E89">
        <v>1</v>
      </c>
      <c r="F89" t="s">
        <v>31</v>
      </c>
      <c r="H89">
        <v>2</v>
      </c>
      <c r="I89" t="s">
        <v>23</v>
      </c>
    </row>
    <row r="90" spans="5:9" x14ac:dyDescent="0.3">
      <c r="E90">
        <v>0</v>
      </c>
      <c r="F90" t="s">
        <v>31</v>
      </c>
      <c r="H90">
        <v>0</v>
      </c>
      <c r="I90" t="s">
        <v>23</v>
      </c>
    </row>
    <row r="91" spans="5:9" x14ac:dyDescent="0.3">
      <c r="E91">
        <v>1</v>
      </c>
      <c r="F91" t="s">
        <v>31</v>
      </c>
      <c r="H91">
        <v>1</v>
      </c>
      <c r="I91" t="s">
        <v>23</v>
      </c>
    </row>
    <row r="92" spans="5:9" x14ac:dyDescent="0.3">
      <c r="E92">
        <v>2</v>
      </c>
      <c r="F92" t="s">
        <v>31</v>
      </c>
      <c r="H92">
        <v>0</v>
      </c>
      <c r="I92" t="s">
        <v>23</v>
      </c>
    </row>
    <row r="93" spans="5:9" x14ac:dyDescent="0.3">
      <c r="E93">
        <v>0</v>
      </c>
      <c r="F93" t="s">
        <v>31</v>
      </c>
      <c r="H93">
        <v>1</v>
      </c>
      <c r="I93" t="s">
        <v>23</v>
      </c>
    </row>
    <row r="94" spans="5:9" x14ac:dyDescent="0.3">
      <c r="E94">
        <v>0</v>
      </c>
      <c r="F94" t="s">
        <v>31</v>
      </c>
      <c r="H94">
        <v>0</v>
      </c>
      <c r="I94" t="s">
        <v>23</v>
      </c>
    </row>
    <row r="95" spans="5:9" x14ac:dyDescent="0.3">
      <c r="E95">
        <v>0</v>
      </c>
      <c r="F95" t="s">
        <v>31</v>
      </c>
      <c r="H95">
        <v>0</v>
      </c>
      <c r="I95" t="s">
        <v>23</v>
      </c>
    </row>
    <row r="96" spans="5:9" x14ac:dyDescent="0.3">
      <c r="E96">
        <v>0</v>
      </c>
      <c r="F96" t="s">
        <v>31</v>
      </c>
      <c r="H96">
        <v>0</v>
      </c>
      <c r="I96" t="s">
        <v>23</v>
      </c>
    </row>
    <row r="97" spans="5:9" x14ac:dyDescent="0.3">
      <c r="E97">
        <v>0</v>
      </c>
      <c r="F97" t="s">
        <v>31</v>
      </c>
      <c r="H97">
        <v>0</v>
      </c>
      <c r="I97" t="s">
        <v>23</v>
      </c>
    </row>
    <row r="98" spans="5:9" x14ac:dyDescent="0.3">
      <c r="E98">
        <v>1</v>
      </c>
      <c r="F98" t="s">
        <v>31</v>
      </c>
      <c r="H98">
        <v>0</v>
      </c>
      <c r="I98" t="s">
        <v>23</v>
      </c>
    </row>
    <row r="99" spans="5:9" x14ac:dyDescent="0.3">
      <c r="E99">
        <v>0</v>
      </c>
      <c r="F99" t="s">
        <v>31</v>
      </c>
      <c r="H99">
        <v>1</v>
      </c>
      <c r="I99" t="s">
        <v>23</v>
      </c>
    </row>
    <row r="100" spans="5:9" x14ac:dyDescent="0.3">
      <c r="E100">
        <v>0</v>
      </c>
      <c r="F100" t="s">
        <v>31</v>
      </c>
      <c r="H100">
        <v>0</v>
      </c>
      <c r="I100" t="s">
        <v>23</v>
      </c>
    </row>
    <row r="101" spans="5:9" x14ac:dyDescent="0.3">
      <c r="E101">
        <v>0</v>
      </c>
      <c r="F101" t="s">
        <v>31</v>
      </c>
      <c r="H101">
        <v>1</v>
      </c>
      <c r="I101" t="s">
        <v>23</v>
      </c>
    </row>
    <row r="102" spans="5:9" x14ac:dyDescent="0.3">
      <c r="E102">
        <v>3</v>
      </c>
      <c r="F102" t="s">
        <v>31</v>
      </c>
      <c r="H102">
        <v>0</v>
      </c>
      <c r="I102" t="s">
        <v>23</v>
      </c>
    </row>
    <row r="103" spans="5:9" x14ac:dyDescent="0.3">
      <c r="E103">
        <v>0</v>
      </c>
      <c r="F103" t="s">
        <v>31</v>
      </c>
      <c r="H103">
        <v>1</v>
      </c>
      <c r="I103" t="s">
        <v>23</v>
      </c>
    </row>
    <row r="104" spans="5:9" x14ac:dyDescent="0.3">
      <c r="E104">
        <v>0</v>
      </c>
      <c r="F104" t="s">
        <v>31</v>
      </c>
      <c r="H104">
        <v>1</v>
      </c>
      <c r="I104" t="s">
        <v>23</v>
      </c>
    </row>
    <row r="105" spans="5:9" x14ac:dyDescent="0.3">
      <c r="E105">
        <v>1</v>
      </c>
      <c r="F105" t="s">
        <v>31</v>
      </c>
      <c r="H105">
        <v>0</v>
      </c>
      <c r="I105" t="s">
        <v>23</v>
      </c>
    </row>
    <row r="106" spans="5:9" x14ac:dyDescent="0.3">
      <c r="E106">
        <v>1</v>
      </c>
      <c r="F106" t="s">
        <v>31</v>
      </c>
      <c r="H106">
        <v>0</v>
      </c>
      <c r="I106" t="s">
        <v>23</v>
      </c>
    </row>
    <row r="107" spans="5:9" x14ac:dyDescent="0.3">
      <c r="E107">
        <v>0</v>
      </c>
      <c r="F107" t="s">
        <v>31</v>
      </c>
      <c r="H107">
        <v>3</v>
      </c>
      <c r="I107" t="s">
        <v>23</v>
      </c>
    </row>
    <row r="108" spans="5:9" x14ac:dyDescent="0.3">
      <c r="E108">
        <v>0</v>
      </c>
      <c r="F108" t="s">
        <v>31</v>
      </c>
      <c r="H108">
        <v>0</v>
      </c>
      <c r="I108" t="s">
        <v>23</v>
      </c>
    </row>
    <row r="109" spans="5:9" x14ac:dyDescent="0.3">
      <c r="E109">
        <v>1</v>
      </c>
      <c r="F109" t="s">
        <v>31</v>
      </c>
      <c r="H109">
        <v>2</v>
      </c>
      <c r="I109" t="s">
        <v>23</v>
      </c>
    </row>
    <row r="110" spans="5:9" x14ac:dyDescent="0.3">
      <c r="E110">
        <v>0</v>
      </c>
      <c r="F110" t="s">
        <v>31</v>
      </c>
      <c r="H110">
        <v>1</v>
      </c>
      <c r="I110" t="s">
        <v>23</v>
      </c>
    </row>
    <row r="111" spans="5:9" x14ac:dyDescent="0.3">
      <c r="E111">
        <v>1</v>
      </c>
      <c r="F111" t="s">
        <v>31</v>
      </c>
      <c r="H111">
        <v>1</v>
      </c>
      <c r="I111" t="s">
        <v>23</v>
      </c>
    </row>
    <row r="112" spans="5:9" x14ac:dyDescent="0.3">
      <c r="E112">
        <v>2</v>
      </c>
      <c r="F112" t="s">
        <v>31</v>
      </c>
      <c r="H112">
        <v>2</v>
      </c>
      <c r="I112" t="s">
        <v>23</v>
      </c>
    </row>
    <row r="113" spans="5:9" x14ac:dyDescent="0.3">
      <c r="E113">
        <v>1</v>
      </c>
      <c r="F113" t="s">
        <v>31</v>
      </c>
      <c r="H113">
        <v>1</v>
      </c>
      <c r="I113" t="s">
        <v>23</v>
      </c>
    </row>
    <row r="114" spans="5:9" x14ac:dyDescent="0.3">
      <c r="E114">
        <v>1</v>
      </c>
      <c r="F114" t="s">
        <v>31</v>
      </c>
      <c r="H114">
        <v>1</v>
      </c>
      <c r="I114" t="s">
        <v>23</v>
      </c>
    </row>
    <row r="115" spans="5:9" x14ac:dyDescent="0.3">
      <c r="E115">
        <v>0</v>
      </c>
      <c r="F115" t="s">
        <v>31</v>
      </c>
      <c r="H115">
        <v>0</v>
      </c>
      <c r="I115" t="s">
        <v>23</v>
      </c>
    </row>
    <row r="116" spans="5:9" x14ac:dyDescent="0.3">
      <c r="E116">
        <v>1</v>
      </c>
      <c r="F116" t="s">
        <v>31</v>
      </c>
      <c r="H116">
        <v>0</v>
      </c>
      <c r="I116" t="s">
        <v>23</v>
      </c>
    </row>
    <row r="117" spans="5:9" x14ac:dyDescent="0.3">
      <c r="E117">
        <v>0</v>
      </c>
      <c r="F117" t="s">
        <v>31</v>
      </c>
      <c r="H117">
        <v>1</v>
      </c>
      <c r="I117" t="s">
        <v>23</v>
      </c>
    </row>
    <row r="118" spans="5:9" x14ac:dyDescent="0.3">
      <c r="E118">
        <v>3</v>
      </c>
      <c r="F118" t="s">
        <v>31</v>
      </c>
      <c r="H118">
        <v>1</v>
      </c>
      <c r="I118" t="s">
        <v>23</v>
      </c>
    </row>
    <row r="119" spans="5:9" x14ac:dyDescent="0.3">
      <c r="E119">
        <v>1</v>
      </c>
      <c r="F119" t="s">
        <v>31</v>
      </c>
      <c r="H119">
        <v>1</v>
      </c>
      <c r="I119" t="s">
        <v>23</v>
      </c>
    </row>
    <row r="120" spans="5:9" x14ac:dyDescent="0.3">
      <c r="E120">
        <v>1</v>
      </c>
      <c r="F120" t="s">
        <v>31</v>
      </c>
      <c r="H120">
        <v>2</v>
      </c>
      <c r="I120" t="s">
        <v>23</v>
      </c>
    </row>
    <row r="121" spans="5:9" x14ac:dyDescent="0.3">
      <c r="E121">
        <v>1</v>
      </c>
      <c r="F121" t="s">
        <v>31</v>
      </c>
      <c r="H121">
        <v>1</v>
      </c>
      <c r="I121" t="s">
        <v>23</v>
      </c>
    </row>
    <row r="122" spans="5:9" x14ac:dyDescent="0.3">
      <c r="E122">
        <v>2</v>
      </c>
      <c r="F122" t="s">
        <v>31</v>
      </c>
      <c r="H122">
        <v>1</v>
      </c>
      <c r="I122" t="s">
        <v>23</v>
      </c>
    </row>
    <row r="123" spans="5:9" x14ac:dyDescent="0.3">
      <c r="E123">
        <v>3</v>
      </c>
      <c r="F123" t="s">
        <v>31</v>
      </c>
      <c r="H123">
        <v>0</v>
      </c>
      <c r="I123" t="s">
        <v>23</v>
      </c>
    </row>
    <row r="124" spans="5:9" x14ac:dyDescent="0.3">
      <c r="E124">
        <v>1</v>
      </c>
      <c r="F124" t="s">
        <v>31</v>
      </c>
      <c r="H124">
        <v>1</v>
      </c>
      <c r="I124" t="s">
        <v>23</v>
      </c>
    </row>
    <row r="125" spans="5:9" x14ac:dyDescent="0.3">
      <c r="E125">
        <v>0</v>
      </c>
      <c r="F125" t="s">
        <v>31</v>
      </c>
      <c r="H125">
        <v>1</v>
      </c>
      <c r="I125" t="s">
        <v>23</v>
      </c>
    </row>
    <row r="126" spans="5:9" x14ac:dyDescent="0.3">
      <c r="E126">
        <v>0</v>
      </c>
      <c r="F126" t="s">
        <v>31</v>
      </c>
      <c r="H126">
        <v>0</v>
      </c>
      <c r="I126" t="s">
        <v>23</v>
      </c>
    </row>
    <row r="127" spans="5:9" x14ac:dyDescent="0.3">
      <c r="E127">
        <v>1</v>
      </c>
      <c r="F127" t="s">
        <v>31</v>
      </c>
      <c r="H127">
        <v>1</v>
      </c>
      <c r="I127" t="s">
        <v>23</v>
      </c>
    </row>
    <row r="128" spans="5:9" x14ac:dyDescent="0.3">
      <c r="E128">
        <v>0</v>
      </c>
      <c r="F128" t="s">
        <v>31</v>
      </c>
      <c r="H128">
        <v>0</v>
      </c>
      <c r="I128" t="s">
        <v>23</v>
      </c>
    </row>
    <row r="129" spans="5:9" x14ac:dyDescent="0.3">
      <c r="E129">
        <v>1</v>
      </c>
      <c r="F129" t="s">
        <v>31</v>
      </c>
      <c r="H129">
        <v>0</v>
      </c>
      <c r="I129" t="s">
        <v>23</v>
      </c>
    </row>
    <row r="130" spans="5:9" x14ac:dyDescent="0.3">
      <c r="E130">
        <v>0</v>
      </c>
      <c r="F130" t="s">
        <v>31</v>
      </c>
      <c r="H130">
        <v>0</v>
      </c>
      <c r="I130" t="s">
        <v>23</v>
      </c>
    </row>
    <row r="131" spans="5:9" x14ac:dyDescent="0.3">
      <c r="E131">
        <v>1</v>
      </c>
      <c r="F131" t="s">
        <v>31</v>
      </c>
      <c r="H131">
        <v>1</v>
      </c>
      <c r="I131" t="s">
        <v>23</v>
      </c>
    </row>
    <row r="132" spans="5:9" x14ac:dyDescent="0.3">
      <c r="E132">
        <v>0</v>
      </c>
      <c r="F132" t="s">
        <v>31</v>
      </c>
      <c r="H132">
        <v>1</v>
      </c>
      <c r="I132" t="s">
        <v>23</v>
      </c>
    </row>
    <row r="133" spans="5:9" x14ac:dyDescent="0.3">
      <c r="E133">
        <v>1</v>
      </c>
      <c r="F133" t="s">
        <v>31</v>
      </c>
      <c r="H133">
        <v>1</v>
      </c>
      <c r="I133" t="s">
        <v>23</v>
      </c>
    </row>
    <row r="134" spans="5:9" x14ac:dyDescent="0.3">
      <c r="E134">
        <v>2</v>
      </c>
      <c r="F134" t="s">
        <v>31</v>
      </c>
      <c r="H134">
        <v>1</v>
      </c>
      <c r="I134" t="s">
        <v>23</v>
      </c>
    </row>
    <row r="135" spans="5:9" x14ac:dyDescent="0.3">
      <c r="E135">
        <v>3</v>
      </c>
      <c r="F135" t="s">
        <v>31</v>
      </c>
      <c r="H135">
        <v>1</v>
      </c>
      <c r="I135" t="s">
        <v>23</v>
      </c>
    </row>
    <row r="136" spans="5:9" x14ac:dyDescent="0.3">
      <c r="E136">
        <v>1</v>
      </c>
      <c r="F136" t="s">
        <v>31</v>
      </c>
      <c r="H136">
        <v>0</v>
      </c>
      <c r="I136" t="s">
        <v>23</v>
      </c>
    </row>
    <row r="137" spans="5:9" x14ac:dyDescent="0.3">
      <c r="E137">
        <v>1</v>
      </c>
      <c r="F137" t="s">
        <v>31</v>
      </c>
      <c r="H137">
        <v>2</v>
      </c>
      <c r="I137" t="s">
        <v>23</v>
      </c>
    </row>
    <row r="138" spans="5:9" x14ac:dyDescent="0.3">
      <c r="E138">
        <v>1</v>
      </c>
      <c r="F138" t="s">
        <v>31</v>
      </c>
      <c r="H138">
        <v>1</v>
      </c>
      <c r="I138" t="s">
        <v>23</v>
      </c>
    </row>
    <row r="139" spans="5:9" x14ac:dyDescent="0.3">
      <c r="E139">
        <v>3</v>
      </c>
      <c r="F139" t="s">
        <v>31</v>
      </c>
      <c r="H139">
        <v>1</v>
      </c>
      <c r="I139" t="s">
        <v>23</v>
      </c>
    </row>
    <row r="140" spans="5:9" x14ac:dyDescent="0.3">
      <c r="E140">
        <v>1</v>
      </c>
      <c r="F140" t="s">
        <v>31</v>
      </c>
      <c r="H140">
        <v>0</v>
      </c>
      <c r="I140" t="s">
        <v>23</v>
      </c>
    </row>
    <row r="141" spans="5:9" x14ac:dyDescent="0.3">
      <c r="E141">
        <v>1</v>
      </c>
      <c r="F141" t="s">
        <v>31</v>
      </c>
      <c r="H141">
        <v>3</v>
      </c>
      <c r="I141" t="s">
        <v>23</v>
      </c>
    </row>
    <row r="142" spans="5:9" x14ac:dyDescent="0.3">
      <c r="E142">
        <v>0</v>
      </c>
      <c r="F142" t="s">
        <v>31</v>
      </c>
      <c r="H142">
        <v>0</v>
      </c>
      <c r="I142" t="s">
        <v>23</v>
      </c>
    </row>
    <row r="143" spans="5:9" x14ac:dyDescent="0.3">
      <c r="E143">
        <v>2</v>
      </c>
      <c r="F143" t="s">
        <v>31</v>
      </c>
      <c r="H143">
        <v>1</v>
      </c>
      <c r="I143" t="s">
        <v>23</v>
      </c>
    </row>
    <row r="144" spans="5:9" x14ac:dyDescent="0.3">
      <c r="E144">
        <v>1</v>
      </c>
      <c r="F144" t="s">
        <v>31</v>
      </c>
      <c r="H144">
        <v>1</v>
      </c>
      <c r="I144" t="s">
        <v>23</v>
      </c>
    </row>
    <row r="145" spans="5:9" x14ac:dyDescent="0.3">
      <c r="E145">
        <v>0</v>
      </c>
      <c r="F145" t="s">
        <v>31</v>
      </c>
      <c r="H145">
        <v>0</v>
      </c>
      <c r="I145" t="s">
        <v>23</v>
      </c>
    </row>
    <row r="146" spans="5:9" x14ac:dyDescent="0.3">
      <c r="E146">
        <v>2</v>
      </c>
      <c r="F146" t="s">
        <v>31</v>
      </c>
      <c r="H146">
        <v>1</v>
      </c>
      <c r="I146" t="s">
        <v>23</v>
      </c>
    </row>
    <row r="147" spans="5:9" x14ac:dyDescent="0.3">
      <c r="E147">
        <v>0</v>
      </c>
      <c r="F147" t="s">
        <v>31</v>
      </c>
      <c r="H147">
        <v>0</v>
      </c>
      <c r="I147" t="s">
        <v>23</v>
      </c>
    </row>
    <row r="148" spans="5:9" x14ac:dyDescent="0.3">
      <c r="E148">
        <v>0</v>
      </c>
      <c r="F148" t="s">
        <v>31</v>
      </c>
      <c r="H148">
        <v>2</v>
      </c>
      <c r="I148" t="s">
        <v>23</v>
      </c>
    </row>
    <row r="149" spans="5:9" x14ac:dyDescent="0.3">
      <c r="E149">
        <v>1</v>
      </c>
      <c r="F149" t="s">
        <v>31</v>
      </c>
      <c r="H149">
        <v>1</v>
      </c>
      <c r="I149" t="s">
        <v>23</v>
      </c>
    </row>
    <row r="150" spans="5:9" x14ac:dyDescent="0.3">
      <c r="E150">
        <v>1</v>
      </c>
      <c r="F150" t="s">
        <v>31</v>
      </c>
      <c r="H150">
        <v>1</v>
      </c>
      <c r="I150" t="s">
        <v>23</v>
      </c>
    </row>
    <row r="151" spans="5:9" x14ac:dyDescent="0.3">
      <c r="E151">
        <v>1</v>
      </c>
      <c r="F151" t="s">
        <v>31</v>
      </c>
      <c r="H151">
        <v>3</v>
      </c>
      <c r="I151" t="s">
        <v>23</v>
      </c>
    </row>
    <row r="152" spans="5:9" x14ac:dyDescent="0.3">
      <c r="E152">
        <v>1</v>
      </c>
      <c r="F152" t="s">
        <v>31</v>
      </c>
      <c r="H152">
        <v>2</v>
      </c>
      <c r="I152" t="s">
        <v>23</v>
      </c>
    </row>
    <row r="153" spans="5:9" x14ac:dyDescent="0.3">
      <c r="E153">
        <v>0</v>
      </c>
      <c r="F153" t="s">
        <v>31</v>
      </c>
      <c r="H153">
        <v>0</v>
      </c>
      <c r="I153" t="s">
        <v>23</v>
      </c>
    </row>
    <row r="154" spans="5:9" x14ac:dyDescent="0.3">
      <c r="E154">
        <v>2</v>
      </c>
      <c r="F154" t="s">
        <v>31</v>
      </c>
      <c r="H154">
        <v>1</v>
      </c>
      <c r="I154" t="s">
        <v>23</v>
      </c>
    </row>
    <row r="155" spans="5:9" x14ac:dyDescent="0.3">
      <c r="E155">
        <v>1</v>
      </c>
      <c r="F155" t="s">
        <v>31</v>
      </c>
      <c r="H155">
        <v>1</v>
      </c>
      <c r="I155" t="s">
        <v>23</v>
      </c>
    </row>
    <row r="156" spans="5:9" x14ac:dyDescent="0.3">
      <c r="E156">
        <v>0</v>
      </c>
      <c r="F156" t="s">
        <v>31</v>
      </c>
      <c r="H156">
        <v>1</v>
      </c>
      <c r="I156" t="s">
        <v>23</v>
      </c>
    </row>
    <row r="157" spans="5:9" x14ac:dyDescent="0.3">
      <c r="E157">
        <v>1</v>
      </c>
      <c r="F157" t="s">
        <v>31</v>
      </c>
      <c r="H157">
        <v>3</v>
      </c>
      <c r="I157" t="s">
        <v>23</v>
      </c>
    </row>
    <row r="158" spans="5:9" x14ac:dyDescent="0.3">
      <c r="E158">
        <v>1</v>
      </c>
      <c r="F158" t="s">
        <v>31</v>
      </c>
      <c r="H158">
        <v>0</v>
      </c>
      <c r="I158" t="s">
        <v>23</v>
      </c>
    </row>
    <row r="159" spans="5:9" x14ac:dyDescent="0.3">
      <c r="E159">
        <v>2</v>
      </c>
      <c r="F159" t="s">
        <v>31</v>
      </c>
      <c r="H159">
        <v>1</v>
      </c>
      <c r="I159" t="s">
        <v>23</v>
      </c>
    </row>
    <row r="160" spans="5:9" x14ac:dyDescent="0.3">
      <c r="E160">
        <v>0</v>
      </c>
      <c r="F160" t="s">
        <v>31</v>
      </c>
      <c r="H160">
        <v>0</v>
      </c>
      <c r="I160" t="s">
        <v>23</v>
      </c>
    </row>
    <row r="161" spans="5:9" x14ac:dyDescent="0.3">
      <c r="E161">
        <v>2</v>
      </c>
      <c r="F161" t="s">
        <v>31</v>
      </c>
      <c r="H161">
        <v>1</v>
      </c>
      <c r="I161" t="s">
        <v>23</v>
      </c>
    </row>
    <row r="162" spans="5:9" x14ac:dyDescent="0.3">
      <c r="E162">
        <v>0</v>
      </c>
      <c r="F162" t="s">
        <v>31</v>
      </c>
      <c r="H162">
        <v>0</v>
      </c>
      <c r="I162" t="s">
        <v>23</v>
      </c>
    </row>
    <row r="163" spans="5:9" x14ac:dyDescent="0.3">
      <c r="E163">
        <v>2</v>
      </c>
      <c r="F163" t="s">
        <v>31</v>
      </c>
      <c r="H163">
        <v>0</v>
      </c>
      <c r="I163" t="s">
        <v>23</v>
      </c>
    </row>
    <row r="164" spans="5:9" x14ac:dyDescent="0.3">
      <c r="E164">
        <v>0</v>
      </c>
      <c r="F164" t="s">
        <v>31</v>
      </c>
      <c r="H164">
        <v>1</v>
      </c>
      <c r="I164" t="s">
        <v>23</v>
      </c>
    </row>
    <row r="165" spans="5:9" x14ac:dyDescent="0.3">
      <c r="E165">
        <v>0</v>
      </c>
      <c r="F165" t="s">
        <v>31</v>
      </c>
      <c r="H165">
        <v>2</v>
      </c>
      <c r="I165" t="s">
        <v>23</v>
      </c>
    </row>
    <row r="166" spans="5:9" x14ac:dyDescent="0.3">
      <c r="E166">
        <v>0</v>
      </c>
      <c r="F166" t="s">
        <v>31</v>
      </c>
      <c r="H166">
        <v>0</v>
      </c>
      <c r="I166" t="s">
        <v>23</v>
      </c>
    </row>
    <row r="167" spans="5:9" x14ac:dyDescent="0.3">
      <c r="E167">
        <v>2</v>
      </c>
      <c r="F167" t="s">
        <v>31</v>
      </c>
      <c r="H167">
        <v>0</v>
      </c>
      <c r="I167" t="s">
        <v>23</v>
      </c>
    </row>
    <row r="168" spans="5:9" x14ac:dyDescent="0.3">
      <c r="E168">
        <v>1</v>
      </c>
      <c r="F168" t="s">
        <v>31</v>
      </c>
      <c r="H168">
        <v>0</v>
      </c>
      <c r="I168" t="s">
        <v>23</v>
      </c>
    </row>
    <row r="169" spans="5:9" x14ac:dyDescent="0.3">
      <c r="E169">
        <v>0</v>
      </c>
      <c r="F169" t="s">
        <v>31</v>
      </c>
      <c r="H169">
        <v>0</v>
      </c>
      <c r="I169" t="s">
        <v>23</v>
      </c>
    </row>
    <row r="170" spans="5:9" x14ac:dyDescent="0.3">
      <c r="E170">
        <v>0</v>
      </c>
      <c r="F170" t="s">
        <v>31</v>
      </c>
      <c r="H170">
        <v>2</v>
      </c>
      <c r="I170" t="s">
        <v>23</v>
      </c>
    </row>
    <row r="171" spans="5:9" x14ac:dyDescent="0.3">
      <c r="E171">
        <v>0</v>
      </c>
      <c r="F171" t="s">
        <v>31</v>
      </c>
      <c r="H171">
        <v>0</v>
      </c>
      <c r="I171" t="s">
        <v>23</v>
      </c>
    </row>
    <row r="172" spans="5:9" x14ac:dyDescent="0.3">
      <c r="E172">
        <v>1</v>
      </c>
      <c r="F172" t="s">
        <v>31</v>
      </c>
      <c r="H172">
        <v>2</v>
      </c>
      <c r="I172" t="s">
        <v>23</v>
      </c>
    </row>
    <row r="173" spans="5:9" x14ac:dyDescent="0.3">
      <c r="E173">
        <v>2</v>
      </c>
      <c r="F173" t="s">
        <v>31</v>
      </c>
      <c r="H173">
        <v>3</v>
      </c>
      <c r="I173" t="s">
        <v>23</v>
      </c>
    </row>
    <row r="174" spans="5:9" x14ac:dyDescent="0.3">
      <c r="E174">
        <v>1</v>
      </c>
      <c r="F174" t="s">
        <v>31</v>
      </c>
      <c r="H174">
        <v>0</v>
      </c>
      <c r="I174" t="s">
        <v>23</v>
      </c>
    </row>
    <row r="175" spans="5:9" x14ac:dyDescent="0.3">
      <c r="E175">
        <v>2</v>
      </c>
      <c r="F175" t="s">
        <v>31</v>
      </c>
      <c r="H175">
        <v>1</v>
      </c>
      <c r="I175" t="s">
        <v>23</v>
      </c>
    </row>
    <row r="176" spans="5:9" x14ac:dyDescent="0.3">
      <c r="E176">
        <v>1</v>
      </c>
      <c r="F176" t="s">
        <v>31</v>
      </c>
      <c r="H176">
        <v>1</v>
      </c>
      <c r="I176" t="s">
        <v>23</v>
      </c>
    </row>
    <row r="177" spans="5:9" x14ac:dyDescent="0.3">
      <c r="E177">
        <v>1</v>
      </c>
      <c r="F177" t="s">
        <v>31</v>
      </c>
      <c r="H177">
        <v>0</v>
      </c>
      <c r="I177" t="s">
        <v>23</v>
      </c>
    </row>
    <row r="178" spans="5:9" x14ac:dyDescent="0.3">
      <c r="E178">
        <v>1</v>
      </c>
      <c r="F178" t="s">
        <v>31</v>
      </c>
      <c r="H178">
        <v>1</v>
      </c>
      <c r="I178" t="s">
        <v>23</v>
      </c>
    </row>
    <row r="179" spans="5:9" x14ac:dyDescent="0.3">
      <c r="E179">
        <v>0</v>
      </c>
      <c r="F179" t="s">
        <v>31</v>
      </c>
      <c r="H179">
        <v>1</v>
      </c>
      <c r="I179" t="s">
        <v>23</v>
      </c>
    </row>
    <row r="180" spans="5:9" x14ac:dyDescent="0.3">
      <c r="E180">
        <v>0</v>
      </c>
      <c r="F180" t="s">
        <v>31</v>
      </c>
      <c r="H180">
        <v>1</v>
      </c>
      <c r="I180" t="s">
        <v>23</v>
      </c>
    </row>
    <row r="181" spans="5:9" x14ac:dyDescent="0.3">
      <c r="E181">
        <v>1</v>
      </c>
      <c r="F181" t="s">
        <v>31</v>
      </c>
      <c r="H181">
        <v>2</v>
      </c>
      <c r="I181" t="s">
        <v>23</v>
      </c>
    </row>
    <row r="182" spans="5:9" x14ac:dyDescent="0.3">
      <c r="E182">
        <v>2</v>
      </c>
      <c r="F182" t="s">
        <v>31</v>
      </c>
      <c r="H182">
        <v>1</v>
      </c>
      <c r="I182" t="s">
        <v>23</v>
      </c>
    </row>
    <row r="183" spans="5:9" x14ac:dyDescent="0.3">
      <c r="E183">
        <v>3</v>
      </c>
      <c r="F183" t="s">
        <v>31</v>
      </c>
      <c r="H183">
        <v>2</v>
      </c>
      <c r="I183" t="s">
        <v>23</v>
      </c>
    </row>
    <row r="184" spans="5:9" x14ac:dyDescent="0.3">
      <c r="E184">
        <v>1</v>
      </c>
      <c r="F184" t="s">
        <v>31</v>
      </c>
      <c r="H184">
        <v>2</v>
      </c>
      <c r="I184" t="s">
        <v>23</v>
      </c>
    </row>
    <row r="185" spans="5:9" x14ac:dyDescent="0.3">
      <c r="E185">
        <v>0</v>
      </c>
      <c r="F185" t="s">
        <v>31</v>
      </c>
      <c r="H185">
        <v>2</v>
      </c>
      <c r="I185" t="s">
        <v>23</v>
      </c>
    </row>
    <row r="186" spans="5:9" x14ac:dyDescent="0.3">
      <c r="E186">
        <v>0</v>
      </c>
      <c r="F186" t="s">
        <v>31</v>
      </c>
      <c r="H186">
        <v>1</v>
      </c>
      <c r="I186" t="s">
        <v>23</v>
      </c>
    </row>
    <row r="187" spans="5:9" x14ac:dyDescent="0.3">
      <c r="E187">
        <v>1</v>
      </c>
      <c r="F187" t="s">
        <v>31</v>
      </c>
      <c r="H187">
        <v>0</v>
      </c>
      <c r="I187" t="s">
        <v>23</v>
      </c>
    </row>
    <row r="188" spans="5:9" x14ac:dyDescent="0.3">
      <c r="E188">
        <v>1</v>
      </c>
      <c r="F188" t="s">
        <v>31</v>
      </c>
      <c r="H188">
        <v>3</v>
      </c>
      <c r="I188" t="s">
        <v>23</v>
      </c>
    </row>
    <row r="189" spans="5:9" x14ac:dyDescent="0.3">
      <c r="E189">
        <v>1</v>
      </c>
      <c r="F189" t="s">
        <v>31</v>
      </c>
      <c r="H189">
        <v>0</v>
      </c>
      <c r="I189" t="s">
        <v>23</v>
      </c>
    </row>
    <row r="190" spans="5:9" x14ac:dyDescent="0.3">
      <c r="E190">
        <v>1</v>
      </c>
      <c r="F190" t="s">
        <v>31</v>
      </c>
      <c r="H190">
        <v>1</v>
      </c>
      <c r="I190" t="s">
        <v>23</v>
      </c>
    </row>
    <row r="191" spans="5:9" x14ac:dyDescent="0.3">
      <c r="E191">
        <v>1</v>
      </c>
      <c r="F191" t="s">
        <v>31</v>
      </c>
      <c r="H191">
        <v>3</v>
      </c>
      <c r="I191" t="s">
        <v>23</v>
      </c>
    </row>
    <row r="192" spans="5:9" x14ac:dyDescent="0.3">
      <c r="E192">
        <v>1</v>
      </c>
      <c r="F192" t="s">
        <v>31</v>
      </c>
      <c r="H192">
        <v>0</v>
      </c>
      <c r="I192" t="s">
        <v>23</v>
      </c>
    </row>
    <row r="193" spans="5:9" x14ac:dyDescent="0.3">
      <c r="E193">
        <v>0</v>
      </c>
      <c r="F193" t="s">
        <v>31</v>
      </c>
      <c r="H193">
        <v>1</v>
      </c>
      <c r="I193" t="s">
        <v>23</v>
      </c>
    </row>
    <row r="194" spans="5:9" x14ac:dyDescent="0.3">
      <c r="E194">
        <v>0</v>
      </c>
      <c r="F194" t="s">
        <v>31</v>
      </c>
      <c r="H194">
        <v>0</v>
      </c>
      <c r="I194" t="s">
        <v>23</v>
      </c>
    </row>
    <row r="195" spans="5:9" x14ac:dyDescent="0.3">
      <c r="E195">
        <v>1</v>
      </c>
      <c r="F195" t="s">
        <v>31</v>
      </c>
      <c r="H195">
        <v>2</v>
      </c>
      <c r="I195" t="s">
        <v>23</v>
      </c>
    </row>
    <row r="196" spans="5:9" x14ac:dyDescent="0.3">
      <c r="E196">
        <v>1</v>
      </c>
      <c r="F196" t="s">
        <v>31</v>
      </c>
      <c r="H196">
        <v>0</v>
      </c>
      <c r="I196" t="s">
        <v>23</v>
      </c>
    </row>
    <row r="197" spans="5:9" x14ac:dyDescent="0.3">
      <c r="E197">
        <v>2</v>
      </c>
      <c r="F197" t="s">
        <v>31</v>
      </c>
      <c r="H197">
        <v>0</v>
      </c>
      <c r="I197" t="s">
        <v>23</v>
      </c>
    </row>
    <row r="198" spans="5:9" x14ac:dyDescent="0.3">
      <c r="E198">
        <v>1</v>
      </c>
      <c r="F198" t="s">
        <v>31</v>
      </c>
      <c r="H198">
        <v>1</v>
      </c>
      <c r="I198" t="s">
        <v>23</v>
      </c>
    </row>
    <row r="199" spans="5:9" x14ac:dyDescent="0.3">
      <c r="E199">
        <v>0</v>
      </c>
      <c r="F199" t="s">
        <v>31</v>
      </c>
      <c r="H199">
        <v>1</v>
      </c>
      <c r="I199" t="s">
        <v>23</v>
      </c>
    </row>
    <row r="200" spans="5:9" x14ac:dyDescent="0.3">
      <c r="E200">
        <v>0</v>
      </c>
      <c r="F200" t="s">
        <v>31</v>
      </c>
      <c r="H200">
        <v>1</v>
      </c>
      <c r="I200" t="s">
        <v>23</v>
      </c>
    </row>
    <row r="201" spans="5:9" x14ac:dyDescent="0.3">
      <c r="E201">
        <v>1</v>
      </c>
      <c r="F201" t="s">
        <v>31</v>
      </c>
      <c r="H201">
        <v>3</v>
      </c>
      <c r="I201" t="s">
        <v>23</v>
      </c>
    </row>
    <row r="202" spans="5:9" x14ac:dyDescent="0.3">
      <c r="E202">
        <v>0</v>
      </c>
      <c r="F202" t="s">
        <v>31</v>
      </c>
      <c r="H202">
        <v>2</v>
      </c>
      <c r="I202" t="s">
        <v>23</v>
      </c>
    </row>
    <row r="203" spans="5:9" x14ac:dyDescent="0.3">
      <c r="E203">
        <v>0</v>
      </c>
      <c r="F203" t="s">
        <v>31</v>
      </c>
      <c r="H203">
        <v>1</v>
      </c>
      <c r="I203" t="s">
        <v>23</v>
      </c>
    </row>
    <row r="204" spans="5:9" x14ac:dyDescent="0.3">
      <c r="E204">
        <v>1</v>
      </c>
      <c r="F204" t="s">
        <v>31</v>
      </c>
      <c r="H204">
        <v>1</v>
      </c>
      <c r="I204" t="s">
        <v>23</v>
      </c>
    </row>
    <row r="205" spans="5:9" x14ac:dyDescent="0.3">
      <c r="E205">
        <v>1</v>
      </c>
      <c r="F205" t="s">
        <v>31</v>
      </c>
      <c r="H205">
        <v>0</v>
      </c>
      <c r="I205" t="s">
        <v>23</v>
      </c>
    </row>
    <row r="206" spans="5:9" x14ac:dyDescent="0.3">
      <c r="E206">
        <v>0</v>
      </c>
      <c r="F206" t="s">
        <v>31</v>
      </c>
      <c r="H206">
        <v>1</v>
      </c>
      <c r="I206" t="s">
        <v>23</v>
      </c>
    </row>
    <row r="207" spans="5:9" x14ac:dyDescent="0.3">
      <c r="E207">
        <v>0</v>
      </c>
      <c r="F207" t="s">
        <v>31</v>
      </c>
      <c r="H207">
        <v>1</v>
      </c>
      <c r="I207" t="s">
        <v>23</v>
      </c>
    </row>
    <row r="208" spans="5:9" x14ac:dyDescent="0.3">
      <c r="E208">
        <v>1</v>
      </c>
      <c r="F208" t="s">
        <v>31</v>
      </c>
      <c r="H208">
        <v>0</v>
      </c>
      <c r="I208" t="s">
        <v>23</v>
      </c>
    </row>
    <row r="209" spans="5:9" x14ac:dyDescent="0.3">
      <c r="E209">
        <v>0</v>
      </c>
      <c r="F209" t="s">
        <v>31</v>
      </c>
      <c r="H209">
        <v>1</v>
      </c>
      <c r="I209" t="s">
        <v>23</v>
      </c>
    </row>
    <row r="210" spans="5:9" x14ac:dyDescent="0.3">
      <c r="E210">
        <v>1</v>
      </c>
      <c r="F210" t="s">
        <v>31</v>
      </c>
      <c r="H210">
        <v>0</v>
      </c>
      <c r="I210" t="s">
        <v>23</v>
      </c>
    </row>
    <row r="211" spans="5:9" x14ac:dyDescent="0.3">
      <c r="E211">
        <v>3</v>
      </c>
      <c r="F211" t="s">
        <v>31</v>
      </c>
      <c r="H211">
        <v>1</v>
      </c>
      <c r="I211" t="s">
        <v>23</v>
      </c>
    </row>
    <row r="212" spans="5:9" x14ac:dyDescent="0.3">
      <c r="E212">
        <v>0</v>
      </c>
      <c r="F212" t="s">
        <v>31</v>
      </c>
      <c r="H212">
        <v>0</v>
      </c>
      <c r="I212" t="s">
        <v>23</v>
      </c>
    </row>
    <row r="213" spans="5:9" x14ac:dyDescent="0.3">
      <c r="E213">
        <v>0</v>
      </c>
      <c r="F213" t="s">
        <v>31</v>
      </c>
      <c r="H213">
        <v>3</v>
      </c>
      <c r="I213" t="s">
        <v>23</v>
      </c>
    </row>
    <row r="214" spans="5:9" x14ac:dyDescent="0.3">
      <c r="E214">
        <v>0</v>
      </c>
      <c r="F214" t="s">
        <v>31</v>
      </c>
      <c r="H214">
        <v>0</v>
      </c>
      <c r="I214" t="s">
        <v>23</v>
      </c>
    </row>
    <row r="215" spans="5:9" x14ac:dyDescent="0.3">
      <c r="E215">
        <v>0</v>
      </c>
      <c r="F215" t="s">
        <v>31</v>
      </c>
      <c r="H215">
        <v>1</v>
      </c>
      <c r="I215" t="s">
        <v>23</v>
      </c>
    </row>
    <row r="216" spans="5:9" x14ac:dyDescent="0.3">
      <c r="E216">
        <v>0</v>
      </c>
      <c r="F216" t="s">
        <v>31</v>
      </c>
      <c r="H216">
        <v>1</v>
      </c>
      <c r="I216" t="s">
        <v>23</v>
      </c>
    </row>
    <row r="217" spans="5:9" x14ac:dyDescent="0.3">
      <c r="E217">
        <v>0</v>
      </c>
      <c r="F217" t="s">
        <v>31</v>
      </c>
      <c r="H217">
        <v>1</v>
      </c>
      <c r="I217" t="s">
        <v>23</v>
      </c>
    </row>
    <row r="218" spans="5:9" x14ac:dyDescent="0.3">
      <c r="E218">
        <v>0</v>
      </c>
      <c r="F218" t="s">
        <v>31</v>
      </c>
      <c r="H218">
        <v>1</v>
      </c>
      <c r="I218" t="s">
        <v>23</v>
      </c>
    </row>
    <row r="219" spans="5:9" x14ac:dyDescent="0.3">
      <c r="E219">
        <v>1</v>
      </c>
      <c r="F219" t="s">
        <v>31</v>
      </c>
      <c r="H219">
        <v>1</v>
      </c>
      <c r="I219" t="s">
        <v>23</v>
      </c>
    </row>
    <row r="220" spans="5:9" x14ac:dyDescent="0.3">
      <c r="E220">
        <v>1</v>
      </c>
      <c r="F220" t="s">
        <v>31</v>
      </c>
      <c r="H220">
        <v>1</v>
      </c>
      <c r="I220" t="s">
        <v>23</v>
      </c>
    </row>
    <row r="221" spans="5:9" x14ac:dyDescent="0.3">
      <c r="E221">
        <v>0</v>
      </c>
      <c r="F221" t="s">
        <v>31</v>
      </c>
      <c r="H221">
        <v>1</v>
      </c>
      <c r="I221" t="s">
        <v>23</v>
      </c>
    </row>
    <row r="222" spans="5:9" x14ac:dyDescent="0.3">
      <c r="E222">
        <v>0</v>
      </c>
      <c r="F222" t="s">
        <v>31</v>
      </c>
      <c r="H222">
        <v>1</v>
      </c>
      <c r="I222" t="s">
        <v>23</v>
      </c>
    </row>
    <row r="223" spans="5:9" x14ac:dyDescent="0.3">
      <c r="E223">
        <v>0</v>
      </c>
      <c r="F223" t="s">
        <v>31</v>
      </c>
      <c r="H223">
        <v>3</v>
      </c>
      <c r="I223" t="s">
        <v>23</v>
      </c>
    </row>
    <row r="224" spans="5:9" x14ac:dyDescent="0.3">
      <c r="E224">
        <v>1</v>
      </c>
      <c r="F224" t="s">
        <v>31</v>
      </c>
      <c r="H224">
        <v>0</v>
      </c>
      <c r="I224" t="s">
        <v>23</v>
      </c>
    </row>
    <row r="225" spans="5:9" x14ac:dyDescent="0.3">
      <c r="E225">
        <v>0</v>
      </c>
      <c r="F225" t="s">
        <v>31</v>
      </c>
      <c r="H225">
        <v>0</v>
      </c>
      <c r="I225" t="s">
        <v>23</v>
      </c>
    </row>
    <row r="226" spans="5:9" x14ac:dyDescent="0.3">
      <c r="E226">
        <v>1</v>
      </c>
      <c r="F226" t="s">
        <v>31</v>
      </c>
      <c r="H226">
        <v>0</v>
      </c>
      <c r="I226" t="s">
        <v>23</v>
      </c>
    </row>
    <row r="227" spans="5:9" x14ac:dyDescent="0.3">
      <c r="E227">
        <v>0</v>
      </c>
      <c r="F227" t="s">
        <v>31</v>
      </c>
      <c r="H227">
        <v>1</v>
      </c>
      <c r="I227" t="s">
        <v>23</v>
      </c>
    </row>
    <row r="228" spans="5:9" x14ac:dyDescent="0.3">
      <c r="E228">
        <v>0</v>
      </c>
      <c r="F228" t="s">
        <v>31</v>
      </c>
      <c r="H228">
        <v>1</v>
      </c>
      <c r="I228" t="s">
        <v>23</v>
      </c>
    </row>
    <row r="229" spans="5:9" x14ac:dyDescent="0.3">
      <c r="E229">
        <v>2</v>
      </c>
      <c r="F229" t="s">
        <v>31</v>
      </c>
      <c r="H229">
        <v>2</v>
      </c>
      <c r="I229" t="s">
        <v>23</v>
      </c>
    </row>
    <row r="230" spans="5:9" x14ac:dyDescent="0.3">
      <c r="E230">
        <v>0</v>
      </c>
      <c r="F230" t="s">
        <v>31</v>
      </c>
      <c r="H230">
        <v>0</v>
      </c>
      <c r="I230" t="s">
        <v>23</v>
      </c>
    </row>
    <row r="231" spans="5:9" x14ac:dyDescent="0.3">
      <c r="E231">
        <v>0</v>
      </c>
      <c r="F231" t="s">
        <v>31</v>
      </c>
      <c r="H231">
        <v>1</v>
      </c>
      <c r="I231" t="s">
        <v>23</v>
      </c>
    </row>
    <row r="232" spans="5:9" x14ac:dyDescent="0.3">
      <c r="E232">
        <v>0</v>
      </c>
      <c r="F232" t="s">
        <v>31</v>
      </c>
      <c r="H232">
        <v>1</v>
      </c>
      <c r="I232" t="s">
        <v>23</v>
      </c>
    </row>
    <row r="233" spans="5:9" x14ac:dyDescent="0.3">
      <c r="E233">
        <v>0</v>
      </c>
      <c r="F233" t="s">
        <v>31</v>
      </c>
      <c r="H233">
        <v>0</v>
      </c>
      <c r="I233" t="s">
        <v>23</v>
      </c>
    </row>
    <row r="234" spans="5:9" x14ac:dyDescent="0.3">
      <c r="E234">
        <v>0</v>
      </c>
      <c r="F234" t="s">
        <v>31</v>
      </c>
      <c r="H234">
        <v>0</v>
      </c>
      <c r="I234" t="s">
        <v>23</v>
      </c>
    </row>
    <row r="235" spans="5:9" x14ac:dyDescent="0.3">
      <c r="E235">
        <v>0</v>
      </c>
      <c r="F235" t="s">
        <v>31</v>
      </c>
      <c r="H235">
        <v>0</v>
      </c>
      <c r="I235" t="s">
        <v>23</v>
      </c>
    </row>
    <row r="236" spans="5:9" x14ac:dyDescent="0.3">
      <c r="E236">
        <v>0</v>
      </c>
      <c r="F236" t="s">
        <v>31</v>
      </c>
      <c r="H236">
        <v>1</v>
      </c>
      <c r="I236" t="s">
        <v>23</v>
      </c>
    </row>
    <row r="237" spans="5:9" x14ac:dyDescent="0.3">
      <c r="E237">
        <v>0</v>
      </c>
      <c r="F237" t="s">
        <v>31</v>
      </c>
      <c r="H237">
        <v>3</v>
      </c>
      <c r="I237" t="s">
        <v>23</v>
      </c>
    </row>
    <row r="238" spans="5:9" x14ac:dyDescent="0.3">
      <c r="E238">
        <v>1</v>
      </c>
      <c r="F238" t="s">
        <v>31</v>
      </c>
      <c r="H238">
        <v>0</v>
      </c>
      <c r="I238" t="s">
        <v>23</v>
      </c>
    </row>
    <row r="239" spans="5:9" x14ac:dyDescent="0.3">
      <c r="E239">
        <v>1</v>
      </c>
      <c r="F239" t="s">
        <v>31</v>
      </c>
      <c r="H239">
        <v>0</v>
      </c>
      <c r="I239" t="s">
        <v>23</v>
      </c>
    </row>
    <row r="240" spans="5:9" x14ac:dyDescent="0.3">
      <c r="E240">
        <v>1</v>
      </c>
      <c r="F240" t="s">
        <v>31</v>
      </c>
      <c r="H240">
        <v>0</v>
      </c>
      <c r="I240" t="s">
        <v>23</v>
      </c>
    </row>
    <row r="241" spans="5:9" x14ac:dyDescent="0.3">
      <c r="E241">
        <v>2</v>
      </c>
      <c r="F241" t="s">
        <v>31</v>
      </c>
      <c r="H241">
        <v>1</v>
      </c>
      <c r="I241" t="s">
        <v>23</v>
      </c>
    </row>
    <row r="242" spans="5:9" x14ac:dyDescent="0.3">
      <c r="E242">
        <v>1</v>
      </c>
      <c r="F242" t="s">
        <v>31</v>
      </c>
      <c r="H242">
        <v>1</v>
      </c>
      <c r="I242" t="s">
        <v>23</v>
      </c>
    </row>
    <row r="243" spans="5:9" x14ac:dyDescent="0.3">
      <c r="E243">
        <v>0</v>
      </c>
      <c r="F243" t="s">
        <v>31</v>
      </c>
      <c r="H243">
        <v>1</v>
      </c>
      <c r="I243" t="s">
        <v>23</v>
      </c>
    </row>
    <row r="244" spans="5:9" x14ac:dyDescent="0.3">
      <c r="E244">
        <v>2</v>
      </c>
      <c r="F244" t="s">
        <v>31</v>
      </c>
      <c r="H244">
        <v>0</v>
      </c>
      <c r="I244" t="s">
        <v>23</v>
      </c>
    </row>
    <row r="245" spans="5:9" x14ac:dyDescent="0.3">
      <c r="E245">
        <v>2</v>
      </c>
      <c r="F245" t="s">
        <v>31</v>
      </c>
      <c r="H245">
        <v>1</v>
      </c>
      <c r="I245" t="s">
        <v>23</v>
      </c>
    </row>
    <row r="246" spans="5:9" x14ac:dyDescent="0.3">
      <c r="E246">
        <v>1</v>
      </c>
      <c r="F246" t="s">
        <v>31</v>
      </c>
      <c r="H246">
        <v>1</v>
      </c>
      <c r="I246" t="s">
        <v>23</v>
      </c>
    </row>
    <row r="247" spans="5:9" x14ac:dyDescent="0.3">
      <c r="E247">
        <v>1</v>
      </c>
      <c r="F247" t="s">
        <v>31</v>
      </c>
      <c r="H247">
        <v>3</v>
      </c>
      <c r="I247" t="s">
        <v>23</v>
      </c>
    </row>
    <row r="248" spans="5:9" x14ac:dyDescent="0.3">
      <c r="E248">
        <v>1</v>
      </c>
      <c r="F248" t="s">
        <v>31</v>
      </c>
      <c r="H248">
        <v>2</v>
      </c>
      <c r="I248" t="s">
        <v>23</v>
      </c>
    </row>
    <row r="249" spans="5:9" x14ac:dyDescent="0.3">
      <c r="E249">
        <v>1</v>
      </c>
      <c r="F249" t="s">
        <v>31</v>
      </c>
      <c r="H249">
        <v>2</v>
      </c>
      <c r="I249" t="s">
        <v>23</v>
      </c>
    </row>
    <row r="250" spans="5:9" x14ac:dyDescent="0.3">
      <c r="E250">
        <v>0</v>
      </c>
      <c r="F250" t="s">
        <v>31</v>
      </c>
      <c r="H250">
        <v>1</v>
      </c>
      <c r="I250" t="s">
        <v>23</v>
      </c>
    </row>
    <row r="251" spans="5:9" x14ac:dyDescent="0.3">
      <c r="E251">
        <v>1</v>
      </c>
      <c r="F251" t="s">
        <v>31</v>
      </c>
      <c r="H251">
        <v>3</v>
      </c>
      <c r="I251" t="s">
        <v>23</v>
      </c>
    </row>
    <row r="252" spans="5:9" x14ac:dyDescent="0.3">
      <c r="E252">
        <v>0</v>
      </c>
      <c r="F252" t="s">
        <v>31</v>
      </c>
      <c r="H252">
        <v>0</v>
      </c>
      <c r="I252" t="s">
        <v>23</v>
      </c>
    </row>
    <row r="253" spans="5:9" x14ac:dyDescent="0.3">
      <c r="E253">
        <v>0</v>
      </c>
      <c r="F253" t="s">
        <v>31</v>
      </c>
      <c r="H253">
        <v>0</v>
      </c>
      <c r="I253" t="s">
        <v>23</v>
      </c>
    </row>
    <row r="254" spans="5:9" x14ac:dyDescent="0.3">
      <c r="E254">
        <v>1</v>
      </c>
      <c r="F254" t="s">
        <v>31</v>
      </c>
      <c r="H254">
        <v>0</v>
      </c>
      <c r="I254" t="s">
        <v>23</v>
      </c>
    </row>
    <row r="255" spans="5:9" x14ac:dyDescent="0.3">
      <c r="E255">
        <v>1</v>
      </c>
      <c r="F255" t="s">
        <v>31</v>
      </c>
      <c r="H255">
        <v>1</v>
      </c>
      <c r="I255" t="s">
        <v>23</v>
      </c>
    </row>
    <row r="256" spans="5:9" x14ac:dyDescent="0.3">
      <c r="E256">
        <v>3</v>
      </c>
      <c r="F256" t="s">
        <v>31</v>
      </c>
      <c r="H256">
        <v>0</v>
      </c>
      <c r="I256" t="s">
        <v>23</v>
      </c>
    </row>
    <row r="257" spans="5:9" x14ac:dyDescent="0.3">
      <c r="E257">
        <v>0</v>
      </c>
      <c r="F257" t="s">
        <v>31</v>
      </c>
      <c r="H257">
        <v>2</v>
      </c>
      <c r="I257" t="s">
        <v>23</v>
      </c>
    </row>
    <row r="258" spans="5:9" x14ac:dyDescent="0.3">
      <c r="E258">
        <v>0</v>
      </c>
      <c r="F258" t="s">
        <v>31</v>
      </c>
      <c r="H258">
        <v>0</v>
      </c>
      <c r="I258" t="s">
        <v>23</v>
      </c>
    </row>
    <row r="259" spans="5:9" x14ac:dyDescent="0.3">
      <c r="E259">
        <v>1</v>
      </c>
      <c r="F259" t="s">
        <v>31</v>
      </c>
      <c r="H259">
        <v>2</v>
      </c>
      <c r="I259" t="s">
        <v>23</v>
      </c>
    </row>
    <row r="260" spans="5:9" x14ac:dyDescent="0.3">
      <c r="E260">
        <v>1</v>
      </c>
      <c r="F260" t="s">
        <v>31</v>
      </c>
      <c r="H260">
        <v>1</v>
      </c>
      <c r="I260" t="s">
        <v>23</v>
      </c>
    </row>
    <row r="261" spans="5:9" x14ac:dyDescent="0.3">
      <c r="E261">
        <v>1</v>
      </c>
      <c r="F261" t="s">
        <v>31</v>
      </c>
      <c r="H261">
        <v>1</v>
      </c>
      <c r="I261" t="s">
        <v>23</v>
      </c>
    </row>
    <row r="262" spans="5:9" x14ac:dyDescent="0.3">
      <c r="E262">
        <v>2</v>
      </c>
      <c r="F262" t="s">
        <v>31</v>
      </c>
      <c r="H262">
        <v>0</v>
      </c>
      <c r="I262" t="s">
        <v>23</v>
      </c>
    </row>
    <row r="263" spans="5:9" x14ac:dyDescent="0.3">
      <c r="E263">
        <v>0</v>
      </c>
      <c r="F263" t="s">
        <v>31</v>
      </c>
      <c r="H263">
        <v>0</v>
      </c>
      <c r="I263" t="s">
        <v>23</v>
      </c>
    </row>
    <row r="264" spans="5:9" x14ac:dyDescent="0.3">
      <c r="E264">
        <v>0</v>
      </c>
      <c r="F264" t="s">
        <v>31</v>
      </c>
      <c r="H264">
        <v>1</v>
      </c>
      <c r="I264" t="s">
        <v>23</v>
      </c>
    </row>
    <row r="265" spans="5:9" x14ac:dyDescent="0.3">
      <c r="E265">
        <v>2</v>
      </c>
      <c r="F265" t="s">
        <v>31</v>
      </c>
      <c r="H265">
        <v>0</v>
      </c>
      <c r="I265" t="s">
        <v>23</v>
      </c>
    </row>
    <row r="266" spans="5:9" x14ac:dyDescent="0.3">
      <c r="E266">
        <v>1</v>
      </c>
      <c r="F266" t="s">
        <v>31</v>
      </c>
      <c r="H266">
        <v>1</v>
      </c>
      <c r="I266" t="s">
        <v>23</v>
      </c>
    </row>
    <row r="267" spans="5:9" x14ac:dyDescent="0.3">
      <c r="E267">
        <v>2</v>
      </c>
      <c r="F267" t="s">
        <v>31</v>
      </c>
      <c r="H267">
        <v>2</v>
      </c>
      <c r="I267" t="s">
        <v>23</v>
      </c>
    </row>
    <row r="268" spans="5:9" x14ac:dyDescent="0.3">
      <c r="E268">
        <v>0</v>
      </c>
      <c r="F268" t="s">
        <v>31</v>
      </c>
      <c r="H268">
        <v>1</v>
      </c>
      <c r="I268" t="s">
        <v>23</v>
      </c>
    </row>
    <row r="269" spans="5:9" x14ac:dyDescent="0.3">
      <c r="E269">
        <v>2</v>
      </c>
      <c r="F269" t="s">
        <v>31</v>
      </c>
      <c r="H269">
        <v>3</v>
      </c>
      <c r="I269" t="s">
        <v>23</v>
      </c>
    </row>
    <row r="270" spans="5:9" x14ac:dyDescent="0.3">
      <c r="E270">
        <v>0</v>
      </c>
      <c r="F270" t="s">
        <v>31</v>
      </c>
      <c r="H270">
        <v>0</v>
      </c>
      <c r="I270" t="s">
        <v>23</v>
      </c>
    </row>
    <row r="271" spans="5:9" x14ac:dyDescent="0.3">
      <c r="E271">
        <v>0</v>
      </c>
      <c r="F271" t="s">
        <v>31</v>
      </c>
      <c r="H271">
        <v>1</v>
      </c>
      <c r="I271" t="s">
        <v>23</v>
      </c>
    </row>
    <row r="272" spans="5:9" x14ac:dyDescent="0.3">
      <c r="E272">
        <v>0</v>
      </c>
      <c r="F272" t="s">
        <v>31</v>
      </c>
      <c r="H272">
        <v>0</v>
      </c>
      <c r="I272" t="s">
        <v>23</v>
      </c>
    </row>
    <row r="273" spans="5:9" x14ac:dyDescent="0.3">
      <c r="E273">
        <v>0</v>
      </c>
      <c r="F273" t="s">
        <v>31</v>
      </c>
      <c r="H273">
        <v>0</v>
      </c>
      <c r="I273" t="s">
        <v>23</v>
      </c>
    </row>
    <row r="274" spans="5:9" x14ac:dyDescent="0.3">
      <c r="E274">
        <v>2</v>
      </c>
      <c r="F274" t="s">
        <v>31</v>
      </c>
      <c r="H274">
        <v>1</v>
      </c>
      <c r="I274" t="s">
        <v>23</v>
      </c>
    </row>
    <row r="275" spans="5:9" x14ac:dyDescent="0.3">
      <c r="E275">
        <v>0</v>
      </c>
      <c r="F275" t="s">
        <v>31</v>
      </c>
      <c r="H275">
        <v>0</v>
      </c>
      <c r="I275" t="s">
        <v>23</v>
      </c>
    </row>
    <row r="276" spans="5:9" x14ac:dyDescent="0.3">
      <c r="E276">
        <v>1</v>
      </c>
      <c r="F276" t="s">
        <v>31</v>
      </c>
      <c r="H276">
        <v>0</v>
      </c>
      <c r="I276" t="s">
        <v>23</v>
      </c>
    </row>
    <row r="277" spans="5:9" x14ac:dyDescent="0.3">
      <c r="E277">
        <v>3</v>
      </c>
      <c r="F277" t="s">
        <v>31</v>
      </c>
      <c r="H277">
        <v>1</v>
      </c>
      <c r="I277" t="s">
        <v>23</v>
      </c>
    </row>
    <row r="278" spans="5:9" x14ac:dyDescent="0.3">
      <c r="E278">
        <v>0</v>
      </c>
      <c r="F278" t="s">
        <v>31</v>
      </c>
      <c r="H278">
        <v>1</v>
      </c>
      <c r="I278" t="s">
        <v>23</v>
      </c>
    </row>
    <row r="279" spans="5:9" x14ac:dyDescent="0.3">
      <c r="E279">
        <v>0</v>
      </c>
      <c r="F279" t="s">
        <v>31</v>
      </c>
      <c r="H279">
        <v>2</v>
      </c>
      <c r="I279" t="s">
        <v>23</v>
      </c>
    </row>
    <row r="280" spans="5:9" x14ac:dyDescent="0.3">
      <c r="E280">
        <v>1</v>
      </c>
      <c r="F280" t="s">
        <v>31</v>
      </c>
      <c r="H280">
        <v>1</v>
      </c>
      <c r="I280" t="s">
        <v>23</v>
      </c>
    </row>
    <row r="281" spans="5:9" x14ac:dyDescent="0.3">
      <c r="E281">
        <v>3</v>
      </c>
      <c r="F281" t="s">
        <v>31</v>
      </c>
      <c r="H281">
        <v>1</v>
      </c>
      <c r="I281" t="s">
        <v>23</v>
      </c>
    </row>
    <row r="282" spans="5:9" x14ac:dyDescent="0.3">
      <c r="E282">
        <v>3</v>
      </c>
      <c r="F282" t="s">
        <v>31</v>
      </c>
      <c r="H282">
        <v>1</v>
      </c>
      <c r="I282" t="s">
        <v>23</v>
      </c>
    </row>
    <row r="283" spans="5:9" x14ac:dyDescent="0.3">
      <c r="E283">
        <v>3</v>
      </c>
      <c r="F283" t="s">
        <v>31</v>
      </c>
      <c r="H283">
        <v>1</v>
      </c>
      <c r="I283" t="s">
        <v>23</v>
      </c>
    </row>
    <row r="284" spans="5:9" x14ac:dyDescent="0.3">
      <c r="E284">
        <v>1</v>
      </c>
      <c r="F284" t="s">
        <v>31</v>
      </c>
      <c r="H284">
        <v>1</v>
      </c>
      <c r="I284" t="s">
        <v>23</v>
      </c>
    </row>
    <row r="285" spans="5:9" x14ac:dyDescent="0.3">
      <c r="E285">
        <v>0</v>
      </c>
      <c r="F285" t="s">
        <v>31</v>
      </c>
      <c r="H285">
        <v>0</v>
      </c>
      <c r="I285" t="s">
        <v>23</v>
      </c>
    </row>
    <row r="286" spans="5:9" x14ac:dyDescent="0.3">
      <c r="E286">
        <v>1</v>
      </c>
      <c r="F286" t="s">
        <v>31</v>
      </c>
      <c r="H286">
        <v>0</v>
      </c>
      <c r="I286" t="s">
        <v>23</v>
      </c>
    </row>
    <row r="287" spans="5:9" x14ac:dyDescent="0.3">
      <c r="E287">
        <v>1</v>
      </c>
      <c r="F287" t="s">
        <v>31</v>
      </c>
      <c r="H287">
        <v>0</v>
      </c>
      <c r="I287" t="s">
        <v>23</v>
      </c>
    </row>
    <row r="288" spans="5:9" x14ac:dyDescent="0.3">
      <c r="E288">
        <v>2</v>
      </c>
      <c r="F288" t="s">
        <v>31</v>
      </c>
      <c r="H288">
        <v>3</v>
      </c>
      <c r="I288" t="s">
        <v>23</v>
      </c>
    </row>
    <row r="289" spans="5:9" x14ac:dyDescent="0.3">
      <c r="E289">
        <v>2</v>
      </c>
      <c r="F289" t="s">
        <v>31</v>
      </c>
      <c r="H289">
        <v>2</v>
      </c>
      <c r="I289" t="s">
        <v>23</v>
      </c>
    </row>
    <row r="290" spans="5:9" x14ac:dyDescent="0.3">
      <c r="E290">
        <v>0</v>
      </c>
      <c r="F290" t="s">
        <v>31</v>
      </c>
      <c r="H290">
        <v>1</v>
      </c>
      <c r="I290" t="s">
        <v>23</v>
      </c>
    </row>
    <row r="291" spans="5:9" x14ac:dyDescent="0.3">
      <c r="E291">
        <v>1</v>
      </c>
      <c r="F291" t="s">
        <v>31</v>
      </c>
      <c r="H291">
        <v>0</v>
      </c>
      <c r="I291" t="s">
        <v>23</v>
      </c>
    </row>
    <row r="292" spans="5:9" x14ac:dyDescent="0.3">
      <c r="E292">
        <v>2</v>
      </c>
      <c r="F292" t="s">
        <v>31</v>
      </c>
      <c r="H292">
        <v>0</v>
      </c>
      <c r="I292" t="s">
        <v>23</v>
      </c>
    </row>
    <row r="293" spans="5:9" x14ac:dyDescent="0.3">
      <c r="E293">
        <v>0</v>
      </c>
      <c r="F293" t="s">
        <v>31</v>
      </c>
      <c r="H293">
        <v>0</v>
      </c>
      <c r="I293" t="s">
        <v>23</v>
      </c>
    </row>
    <row r="294" spans="5:9" x14ac:dyDescent="0.3">
      <c r="E294">
        <v>0</v>
      </c>
      <c r="F294" t="s">
        <v>31</v>
      </c>
      <c r="H294">
        <v>2</v>
      </c>
      <c r="I294" t="s">
        <v>23</v>
      </c>
    </row>
    <row r="295" spans="5:9" x14ac:dyDescent="0.3">
      <c r="E295">
        <v>1</v>
      </c>
      <c r="F295" t="s">
        <v>31</v>
      </c>
      <c r="H295">
        <v>0</v>
      </c>
      <c r="I295" t="s">
        <v>23</v>
      </c>
    </row>
    <row r="296" spans="5:9" x14ac:dyDescent="0.3">
      <c r="E296">
        <v>0</v>
      </c>
      <c r="F296" t="s">
        <v>31</v>
      </c>
      <c r="H296">
        <v>1</v>
      </c>
      <c r="I296" t="s">
        <v>23</v>
      </c>
    </row>
    <row r="297" spans="5:9" x14ac:dyDescent="0.3">
      <c r="E297">
        <v>1</v>
      </c>
      <c r="F297" t="s">
        <v>31</v>
      </c>
      <c r="H297">
        <v>1</v>
      </c>
      <c r="I297" t="s">
        <v>23</v>
      </c>
    </row>
    <row r="298" spans="5:9" x14ac:dyDescent="0.3">
      <c r="E298">
        <v>0</v>
      </c>
      <c r="F298" t="s">
        <v>31</v>
      </c>
      <c r="H298">
        <v>0</v>
      </c>
      <c r="I298" t="s">
        <v>23</v>
      </c>
    </row>
    <row r="299" spans="5:9" x14ac:dyDescent="0.3">
      <c r="E299">
        <v>0</v>
      </c>
      <c r="F299" t="s">
        <v>31</v>
      </c>
      <c r="H299">
        <v>1</v>
      </c>
      <c r="I299" t="s">
        <v>23</v>
      </c>
    </row>
    <row r="300" spans="5:9" x14ac:dyDescent="0.3">
      <c r="E300">
        <v>1</v>
      </c>
      <c r="F300" t="s">
        <v>31</v>
      </c>
      <c r="H300">
        <v>1</v>
      </c>
      <c r="I300" t="s">
        <v>23</v>
      </c>
    </row>
    <row r="301" spans="5:9" x14ac:dyDescent="0.3">
      <c r="E301">
        <v>0</v>
      </c>
      <c r="F301" t="s">
        <v>31</v>
      </c>
      <c r="H301">
        <v>0</v>
      </c>
      <c r="I301" t="s">
        <v>23</v>
      </c>
    </row>
    <row r="302" spans="5:9" x14ac:dyDescent="0.3">
      <c r="E302">
        <v>0</v>
      </c>
      <c r="F302" t="s">
        <v>31</v>
      </c>
      <c r="H302">
        <v>0</v>
      </c>
      <c r="I302" t="s">
        <v>23</v>
      </c>
    </row>
    <row r="303" spans="5:9" x14ac:dyDescent="0.3">
      <c r="E303">
        <v>0</v>
      </c>
      <c r="F303" t="s">
        <v>31</v>
      </c>
      <c r="H303">
        <v>0</v>
      </c>
      <c r="I303" t="s">
        <v>23</v>
      </c>
    </row>
    <row r="304" spans="5:9" x14ac:dyDescent="0.3">
      <c r="E304">
        <v>1</v>
      </c>
      <c r="F304" t="s">
        <v>31</v>
      </c>
      <c r="H304">
        <v>3</v>
      </c>
      <c r="I304" t="s">
        <v>23</v>
      </c>
    </row>
    <row r="305" spans="5:9" x14ac:dyDescent="0.3">
      <c r="E305">
        <v>1</v>
      </c>
      <c r="F305" t="s">
        <v>31</v>
      </c>
      <c r="H305">
        <v>1</v>
      </c>
      <c r="I305" t="s">
        <v>23</v>
      </c>
    </row>
    <row r="306" spans="5:9" x14ac:dyDescent="0.3">
      <c r="E306">
        <v>0</v>
      </c>
      <c r="F306" t="s">
        <v>31</v>
      </c>
      <c r="H306">
        <v>3</v>
      </c>
      <c r="I306" t="s">
        <v>23</v>
      </c>
    </row>
    <row r="307" spans="5:9" x14ac:dyDescent="0.3">
      <c r="E307">
        <v>1</v>
      </c>
      <c r="F307" t="s">
        <v>31</v>
      </c>
      <c r="H307">
        <v>1</v>
      </c>
      <c r="I307" t="s">
        <v>23</v>
      </c>
    </row>
    <row r="308" spans="5:9" x14ac:dyDescent="0.3">
      <c r="E308">
        <v>0</v>
      </c>
      <c r="F308" t="s">
        <v>31</v>
      </c>
      <c r="H308">
        <v>1</v>
      </c>
      <c r="I308" t="s">
        <v>23</v>
      </c>
    </row>
    <row r="309" spans="5:9" x14ac:dyDescent="0.3">
      <c r="E309">
        <v>1</v>
      </c>
      <c r="F309" t="s">
        <v>31</v>
      </c>
      <c r="H309">
        <v>0</v>
      </c>
      <c r="I309" t="s">
        <v>23</v>
      </c>
    </row>
    <row r="310" spans="5:9" x14ac:dyDescent="0.3">
      <c r="E310">
        <v>0</v>
      </c>
      <c r="F310" t="s">
        <v>31</v>
      </c>
      <c r="H310">
        <v>0</v>
      </c>
      <c r="I310" t="s">
        <v>23</v>
      </c>
    </row>
    <row r="311" spans="5:9" x14ac:dyDescent="0.3">
      <c r="E311">
        <v>0</v>
      </c>
      <c r="F311" t="s">
        <v>31</v>
      </c>
      <c r="H311">
        <v>1</v>
      </c>
      <c r="I311" t="s">
        <v>23</v>
      </c>
    </row>
    <row r="312" spans="5:9" x14ac:dyDescent="0.3">
      <c r="E312">
        <v>1</v>
      </c>
      <c r="F312" t="s">
        <v>31</v>
      </c>
      <c r="H312">
        <v>1</v>
      </c>
      <c r="I312" t="s">
        <v>23</v>
      </c>
    </row>
    <row r="313" spans="5:9" x14ac:dyDescent="0.3">
      <c r="E313">
        <v>0</v>
      </c>
      <c r="F313" t="s">
        <v>31</v>
      </c>
      <c r="H313">
        <v>3</v>
      </c>
      <c r="I313" t="s">
        <v>23</v>
      </c>
    </row>
    <row r="314" spans="5:9" x14ac:dyDescent="0.3">
      <c r="E314">
        <v>3</v>
      </c>
      <c r="F314" t="s">
        <v>31</v>
      </c>
      <c r="H314">
        <v>0</v>
      </c>
      <c r="I314" t="s">
        <v>23</v>
      </c>
    </row>
    <row r="315" spans="5:9" x14ac:dyDescent="0.3">
      <c r="E315">
        <v>1</v>
      </c>
      <c r="F315" t="s">
        <v>31</v>
      </c>
      <c r="H315">
        <v>1</v>
      </c>
      <c r="I315" t="s">
        <v>23</v>
      </c>
    </row>
    <row r="316" spans="5:9" x14ac:dyDescent="0.3">
      <c r="E316">
        <v>0</v>
      </c>
      <c r="F316" t="s">
        <v>31</v>
      </c>
      <c r="H316">
        <v>0</v>
      </c>
      <c r="I316" t="s">
        <v>23</v>
      </c>
    </row>
    <row r="317" spans="5:9" x14ac:dyDescent="0.3">
      <c r="E317">
        <v>1</v>
      </c>
      <c r="F317" t="s">
        <v>31</v>
      </c>
      <c r="H317">
        <v>2</v>
      </c>
      <c r="I317" t="s">
        <v>23</v>
      </c>
    </row>
    <row r="318" spans="5:9" x14ac:dyDescent="0.3">
      <c r="E318">
        <v>1</v>
      </c>
      <c r="F318" t="s">
        <v>31</v>
      </c>
      <c r="H318">
        <v>0</v>
      </c>
      <c r="I318" t="s">
        <v>23</v>
      </c>
    </row>
    <row r="319" spans="5:9" x14ac:dyDescent="0.3">
      <c r="E319">
        <v>1</v>
      </c>
      <c r="F319" t="s">
        <v>31</v>
      </c>
      <c r="H319">
        <v>1</v>
      </c>
      <c r="I319" t="s">
        <v>23</v>
      </c>
    </row>
    <row r="320" spans="5:9" x14ac:dyDescent="0.3">
      <c r="E320">
        <v>0</v>
      </c>
      <c r="F320" t="s">
        <v>31</v>
      </c>
      <c r="H320">
        <v>1</v>
      </c>
      <c r="I320" t="s">
        <v>23</v>
      </c>
    </row>
    <row r="321" spans="5:9" x14ac:dyDescent="0.3">
      <c r="E321">
        <v>0</v>
      </c>
      <c r="F321" t="s">
        <v>31</v>
      </c>
      <c r="H321">
        <v>0</v>
      </c>
      <c r="I321" t="s">
        <v>23</v>
      </c>
    </row>
    <row r="322" spans="5:9" x14ac:dyDescent="0.3">
      <c r="E322">
        <v>2</v>
      </c>
      <c r="F322" t="s">
        <v>31</v>
      </c>
      <c r="H322">
        <v>1</v>
      </c>
      <c r="I322" t="s">
        <v>23</v>
      </c>
    </row>
    <row r="323" spans="5:9" x14ac:dyDescent="0.3">
      <c r="E323">
        <v>0</v>
      </c>
      <c r="F323" t="s">
        <v>31</v>
      </c>
      <c r="H323">
        <v>1</v>
      </c>
      <c r="I323" t="s">
        <v>23</v>
      </c>
    </row>
    <row r="324" spans="5:9" x14ac:dyDescent="0.3">
      <c r="E324">
        <v>0</v>
      </c>
      <c r="F324" t="s">
        <v>31</v>
      </c>
      <c r="H324">
        <v>0</v>
      </c>
      <c r="I324" t="s">
        <v>23</v>
      </c>
    </row>
    <row r="325" spans="5:9" x14ac:dyDescent="0.3">
      <c r="E325">
        <v>0</v>
      </c>
      <c r="F325" t="s">
        <v>31</v>
      </c>
      <c r="H325">
        <v>2</v>
      </c>
      <c r="I325" t="s">
        <v>23</v>
      </c>
    </row>
    <row r="326" spans="5:9" x14ac:dyDescent="0.3">
      <c r="E326">
        <v>1</v>
      </c>
      <c r="F326" t="s">
        <v>31</v>
      </c>
      <c r="H326">
        <v>1</v>
      </c>
      <c r="I326" t="s">
        <v>23</v>
      </c>
    </row>
    <row r="327" spans="5:9" x14ac:dyDescent="0.3">
      <c r="E327">
        <v>0</v>
      </c>
      <c r="F327" t="s">
        <v>31</v>
      </c>
      <c r="H327">
        <v>1</v>
      </c>
      <c r="I327" t="s">
        <v>23</v>
      </c>
    </row>
    <row r="328" spans="5:9" x14ac:dyDescent="0.3">
      <c r="E328">
        <v>1</v>
      </c>
      <c r="F328" t="s">
        <v>31</v>
      </c>
      <c r="H328">
        <v>1</v>
      </c>
      <c r="I328" t="s">
        <v>23</v>
      </c>
    </row>
    <row r="329" spans="5:9" x14ac:dyDescent="0.3">
      <c r="E329">
        <v>2</v>
      </c>
      <c r="F329" t="s">
        <v>31</v>
      </c>
      <c r="H329">
        <v>0</v>
      </c>
      <c r="I329" t="s">
        <v>23</v>
      </c>
    </row>
    <row r="330" spans="5:9" x14ac:dyDescent="0.3">
      <c r="E330">
        <v>0</v>
      </c>
      <c r="F330" t="s">
        <v>31</v>
      </c>
      <c r="H330">
        <v>1</v>
      </c>
      <c r="I330" t="s">
        <v>23</v>
      </c>
    </row>
    <row r="331" spans="5:9" x14ac:dyDescent="0.3">
      <c r="E331">
        <v>0</v>
      </c>
      <c r="F331" t="s">
        <v>31</v>
      </c>
      <c r="H331">
        <v>1</v>
      </c>
      <c r="I331" t="s">
        <v>23</v>
      </c>
    </row>
    <row r="332" spans="5:9" x14ac:dyDescent="0.3">
      <c r="E332">
        <v>0</v>
      </c>
      <c r="F332" t="s">
        <v>31</v>
      </c>
      <c r="H332">
        <v>0</v>
      </c>
      <c r="I332" t="s">
        <v>23</v>
      </c>
    </row>
    <row r="333" spans="5:9" x14ac:dyDescent="0.3">
      <c r="E333">
        <v>0</v>
      </c>
      <c r="F333" t="s">
        <v>31</v>
      </c>
      <c r="H333">
        <v>1</v>
      </c>
      <c r="I333" t="s">
        <v>23</v>
      </c>
    </row>
    <row r="334" spans="5:9" x14ac:dyDescent="0.3">
      <c r="E334">
        <v>0</v>
      </c>
      <c r="F334" t="s">
        <v>31</v>
      </c>
      <c r="H334">
        <v>0</v>
      </c>
      <c r="I334" t="s">
        <v>23</v>
      </c>
    </row>
    <row r="335" spans="5:9" x14ac:dyDescent="0.3">
      <c r="E335">
        <v>1</v>
      </c>
      <c r="F335" t="s">
        <v>31</v>
      </c>
      <c r="H335">
        <v>1</v>
      </c>
      <c r="I335" t="s">
        <v>23</v>
      </c>
    </row>
    <row r="336" spans="5:9" x14ac:dyDescent="0.3">
      <c r="E336">
        <v>0</v>
      </c>
      <c r="F336" t="s">
        <v>31</v>
      </c>
      <c r="H336">
        <v>1</v>
      </c>
      <c r="I336" t="s">
        <v>23</v>
      </c>
    </row>
    <row r="337" spans="5:9" x14ac:dyDescent="0.3">
      <c r="E337">
        <v>0</v>
      </c>
      <c r="F337" t="s">
        <v>31</v>
      </c>
      <c r="H337">
        <v>0</v>
      </c>
      <c r="I337" t="s">
        <v>23</v>
      </c>
    </row>
    <row r="338" spans="5:9" x14ac:dyDescent="0.3">
      <c r="E338">
        <v>0</v>
      </c>
      <c r="F338" t="s">
        <v>31</v>
      </c>
      <c r="H338">
        <v>0</v>
      </c>
      <c r="I338" t="s">
        <v>23</v>
      </c>
    </row>
    <row r="339" spans="5:9" x14ac:dyDescent="0.3">
      <c r="E339">
        <v>3</v>
      </c>
      <c r="F339" t="s">
        <v>31</v>
      </c>
      <c r="H339">
        <v>1</v>
      </c>
      <c r="I339" t="s">
        <v>23</v>
      </c>
    </row>
    <row r="340" spans="5:9" x14ac:dyDescent="0.3">
      <c r="E340">
        <v>0</v>
      </c>
      <c r="F340" t="s">
        <v>31</v>
      </c>
      <c r="H340">
        <v>1</v>
      </c>
      <c r="I340" t="s">
        <v>23</v>
      </c>
    </row>
    <row r="341" spans="5:9" x14ac:dyDescent="0.3">
      <c r="E341">
        <v>0</v>
      </c>
      <c r="F341" t="s">
        <v>31</v>
      </c>
      <c r="H341">
        <v>1</v>
      </c>
      <c r="I341" t="s">
        <v>23</v>
      </c>
    </row>
    <row r="342" spans="5:9" x14ac:dyDescent="0.3">
      <c r="E342">
        <v>1</v>
      </c>
      <c r="F342" t="s">
        <v>31</v>
      </c>
      <c r="H342">
        <v>1</v>
      </c>
      <c r="I342" t="s">
        <v>23</v>
      </c>
    </row>
    <row r="343" spans="5:9" x14ac:dyDescent="0.3">
      <c r="E343">
        <v>1</v>
      </c>
      <c r="F343" t="s">
        <v>31</v>
      </c>
      <c r="H343">
        <v>0</v>
      </c>
      <c r="I343" t="s">
        <v>23</v>
      </c>
    </row>
    <row r="344" spans="5:9" x14ac:dyDescent="0.3">
      <c r="E344">
        <v>0</v>
      </c>
      <c r="F344" t="s">
        <v>31</v>
      </c>
      <c r="H344">
        <v>2</v>
      </c>
      <c r="I344" t="s">
        <v>23</v>
      </c>
    </row>
    <row r="345" spans="5:9" x14ac:dyDescent="0.3">
      <c r="E345">
        <v>0</v>
      </c>
      <c r="F345" t="s">
        <v>31</v>
      </c>
      <c r="H345">
        <v>2</v>
      </c>
      <c r="I345" t="s">
        <v>23</v>
      </c>
    </row>
    <row r="346" spans="5:9" x14ac:dyDescent="0.3">
      <c r="E346">
        <v>1</v>
      </c>
      <c r="F346" t="s">
        <v>31</v>
      </c>
      <c r="H346">
        <v>0</v>
      </c>
      <c r="I346" t="s">
        <v>23</v>
      </c>
    </row>
    <row r="347" spans="5:9" x14ac:dyDescent="0.3">
      <c r="E347">
        <v>0</v>
      </c>
      <c r="F347" t="s">
        <v>31</v>
      </c>
      <c r="H347">
        <v>1</v>
      </c>
      <c r="I347" t="s">
        <v>23</v>
      </c>
    </row>
    <row r="348" spans="5:9" x14ac:dyDescent="0.3">
      <c r="E348">
        <v>1</v>
      </c>
      <c r="F348" t="s">
        <v>31</v>
      </c>
      <c r="H348">
        <v>1</v>
      </c>
      <c r="I348" t="s">
        <v>23</v>
      </c>
    </row>
    <row r="349" spans="5:9" x14ac:dyDescent="0.3">
      <c r="E349">
        <v>2</v>
      </c>
      <c r="F349" t="s">
        <v>31</v>
      </c>
      <c r="H349">
        <v>1</v>
      </c>
      <c r="I349" t="s">
        <v>23</v>
      </c>
    </row>
    <row r="350" spans="5:9" x14ac:dyDescent="0.3">
      <c r="E350">
        <v>1</v>
      </c>
      <c r="F350" t="s">
        <v>31</v>
      </c>
      <c r="H350">
        <v>1</v>
      </c>
      <c r="I350" t="s">
        <v>23</v>
      </c>
    </row>
    <row r="351" spans="5:9" x14ac:dyDescent="0.3">
      <c r="E351">
        <v>1</v>
      </c>
      <c r="F351" t="s">
        <v>31</v>
      </c>
      <c r="H351">
        <v>0</v>
      </c>
      <c r="I351" t="s">
        <v>23</v>
      </c>
    </row>
    <row r="352" spans="5:9" x14ac:dyDescent="0.3">
      <c r="E352">
        <v>0</v>
      </c>
      <c r="F352" t="s">
        <v>31</v>
      </c>
      <c r="H352">
        <v>1</v>
      </c>
      <c r="I352" t="s">
        <v>23</v>
      </c>
    </row>
    <row r="353" spans="5:9" x14ac:dyDescent="0.3">
      <c r="E353">
        <v>1</v>
      </c>
      <c r="F353" t="s">
        <v>31</v>
      </c>
      <c r="H353">
        <v>0</v>
      </c>
      <c r="I353" t="s">
        <v>23</v>
      </c>
    </row>
    <row r="354" spans="5:9" x14ac:dyDescent="0.3">
      <c r="E354">
        <v>0</v>
      </c>
      <c r="F354" t="s">
        <v>31</v>
      </c>
      <c r="H354">
        <v>0</v>
      </c>
      <c r="I354" t="s">
        <v>23</v>
      </c>
    </row>
    <row r="355" spans="5:9" x14ac:dyDescent="0.3">
      <c r="E355">
        <v>3</v>
      </c>
      <c r="F355" t="s">
        <v>31</v>
      </c>
      <c r="H355">
        <v>0</v>
      </c>
      <c r="I355" t="s">
        <v>23</v>
      </c>
    </row>
    <row r="356" spans="5:9" x14ac:dyDescent="0.3">
      <c r="E356">
        <v>1</v>
      </c>
      <c r="F356" t="s">
        <v>31</v>
      </c>
      <c r="H356">
        <v>0</v>
      </c>
      <c r="I356" t="s">
        <v>23</v>
      </c>
    </row>
    <row r="357" spans="5:9" x14ac:dyDescent="0.3">
      <c r="E357">
        <v>1</v>
      </c>
      <c r="F357" t="s">
        <v>31</v>
      </c>
      <c r="H357">
        <v>0</v>
      </c>
      <c r="I357" t="s">
        <v>23</v>
      </c>
    </row>
    <row r="358" spans="5:9" x14ac:dyDescent="0.3">
      <c r="E358">
        <v>1</v>
      </c>
      <c r="F358" t="s">
        <v>31</v>
      </c>
      <c r="H358">
        <v>0</v>
      </c>
      <c r="I358" t="s">
        <v>23</v>
      </c>
    </row>
    <row r="359" spans="5:9" x14ac:dyDescent="0.3">
      <c r="E359">
        <v>2</v>
      </c>
      <c r="F359" t="s">
        <v>31</v>
      </c>
      <c r="H359">
        <v>2</v>
      </c>
      <c r="I359" t="s">
        <v>23</v>
      </c>
    </row>
    <row r="360" spans="5:9" x14ac:dyDescent="0.3">
      <c r="E360">
        <v>3</v>
      </c>
      <c r="F360" t="s">
        <v>31</v>
      </c>
      <c r="H360">
        <v>3</v>
      </c>
      <c r="I360" t="s">
        <v>23</v>
      </c>
    </row>
    <row r="361" spans="5:9" x14ac:dyDescent="0.3">
      <c r="E361">
        <v>1</v>
      </c>
      <c r="F361" t="s">
        <v>31</v>
      </c>
      <c r="H361">
        <v>1</v>
      </c>
      <c r="I361" t="s">
        <v>23</v>
      </c>
    </row>
    <row r="362" spans="5:9" x14ac:dyDescent="0.3">
      <c r="E362">
        <v>0</v>
      </c>
      <c r="F362" t="s">
        <v>31</v>
      </c>
      <c r="H362">
        <v>1</v>
      </c>
      <c r="I362" t="s">
        <v>23</v>
      </c>
    </row>
    <row r="363" spans="5:9" x14ac:dyDescent="0.3">
      <c r="E363">
        <v>0</v>
      </c>
      <c r="F363" t="s">
        <v>31</v>
      </c>
      <c r="H363">
        <v>3</v>
      </c>
      <c r="I363" t="s">
        <v>23</v>
      </c>
    </row>
    <row r="364" spans="5:9" x14ac:dyDescent="0.3">
      <c r="E364">
        <v>1</v>
      </c>
      <c r="F364" t="s">
        <v>31</v>
      </c>
      <c r="H364">
        <v>0</v>
      </c>
      <c r="I364" t="s">
        <v>23</v>
      </c>
    </row>
    <row r="365" spans="5:9" x14ac:dyDescent="0.3">
      <c r="E365">
        <v>0</v>
      </c>
      <c r="F365" t="s">
        <v>31</v>
      </c>
      <c r="H365">
        <v>0</v>
      </c>
      <c r="I365" t="s">
        <v>23</v>
      </c>
    </row>
    <row r="366" spans="5:9" x14ac:dyDescent="0.3">
      <c r="E366">
        <v>1</v>
      </c>
      <c r="F366" t="s">
        <v>31</v>
      </c>
      <c r="H366">
        <v>0</v>
      </c>
      <c r="I366" t="s">
        <v>23</v>
      </c>
    </row>
    <row r="367" spans="5:9" x14ac:dyDescent="0.3">
      <c r="E367">
        <v>0</v>
      </c>
      <c r="F367" t="s">
        <v>31</v>
      </c>
      <c r="H367">
        <v>0</v>
      </c>
      <c r="I367" t="s">
        <v>23</v>
      </c>
    </row>
    <row r="368" spans="5:9" x14ac:dyDescent="0.3">
      <c r="E368">
        <v>1</v>
      </c>
      <c r="F368" t="s">
        <v>31</v>
      </c>
      <c r="H368">
        <v>1</v>
      </c>
      <c r="I368" t="s">
        <v>23</v>
      </c>
    </row>
    <row r="369" spans="5:9" x14ac:dyDescent="0.3">
      <c r="E369">
        <v>0</v>
      </c>
      <c r="F369" t="s">
        <v>31</v>
      </c>
      <c r="H369">
        <v>0</v>
      </c>
      <c r="I369" t="s">
        <v>23</v>
      </c>
    </row>
    <row r="370" spans="5:9" x14ac:dyDescent="0.3">
      <c r="E370">
        <v>1</v>
      </c>
      <c r="F370" t="s">
        <v>31</v>
      </c>
      <c r="H370">
        <v>1</v>
      </c>
      <c r="I370" t="s">
        <v>23</v>
      </c>
    </row>
    <row r="371" spans="5:9" x14ac:dyDescent="0.3">
      <c r="E371">
        <v>2</v>
      </c>
      <c r="F371" t="s">
        <v>31</v>
      </c>
      <c r="H371">
        <v>0</v>
      </c>
      <c r="I371" t="s">
        <v>23</v>
      </c>
    </row>
    <row r="372" spans="5:9" x14ac:dyDescent="0.3">
      <c r="E372">
        <v>3</v>
      </c>
      <c r="F372" t="s">
        <v>31</v>
      </c>
      <c r="H372">
        <v>3</v>
      </c>
      <c r="I372" t="s">
        <v>23</v>
      </c>
    </row>
    <row r="373" spans="5:9" x14ac:dyDescent="0.3">
      <c r="E373">
        <v>1</v>
      </c>
      <c r="F373" t="s">
        <v>31</v>
      </c>
      <c r="H373">
        <v>2</v>
      </c>
      <c r="I373" t="s">
        <v>23</v>
      </c>
    </row>
    <row r="374" spans="5:9" x14ac:dyDescent="0.3">
      <c r="E374">
        <v>1</v>
      </c>
      <c r="F374" t="s">
        <v>31</v>
      </c>
      <c r="H374">
        <v>1</v>
      </c>
      <c r="I374" t="s">
        <v>23</v>
      </c>
    </row>
    <row r="375" spans="5:9" x14ac:dyDescent="0.3">
      <c r="E375">
        <v>1</v>
      </c>
      <c r="F375" t="s">
        <v>31</v>
      </c>
      <c r="H375">
        <v>1</v>
      </c>
      <c r="I375" t="s">
        <v>23</v>
      </c>
    </row>
    <row r="376" spans="5:9" x14ac:dyDescent="0.3">
      <c r="E376">
        <v>3</v>
      </c>
      <c r="F376" t="s">
        <v>31</v>
      </c>
      <c r="H376">
        <v>1</v>
      </c>
      <c r="I376" t="s">
        <v>23</v>
      </c>
    </row>
    <row r="377" spans="5:9" x14ac:dyDescent="0.3">
      <c r="E377">
        <v>1</v>
      </c>
      <c r="F377" t="s">
        <v>31</v>
      </c>
      <c r="H377">
        <v>2</v>
      </c>
      <c r="I377" t="s">
        <v>23</v>
      </c>
    </row>
    <row r="378" spans="5:9" x14ac:dyDescent="0.3">
      <c r="E378">
        <v>1</v>
      </c>
      <c r="F378" t="s">
        <v>31</v>
      </c>
      <c r="H378">
        <v>1</v>
      </c>
      <c r="I378" t="s">
        <v>23</v>
      </c>
    </row>
    <row r="379" spans="5:9" x14ac:dyDescent="0.3">
      <c r="E379">
        <v>0</v>
      </c>
      <c r="F379" t="s">
        <v>31</v>
      </c>
      <c r="H379">
        <v>0</v>
      </c>
      <c r="I379" t="s">
        <v>23</v>
      </c>
    </row>
    <row r="380" spans="5:9" x14ac:dyDescent="0.3">
      <c r="E380">
        <v>2</v>
      </c>
      <c r="F380" t="s">
        <v>31</v>
      </c>
      <c r="H380">
        <v>1</v>
      </c>
      <c r="I380" t="s">
        <v>23</v>
      </c>
    </row>
    <row r="381" spans="5:9" x14ac:dyDescent="0.3">
      <c r="E381">
        <v>1</v>
      </c>
      <c r="F381" t="s">
        <v>31</v>
      </c>
      <c r="H381">
        <v>2</v>
      </c>
      <c r="I381" t="s">
        <v>23</v>
      </c>
    </row>
    <row r="382" spans="5:9" x14ac:dyDescent="0.3">
      <c r="E382">
        <v>0</v>
      </c>
      <c r="F382" t="s">
        <v>31</v>
      </c>
      <c r="H382">
        <v>0</v>
      </c>
      <c r="I382" t="s">
        <v>23</v>
      </c>
    </row>
    <row r="383" spans="5:9" x14ac:dyDescent="0.3">
      <c r="E383">
        <v>2</v>
      </c>
      <c r="F383" t="s">
        <v>31</v>
      </c>
      <c r="H383">
        <v>1</v>
      </c>
      <c r="I383" t="s">
        <v>23</v>
      </c>
    </row>
    <row r="384" spans="5:9" x14ac:dyDescent="0.3">
      <c r="E384">
        <v>0</v>
      </c>
      <c r="F384" t="s">
        <v>31</v>
      </c>
      <c r="H384">
        <v>2</v>
      </c>
      <c r="I384" t="s">
        <v>23</v>
      </c>
    </row>
    <row r="385" spans="5:9" x14ac:dyDescent="0.3">
      <c r="E385">
        <v>0</v>
      </c>
      <c r="F385" t="s">
        <v>31</v>
      </c>
      <c r="H385">
        <v>1</v>
      </c>
      <c r="I385" t="s">
        <v>23</v>
      </c>
    </row>
    <row r="386" spans="5:9" x14ac:dyDescent="0.3">
      <c r="E386">
        <v>1</v>
      </c>
      <c r="F386" t="s">
        <v>31</v>
      </c>
      <c r="H386">
        <v>1</v>
      </c>
      <c r="I386" t="s">
        <v>23</v>
      </c>
    </row>
    <row r="387" spans="5:9" x14ac:dyDescent="0.3">
      <c r="E387">
        <v>1</v>
      </c>
      <c r="F387" t="s">
        <v>31</v>
      </c>
      <c r="H387">
        <v>2</v>
      </c>
      <c r="I387" t="s">
        <v>23</v>
      </c>
    </row>
    <row r="388" spans="5:9" x14ac:dyDescent="0.3">
      <c r="E388">
        <v>1</v>
      </c>
      <c r="F388" t="s">
        <v>31</v>
      </c>
      <c r="H388">
        <v>0</v>
      </c>
      <c r="I388" t="s">
        <v>23</v>
      </c>
    </row>
    <row r="389" spans="5:9" x14ac:dyDescent="0.3">
      <c r="E389">
        <v>1</v>
      </c>
      <c r="F389" t="s">
        <v>31</v>
      </c>
      <c r="H389">
        <v>0</v>
      </c>
      <c r="I389" t="s">
        <v>23</v>
      </c>
    </row>
    <row r="390" spans="5:9" x14ac:dyDescent="0.3">
      <c r="E390">
        <v>0</v>
      </c>
      <c r="F390" t="s">
        <v>31</v>
      </c>
      <c r="H390">
        <v>1</v>
      </c>
      <c r="I390" t="s">
        <v>23</v>
      </c>
    </row>
    <row r="391" spans="5:9" x14ac:dyDescent="0.3">
      <c r="E391">
        <v>2</v>
      </c>
      <c r="F391" t="s">
        <v>31</v>
      </c>
      <c r="H391">
        <v>2</v>
      </c>
      <c r="I391" t="s">
        <v>23</v>
      </c>
    </row>
    <row r="392" spans="5:9" x14ac:dyDescent="0.3">
      <c r="E392">
        <v>1</v>
      </c>
      <c r="F392" t="s">
        <v>31</v>
      </c>
      <c r="H392">
        <v>3</v>
      </c>
      <c r="I392" t="s">
        <v>23</v>
      </c>
    </row>
    <row r="393" spans="5:9" x14ac:dyDescent="0.3">
      <c r="E393">
        <v>0</v>
      </c>
      <c r="F393" t="s">
        <v>31</v>
      </c>
      <c r="H393">
        <v>1</v>
      </c>
      <c r="I393" t="s">
        <v>23</v>
      </c>
    </row>
    <row r="394" spans="5:9" x14ac:dyDescent="0.3">
      <c r="E394">
        <v>1</v>
      </c>
      <c r="F394" t="s">
        <v>31</v>
      </c>
      <c r="H394">
        <v>0</v>
      </c>
      <c r="I394" t="s">
        <v>23</v>
      </c>
    </row>
    <row r="395" spans="5:9" x14ac:dyDescent="0.3">
      <c r="E395">
        <v>1</v>
      </c>
      <c r="F395" t="s">
        <v>31</v>
      </c>
      <c r="H395">
        <v>1</v>
      </c>
      <c r="I395" t="s">
        <v>23</v>
      </c>
    </row>
    <row r="396" spans="5:9" x14ac:dyDescent="0.3">
      <c r="E396">
        <v>2</v>
      </c>
      <c r="F396" t="s">
        <v>31</v>
      </c>
      <c r="H396">
        <v>1</v>
      </c>
      <c r="I396" t="s">
        <v>23</v>
      </c>
    </row>
    <row r="397" spans="5:9" x14ac:dyDescent="0.3">
      <c r="E397">
        <v>0</v>
      </c>
      <c r="F397" t="s">
        <v>31</v>
      </c>
      <c r="H397">
        <v>2</v>
      </c>
      <c r="I397" t="s">
        <v>23</v>
      </c>
    </row>
    <row r="398" spans="5:9" x14ac:dyDescent="0.3">
      <c r="E398">
        <v>2</v>
      </c>
      <c r="F398" t="s">
        <v>31</v>
      </c>
      <c r="H398">
        <v>1</v>
      </c>
      <c r="I398" t="s">
        <v>23</v>
      </c>
    </row>
    <row r="399" spans="5:9" x14ac:dyDescent="0.3">
      <c r="E399">
        <v>0</v>
      </c>
      <c r="F399" t="s">
        <v>31</v>
      </c>
      <c r="H399">
        <v>0</v>
      </c>
      <c r="I399" t="s">
        <v>23</v>
      </c>
    </row>
    <row r="400" spans="5:9" x14ac:dyDescent="0.3">
      <c r="E400">
        <v>2</v>
      </c>
      <c r="F400" t="s">
        <v>31</v>
      </c>
      <c r="H400">
        <v>1</v>
      </c>
      <c r="I400" t="s">
        <v>23</v>
      </c>
    </row>
    <row r="401" spans="5:9" x14ac:dyDescent="0.3">
      <c r="E401">
        <v>0</v>
      </c>
      <c r="F401" t="s">
        <v>31</v>
      </c>
      <c r="H401">
        <v>2</v>
      </c>
      <c r="I401" t="s">
        <v>23</v>
      </c>
    </row>
    <row r="402" spans="5:9" x14ac:dyDescent="0.3">
      <c r="E402">
        <v>0</v>
      </c>
      <c r="F402" t="s">
        <v>31</v>
      </c>
      <c r="H402">
        <v>1</v>
      </c>
      <c r="I402" t="s">
        <v>23</v>
      </c>
    </row>
    <row r="403" spans="5:9" x14ac:dyDescent="0.3">
      <c r="E403">
        <v>0</v>
      </c>
      <c r="F403" t="s">
        <v>31</v>
      </c>
      <c r="H403">
        <v>0</v>
      </c>
      <c r="I403" t="s">
        <v>23</v>
      </c>
    </row>
    <row r="404" spans="5:9" x14ac:dyDescent="0.3">
      <c r="E404">
        <v>2</v>
      </c>
      <c r="F404" t="s">
        <v>31</v>
      </c>
      <c r="H404">
        <v>0</v>
      </c>
      <c r="I404" t="s">
        <v>23</v>
      </c>
    </row>
    <row r="405" spans="5:9" x14ac:dyDescent="0.3">
      <c r="E405">
        <v>1</v>
      </c>
      <c r="F405" t="s">
        <v>31</v>
      </c>
      <c r="H405">
        <v>2</v>
      </c>
      <c r="I405" t="s">
        <v>23</v>
      </c>
    </row>
    <row r="406" spans="5:9" x14ac:dyDescent="0.3">
      <c r="E406">
        <v>0</v>
      </c>
      <c r="F406" t="s">
        <v>31</v>
      </c>
      <c r="H406">
        <v>3</v>
      </c>
      <c r="I406" t="s">
        <v>23</v>
      </c>
    </row>
    <row r="407" spans="5:9" x14ac:dyDescent="0.3">
      <c r="E407">
        <v>0</v>
      </c>
      <c r="F407" t="s">
        <v>31</v>
      </c>
      <c r="H407">
        <v>1</v>
      </c>
      <c r="I407" t="s">
        <v>23</v>
      </c>
    </row>
    <row r="408" spans="5:9" x14ac:dyDescent="0.3">
      <c r="E408">
        <v>0</v>
      </c>
      <c r="F408" t="s">
        <v>31</v>
      </c>
      <c r="H408">
        <v>1</v>
      </c>
      <c r="I408" t="s">
        <v>23</v>
      </c>
    </row>
    <row r="409" spans="5:9" x14ac:dyDescent="0.3">
      <c r="E409">
        <v>1</v>
      </c>
      <c r="F409" t="s">
        <v>31</v>
      </c>
      <c r="H409">
        <v>0</v>
      </c>
      <c r="I409" t="s">
        <v>23</v>
      </c>
    </row>
    <row r="410" spans="5:9" x14ac:dyDescent="0.3">
      <c r="E410">
        <v>2</v>
      </c>
      <c r="F410" t="s">
        <v>31</v>
      </c>
      <c r="H410">
        <v>1</v>
      </c>
      <c r="I410" t="s">
        <v>23</v>
      </c>
    </row>
    <row r="411" spans="5:9" x14ac:dyDescent="0.3">
      <c r="E411">
        <v>1</v>
      </c>
      <c r="F411" t="s">
        <v>31</v>
      </c>
      <c r="H411">
        <v>0</v>
      </c>
      <c r="I411" t="s">
        <v>23</v>
      </c>
    </row>
    <row r="412" spans="5:9" x14ac:dyDescent="0.3">
      <c r="E412">
        <v>2</v>
      </c>
      <c r="F412" t="s">
        <v>31</v>
      </c>
      <c r="H412">
        <v>0</v>
      </c>
      <c r="I412" t="s">
        <v>23</v>
      </c>
    </row>
    <row r="413" spans="5:9" x14ac:dyDescent="0.3">
      <c r="E413">
        <v>1</v>
      </c>
      <c r="F413" t="s">
        <v>31</v>
      </c>
      <c r="H413">
        <v>1</v>
      </c>
      <c r="I413" t="s">
        <v>23</v>
      </c>
    </row>
    <row r="414" spans="5:9" x14ac:dyDescent="0.3">
      <c r="E414">
        <v>1</v>
      </c>
      <c r="F414" t="s">
        <v>31</v>
      </c>
      <c r="H414">
        <v>0</v>
      </c>
      <c r="I414" t="s">
        <v>23</v>
      </c>
    </row>
    <row r="415" spans="5:9" x14ac:dyDescent="0.3">
      <c r="E415">
        <v>1</v>
      </c>
      <c r="F415" t="s">
        <v>31</v>
      </c>
      <c r="H415">
        <v>0</v>
      </c>
      <c r="I415" t="s">
        <v>23</v>
      </c>
    </row>
    <row r="416" spans="5:9" x14ac:dyDescent="0.3">
      <c r="E416">
        <v>0</v>
      </c>
      <c r="F416" t="s">
        <v>31</v>
      </c>
      <c r="H416">
        <v>1</v>
      </c>
      <c r="I416" t="s">
        <v>23</v>
      </c>
    </row>
    <row r="417" spans="5:9" x14ac:dyDescent="0.3">
      <c r="E417">
        <v>0</v>
      </c>
      <c r="F417" t="s">
        <v>31</v>
      </c>
      <c r="H417">
        <v>0</v>
      </c>
      <c r="I417" t="s">
        <v>23</v>
      </c>
    </row>
    <row r="418" spans="5:9" x14ac:dyDescent="0.3">
      <c r="E418">
        <v>1</v>
      </c>
      <c r="F418" t="s">
        <v>31</v>
      </c>
      <c r="H418">
        <v>0</v>
      </c>
      <c r="I418" t="s">
        <v>23</v>
      </c>
    </row>
    <row r="419" spans="5:9" x14ac:dyDescent="0.3">
      <c r="E419">
        <v>2</v>
      </c>
      <c r="F419" t="s">
        <v>31</v>
      </c>
      <c r="H419">
        <v>1</v>
      </c>
      <c r="I419" t="s">
        <v>23</v>
      </c>
    </row>
    <row r="420" spans="5:9" x14ac:dyDescent="0.3">
      <c r="E420">
        <v>3</v>
      </c>
      <c r="F420" t="s">
        <v>31</v>
      </c>
      <c r="H420">
        <v>0</v>
      </c>
      <c r="I420" t="s">
        <v>23</v>
      </c>
    </row>
    <row r="421" spans="5:9" x14ac:dyDescent="0.3">
      <c r="E421">
        <v>1</v>
      </c>
      <c r="F421" t="s">
        <v>31</v>
      </c>
      <c r="H421">
        <v>3</v>
      </c>
      <c r="I421" t="s">
        <v>23</v>
      </c>
    </row>
    <row r="422" spans="5:9" x14ac:dyDescent="0.3">
      <c r="E422">
        <v>0</v>
      </c>
      <c r="F422" t="s">
        <v>31</v>
      </c>
      <c r="H422">
        <v>1</v>
      </c>
      <c r="I422" t="s">
        <v>23</v>
      </c>
    </row>
    <row r="423" spans="5:9" x14ac:dyDescent="0.3">
      <c r="E423">
        <v>0</v>
      </c>
      <c r="F423" t="s">
        <v>31</v>
      </c>
      <c r="H423">
        <v>1</v>
      </c>
      <c r="I423" t="s">
        <v>23</v>
      </c>
    </row>
    <row r="424" spans="5:9" x14ac:dyDescent="0.3">
      <c r="E424">
        <v>1</v>
      </c>
      <c r="F424" t="s">
        <v>31</v>
      </c>
      <c r="H424">
        <v>0</v>
      </c>
      <c r="I424" t="s">
        <v>23</v>
      </c>
    </row>
    <row r="425" spans="5:9" x14ac:dyDescent="0.3">
      <c r="E425">
        <v>1</v>
      </c>
      <c r="F425" t="s">
        <v>31</v>
      </c>
      <c r="H425">
        <v>1</v>
      </c>
      <c r="I425" t="s">
        <v>23</v>
      </c>
    </row>
    <row r="426" spans="5:9" x14ac:dyDescent="0.3">
      <c r="E426">
        <v>1</v>
      </c>
      <c r="F426" t="s">
        <v>31</v>
      </c>
      <c r="H426">
        <v>1</v>
      </c>
      <c r="I426" t="s">
        <v>23</v>
      </c>
    </row>
    <row r="427" spans="5:9" x14ac:dyDescent="0.3">
      <c r="E427">
        <v>1</v>
      </c>
      <c r="F427" t="s">
        <v>31</v>
      </c>
      <c r="H427">
        <v>0</v>
      </c>
      <c r="I427" t="s">
        <v>23</v>
      </c>
    </row>
    <row r="428" spans="5:9" x14ac:dyDescent="0.3">
      <c r="E428">
        <v>1</v>
      </c>
      <c r="F428" t="s">
        <v>31</v>
      </c>
      <c r="H428">
        <v>1</v>
      </c>
      <c r="I428" t="s">
        <v>23</v>
      </c>
    </row>
    <row r="429" spans="5:9" x14ac:dyDescent="0.3">
      <c r="E429">
        <v>1</v>
      </c>
      <c r="F429" t="s">
        <v>31</v>
      </c>
      <c r="H429">
        <v>2</v>
      </c>
      <c r="I429" t="s">
        <v>23</v>
      </c>
    </row>
    <row r="430" spans="5:9" x14ac:dyDescent="0.3">
      <c r="E430">
        <v>0</v>
      </c>
      <c r="F430" t="s">
        <v>31</v>
      </c>
      <c r="H430">
        <v>2</v>
      </c>
      <c r="I430" t="s">
        <v>23</v>
      </c>
    </row>
    <row r="431" spans="5:9" x14ac:dyDescent="0.3">
      <c r="E431">
        <v>0</v>
      </c>
      <c r="F431" t="s">
        <v>31</v>
      </c>
      <c r="H431">
        <v>0</v>
      </c>
      <c r="I431" t="s">
        <v>23</v>
      </c>
    </row>
    <row r="432" spans="5:9" x14ac:dyDescent="0.3">
      <c r="E432">
        <v>1</v>
      </c>
      <c r="F432" t="s">
        <v>31</v>
      </c>
      <c r="H432">
        <v>0</v>
      </c>
      <c r="I432" t="s">
        <v>23</v>
      </c>
    </row>
    <row r="433" spans="5:9" x14ac:dyDescent="0.3">
      <c r="E433">
        <v>1</v>
      </c>
      <c r="F433" t="s">
        <v>31</v>
      </c>
      <c r="H433">
        <v>1</v>
      </c>
      <c r="I433" t="s">
        <v>23</v>
      </c>
    </row>
    <row r="434" spans="5:9" x14ac:dyDescent="0.3">
      <c r="E434">
        <v>2</v>
      </c>
      <c r="F434" t="s">
        <v>31</v>
      </c>
      <c r="H434">
        <v>0</v>
      </c>
      <c r="I434" t="s">
        <v>23</v>
      </c>
    </row>
    <row r="435" spans="5:9" x14ac:dyDescent="0.3">
      <c r="E435">
        <v>1</v>
      </c>
      <c r="F435" t="s">
        <v>31</v>
      </c>
      <c r="H435">
        <v>0</v>
      </c>
      <c r="I435" t="s">
        <v>23</v>
      </c>
    </row>
    <row r="436" spans="5:9" x14ac:dyDescent="0.3">
      <c r="E436">
        <v>0</v>
      </c>
      <c r="F436" t="s">
        <v>31</v>
      </c>
      <c r="H436">
        <v>1</v>
      </c>
      <c r="I436" t="s">
        <v>23</v>
      </c>
    </row>
    <row r="437" spans="5:9" x14ac:dyDescent="0.3">
      <c r="E437">
        <v>0</v>
      </c>
      <c r="F437" t="s">
        <v>31</v>
      </c>
      <c r="H437">
        <v>1</v>
      </c>
      <c r="I437" t="s">
        <v>23</v>
      </c>
    </row>
    <row r="438" spans="5:9" x14ac:dyDescent="0.3">
      <c r="E438">
        <v>1</v>
      </c>
      <c r="F438" t="s">
        <v>31</v>
      </c>
      <c r="H438">
        <v>0</v>
      </c>
      <c r="I438" t="s">
        <v>23</v>
      </c>
    </row>
    <row r="439" spans="5:9" x14ac:dyDescent="0.3">
      <c r="E439">
        <v>0</v>
      </c>
      <c r="F439" t="s">
        <v>31</v>
      </c>
      <c r="H439">
        <v>0</v>
      </c>
      <c r="I439" t="s">
        <v>23</v>
      </c>
    </row>
    <row r="440" spans="5:9" x14ac:dyDescent="0.3">
      <c r="E440">
        <v>0</v>
      </c>
      <c r="F440" t="s">
        <v>31</v>
      </c>
      <c r="H440">
        <v>0</v>
      </c>
      <c r="I440" t="s">
        <v>23</v>
      </c>
    </row>
    <row r="441" spans="5:9" x14ac:dyDescent="0.3">
      <c r="E441">
        <v>1</v>
      </c>
      <c r="F441" t="s">
        <v>31</v>
      </c>
      <c r="H441">
        <v>0</v>
      </c>
      <c r="I441" t="s">
        <v>23</v>
      </c>
    </row>
    <row r="442" spans="5:9" x14ac:dyDescent="0.3">
      <c r="E442">
        <v>1</v>
      </c>
      <c r="F442" t="s">
        <v>31</v>
      </c>
      <c r="H442">
        <v>1</v>
      </c>
      <c r="I442" t="s">
        <v>23</v>
      </c>
    </row>
    <row r="443" spans="5:9" x14ac:dyDescent="0.3">
      <c r="E443">
        <v>0</v>
      </c>
      <c r="F443" t="s">
        <v>31</v>
      </c>
      <c r="H443">
        <v>1</v>
      </c>
      <c r="I443" t="s">
        <v>23</v>
      </c>
    </row>
    <row r="444" spans="5:9" x14ac:dyDescent="0.3">
      <c r="E444">
        <v>0</v>
      </c>
      <c r="F444" t="s">
        <v>31</v>
      </c>
      <c r="H444">
        <v>2</v>
      </c>
      <c r="I444" t="s">
        <v>23</v>
      </c>
    </row>
    <row r="445" spans="5:9" x14ac:dyDescent="0.3">
      <c r="E445">
        <v>1</v>
      </c>
      <c r="F445" t="s">
        <v>31</v>
      </c>
      <c r="H445">
        <v>0</v>
      </c>
      <c r="I445" t="s">
        <v>23</v>
      </c>
    </row>
    <row r="446" spans="5:9" x14ac:dyDescent="0.3">
      <c r="E446">
        <v>0</v>
      </c>
      <c r="F446" t="s">
        <v>31</v>
      </c>
      <c r="H446">
        <v>1</v>
      </c>
      <c r="I446" t="s">
        <v>23</v>
      </c>
    </row>
    <row r="447" spans="5:9" x14ac:dyDescent="0.3">
      <c r="E447">
        <v>1</v>
      </c>
      <c r="F447" t="s">
        <v>31</v>
      </c>
      <c r="H447">
        <v>1</v>
      </c>
      <c r="I447" t="s">
        <v>23</v>
      </c>
    </row>
    <row r="448" spans="5:9" x14ac:dyDescent="0.3">
      <c r="E448">
        <v>3</v>
      </c>
      <c r="F448" t="s">
        <v>31</v>
      </c>
      <c r="H448">
        <v>0</v>
      </c>
      <c r="I448" t="s">
        <v>23</v>
      </c>
    </row>
    <row r="449" spans="5:9" x14ac:dyDescent="0.3">
      <c r="E449">
        <v>0</v>
      </c>
      <c r="F449" t="s">
        <v>31</v>
      </c>
      <c r="H449">
        <v>0</v>
      </c>
      <c r="I449" t="s">
        <v>23</v>
      </c>
    </row>
    <row r="450" spans="5:9" x14ac:dyDescent="0.3">
      <c r="E450">
        <v>0</v>
      </c>
      <c r="F450" t="s">
        <v>31</v>
      </c>
      <c r="H450">
        <v>0</v>
      </c>
      <c r="I450" t="s">
        <v>23</v>
      </c>
    </row>
    <row r="451" spans="5:9" x14ac:dyDescent="0.3">
      <c r="E451">
        <v>0</v>
      </c>
      <c r="F451" t="s">
        <v>31</v>
      </c>
      <c r="H451">
        <v>0</v>
      </c>
      <c r="I451" t="s">
        <v>23</v>
      </c>
    </row>
    <row r="452" spans="5:9" x14ac:dyDescent="0.3">
      <c r="E452">
        <v>0</v>
      </c>
      <c r="F452" t="s">
        <v>31</v>
      </c>
      <c r="H452">
        <v>0</v>
      </c>
      <c r="I452" t="s">
        <v>23</v>
      </c>
    </row>
    <row r="453" spans="5:9" x14ac:dyDescent="0.3">
      <c r="E453">
        <v>0</v>
      </c>
      <c r="F453" t="s">
        <v>31</v>
      </c>
      <c r="H453">
        <v>1</v>
      </c>
      <c r="I453" t="s">
        <v>23</v>
      </c>
    </row>
    <row r="454" spans="5:9" x14ac:dyDescent="0.3">
      <c r="E454">
        <v>0</v>
      </c>
      <c r="F454" t="s">
        <v>31</v>
      </c>
      <c r="H454">
        <v>1</v>
      </c>
      <c r="I454" t="s">
        <v>23</v>
      </c>
    </row>
    <row r="455" spans="5:9" x14ac:dyDescent="0.3">
      <c r="E455">
        <v>0</v>
      </c>
      <c r="F455" t="s">
        <v>31</v>
      </c>
      <c r="H455">
        <v>1</v>
      </c>
      <c r="I455" t="s">
        <v>23</v>
      </c>
    </row>
    <row r="456" spans="5:9" x14ac:dyDescent="0.3">
      <c r="E456">
        <v>1</v>
      </c>
      <c r="F456" t="s">
        <v>31</v>
      </c>
      <c r="H456">
        <v>0</v>
      </c>
      <c r="I456" t="s">
        <v>23</v>
      </c>
    </row>
    <row r="457" spans="5:9" x14ac:dyDescent="0.3">
      <c r="E457">
        <v>1</v>
      </c>
      <c r="F457" t="s">
        <v>31</v>
      </c>
      <c r="H457">
        <v>1</v>
      </c>
      <c r="I457" t="s">
        <v>23</v>
      </c>
    </row>
    <row r="458" spans="5:9" x14ac:dyDescent="0.3">
      <c r="E458">
        <v>0</v>
      </c>
      <c r="F458" t="s">
        <v>31</v>
      </c>
      <c r="H458">
        <v>1</v>
      </c>
      <c r="I458" t="s">
        <v>23</v>
      </c>
    </row>
    <row r="459" spans="5:9" x14ac:dyDescent="0.3">
      <c r="E459">
        <v>0</v>
      </c>
      <c r="F459" t="s">
        <v>31</v>
      </c>
      <c r="H459">
        <v>1</v>
      </c>
      <c r="I459" t="s">
        <v>23</v>
      </c>
    </row>
    <row r="460" spans="5:9" x14ac:dyDescent="0.3">
      <c r="E460">
        <v>0</v>
      </c>
      <c r="F460" t="s">
        <v>31</v>
      </c>
      <c r="H460">
        <v>1</v>
      </c>
      <c r="I460" t="s">
        <v>23</v>
      </c>
    </row>
    <row r="461" spans="5:9" x14ac:dyDescent="0.3">
      <c r="E461">
        <v>1</v>
      </c>
      <c r="F461" t="s">
        <v>31</v>
      </c>
      <c r="H461">
        <v>0</v>
      </c>
      <c r="I461" t="s">
        <v>23</v>
      </c>
    </row>
    <row r="462" spans="5:9" x14ac:dyDescent="0.3">
      <c r="E462">
        <v>0</v>
      </c>
      <c r="F462" t="s">
        <v>31</v>
      </c>
      <c r="H462">
        <v>1</v>
      </c>
      <c r="I462" t="s">
        <v>23</v>
      </c>
    </row>
    <row r="463" spans="5:9" x14ac:dyDescent="0.3">
      <c r="E463">
        <v>1</v>
      </c>
      <c r="F463" t="s">
        <v>31</v>
      </c>
      <c r="H463">
        <v>0</v>
      </c>
      <c r="I463" t="s">
        <v>23</v>
      </c>
    </row>
    <row r="464" spans="5:9" x14ac:dyDescent="0.3">
      <c r="E464">
        <v>0</v>
      </c>
      <c r="F464" t="s">
        <v>31</v>
      </c>
      <c r="H464">
        <v>3</v>
      </c>
      <c r="I464" t="s">
        <v>23</v>
      </c>
    </row>
    <row r="465" spans="5:9" x14ac:dyDescent="0.3">
      <c r="E465">
        <v>0</v>
      </c>
      <c r="F465" t="s">
        <v>31</v>
      </c>
      <c r="H465">
        <v>3</v>
      </c>
      <c r="I465" t="s">
        <v>23</v>
      </c>
    </row>
    <row r="466" spans="5:9" x14ac:dyDescent="0.3">
      <c r="E466">
        <v>2</v>
      </c>
      <c r="F466" t="s">
        <v>31</v>
      </c>
      <c r="H466">
        <v>0</v>
      </c>
      <c r="I466" t="s">
        <v>23</v>
      </c>
    </row>
    <row r="467" spans="5:9" x14ac:dyDescent="0.3">
      <c r="E467">
        <v>0</v>
      </c>
      <c r="F467" t="s">
        <v>31</v>
      </c>
      <c r="H467">
        <v>1</v>
      </c>
      <c r="I467" t="s">
        <v>23</v>
      </c>
    </row>
    <row r="468" spans="5:9" x14ac:dyDescent="0.3">
      <c r="E468">
        <v>0</v>
      </c>
      <c r="F468" t="s">
        <v>31</v>
      </c>
      <c r="H468">
        <v>1</v>
      </c>
      <c r="I468" t="s">
        <v>23</v>
      </c>
    </row>
    <row r="469" spans="5:9" x14ac:dyDescent="0.3">
      <c r="E469">
        <v>0</v>
      </c>
      <c r="F469" t="s">
        <v>31</v>
      </c>
      <c r="H469">
        <v>1</v>
      </c>
      <c r="I469" t="s">
        <v>23</v>
      </c>
    </row>
    <row r="470" spans="5:9" x14ac:dyDescent="0.3">
      <c r="E470">
        <v>0</v>
      </c>
      <c r="F470" t="s">
        <v>31</v>
      </c>
      <c r="H470">
        <v>0</v>
      </c>
      <c r="I470" t="s">
        <v>23</v>
      </c>
    </row>
    <row r="471" spans="5:9" x14ac:dyDescent="0.3">
      <c r="E471">
        <v>0</v>
      </c>
      <c r="F471" t="s">
        <v>31</v>
      </c>
      <c r="H471">
        <v>1</v>
      </c>
      <c r="I471" t="s">
        <v>23</v>
      </c>
    </row>
    <row r="472" spans="5:9" x14ac:dyDescent="0.3">
      <c r="E472">
        <v>0</v>
      </c>
      <c r="F472" t="s">
        <v>31</v>
      </c>
      <c r="H472">
        <v>0</v>
      </c>
      <c r="I472" t="s">
        <v>23</v>
      </c>
    </row>
    <row r="473" spans="5:9" x14ac:dyDescent="0.3">
      <c r="E473">
        <v>0</v>
      </c>
      <c r="F473" t="s">
        <v>31</v>
      </c>
      <c r="H473">
        <v>2</v>
      </c>
      <c r="I473" t="s">
        <v>23</v>
      </c>
    </row>
    <row r="474" spans="5:9" x14ac:dyDescent="0.3">
      <c r="E474">
        <v>0</v>
      </c>
      <c r="F474" t="s">
        <v>31</v>
      </c>
      <c r="H474">
        <v>0</v>
      </c>
      <c r="I474" t="s">
        <v>23</v>
      </c>
    </row>
    <row r="475" spans="5:9" x14ac:dyDescent="0.3">
      <c r="E475">
        <v>1</v>
      </c>
      <c r="F475" t="s">
        <v>31</v>
      </c>
      <c r="H475">
        <v>0</v>
      </c>
      <c r="I475" t="s">
        <v>23</v>
      </c>
    </row>
    <row r="476" spans="5:9" x14ac:dyDescent="0.3">
      <c r="E476">
        <v>1</v>
      </c>
      <c r="F476" t="s">
        <v>31</v>
      </c>
      <c r="H476">
        <v>1</v>
      </c>
      <c r="I476" t="s">
        <v>23</v>
      </c>
    </row>
    <row r="477" spans="5:9" x14ac:dyDescent="0.3">
      <c r="E477">
        <v>1</v>
      </c>
      <c r="F477" t="s">
        <v>31</v>
      </c>
      <c r="H477">
        <v>2</v>
      </c>
      <c r="I477" t="s">
        <v>23</v>
      </c>
    </row>
    <row r="478" spans="5:9" x14ac:dyDescent="0.3">
      <c r="E478">
        <v>2</v>
      </c>
      <c r="F478" t="s">
        <v>31</v>
      </c>
      <c r="H478">
        <v>0</v>
      </c>
      <c r="I478" t="s">
        <v>23</v>
      </c>
    </row>
    <row r="479" spans="5:9" x14ac:dyDescent="0.3">
      <c r="E479">
        <v>1</v>
      </c>
      <c r="F479" t="s">
        <v>31</v>
      </c>
      <c r="H479">
        <v>1</v>
      </c>
      <c r="I479" t="s">
        <v>23</v>
      </c>
    </row>
    <row r="480" spans="5:9" x14ac:dyDescent="0.3">
      <c r="E480">
        <v>0</v>
      </c>
      <c r="F480" t="s">
        <v>31</v>
      </c>
      <c r="H480">
        <v>0</v>
      </c>
      <c r="I480" t="s">
        <v>23</v>
      </c>
    </row>
    <row r="481" spans="5:9" x14ac:dyDescent="0.3">
      <c r="E481">
        <v>2</v>
      </c>
      <c r="F481" t="s">
        <v>31</v>
      </c>
      <c r="H481">
        <v>1</v>
      </c>
      <c r="I481" t="s">
        <v>23</v>
      </c>
    </row>
    <row r="482" spans="5:9" x14ac:dyDescent="0.3">
      <c r="E482">
        <v>2</v>
      </c>
      <c r="F482" t="s">
        <v>31</v>
      </c>
      <c r="H482">
        <v>2</v>
      </c>
      <c r="I482" t="s">
        <v>23</v>
      </c>
    </row>
    <row r="483" spans="5:9" x14ac:dyDescent="0.3">
      <c r="E483">
        <v>1</v>
      </c>
      <c r="F483" t="s">
        <v>31</v>
      </c>
      <c r="H483">
        <v>3</v>
      </c>
      <c r="I483" t="s">
        <v>23</v>
      </c>
    </row>
    <row r="484" spans="5:9" x14ac:dyDescent="0.3">
      <c r="E484">
        <v>1</v>
      </c>
      <c r="F484" t="s">
        <v>31</v>
      </c>
      <c r="H484">
        <v>1</v>
      </c>
      <c r="I484" t="s">
        <v>23</v>
      </c>
    </row>
    <row r="485" spans="5:9" x14ac:dyDescent="0.3">
      <c r="E485">
        <v>1</v>
      </c>
      <c r="F485" t="s">
        <v>31</v>
      </c>
      <c r="H485">
        <v>0</v>
      </c>
      <c r="I485" t="s">
        <v>23</v>
      </c>
    </row>
    <row r="486" spans="5:9" x14ac:dyDescent="0.3">
      <c r="E486">
        <v>1</v>
      </c>
      <c r="F486" t="s">
        <v>31</v>
      </c>
      <c r="H486">
        <v>3</v>
      </c>
      <c r="I486" t="s">
        <v>23</v>
      </c>
    </row>
    <row r="487" spans="5:9" x14ac:dyDescent="0.3">
      <c r="E487">
        <v>0</v>
      </c>
      <c r="F487" t="s">
        <v>31</v>
      </c>
      <c r="H487">
        <v>1</v>
      </c>
      <c r="I487" t="s">
        <v>23</v>
      </c>
    </row>
    <row r="488" spans="5:9" x14ac:dyDescent="0.3">
      <c r="E488">
        <v>1</v>
      </c>
      <c r="F488" t="s">
        <v>31</v>
      </c>
      <c r="H488">
        <v>0</v>
      </c>
      <c r="I488" t="s">
        <v>23</v>
      </c>
    </row>
    <row r="489" spans="5:9" x14ac:dyDescent="0.3">
      <c r="E489">
        <v>0</v>
      </c>
      <c r="F489" t="s">
        <v>31</v>
      </c>
      <c r="H489">
        <v>1</v>
      </c>
      <c r="I489" t="s">
        <v>23</v>
      </c>
    </row>
    <row r="490" spans="5:9" x14ac:dyDescent="0.3">
      <c r="E490">
        <v>0</v>
      </c>
      <c r="F490" t="s">
        <v>31</v>
      </c>
      <c r="H490">
        <v>0</v>
      </c>
      <c r="I490" t="s">
        <v>23</v>
      </c>
    </row>
    <row r="491" spans="5:9" x14ac:dyDescent="0.3">
      <c r="E491">
        <v>1</v>
      </c>
      <c r="F491" t="s">
        <v>31</v>
      </c>
      <c r="H491">
        <v>0</v>
      </c>
      <c r="I491" t="s">
        <v>23</v>
      </c>
    </row>
    <row r="492" spans="5:9" x14ac:dyDescent="0.3">
      <c r="E492">
        <v>1</v>
      </c>
      <c r="F492" t="s">
        <v>31</v>
      </c>
      <c r="H492">
        <v>1</v>
      </c>
      <c r="I492" t="s">
        <v>23</v>
      </c>
    </row>
    <row r="493" spans="5:9" x14ac:dyDescent="0.3">
      <c r="E493">
        <v>3</v>
      </c>
      <c r="F493" t="s">
        <v>31</v>
      </c>
      <c r="H493">
        <v>0</v>
      </c>
      <c r="I493" t="s">
        <v>23</v>
      </c>
    </row>
    <row r="494" spans="5:9" x14ac:dyDescent="0.3">
      <c r="E494">
        <v>0</v>
      </c>
      <c r="F494" t="s">
        <v>31</v>
      </c>
      <c r="H494">
        <v>0</v>
      </c>
      <c r="I494" t="s">
        <v>23</v>
      </c>
    </row>
    <row r="495" spans="5:9" x14ac:dyDescent="0.3">
      <c r="E495">
        <v>0</v>
      </c>
      <c r="F495" t="s">
        <v>31</v>
      </c>
      <c r="H495">
        <v>0</v>
      </c>
      <c r="I495" t="s">
        <v>23</v>
      </c>
    </row>
    <row r="496" spans="5:9" x14ac:dyDescent="0.3">
      <c r="E496">
        <v>1</v>
      </c>
      <c r="F496" t="s">
        <v>31</v>
      </c>
      <c r="H496">
        <v>0</v>
      </c>
      <c r="I496" t="s">
        <v>23</v>
      </c>
    </row>
    <row r="497" spans="5:9" x14ac:dyDescent="0.3">
      <c r="E497">
        <v>1</v>
      </c>
      <c r="F497" t="s">
        <v>31</v>
      </c>
      <c r="H497">
        <v>1</v>
      </c>
      <c r="I497" t="s">
        <v>23</v>
      </c>
    </row>
    <row r="498" spans="5:9" x14ac:dyDescent="0.3">
      <c r="E498">
        <v>1</v>
      </c>
      <c r="F498" t="s">
        <v>31</v>
      </c>
      <c r="H498">
        <v>0</v>
      </c>
      <c r="I498" t="s">
        <v>23</v>
      </c>
    </row>
    <row r="499" spans="5:9" x14ac:dyDescent="0.3">
      <c r="E499">
        <v>2</v>
      </c>
      <c r="F499" t="s">
        <v>31</v>
      </c>
      <c r="H499">
        <v>2</v>
      </c>
      <c r="I499" t="s">
        <v>23</v>
      </c>
    </row>
    <row r="500" spans="5:9" x14ac:dyDescent="0.3">
      <c r="E500">
        <v>0</v>
      </c>
      <c r="F500" t="s">
        <v>31</v>
      </c>
      <c r="H500">
        <v>0</v>
      </c>
      <c r="I500" t="s">
        <v>23</v>
      </c>
    </row>
    <row r="501" spans="5:9" x14ac:dyDescent="0.3">
      <c r="E501">
        <v>0</v>
      </c>
      <c r="F501" t="s">
        <v>31</v>
      </c>
      <c r="H501">
        <v>0</v>
      </c>
      <c r="I501" t="s">
        <v>23</v>
      </c>
    </row>
    <row r="502" spans="5:9" x14ac:dyDescent="0.3">
      <c r="E502">
        <v>2</v>
      </c>
      <c r="F502" t="s">
        <v>31</v>
      </c>
      <c r="H502">
        <v>0</v>
      </c>
      <c r="I502" t="s">
        <v>23</v>
      </c>
    </row>
    <row r="503" spans="5:9" x14ac:dyDescent="0.3">
      <c r="E503">
        <v>1</v>
      </c>
      <c r="F503" t="s">
        <v>31</v>
      </c>
      <c r="H503">
        <v>1</v>
      </c>
      <c r="I503" t="s">
        <v>23</v>
      </c>
    </row>
    <row r="504" spans="5:9" x14ac:dyDescent="0.3">
      <c r="E504">
        <v>2</v>
      </c>
      <c r="F504" t="s">
        <v>31</v>
      </c>
      <c r="H504">
        <v>1</v>
      </c>
      <c r="I504" t="s">
        <v>23</v>
      </c>
    </row>
    <row r="505" spans="5:9" x14ac:dyDescent="0.3">
      <c r="E505">
        <v>0</v>
      </c>
      <c r="F505" t="s">
        <v>31</v>
      </c>
      <c r="H505">
        <v>0</v>
      </c>
      <c r="I505" t="s">
        <v>23</v>
      </c>
    </row>
    <row r="506" spans="5:9" x14ac:dyDescent="0.3">
      <c r="E506">
        <v>2</v>
      </c>
      <c r="F506" t="s">
        <v>31</v>
      </c>
      <c r="H506">
        <v>0</v>
      </c>
      <c r="I506" t="s">
        <v>23</v>
      </c>
    </row>
    <row r="507" spans="5:9" x14ac:dyDescent="0.3">
      <c r="E507">
        <v>0</v>
      </c>
      <c r="F507" t="s">
        <v>31</v>
      </c>
      <c r="H507">
        <v>1</v>
      </c>
      <c r="I507" t="s">
        <v>23</v>
      </c>
    </row>
    <row r="508" spans="5:9" x14ac:dyDescent="0.3">
      <c r="E508">
        <v>0</v>
      </c>
      <c r="F508" t="s">
        <v>31</v>
      </c>
      <c r="H508">
        <v>2</v>
      </c>
      <c r="I508" t="s">
        <v>23</v>
      </c>
    </row>
    <row r="509" spans="5:9" x14ac:dyDescent="0.3">
      <c r="E509">
        <v>0</v>
      </c>
      <c r="F509" t="s">
        <v>31</v>
      </c>
      <c r="H509">
        <v>3</v>
      </c>
      <c r="I509" t="s">
        <v>23</v>
      </c>
    </row>
    <row r="510" spans="5:9" x14ac:dyDescent="0.3">
      <c r="E510">
        <v>0</v>
      </c>
      <c r="F510" t="s">
        <v>31</v>
      </c>
      <c r="H510">
        <v>1</v>
      </c>
      <c r="I510" t="s">
        <v>23</v>
      </c>
    </row>
    <row r="511" spans="5:9" x14ac:dyDescent="0.3">
      <c r="E511">
        <v>2</v>
      </c>
      <c r="F511" t="s">
        <v>31</v>
      </c>
      <c r="H511">
        <v>3</v>
      </c>
      <c r="I511" t="s">
        <v>23</v>
      </c>
    </row>
    <row r="512" spans="5:9" x14ac:dyDescent="0.3">
      <c r="E512">
        <v>0</v>
      </c>
      <c r="F512" t="s">
        <v>31</v>
      </c>
      <c r="H512">
        <v>0</v>
      </c>
      <c r="I512" t="s">
        <v>23</v>
      </c>
    </row>
    <row r="513" spans="5:9" x14ac:dyDescent="0.3">
      <c r="E513">
        <v>1</v>
      </c>
      <c r="F513" t="s">
        <v>31</v>
      </c>
      <c r="H513">
        <v>0</v>
      </c>
      <c r="I513" t="s">
        <v>23</v>
      </c>
    </row>
    <row r="514" spans="5:9" x14ac:dyDescent="0.3">
      <c r="E514">
        <v>3</v>
      </c>
      <c r="F514" t="s">
        <v>31</v>
      </c>
      <c r="H514">
        <v>0</v>
      </c>
      <c r="I514" t="s">
        <v>23</v>
      </c>
    </row>
    <row r="515" spans="5:9" x14ac:dyDescent="0.3">
      <c r="E515">
        <v>0</v>
      </c>
      <c r="F515" t="s">
        <v>31</v>
      </c>
      <c r="H515">
        <v>1</v>
      </c>
      <c r="I515" t="s">
        <v>23</v>
      </c>
    </row>
    <row r="516" spans="5:9" x14ac:dyDescent="0.3">
      <c r="E516">
        <v>0</v>
      </c>
      <c r="F516" t="s">
        <v>31</v>
      </c>
      <c r="H516">
        <v>0</v>
      </c>
      <c r="I516" t="s">
        <v>23</v>
      </c>
    </row>
    <row r="517" spans="5:9" x14ac:dyDescent="0.3">
      <c r="E517">
        <v>1</v>
      </c>
      <c r="F517" t="s">
        <v>31</v>
      </c>
      <c r="H517">
        <v>1</v>
      </c>
      <c r="I517" t="s">
        <v>23</v>
      </c>
    </row>
    <row r="518" spans="5:9" x14ac:dyDescent="0.3">
      <c r="E518">
        <v>3</v>
      </c>
      <c r="F518" t="s">
        <v>31</v>
      </c>
      <c r="H518">
        <v>0</v>
      </c>
      <c r="I518" t="s">
        <v>23</v>
      </c>
    </row>
    <row r="519" spans="5:9" x14ac:dyDescent="0.3">
      <c r="E519">
        <v>3</v>
      </c>
      <c r="F519" t="s">
        <v>31</v>
      </c>
      <c r="H519">
        <v>0</v>
      </c>
      <c r="I519" t="s">
        <v>23</v>
      </c>
    </row>
    <row r="520" spans="5:9" x14ac:dyDescent="0.3">
      <c r="E520">
        <v>3</v>
      </c>
      <c r="F520" t="s">
        <v>31</v>
      </c>
      <c r="H520">
        <v>0</v>
      </c>
      <c r="I520" t="s">
        <v>23</v>
      </c>
    </row>
    <row r="521" spans="5:9" x14ac:dyDescent="0.3">
      <c r="E521">
        <v>1</v>
      </c>
      <c r="F521" t="s">
        <v>31</v>
      </c>
      <c r="H521">
        <v>1</v>
      </c>
      <c r="I521" t="s">
        <v>23</v>
      </c>
    </row>
    <row r="522" spans="5:9" x14ac:dyDescent="0.3">
      <c r="E522">
        <v>0</v>
      </c>
      <c r="F522" t="s">
        <v>31</v>
      </c>
      <c r="H522">
        <v>1</v>
      </c>
      <c r="I522" t="s">
        <v>23</v>
      </c>
    </row>
    <row r="523" spans="5:9" x14ac:dyDescent="0.3">
      <c r="E523">
        <v>1</v>
      </c>
      <c r="F523" t="s">
        <v>31</v>
      </c>
      <c r="H523">
        <v>1</v>
      </c>
      <c r="I523" t="s">
        <v>23</v>
      </c>
    </row>
    <row r="524" spans="5:9" x14ac:dyDescent="0.3">
      <c r="E524">
        <v>1</v>
      </c>
      <c r="F524" t="s">
        <v>31</v>
      </c>
      <c r="H524">
        <v>2</v>
      </c>
      <c r="I524" t="s">
        <v>23</v>
      </c>
    </row>
    <row r="525" spans="5:9" x14ac:dyDescent="0.3">
      <c r="E525">
        <v>2</v>
      </c>
      <c r="F525" t="s">
        <v>31</v>
      </c>
      <c r="H525">
        <v>0</v>
      </c>
      <c r="I525" t="s">
        <v>23</v>
      </c>
    </row>
    <row r="526" spans="5:9" x14ac:dyDescent="0.3">
      <c r="E526">
        <v>2</v>
      </c>
      <c r="F526" t="s">
        <v>31</v>
      </c>
      <c r="H526">
        <v>1</v>
      </c>
      <c r="I526" t="s">
        <v>23</v>
      </c>
    </row>
    <row r="527" spans="5:9" x14ac:dyDescent="0.3">
      <c r="E527">
        <v>0</v>
      </c>
      <c r="F527" t="s">
        <v>31</v>
      </c>
      <c r="H527">
        <v>0</v>
      </c>
      <c r="I527" t="s">
        <v>23</v>
      </c>
    </row>
    <row r="528" spans="5:9" x14ac:dyDescent="0.3">
      <c r="E528">
        <v>1</v>
      </c>
      <c r="F528" t="s">
        <v>31</v>
      </c>
      <c r="H528">
        <v>0</v>
      </c>
      <c r="I528" t="s">
        <v>23</v>
      </c>
    </row>
    <row r="529" spans="5:9" x14ac:dyDescent="0.3">
      <c r="E529">
        <v>2</v>
      </c>
      <c r="F529" t="s">
        <v>31</v>
      </c>
      <c r="H529">
        <v>0</v>
      </c>
      <c r="I529" t="s">
        <v>23</v>
      </c>
    </row>
    <row r="530" spans="5:9" x14ac:dyDescent="0.3">
      <c r="E530">
        <v>0</v>
      </c>
      <c r="F530" t="s">
        <v>31</v>
      </c>
      <c r="H530">
        <v>0</v>
      </c>
      <c r="I530" t="s">
        <v>23</v>
      </c>
    </row>
    <row r="531" spans="5:9" x14ac:dyDescent="0.3">
      <c r="E531">
        <v>0</v>
      </c>
      <c r="F531" t="s">
        <v>31</v>
      </c>
      <c r="H531">
        <v>0</v>
      </c>
      <c r="I531" t="s">
        <v>23</v>
      </c>
    </row>
    <row r="532" spans="5:9" x14ac:dyDescent="0.3">
      <c r="E532">
        <v>1</v>
      </c>
      <c r="F532" t="s">
        <v>31</v>
      </c>
      <c r="H532">
        <v>3</v>
      </c>
      <c r="I532" t="s">
        <v>23</v>
      </c>
    </row>
    <row r="533" spans="5:9" x14ac:dyDescent="0.3">
      <c r="E533">
        <v>0</v>
      </c>
      <c r="F533" t="s">
        <v>31</v>
      </c>
      <c r="H533">
        <v>1</v>
      </c>
      <c r="I533" t="s">
        <v>23</v>
      </c>
    </row>
    <row r="534" spans="5:9" x14ac:dyDescent="0.3">
      <c r="E534">
        <v>1</v>
      </c>
      <c r="F534" t="s">
        <v>31</v>
      </c>
      <c r="H534">
        <v>0</v>
      </c>
      <c r="I534" t="s">
        <v>23</v>
      </c>
    </row>
    <row r="535" spans="5:9" x14ac:dyDescent="0.3">
      <c r="E535">
        <v>0</v>
      </c>
      <c r="F535" t="s">
        <v>31</v>
      </c>
      <c r="H535">
        <v>1</v>
      </c>
      <c r="I535" t="s">
        <v>23</v>
      </c>
    </row>
    <row r="536" spans="5:9" x14ac:dyDescent="0.3">
      <c r="E536">
        <v>0</v>
      </c>
      <c r="F536" t="s">
        <v>31</v>
      </c>
      <c r="H536">
        <v>1</v>
      </c>
      <c r="I536" t="s">
        <v>23</v>
      </c>
    </row>
    <row r="537" spans="5:9" x14ac:dyDescent="0.3">
      <c r="E537">
        <v>1</v>
      </c>
      <c r="F537" t="s">
        <v>31</v>
      </c>
      <c r="H537">
        <v>0</v>
      </c>
      <c r="I537" t="s">
        <v>23</v>
      </c>
    </row>
    <row r="538" spans="5:9" x14ac:dyDescent="0.3">
      <c r="E538">
        <v>0</v>
      </c>
      <c r="F538" t="s">
        <v>31</v>
      </c>
      <c r="H538">
        <v>1</v>
      </c>
      <c r="I538" t="s">
        <v>23</v>
      </c>
    </row>
    <row r="539" spans="5:9" x14ac:dyDescent="0.3">
      <c r="E539">
        <v>0</v>
      </c>
      <c r="F539" t="s">
        <v>31</v>
      </c>
      <c r="H539">
        <v>2</v>
      </c>
      <c r="I539" t="s">
        <v>23</v>
      </c>
    </row>
    <row r="540" spans="5:9" x14ac:dyDescent="0.3">
      <c r="E540">
        <v>0</v>
      </c>
      <c r="F540" t="s">
        <v>31</v>
      </c>
      <c r="H540">
        <v>1</v>
      </c>
      <c r="I540" t="s">
        <v>23</v>
      </c>
    </row>
    <row r="541" spans="5:9" x14ac:dyDescent="0.3">
      <c r="E541">
        <v>1</v>
      </c>
      <c r="F541" t="s">
        <v>31</v>
      </c>
      <c r="H541">
        <v>1</v>
      </c>
      <c r="I541" t="s">
        <v>23</v>
      </c>
    </row>
    <row r="542" spans="5:9" x14ac:dyDescent="0.3">
      <c r="E542">
        <v>1</v>
      </c>
      <c r="F542" t="s">
        <v>31</v>
      </c>
      <c r="H542">
        <v>0</v>
      </c>
      <c r="I542" t="s">
        <v>23</v>
      </c>
    </row>
    <row r="543" spans="5:9" x14ac:dyDescent="0.3">
      <c r="E543">
        <v>0</v>
      </c>
      <c r="F543" t="s">
        <v>31</v>
      </c>
      <c r="H543">
        <v>1</v>
      </c>
      <c r="I543" t="s">
        <v>23</v>
      </c>
    </row>
    <row r="544" spans="5:9" x14ac:dyDescent="0.3">
      <c r="E544">
        <v>1</v>
      </c>
      <c r="F544" t="s">
        <v>31</v>
      </c>
      <c r="H544">
        <v>0</v>
      </c>
      <c r="I544" t="s">
        <v>23</v>
      </c>
    </row>
    <row r="545" spans="5:9" x14ac:dyDescent="0.3">
      <c r="E545">
        <v>0</v>
      </c>
      <c r="F545" t="s">
        <v>31</v>
      </c>
      <c r="H545">
        <v>1</v>
      </c>
      <c r="I545" t="s">
        <v>23</v>
      </c>
    </row>
    <row r="546" spans="5:9" x14ac:dyDescent="0.3">
      <c r="E546">
        <v>1</v>
      </c>
      <c r="F546" t="s">
        <v>31</v>
      </c>
      <c r="H546">
        <v>1</v>
      </c>
      <c r="I546" t="s">
        <v>23</v>
      </c>
    </row>
    <row r="547" spans="5:9" x14ac:dyDescent="0.3">
      <c r="E547">
        <v>0</v>
      </c>
      <c r="F547" t="s">
        <v>31</v>
      </c>
      <c r="H547">
        <v>1</v>
      </c>
      <c r="I547" t="s">
        <v>23</v>
      </c>
    </row>
    <row r="548" spans="5:9" x14ac:dyDescent="0.3">
      <c r="E548">
        <v>0</v>
      </c>
      <c r="F548" t="s">
        <v>31</v>
      </c>
      <c r="H548">
        <v>1</v>
      </c>
      <c r="I548" t="s">
        <v>23</v>
      </c>
    </row>
    <row r="549" spans="5:9" x14ac:dyDescent="0.3">
      <c r="E549">
        <v>1</v>
      </c>
      <c r="F549" t="s">
        <v>31</v>
      </c>
      <c r="H549">
        <v>1</v>
      </c>
      <c r="I549" t="s">
        <v>23</v>
      </c>
    </row>
    <row r="550" spans="5:9" x14ac:dyDescent="0.3">
      <c r="E550">
        <v>0</v>
      </c>
      <c r="F550" t="s">
        <v>31</v>
      </c>
      <c r="H550">
        <v>0</v>
      </c>
      <c r="I550" t="s">
        <v>23</v>
      </c>
    </row>
    <row r="551" spans="5:9" x14ac:dyDescent="0.3">
      <c r="E551">
        <v>3</v>
      </c>
      <c r="F551" t="s">
        <v>31</v>
      </c>
      <c r="H551">
        <v>1</v>
      </c>
      <c r="I551" t="s">
        <v>23</v>
      </c>
    </row>
    <row r="552" spans="5:9" x14ac:dyDescent="0.3">
      <c r="E552">
        <v>1</v>
      </c>
      <c r="F552" t="s">
        <v>31</v>
      </c>
      <c r="H552">
        <v>1</v>
      </c>
      <c r="I552" t="s">
        <v>23</v>
      </c>
    </row>
    <row r="553" spans="5:9" x14ac:dyDescent="0.3">
      <c r="E553">
        <v>0</v>
      </c>
      <c r="F553" t="s">
        <v>31</v>
      </c>
      <c r="H553">
        <v>0</v>
      </c>
      <c r="I553" t="s">
        <v>23</v>
      </c>
    </row>
    <row r="554" spans="5:9" x14ac:dyDescent="0.3">
      <c r="E554">
        <v>1</v>
      </c>
      <c r="F554" t="s">
        <v>31</v>
      </c>
      <c r="H554">
        <v>0</v>
      </c>
      <c r="I554" t="s">
        <v>23</v>
      </c>
    </row>
    <row r="555" spans="5:9" x14ac:dyDescent="0.3">
      <c r="E555">
        <v>1</v>
      </c>
      <c r="F555" t="s">
        <v>31</v>
      </c>
      <c r="H555">
        <v>1</v>
      </c>
      <c r="I555" t="s">
        <v>23</v>
      </c>
    </row>
    <row r="556" spans="5:9" x14ac:dyDescent="0.3">
      <c r="E556">
        <v>1</v>
      </c>
      <c r="F556" t="s">
        <v>31</v>
      </c>
      <c r="H556">
        <v>0</v>
      </c>
      <c r="I556" t="s">
        <v>23</v>
      </c>
    </row>
    <row r="557" spans="5:9" x14ac:dyDescent="0.3">
      <c r="E557">
        <v>0</v>
      </c>
      <c r="F557" t="s">
        <v>31</v>
      </c>
      <c r="H557">
        <v>0</v>
      </c>
      <c r="I557" t="s">
        <v>23</v>
      </c>
    </row>
    <row r="558" spans="5:9" x14ac:dyDescent="0.3">
      <c r="E558">
        <v>0</v>
      </c>
      <c r="F558" t="s">
        <v>31</v>
      </c>
      <c r="H558">
        <v>2</v>
      </c>
      <c r="I558" t="s">
        <v>23</v>
      </c>
    </row>
    <row r="559" spans="5:9" x14ac:dyDescent="0.3">
      <c r="E559">
        <v>2</v>
      </c>
      <c r="F559" t="s">
        <v>31</v>
      </c>
      <c r="H559">
        <v>1</v>
      </c>
      <c r="I559" t="s">
        <v>23</v>
      </c>
    </row>
    <row r="560" spans="5:9" x14ac:dyDescent="0.3">
      <c r="E560">
        <v>0</v>
      </c>
      <c r="F560" t="s">
        <v>31</v>
      </c>
      <c r="H560">
        <v>0</v>
      </c>
      <c r="I560" t="s">
        <v>23</v>
      </c>
    </row>
    <row r="561" spans="5:9" x14ac:dyDescent="0.3">
      <c r="E561">
        <v>0</v>
      </c>
      <c r="F561" t="s">
        <v>31</v>
      </c>
      <c r="H561">
        <v>0</v>
      </c>
      <c r="I561" t="s">
        <v>23</v>
      </c>
    </row>
    <row r="562" spans="5:9" x14ac:dyDescent="0.3">
      <c r="E562">
        <v>0</v>
      </c>
      <c r="F562" t="s">
        <v>31</v>
      </c>
      <c r="H562">
        <v>3</v>
      </c>
      <c r="I562" t="s">
        <v>23</v>
      </c>
    </row>
    <row r="563" spans="5:9" x14ac:dyDescent="0.3">
      <c r="E563">
        <v>1</v>
      </c>
      <c r="F563" t="s">
        <v>31</v>
      </c>
      <c r="H563">
        <v>1</v>
      </c>
      <c r="I563" t="s">
        <v>23</v>
      </c>
    </row>
    <row r="564" spans="5:9" x14ac:dyDescent="0.3">
      <c r="E564">
        <v>0</v>
      </c>
      <c r="F564" t="s">
        <v>31</v>
      </c>
      <c r="H564">
        <v>0</v>
      </c>
      <c r="I564" t="s">
        <v>23</v>
      </c>
    </row>
    <row r="565" spans="5:9" x14ac:dyDescent="0.3">
      <c r="E565">
        <v>1</v>
      </c>
      <c r="F565" t="s">
        <v>31</v>
      </c>
      <c r="H565">
        <v>0</v>
      </c>
      <c r="I565" t="s">
        <v>23</v>
      </c>
    </row>
    <row r="566" spans="5:9" x14ac:dyDescent="0.3">
      <c r="E566">
        <v>2</v>
      </c>
      <c r="F566" t="s">
        <v>31</v>
      </c>
      <c r="H566">
        <v>1</v>
      </c>
      <c r="I566" t="s">
        <v>23</v>
      </c>
    </row>
    <row r="567" spans="5:9" x14ac:dyDescent="0.3">
      <c r="E567">
        <v>0</v>
      </c>
      <c r="F567" t="s">
        <v>31</v>
      </c>
      <c r="H567">
        <v>2</v>
      </c>
      <c r="I567" t="s">
        <v>23</v>
      </c>
    </row>
    <row r="568" spans="5:9" x14ac:dyDescent="0.3">
      <c r="E568">
        <v>0</v>
      </c>
      <c r="F568" t="s">
        <v>31</v>
      </c>
      <c r="H568">
        <v>1</v>
      </c>
      <c r="I568" t="s">
        <v>23</v>
      </c>
    </row>
    <row r="569" spans="5:9" x14ac:dyDescent="0.3">
      <c r="E569">
        <v>0</v>
      </c>
      <c r="F569" t="s">
        <v>31</v>
      </c>
      <c r="H569">
        <v>0</v>
      </c>
      <c r="I569" t="s">
        <v>23</v>
      </c>
    </row>
    <row r="570" spans="5:9" x14ac:dyDescent="0.3">
      <c r="E570">
        <v>0</v>
      </c>
      <c r="F570" t="s">
        <v>31</v>
      </c>
      <c r="H570">
        <v>0</v>
      </c>
      <c r="I570" t="s">
        <v>23</v>
      </c>
    </row>
    <row r="571" spans="5:9" x14ac:dyDescent="0.3">
      <c r="E571">
        <v>0</v>
      </c>
      <c r="F571" t="s">
        <v>31</v>
      </c>
      <c r="H571">
        <v>1</v>
      </c>
      <c r="I571" t="s">
        <v>23</v>
      </c>
    </row>
    <row r="572" spans="5:9" x14ac:dyDescent="0.3">
      <c r="E572">
        <v>1</v>
      </c>
      <c r="F572" t="s">
        <v>31</v>
      </c>
      <c r="H572">
        <v>0</v>
      </c>
      <c r="I572" t="s">
        <v>23</v>
      </c>
    </row>
    <row r="573" spans="5:9" x14ac:dyDescent="0.3">
      <c r="E573">
        <v>0</v>
      </c>
      <c r="F573" t="s">
        <v>31</v>
      </c>
      <c r="H573">
        <v>0</v>
      </c>
      <c r="I573" t="s">
        <v>23</v>
      </c>
    </row>
    <row r="574" spans="5:9" x14ac:dyDescent="0.3">
      <c r="E574">
        <v>0</v>
      </c>
      <c r="F574" t="s">
        <v>31</v>
      </c>
      <c r="H574">
        <v>1</v>
      </c>
      <c r="I574" t="s">
        <v>23</v>
      </c>
    </row>
    <row r="575" spans="5:9" x14ac:dyDescent="0.3">
      <c r="E575">
        <v>0</v>
      </c>
      <c r="F575" t="s">
        <v>31</v>
      </c>
      <c r="H575">
        <v>0</v>
      </c>
      <c r="I575" t="s">
        <v>23</v>
      </c>
    </row>
    <row r="576" spans="5:9" x14ac:dyDescent="0.3">
      <c r="E576">
        <v>3</v>
      </c>
      <c r="F576" t="s">
        <v>31</v>
      </c>
      <c r="H576">
        <v>1</v>
      </c>
      <c r="I576" t="s">
        <v>23</v>
      </c>
    </row>
    <row r="577" spans="5:9" x14ac:dyDescent="0.3">
      <c r="E577">
        <v>0</v>
      </c>
      <c r="F577" t="s">
        <v>31</v>
      </c>
      <c r="H577">
        <v>0</v>
      </c>
      <c r="I577" t="s">
        <v>23</v>
      </c>
    </row>
    <row r="578" spans="5:9" x14ac:dyDescent="0.3">
      <c r="E578">
        <v>0</v>
      </c>
      <c r="F578" t="s">
        <v>31</v>
      </c>
      <c r="H578">
        <v>2</v>
      </c>
      <c r="I578" t="s">
        <v>23</v>
      </c>
    </row>
    <row r="579" spans="5:9" x14ac:dyDescent="0.3">
      <c r="E579">
        <v>1</v>
      </c>
      <c r="F579" t="s">
        <v>31</v>
      </c>
      <c r="H579">
        <v>1</v>
      </c>
      <c r="I579" t="s">
        <v>23</v>
      </c>
    </row>
    <row r="580" spans="5:9" x14ac:dyDescent="0.3">
      <c r="E580">
        <v>1</v>
      </c>
      <c r="F580" t="s">
        <v>31</v>
      </c>
      <c r="H580">
        <v>1</v>
      </c>
      <c r="I580" t="s">
        <v>23</v>
      </c>
    </row>
    <row r="581" spans="5:9" x14ac:dyDescent="0.3">
      <c r="E581">
        <v>0</v>
      </c>
      <c r="F581" t="s">
        <v>31</v>
      </c>
      <c r="H581">
        <v>0</v>
      </c>
      <c r="I581" t="s">
        <v>23</v>
      </c>
    </row>
    <row r="582" spans="5:9" x14ac:dyDescent="0.3">
      <c r="E582">
        <v>0</v>
      </c>
      <c r="F582" t="s">
        <v>31</v>
      </c>
      <c r="H582">
        <v>3</v>
      </c>
      <c r="I582" t="s">
        <v>23</v>
      </c>
    </row>
    <row r="583" spans="5:9" x14ac:dyDescent="0.3">
      <c r="E583">
        <v>1</v>
      </c>
      <c r="F583" t="s">
        <v>31</v>
      </c>
      <c r="H583">
        <v>1</v>
      </c>
      <c r="I583" t="s">
        <v>23</v>
      </c>
    </row>
    <row r="584" spans="5:9" x14ac:dyDescent="0.3">
      <c r="E584">
        <v>0</v>
      </c>
      <c r="F584" t="s">
        <v>31</v>
      </c>
      <c r="H584">
        <v>0</v>
      </c>
      <c r="I584" t="s">
        <v>23</v>
      </c>
    </row>
    <row r="585" spans="5:9" x14ac:dyDescent="0.3">
      <c r="E585">
        <v>1</v>
      </c>
      <c r="F585" t="s">
        <v>31</v>
      </c>
      <c r="H585">
        <v>1</v>
      </c>
      <c r="I585" t="s">
        <v>23</v>
      </c>
    </row>
    <row r="586" spans="5:9" x14ac:dyDescent="0.3">
      <c r="E586">
        <v>2</v>
      </c>
      <c r="F586" t="s">
        <v>31</v>
      </c>
      <c r="H586">
        <v>1</v>
      </c>
      <c r="I586" t="s">
        <v>23</v>
      </c>
    </row>
    <row r="587" spans="5:9" x14ac:dyDescent="0.3">
      <c r="E587">
        <v>1</v>
      </c>
      <c r="F587" t="s">
        <v>31</v>
      </c>
      <c r="H587">
        <v>0</v>
      </c>
      <c r="I587" t="s">
        <v>23</v>
      </c>
    </row>
    <row r="588" spans="5:9" x14ac:dyDescent="0.3">
      <c r="E588">
        <v>1</v>
      </c>
      <c r="F588" t="s">
        <v>31</v>
      </c>
      <c r="H588">
        <v>0</v>
      </c>
      <c r="I588" t="s">
        <v>23</v>
      </c>
    </row>
    <row r="589" spans="5:9" x14ac:dyDescent="0.3">
      <c r="E589">
        <v>0</v>
      </c>
      <c r="F589" t="s">
        <v>31</v>
      </c>
      <c r="H589">
        <v>0</v>
      </c>
      <c r="I589" t="s">
        <v>23</v>
      </c>
    </row>
    <row r="590" spans="5:9" x14ac:dyDescent="0.3">
      <c r="E590">
        <v>1</v>
      </c>
      <c r="F590" t="s">
        <v>31</v>
      </c>
      <c r="H590">
        <v>0</v>
      </c>
      <c r="I590" t="s">
        <v>23</v>
      </c>
    </row>
    <row r="591" spans="5:9" x14ac:dyDescent="0.3">
      <c r="E591">
        <v>0</v>
      </c>
      <c r="F591" t="s">
        <v>31</v>
      </c>
      <c r="H591">
        <v>0</v>
      </c>
      <c r="I591" t="s">
        <v>23</v>
      </c>
    </row>
    <row r="592" spans="5:9" x14ac:dyDescent="0.3">
      <c r="E592">
        <v>3</v>
      </c>
      <c r="F592" t="s">
        <v>31</v>
      </c>
      <c r="H592">
        <v>0</v>
      </c>
      <c r="I592" t="s">
        <v>23</v>
      </c>
    </row>
    <row r="593" spans="5:9" x14ac:dyDescent="0.3">
      <c r="E593">
        <v>1</v>
      </c>
      <c r="F593" t="s">
        <v>31</v>
      </c>
      <c r="H593">
        <v>0</v>
      </c>
      <c r="I593" t="s">
        <v>23</v>
      </c>
    </row>
    <row r="594" spans="5:9" x14ac:dyDescent="0.3">
      <c r="E594">
        <v>1</v>
      </c>
      <c r="F594" t="s">
        <v>31</v>
      </c>
      <c r="H594">
        <v>0</v>
      </c>
      <c r="I594" t="s">
        <v>23</v>
      </c>
    </row>
    <row r="595" spans="5:9" x14ac:dyDescent="0.3">
      <c r="E595">
        <v>1</v>
      </c>
      <c r="F595" t="s">
        <v>31</v>
      </c>
      <c r="H595">
        <v>1</v>
      </c>
      <c r="I595" t="s">
        <v>23</v>
      </c>
    </row>
    <row r="596" spans="5:9" x14ac:dyDescent="0.3">
      <c r="E596">
        <v>2</v>
      </c>
      <c r="F596" t="s">
        <v>31</v>
      </c>
      <c r="H596">
        <v>0</v>
      </c>
      <c r="I596" t="s">
        <v>23</v>
      </c>
    </row>
    <row r="597" spans="5:9" x14ac:dyDescent="0.3">
      <c r="E597">
        <v>3</v>
      </c>
      <c r="F597" t="s">
        <v>31</v>
      </c>
      <c r="H597">
        <v>0</v>
      </c>
      <c r="I597" t="s">
        <v>23</v>
      </c>
    </row>
    <row r="598" spans="5:9" x14ac:dyDescent="0.3">
      <c r="E598">
        <v>1</v>
      </c>
      <c r="F598" t="s">
        <v>31</v>
      </c>
      <c r="H598">
        <v>2</v>
      </c>
      <c r="I598" t="s">
        <v>23</v>
      </c>
    </row>
    <row r="599" spans="5:9" x14ac:dyDescent="0.3">
      <c r="E599">
        <v>0</v>
      </c>
      <c r="F599" t="s">
        <v>31</v>
      </c>
      <c r="H599">
        <v>1</v>
      </c>
      <c r="I599" t="s">
        <v>23</v>
      </c>
    </row>
    <row r="600" spans="5:9" x14ac:dyDescent="0.3">
      <c r="E600">
        <v>0</v>
      </c>
      <c r="F600" t="s">
        <v>31</v>
      </c>
      <c r="H600">
        <v>1</v>
      </c>
      <c r="I600" t="s">
        <v>23</v>
      </c>
    </row>
    <row r="601" spans="5:9" x14ac:dyDescent="0.3">
      <c r="E601">
        <v>1</v>
      </c>
      <c r="F601" t="s">
        <v>31</v>
      </c>
      <c r="H601">
        <v>1</v>
      </c>
      <c r="I601" t="s">
        <v>23</v>
      </c>
    </row>
    <row r="602" spans="5:9" x14ac:dyDescent="0.3">
      <c r="E602">
        <v>0</v>
      </c>
      <c r="F602" t="s">
        <v>31</v>
      </c>
      <c r="H602">
        <v>0</v>
      </c>
      <c r="I602" t="s">
        <v>23</v>
      </c>
    </row>
    <row r="603" spans="5:9" x14ac:dyDescent="0.3">
      <c r="E603">
        <v>1</v>
      </c>
      <c r="F603" t="s">
        <v>31</v>
      </c>
      <c r="H603">
        <v>0</v>
      </c>
      <c r="I603" t="s">
        <v>23</v>
      </c>
    </row>
    <row r="604" spans="5:9" x14ac:dyDescent="0.3">
      <c r="E604">
        <v>0</v>
      </c>
      <c r="F604" t="s">
        <v>31</v>
      </c>
      <c r="H604">
        <v>0</v>
      </c>
      <c r="I604" t="s">
        <v>23</v>
      </c>
    </row>
    <row r="605" spans="5:9" x14ac:dyDescent="0.3">
      <c r="E605">
        <v>1</v>
      </c>
      <c r="F605" t="s">
        <v>31</v>
      </c>
      <c r="H605">
        <v>1</v>
      </c>
      <c r="I605" t="s">
        <v>23</v>
      </c>
    </row>
    <row r="606" spans="5:9" x14ac:dyDescent="0.3">
      <c r="E606">
        <v>0</v>
      </c>
      <c r="F606" t="s">
        <v>31</v>
      </c>
      <c r="H606">
        <v>1</v>
      </c>
      <c r="I606" t="s">
        <v>23</v>
      </c>
    </row>
    <row r="607" spans="5:9" x14ac:dyDescent="0.3">
      <c r="E607">
        <v>1</v>
      </c>
      <c r="F607" t="s">
        <v>31</v>
      </c>
      <c r="H607">
        <v>1</v>
      </c>
      <c r="I607" t="s">
        <v>23</v>
      </c>
    </row>
    <row r="608" spans="5:9" x14ac:dyDescent="0.3">
      <c r="E608">
        <v>2</v>
      </c>
      <c r="F608" t="s">
        <v>31</v>
      </c>
      <c r="H608">
        <v>0</v>
      </c>
      <c r="I608" t="s">
        <v>23</v>
      </c>
    </row>
    <row r="609" spans="5:9" x14ac:dyDescent="0.3">
      <c r="E609">
        <v>3</v>
      </c>
      <c r="F609" t="s">
        <v>31</v>
      </c>
      <c r="H609">
        <v>0</v>
      </c>
      <c r="I609" t="s">
        <v>23</v>
      </c>
    </row>
    <row r="610" spans="5:9" x14ac:dyDescent="0.3">
      <c r="E610">
        <v>1</v>
      </c>
      <c r="F610" t="s">
        <v>31</v>
      </c>
      <c r="H610">
        <v>1</v>
      </c>
      <c r="I610" t="s">
        <v>23</v>
      </c>
    </row>
    <row r="611" spans="5:9" x14ac:dyDescent="0.3">
      <c r="E611">
        <v>1</v>
      </c>
      <c r="F611" t="s">
        <v>31</v>
      </c>
      <c r="H611">
        <v>0</v>
      </c>
      <c r="I611" t="s">
        <v>23</v>
      </c>
    </row>
    <row r="612" spans="5:9" x14ac:dyDescent="0.3">
      <c r="E612">
        <v>1</v>
      </c>
      <c r="F612" t="s">
        <v>31</v>
      </c>
      <c r="H612">
        <v>3</v>
      </c>
      <c r="I612" t="s">
        <v>23</v>
      </c>
    </row>
    <row r="613" spans="5:9" x14ac:dyDescent="0.3">
      <c r="E613">
        <v>3</v>
      </c>
      <c r="F613" t="s">
        <v>31</v>
      </c>
      <c r="H613">
        <v>0</v>
      </c>
      <c r="I613" t="s">
        <v>23</v>
      </c>
    </row>
    <row r="614" spans="5:9" x14ac:dyDescent="0.3">
      <c r="E614">
        <v>1</v>
      </c>
      <c r="F614" t="s">
        <v>31</v>
      </c>
      <c r="H614">
        <v>2</v>
      </c>
      <c r="I614" t="s">
        <v>23</v>
      </c>
    </row>
    <row r="615" spans="5:9" x14ac:dyDescent="0.3">
      <c r="E615">
        <v>1</v>
      </c>
      <c r="F615" t="s">
        <v>31</v>
      </c>
      <c r="H615">
        <v>2</v>
      </c>
      <c r="I615" t="s">
        <v>23</v>
      </c>
    </row>
    <row r="616" spans="5:9" x14ac:dyDescent="0.3">
      <c r="E616">
        <v>0</v>
      </c>
      <c r="F616" t="s">
        <v>31</v>
      </c>
      <c r="H616">
        <v>1</v>
      </c>
      <c r="I616" t="s">
        <v>23</v>
      </c>
    </row>
    <row r="617" spans="5:9" x14ac:dyDescent="0.3">
      <c r="E617">
        <v>2</v>
      </c>
      <c r="F617" t="s">
        <v>31</v>
      </c>
      <c r="H617">
        <v>1</v>
      </c>
      <c r="I617" t="s">
        <v>23</v>
      </c>
    </row>
    <row r="618" spans="5:9" x14ac:dyDescent="0.3">
      <c r="E618">
        <v>1</v>
      </c>
      <c r="F618" t="s">
        <v>31</v>
      </c>
      <c r="H618">
        <v>1</v>
      </c>
      <c r="I618" t="s">
        <v>23</v>
      </c>
    </row>
    <row r="619" spans="5:9" x14ac:dyDescent="0.3">
      <c r="E619">
        <v>0</v>
      </c>
      <c r="F619" t="s">
        <v>31</v>
      </c>
      <c r="H619">
        <v>1</v>
      </c>
      <c r="I619" t="s">
        <v>23</v>
      </c>
    </row>
    <row r="620" spans="5:9" x14ac:dyDescent="0.3">
      <c r="E620">
        <v>2</v>
      </c>
      <c r="F620" t="s">
        <v>31</v>
      </c>
      <c r="H620">
        <v>1</v>
      </c>
      <c r="I620" t="s">
        <v>23</v>
      </c>
    </row>
    <row r="621" spans="5:9" x14ac:dyDescent="0.3">
      <c r="E621">
        <v>0</v>
      </c>
      <c r="F621" t="s">
        <v>31</v>
      </c>
      <c r="H621">
        <v>2</v>
      </c>
      <c r="I621" t="s">
        <v>23</v>
      </c>
    </row>
    <row r="622" spans="5:9" x14ac:dyDescent="0.3">
      <c r="E622">
        <v>0</v>
      </c>
      <c r="F622" t="s">
        <v>31</v>
      </c>
      <c r="H622">
        <v>0</v>
      </c>
      <c r="I622" t="s">
        <v>23</v>
      </c>
    </row>
    <row r="623" spans="5:9" x14ac:dyDescent="0.3">
      <c r="E623">
        <v>1</v>
      </c>
      <c r="F623" t="s">
        <v>31</v>
      </c>
      <c r="H623">
        <v>0</v>
      </c>
      <c r="I623" t="s">
        <v>23</v>
      </c>
    </row>
    <row r="624" spans="5:9" x14ac:dyDescent="0.3">
      <c r="E624">
        <v>1</v>
      </c>
      <c r="F624" t="s">
        <v>31</v>
      </c>
      <c r="H624">
        <v>2</v>
      </c>
      <c r="I624" t="s">
        <v>23</v>
      </c>
    </row>
    <row r="625" spans="5:9" x14ac:dyDescent="0.3">
      <c r="E625">
        <v>1</v>
      </c>
      <c r="F625" t="s">
        <v>31</v>
      </c>
      <c r="H625">
        <v>1</v>
      </c>
      <c r="I625" t="s">
        <v>23</v>
      </c>
    </row>
    <row r="626" spans="5:9" x14ac:dyDescent="0.3">
      <c r="E626">
        <v>1</v>
      </c>
      <c r="F626" t="s">
        <v>31</v>
      </c>
      <c r="H626">
        <v>1</v>
      </c>
      <c r="I626" t="s">
        <v>23</v>
      </c>
    </row>
    <row r="627" spans="5:9" x14ac:dyDescent="0.3">
      <c r="E627">
        <v>0</v>
      </c>
      <c r="F627" t="s">
        <v>31</v>
      </c>
      <c r="H627">
        <v>0</v>
      </c>
      <c r="I627" t="s">
        <v>23</v>
      </c>
    </row>
    <row r="628" spans="5:9" x14ac:dyDescent="0.3">
      <c r="E628">
        <v>2</v>
      </c>
      <c r="F628" t="s">
        <v>31</v>
      </c>
      <c r="H628">
        <v>0</v>
      </c>
      <c r="I628" t="s">
        <v>23</v>
      </c>
    </row>
    <row r="629" spans="5:9" x14ac:dyDescent="0.3">
      <c r="E629">
        <v>1</v>
      </c>
      <c r="F629" t="s">
        <v>31</v>
      </c>
      <c r="H629">
        <v>1</v>
      </c>
      <c r="I629" t="s">
        <v>23</v>
      </c>
    </row>
    <row r="630" spans="5:9" x14ac:dyDescent="0.3">
      <c r="E630">
        <v>0</v>
      </c>
      <c r="F630" t="s">
        <v>31</v>
      </c>
      <c r="H630">
        <v>0</v>
      </c>
      <c r="I630" t="s">
        <v>23</v>
      </c>
    </row>
    <row r="631" spans="5:9" x14ac:dyDescent="0.3">
      <c r="E631">
        <v>1</v>
      </c>
      <c r="F631" t="s">
        <v>31</v>
      </c>
      <c r="H631">
        <v>0</v>
      </c>
      <c r="I631" t="s">
        <v>23</v>
      </c>
    </row>
    <row r="632" spans="5:9" x14ac:dyDescent="0.3">
      <c r="E632">
        <v>1</v>
      </c>
      <c r="F632" t="s">
        <v>31</v>
      </c>
      <c r="H632">
        <v>2</v>
      </c>
      <c r="I632" t="s">
        <v>23</v>
      </c>
    </row>
    <row r="633" spans="5:9" x14ac:dyDescent="0.3">
      <c r="E633">
        <v>2</v>
      </c>
      <c r="F633" t="s">
        <v>31</v>
      </c>
      <c r="H633">
        <v>1</v>
      </c>
      <c r="I633" t="s">
        <v>23</v>
      </c>
    </row>
    <row r="634" spans="5:9" x14ac:dyDescent="0.3">
      <c r="E634">
        <v>0</v>
      </c>
      <c r="F634" t="s">
        <v>31</v>
      </c>
      <c r="H634">
        <v>2</v>
      </c>
      <c r="I634" t="s">
        <v>23</v>
      </c>
    </row>
    <row r="635" spans="5:9" x14ac:dyDescent="0.3">
      <c r="E635">
        <v>2</v>
      </c>
      <c r="F635" t="s">
        <v>31</v>
      </c>
      <c r="H635">
        <v>1</v>
      </c>
      <c r="I635" t="s">
        <v>23</v>
      </c>
    </row>
    <row r="636" spans="5:9" x14ac:dyDescent="0.3">
      <c r="E636">
        <v>0</v>
      </c>
      <c r="F636" t="s">
        <v>31</v>
      </c>
      <c r="H636">
        <v>0</v>
      </c>
      <c r="I636" t="s">
        <v>23</v>
      </c>
    </row>
    <row r="637" spans="5:9" x14ac:dyDescent="0.3">
      <c r="E637">
        <v>2</v>
      </c>
      <c r="F637" t="s">
        <v>31</v>
      </c>
      <c r="H637">
        <v>1</v>
      </c>
      <c r="I637" t="s">
        <v>23</v>
      </c>
    </row>
    <row r="638" spans="5:9" x14ac:dyDescent="0.3">
      <c r="E638">
        <v>0</v>
      </c>
      <c r="F638" t="s">
        <v>31</v>
      </c>
      <c r="H638">
        <v>1</v>
      </c>
      <c r="I638" t="s">
        <v>23</v>
      </c>
    </row>
    <row r="639" spans="5:9" x14ac:dyDescent="0.3">
      <c r="E639">
        <v>0</v>
      </c>
      <c r="F639" t="s">
        <v>31</v>
      </c>
      <c r="H639">
        <v>1</v>
      </c>
      <c r="I639" t="s">
        <v>23</v>
      </c>
    </row>
    <row r="640" spans="5:9" x14ac:dyDescent="0.3">
      <c r="E640">
        <v>0</v>
      </c>
      <c r="F640" t="s">
        <v>31</v>
      </c>
      <c r="H640">
        <v>0</v>
      </c>
      <c r="I640" t="s">
        <v>23</v>
      </c>
    </row>
    <row r="641" spans="5:9" x14ac:dyDescent="0.3">
      <c r="E641">
        <v>2</v>
      </c>
      <c r="F641" t="s">
        <v>31</v>
      </c>
      <c r="H641">
        <v>2</v>
      </c>
      <c r="I641" t="s">
        <v>23</v>
      </c>
    </row>
    <row r="642" spans="5:9" x14ac:dyDescent="0.3">
      <c r="E642">
        <v>1</v>
      </c>
      <c r="F642" t="s">
        <v>31</v>
      </c>
      <c r="H642">
        <v>1</v>
      </c>
      <c r="I642" t="s">
        <v>23</v>
      </c>
    </row>
    <row r="643" spans="5:9" x14ac:dyDescent="0.3">
      <c r="E643">
        <v>0</v>
      </c>
      <c r="F643" t="s">
        <v>31</v>
      </c>
      <c r="H643">
        <v>1</v>
      </c>
      <c r="I643" t="s">
        <v>23</v>
      </c>
    </row>
    <row r="644" spans="5:9" x14ac:dyDescent="0.3">
      <c r="E644">
        <v>0</v>
      </c>
      <c r="F644" t="s">
        <v>31</v>
      </c>
      <c r="H644">
        <v>0</v>
      </c>
      <c r="I644" t="s">
        <v>23</v>
      </c>
    </row>
    <row r="645" spans="5:9" x14ac:dyDescent="0.3">
      <c r="E645">
        <v>0</v>
      </c>
      <c r="F645" t="s">
        <v>31</v>
      </c>
      <c r="H645">
        <v>0</v>
      </c>
      <c r="I645" t="s">
        <v>23</v>
      </c>
    </row>
    <row r="646" spans="5:9" x14ac:dyDescent="0.3">
      <c r="E646">
        <v>1</v>
      </c>
      <c r="F646" t="s">
        <v>31</v>
      </c>
      <c r="H646">
        <v>1</v>
      </c>
      <c r="I646" t="s">
        <v>23</v>
      </c>
    </row>
    <row r="647" spans="5:9" x14ac:dyDescent="0.3">
      <c r="E647">
        <v>2</v>
      </c>
      <c r="F647" t="s">
        <v>31</v>
      </c>
      <c r="H647">
        <v>0</v>
      </c>
      <c r="I647" t="s">
        <v>23</v>
      </c>
    </row>
    <row r="648" spans="5:9" x14ac:dyDescent="0.3">
      <c r="E648">
        <v>1</v>
      </c>
      <c r="F648" t="s">
        <v>31</v>
      </c>
      <c r="H648">
        <v>1</v>
      </c>
      <c r="I648" t="s">
        <v>23</v>
      </c>
    </row>
    <row r="649" spans="5:9" x14ac:dyDescent="0.3">
      <c r="E649">
        <v>2</v>
      </c>
      <c r="F649" t="s">
        <v>31</v>
      </c>
      <c r="H649">
        <v>1</v>
      </c>
      <c r="I649" t="s">
        <v>23</v>
      </c>
    </row>
    <row r="650" spans="5:9" x14ac:dyDescent="0.3">
      <c r="E650">
        <v>1</v>
      </c>
      <c r="F650" t="s">
        <v>31</v>
      </c>
      <c r="H650">
        <v>0</v>
      </c>
      <c r="I650" t="s">
        <v>23</v>
      </c>
    </row>
    <row r="651" spans="5:9" x14ac:dyDescent="0.3">
      <c r="E651">
        <v>1</v>
      </c>
      <c r="F651" t="s">
        <v>31</v>
      </c>
      <c r="H651">
        <v>0</v>
      </c>
      <c r="I651" t="s">
        <v>23</v>
      </c>
    </row>
    <row r="652" spans="5:9" x14ac:dyDescent="0.3">
      <c r="E652">
        <v>1</v>
      </c>
      <c r="F652" t="s">
        <v>31</v>
      </c>
      <c r="H652">
        <v>0</v>
      </c>
      <c r="I652" t="s">
        <v>23</v>
      </c>
    </row>
    <row r="653" spans="5:9" x14ac:dyDescent="0.3">
      <c r="E653">
        <v>0</v>
      </c>
      <c r="F653" t="s">
        <v>31</v>
      </c>
      <c r="H653">
        <v>1</v>
      </c>
      <c r="I653" t="s">
        <v>23</v>
      </c>
    </row>
    <row r="654" spans="5:9" x14ac:dyDescent="0.3">
      <c r="E654">
        <v>0</v>
      </c>
      <c r="F654" t="s">
        <v>31</v>
      </c>
      <c r="H654">
        <v>0</v>
      </c>
      <c r="I654" t="s">
        <v>23</v>
      </c>
    </row>
    <row r="655" spans="5:9" x14ac:dyDescent="0.3">
      <c r="E655">
        <v>1</v>
      </c>
      <c r="F655" t="s">
        <v>31</v>
      </c>
      <c r="H655">
        <v>3</v>
      </c>
      <c r="I655" t="s">
        <v>23</v>
      </c>
    </row>
    <row r="656" spans="5:9" x14ac:dyDescent="0.3">
      <c r="E656">
        <v>2</v>
      </c>
      <c r="F656" t="s">
        <v>31</v>
      </c>
      <c r="H656">
        <v>1</v>
      </c>
      <c r="I656" t="s">
        <v>23</v>
      </c>
    </row>
    <row r="657" spans="5:9" x14ac:dyDescent="0.3">
      <c r="E657">
        <v>3</v>
      </c>
      <c r="F657" t="s">
        <v>31</v>
      </c>
      <c r="H657">
        <v>0</v>
      </c>
      <c r="I657" t="s">
        <v>23</v>
      </c>
    </row>
    <row r="658" spans="5:9" x14ac:dyDescent="0.3">
      <c r="E658">
        <v>1</v>
      </c>
      <c r="F658" t="s">
        <v>31</v>
      </c>
      <c r="H658">
        <v>2</v>
      </c>
      <c r="I658" t="s">
        <v>23</v>
      </c>
    </row>
    <row r="659" spans="5:9" x14ac:dyDescent="0.3">
      <c r="E659">
        <v>0</v>
      </c>
      <c r="F659" t="s">
        <v>31</v>
      </c>
      <c r="H659">
        <v>2</v>
      </c>
      <c r="I659" t="s">
        <v>23</v>
      </c>
    </row>
    <row r="660" spans="5:9" x14ac:dyDescent="0.3">
      <c r="E660">
        <v>0</v>
      </c>
      <c r="F660" t="s">
        <v>31</v>
      </c>
      <c r="H660">
        <v>1</v>
      </c>
      <c r="I660" t="s">
        <v>23</v>
      </c>
    </row>
    <row r="661" spans="5:9" x14ac:dyDescent="0.3">
      <c r="E661">
        <v>1</v>
      </c>
      <c r="F661" t="s">
        <v>31</v>
      </c>
      <c r="H661">
        <v>0</v>
      </c>
      <c r="I661" t="s">
        <v>23</v>
      </c>
    </row>
    <row r="662" spans="5:9" x14ac:dyDescent="0.3">
      <c r="E662">
        <v>1</v>
      </c>
      <c r="F662" t="s">
        <v>31</v>
      </c>
      <c r="H662">
        <v>0</v>
      </c>
      <c r="I662" t="s">
        <v>23</v>
      </c>
    </row>
    <row r="663" spans="5:9" x14ac:dyDescent="0.3">
      <c r="E663">
        <v>1</v>
      </c>
      <c r="F663" t="s">
        <v>31</v>
      </c>
      <c r="H663">
        <v>0</v>
      </c>
      <c r="I663" t="s">
        <v>23</v>
      </c>
    </row>
    <row r="664" spans="5:9" x14ac:dyDescent="0.3">
      <c r="E664">
        <v>1</v>
      </c>
      <c r="F664" t="s">
        <v>31</v>
      </c>
      <c r="H664">
        <v>1</v>
      </c>
      <c r="I664" t="s">
        <v>23</v>
      </c>
    </row>
    <row r="665" spans="5:9" x14ac:dyDescent="0.3">
      <c r="E665">
        <v>1</v>
      </c>
      <c r="F665" t="s">
        <v>31</v>
      </c>
      <c r="H665">
        <v>1</v>
      </c>
      <c r="I665" t="s">
        <v>23</v>
      </c>
    </row>
    <row r="666" spans="5:9" x14ac:dyDescent="0.3">
      <c r="E666">
        <v>1</v>
      </c>
      <c r="F666" t="s">
        <v>31</v>
      </c>
      <c r="H666">
        <v>1</v>
      </c>
      <c r="I666" t="s">
        <v>23</v>
      </c>
    </row>
    <row r="667" spans="5:9" x14ac:dyDescent="0.3">
      <c r="E667">
        <v>0</v>
      </c>
      <c r="F667" t="s">
        <v>31</v>
      </c>
      <c r="H667">
        <v>0</v>
      </c>
      <c r="I667" t="s">
        <v>23</v>
      </c>
    </row>
    <row r="668" spans="5:9" x14ac:dyDescent="0.3">
      <c r="E668">
        <v>0</v>
      </c>
      <c r="F668" t="s">
        <v>31</v>
      </c>
      <c r="H668">
        <v>1</v>
      </c>
      <c r="I668" t="s">
        <v>23</v>
      </c>
    </row>
    <row r="669" spans="5:9" x14ac:dyDescent="0.3">
      <c r="E669">
        <v>1</v>
      </c>
      <c r="F669" t="s">
        <v>31</v>
      </c>
      <c r="H669">
        <v>1</v>
      </c>
      <c r="I669" t="s">
        <v>23</v>
      </c>
    </row>
    <row r="670" spans="5:9" x14ac:dyDescent="0.3">
      <c r="E670">
        <v>1</v>
      </c>
      <c r="F670" t="s">
        <v>31</v>
      </c>
      <c r="H670">
        <v>2</v>
      </c>
      <c r="I670" t="s">
        <v>23</v>
      </c>
    </row>
    <row r="671" spans="5:9" x14ac:dyDescent="0.3">
      <c r="E671">
        <v>2</v>
      </c>
      <c r="F671" t="s">
        <v>31</v>
      </c>
      <c r="H671">
        <v>0</v>
      </c>
      <c r="I671" t="s">
        <v>23</v>
      </c>
    </row>
    <row r="672" spans="5:9" x14ac:dyDescent="0.3">
      <c r="E672">
        <v>1</v>
      </c>
      <c r="F672" t="s">
        <v>31</v>
      </c>
      <c r="H672">
        <v>0</v>
      </c>
      <c r="I672" t="s">
        <v>23</v>
      </c>
    </row>
    <row r="673" spans="5:9" x14ac:dyDescent="0.3">
      <c r="E673">
        <v>0</v>
      </c>
      <c r="F673" t="s">
        <v>31</v>
      </c>
      <c r="H673">
        <v>0</v>
      </c>
      <c r="I673" t="s">
        <v>23</v>
      </c>
    </row>
    <row r="674" spans="5:9" x14ac:dyDescent="0.3">
      <c r="E674">
        <v>0</v>
      </c>
      <c r="F674" t="s">
        <v>31</v>
      </c>
      <c r="H674">
        <v>0</v>
      </c>
      <c r="I674" t="s">
        <v>23</v>
      </c>
    </row>
    <row r="675" spans="5:9" x14ac:dyDescent="0.3">
      <c r="E675">
        <v>1</v>
      </c>
      <c r="F675" t="s">
        <v>31</v>
      </c>
      <c r="H675">
        <v>0</v>
      </c>
      <c r="I675" t="s">
        <v>23</v>
      </c>
    </row>
    <row r="676" spans="5:9" x14ac:dyDescent="0.3">
      <c r="E676">
        <v>0</v>
      </c>
      <c r="F676" t="s">
        <v>31</v>
      </c>
      <c r="H676">
        <v>0</v>
      </c>
      <c r="I676" t="s">
        <v>23</v>
      </c>
    </row>
    <row r="677" spans="5:9" x14ac:dyDescent="0.3">
      <c r="E677">
        <v>0</v>
      </c>
      <c r="F677" t="s">
        <v>31</v>
      </c>
      <c r="H677">
        <v>3</v>
      </c>
      <c r="I677" t="s">
        <v>23</v>
      </c>
    </row>
    <row r="678" spans="5:9" x14ac:dyDescent="0.3">
      <c r="E678">
        <v>1</v>
      </c>
      <c r="F678" t="s">
        <v>31</v>
      </c>
      <c r="H678">
        <v>0</v>
      </c>
      <c r="I678" t="s">
        <v>23</v>
      </c>
    </row>
    <row r="679" spans="5:9" x14ac:dyDescent="0.3">
      <c r="E679">
        <v>1</v>
      </c>
      <c r="F679" t="s">
        <v>31</v>
      </c>
      <c r="H679">
        <v>0</v>
      </c>
      <c r="I679" t="s">
        <v>23</v>
      </c>
    </row>
    <row r="680" spans="5:9" x14ac:dyDescent="0.3">
      <c r="E680">
        <v>0</v>
      </c>
      <c r="F680" t="s">
        <v>31</v>
      </c>
      <c r="H680">
        <v>1</v>
      </c>
      <c r="I680" t="s">
        <v>23</v>
      </c>
    </row>
    <row r="681" spans="5:9" x14ac:dyDescent="0.3">
      <c r="E681">
        <v>0</v>
      </c>
      <c r="F681" t="s">
        <v>31</v>
      </c>
      <c r="H681">
        <v>1</v>
      </c>
      <c r="I681" t="s">
        <v>23</v>
      </c>
    </row>
    <row r="682" spans="5:9" x14ac:dyDescent="0.3">
      <c r="E682">
        <v>1</v>
      </c>
      <c r="F682" t="s">
        <v>31</v>
      </c>
      <c r="H682">
        <v>0</v>
      </c>
      <c r="I682" t="s">
        <v>23</v>
      </c>
    </row>
    <row r="683" spans="5:9" x14ac:dyDescent="0.3">
      <c r="E683">
        <v>0</v>
      </c>
      <c r="F683" t="s">
        <v>31</v>
      </c>
      <c r="H683">
        <v>0</v>
      </c>
      <c r="I683" t="s">
        <v>23</v>
      </c>
    </row>
    <row r="684" spans="5:9" x14ac:dyDescent="0.3">
      <c r="E684">
        <v>1</v>
      </c>
      <c r="F684" t="s">
        <v>31</v>
      </c>
      <c r="H684">
        <v>1</v>
      </c>
      <c r="I684" t="s">
        <v>23</v>
      </c>
    </row>
    <row r="685" spans="5:9" x14ac:dyDescent="0.3">
      <c r="E685">
        <v>3</v>
      </c>
      <c r="F685" t="s">
        <v>31</v>
      </c>
      <c r="H685">
        <v>1</v>
      </c>
      <c r="I685" t="s">
        <v>23</v>
      </c>
    </row>
    <row r="686" spans="5:9" x14ac:dyDescent="0.3">
      <c r="E686">
        <v>0</v>
      </c>
      <c r="F686" t="s">
        <v>31</v>
      </c>
      <c r="H686">
        <v>1</v>
      </c>
      <c r="I686" t="s">
        <v>23</v>
      </c>
    </row>
    <row r="687" spans="5:9" x14ac:dyDescent="0.3">
      <c r="E687">
        <v>0</v>
      </c>
      <c r="F687" t="s">
        <v>31</v>
      </c>
      <c r="H687">
        <v>2</v>
      </c>
      <c r="I687" t="s">
        <v>23</v>
      </c>
    </row>
    <row r="688" spans="5:9" x14ac:dyDescent="0.3">
      <c r="E688">
        <v>0</v>
      </c>
      <c r="F688" t="s">
        <v>31</v>
      </c>
      <c r="H688">
        <v>3</v>
      </c>
      <c r="I688" t="s">
        <v>23</v>
      </c>
    </row>
    <row r="689" spans="5:9" x14ac:dyDescent="0.3">
      <c r="E689">
        <v>0</v>
      </c>
      <c r="F689" t="s">
        <v>31</v>
      </c>
      <c r="H689">
        <v>0</v>
      </c>
      <c r="I689" t="s">
        <v>23</v>
      </c>
    </row>
    <row r="690" spans="5:9" x14ac:dyDescent="0.3">
      <c r="E690">
        <v>0</v>
      </c>
      <c r="F690" t="s">
        <v>31</v>
      </c>
      <c r="H690">
        <v>0</v>
      </c>
      <c r="I690" t="s">
        <v>23</v>
      </c>
    </row>
    <row r="691" spans="5:9" x14ac:dyDescent="0.3">
      <c r="E691">
        <v>0</v>
      </c>
      <c r="F691" t="s">
        <v>31</v>
      </c>
      <c r="H691">
        <v>3</v>
      </c>
      <c r="I691" t="s">
        <v>23</v>
      </c>
    </row>
    <row r="692" spans="5:9" x14ac:dyDescent="0.3">
      <c r="E692">
        <v>0</v>
      </c>
      <c r="F692" t="s">
        <v>31</v>
      </c>
      <c r="H692">
        <v>1</v>
      </c>
      <c r="I692" t="s">
        <v>23</v>
      </c>
    </row>
    <row r="693" spans="5:9" x14ac:dyDescent="0.3">
      <c r="E693">
        <v>1</v>
      </c>
      <c r="F693" t="s">
        <v>31</v>
      </c>
      <c r="H693">
        <v>2</v>
      </c>
      <c r="I693" t="s">
        <v>23</v>
      </c>
    </row>
    <row r="694" spans="5:9" x14ac:dyDescent="0.3">
      <c r="E694">
        <v>1</v>
      </c>
      <c r="F694" t="s">
        <v>31</v>
      </c>
      <c r="H694">
        <v>1</v>
      </c>
      <c r="I694" t="s">
        <v>23</v>
      </c>
    </row>
    <row r="695" spans="5:9" x14ac:dyDescent="0.3">
      <c r="E695">
        <v>0</v>
      </c>
      <c r="F695" t="s">
        <v>31</v>
      </c>
      <c r="H695">
        <v>0</v>
      </c>
      <c r="I695" t="s">
        <v>23</v>
      </c>
    </row>
    <row r="696" spans="5:9" x14ac:dyDescent="0.3">
      <c r="E696">
        <v>0</v>
      </c>
      <c r="F696" t="s">
        <v>31</v>
      </c>
      <c r="H696">
        <v>2</v>
      </c>
      <c r="I696" t="s">
        <v>23</v>
      </c>
    </row>
    <row r="697" spans="5:9" x14ac:dyDescent="0.3">
      <c r="E697">
        <v>0</v>
      </c>
      <c r="F697" t="s">
        <v>31</v>
      </c>
      <c r="H697">
        <v>0</v>
      </c>
      <c r="I697" t="s">
        <v>23</v>
      </c>
    </row>
    <row r="698" spans="5:9" x14ac:dyDescent="0.3">
      <c r="E698">
        <v>1</v>
      </c>
      <c r="F698" t="s">
        <v>31</v>
      </c>
      <c r="H698">
        <v>2</v>
      </c>
      <c r="I698" t="s">
        <v>23</v>
      </c>
    </row>
    <row r="699" spans="5:9" x14ac:dyDescent="0.3">
      <c r="E699">
        <v>0</v>
      </c>
      <c r="F699" t="s">
        <v>31</v>
      </c>
      <c r="H699">
        <v>0</v>
      </c>
      <c r="I699" t="s">
        <v>23</v>
      </c>
    </row>
    <row r="700" spans="5:9" x14ac:dyDescent="0.3">
      <c r="E700">
        <v>1</v>
      </c>
      <c r="F700" t="s">
        <v>31</v>
      </c>
      <c r="H700">
        <v>0</v>
      </c>
      <c r="I700" t="s">
        <v>23</v>
      </c>
    </row>
    <row r="701" spans="5:9" x14ac:dyDescent="0.3">
      <c r="E701">
        <v>0</v>
      </c>
      <c r="F701" t="s">
        <v>31</v>
      </c>
      <c r="H701">
        <v>0</v>
      </c>
      <c r="I701" t="s">
        <v>23</v>
      </c>
    </row>
    <row r="702" spans="5:9" x14ac:dyDescent="0.3">
      <c r="E702">
        <v>0</v>
      </c>
      <c r="F702" t="s">
        <v>31</v>
      </c>
      <c r="H702">
        <v>1</v>
      </c>
      <c r="I702" t="s">
        <v>23</v>
      </c>
    </row>
    <row r="703" spans="5:9" x14ac:dyDescent="0.3">
      <c r="E703">
        <v>2</v>
      </c>
      <c r="F703" t="s">
        <v>31</v>
      </c>
      <c r="H703">
        <v>1</v>
      </c>
      <c r="I703" t="s">
        <v>23</v>
      </c>
    </row>
    <row r="704" spans="5:9" x14ac:dyDescent="0.3">
      <c r="E704">
        <v>0</v>
      </c>
      <c r="F704" t="s">
        <v>31</v>
      </c>
      <c r="H704">
        <v>1</v>
      </c>
      <c r="I704" t="s">
        <v>23</v>
      </c>
    </row>
    <row r="705" spans="5:9" x14ac:dyDescent="0.3">
      <c r="E705">
        <v>0</v>
      </c>
      <c r="F705" t="s">
        <v>31</v>
      </c>
      <c r="H705">
        <v>1</v>
      </c>
      <c r="I705" t="s">
        <v>23</v>
      </c>
    </row>
    <row r="706" spans="5:9" x14ac:dyDescent="0.3">
      <c r="E706">
        <v>0</v>
      </c>
      <c r="F706" t="s">
        <v>31</v>
      </c>
      <c r="H706">
        <v>1</v>
      </c>
      <c r="I706" t="s">
        <v>23</v>
      </c>
    </row>
    <row r="707" spans="5:9" x14ac:dyDescent="0.3">
      <c r="E707">
        <v>0</v>
      </c>
      <c r="F707" t="s">
        <v>31</v>
      </c>
      <c r="H707">
        <v>1</v>
      </c>
      <c r="I707" t="s">
        <v>23</v>
      </c>
    </row>
    <row r="708" spans="5:9" x14ac:dyDescent="0.3">
      <c r="E708">
        <v>0</v>
      </c>
      <c r="F708" t="s">
        <v>31</v>
      </c>
      <c r="H708">
        <v>0</v>
      </c>
      <c r="I708" t="s">
        <v>23</v>
      </c>
    </row>
    <row r="709" spans="5:9" x14ac:dyDescent="0.3">
      <c r="E709">
        <v>0</v>
      </c>
      <c r="F709" t="s">
        <v>31</v>
      </c>
      <c r="H709">
        <v>0</v>
      </c>
      <c r="I709" t="s">
        <v>23</v>
      </c>
    </row>
    <row r="710" spans="5:9" x14ac:dyDescent="0.3">
      <c r="E710">
        <v>0</v>
      </c>
      <c r="F710" t="s">
        <v>31</v>
      </c>
      <c r="H710">
        <v>1</v>
      </c>
      <c r="I710" t="s">
        <v>23</v>
      </c>
    </row>
    <row r="711" spans="5:9" x14ac:dyDescent="0.3">
      <c r="E711">
        <v>0</v>
      </c>
      <c r="F711" t="s">
        <v>31</v>
      </c>
      <c r="H711">
        <v>0</v>
      </c>
      <c r="I711" t="s">
        <v>23</v>
      </c>
    </row>
    <row r="712" spans="5:9" x14ac:dyDescent="0.3">
      <c r="E712">
        <v>1</v>
      </c>
      <c r="F712" t="s">
        <v>31</v>
      </c>
      <c r="H712">
        <v>0</v>
      </c>
      <c r="I712" t="s">
        <v>23</v>
      </c>
    </row>
    <row r="713" spans="5:9" x14ac:dyDescent="0.3">
      <c r="H713">
        <v>1</v>
      </c>
      <c r="I713" t="s">
        <v>23</v>
      </c>
    </row>
    <row r="714" spans="5:9" x14ac:dyDescent="0.3">
      <c r="H714">
        <v>0</v>
      </c>
      <c r="I714" t="s">
        <v>23</v>
      </c>
    </row>
    <row r="715" spans="5:9" x14ac:dyDescent="0.3">
      <c r="H715">
        <v>0</v>
      </c>
      <c r="I715" t="s">
        <v>23</v>
      </c>
    </row>
    <row r="716" spans="5:9" x14ac:dyDescent="0.3">
      <c r="H716">
        <v>0</v>
      </c>
      <c r="I716" t="s">
        <v>23</v>
      </c>
    </row>
    <row r="717" spans="5:9" x14ac:dyDescent="0.3">
      <c r="H717">
        <v>2</v>
      </c>
      <c r="I717" t="s">
        <v>23</v>
      </c>
    </row>
    <row r="718" spans="5:9" x14ac:dyDescent="0.3">
      <c r="H718">
        <v>0</v>
      </c>
      <c r="I718" t="s">
        <v>23</v>
      </c>
    </row>
    <row r="719" spans="5:9" x14ac:dyDescent="0.3">
      <c r="H719">
        <v>0</v>
      </c>
      <c r="I719" t="s">
        <v>23</v>
      </c>
    </row>
    <row r="720" spans="5:9" x14ac:dyDescent="0.3">
      <c r="H720">
        <v>0</v>
      </c>
      <c r="I720" t="s">
        <v>23</v>
      </c>
    </row>
    <row r="721" spans="8:9" x14ac:dyDescent="0.3">
      <c r="H721">
        <v>0</v>
      </c>
      <c r="I721" t="s">
        <v>23</v>
      </c>
    </row>
    <row r="722" spans="8:9" x14ac:dyDescent="0.3">
      <c r="H722">
        <v>1</v>
      </c>
      <c r="I722" t="s">
        <v>23</v>
      </c>
    </row>
    <row r="723" spans="8:9" x14ac:dyDescent="0.3">
      <c r="H723">
        <v>0</v>
      </c>
      <c r="I723" t="s">
        <v>23</v>
      </c>
    </row>
    <row r="724" spans="8:9" x14ac:dyDescent="0.3">
      <c r="H724">
        <v>0</v>
      </c>
      <c r="I724" t="s">
        <v>23</v>
      </c>
    </row>
    <row r="725" spans="8:9" x14ac:dyDescent="0.3">
      <c r="H725">
        <v>1</v>
      </c>
      <c r="I725" t="s">
        <v>23</v>
      </c>
    </row>
    <row r="726" spans="8:9" x14ac:dyDescent="0.3">
      <c r="H726">
        <v>1</v>
      </c>
      <c r="I726" t="s">
        <v>23</v>
      </c>
    </row>
    <row r="727" spans="8:9" x14ac:dyDescent="0.3">
      <c r="H727">
        <v>0</v>
      </c>
      <c r="I727" t="s">
        <v>23</v>
      </c>
    </row>
    <row r="728" spans="8:9" x14ac:dyDescent="0.3">
      <c r="H728">
        <v>0</v>
      </c>
      <c r="I728" t="s">
        <v>23</v>
      </c>
    </row>
    <row r="729" spans="8:9" x14ac:dyDescent="0.3">
      <c r="H729">
        <v>1</v>
      </c>
      <c r="I729" t="s">
        <v>23</v>
      </c>
    </row>
    <row r="730" spans="8:9" x14ac:dyDescent="0.3">
      <c r="H730">
        <v>1</v>
      </c>
      <c r="I730" t="s">
        <v>23</v>
      </c>
    </row>
    <row r="731" spans="8:9" x14ac:dyDescent="0.3">
      <c r="H731">
        <v>0</v>
      </c>
      <c r="I731" t="s">
        <v>23</v>
      </c>
    </row>
    <row r="732" spans="8:9" x14ac:dyDescent="0.3">
      <c r="H732">
        <v>2</v>
      </c>
      <c r="I732" t="s">
        <v>23</v>
      </c>
    </row>
    <row r="733" spans="8:9" x14ac:dyDescent="0.3">
      <c r="H733">
        <v>0</v>
      </c>
      <c r="I733" t="s">
        <v>23</v>
      </c>
    </row>
    <row r="734" spans="8:9" x14ac:dyDescent="0.3">
      <c r="H734">
        <v>1</v>
      </c>
      <c r="I734" t="s">
        <v>23</v>
      </c>
    </row>
    <row r="735" spans="8:9" x14ac:dyDescent="0.3">
      <c r="H735">
        <v>2</v>
      </c>
      <c r="I735" t="s">
        <v>23</v>
      </c>
    </row>
    <row r="736" spans="8:9" x14ac:dyDescent="0.3">
      <c r="H736">
        <v>1</v>
      </c>
      <c r="I736" t="s">
        <v>23</v>
      </c>
    </row>
    <row r="737" spans="8:9" x14ac:dyDescent="0.3">
      <c r="H737">
        <v>0</v>
      </c>
      <c r="I737" t="s">
        <v>23</v>
      </c>
    </row>
    <row r="738" spans="8:9" x14ac:dyDescent="0.3">
      <c r="H738">
        <v>1</v>
      </c>
      <c r="I738" t="s">
        <v>23</v>
      </c>
    </row>
    <row r="739" spans="8:9" x14ac:dyDescent="0.3">
      <c r="H739">
        <v>1</v>
      </c>
      <c r="I739" t="s">
        <v>23</v>
      </c>
    </row>
    <row r="740" spans="8:9" x14ac:dyDescent="0.3">
      <c r="H740">
        <v>1</v>
      </c>
      <c r="I740" t="s">
        <v>23</v>
      </c>
    </row>
    <row r="741" spans="8:9" x14ac:dyDescent="0.3">
      <c r="H741">
        <v>1</v>
      </c>
      <c r="I741" t="s">
        <v>23</v>
      </c>
    </row>
    <row r="742" spans="8:9" x14ac:dyDescent="0.3">
      <c r="H742">
        <v>1</v>
      </c>
      <c r="I742" t="s">
        <v>23</v>
      </c>
    </row>
    <row r="743" spans="8:9" x14ac:dyDescent="0.3">
      <c r="H743">
        <v>1</v>
      </c>
      <c r="I743" t="s">
        <v>23</v>
      </c>
    </row>
    <row r="744" spans="8:9" x14ac:dyDescent="0.3">
      <c r="H744">
        <v>0</v>
      </c>
      <c r="I744" t="s">
        <v>23</v>
      </c>
    </row>
    <row r="745" spans="8:9" x14ac:dyDescent="0.3">
      <c r="H745">
        <v>0</v>
      </c>
      <c r="I745" t="s">
        <v>23</v>
      </c>
    </row>
    <row r="746" spans="8:9" x14ac:dyDescent="0.3">
      <c r="H746">
        <v>2</v>
      </c>
      <c r="I746" t="s">
        <v>23</v>
      </c>
    </row>
    <row r="747" spans="8:9" x14ac:dyDescent="0.3">
      <c r="H747">
        <v>1</v>
      </c>
      <c r="I747" t="s">
        <v>23</v>
      </c>
    </row>
    <row r="748" spans="8:9" x14ac:dyDescent="0.3">
      <c r="H748">
        <v>3</v>
      </c>
      <c r="I748" t="s">
        <v>23</v>
      </c>
    </row>
    <row r="749" spans="8:9" x14ac:dyDescent="0.3">
      <c r="H749">
        <v>0</v>
      </c>
      <c r="I749" t="s">
        <v>23</v>
      </c>
    </row>
    <row r="750" spans="8:9" x14ac:dyDescent="0.3">
      <c r="H750">
        <v>1</v>
      </c>
      <c r="I750" t="s">
        <v>23</v>
      </c>
    </row>
    <row r="751" spans="8:9" x14ac:dyDescent="0.3">
      <c r="H751">
        <v>1</v>
      </c>
      <c r="I751" t="s">
        <v>23</v>
      </c>
    </row>
    <row r="752" spans="8:9" x14ac:dyDescent="0.3">
      <c r="H752">
        <v>1</v>
      </c>
      <c r="I752" t="s">
        <v>23</v>
      </c>
    </row>
    <row r="753" spans="8:9" x14ac:dyDescent="0.3">
      <c r="H753">
        <v>0</v>
      </c>
      <c r="I753" t="s">
        <v>23</v>
      </c>
    </row>
    <row r="754" spans="8:9" x14ac:dyDescent="0.3">
      <c r="H754">
        <v>2</v>
      </c>
      <c r="I754" t="s">
        <v>23</v>
      </c>
    </row>
    <row r="755" spans="8:9" x14ac:dyDescent="0.3">
      <c r="H755">
        <v>0</v>
      </c>
      <c r="I755" t="s">
        <v>23</v>
      </c>
    </row>
    <row r="756" spans="8:9" x14ac:dyDescent="0.3">
      <c r="H756">
        <v>0</v>
      </c>
      <c r="I756" t="s">
        <v>23</v>
      </c>
    </row>
    <row r="757" spans="8:9" x14ac:dyDescent="0.3">
      <c r="H757">
        <v>0</v>
      </c>
      <c r="I757" t="s">
        <v>23</v>
      </c>
    </row>
    <row r="758" spans="8:9" x14ac:dyDescent="0.3">
      <c r="H758">
        <v>1</v>
      </c>
      <c r="I758" t="s">
        <v>23</v>
      </c>
    </row>
    <row r="759" spans="8:9" x14ac:dyDescent="0.3">
      <c r="H759">
        <v>3</v>
      </c>
      <c r="I759" t="s">
        <v>23</v>
      </c>
    </row>
    <row r="760" spans="8:9" x14ac:dyDescent="0.3">
      <c r="H760">
        <v>1</v>
      </c>
      <c r="I760" t="s">
        <v>23</v>
      </c>
    </row>
    <row r="761" spans="8:9" x14ac:dyDescent="0.3">
      <c r="H761">
        <v>1</v>
      </c>
      <c r="I761" t="s">
        <v>23</v>
      </c>
    </row>
    <row r="762" spans="8:9" x14ac:dyDescent="0.3">
      <c r="H762">
        <v>0</v>
      </c>
      <c r="I762" t="s">
        <v>23</v>
      </c>
    </row>
    <row r="763" spans="8:9" x14ac:dyDescent="0.3">
      <c r="H763">
        <v>1</v>
      </c>
      <c r="I763" t="s">
        <v>23</v>
      </c>
    </row>
    <row r="764" spans="8:9" x14ac:dyDescent="0.3">
      <c r="H764">
        <v>0</v>
      </c>
      <c r="I764" t="s">
        <v>23</v>
      </c>
    </row>
    <row r="765" spans="8:9" x14ac:dyDescent="0.3">
      <c r="H765">
        <v>0</v>
      </c>
      <c r="I765" t="s">
        <v>23</v>
      </c>
    </row>
    <row r="766" spans="8:9" x14ac:dyDescent="0.3">
      <c r="H766">
        <v>0</v>
      </c>
      <c r="I766" t="s">
        <v>23</v>
      </c>
    </row>
    <row r="767" spans="8:9" x14ac:dyDescent="0.3">
      <c r="H767">
        <v>0</v>
      </c>
      <c r="I767" t="s">
        <v>23</v>
      </c>
    </row>
    <row r="768" spans="8:9" x14ac:dyDescent="0.3">
      <c r="H768">
        <v>1</v>
      </c>
      <c r="I768" t="s">
        <v>23</v>
      </c>
    </row>
    <row r="769" spans="8:9" x14ac:dyDescent="0.3">
      <c r="H769">
        <v>1</v>
      </c>
      <c r="I769" t="s">
        <v>23</v>
      </c>
    </row>
    <row r="770" spans="8:9" x14ac:dyDescent="0.3">
      <c r="H770">
        <v>0</v>
      </c>
      <c r="I770" t="s">
        <v>23</v>
      </c>
    </row>
    <row r="771" spans="8:9" x14ac:dyDescent="0.3">
      <c r="H771">
        <v>0</v>
      </c>
      <c r="I771" t="s">
        <v>23</v>
      </c>
    </row>
    <row r="772" spans="8:9" x14ac:dyDescent="0.3">
      <c r="H772">
        <v>3</v>
      </c>
      <c r="I772" t="s">
        <v>23</v>
      </c>
    </row>
    <row r="773" spans="8:9" x14ac:dyDescent="0.3">
      <c r="H773">
        <v>0</v>
      </c>
      <c r="I773" t="s">
        <v>23</v>
      </c>
    </row>
    <row r="774" spans="8:9" x14ac:dyDescent="0.3">
      <c r="H774">
        <v>0</v>
      </c>
      <c r="I774" t="s">
        <v>23</v>
      </c>
    </row>
    <row r="775" spans="8:9" x14ac:dyDescent="0.3">
      <c r="H775">
        <v>0</v>
      </c>
      <c r="I775" t="s">
        <v>23</v>
      </c>
    </row>
    <row r="776" spans="8:9" x14ac:dyDescent="0.3">
      <c r="H776">
        <v>1</v>
      </c>
      <c r="I776" t="s">
        <v>23</v>
      </c>
    </row>
    <row r="777" spans="8:9" x14ac:dyDescent="0.3">
      <c r="H777">
        <v>1</v>
      </c>
      <c r="I777" t="s">
        <v>23</v>
      </c>
    </row>
    <row r="778" spans="8:9" x14ac:dyDescent="0.3">
      <c r="H778">
        <v>0</v>
      </c>
      <c r="I778" t="s">
        <v>23</v>
      </c>
    </row>
    <row r="779" spans="8:9" x14ac:dyDescent="0.3">
      <c r="H779">
        <v>3</v>
      </c>
      <c r="I779" t="s">
        <v>23</v>
      </c>
    </row>
    <row r="780" spans="8:9" x14ac:dyDescent="0.3">
      <c r="H780">
        <v>0</v>
      </c>
      <c r="I780" t="s">
        <v>23</v>
      </c>
    </row>
    <row r="781" spans="8:9" x14ac:dyDescent="0.3">
      <c r="H781">
        <v>0</v>
      </c>
      <c r="I781" t="s">
        <v>23</v>
      </c>
    </row>
    <row r="782" spans="8:9" x14ac:dyDescent="0.3">
      <c r="H782">
        <v>0</v>
      </c>
      <c r="I782" t="s">
        <v>23</v>
      </c>
    </row>
    <row r="783" spans="8:9" x14ac:dyDescent="0.3">
      <c r="H783">
        <v>3</v>
      </c>
      <c r="I783" t="s">
        <v>23</v>
      </c>
    </row>
    <row r="784" spans="8:9" x14ac:dyDescent="0.3">
      <c r="H784">
        <v>1</v>
      </c>
      <c r="I784" t="s">
        <v>23</v>
      </c>
    </row>
    <row r="785" spans="8:9" x14ac:dyDescent="0.3">
      <c r="H785">
        <v>0</v>
      </c>
      <c r="I785" t="s">
        <v>23</v>
      </c>
    </row>
    <row r="786" spans="8:9" x14ac:dyDescent="0.3">
      <c r="H786">
        <v>0</v>
      </c>
      <c r="I786" t="s">
        <v>23</v>
      </c>
    </row>
    <row r="787" spans="8:9" x14ac:dyDescent="0.3">
      <c r="H787">
        <v>1</v>
      </c>
      <c r="I787" t="s">
        <v>23</v>
      </c>
    </row>
    <row r="788" spans="8:9" x14ac:dyDescent="0.3">
      <c r="H788">
        <v>0</v>
      </c>
      <c r="I788" t="s">
        <v>23</v>
      </c>
    </row>
    <row r="789" spans="8:9" x14ac:dyDescent="0.3">
      <c r="H789">
        <v>0</v>
      </c>
      <c r="I789" t="s">
        <v>23</v>
      </c>
    </row>
    <row r="790" spans="8:9" x14ac:dyDescent="0.3">
      <c r="H790">
        <v>0</v>
      </c>
      <c r="I790" t="s">
        <v>23</v>
      </c>
    </row>
    <row r="791" spans="8:9" x14ac:dyDescent="0.3">
      <c r="H791">
        <v>1</v>
      </c>
      <c r="I791" t="s">
        <v>23</v>
      </c>
    </row>
    <row r="792" spans="8:9" x14ac:dyDescent="0.3">
      <c r="H792">
        <v>0</v>
      </c>
      <c r="I792" t="s">
        <v>23</v>
      </c>
    </row>
    <row r="793" spans="8:9" x14ac:dyDescent="0.3">
      <c r="H793">
        <v>1</v>
      </c>
      <c r="I793" t="s">
        <v>23</v>
      </c>
    </row>
    <row r="794" spans="8:9" x14ac:dyDescent="0.3">
      <c r="H794">
        <v>2</v>
      </c>
      <c r="I794" t="s">
        <v>23</v>
      </c>
    </row>
    <row r="795" spans="8:9" x14ac:dyDescent="0.3">
      <c r="H795">
        <v>1</v>
      </c>
      <c r="I795" t="s">
        <v>23</v>
      </c>
    </row>
    <row r="796" spans="8:9" x14ac:dyDescent="0.3">
      <c r="H796">
        <v>1</v>
      </c>
      <c r="I796" t="s">
        <v>23</v>
      </c>
    </row>
    <row r="797" spans="8:9" x14ac:dyDescent="0.3">
      <c r="H797">
        <v>0</v>
      </c>
      <c r="I797" t="s">
        <v>23</v>
      </c>
    </row>
    <row r="798" spans="8:9" x14ac:dyDescent="0.3">
      <c r="H798">
        <v>1</v>
      </c>
      <c r="I798" t="s">
        <v>23</v>
      </c>
    </row>
    <row r="799" spans="8:9" x14ac:dyDescent="0.3">
      <c r="H799">
        <v>0</v>
      </c>
      <c r="I799" t="s">
        <v>23</v>
      </c>
    </row>
    <row r="800" spans="8:9" x14ac:dyDescent="0.3">
      <c r="H800">
        <v>0</v>
      </c>
      <c r="I800" t="s">
        <v>23</v>
      </c>
    </row>
    <row r="801" spans="8:9" x14ac:dyDescent="0.3">
      <c r="H801">
        <v>0</v>
      </c>
      <c r="I801" t="s">
        <v>23</v>
      </c>
    </row>
    <row r="802" spans="8:9" x14ac:dyDescent="0.3">
      <c r="H802">
        <v>0</v>
      </c>
      <c r="I802" t="s">
        <v>23</v>
      </c>
    </row>
    <row r="803" spans="8:9" x14ac:dyDescent="0.3">
      <c r="H803">
        <v>0</v>
      </c>
      <c r="I803" t="s">
        <v>23</v>
      </c>
    </row>
    <row r="804" spans="8:9" x14ac:dyDescent="0.3">
      <c r="H804">
        <v>0</v>
      </c>
      <c r="I804" t="s">
        <v>23</v>
      </c>
    </row>
    <row r="805" spans="8:9" x14ac:dyDescent="0.3">
      <c r="H805">
        <v>1</v>
      </c>
      <c r="I805" t="s">
        <v>23</v>
      </c>
    </row>
    <row r="806" spans="8:9" x14ac:dyDescent="0.3">
      <c r="H806">
        <v>1</v>
      </c>
      <c r="I806" t="s">
        <v>23</v>
      </c>
    </row>
    <row r="807" spans="8:9" x14ac:dyDescent="0.3">
      <c r="H807">
        <v>2</v>
      </c>
      <c r="I807" t="s">
        <v>23</v>
      </c>
    </row>
    <row r="808" spans="8:9" x14ac:dyDescent="0.3">
      <c r="H808">
        <v>1</v>
      </c>
      <c r="I808" t="s">
        <v>23</v>
      </c>
    </row>
    <row r="809" spans="8:9" x14ac:dyDescent="0.3">
      <c r="H809">
        <v>1</v>
      </c>
      <c r="I809" t="s">
        <v>23</v>
      </c>
    </row>
    <row r="810" spans="8:9" x14ac:dyDescent="0.3">
      <c r="H810">
        <v>1</v>
      </c>
      <c r="I810" t="s">
        <v>23</v>
      </c>
    </row>
    <row r="811" spans="8:9" x14ac:dyDescent="0.3">
      <c r="H811">
        <v>2</v>
      </c>
      <c r="I811" t="s">
        <v>23</v>
      </c>
    </row>
    <row r="812" spans="8:9" x14ac:dyDescent="0.3">
      <c r="H812">
        <v>2</v>
      </c>
      <c r="I812" t="s">
        <v>23</v>
      </c>
    </row>
    <row r="813" spans="8:9" x14ac:dyDescent="0.3">
      <c r="H813">
        <v>1</v>
      </c>
      <c r="I813" t="s">
        <v>23</v>
      </c>
    </row>
    <row r="814" spans="8:9" x14ac:dyDescent="0.3">
      <c r="H814">
        <v>1</v>
      </c>
      <c r="I814" t="s">
        <v>23</v>
      </c>
    </row>
    <row r="815" spans="8:9" x14ac:dyDescent="0.3">
      <c r="H815">
        <v>0</v>
      </c>
      <c r="I815" t="s">
        <v>23</v>
      </c>
    </row>
    <row r="816" spans="8:9" x14ac:dyDescent="0.3">
      <c r="H816">
        <v>1</v>
      </c>
      <c r="I816" t="s">
        <v>23</v>
      </c>
    </row>
    <row r="817" spans="8:9" x14ac:dyDescent="0.3">
      <c r="H817">
        <v>1</v>
      </c>
      <c r="I817" t="s">
        <v>23</v>
      </c>
    </row>
    <row r="818" spans="8:9" x14ac:dyDescent="0.3">
      <c r="H818">
        <v>1</v>
      </c>
      <c r="I818" t="s">
        <v>23</v>
      </c>
    </row>
    <row r="819" spans="8:9" x14ac:dyDescent="0.3">
      <c r="H819">
        <v>0</v>
      </c>
      <c r="I819" t="s">
        <v>23</v>
      </c>
    </row>
    <row r="820" spans="8:9" x14ac:dyDescent="0.3">
      <c r="H820">
        <v>2</v>
      </c>
      <c r="I820" t="s">
        <v>23</v>
      </c>
    </row>
    <row r="821" spans="8:9" x14ac:dyDescent="0.3">
      <c r="H821">
        <v>1</v>
      </c>
      <c r="I821" t="s">
        <v>23</v>
      </c>
    </row>
    <row r="822" spans="8:9" x14ac:dyDescent="0.3">
      <c r="H822">
        <v>0</v>
      </c>
      <c r="I822" t="s">
        <v>23</v>
      </c>
    </row>
    <row r="823" spans="8:9" x14ac:dyDescent="0.3">
      <c r="H823">
        <v>2</v>
      </c>
      <c r="I823" t="s">
        <v>23</v>
      </c>
    </row>
    <row r="824" spans="8:9" x14ac:dyDescent="0.3">
      <c r="H824">
        <v>1</v>
      </c>
      <c r="I824" t="s">
        <v>23</v>
      </c>
    </row>
    <row r="825" spans="8:9" x14ac:dyDescent="0.3">
      <c r="H825">
        <v>0</v>
      </c>
      <c r="I825" t="s">
        <v>23</v>
      </c>
    </row>
    <row r="826" spans="8:9" x14ac:dyDescent="0.3">
      <c r="H826">
        <v>1</v>
      </c>
      <c r="I826" t="s">
        <v>23</v>
      </c>
    </row>
    <row r="827" spans="8:9" x14ac:dyDescent="0.3">
      <c r="H827">
        <v>1</v>
      </c>
      <c r="I827" t="s">
        <v>23</v>
      </c>
    </row>
    <row r="828" spans="8:9" x14ac:dyDescent="0.3">
      <c r="H828">
        <v>2</v>
      </c>
      <c r="I828" t="s">
        <v>23</v>
      </c>
    </row>
    <row r="829" spans="8:9" x14ac:dyDescent="0.3">
      <c r="H829">
        <v>1</v>
      </c>
      <c r="I829" t="s">
        <v>23</v>
      </c>
    </row>
    <row r="830" spans="8:9" x14ac:dyDescent="0.3">
      <c r="H830">
        <v>1</v>
      </c>
      <c r="I830" t="s">
        <v>23</v>
      </c>
    </row>
    <row r="831" spans="8:9" x14ac:dyDescent="0.3">
      <c r="H831">
        <v>0</v>
      </c>
      <c r="I831" t="s">
        <v>23</v>
      </c>
    </row>
    <row r="832" spans="8:9" x14ac:dyDescent="0.3">
      <c r="H832">
        <v>0</v>
      </c>
      <c r="I832" t="s">
        <v>23</v>
      </c>
    </row>
    <row r="833" spans="8:9" x14ac:dyDescent="0.3">
      <c r="H833">
        <v>1</v>
      </c>
      <c r="I833" t="s">
        <v>23</v>
      </c>
    </row>
    <row r="834" spans="8:9" x14ac:dyDescent="0.3">
      <c r="H834">
        <v>1</v>
      </c>
      <c r="I834" t="s">
        <v>23</v>
      </c>
    </row>
    <row r="835" spans="8:9" x14ac:dyDescent="0.3">
      <c r="H835">
        <v>1</v>
      </c>
      <c r="I835" t="s">
        <v>23</v>
      </c>
    </row>
    <row r="836" spans="8:9" x14ac:dyDescent="0.3">
      <c r="H836">
        <v>1</v>
      </c>
      <c r="I836" t="s">
        <v>23</v>
      </c>
    </row>
    <row r="837" spans="8:9" x14ac:dyDescent="0.3">
      <c r="H837">
        <v>1</v>
      </c>
      <c r="I837" t="s">
        <v>23</v>
      </c>
    </row>
    <row r="838" spans="8:9" x14ac:dyDescent="0.3">
      <c r="H838">
        <v>1</v>
      </c>
      <c r="I838" t="s">
        <v>23</v>
      </c>
    </row>
    <row r="839" spans="8:9" x14ac:dyDescent="0.3">
      <c r="H839">
        <v>0</v>
      </c>
      <c r="I839" t="s">
        <v>23</v>
      </c>
    </row>
    <row r="840" spans="8:9" x14ac:dyDescent="0.3">
      <c r="H840">
        <v>1</v>
      </c>
      <c r="I840" t="s">
        <v>23</v>
      </c>
    </row>
    <row r="841" spans="8:9" x14ac:dyDescent="0.3">
      <c r="H841">
        <v>1</v>
      </c>
      <c r="I841" t="s">
        <v>23</v>
      </c>
    </row>
    <row r="842" spans="8:9" x14ac:dyDescent="0.3">
      <c r="H842">
        <v>0</v>
      </c>
      <c r="I842" t="s">
        <v>23</v>
      </c>
    </row>
    <row r="843" spans="8:9" x14ac:dyDescent="0.3">
      <c r="H843">
        <v>0</v>
      </c>
      <c r="I843" t="s">
        <v>23</v>
      </c>
    </row>
    <row r="844" spans="8:9" x14ac:dyDescent="0.3">
      <c r="H844">
        <v>0</v>
      </c>
      <c r="I844" t="s">
        <v>23</v>
      </c>
    </row>
    <row r="845" spans="8:9" x14ac:dyDescent="0.3">
      <c r="H845">
        <v>2</v>
      </c>
      <c r="I845" t="s">
        <v>23</v>
      </c>
    </row>
    <row r="846" spans="8:9" x14ac:dyDescent="0.3">
      <c r="H846">
        <v>1</v>
      </c>
      <c r="I846" t="s">
        <v>23</v>
      </c>
    </row>
    <row r="847" spans="8:9" x14ac:dyDescent="0.3">
      <c r="H847">
        <v>1</v>
      </c>
      <c r="I847" t="s">
        <v>23</v>
      </c>
    </row>
    <row r="848" spans="8:9" x14ac:dyDescent="0.3">
      <c r="H848">
        <v>1</v>
      </c>
      <c r="I848" t="s">
        <v>23</v>
      </c>
    </row>
    <row r="849" spans="8:9" x14ac:dyDescent="0.3">
      <c r="H849">
        <v>2</v>
      </c>
      <c r="I849" t="s">
        <v>23</v>
      </c>
    </row>
    <row r="850" spans="8:9" x14ac:dyDescent="0.3">
      <c r="H850">
        <v>0</v>
      </c>
      <c r="I850" t="s">
        <v>23</v>
      </c>
    </row>
    <row r="851" spans="8:9" x14ac:dyDescent="0.3">
      <c r="H851">
        <v>3</v>
      </c>
      <c r="I851" t="s">
        <v>23</v>
      </c>
    </row>
    <row r="852" spans="8:9" x14ac:dyDescent="0.3">
      <c r="H852">
        <v>0</v>
      </c>
      <c r="I852" t="s">
        <v>23</v>
      </c>
    </row>
    <row r="853" spans="8:9" x14ac:dyDescent="0.3">
      <c r="H853">
        <v>0</v>
      </c>
      <c r="I853" t="s">
        <v>23</v>
      </c>
    </row>
    <row r="854" spans="8:9" x14ac:dyDescent="0.3">
      <c r="H854">
        <v>0</v>
      </c>
      <c r="I854" t="s">
        <v>23</v>
      </c>
    </row>
    <row r="855" spans="8:9" x14ac:dyDescent="0.3">
      <c r="H855">
        <v>0</v>
      </c>
      <c r="I855" t="s">
        <v>23</v>
      </c>
    </row>
    <row r="856" spans="8:9" x14ac:dyDescent="0.3">
      <c r="H856">
        <v>0</v>
      </c>
      <c r="I856" t="s">
        <v>23</v>
      </c>
    </row>
    <row r="857" spans="8:9" x14ac:dyDescent="0.3">
      <c r="H857">
        <v>0</v>
      </c>
      <c r="I857" t="s">
        <v>23</v>
      </c>
    </row>
    <row r="858" spans="8:9" x14ac:dyDescent="0.3">
      <c r="H858">
        <v>0</v>
      </c>
      <c r="I858" t="s">
        <v>23</v>
      </c>
    </row>
    <row r="859" spans="8:9" x14ac:dyDescent="0.3">
      <c r="H859">
        <v>1</v>
      </c>
      <c r="I859" t="s">
        <v>23</v>
      </c>
    </row>
    <row r="860" spans="8:9" x14ac:dyDescent="0.3">
      <c r="H860">
        <v>0</v>
      </c>
      <c r="I860" t="s">
        <v>23</v>
      </c>
    </row>
    <row r="861" spans="8:9" x14ac:dyDescent="0.3">
      <c r="H861">
        <v>3</v>
      </c>
      <c r="I861" t="s">
        <v>23</v>
      </c>
    </row>
    <row r="862" spans="8:9" x14ac:dyDescent="0.3">
      <c r="H862">
        <v>0</v>
      </c>
      <c r="I862" t="s">
        <v>23</v>
      </c>
    </row>
    <row r="863" spans="8:9" x14ac:dyDescent="0.3">
      <c r="H863">
        <v>1</v>
      </c>
      <c r="I863" t="s">
        <v>23</v>
      </c>
    </row>
    <row r="864" spans="8:9" x14ac:dyDescent="0.3">
      <c r="H864">
        <v>0</v>
      </c>
      <c r="I864" t="s">
        <v>23</v>
      </c>
    </row>
    <row r="865" spans="8:9" x14ac:dyDescent="0.3">
      <c r="H865">
        <v>1</v>
      </c>
      <c r="I865" t="s">
        <v>23</v>
      </c>
    </row>
    <row r="866" spans="8:9" x14ac:dyDescent="0.3">
      <c r="H866">
        <v>0</v>
      </c>
      <c r="I866" t="s">
        <v>23</v>
      </c>
    </row>
    <row r="867" spans="8:9" x14ac:dyDescent="0.3">
      <c r="H867">
        <v>0</v>
      </c>
      <c r="I867" t="s">
        <v>23</v>
      </c>
    </row>
    <row r="868" spans="8:9" x14ac:dyDescent="0.3">
      <c r="H868">
        <v>0</v>
      </c>
      <c r="I868" t="s">
        <v>23</v>
      </c>
    </row>
    <row r="869" spans="8:9" x14ac:dyDescent="0.3">
      <c r="H869">
        <v>0</v>
      </c>
      <c r="I869" t="s">
        <v>23</v>
      </c>
    </row>
    <row r="870" spans="8:9" x14ac:dyDescent="0.3">
      <c r="H870">
        <v>1</v>
      </c>
      <c r="I870" t="s">
        <v>23</v>
      </c>
    </row>
    <row r="871" spans="8:9" x14ac:dyDescent="0.3">
      <c r="H871">
        <v>0</v>
      </c>
      <c r="I871" t="s">
        <v>23</v>
      </c>
    </row>
    <row r="872" spans="8:9" x14ac:dyDescent="0.3">
      <c r="H872">
        <v>1</v>
      </c>
      <c r="I872" t="s">
        <v>23</v>
      </c>
    </row>
    <row r="873" spans="8:9" x14ac:dyDescent="0.3">
      <c r="H873">
        <v>1</v>
      </c>
      <c r="I873" t="s">
        <v>23</v>
      </c>
    </row>
    <row r="874" spans="8:9" x14ac:dyDescent="0.3">
      <c r="H874">
        <v>0</v>
      </c>
      <c r="I874" t="s">
        <v>23</v>
      </c>
    </row>
    <row r="875" spans="8:9" x14ac:dyDescent="0.3">
      <c r="H875">
        <v>0</v>
      </c>
      <c r="I875" t="s">
        <v>23</v>
      </c>
    </row>
    <row r="876" spans="8:9" x14ac:dyDescent="0.3">
      <c r="H876">
        <v>0</v>
      </c>
      <c r="I876" t="s">
        <v>23</v>
      </c>
    </row>
    <row r="877" spans="8:9" x14ac:dyDescent="0.3">
      <c r="H877">
        <v>2</v>
      </c>
      <c r="I877" t="s">
        <v>23</v>
      </c>
    </row>
    <row r="878" spans="8:9" x14ac:dyDescent="0.3">
      <c r="H878">
        <v>0</v>
      </c>
      <c r="I878" t="s">
        <v>23</v>
      </c>
    </row>
    <row r="879" spans="8:9" x14ac:dyDescent="0.3">
      <c r="H879">
        <v>1</v>
      </c>
      <c r="I879" t="s">
        <v>23</v>
      </c>
    </row>
    <row r="880" spans="8:9" x14ac:dyDescent="0.3">
      <c r="H880">
        <v>2</v>
      </c>
      <c r="I880" t="s">
        <v>23</v>
      </c>
    </row>
    <row r="881" spans="8:9" x14ac:dyDescent="0.3">
      <c r="H881">
        <v>0</v>
      </c>
      <c r="I881" t="s">
        <v>23</v>
      </c>
    </row>
    <row r="882" spans="8:9" x14ac:dyDescent="0.3">
      <c r="H882">
        <v>0</v>
      </c>
      <c r="I882" t="s">
        <v>23</v>
      </c>
    </row>
    <row r="883" spans="8:9" x14ac:dyDescent="0.3">
      <c r="H883">
        <v>0</v>
      </c>
      <c r="I883" t="s">
        <v>23</v>
      </c>
    </row>
    <row r="884" spans="8:9" x14ac:dyDescent="0.3">
      <c r="H884">
        <v>0</v>
      </c>
      <c r="I884" t="s">
        <v>23</v>
      </c>
    </row>
    <row r="885" spans="8:9" x14ac:dyDescent="0.3">
      <c r="H885">
        <v>0</v>
      </c>
      <c r="I885" t="s">
        <v>23</v>
      </c>
    </row>
    <row r="886" spans="8:9" x14ac:dyDescent="0.3">
      <c r="H886">
        <v>0</v>
      </c>
      <c r="I886" t="s">
        <v>23</v>
      </c>
    </row>
    <row r="887" spans="8:9" x14ac:dyDescent="0.3">
      <c r="H887">
        <v>0</v>
      </c>
      <c r="I887" t="s">
        <v>23</v>
      </c>
    </row>
    <row r="888" spans="8:9" x14ac:dyDescent="0.3">
      <c r="H888">
        <v>1</v>
      </c>
      <c r="I888" t="s">
        <v>23</v>
      </c>
    </row>
    <row r="889" spans="8:9" x14ac:dyDescent="0.3">
      <c r="H889">
        <v>0</v>
      </c>
      <c r="I889" t="s">
        <v>23</v>
      </c>
    </row>
    <row r="890" spans="8:9" x14ac:dyDescent="0.3">
      <c r="H890">
        <v>1</v>
      </c>
      <c r="I890" t="s">
        <v>23</v>
      </c>
    </row>
    <row r="891" spans="8:9" x14ac:dyDescent="0.3">
      <c r="H891">
        <v>1</v>
      </c>
      <c r="I891" t="s">
        <v>23</v>
      </c>
    </row>
    <row r="892" spans="8:9" x14ac:dyDescent="0.3">
      <c r="H892">
        <v>1</v>
      </c>
      <c r="I892" t="s">
        <v>23</v>
      </c>
    </row>
    <row r="893" spans="8:9" x14ac:dyDescent="0.3">
      <c r="H893">
        <v>0</v>
      </c>
      <c r="I893" t="s">
        <v>23</v>
      </c>
    </row>
    <row r="894" spans="8:9" x14ac:dyDescent="0.3">
      <c r="H894">
        <v>2</v>
      </c>
      <c r="I894" t="s">
        <v>23</v>
      </c>
    </row>
    <row r="895" spans="8:9" x14ac:dyDescent="0.3">
      <c r="H895">
        <v>1</v>
      </c>
      <c r="I895" t="s">
        <v>23</v>
      </c>
    </row>
    <row r="896" spans="8:9" x14ac:dyDescent="0.3">
      <c r="H896">
        <v>2</v>
      </c>
      <c r="I896" t="s">
        <v>23</v>
      </c>
    </row>
    <row r="897" spans="8:9" x14ac:dyDescent="0.3">
      <c r="H897">
        <v>0</v>
      </c>
      <c r="I897" t="s">
        <v>23</v>
      </c>
    </row>
    <row r="898" spans="8:9" x14ac:dyDescent="0.3">
      <c r="H898">
        <v>2</v>
      </c>
      <c r="I898" t="s">
        <v>23</v>
      </c>
    </row>
    <row r="899" spans="8:9" x14ac:dyDescent="0.3">
      <c r="H899">
        <v>1</v>
      </c>
      <c r="I899" t="s">
        <v>23</v>
      </c>
    </row>
    <row r="900" spans="8:9" x14ac:dyDescent="0.3">
      <c r="H900">
        <v>1</v>
      </c>
      <c r="I900" t="s">
        <v>23</v>
      </c>
    </row>
    <row r="901" spans="8:9" x14ac:dyDescent="0.3">
      <c r="H901">
        <v>1</v>
      </c>
      <c r="I901" t="s">
        <v>23</v>
      </c>
    </row>
    <row r="902" spans="8:9" x14ac:dyDescent="0.3">
      <c r="H902">
        <v>1</v>
      </c>
      <c r="I902" t="s">
        <v>23</v>
      </c>
    </row>
    <row r="903" spans="8:9" x14ac:dyDescent="0.3">
      <c r="H903">
        <v>0</v>
      </c>
      <c r="I903" t="s">
        <v>23</v>
      </c>
    </row>
    <row r="904" spans="8:9" x14ac:dyDescent="0.3">
      <c r="H904">
        <v>1</v>
      </c>
      <c r="I904" t="s">
        <v>23</v>
      </c>
    </row>
    <row r="905" spans="8:9" x14ac:dyDescent="0.3">
      <c r="H905">
        <v>0</v>
      </c>
      <c r="I905" t="s">
        <v>23</v>
      </c>
    </row>
    <row r="906" spans="8:9" x14ac:dyDescent="0.3">
      <c r="H906">
        <v>0</v>
      </c>
      <c r="I906" t="s">
        <v>23</v>
      </c>
    </row>
    <row r="907" spans="8:9" x14ac:dyDescent="0.3">
      <c r="H907">
        <v>1</v>
      </c>
      <c r="I907" t="s">
        <v>23</v>
      </c>
    </row>
    <row r="908" spans="8:9" x14ac:dyDescent="0.3">
      <c r="H908">
        <v>1</v>
      </c>
      <c r="I908" t="s">
        <v>23</v>
      </c>
    </row>
    <row r="909" spans="8:9" x14ac:dyDescent="0.3">
      <c r="H909">
        <v>1</v>
      </c>
      <c r="I909" t="s">
        <v>23</v>
      </c>
    </row>
    <row r="910" spans="8:9" x14ac:dyDescent="0.3">
      <c r="H910">
        <v>0</v>
      </c>
      <c r="I910" t="s">
        <v>23</v>
      </c>
    </row>
    <row r="911" spans="8:9" x14ac:dyDescent="0.3">
      <c r="H911">
        <v>0</v>
      </c>
      <c r="I911" t="s">
        <v>23</v>
      </c>
    </row>
    <row r="912" spans="8:9" x14ac:dyDescent="0.3">
      <c r="H912">
        <v>1</v>
      </c>
      <c r="I912" t="s">
        <v>23</v>
      </c>
    </row>
    <row r="913" spans="8:9" x14ac:dyDescent="0.3">
      <c r="H913">
        <v>0</v>
      </c>
      <c r="I913" t="s">
        <v>23</v>
      </c>
    </row>
    <row r="914" spans="8:9" x14ac:dyDescent="0.3">
      <c r="H914">
        <v>1</v>
      </c>
      <c r="I914" t="s">
        <v>23</v>
      </c>
    </row>
    <row r="915" spans="8:9" x14ac:dyDescent="0.3">
      <c r="H915">
        <v>0</v>
      </c>
      <c r="I915" t="s">
        <v>23</v>
      </c>
    </row>
    <row r="916" spans="8:9" x14ac:dyDescent="0.3">
      <c r="H916">
        <v>0</v>
      </c>
      <c r="I916" t="s">
        <v>23</v>
      </c>
    </row>
    <row r="917" spans="8:9" x14ac:dyDescent="0.3">
      <c r="H917">
        <v>1</v>
      </c>
      <c r="I917" t="s">
        <v>23</v>
      </c>
    </row>
    <row r="918" spans="8:9" x14ac:dyDescent="0.3">
      <c r="H918">
        <v>1</v>
      </c>
      <c r="I918" t="s">
        <v>23</v>
      </c>
    </row>
    <row r="919" spans="8:9" x14ac:dyDescent="0.3">
      <c r="H919">
        <v>0</v>
      </c>
      <c r="I919" t="s">
        <v>23</v>
      </c>
    </row>
    <row r="920" spans="8:9" x14ac:dyDescent="0.3">
      <c r="H920">
        <v>2</v>
      </c>
      <c r="I920" t="s">
        <v>23</v>
      </c>
    </row>
    <row r="921" spans="8:9" x14ac:dyDescent="0.3">
      <c r="H921">
        <v>0</v>
      </c>
      <c r="I921" t="s">
        <v>23</v>
      </c>
    </row>
    <row r="922" spans="8:9" x14ac:dyDescent="0.3">
      <c r="H922">
        <v>1</v>
      </c>
      <c r="I922" t="s">
        <v>23</v>
      </c>
    </row>
    <row r="923" spans="8:9" x14ac:dyDescent="0.3">
      <c r="H923">
        <v>1</v>
      </c>
      <c r="I923" t="s">
        <v>23</v>
      </c>
    </row>
    <row r="924" spans="8:9" x14ac:dyDescent="0.3">
      <c r="H924">
        <v>0</v>
      </c>
      <c r="I924" t="s">
        <v>23</v>
      </c>
    </row>
    <row r="925" spans="8:9" x14ac:dyDescent="0.3">
      <c r="H925">
        <v>1</v>
      </c>
      <c r="I925" t="s">
        <v>23</v>
      </c>
    </row>
    <row r="926" spans="8:9" x14ac:dyDescent="0.3">
      <c r="H926">
        <v>1</v>
      </c>
      <c r="I926" t="s">
        <v>23</v>
      </c>
    </row>
    <row r="927" spans="8:9" x14ac:dyDescent="0.3">
      <c r="H927">
        <v>3</v>
      </c>
      <c r="I927" t="s">
        <v>23</v>
      </c>
    </row>
    <row r="928" spans="8:9" x14ac:dyDescent="0.3">
      <c r="H928">
        <v>0</v>
      </c>
      <c r="I928" t="s">
        <v>23</v>
      </c>
    </row>
    <row r="929" spans="8:9" x14ac:dyDescent="0.3">
      <c r="H929">
        <v>0</v>
      </c>
      <c r="I929" t="s">
        <v>23</v>
      </c>
    </row>
    <row r="930" spans="8:9" x14ac:dyDescent="0.3">
      <c r="H930">
        <v>1</v>
      </c>
      <c r="I930" t="s">
        <v>23</v>
      </c>
    </row>
    <row r="931" spans="8:9" x14ac:dyDescent="0.3">
      <c r="H931">
        <v>0</v>
      </c>
      <c r="I931" t="s">
        <v>23</v>
      </c>
    </row>
    <row r="932" spans="8:9" x14ac:dyDescent="0.3">
      <c r="H932">
        <v>1</v>
      </c>
      <c r="I932" t="s">
        <v>23</v>
      </c>
    </row>
    <row r="933" spans="8:9" x14ac:dyDescent="0.3">
      <c r="H933">
        <v>1</v>
      </c>
      <c r="I933" t="s">
        <v>23</v>
      </c>
    </row>
    <row r="934" spans="8:9" x14ac:dyDescent="0.3">
      <c r="H934">
        <v>1</v>
      </c>
      <c r="I934" t="s">
        <v>23</v>
      </c>
    </row>
    <row r="935" spans="8:9" x14ac:dyDescent="0.3">
      <c r="H935">
        <v>1</v>
      </c>
      <c r="I935" t="s">
        <v>23</v>
      </c>
    </row>
    <row r="936" spans="8:9" x14ac:dyDescent="0.3">
      <c r="H936">
        <v>0</v>
      </c>
      <c r="I936" t="s">
        <v>23</v>
      </c>
    </row>
    <row r="937" spans="8:9" x14ac:dyDescent="0.3">
      <c r="H937">
        <v>2</v>
      </c>
      <c r="I937" t="s">
        <v>23</v>
      </c>
    </row>
    <row r="938" spans="8:9" x14ac:dyDescent="0.3">
      <c r="H938">
        <v>1</v>
      </c>
      <c r="I938" t="s">
        <v>23</v>
      </c>
    </row>
    <row r="939" spans="8:9" x14ac:dyDescent="0.3">
      <c r="H939">
        <v>2</v>
      </c>
      <c r="I939" t="s">
        <v>23</v>
      </c>
    </row>
    <row r="940" spans="8:9" x14ac:dyDescent="0.3">
      <c r="H940">
        <v>1</v>
      </c>
      <c r="I940" t="s">
        <v>23</v>
      </c>
    </row>
    <row r="941" spans="8:9" x14ac:dyDescent="0.3">
      <c r="H941">
        <v>0</v>
      </c>
      <c r="I941" t="s">
        <v>23</v>
      </c>
    </row>
    <row r="942" spans="8:9" x14ac:dyDescent="0.3">
      <c r="H942">
        <v>0</v>
      </c>
      <c r="I942" t="s">
        <v>23</v>
      </c>
    </row>
    <row r="943" spans="8:9" x14ac:dyDescent="0.3">
      <c r="H943">
        <v>0</v>
      </c>
      <c r="I943" t="s">
        <v>23</v>
      </c>
    </row>
    <row r="944" spans="8:9" x14ac:dyDescent="0.3">
      <c r="H944">
        <v>1</v>
      </c>
      <c r="I944" t="s">
        <v>23</v>
      </c>
    </row>
    <row r="945" spans="8:9" x14ac:dyDescent="0.3">
      <c r="H945">
        <v>1</v>
      </c>
      <c r="I945" t="s">
        <v>23</v>
      </c>
    </row>
    <row r="946" spans="8:9" x14ac:dyDescent="0.3">
      <c r="H946">
        <v>0</v>
      </c>
      <c r="I946" t="s">
        <v>23</v>
      </c>
    </row>
    <row r="947" spans="8:9" x14ac:dyDescent="0.3">
      <c r="H947">
        <v>1</v>
      </c>
      <c r="I947" t="s">
        <v>23</v>
      </c>
    </row>
    <row r="948" spans="8:9" x14ac:dyDescent="0.3">
      <c r="H948">
        <v>0</v>
      </c>
      <c r="I948" t="s">
        <v>23</v>
      </c>
    </row>
    <row r="949" spans="8:9" x14ac:dyDescent="0.3">
      <c r="H949">
        <v>1</v>
      </c>
      <c r="I949" t="s">
        <v>23</v>
      </c>
    </row>
    <row r="950" spans="8:9" x14ac:dyDescent="0.3">
      <c r="H950">
        <v>1</v>
      </c>
      <c r="I950" t="s">
        <v>23</v>
      </c>
    </row>
    <row r="951" spans="8:9" x14ac:dyDescent="0.3">
      <c r="H951">
        <v>3</v>
      </c>
      <c r="I951" t="s">
        <v>23</v>
      </c>
    </row>
    <row r="952" spans="8:9" x14ac:dyDescent="0.3">
      <c r="H952">
        <v>1</v>
      </c>
      <c r="I952" t="s">
        <v>23</v>
      </c>
    </row>
    <row r="953" spans="8:9" x14ac:dyDescent="0.3">
      <c r="H953">
        <v>0</v>
      </c>
      <c r="I953" t="s">
        <v>23</v>
      </c>
    </row>
    <row r="954" spans="8:9" x14ac:dyDescent="0.3">
      <c r="H954">
        <v>1</v>
      </c>
      <c r="I954" t="s">
        <v>23</v>
      </c>
    </row>
    <row r="955" spans="8:9" x14ac:dyDescent="0.3">
      <c r="H955">
        <v>0</v>
      </c>
      <c r="I955" t="s">
        <v>23</v>
      </c>
    </row>
    <row r="956" spans="8:9" x14ac:dyDescent="0.3">
      <c r="H956">
        <v>1</v>
      </c>
      <c r="I956" t="s">
        <v>23</v>
      </c>
    </row>
    <row r="957" spans="8:9" x14ac:dyDescent="0.3">
      <c r="H957">
        <v>1</v>
      </c>
      <c r="I957" t="s">
        <v>23</v>
      </c>
    </row>
    <row r="958" spans="8:9" x14ac:dyDescent="0.3">
      <c r="H958">
        <v>0</v>
      </c>
      <c r="I958" t="s">
        <v>23</v>
      </c>
    </row>
    <row r="959" spans="8:9" x14ac:dyDescent="0.3">
      <c r="H959">
        <v>1</v>
      </c>
      <c r="I959" t="s">
        <v>23</v>
      </c>
    </row>
    <row r="960" spans="8:9" x14ac:dyDescent="0.3">
      <c r="H960">
        <v>2</v>
      </c>
      <c r="I960" t="s">
        <v>23</v>
      </c>
    </row>
    <row r="961" spans="8:9" x14ac:dyDescent="0.3">
      <c r="H961">
        <v>1</v>
      </c>
      <c r="I961" t="s">
        <v>23</v>
      </c>
    </row>
    <row r="962" spans="8:9" x14ac:dyDescent="0.3">
      <c r="H962">
        <v>0</v>
      </c>
      <c r="I962" t="s">
        <v>23</v>
      </c>
    </row>
    <row r="963" spans="8:9" x14ac:dyDescent="0.3">
      <c r="H963">
        <v>3</v>
      </c>
      <c r="I963" t="s">
        <v>23</v>
      </c>
    </row>
    <row r="964" spans="8:9" x14ac:dyDescent="0.3">
      <c r="H964">
        <v>0</v>
      </c>
      <c r="I964" t="s">
        <v>23</v>
      </c>
    </row>
    <row r="965" spans="8:9" x14ac:dyDescent="0.3">
      <c r="H965">
        <v>0</v>
      </c>
      <c r="I965" t="s">
        <v>23</v>
      </c>
    </row>
    <row r="966" spans="8:9" x14ac:dyDescent="0.3">
      <c r="H966">
        <v>1</v>
      </c>
      <c r="I966" t="s">
        <v>23</v>
      </c>
    </row>
    <row r="967" spans="8:9" x14ac:dyDescent="0.3">
      <c r="H967">
        <v>1</v>
      </c>
      <c r="I967" t="s">
        <v>23</v>
      </c>
    </row>
    <row r="968" spans="8:9" x14ac:dyDescent="0.3">
      <c r="H968">
        <v>0</v>
      </c>
      <c r="I968" t="s">
        <v>23</v>
      </c>
    </row>
    <row r="969" spans="8:9" x14ac:dyDescent="0.3">
      <c r="H969">
        <v>0</v>
      </c>
      <c r="I969" t="s">
        <v>23</v>
      </c>
    </row>
    <row r="970" spans="8:9" x14ac:dyDescent="0.3">
      <c r="H970">
        <v>1</v>
      </c>
      <c r="I970" t="s">
        <v>23</v>
      </c>
    </row>
    <row r="971" spans="8:9" x14ac:dyDescent="0.3">
      <c r="H971">
        <v>0</v>
      </c>
      <c r="I971" t="s">
        <v>23</v>
      </c>
    </row>
    <row r="972" spans="8:9" x14ac:dyDescent="0.3">
      <c r="H972">
        <v>1</v>
      </c>
      <c r="I972" t="s">
        <v>23</v>
      </c>
    </row>
    <row r="973" spans="8:9" x14ac:dyDescent="0.3">
      <c r="H973">
        <v>1</v>
      </c>
      <c r="I973" t="s">
        <v>23</v>
      </c>
    </row>
    <row r="974" spans="8:9" x14ac:dyDescent="0.3">
      <c r="H974">
        <v>1</v>
      </c>
      <c r="I974" t="s">
        <v>23</v>
      </c>
    </row>
    <row r="975" spans="8:9" x14ac:dyDescent="0.3">
      <c r="H975">
        <v>0</v>
      </c>
      <c r="I975" t="s">
        <v>23</v>
      </c>
    </row>
    <row r="976" spans="8:9" x14ac:dyDescent="0.3">
      <c r="H976">
        <v>0</v>
      </c>
      <c r="I976" t="s">
        <v>23</v>
      </c>
    </row>
    <row r="977" spans="8:9" x14ac:dyDescent="0.3">
      <c r="H977">
        <v>2</v>
      </c>
      <c r="I977" t="s">
        <v>23</v>
      </c>
    </row>
    <row r="978" spans="8:9" x14ac:dyDescent="0.3">
      <c r="H978">
        <v>0</v>
      </c>
      <c r="I978" t="s">
        <v>23</v>
      </c>
    </row>
    <row r="979" spans="8:9" x14ac:dyDescent="0.3">
      <c r="H979">
        <v>0</v>
      </c>
      <c r="I979" t="s">
        <v>23</v>
      </c>
    </row>
    <row r="980" spans="8:9" x14ac:dyDescent="0.3">
      <c r="H980">
        <v>1</v>
      </c>
      <c r="I980" t="s">
        <v>23</v>
      </c>
    </row>
    <row r="981" spans="8:9" x14ac:dyDescent="0.3">
      <c r="H981">
        <v>0</v>
      </c>
      <c r="I981" t="s">
        <v>23</v>
      </c>
    </row>
    <row r="982" spans="8:9" x14ac:dyDescent="0.3">
      <c r="H982">
        <v>1</v>
      </c>
      <c r="I982" t="s">
        <v>23</v>
      </c>
    </row>
    <row r="983" spans="8:9" x14ac:dyDescent="0.3">
      <c r="H983">
        <v>1</v>
      </c>
      <c r="I983" t="s">
        <v>23</v>
      </c>
    </row>
    <row r="984" spans="8:9" x14ac:dyDescent="0.3">
      <c r="H984">
        <v>2</v>
      </c>
      <c r="I984" t="s">
        <v>23</v>
      </c>
    </row>
    <row r="985" spans="8:9" x14ac:dyDescent="0.3">
      <c r="H985">
        <v>1</v>
      </c>
      <c r="I985" t="s">
        <v>23</v>
      </c>
    </row>
    <row r="986" spans="8:9" x14ac:dyDescent="0.3">
      <c r="H986">
        <v>0</v>
      </c>
      <c r="I986" t="s">
        <v>23</v>
      </c>
    </row>
    <row r="987" spans="8:9" x14ac:dyDescent="0.3">
      <c r="H987">
        <v>1</v>
      </c>
      <c r="I987" t="s">
        <v>23</v>
      </c>
    </row>
    <row r="988" spans="8:9" x14ac:dyDescent="0.3">
      <c r="H988">
        <v>0</v>
      </c>
      <c r="I988" t="s">
        <v>23</v>
      </c>
    </row>
    <row r="989" spans="8:9" x14ac:dyDescent="0.3">
      <c r="H989">
        <v>3</v>
      </c>
      <c r="I989" t="s">
        <v>23</v>
      </c>
    </row>
    <row r="990" spans="8:9" x14ac:dyDescent="0.3">
      <c r="H990">
        <v>1</v>
      </c>
      <c r="I990" t="s">
        <v>23</v>
      </c>
    </row>
    <row r="991" spans="8:9" x14ac:dyDescent="0.3">
      <c r="H991">
        <v>0</v>
      </c>
      <c r="I991" t="s">
        <v>23</v>
      </c>
    </row>
    <row r="992" spans="8:9" x14ac:dyDescent="0.3">
      <c r="H992">
        <v>0</v>
      </c>
      <c r="I992" t="s">
        <v>23</v>
      </c>
    </row>
    <row r="993" spans="8:9" x14ac:dyDescent="0.3">
      <c r="H993">
        <v>0</v>
      </c>
      <c r="I993" t="s">
        <v>23</v>
      </c>
    </row>
    <row r="994" spans="8:9" x14ac:dyDescent="0.3">
      <c r="H994">
        <v>2</v>
      </c>
      <c r="I994" t="s">
        <v>23</v>
      </c>
    </row>
    <row r="995" spans="8:9" x14ac:dyDescent="0.3">
      <c r="H995">
        <v>1</v>
      </c>
      <c r="I995" t="s">
        <v>23</v>
      </c>
    </row>
    <row r="996" spans="8:9" x14ac:dyDescent="0.3">
      <c r="H996">
        <v>1</v>
      </c>
      <c r="I996" t="s">
        <v>23</v>
      </c>
    </row>
    <row r="997" spans="8:9" x14ac:dyDescent="0.3">
      <c r="H997">
        <v>0</v>
      </c>
      <c r="I997" t="s">
        <v>23</v>
      </c>
    </row>
    <row r="998" spans="8:9" x14ac:dyDescent="0.3">
      <c r="H998">
        <v>0</v>
      </c>
      <c r="I998" t="s">
        <v>23</v>
      </c>
    </row>
    <row r="999" spans="8:9" x14ac:dyDescent="0.3">
      <c r="H999">
        <v>0</v>
      </c>
      <c r="I999" t="s">
        <v>23</v>
      </c>
    </row>
    <row r="1000" spans="8:9" x14ac:dyDescent="0.3">
      <c r="H1000">
        <v>1</v>
      </c>
      <c r="I1000" t="s">
        <v>23</v>
      </c>
    </row>
    <row r="1001" spans="8:9" x14ac:dyDescent="0.3">
      <c r="H1001">
        <v>0</v>
      </c>
      <c r="I1001" t="s">
        <v>23</v>
      </c>
    </row>
    <row r="1002" spans="8:9" x14ac:dyDescent="0.3">
      <c r="H1002">
        <v>0</v>
      </c>
      <c r="I1002" t="s">
        <v>23</v>
      </c>
    </row>
    <row r="1003" spans="8:9" x14ac:dyDescent="0.3">
      <c r="H1003">
        <v>1</v>
      </c>
      <c r="I1003" t="s">
        <v>23</v>
      </c>
    </row>
    <row r="1004" spans="8:9" x14ac:dyDescent="0.3">
      <c r="H1004">
        <v>1</v>
      </c>
      <c r="I1004" t="s">
        <v>23</v>
      </c>
    </row>
    <row r="1005" spans="8:9" x14ac:dyDescent="0.3">
      <c r="H1005">
        <v>0</v>
      </c>
      <c r="I1005" t="s">
        <v>23</v>
      </c>
    </row>
    <row r="1006" spans="8:9" x14ac:dyDescent="0.3">
      <c r="H1006">
        <v>1</v>
      </c>
      <c r="I1006" t="s">
        <v>23</v>
      </c>
    </row>
    <row r="1007" spans="8:9" x14ac:dyDescent="0.3">
      <c r="H1007">
        <v>0</v>
      </c>
      <c r="I1007" t="s">
        <v>23</v>
      </c>
    </row>
    <row r="1008" spans="8:9" x14ac:dyDescent="0.3">
      <c r="H1008">
        <v>0</v>
      </c>
      <c r="I1008" t="s">
        <v>23</v>
      </c>
    </row>
    <row r="1009" spans="8:9" x14ac:dyDescent="0.3">
      <c r="H1009">
        <v>0</v>
      </c>
      <c r="I1009" t="s">
        <v>23</v>
      </c>
    </row>
    <row r="1010" spans="8:9" x14ac:dyDescent="0.3">
      <c r="H1010">
        <v>0</v>
      </c>
      <c r="I1010" t="s">
        <v>23</v>
      </c>
    </row>
    <row r="1011" spans="8:9" x14ac:dyDescent="0.3">
      <c r="H1011">
        <v>0</v>
      </c>
      <c r="I1011" t="s">
        <v>23</v>
      </c>
    </row>
    <row r="1012" spans="8:9" x14ac:dyDescent="0.3">
      <c r="H1012">
        <v>0</v>
      </c>
      <c r="I1012" t="s">
        <v>23</v>
      </c>
    </row>
    <row r="1013" spans="8:9" x14ac:dyDescent="0.3">
      <c r="H1013">
        <v>0</v>
      </c>
      <c r="I1013" t="s">
        <v>23</v>
      </c>
    </row>
    <row r="1014" spans="8:9" x14ac:dyDescent="0.3">
      <c r="H1014">
        <v>2</v>
      </c>
      <c r="I1014" t="s">
        <v>23</v>
      </c>
    </row>
    <row r="1015" spans="8:9" x14ac:dyDescent="0.3">
      <c r="H1015">
        <v>1</v>
      </c>
      <c r="I1015" t="s">
        <v>23</v>
      </c>
    </row>
    <row r="1016" spans="8:9" x14ac:dyDescent="0.3">
      <c r="H1016">
        <v>1</v>
      </c>
      <c r="I1016" t="s">
        <v>23</v>
      </c>
    </row>
    <row r="1017" spans="8:9" x14ac:dyDescent="0.3">
      <c r="H1017">
        <v>1</v>
      </c>
      <c r="I1017" t="s">
        <v>23</v>
      </c>
    </row>
    <row r="1018" spans="8:9" x14ac:dyDescent="0.3">
      <c r="H1018">
        <v>1</v>
      </c>
      <c r="I1018" t="s">
        <v>23</v>
      </c>
    </row>
    <row r="1019" spans="8:9" x14ac:dyDescent="0.3">
      <c r="H1019">
        <v>0</v>
      </c>
      <c r="I1019" t="s">
        <v>23</v>
      </c>
    </row>
    <row r="1020" spans="8:9" x14ac:dyDescent="0.3">
      <c r="H1020">
        <v>1</v>
      </c>
      <c r="I1020" t="s">
        <v>23</v>
      </c>
    </row>
    <row r="1021" spans="8:9" x14ac:dyDescent="0.3">
      <c r="H1021">
        <v>1</v>
      </c>
      <c r="I1021" t="s">
        <v>23</v>
      </c>
    </row>
    <row r="1022" spans="8:9" x14ac:dyDescent="0.3">
      <c r="H1022">
        <v>1</v>
      </c>
      <c r="I1022" t="s">
        <v>23</v>
      </c>
    </row>
    <row r="1023" spans="8:9" x14ac:dyDescent="0.3">
      <c r="H1023">
        <v>2</v>
      </c>
      <c r="I1023" t="s">
        <v>23</v>
      </c>
    </row>
    <row r="1024" spans="8:9" x14ac:dyDescent="0.3">
      <c r="H1024">
        <v>1</v>
      </c>
      <c r="I1024" t="s">
        <v>23</v>
      </c>
    </row>
    <row r="1025" spans="8:9" x14ac:dyDescent="0.3">
      <c r="H1025">
        <v>1</v>
      </c>
      <c r="I1025" t="s">
        <v>23</v>
      </c>
    </row>
    <row r="1026" spans="8:9" x14ac:dyDescent="0.3">
      <c r="H1026">
        <v>0</v>
      </c>
      <c r="I1026" t="s">
        <v>23</v>
      </c>
    </row>
    <row r="1027" spans="8:9" x14ac:dyDescent="0.3">
      <c r="H1027">
        <v>1</v>
      </c>
      <c r="I1027" t="s">
        <v>23</v>
      </c>
    </row>
    <row r="1028" spans="8:9" x14ac:dyDescent="0.3">
      <c r="H1028">
        <v>1</v>
      </c>
      <c r="I1028" t="s">
        <v>23</v>
      </c>
    </row>
    <row r="1029" spans="8:9" x14ac:dyDescent="0.3">
      <c r="H1029">
        <v>3</v>
      </c>
      <c r="I1029" t="s">
        <v>23</v>
      </c>
    </row>
    <row r="1030" spans="8:9" x14ac:dyDescent="0.3">
      <c r="H1030">
        <v>0</v>
      </c>
      <c r="I1030" t="s">
        <v>23</v>
      </c>
    </row>
    <row r="1031" spans="8:9" x14ac:dyDescent="0.3">
      <c r="H1031">
        <v>0</v>
      </c>
      <c r="I1031" t="s">
        <v>23</v>
      </c>
    </row>
    <row r="1032" spans="8:9" x14ac:dyDescent="0.3">
      <c r="H1032">
        <v>1</v>
      </c>
      <c r="I1032" t="s">
        <v>23</v>
      </c>
    </row>
    <row r="1033" spans="8:9" x14ac:dyDescent="0.3">
      <c r="H1033">
        <v>0</v>
      </c>
      <c r="I1033" t="s">
        <v>23</v>
      </c>
    </row>
    <row r="1034" spans="8:9" x14ac:dyDescent="0.3">
      <c r="H1034">
        <v>0</v>
      </c>
      <c r="I1034" t="s">
        <v>23</v>
      </c>
    </row>
    <row r="1035" spans="8:9" x14ac:dyDescent="0.3">
      <c r="H1035">
        <v>0</v>
      </c>
      <c r="I1035" t="s">
        <v>23</v>
      </c>
    </row>
    <row r="1036" spans="8:9" x14ac:dyDescent="0.3">
      <c r="H1036">
        <v>1</v>
      </c>
      <c r="I1036" t="s">
        <v>23</v>
      </c>
    </row>
    <row r="1037" spans="8:9" x14ac:dyDescent="0.3">
      <c r="H1037">
        <v>1</v>
      </c>
      <c r="I1037" t="s">
        <v>23</v>
      </c>
    </row>
    <row r="1038" spans="8:9" x14ac:dyDescent="0.3">
      <c r="H1038">
        <v>0</v>
      </c>
      <c r="I1038" t="s">
        <v>23</v>
      </c>
    </row>
    <row r="1039" spans="8:9" x14ac:dyDescent="0.3">
      <c r="H1039">
        <v>0</v>
      </c>
      <c r="I1039" t="s">
        <v>23</v>
      </c>
    </row>
    <row r="1040" spans="8:9" x14ac:dyDescent="0.3">
      <c r="H1040">
        <v>2</v>
      </c>
      <c r="I1040" t="s">
        <v>23</v>
      </c>
    </row>
    <row r="1041" spans="8:9" x14ac:dyDescent="0.3">
      <c r="H1041">
        <v>2</v>
      </c>
      <c r="I1041" t="s">
        <v>23</v>
      </c>
    </row>
    <row r="1042" spans="8:9" x14ac:dyDescent="0.3">
      <c r="H1042">
        <v>0</v>
      </c>
      <c r="I1042" t="s">
        <v>23</v>
      </c>
    </row>
    <row r="1043" spans="8:9" x14ac:dyDescent="0.3">
      <c r="H1043">
        <v>0</v>
      </c>
      <c r="I1043" t="s">
        <v>23</v>
      </c>
    </row>
    <row r="1044" spans="8:9" x14ac:dyDescent="0.3">
      <c r="H1044">
        <v>1</v>
      </c>
      <c r="I1044" t="s">
        <v>23</v>
      </c>
    </row>
    <row r="1045" spans="8:9" x14ac:dyDescent="0.3">
      <c r="H1045">
        <v>0</v>
      </c>
      <c r="I1045" t="s">
        <v>23</v>
      </c>
    </row>
    <row r="1046" spans="8:9" x14ac:dyDescent="0.3">
      <c r="H1046">
        <v>0</v>
      </c>
      <c r="I1046" t="s">
        <v>23</v>
      </c>
    </row>
    <row r="1047" spans="8:9" x14ac:dyDescent="0.3">
      <c r="H1047">
        <v>1</v>
      </c>
      <c r="I1047" t="s">
        <v>23</v>
      </c>
    </row>
    <row r="1048" spans="8:9" x14ac:dyDescent="0.3">
      <c r="H1048">
        <v>0</v>
      </c>
      <c r="I1048" t="s">
        <v>23</v>
      </c>
    </row>
    <row r="1049" spans="8:9" x14ac:dyDescent="0.3">
      <c r="H1049">
        <v>1</v>
      </c>
      <c r="I1049" t="s">
        <v>23</v>
      </c>
    </row>
    <row r="1050" spans="8:9" x14ac:dyDescent="0.3">
      <c r="H1050">
        <v>1</v>
      </c>
      <c r="I1050" t="s">
        <v>23</v>
      </c>
    </row>
    <row r="1051" spans="8:9" x14ac:dyDescent="0.3">
      <c r="H1051">
        <v>1</v>
      </c>
      <c r="I1051" t="s">
        <v>23</v>
      </c>
    </row>
    <row r="1052" spans="8:9" x14ac:dyDescent="0.3">
      <c r="H1052">
        <v>1</v>
      </c>
      <c r="I1052" t="s">
        <v>23</v>
      </c>
    </row>
    <row r="1053" spans="8:9" x14ac:dyDescent="0.3">
      <c r="H1053">
        <v>1</v>
      </c>
      <c r="I1053" t="s">
        <v>23</v>
      </c>
    </row>
    <row r="1054" spans="8:9" x14ac:dyDescent="0.3">
      <c r="H1054">
        <v>0</v>
      </c>
      <c r="I1054" t="s">
        <v>23</v>
      </c>
    </row>
    <row r="1055" spans="8:9" x14ac:dyDescent="0.3">
      <c r="H1055">
        <v>1</v>
      </c>
      <c r="I1055" t="s">
        <v>23</v>
      </c>
    </row>
    <row r="1056" spans="8:9" x14ac:dyDescent="0.3">
      <c r="H1056">
        <v>1</v>
      </c>
      <c r="I1056" t="s">
        <v>23</v>
      </c>
    </row>
    <row r="1057" spans="8:9" x14ac:dyDescent="0.3">
      <c r="H1057">
        <v>2</v>
      </c>
      <c r="I1057" t="s">
        <v>23</v>
      </c>
    </row>
    <row r="1058" spans="8:9" x14ac:dyDescent="0.3">
      <c r="H1058">
        <v>2</v>
      </c>
      <c r="I1058" t="s">
        <v>23</v>
      </c>
    </row>
    <row r="1059" spans="8:9" x14ac:dyDescent="0.3">
      <c r="H1059">
        <v>1</v>
      </c>
      <c r="I1059" t="s">
        <v>23</v>
      </c>
    </row>
    <row r="1060" spans="8:9" x14ac:dyDescent="0.3">
      <c r="H1060">
        <v>1</v>
      </c>
      <c r="I1060" t="s">
        <v>23</v>
      </c>
    </row>
    <row r="1061" spans="8:9" x14ac:dyDescent="0.3">
      <c r="H1061">
        <v>0</v>
      </c>
      <c r="I1061" t="s">
        <v>23</v>
      </c>
    </row>
    <row r="1062" spans="8:9" x14ac:dyDescent="0.3">
      <c r="H1062">
        <v>0</v>
      </c>
      <c r="I1062" t="s">
        <v>23</v>
      </c>
    </row>
    <row r="1063" spans="8:9" x14ac:dyDescent="0.3">
      <c r="H1063">
        <v>1</v>
      </c>
      <c r="I1063" t="s">
        <v>23</v>
      </c>
    </row>
    <row r="1064" spans="8:9" x14ac:dyDescent="0.3">
      <c r="H1064">
        <v>0</v>
      </c>
      <c r="I1064" t="s">
        <v>23</v>
      </c>
    </row>
    <row r="1065" spans="8:9" x14ac:dyDescent="0.3">
      <c r="H1065">
        <v>0</v>
      </c>
      <c r="I1065" t="s">
        <v>23</v>
      </c>
    </row>
    <row r="1066" spans="8:9" x14ac:dyDescent="0.3">
      <c r="H1066">
        <v>3</v>
      </c>
      <c r="I1066" t="s">
        <v>23</v>
      </c>
    </row>
    <row r="1067" spans="8:9" x14ac:dyDescent="0.3">
      <c r="H1067">
        <v>3</v>
      </c>
      <c r="I1067" t="s">
        <v>23</v>
      </c>
    </row>
    <row r="1068" spans="8:9" x14ac:dyDescent="0.3">
      <c r="H1068">
        <v>0</v>
      </c>
      <c r="I1068" t="s">
        <v>23</v>
      </c>
    </row>
    <row r="1069" spans="8:9" x14ac:dyDescent="0.3">
      <c r="H1069">
        <v>2</v>
      </c>
      <c r="I1069" t="s">
        <v>23</v>
      </c>
    </row>
    <row r="1070" spans="8:9" x14ac:dyDescent="0.3">
      <c r="H1070">
        <v>1</v>
      </c>
      <c r="I1070" t="s">
        <v>23</v>
      </c>
    </row>
    <row r="1071" spans="8:9" x14ac:dyDescent="0.3">
      <c r="H1071">
        <v>0</v>
      </c>
      <c r="I1071" t="s">
        <v>23</v>
      </c>
    </row>
    <row r="1072" spans="8:9" x14ac:dyDescent="0.3">
      <c r="H1072">
        <v>1</v>
      </c>
      <c r="I1072" t="s">
        <v>23</v>
      </c>
    </row>
    <row r="1073" spans="8:9" x14ac:dyDescent="0.3">
      <c r="H1073">
        <v>1</v>
      </c>
      <c r="I1073" t="s">
        <v>23</v>
      </c>
    </row>
    <row r="1074" spans="8:9" x14ac:dyDescent="0.3">
      <c r="H1074">
        <v>1</v>
      </c>
      <c r="I1074" t="s">
        <v>23</v>
      </c>
    </row>
    <row r="1075" spans="8:9" x14ac:dyDescent="0.3">
      <c r="H1075">
        <v>0</v>
      </c>
      <c r="I1075" t="s">
        <v>23</v>
      </c>
    </row>
    <row r="1076" spans="8:9" x14ac:dyDescent="0.3">
      <c r="H1076">
        <v>1</v>
      </c>
      <c r="I1076" t="s">
        <v>23</v>
      </c>
    </row>
    <row r="1077" spans="8:9" x14ac:dyDescent="0.3">
      <c r="H1077">
        <v>1</v>
      </c>
      <c r="I1077" t="s">
        <v>23</v>
      </c>
    </row>
    <row r="1078" spans="8:9" x14ac:dyDescent="0.3">
      <c r="H1078">
        <v>0</v>
      </c>
      <c r="I1078" t="s">
        <v>23</v>
      </c>
    </row>
    <row r="1079" spans="8:9" x14ac:dyDescent="0.3">
      <c r="H1079">
        <v>0</v>
      </c>
      <c r="I1079" t="s">
        <v>23</v>
      </c>
    </row>
    <row r="1080" spans="8:9" x14ac:dyDescent="0.3">
      <c r="H1080">
        <v>1</v>
      </c>
      <c r="I1080" t="s">
        <v>23</v>
      </c>
    </row>
    <row r="1081" spans="8:9" x14ac:dyDescent="0.3">
      <c r="H1081">
        <v>0</v>
      </c>
      <c r="I1081" t="s">
        <v>23</v>
      </c>
    </row>
    <row r="1082" spans="8:9" x14ac:dyDescent="0.3">
      <c r="H1082">
        <v>3</v>
      </c>
      <c r="I1082" t="s">
        <v>23</v>
      </c>
    </row>
    <row r="1083" spans="8:9" x14ac:dyDescent="0.3">
      <c r="H1083">
        <v>1</v>
      </c>
      <c r="I1083" t="s">
        <v>23</v>
      </c>
    </row>
    <row r="1084" spans="8:9" x14ac:dyDescent="0.3">
      <c r="H1084">
        <v>1</v>
      </c>
      <c r="I1084" t="s">
        <v>23</v>
      </c>
    </row>
    <row r="1085" spans="8:9" x14ac:dyDescent="0.3">
      <c r="H1085">
        <v>0</v>
      </c>
      <c r="I1085" t="s">
        <v>23</v>
      </c>
    </row>
    <row r="1086" spans="8:9" x14ac:dyDescent="0.3">
      <c r="H1086">
        <v>1</v>
      </c>
      <c r="I1086" t="s">
        <v>23</v>
      </c>
    </row>
    <row r="1087" spans="8:9" x14ac:dyDescent="0.3">
      <c r="H1087">
        <v>2</v>
      </c>
      <c r="I1087" t="s">
        <v>23</v>
      </c>
    </row>
    <row r="1088" spans="8:9" x14ac:dyDescent="0.3">
      <c r="H1088">
        <v>0</v>
      </c>
      <c r="I1088" t="s">
        <v>23</v>
      </c>
    </row>
    <row r="1089" spans="8:9" x14ac:dyDescent="0.3">
      <c r="H1089">
        <v>1</v>
      </c>
      <c r="I1089" t="s">
        <v>23</v>
      </c>
    </row>
    <row r="1090" spans="8:9" x14ac:dyDescent="0.3">
      <c r="H1090">
        <v>3</v>
      </c>
      <c r="I1090" t="s">
        <v>23</v>
      </c>
    </row>
    <row r="1091" spans="8:9" x14ac:dyDescent="0.3">
      <c r="H1091">
        <v>0</v>
      </c>
      <c r="I1091" t="s">
        <v>23</v>
      </c>
    </row>
    <row r="1092" spans="8:9" x14ac:dyDescent="0.3">
      <c r="H1092">
        <v>1</v>
      </c>
      <c r="I1092" t="s">
        <v>23</v>
      </c>
    </row>
    <row r="1093" spans="8:9" x14ac:dyDescent="0.3">
      <c r="H1093">
        <v>2</v>
      </c>
      <c r="I1093" t="s">
        <v>23</v>
      </c>
    </row>
    <row r="1094" spans="8:9" x14ac:dyDescent="0.3">
      <c r="H1094">
        <v>1</v>
      </c>
      <c r="I1094" t="s">
        <v>23</v>
      </c>
    </row>
    <row r="1095" spans="8:9" x14ac:dyDescent="0.3">
      <c r="H1095">
        <v>3</v>
      </c>
      <c r="I1095" t="s">
        <v>23</v>
      </c>
    </row>
    <row r="1096" spans="8:9" x14ac:dyDescent="0.3">
      <c r="H1096">
        <v>1</v>
      </c>
      <c r="I1096" t="s">
        <v>23</v>
      </c>
    </row>
    <row r="1097" spans="8:9" x14ac:dyDescent="0.3">
      <c r="H1097">
        <v>0</v>
      </c>
      <c r="I1097" t="s">
        <v>23</v>
      </c>
    </row>
    <row r="1098" spans="8:9" x14ac:dyDescent="0.3">
      <c r="H1098">
        <v>1</v>
      </c>
      <c r="I1098" t="s">
        <v>23</v>
      </c>
    </row>
    <row r="1099" spans="8:9" x14ac:dyDescent="0.3">
      <c r="H1099">
        <v>3</v>
      </c>
      <c r="I1099" t="s">
        <v>23</v>
      </c>
    </row>
    <row r="1100" spans="8:9" x14ac:dyDescent="0.3">
      <c r="H1100">
        <v>0</v>
      </c>
      <c r="I1100" t="s">
        <v>23</v>
      </c>
    </row>
    <row r="1101" spans="8:9" x14ac:dyDescent="0.3">
      <c r="H1101">
        <v>0</v>
      </c>
      <c r="I1101" t="s">
        <v>23</v>
      </c>
    </row>
    <row r="1102" spans="8:9" x14ac:dyDescent="0.3">
      <c r="H1102">
        <v>0</v>
      </c>
      <c r="I1102" t="s">
        <v>23</v>
      </c>
    </row>
    <row r="1103" spans="8:9" x14ac:dyDescent="0.3">
      <c r="H1103">
        <v>1</v>
      </c>
      <c r="I1103" t="s">
        <v>23</v>
      </c>
    </row>
    <row r="1104" spans="8:9" x14ac:dyDescent="0.3">
      <c r="H1104">
        <v>1</v>
      </c>
      <c r="I1104" t="s">
        <v>23</v>
      </c>
    </row>
    <row r="1105" spans="8:9" x14ac:dyDescent="0.3">
      <c r="H1105">
        <v>1</v>
      </c>
      <c r="I1105" t="s">
        <v>23</v>
      </c>
    </row>
    <row r="1106" spans="8:9" x14ac:dyDescent="0.3">
      <c r="H1106">
        <v>0</v>
      </c>
      <c r="I1106" t="s">
        <v>23</v>
      </c>
    </row>
    <row r="1107" spans="8:9" x14ac:dyDescent="0.3">
      <c r="H1107">
        <v>2</v>
      </c>
      <c r="I1107" t="s">
        <v>23</v>
      </c>
    </row>
    <row r="1108" spans="8:9" x14ac:dyDescent="0.3">
      <c r="H1108">
        <v>1</v>
      </c>
      <c r="I1108" t="s">
        <v>23</v>
      </c>
    </row>
    <row r="1109" spans="8:9" x14ac:dyDescent="0.3">
      <c r="H1109">
        <v>1</v>
      </c>
      <c r="I1109" t="s">
        <v>23</v>
      </c>
    </row>
    <row r="1110" spans="8:9" x14ac:dyDescent="0.3">
      <c r="H1110">
        <v>1</v>
      </c>
      <c r="I1110" t="s">
        <v>23</v>
      </c>
    </row>
    <row r="1111" spans="8:9" x14ac:dyDescent="0.3">
      <c r="H1111">
        <v>0</v>
      </c>
      <c r="I1111" t="s">
        <v>23</v>
      </c>
    </row>
    <row r="1112" spans="8:9" x14ac:dyDescent="0.3">
      <c r="H1112">
        <v>1</v>
      </c>
      <c r="I1112" t="s">
        <v>23</v>
      </c>
    </row>
    <row r="1113" spans="8:9" x14ac:dyDescent="0.3">
      <c r="H1113">
        <v>1</v>
      </c>
      <c r="I1113" t="s">
        <v>23</v>
      </c>
    </row>
    <row r="1114" spans="8:9" x14ac:dyDescent="0.3">
      <c r="H1114">
        <v>2</v>
      </c>
      <c r="I1114" t="s">
        <v>23</v>
      </c>
    </row>
    <row r="1115" spans="8:9" x14ac:dyDescent="0.3">
      <c r="H1115">
        <v>1</v>
      </c>
      <c r="I1115" t="s">
        <v>23</v>
      </c>
    </row>
    <row r="1116" spans="8:9" x14ac:dyDescent="0.3">
      <c r="H1116">
        <v>0</v>
      </c>
      <c r="I1116" t="s">
        <v>23</v>
      </c>
    </row>
    <row r="1117" spans="8:9" x14ac:dyDescent="0.3">
      <c r="H1117">
        <v>0</v>
      </c>
      <c r="I1117" t="s">
        <v>23</v>
      </c>
    </row>
    <row r="1118" spans="8:9" x14ac:dyDescent="0.3">
      <c r="H1118">
        <v>1</v>
      </c>
      <c r="I1118" t="s">
        <v>23</v>
      </c>
    </row>
    <row r="1119" spans="8:9" x14ac:dyDescent="0.3">
      <c r="H1119">
        <v>0</v>
      </c>
      <c r="I1119" t="s">
        <v>23</v>
      </c>
    </row>
    <row r="1120" spans="8:9" x14ac:dyDescent="0.3">
      <c r="H1120">
        <v>0</v>
      </c>
      <c r="I1120" t="s">
        <v>23</v>
      </c>
    </row>
    <row r="1121" spans="8:9" x14ac:dyDescent="0.3">
      <c r="H1121">
        <v>1</v>
      </c>
      <c r="I1121" t="s">
        <v>23</v>
      </c>
    </row>
    <row r="1122" spans="8:9" x14ac:dyDescent="0.3">
      <c r="H1122">
        <v>0</v>
      </c>
      <c r="I1122" t="s">
        <v>23</v>
      </c>
    </row>
    <row r="1123" spans="8:9" x14ac:dyDescent="0.3">
      <c r="H1123">
        <v>1</v>
      </c>
      <c r="I1123" t="s">
        <v>23</v>
      </c>
    </row>
    <row r="1124" spans="8:9" x14ac:dyDescent="0.3">
      <c r="H1124">
        <v>1</v>
      </c>
      <c r="I1124" t="s">
        <v>23</v>
      </c>
    </row>
    <row r="1125" spans="8:9" x14ac:dyDescent="0.3">
      <c r="H1125">
        <v>0</v>
      </c>
      <c r="I1125" t="s">
        <v>23</v>
      </c>
    </row>
    <row r="1126" spans="8:9" x14ac:dyDescent="0.3">
      <c r="H1126">
        <v>1</v>
      </c>
      <c r="I1126" t="s">
        <v>23</v>
      </c>
    </row>
    <row r="1127" spans="8:9" x14ac:dyDescent="0.3">
      <c r="H1127">
        <v>3</v>
      </c>
      <c r="I1127" t="s">
        <v>23</v>
      </c>
    </row>
    <row r="1128" spans="8:9" x14ac:dyDescent="0.3">
      <c r="H1128">
        <v>1</v>
      </c>
      <c r="I1128" t="s">
        <v>23</v>
      </c>
    </row>
    <row r="1129" spans="8:9" x14ac:dyDescent="0.3">
      <c r="H1129">
        <v>1</v>
      </c>
      <c r="I1129" t="s">
        <v>23</v>
      </c>
    </row>
    <row r="1130" spans="8:9" x14ac:dyDescent="0.3">
      <c r="H1130">
        <v>1</v>
      </c>
      <c r="I1130" t="s">
        <v>23</v>
      </c>
    </row>
    <row r="1131" spans="8:9" x14ac:dyDescent="0.3">
      <c r="H1131">
        <v>1</v>
      </c>
      <c r="I1131" t="s">
        <v>23</v>
      </c>
    </row>
    <row r="1132" spans="8:9" x14ac:dyDescent="0.3">
      <c r="H1132">
        <v>0</v>
      </c>
      <c r="I1132" t="s">
        <v>23</v>
      </c>
    </row>
    <row r="1133" spans="8:9" x14ac:dyDescent="0.3">
      <c r="H1133">
        <v>1</v>
      </c>
      <c r="I1133" t="s">
        <v>23</v>
      </c>
    </row>
    <row r="1134" spans="8:9" x14ac:dyDescent="0.3">
      <c r="H1134">
        <v>1</v>
      </c>
      <c r="I1134" t="s">
        <v>23</v>
      </c>
    </row>
    <row r="1135" spans="8:9" x14ac:dyDescent="0.3">
      <c r="H1135">
        <v>1</v>
      </c>
      <c r="I1135" t="s">
        <v>23</v>
      </c>
    </row>
    <row r="1136" spans="8:9" x14ac:dyDescent="0.3">
      <c r="H1136">
        <v>0</v>
      </c>
      <c r="I1136" t="s">
        <v>23</v>
      </c>
    </row>
    <row r="1137" spans="8:9" x14ac:dyDescent="0.3">
      <c r="H1137">
        <v>0</v>
      </c>
      <c r="I1137" t="s">
        <v>23</v>
      </c>
    </row>
    <row r="1138" spans="8:9" x14ac:dyDescent="0.3">
      <c r="H1138">
        <v>1</v>
      </c>
      <c r="I1138" t="s">
        <v>23</v>
      </c>
    </row>
    <row r="1139" spans="8:9" x14ac:dyDescent="0.3">
      <c r="H1139">
        <v>1</v>
      </c>
      <c r="I1139" t="s">
        <v>23</v>
      </c>
    </row>
    <row r="1140" spans="8:9" x14ac:dyDescent="0.3">
      <c r="H1140">
        <v>3</v>
      </c>
      <c r="I1140" t="s">
        <v>23</v>
      </c>
    </row>
    <row r="1141" spans="8:9" x14ac:dyDescent="0.3">
      <c r="H1141">
        <v>3</v>
      </c>
      <c r="I1141" t="s">
        <v>23</v>
      </c>
    </row>
    <row r="1142" spans="8:9" x14ac:dyDescent="0.3">
      <c r="H1142">
        <v>1</v>
      </c>
      <c r="I1142" t="s">
        <v>23</v>
      </c>
    </row>
    <row r="1143" spans="8:9" x14ac:dyDescent="0.3">
      <c r="H1143">
        <v>3</v>
      </c>
      <c r="I1143" t="s">
        <v>23</v>
      </c>
    </row>
    <row r="1144" spans="8:9" x14ac:dyDescent="0.3">
      <c r="H1144">
        <v>1</v>
      </c>
      <c r="I1144" t="s">
        <v>23</v>
      </c>
    </row>
    <row r="1145" spans="8:9" x14ac:dyDescent="0.3">
      <c r="H1145">
        <v>3</v>
      </c>
      <c r="I1145" t="s">
        <v>23</v>
      </c>
    </row>
    <row r="1146" spans="8:9" x14ac:dyDescent="0.3">
      <c r="H1146">
        <v>1</v>
      </c>
      <c r="I1146" t="s">
        <v>23</v>
      </c>
    </row>
    <row r="1147" spans="8:9" x14ac:dyDescent="0.3">
      <c r="H1147">
        <v>1</v>
      </c>
      <c r="I1147" t="s">
        <v>23</v>
      </c>
    </row>
    <row r="1148" spans="8:9" x14ac:dyDescent="0.3">
      <c r="H1148">
        <v>1</v>
      </c>
      <c r="I1148" t="s">
        <v>23</v>
      </c>
    </row>
    <row r="1149" spans="8:9" x14ac:dyDescent="0.3">
      <c r="H1149">
        <v>3</v>
      </c>
      <c r="I1149" t="s">
        <v>23</v>
      </c>
    </row>
    <row r="1150" spans="8:9" x14ac:dyDescent="0.3">
      <c r="H1150">
        <v>0</v>
      </c>
      <c r="I1150" t="s">
        <v>23</v>
      </c>
    </row>
    <row r="1151" spans="8:9" x14ac:dyDescent="0.3">
      <c r="H1151">
        <v>0</v>
      </c>
      <c r="I1151" t="s">
        <v>23</v>
      </c>
    </row>
    <row r="1152" spans="8:9" x14ac:dyDescent="0.3">
      <c r="H1152">
        <v>1</v>
      </c>
      <c r="I1152" t="s">
        <v>23</v>
      </c>
    </row>
    <row r="1153" spans="8:9" x14ac:dyDescent="0.3">
      <c r="H1153">
        <v>1</v>
      </c>
      <c r="I1153" t="s">
        <v>23</v>
      </c>
    </row>
    <row r="1154" spans="8:9" x14ac:dyDescent="0.3">
      <c r="H1154">
        <v>1</v>
      </c>
      <c r="I1154" t="s">
        <v>23</v>
      </c>
    </row>
    <row r="1155" spans="8:9" x14ac:dyDescent="0.3">
      <c r="H1155">
        <v>1</v>
      </c>
      <c r="I1155" t="s">
        <v>23</v>
      </c>
    </row>
    <row r="1156" spans="8:9" x14ac:dyDescent="0.3">
      <c r="H1156">
        <v>0</v>
      </c>
      <c r="I1156" t="s">
        <v>23</v>
      </c>
    </row>
    <row r="1157" spans="8:9" x14ac:dyDescent="0.3">
      <c r="H1157">
        <v>1</v>
      </c>
      <c r="I1157" t="s">
        <v>23</v>
      </c>
    </row>
    <row r="1158" spans="8:9" x14ac:dyDescent="0.3">
      <c r="H1158">
        <v>1</v>
      </c>
      <c r="I1158" t="s">
        <v>23</v>
      </c>
    </row>
    <row r="1159" spans="8:9" x14ac:dyDescent="0.3">
      <c r="H1159">
        <v>1</v>
      </c>
      <c r="I1159" t="s">
        <v>23</v>
      </c>
    </row>
    <row r="1160" spans="8:9" x14ac:dyDescent="0.3">
      <c r="H1160">
        <v>0</v>
      </c>
      <c r="I1160" t="s">
        <v>23</v>
      </c>
    </row>
    <row r="1161" spans="8:9" x14ac:dyDescent="0.3">
      <c r="H1161">
        <v>1</v>
      </c>
      <c r="I1161" t="s">
        <v>23</v>
      </c>
    </row>
    <row r="1162" spans="8:9" x14ac:dyDescent="0.3">
      <c r="H1162">
        <v>0</v>
      </c>
      <c r="I1162" t="s">
        <v>23</v>
      </c>
    </row>
    <row r="1163" spans="8:9" x14ac:dyDescent="0.3">
      <c r="H1163">
        <v>2</v>
      </c>
      <c r="I1163" t="s">
        <v>23</v>
      </c>
    </row>
    <row r="1164" spans="8:9" x14ac:dyDescent="0.3">
      <c r="H1164">
        <v>1</v>
      </c>
      <c r="I1164" t="s">
        <v>23</v>
      </c>
    </row>
    <row r="1165" spans="8:9" x14ac:dyDescent="0.3">
      <c r="H1165">
        <v>1</v>
      </c>
      <c r="I1165" t="s">
        <v>23</v>
      </c>
    </row>
    <row r="1166" spans="8:9" x14ac:dyDescent="0.3">
      <c r="H1166">
        <v>0</v>
      </c>
      <c r="I1166" t="s">
        <v>23</v>
      </c>
    </row>
    <row r="1167" spans="8:9" x14ac:dyDescent="0.3">
      <c r="H1167">
        <v>3</v>
      </c>
      <c r="I1167" t="s">
        <v>23</v>
      </c>
    </row>
    <row r="1168" spans="8:9" x14ac:dyDescent="0.3">
      <c r="H1168">
        <v>0</v>
      </c>
      <c r="I1168" t="s">
        <v>23</v>
      </c>
    </row>
    <row r="1169" spans="8:9" x14ac:dyDescent="0.3">
      <c r="H1169">
        <v>0</v>
      </c>
      <c r="I1169" t="s">
        <v>23</v>
      </c>
    </row>
    <row r="1170" spans="8:9" x14ac:dyDescent="0.3">
      <c r="H1170">
        <v>0</v>
      </c>
      <c r="I1170" t="s">
        <v>23</v>
      </c>
    </row>
    <row r="1171" spans="8:9" x14ac:dyDescent="0.3">
      <c r="H1171">
        <v>1</v>
      </c>
      <c r="I1171" t="s">
        <v>23</v>
      </c>
    </row>
    <row r="1172" spans="8:9" x14ac:dyDescent="0.3">
      <c r="H1172">
        <v>0</v>
      </c>
      <c r="I1172" t="s">
        <v>23</v>
      </c>
    </row>
    <row r="1173" spans="8:9" x14ac:dyDescent="0.3">
      <c r="H1173">
        <v>0</v>
      </c>
      <c r="I1173" t="s">
        <v>23</v>
      </c>
    </row>
    <row r="1174" spans="8:9" x14ac:dyDescent="0.3">
      <c r="H1174">
        <v>3</v>
      </c>
      <c r="I1174" t="s">
        <v>23</v>
      </c>
    </row>
    <row r="1175" spans="8:9" x14ac:dyDescent="0.3">
      <c r="H1175">
        <v>2</v>
      </c>
      <c r="I1175" t="s">
        <v>23</v>
      </c>
    </row>
    <row r="1176" spans="8:9" x14ac:dyDescent="0.3">
      <c r="H1176">
        <v>0</v>
      </c>
      <c r="I1176" t="s">
        <v>23</v>
      </c>
    </row>
    <row r="1177" spans="8:9" x14ac:dyDescent="0.3">
      <c r="H1177">
        <v>2</v>
      </c>
      <c r="I1177" t="s">
        <v>23</v>
      </c>
    </row>
    <row r="1178" spans="8:9" x14ac:dyDescent="0.3">
      <c r="H1178">
        <v>0</v>
      </c>
      <c r="I1178" t="s">
        <v>23</v>
      </c>
    </row>
    <row r="1179" spans="8:9" x14ac:dyDescent="0.3">
      <c r="H1179">
        <v>1</v>
      </c>
      <c r="I1179" t="s">
        <v>23</v>
      </c>
    </row>
    <row r="1180" spans="8:9" x14ac:dyDescent="0.3">
      <c r="H1180">
        <v>2</v>
      </c>
      <c r="I1180" t="s">
        <v>23</v>
      </c>
    </row>
    <row r="1181" spans="8:9" x14ac:dyDescent="0.3">
      <c r="H1181">
        <v>1</v>
      </c>
      <c r="I1181" t="s">
        <v>23</v>
      </c>
    </row>
    <row r="1182" spans="8:9" x14ac:dyDescent="0.3">
      <c r="H1182">
        <v>0</v>
      </c>
      <c r="I1182" t="s">
        <v>23</v>
      </c>
    </row>
    <row r="1183" spans="8:9" x14ac:dyDescent="0.3">
      <c r="H1183">
        <v>0</v>
      </c>
      <c r="I1183" t="s">
        <v>23</v>
      </c>
    </row>
    <row r="1184" spans="8:9" x14ac:dyDescent="0.3">
      <c r="H1184">
        <v>0</v>
      </c>
      <c r="I1184" t="s">
        <v>23</v>
      </c>
    </row>
    <row r="1185" spans="8:9" x14ac:dyDescent="0.3">
      <c r="H1185">
        <v>1</v>
      </c>
      <c r="I1185" t="s">
        <v>23</v>
      </c>
    </row>
    <row r="1186" spans="8:9" x14ac:dyDescent="0.3">
      <c r="H1186">
        <v>0</v>
      </c>
      <c r="I1186" t="s">
        <v>23</v>
      </c>
    </row>
    <row r="1187" spans="8:9" x14ac:dyDescent="0.3">
      <c r="H1187">
        <v>1</v>
      </c>
      <c r="I1187" t="s">
        <v>23</v>
      </c>
    </row>
    <row r="1188" spans="8:9" x14ac:dyDescent="0.3">
      <c r="H1188">
        <v>0</v>
      </c>
      <c r="I1188" t="s">
        <v>23</v>
      </c>
    </row>
    <row r="1189" spans="8:9" x14ac:dyDescent="0.3">
      <c r="H1189">
        <v>1</v>
      </c>
      <c r="I1189" t="s">
        <v>23</v>
      </c>
    </row>
    <row r="1190" spans="8:9" x14ac:dyDescent="0.3">
      <c r="H1190">
        <v>0</v>
      </c>
      <c r="I1190" t="s">
        <v>23</v>
      </c>
    </row>
    <row r="1191" spans="8:9" x14ac:dyDescent="0.3">
      <c r="H1191">
        <v>2</v>
      </c>
      <c r="I1191" t="s">
        <v>23</v>
      </c>
    </row>
    <row r="1192" spans="8:9" x14ac:dyDescent="0.3">
      <c r="H1192">
        <v>2</v>
      </c>
      <c r="I1192" t="s">
        <v>23</v>
      </c>
    </row>
    <row r="1193" spans="8:9" x14ac:dyDescent="0.3">
      <c r="H1193">
        <v>0</v>
      </c>
      <c r="I1193" t="s">
        <v>23</v>
      </c>
    </row>
    <row r="1194" spans="8:9" x14ac:dyDescent="0.3">
      <c r="H1194">
        <v>0</v>
      </c>
      <c r="I1194" t="s">
        <v>23</v>
      </c>
    </row>
    <row r="1195" spans="8:9" x14ac:dyDescent="0.3">
      <c r="H1195">
        <v>0</v>
      </c>
      <c r="I1195" t="s">
        <v>23</v>
      </c>
    </row>
    <row r="1196" spans="8:9" x14ac:dyDescent="0.3">
      <c r="H1196">
        <v>1</v>
      </c>
      <c r="I1196" t="s">
        <v>23</v>
      </c>
    </row>
    <row r="1197" spans="8:9" x14ac:dyDescent="0.3">
      <c r="H1197">
        <v>1</v>
      </c>
      <c r="I1197" t="s">
        <v>23</v>
      </c>
    </row>
    <row r="1198" spans="8:9" x14ac:dyDescent="0.3">
      <c r="H1198">
        <v>0</v>
      </c>
      <c r="I1198" t="s">
        <v>23</v>
      </c>
    </row>
    <row r="1199" spans="8:9" x14ac:dyDescent="0.3">
      <c r="H1199">
        <v>2</v>
      </c>
      <c r="I1199" t="s">
        <v>23</v>
      </c>
    </row>
    <row r="1200" spans="8:9" x14ac:dyDescent="0.3">
      <c r="H1200">
        <v>2</v>
      </c>
      <c r="I1200" t="s">
        <v>23</v>
      </c>
    </row>
    <row r="1201" spans="8:9" x14ac:dyDescent="0.3">
      <c r="H1201">
        <v>0</v>
      </c>
      <c r="I1201" t="s">
        <v>23</v>
      </c>
    </row>
    <row r="1202" spans="8:9" x14ac:dyDescent="0.3">
      <c r="H1202">
        <v>2</v>
      </c>
      <c r="I1202" t="s">
        <v>23</v>
      </c>
    </row>
    <row r="1203" spans="8:9" x14ac:dyDescent="0.3">
      <c r="H1203">
        <v>2</v>
      </c>
      <c r="I1203" t="s">
        <v>23</v>
      </c>
    </row>
    <row r="1204" spans="8:9" x14ac:dyDescent="0.3">
      <c r="H1204">
        <v>1</v>
      </c>
      <c r="I1204" t="s">
        <v>23</v>
      </c>
    </row>
    <row r="1205" spans="8:9" x14ac:dyDescent="0.3">
      <c r="H1205">
        <v>0</v>
      </c>
      <c r="I1205" t="s">
        <v>23</v>
      </c>
    </row>
    <row r="1206" spans="8:9" x14ac:dyDescent="0.3">
      <c r="H1206">
        <v>1</v>
      </c>
      <c r="I1206" t="s">
        <v>23</v>
      </c>
    </row>
    <row r="1207" spans="8:9" x14ac:dyDescent="0.3">
      <c r="H1207">
        <v>0</v>
      </c>
      <c r="I1207" t="s">
        <v>23</v>
      </c>
    </row>
    <row r="1208" spans="8:9" x14ac:dyDescent="0.3">
      <c r="H1208">
        <v>0</v>
      </c>
      <c r="I1208" t="s">
        <v>23</v>
      </c>
    </row>
    <row r="1209" spans="8:9" x14ac:dyDescent="0.3">
      <c r="H1209">
        <v>3</v>
      </c>
      <c r="I1209" t="s">
        <v>23</v>
      </c>
    </row>
    <row r="1210" spans="8:9" x14ac:dyDescent="0.3">
      <c r="H1210">
        <v>0</v>
      </c>
      <c r="I1210" t="s">
        <v>23</v>
      </c>
    </row>
    <row r="1211" spans="8:9" x14ac:dyDescent="0.3">
      <c r="H1211">
        <v>0</v>
      </c>
      <c r="I1211" t="s">
        <v>23</v>
      </c>
    </row>
    <row r="1212" spans="8:9" x14ac:dyDescent="0.3">
      <c r="H1212">
        <v>2</v>
      </c>
      <c r="I1212" t="s">
        <v>23</v>
      </c>
    </row>
    <row r="1213" spans="8:9" x14ac:dyDescent="0.3">
      <c r="H1213">
        <v>0</v>
      </c>
      <c r="I1213" t="s">
        <v>23</v>
      </c>
    </row>
    <row r="1214" spans="8:9" x14ac:dyDescent="0.3">
      <c r="H1214">
        <v>1</v>
      </c>
      <c r="I1214" t="s">
        <v>23</v>
      </c>
    </row>
    <row r="1215" spans="8:9" x14ac:dyDescent="0.3">
      <c r="H1215">
        <v>0</v>
      </c>
      <c r="I1215" t="s">
        <v>23</v>
      </c>
    </row>
    <row r="1216" spans="8:9" x14ac:dyDescent="0.3">
      <c r="H1216">
        <v>0</v>
      </c>
      <c r="I1216" t="s">
        <v>23</v>
      </c>
    </row>
    <row r="1217" spans="8:9" x14ac:dyDescent="0.3">
      <c r="H1217">
        <v>1</v>
      </c>
      <c r="I1217" t="s">
        <v>23</v>
      </c>
    </row>
    <row r="1218" spans="8:9" x14ac:dyDescent="0.3">
      <c r="H1218">
        <v>1</v>
      </c>
      <c r="I1218" t="s">
        <v>23</v>
      </c>
    </row>
    <row r="1219" spans="8:9" x14ac:dyDescent="0.3">
      <c r="H1219">
        <v>1</v>
      </c>
      <c r="I1219" t="s">
        <v>23</v>
      </c>
    </row>
    <row r="1220" spans="8:9" x14ac:dyDescent="0.3">
      <c r="H1220">
        <v>0</v>
      </c>
      <c r="I1220" t="s">
        <v>23</v>
      </c>
    </row>
    <row r="1221" spans="8:9" x14ac:dyDescent="0.3">
      <c r="H1221">
        <v>1</v>
      </c>
      <c r="I1221" t="s">
        <v>23</v>
      </c>
    </row>
    <row r="1222" spans="8:9" x14ac:dyDescent="0.3">
      <c r="H1222">
        <v>0</v>
      </c>
      <c r="I1222" t="s">
        <v>23</v>
      </c>
    </row>
    <row r="1223" spans="8:9" x14ac:dyDescent="0.3">
      <c r="H1223">
        <v>1</v>
      </c>
      <c r="I1223" t="s">
        <v>23</v>
      </c>
    </row>
    <row r="1224" spans="8:9" x14ac:dyDescent="0.3">
      <c r="H1224">
        <v>1</v>
      </c>
      <c r="I1224" t="s">
        <v>23</v>
      </c>
    </row>
    <row r="1225" spans="8:9" x14ac:dyDescent="0.3">
      <c r="H1225">
        <v>0</v>
      </c>
      <c r="I1225" t="s">
        <v>23</v>
      </c>
    </row>
    <row r="1226" spans="8:9" x14ac:dyDescent="0.3">
      <c r="H1226">
        <v>3</v>
      </c>
      <c r="I1226" t="s">
        <v>23</v>
      </c>
    </row>
    <row r="1227" spans="8:9" x14ac:dyDescent="0.3">
      <c r="H1227">
        <v>0</v>
      </c>
      <c r="I1227" t="s">
        <v>23</v>
      </c>
    </row>
    <row r="1228" spans="8:9" x14ac:dyDescent="0.3">
      <c r="H1228">
        <v>1</v>
      </c>
      <c r="I1228" t="s">
        <v>23</v>
      </c>
    </row>
    <row r="1229" spans="8:9" x14ac:dyDescent="0.3">
      <c r="H1229">
        <v>0</v>
      </c>
      <c r="I1229" t="s">
        <v>23</v>
      </c>
    </row>
    <row r="1230" spans="8:9" x14ac:dyDescent="0.3">
      <c r="H1230">
        <v>1</v>
      </c>
      <c r="I1230" t="s">
        <v>23</v>
      </c>
    </row>
    <row r="1231" spans="8:9" x14ac:dyDescent="0.3">
      <c r="H1231">
        <v>0</v>
      </c>
      <c r="I1231" t="s">
        <v>23</v>
      </c>
    </row>
    <row r="1232" spans="8:9" x14ac:dyDescent="0.3">
      <c r="H1232">
        <v>0</v>
      </c>
      <c r="I1232" t="s">
        <v>23</v>
      </c>
    </row>
    <row r="1233" spans="8:9" x14ac:dyDescent="0.3">
      <c r="H1233">
        <v>1</v>
      </c>
      <c r="I1233" t="s">
        <v>23</v>
      </c>
    </row>
    <row r="1234" spans="8:9" x14ac:dyDescent="0.3">
      <c r="H1234">
        <v>0</v>
      </c>
      <c r="I1234" t="s">
        <v>23</v>
      </c>
    </row>
    <row r="1235" spans="8:9" x14ac:dyDescent="0.3">
      <c r="H1235">
        <v>0</v>
      </c>
      <c r="I1235" t="s">
        <v>23</v>
      </c>
    </row>
    <row r="1236" spans="8:9" x14ac:dyDescent="0.3">
      <c r="H1236">
        <v>3</v>
      </c>
      <c r="I1236" t="s">
        <v>23</v>
      </c>
    </row>
    <row r="1237" spans="8:9" x14ac:dyDescent="0.3">
      <c r="H1237">
        <v>3</v>
      </c>
      <c r="I1237" t="s">
        <v>23</v>
      </c>
    </row>
    <row r="1238" spans="8:9" x14ac:dyDescent="0.3">
      <c r="H1238">
        <v>2</v>
      </c>
      <c r="I1238" t="s">
        <v>23</v>
      </c>
    </row>
    <row r="1239" spans="8:9" x14ac:dyDescent="0.3">
      <c r="H1239">
        <v>0</v>
      </c>
      <c r="I1239" t="s">
        <v>23</v>
      </c>
    </row>
    <row r="1240" spans="8:9" x14ac:dyDescent="0.3">
      <c r="H1240">
        <v>3</v>
      </c>
      <c r="I1240" t="s">
        <v>23</v>
      </c>
    </row>
    <row r="1241" spans="8:9" x14ac:dyDescent="0.3">
      <c r="H1241">
        <v>0</v>
      </c>
      <c r="I1241" t="s">
        <v>23</v>
      </c>
    </row>
    <row r="1242" spans="8:9" x14ac:dyDescent="0.3">
      <c r="H1242">
        <v>1</v>
      </c>
      <c r="I1242" t="s">
        <v>23</v>
      </c>
    </row>
    <row r="1243" spans="8:9" x14ac:dyDescent="0.3">
      <c r="H1243">
        <v>2</v>
      </c>
      <c r="I1243" t="s">
        <v>23</v>
      </c>
    </row>
    <row r="1244" spans="8:9" x14ac:dyDescent="0.3">
      <c r="H1244">
        <v>2</v>
      </c>
      <c r="I1244" t="s">
        <v>23</v>
      </c>
    </row>
    <row r="1245" spans="8:9" x14ac:dyDescent="0.3">
      <c r="H1245">
        <v>0</v>
      </c>
      <c r="I1245" t="s">
        <v>23</v>
      </c>
    </row>
    <row r="1246" spans="8:9" x14ac:dyDescent="0.3">
      <c r="H1246">
        <v>0</v>
      </c>
      <c r="I1246" t="s">
        <v>23</v>
      </c>
    </row>
    <row r="1247" spans="8:9" x14ac:dyDescent="0.3">
      <c r="H1247">
        <v>0</v>
      </c>
      <c r="I1247" t="s">
        <v>23</v>
      </c>
    </row>
    <row r="1248" spans="8:9" x14ac:dyDescent="0.3">
      <c r="H1248">
        <v>3</v>
      </c>
      <c r="I1248" t="s">
        <v>23</v>
      </c>
    </row>
    <row r="1249" spans="8:9" x14ac:dyDescent="0.3">
      <c r="H1249">
        <v>1</v>
      </c>
      <c r="I1249" t="s">
        <v>23</v>
      </c>
    </row>
    <row r="1250" spans="8:9" x14ac:dyDescent="0.3">
      <c r="H1250">
        <v>0</v>
      </c>
      <c r="I1250" t="s">
        <v>23</v>
      </c>
    </row>
    <row r="1251" spans="8:9" x14ac:dyDescent="0.3">
      <c r="H1251">
        <v>1</v>
      </c>
      <c r="I1251" t="s">
        <v>23</v>
      </c>
    </row>
    <row r="1252" spans="8:9" x14ac:dyDescent="0.3">
      <c r="H1252">
        <v>0</v>
      </c>
      <c r="I1252" t="s">
        <v>23</v>
      </c>
    </row>
    <row r="1253" spans="8:9" x14ac:dyDescent="0.3">
      <c r="H1253">
        <v>0</v>
      </c>
      <c r="I1253" t="s">
        <v>23</v>
      </c>
    </row>
    <row r="1254" spans="8:9" x14ac:dyDescent="0.3">
      <c r="H1254">
        <v>0</v>
      </c>
      <c r="I1254" t="s">
        <v>23</v>
      </c>
    </row>
    <row r="1255" spans="8:9" x14ac:dyDescent="0.3">
      <c r="H1255">
        <v>0</v>
      </c>
      <c r="I1255" t="s">
        <v>23</v>
      </c>
    </row>
    <row r="1256" spans="8:9" x14ac:dyDescent="0.3">
      <c r="H1256">
        <v>1</v>
      </c>
      <c r="I1256" t="s">
        <v>23</v>
      </c>
    </row>
    <row r="1257" spans="8:9" x14ac:dyDescent="0.3">
      <c r="H1257">
        <v>0</v>
      </c>
      <c r="I1257" t="s">
        <v>23</v>
      </c>
    </row>
    <row r="1258" spans="8:9" x14ac:dyDescent="0.3">
      <c r="H1258">
        <v>0</v>
      </c>
      <c r="I1258" t="s">
        <v>23</v>
      </c>
    </row>
    <row r="1259" spans="8:9" x14ac:dyDescent="0.3">
      <c r="H1259">
        <v>0</v>
      </c>
      <c r="I1259" t="s">
        <v>23</v>
      </c>
    </row>
    <row r="1260" spans="8:9" x14ac:dyDescent="0.3">
      <c r="H1260">
        <v>0</v>
      </c>
      <c r="I1260" t="s">
        <v>23</v>
      </c>
    </row>
    <row r="1261" spans="8:9" x14ac:dyDescent="0.3">
      <c r="H1261">
        <v>0</v>
      </c>
      <c r="I1261" t="s">
        <v>23</v>
      </c>
    </row>
    <row r="1262" spans="8:9" x14ac:dyDescent="0.3">
      <c r="H1262">
        <v>0</v>
      </c>
      <c r="I1262" t="s">
        <v>23</v>
      </c>
    </row>
    <row r="1263" spans="8:9" x14ac:dyDescent="0.3">
      <c r="H1263">
        <v>0</v>
      </c>
      <c r="I1263" t="s">
        <v>23</v>
      </c>
    </row>
    <row r="1264" spans="8:9" x14ac:dyDescent="0.3">
      <c r="H1264">
        <v>1</v>
      </c>
      <c r="I1264" t="s">
        <v>23</v>
      </c>
    </row>
    <row r="1265" spans="8:9" x14ac:dyDescent="0.3">
      <c r="H1265">
        <v>0</v>
      </c>
      <c r="I1265" t="s">
        <v>23</v>
      </c>
    </row>
    <row r="1266" spans="8:9" x14ac:dyDescent="0.3">
      <c r="H1266">
        <v>0</v>
      </c>
      <c r="I1266" t="s">
        <v>23</v>
      </c>
    </row>
    <row r="1267" spans="8:9" x14ac:dyDescent="0.3">
      <c r="H1267">
        <v>0</v>
      </c>
      <c r="I1267" t="s">
        <v>23</v>
      </c>
    </row>
    <row r="1268" spans="8:9" x14ac:dyDescent="0.3">
      <c r="H1268">
        <v>2</v>
      </c>
      <c r="I1268" t="s">
        <v>23</v>
      </c>
    </row>
    <row r="1269" spans="8:9" x14ac:dyDescent="0.3">
      <c r="H1269">
        <v>0</v>
      </c>
      <c r="I1269" t="s">
        <v>23</v>
      </c>
    </row>
    <row r="1270" spans="8:9" x14ac:dyDescent="0.3">
      <c r="H1270">
        <v>0</v>
      </c>
      <c r="I1270" t="s">
        <v>23</v>
      </c>
    </row>
    <row r="1271" spans="8:9" x14ac:dyDescent="0.3">
      <c r="H1271">
        <v>0</v>
      </c>
      <c r="I1271" t="s">
        <v>23</v>
      </c>
    </row>
    <row r="1272" spans="8:9" x14ac:dyDescent="0.3">
      <c r="H1272">
        <v>2</v>
      </c>
      <c r="I1272" t="s">
        <v>23</v>
      </c>
    </row>
    <row r="1273" spans="8:9" x14ac:dyDescent="0.3">
      <c r="H1273">
        <v>1</v>
      </c>
      <c r="I1273" t="s">
        <v>23</v>
      </c>
    </row>
    <row r="1274" spans="8:9" x14ac:dyDescent="0.3">
      <c r="H1274">
        <v>0</v>
      </c>
      <c r="I1274" t="s">
        <v>23</v>
      </c>
    </row>
    <row r="1275" spans="8:9" x14ac:dyDescent="0.3">
      <c r="H1275">
        <v>0</v>
      </c>
      <c r="I1275" t="s">
        <v>23</v>
      </c>
    </row>
    <row r="1276" spans="8:9" x14ac:dyDescent="0.3">
      <c r="H1276">
        <v>1</v>
      </c>
      <c r="I1276" t="s">
        <v>23</v>
      </c>
    </row>
    <row r="1277" spans="8:9" x14ac:dyDescent="0.3">
      <c r="H1277">
        <v>2</v>
      </c>
      <c r="I1277" t="s">
        <v>23</v>
      </c>
    </row>
    <row r="1278" spans="8:9" x14ac:dyDescent="0.3">
      <c r="H1278">
        <v>2</v>
      </c>
      <c r="I1278" t="s">
        <v>23</v>
      </c>
    </row>
    <row r="1279" spans="8:9" x14ac:dyDescent="0.3">
      <c r="H1279">
        <v>1</v>
      </c>
      <c r="I1279" t="s">
        <v>23</v>
      </c>
    </row>
    <row r="1280" spans="8:9" x14ac:dyDescent="0.3">
      <c r="H1280">
        <v>1</v>
      </c>
      <c r="I1280" t="s">
        <v>23</v>
      </c>
    </row>
    <row r="1281" spans="8:9" x14ac:dyDescent="0.3">
      <c r="H1281">
        <v>0</v>
      </c>
      <c r="I1281" t="s">
        <v>23</v>
      </c>
    </row>
    <row r="1282" spans="8:9" x14ac:dyDescent="0.3">
      <c r="H1282">
        <v>2</v>
      </c>
      <c r="I1282" t="s">
        <v>23</v>
      </c>
    </row>
    <row r="1283" spans="8:9" x14ac:dyDescent="0.3">
      <c r="H1283">
        <v>1</v>
      </c>
      <c r="I1283" t="s">
        <v>23</v>
      </c>
    </row>
    <row r="1284" spans="8:9" x14ac:dyDescent="0.3">
      <c r="H1284">
        <v>1</v>
      </c>
      <c r="I1284" t="s">
        <v>23</v>
      </c>
    </row>
    <row r="1285" spans="8:9" x14ac:dyDescent="0.3">
      <c r="H1285">
        <v>0</v>
      </c>
      <c r="I1285" t="s">
        <v>23</v>
      </c>
    </row>
    <row r="1286" spans="8:9" x14ac:dyDescent="0.3">
      <c r="H1286">
        <v>0</v>
      </c>
      <c r="I1286" t="s">
        <v>23</v>
      </c>
    </row>
    <row r="1287" spans="8:9" x14ac:dyDescent="0.3">
      <c r="H1287">
        <v>0</v>
      </c>
      <c r="I1287" t="s">
        <v>23</v>
      </c>
    </row>
    <row r="1288" spans="8:9" x14ac:dyDescent="0.3">
      <c r="H1288">
        <v>1</v>
      </c>
      <c r="I1288" t="s">
        <v>23</v>
      </c>
    </row>
    <row r="1289" spans="8:9" x14ac:dyDescent="0.3">
      <c r="H1289">
        <v>2</v>
      </c>
      <c r="I1289" t="s">
        <v>23</v>
      </c>
    </row>
    <row r="1290" spans="8:9" x14ac:dyDescent="0.3">
      <c r="H1290">
        <v>3</v>
      </c>
      <c r="I1290" t="s">
        <v>23</v>
      </c>
    </row>
    <row r="1291" spans="8:9" x14ac:dyDescent="0.3">
      <c r="H1291">
        <v>0</v>
      </c>
      <c r="I1291" t="s">
        <v>23</v>
      </c>
    </row>
    <row r="1292" spans="8:9" x14ac:dyDescent="0.3">
      <c r="H1292">
        <v>0</v>
      </c>
      <c r="I1292" t="s">
        <v>23</v>
      </c>
    </row>
    <row r="1293" spans="8:9" x14ac:dyDescent="0.3">
      <c r="H1293">
        <v>0</v>
      </c>
      <c r="I1293" t="s">
        <v>23</v>
      </c>
    </row>
    <row r="1294" spans="8:9" x14ac:dyDescent="0.3">
      <c r="H1294">
        <v>0</v>
      </c>
      <c r="I1294" t="s">
        <v>23</v>
      </c>
    </row>
    <row r="1295" spans="8:9" x14ac:dyDescent="0.3">
      <c r="H1295">
        <v>1</v>
      </c>
      <c r="I1295" t="s">
        <v>23</v>
      </c>
    </row>
    <row r="1296" spans="8:9" x14ac:dyDescent="0.3">
      <c r="H1296">
        <v>0</v>
      </c>
      <c r="I1296" t="s">
        <v>23</v>
      </c>
    </row>
    <row r="1297" spans="8:9" x14ac:dyDescent="0.3">
      <c r="H1297">
        <v>2</v>
      </c>
      <c r="I1297" t="s">
        <v>23</v>
      </c>
    </row>
    <row r="1298" spans="8:9" x14ac:dyDescent="0.3">
      <c r="H1298">
        <v>0</v>
      </c>
      <c r="I1298" t="s">
        <v>23</v>
      </c>
    </row>
    <row r="1299" spans="8:9" x14ac:dyDescent="0.3">
      <c r="H1299">
        <v>2</v>
      </c>
      <c r="I1299" t="s">
        <v>23</v>
      </c>
    </row>
    <row r="1300" spans="8:9" x14ac:dyDescent="0.3">
      <c r="H1300">
        <v>0</v>
      </c>
      <c r="I1300" t="s">
        <v>23</v>
      </c>
    </row>
    <row r="1301" spans="8:9" x14ac:dyDescent="0.3">
      <c r="H1301">
        <v>1</v>
      </c>
      <c r="I1301" t="s">
        <v>23</v>
      </c>
    </row>
    <row r="1302" spans="8:9" x14ac:dyDescent="0.3">
      <c r="H1302">
        <v>2</v>
      </c>
      <c r="I1302" t="s">
        <v>23</v>
      </c>
    </row>
    <row r="1303" spans="8:9" x14ac:dyDescent="0.3">
      <c r="H1303">
        <v>2</v>
      </c>
      <c r="I1303" t="s">
        <v>23</v>
      </c>
    </row>
    <row r="1304" spans="8:9" x14ac:dyDescent="0.3">
      <c r="H1304">
        <v>2</v>
      </c>
      <c r="I1304" t="s">
        <v>23</v>
      </c>
    </row>
    <row r="1305" spans="8:9" x14ac:dyDescent="0.3">
      <c r="H1305">
        <v>1</v>
      </c>
      <c r="I1305" t="s">
        <v>23</v>
      </c>
    </row>
    <row r="1306" spans="8:9" x14ac:dyDescent="0.3">
      <c r="H1306">
        <v>0</v>
      </c>
      <c r="I1306" t="s">
        <v>23</v>
      </c>
    </row>
    <row r="1307" spans="8:9" x14ac:dyDescent="0.3">
      <c r="H1307">
        <v>0</v>
      </c>
      <c r="I1307" t="s">
        <v>23</v>
      </c>
    </row>
    <row r="1308" spans="8:9" x14ac:dyDescent="0.3">
      <c r="H1308">
        <v>1</v>
      </c>
      <c r="I1308" t="s">
        <v>23</v>
      </c>
    </row>
    <row r="1309" spans="8:9" x14ac:dyDescent="0.3">
      <c r="H1309">
        <v>0</v>
      </c>
      <c r="I1309" t="s">
        <v>23</v>
      </c>
    </row>
    <row r="1310" spans="8:9" x14ac:dyDescent="0.3">
      <c r="H1310">
        <v>1</v>
      </c>
      <c r="I1310" t="s">
        <v>23</v>
      </c>
    </row>
    <row r="1311" spans="8:9" x14ac:dyDescent="0.3">
      <c r="H1311">
        <v>0</v>
      </c>
      <c r="I1311" t="s">
        <v>23</v>
      </c>
    </row>
    <row r="1312" spans="8:9" x14ac:dyDescent="0.3">
      <c r="H1312">
        <v>2</v>
      </c>
      <c r="I1312" t="s">
        <v>23</v>
      </c>
    </row>
    <row r="1313" spans="8:9" x14ac:dyDescent="0.3">
      <c r="H1313">
        <v>1</v>
      </c>
      <c r="I1313" t="s">
        <v>23</v>
      </c>
    </row>
    <row r="1314" spans="8:9" x14ac:dyDescent="0.3">
      <c r="H1314">
        <v>0</v>
      </c>
      <c r="I1314" t="s">
        <v>23</v>
      </c>
    </row>
    <row r="1315" spans="8:9" x14ac:dyDescent="0.3">
      <c r="H1315">
        <v>0</v>
      </c>
      <c r="I1315" t="s">
        <v>23</v>
      </c>
    </row>
    <row r="1316" spans="8:9" x14ac:dyDescent="0.3">
      <c r="H1316">
        <v>1</v>
      </c>
      <c r="I1316" t="s">
        <v>23</v>
      </c>
    </row>
    <row r="1317" spans="8:9" x14ac:dyDescent="0.3">
      <c r="H1317">
        <v>0</v>
      </c>
      <c r="I1317" t="s">
        <v>23</v>
      </c>
    </row>
    <row r="1318" spans="8:9" x14ac:dyDescent="0.3">
      <c r="H1318">
        <v>1</v>
      </c>
      <c r="I1318" t="s">
        <v>23</v>
      </c>
    </row>
    <row r="1319" spans="8:9" x14ac:dyDescent="0.3">
      <c r="H1319">
        <v>0</v>
      </c>
      <c r="I1319" t="s">
        <v>23</v>
      </c>
    </row>
    <row r="1320" spans="8:9" x14ac:dyDescent="0.3">
      <c r="H1320">
        <v>1</v>
      </c>
      <c r="I1320" t="s">
        <v>23</v>
      </c>
    </row>
    <row r="1321" spans="8:9" x14ac:dyDescent="0.3">
      <c r="H1321">
        <v>3</v>
      </c>
      <c r="I1321" t="s">
        <v>23</v>
      </c>
    </row>
    <row r="1322" spans="8:9" x14ac:dyDescent="0.3">
      <c r="H1322">
        <v>2</v>
      </c>
      <c r="I1322" t="s">
        <v>23</v>
      </c>
    </row>
    <row r="1323" spans="8:9" x14ac:dyDescent="0.3">
      <c r="H1323">
        <v>0</v>
      </c>
      <c r="I1323" t="s">
        <v>23</v>
      </c>
    </row>
    <row r="1324" spans="8:9" x14ac:dyDescent="0.3">
      <c r="H1324">
        <v>1</v>
      </c>
      <c r="I1324" t="s">
        <v>23</v>
      </c>
    </row>
    <row r="1325" spans="8:9" x14ac:dyDescent="0.3">
      <c r="H1325">
        <v>0</v>
      </c>
      <c r="I1325" t="s">
        <v>23</v>
      </c>
    </row>
    <row r="1326" spans="8:9" x14ac:dyDescent="0.3">
      <c r="H1326">
        <v>1</v>
      </c>
      <c r="I1326" t="s">
        <v>23</v>
      </c>
    </row>
    <row r="1327" spans="8:9" x14ac:dyDescent="0.3">
      <c r="H1327">
        <v>0</v>
      </c>
      <c r="I1327" t="s">
        <v>23</v>
      </c>
    </row>
    <row r="1328" spans="8:9" x14ac:dyDescent="0.3">
      <c r="H1328">
        <v>0</v>
      </c>
      <c r="I1328" t="s">
        <v>23</v>
      </c>
    </row>
    <row r="1329" spans="8:9" x14ac:dyDescent="0.3">
      <c r="H1329">
        <v>0</v>
      </c>
      <c r="I1329" t="s">
        <v>23</v>
      </c>
    </row>
    <row r="1330" spans="8:9" x14ac:dyDescent="0.3">
      <c r="H1330">
        <v>0</v>
      </c>
      <c r="I1330" t="s">
        <v>23</v>
      </c>
    </row>
    <row r="1331" spans="8:9" x14ac:dyDescent="0.3">
      <c r="H1331">
        <v>0</v>
      </c>
      <c r="I1331" t="s">
        <v>23</v>
      </c>
    </row>
    <row r="1332" spans="8:9" x14ac:dyDescent="0.3">
      <c r="H1332">
        <v>1</v>
      </c>
      <c r="I1332" t="s">
        <v>23</v>
      </c>
    </row>
    <row r="1333" spans="8:9" x14ac:dyDescent="0.3">
      <c r="H1333">
        <v>0</v>
      </c>
      <c r="I1333" t="s">
        <v>23</v>
      </c>
    </row>
    <row r="1334" spans="8:9" x14ac:dyDescent="0.3">
      <c r="H1334">
        <v>1</v>
      </c>
      <c r="I1334" t="s">
        <v>23</v>
      </c>
    </row>
    <row r="1335" spans="8:9" x14ac:dyDescent="0.3">
      <c r="H1335">
        <v>0</v>
      </c>
      <c r="I1335" t="s">
        <v>23</v>
      </c>
    </row>
    <row r="1336" spans="8:9" x14ac:dyDescent="0.3">
      <c r="H1336">
        <v>1</v>
      </c>
      <c r="I1336" t="s">
        <v>23</v>
      </c>
    </row>
    <row r="1337" spans="8:9" x14ac:dyDescent="0.3">
      <c r="H1337">
        <v>1</v>
      </c>
      <c r="I1337" t="s">
        <v>23</v>
      </c>
    </row>
    <row r="1338" spans="8:9" x14ac:dyDescent="0.3">
      <c r="H1338">
        <v>0</v>
      </c>
      <c r="I1338" t="s">
        <v>23</v>
      </c>
    </row>
    <row r="1339" spans="8:9" x14ac:dyDescent="0.3">
      <c r="H1339">
        <v>0</v>
      </c>
      <c r="I1339" t="s">
        <v>23</v>
      </c>
    </row>
    <row r="1340" spans="8:9" x14ac:dyDescent="0.3">
      <c r="H1340">
        <v>3</v>
      </c>
      <c r="I1340" t="s">
        <v>23</v>
      </c>
    </row>
    <row r="1341" spans="8:9" x14ac:dyDescent="0.3">
      <c r="H1341">
        <v>0</v>
      </c>
      <c r="I1341" t="s">
        <v>23</v>
      </c>
    </row>
    <row r="1342" spans="8:9" x14ac:dyDescent="0.3">
      <c r="H1342">
        <v>2</v>
      </c>
      <c r="I1342" t="s">
        <v>23</v>
      </c>
    </row>
    <row r="1343" spans="8:9" x14ac:dyDescent="0.3">
      <c r="H1343">
        <v>1</v>
      </c>
      <c r="I1343" t="s">
        <v>23</v>
      </c>
    </row>
    <row r="1344" spans="8:9" x14ac:dyDescent="0.3">
      <c r="H1344">
        <v>1</v>
      </c>
      <c r="I1344" t="s">
        <v>23</v>
      </c>
    </row>
    <row r="1345" spans="8:9" x14ac:dyDescent="0.3">
      <c r="H1345">
        <v>2</v>
      </c>
      <c r="I1345" t="s">
        <v>23</v>
      </c>
    </row>
    <row r="1346" spans="8:9" x14ac:dyDescent="0.3">
      <c r="H1346">
        <v>1</v>
      </c>
      <c r="I1346" t="s">
        <v>23</v>
      </c>
    </row>
    <row r="1347" spans="8:9" x14ac:dyDescent="0.3">
      <c r="H1347">
        <v>1</v>
      </c>
      <c r="I1347" t="s">
        <v>23</v>
      </c>
    </row>
    <row r="1348" spans="8:9" x14ac:dyDescent="0.3">
      <c r="H1348">
        <v>0</v>
      </c>
      <c r="I1348" t="s">
        <v>23</v>
      </c>
    </row>
    <row r="1349" spans="8:9" x14ac:dyDescent="0.3">
      <c r="H1349">
        <v>0</v>
      </c>
      <c r="I1349" t="s">
        <v>23</v>
      </c>
    </row>
    <row r="1350" spans="8:9" x14ac:dyDescent="0.3">
      <c r="H1350">
        <v>1</v>
      </c>
      <c r="I1350" t="s">
        <v>23</v>
      </c>
    </row>
    <row r="1351" spans="8:9" x14ac:dyDescent="0.3">
      <c r="H1351">
        <v>1</v>
      </c>
      <c r="I1351" t="s">
        <v>23</v>
      </c>
    </row>
    <row r="1352" spans="8:9" x14ac:dyDescent="0.3">
      <c r="H1352">
        <v>1</v>
      </c>
      <c r="I1352" t="s">
        <v>23</v>
      </c>
    </row>
    <row r="1353" spans="8:9" x14ac:dyDescent="0.3">
      <c r="H1353">
        <v>2</v>
      </c>
      <c r="I1353" t="s">
        <v>23</v>
      </c>
    </row>
    <row r="1354" spans="8:9" x14ac:dyDescent="0.3">
      <c r="H1354">
        <v>1</v>
      </c>
      <c r="I1354" t="s">
        <v>23</v>
      </c>
    </row>
    <row r="1355" spans="8:9" x14ac:dyDescent="0.3">
      <c r="H1355">
        <v>1</v>
      </c>
      <c r="I1355" t="s">
        <v>23</v>
      </c>
    </row>
    <row r="1356" spans="8:9" x14ac:dyDescent="0.3">
      <c r="H1356">
        <v>0</v>
      </c>
      <c r="I1356" t="s">
        <v>23</v>
      </c>
    </row>
    <row r="1357" spans="8:9" x14ac:dyDescent="0.3">
      <c r="H1357">
        <v>1</v>
      </c>
      <c r="I1357" t="s">
        <v>23</v>
      </c>
    </row>
    <row r="1358" spans="8:9" x14ac:dyDescent="0.3">
      <c r="H1358">
        <v>1</v>
      </c>
      <c r="I1358" t="s">
        <v>23</v>
      </c>
    </row>
    <row r="1359" spans="8:9" x14ac:dyDescent="0.3">
      <c r="H1359">
        <v>0</v>
      </c>
      <c r="I1359" t="s">
        <v>23</v>
      </c>
    </row>
    <row r="1360" spans="8:9" x14ac:dyDescent="0.3">
      <c r="H1360">
        <v>1</v>
      </c>
      <c r="I1360" t="s">
        <v>23</v>
      </c>
    </row>
    <row r="1361" spans="8:9" x14ac:dyDescent="0.3">
      <c r="H1361">
        <v>0</v>
      </c>
      <c r="I1361" t="s">
        <v>23</v>
      </c>
    </row>
    <row r="1362" spans="8:9" x14ac:dyDescent="0.3">
      <c r="H1362">
        <v>0</v>
      </c>
      <c r="I1362" t="s">
        <v>23</v>
      </c>
    </row>
    <row r="1363" spans="8:9" x14ac:dyDescent="0.3">
      <c r="H1363">
        <v>0</v>
      </c>
      <c r="I1363" t="s">
        <v>23</v>
      </c>
    </row>
    <row r="1364" spans="8:9" x14ac:dyDescent="0.3">
      <c r="H1364">
        <v>1</v>
      </c>
      <c r="I1364" t="s">
        <v>23</v>
      </c>
    </row>
    <row r="1365" spans="8:9" x14ac:dyDescent="0.3">
      <c r="H1365">
        <v>1</v>
      </c>
      <c r="I1365" t="s">
        <v>23</v>
      </c>
    </row>
    <row r="1366" spans="8:9" x14ac:dyDescent="0.3">
      <c r="H1366">
        <v>1</v>
      </c>
      <c r="I1366" t="s">
        <v>23</v>
      </c>
    </row>
    <row r="1367" spans="8:9" x14ac:dyDescent="0.3">
      <c r="H1367">
        <v>1</v>
      </c>
      <c r="I1367" t="s">
        <v>23</v>
      </c>
    </row>
    <row r="1368" spans="8:9" x14ac:dyDescent="0.3">
      <c r="H1368">
        <v>1</v>
      </c>
      <c r="I1368" t="s">
        <v>23</v>
      </c>
    </row>
    <row r="1369" spans="8:9" x14ac:dyDescent="0.3">
      <c r="H1369">
        <v>0</v>
      </c>
      <c r="I1369" t="s">
        <v>23</v>
      </c>
    </row>
    <row r="1370" spans="8:9" x14ac:dyDescent="0.3">
      <c r="H1370">
        <v>2</v>
      </c>
      <c r="I1370" t="s">
        <v>23</v>
      </c>
    </row>
    <row r="1371" spans="8:9" x14ac:dyDescent="0.3">
      <c r="H1371">
        <v>1</v>
      </c>
      <c r="I1371" t="s">
        <v>23</v>
      </c>
    </row>
    <row r="1372" spans="8:9" x14ac:dyDescent="0.3">
      <c r="H1372">
        <v>1</v>
      </c>
      <c r="I1372" t="s">
        <v>23</v>
      </c>
    </row>
    <row r="1373" spans="8:9" x14ac:dyDescent="0.3">
      <c r="H1373">
        <v>0</v>
      </c>
      <c r="I1373" t="s">
        <v>23</v>
      </c>
    </row>
    <row r="1374" spans="8:9" x14ac:dyDescent="0.3">
      <c r="H1374">
        <v>3</v>
      </c>
      <c r="I1374" t="s">
        <v>23</v>
      </c>
    </row>
    <row r="1375" spans="8:9" x14ac:dyDescent="0.3">
      <c r="H1375">
        <v>0</v>
      </c>
      <c r="I1375" t="s">
        <v>23</v>
      </c>
    </row>
    <row r="1376" spans="8:9" x14ac:dyDescent="0.3">
      <c r="H1376">
        <v>1</v>
      </c>
      <c r="I1376" t="s">
        <v>23</v>
      </c>
    </row>
    <row r="1377" spans="8:9" x14ac:dyDescent="0.3">
      <c r="H1377">
        <v>1</v>
      </c>
      <c r="I1377" t="s">
        <v>23</v>
      </c>
    </row>
    <row r="1378" spans="8:9" x14ac:dyDescent="0.3">
      <c r="H1378">
        <v>0</v>
      </c>
      <c r="I1378" t="s">
        <v>23</v>
      </c>
    </row>
    <row r="1379" spans="8:9" x14ac:dyDescent="0.3">
      <c r="H1379">
        <v>1</v>
      </c>
      <c r="I1379" t="s">
        <v>23</v>
      </c>
    </row>
    <row r="1380" spans="8:9" x14ac:dyDescent="0.3">
      <c r="H1380">
        <v>0</v>
      </c>
      <c r="I1380" t="s">
        <v>23</v>
      </c>
    </row>
    <row r="1381" spans="8:9" x14ac:dyDescent="0.3">
      <c r="H1381">
        <v>2</v>
      </c>
      <c r="I1381" t="s">
        <v>23</v>
      </c>
    </row>
    <row r="1382" spans="8:9" x14ac:dyDescent="0.3">
      <c r="H1382">
        <v>1</v>
      </c>
      <c r="I1382" t="s">
        <v>23</v>
      </c>
    </row>
    <row r="1383" spans="8:9" x14ac:dyDescent="0.3">
      <c r="H1383">
        <v>1</v>
      </c>
      <c r="I1383" t="s">
        <v>23</v>
      </c>
    </row>
    <row r="1384" spans="8:9" x14ac:dyDescent="0.3">
      <c r="H1384">
        <v>3</v>
      </c>
      <c r="I1384" t="s">
        <v>23</v>
      </c>
    </row>
    <row r="1385" spans="8:9" x14ac:dyDescent="0.3">
      <c r="H1385">
        <v>2</v>
      </c>
      <c r="I1385" t="s">
        <v>23</v>
      </c>
    </row>
    <row r="1386" spans="8:9" x14ac:dyDescent="0.3">
      <c r="H1386">
        <v>0</v>
      </c>
      <c r="I1386" t="s">
        <v>23</v>
      </c>
    </row>
    <row r="1387" spans="8:9" x14ac:dyDescent="0.3">
      <c r="H1387">
        <v>1</v>
      </c>
      <c r="I1387" t="s">
        <v>23</v>
      </c>
    </row>
    <row r="1388" spans="8:9" x14ac:dyDescent="0.3">
      <c r="H1388">
        <v>1</v>
      </c>
      <c r="I1388" t="s">
        <v>23</v>
      </c>
    </row>
    <row r="1389" spans="8:9" x14ac:dyDescent="0.3">
      <c r="H1389">
        <v>1</v>
      </c>
      <c r="I1389" t="s">
        <v>23</v>
      </c>
    </row>
    <row r="1390" spans="8:9" x14ac:dyDescent="0.3">
      <c r="H1390">
        <v>3</v>
      </c>
      <c r="I1390" t="s">
        <v>23</v>
      </c>
    </row>
    <row r="1391" spans="8:9" x14ac:dyDescent="0.3">
      <c r="H1391">
        <v>0</v>
      </c>
      <c r="I1391" t="s">
        <v>23</v>
      </c>
    </row>
    <row r="1392" spans="8:9" x14ac:dyDescent="0.3">
      <c r="H1392">
        <v>1</v>
      </c>
      <c r="I1392" t="s">
        <v>23</v>
      </c>
    </row>
    <row r="1393" spans="8:9" x14ac:dyDescent="0.3">
      <c r="H1393">
        <v>0</v>
      </c>
      <c r="I1393" t="s">
        <v>23</v>
      </c>
    </row>
    <row r="1394" spans="8:9" x14ac:dyDescent="0.3">
      <c r="H1394">
        <v>1</v>
      </c>
      <c r="I1394" t="s">
        <v>23</v>
      </c>
    </row>
    <row r="1395" spans="8:9" x14ac:dyDescent="0.3">
      <c r="H1395">
        <v>0</v>
      </c>
      <c r="I1395" t="s">
        <v>23</v>
      </c>
    </row>
    <row r="1396" spans="8:9" x14ac:dyDescent="0.3">
      <c r="H1396">
        <v>0</v>
      </c>
      <c r="I1396" t="s">
        <v>23</v>
      </c>
    </row>
    <row r="1397" spans="8:9" x14ac:dyDescent="0.3">
      <c r="H1397">
        <v>1</v>
      </c>
      <c r="I1397" t="s">
        <v>23</v>
      </c>
    </row>
    <row r="1398" spans="8:9" x14ac:dyDescent="0.3">
      <c r="H1398">
        <v>2</v>
      </c>
      <c r="I1398" t="s">
        <v>23</v>
      </c>
    </row>
    <row r="1399" spans="8:9" x14ac:dyDescent="0.3">
      <c r="H1399">
        <v>0</v>
      </c>
      <c r="I1399" t="s">
        <v>23</v>
      </c>
    </row>
    <row r="1400" spans="8:9" x14ac:dyDescent="0.3">
      <c r="H1400">
        <v>0</v>
      </c>
      <c r="I1400" t="s">
        <v>23</v>
      </c>
    </row>
    <row r="1401" spans="8:9" x14ac:dyDescent="0.3">
      <c r="H1401">
        <v>0</v>
      </c>
      <c r="I1401" t="s">
        <v>23</v>
      </c>
    </row>
    <row r="1402" spans="8:9" x14ac:dyDescent="0.3">
      <c r="H1402">
        <v>0</v>
      </c>
      <c r="I1402" t="s">
        <v>23</v>
      </c>
    </row>
    <row r="1403" spans="8:9" x14ac:dyDescent="0.3">
      <c r="H1403">
        <v>2</v>
      </c>
      <c r="I1403" t="s">
        <v>23</v>
      </c>
    </row>
    <row r="1404" spans="8:9" x14ac:dyDescent="0.3">
      <c r="H1404">
        <v>0</v>
      </c>
      <c r="I1404" t="s">
        <v>23</v>
      </c>
    </row>
    <row r="1405" spans="8:9" x14ac:dyDescent="0.3">
      <c r="H1405">
        <v>2</v>
      </c>
      <c r="I1405" t="s">
        <v>23</v>
      </c>
    </row>
    <row r="1406" spans="8:9" x14ac:dyDescent="0.3">
      <c r="H1406">
        <v>3</v>
      </c>
      <c r="I1406" t="s">
        <v>23</v>
      </c>
    </row>
    <row r="1407" spans="8:9" x14ac:dyDescent="0.3">
      <c r="H1407">
        <v>0</v>
      </c>
      <c r="I1407" t="s">
        <v>23</v>
      </c>
    </row>
    <row r="1408" spans="8:9" x14ac:dyDescent="0.3">
      <c r="H1408">
        <v>1</v>
      </c>
      <c r="I1408" t="s">
        <v>23</v>
      </c>
    </row>
    <row r="1409" spans="8:9" x14ac:dyDescent="0.3">
      <c r="H1409">
        <v>1</v>
      </c>
      <c r="I1409" t="s">
        <v>23</v>
      </c>
    </row>
    <row r="1410" spans="8:9" x14ac:dyDescent="0.3">
      <c r="H1410">
        <v>0</v>
      </c>
      <c r="I1410" t="s">
        <v>23</v>
      </c>
    </row>
    <row r="1411" spans="8:9" x14ac:dyDescent="0.3">
      <c r="H1411">
        <v>1</v>
      </c>
      <c r="I1411" t="s">
        <v>23</v>
      </c>
    </row>
    <row r="1412" spans="8:9" x14ac:dyDescent="0.3">
      <c r="H1412">
        <v>1</v>
      </c>
      <c r="I1412" t="s">
        <v>23</v>
      </c>
    </row>
    <row r="1413" spans="8:9" x14ac:dyDescent="0.3">
      <c r="H1413">
        <v>1</v>
      </c>
      <c r="I1413" t="s">
        <v>23</v>
      </c>
    </row>
    <row r="1414" spans="8:9" x14ac:dyDescent="0.3">
      <c r="H1414">
        <v>2</v>
      </c>
      <c r="I1414" t="s">
        <v>23</v>
      </c>
    </row>
    <row r="1415" spans="8:9" x14ac:dyDescent="0.3">
      <c r="H1415">
        <v>1</v>
      </c>
      <c r="I1415" t="s">
        <v>23</v>
      </c>
    </row>
    <row r="1416" spans="8:9" x14ac:dyDescent="0.3">
      <c r="H1416">
        <v>2</v>
      </c>
      <c r="I1416" t="s">
        <v>23</v>
      </c>
    </row>
    <row r="1417" spans="8:9" x14ac:dyDescent="0.3">
      <c r="H1417">
        <v>2</v>
      </c>
      <c r="I1417" t="s">
        <v>23</v>
      </c>
    </row>
    <row r="1418" spans="8:9" x14ac:dyDescent="0.3">
      <c r="H1418">
        <v>2</v>
      </c>
      <c r="I1418" t="s">
        <v>23</v>
      </c>
    </row>
    <row r="1419" spans="8:9" x14ac:dyDescent="0.3">
      <c r="H1419">
        <v>1</v>
      </c>
      <c r="I1419" t="s">
        <v>23</v>
      </c>
    </row>
    <row r="1420" spans="8:9" x14ac:dyDescent="0.3">
      <c r="H1420">
        <v>0</v>
      </c>
      <c r="I1420" t="s">
        <v>23</v>
      </c>
    </row>
    <row r="1421" spans="8:9" x14ac:dyDescent="0.3">
      <c r="H1421">
        <v>3</v>
      </c>
      <c r="I1421" t="s">
        <v>23</v>
      </c>
    </row>
    <row r="1422" spans="8:9" x14ac:dyDescent="0.3">
      <c r="H1422">
        <v>0</v>
      </c>
      <c r="I1422" t="s">
        <v>23</v>
      </c>
    </row>
    <row r="1423" spans="8:9" x14ac:dyDescent="0.3">
      <c r="H1423">
        <v>1</v>
      </c>
      <c r="I1423" t="s">
        <v>23</v>
      </c>
    </row>
    <row r="1424" spans="8:9" x14ac:dyDescent="0.3">
      <c r="H1424">
        <v>3</v>
      </c>
      <c r="I1424" t="s">
        <v>23</v>
      </c>
    </row>
    <row r="1425" spans="8:9" x14ac:dyDescent="0.3">
      <c r="H1425">
        <v>0</v>
      </c>
      <c r="I1425" t="s">
        <v>23</v>
      </c>
    </row>
    <row r="1426" spans="8:9" x14ac:dyDescent="0.3">
      <c r="H1426">
        <v>1</v>
      </c>
      <c r="I1426" t="s">
        <v>23</v>
      </c>
    </row>
    <row r="1427" spans="8:9" x14ac:dyDescent="0.3">
      <c r="H1427">
        <v>0</v>
      </c>
      <c r="I1427" t="s">
        <v>23</v>
      </c>
    </row>
    <row r="1428" spans="8:9" x14ac:dyDescent="0.3">
      <c r="H1428">
        <v>2</v>
      </c>
      <c r="I1428" t="s">
        <v>23</v>
      </c>
    </row>
    <row r="1429" spans="8:9" x14ac:dyDescent="0.3">
      <c r="H1429">
        <v>0</v>
      </c>
      <c r="I1429" t="s">
        <v>23</v>
      </c>
    </row>
    <row r="1430" spans="8:9" x14ac:dyDescent="0.3">
      <c r="H1430">
        <v>0</v>
      </c>
      <c r="I1430" t="s">
        <v>23</v>
      </c>
    </row>
    <row r="1431" spans="8:9" x14ac:dyDescent="0.3">
      <c r="H1431">
        <v>1</v>
      </c>
      <c r="I1431" t="s">
        <v>23</v>
      </c>
    </row>
    <row r="1432" spans="8:9" x14ac:dyDescent="0.3">
      <c r="H1432">
        <v>1</v>
      </c>
      <c r="I1432" t="s">
        <v>23</v>
      </c>
    </row>
    <row r="1433" spans="8:9" x14ac:dyDescent="0.3">
      <c r="H1433">
        <v>1</v>
      </c>
      <c r="I1433" t="s">
        <v>23</v>
      </c>
    </row>
    <row r="1434" spans="8:9" x14ac:dyDescent="0.3">
      <c r="H1434">
        <v>3</v>
      </c>
      <c r="I1434" t="s">
        <v>23</v>
      </c>
    </row>
    <row r="1435" spans="8:9" x14ac:dyDescent="0.3">
      <c r="H1435">
        <v>2</v>
      </c>
      <c r="I1435" t="s">
        <v>23</v>
      </c>
    </row>
    <row r="1436" spans="8:9" x14ac:dyDescent="0.3">
      <c r="H1436">
        <v>1</v>
      </c>
      <c r="I1436" t="s">
        <v>23</v>
      </c>
    </row>
    <row r="1437" spans="8:9" x14ac:dyDescent="0.3">
      <c r="H1437">
        <v>1</v>
      </c>
      <c r="I1437" t="s">
        <v>23</v>
      </c>
    </row>
    <row r="1438" spans="8:9" x14ac:dyDescent="0.3">
      <c r="H1438">
        <v>0</v>
      </c>
      <c r="I1438" t="s">
        <v>23</v>
      </c>
    </row>
    <row r="1439" spans="8:9" x14ac:dyDescent="0.3">
      <c r="H1439">
        <v>1</v>
      </c>
      <c r="I1439" t="s">
        <v>23</v>
      </c>
    </row>
    <row r="1440" spans="8:9" x14ac:dyDescent="0.3">
      <c r="H1440">
        <v>1</v>
      </c>
      <c r="I1440" t="s">
        <v>23</v>
      </c>
    </row>
    <row r="1441" spans="8:9" x14ac:dyDescent="0.3">
      <c r="H1441">
        <v>0</v>
      </c>
      <c r="I1441" t="s">
        <v>23</v>
      </c>
    </row>
    <row r="1442" spans="8:9" x14ac:dyDescent="0.3">
      <c r="H1442">
        <v>1</v>
      </c>
      <c r="I1442" t="s">
        <v>23</v>
      </c>
    </row>
    <row r="1443" spans="8:9" x14ac:dyDescent="0.3">
      <c r="H1443">
        <v>0</v>
      </c>
      <c r="I1443" t="s">
        <v>23</v>
      </c>
    </row>
    <row r="1444" spans="8:9" x14ac:dyDescent="0.3">
      <c r="H1444">
        <v>1</v>
      </c>
      <c r="I1444" t="s">
        <v>23</v>
      </c>
    </row>
    <row r="1445" spans="8:9" x14ac:dyDescent="0.3">
      <c r="H1445">
        <v>0</v>
      </c>
      <c r="I1445" t="s">
        <v>23</v>
      </c>
    </row>
    <row r="1446" spans="8:9" x14ac:dyDescent="0.3">
      <c r="H1446">
        <v>3</v>
      </c>
      <c r="I1446" t="s">
        <v>23</v>
      </c>
    </row>
    <row r="1447" spans="8:9" x14ac:dyDescent="0.3">
      <c r="H1447">
        <v>0</v>
      </c>
      <c r="I1447" t="s">
        <v>23</v>
      </c>
    </row>
    <row r="1448" spans="8:9" x14ac:dyDescent="0.3">
      <c r="H1448">
        <v>1</v>
      </c>
      <c r="I1448" t="s">
        <v>23</v>
      </c>
    </row>
    <row r="1449" spans="8:9" x14ac:dyDescent="0.3">
      <c r="H1449">
        <v>1</v>
      </c>
      <c r="I1449" t="s">
        <v>23</v>
      </c>
    </row>
    <row r="1450" spans="8:9" x14ac:dyDescent="0.3">
      <c r="H1450">
        <v>1</v>
      </c>
      <c r="I1450" t="s">
        <v>23</v>
      </c>
    </row>
    <row r="1451" spans="8:9" x14ac:dyDescent="0.3">
      <c r="H1451">
        <v>1</v>
      </c>
      <c r="I1451" t="s">
        <v>23</v>
      </c>
    </row>
    <row r="1452" spans="8:9" x14ac:dyDescent="0.3">
      <c r="H1452">
        <v>1</v>
      </c>
      <c r="I1452" t="s">
        <v>23</v>
      </c>
    </row>
    <row r="1453" spans="8:9" x14ac:dyDescent="0.3">
      <c r="H1453">
        <v>1</v>
      </c>
      <c r="I1453" t="s">
        <v>23</v>
      </c>
    </row>
    <row r="1454" spans="8:9" x14ac:dyDescent="0.3">
      <c r="H1454">
        <v>1</v>
      </c>
      <c r="I1454" t="s">
        <v>23</v>
      </c>
    </row>
    <row r="1455" spans="8:9" x14ac:dyDescent="0.3">
      <c r="H1455">
        <v>1</v>
      </c>
      <c r="I1455" t="s">
        <v>23</v>
      </c>
    </row>
    <row r="1456" spans="8:9" x14ac:dyDescent="0.3">
      <c r="H1456">
        <v>3</v>
      </c>
      <c r="I1456" t="s">
        <v>23</v>
      </c>
    </row>
    <row r="1457" spans="8:9" x14ac:dyDescent="0.3">
      <c r="H1457">
        <v>0</v>
      </c>
      <c r="I1457" t="s">
        <v>23</v>
      </c>
    </row>
    <row r="1458" spans="8:9" x14ac:dyDescent="0.3">
      <c r="H1458">
        <v>0</v>
      </c>
      <c r="I1458" t="s">
        <v>23</v>
      </c>
    </row>
    <row r="1459" spans="8:9" x14ac:dyDescent="0.3">
      <c r="H1459">
        <v>0</v>
      </c>
      <c r="I1459" t="s">
        <v>23</v>
      </c>
    </row>
    <row r="1460" spans="8:9" x14ac:dyDescent="0.3">
      <c r="H1460">
        <v>1</v>
      </c>
      <c r="I1460" t="s">
        <v>23</v>
      </c>
    </row>
    <row r="1461" spans="8:9" x14ac:dyDescent="0.3">
      <c r="H1461">
        <v>1</v>
      </c>
      <c r="I1461" t="s">
        <v>23</v>
      </c>
    </row>
    <row r="1462" spans="8:9" x14ac:dyDescent="0.3">
      <c r="H1462">
        <v>2</v>
      </c>
      <c r="I1462" t="s">
        <v>23</v>
      </c>
    </row>
    <row r="1463" spans="8:9" x14ac:dyDescent="0.3">
      <c r="H1463">
        <v>0</v>
      </c>
      <c r="I1463" t="s">
        <v>23</v>
      </c>
    </row>
    <row r="1464" spans="8:9" x14ac:dyDescent="0.3">
      <c r="H1464">
        <v>1</v>
      </c>
      <c r="I1464" t="s">
        <v>23</v>
      </c>
    </row>
    <row r="1465" spans="8:9" x14ac:dyDescent="0.3">
      <c r="H1465">
        <v>1</v>
      </c>
      <c r="I1465" t="s">
        <v>23</v>
      </c>
    </row>
    <row r="1466" spans="8:9" x14ac:dyDescent="0.3">
      <c r="H1466">
        <v>0</v>
      </c>
      <c r="I1466" t="s">
        <v>23</v>
      </c>
    </row>
    <row r="1467" spans="8:9" x14ac:dyDescent="0.3">
      <c r="H1467">
        <v>0</v>
      </c>
      <c r="I1467" t="s">
        <v>23</v>
      </c>
    </row>
    <row r="1468" spans="8:9" x14ac:dyDescent="0.3">
      <c r="H1468">
        <v>0</v>
      </c>
      <c r="I1468" t="s">
        <v>23</v>
      </c>
    </row>
    <row r="1469" spans="8:9" x14ac:dyDescent="0.3">
      <c r="H1469">
        <v>1</v>
      </c>
      <c r="I1469" t="s">
        <v>23</v>
      </c>
    </row>
    <row r="1470" spans="8:9" x14ac:dyDescent="0.3">
      <c r="H1470">
        <v>3</v>
      </c>
      <c r="I1470" t="s">
        <v>23</v>
      </c>
    </row>
    <row r="1471" spans="8:9" x14ac:dyDescent="0.3">
      <c r="H1471">
        <v>0</v>
      </c>
      <c r="I1471" t="s">
        <v>23</v>
      </c>
    </row>
    <row r="1472" spans="8:9" x14ac:dyDescent="0.3">
      <c r="H1472">
        <v>0</v>
      </c>
      <c r="I1472" t="s">
        <v>23</v>
      </c>
    </row>
    <row r="1473" spans="8:9" x14ac:dyDescent="0.3">
      <c r="H1473">
        <v>0</v>
      </c>
      <c r="I1473" t="s">
        <v>23</v>
      </c>
    </row>
    <row r="1474" spans="8:9" x14ac:dyDescent="0.3">
      <c r="H1474">
        <v>1</v>
      </c>
      <c r="I1474" t="s">
        <v>23</v>
      </c>
    </row>
    <row r="1475" spans="8:9" x14ac:dyDescent="0.3">
      <c r="H1475">
        <v>1</v>
      </c>
      <c r="I1475" t="s">
        <v>23</v>
      </c>
    </row>
    <row r="1476" spans="8:9" x14ac:dyDescent="0.3">
      <c r="H1476">
        <v>1</v>
      </c>
      <c r="I1476" t="s">
        <v>23</v>
      </c>
    </row>
    <row r="1477" spans="8:9" x14ac:dyDescent="0.3">
      <c r="H1477">
        <v>0</v>
      </c>
      <c r="I1477" t="s">
        <v>23</v>
      </c>
    </row>
    <row r="1478" spans="8:9" x14ac:dyDescent="0.3">
      <c r="H1478">
        <v>1</v>
      </c>
      <c r="I1478" t="s">
        <v>23</v>
      </c>
    </row>
    <row r="1479" spans="8:9" x14ac:dyDescent="0.3">
      <c r="H1479">
        <v>1</v>
      </c>
      <c r="I1479" t="s">
        <v>23</v>
      </c>
    </row>
    <row r="1480" spans="8:9" x14ac:dyDescent="0.3">
      <c r="H1480">
        <v>3</v>
      </c>
      <c r="I1480" t="s">
        <v>23</v>
      </c>
    </row>
    <row r="1481" spans="8:9" x14ac:dyDescent="0.3">
      <c r="H1481">
        <v>2</v>
      </c>
      <c r="I1481" t="s">
        <v>23</v>
      </c>
    </row>
    <row r="1482" spans="8:9" x14ac:dyDescent="0.3">
      <c r="H1482">
        <v>2</v>
      </c>
      <c r="I1482" t="s">
        <v>23</v>
      </c>
    </row>
    <row r="1483" spans="8:9" x14ac:dyDescent="0.3">
      <c r="H1483">
        <v>1</v>
      </c>
      <c r="I1483" t="s">
        <v>23</v>
      </c>
    </row>
    <row r="1484" spans="8:9" x14ac:dyDescent="0.3">
      <c r="H1484">
        <v>3</v>
      </c>
      <c r="I1484" t="s">
        <v>23</v>
      </c>
    </row>
    <row r="1485" spans="8:9" x14ac:dyDescent="0.3">
      <c r="H1485">
        <v>0</v>
      </c>
      <c r="I1485" t="s">
        <v>23</v>
      </c>
    </row>
    <row r="1486" spans="8:9" x14ac:dyDescent="0.3">
      <c r="H1486">
        <v>0</v>
      </c>
      <c r="I1486" t="s">
        <v>23</v>
      </c>
    </row>
    <row r="1487" spans="8:9" x14ac:dyDescent="0.3">
      <c r="H1487">
        <v>0</v>
      </c>
      <c r="I1487" t="s">
        <v>23</v>
      </c>
    </row>
    <row r="1488" spans="8:9" x14ac:dyDescent="0.3">
      <c r="H1488">
        <v>1</v>
      </c>
      <c r="I1488" t="s">
        <v>23</v>
      </c>
    </row>
    <row r="1489" spans="8:9" x14ac:dyDescent="0.3">
      <c r="H1489">
        <v>0</v>
      </c>
      <c r="I1489" t="s">
        <v>23</v>
      </c>
    </row>
    <row r="1490" spans="8:9" x14ac:dyDescent="0.3">
      <c r="H1490">
        <v>2</v>
      </c>
      <c r="I1490" t="s">
        <v>23</v>
      </c>
    </row>
    <row r="1491" spans="8:9" x14ac:dyDescent="0.3">
      <c r="H1491">
        <v>0</v>
      </c>
      <c r="I1491" t="s">
        <v>23</v>
      </c>
    </row>
    <row r="1492" spans="8:9" x14ac:dyDescent="0.3">
      <c r="H1492">
        <v>2</v>
      </c>
      <c r="I1492" t="s">
        <v>23</v>
      </c>
    </row>
    <row r="1493" spans="8:9" x14ac:dyDescent="0.3">
      <c r="H1493">
        <v>1</v>
      </c>
      <c r="I1493" t="s">
        <v>23</v>
      </c>
    </row>
    <row r="1494" spans="8:9" x14ac:dyDescent="0.3">
      <c r="H1494">
        <v>1</v>
      </c>
      <c r="I1494" t="s">
        <v>23</v>
      </c>
    </row>
    <row r="1495" spans="8:9" x14ac:dyDescent="0.3">
      <c r="H1495">
        <v>0</v>
      </c>
      <c r="I1495" t="s">
        <v>23</v>
      </c>
    </row>
    <row r="1496" spans="8:9" x14ac:dyDescent="0.3">
      <c r="H1496">
        <v>0</v>
      </c>
      <c r="I1496" t="s">
        <v>23</v>
      </c>
    </row>
    <row r="1497" spans="8:9" x14ac:dyDescent="0.3">
      <c r="H1497">
        <v>1</v>
      </c>
      <c r="I1497" t="s">
        <v>23</v>
      </c>
    </row>
    <row r="1498" spans="8:9" x14ac:dyDescent="0.3">
      <c r="H1498">
        <v>0</v>
      </c>
      <c r="I1498" t="s">
        <v>23</v>
      </c>
    </row>
    <row r="1499" spans="8:9" x14ac:dyDescent="0.3">
      <c r="H1499">
        <v>1</v>
      </c>
      <c r="I1499" t="s">
        <v>23</v>
      </c>
    </row>
    <row r="1500" spans="8:9" x14ac:dyDescent="0.3">
      <c r="H1500">
        <v>2</v>
      </c>
      <c r="I1500" t="s">
        <v>23</v>
      </c>
    </row>
    <row r="1501" spans="8:9" x14ac:dyDescent="0.3">
      <c r="H1501">
        <v>1</v>
      </c>
      <c r="I1501" t="s">
        <v>23</v>
      </c>
    </row>
    <row r="1502" spans="8:9" x14ac:dyDescent="0.3">
      <c r="H1502">
        <v>3</v>
      </c>
      <c r="I1502" t="s">
        <v>23</v>
      </c>
    </row>
    <row r="1503" spans="8:9" x14ac:dyDescent="0.3">
      <c r="H1503">
        <v>0</v>
      </c>
      <c r="I1503" t="s">
        <v>23</v>
      </c>
    </row>
    <row r="1504" spans="8:9" x14ac:dyDescent="0.3">
      <c r="H1504">
        <v>1</v>
      </c>
      <c r="I1504" t="s">
        <v>23</v>
      </c>
    </row>
    <row r="1505" spans="8:9" x14ac:dyDescent="0.3">
      <c r="H1505">
        <v>0</v>
      </c>
      <c r="I1505" t="s">
        <v>23</v>
      </c>
    </row>
    <row r="1506" spans="8:9" x14ac:dyDescent="0.3">
      <c r="H1506">
        <v>0</v>
      </c>
      <c r="I1506" t="s">
        <v>23</v>
      </c>
    </row>
    <row r="1507" spans="8:9" x14ac:dyDescent="0.3">
      <c r="H1507">
        <v>1</v>
      </c>
      <c r="I1507" t="s">
        <v>23</v>
      </c>
    </row>
    <row r="1508" spans="8:9" x14ac:dyDescent="0.3">
      <c r="H1508">
        <v>0</v>
      </c>
      <c r="I1508" t="s">
        <v>23</v>
      </c>
    </row>
    <row r="1509" spans="8:9" x14ac:dyDescent="0.3">
      <c r="H1509">
        <v>0</v>
      </c>
      <c r="I1509" t="s">
        <v>23</v>
      </c>
    </row>
    <row r="1510" spans="8:9" x14ac:dyDescent="0.3">
      <c r="H1510">
        <v>1</v>
      </c>
      <c r="I1510" t="s">
        <v>23</v>
      </c>
    </row>
    <row r="1511" spans="8:9" x14ac:dyDescent="0.3">
      <c r="H1511">
        <v>1</v>
      </c>
      <c r="I1511" t="s">
        <v>23</v>
      </c>
    </row>
    <row r="1512" spans="8:9" x14ac:dyDescent="0.3">
      <c r="H1512">
        <v>2</v>
      </c>
      <c r="I1512" t="s">
        <v>23</v>
      </c>
    </row>
    <row r="1513" spans="8:9" x14ac:dyDescent="0.3">
      <c r="H1513">
        <v>1</v>
      </c>
      <c r="I1513" t="s">
        <v>23</v>
      </c>
    </row>
    <row r="1514" spans="8:9" x14ac:dyDescent="0.3">
      <c r="H1514">
        <v>1</v>
      </c>
      <c r="I1514" t="s">
        <v>23</v>
      </c>
    </row>
    <row r="1515" spans="8:9" x14ac:dyDescent="0.3">
      <c r="H1515">
        <v>1</v>
      </c>
      <c r="I1515" t="s">
        <v>23</v>
      </c>
    </row>
    <row r="1516" spans="8:9" x14ac:dyDescent="0.3">
      <c r="H1516">
        <v>1</v>
      </c>
      <c r="I1516" t="s">
        <v>23</v>
      </c>
    </row>
    <row r="1517" spans="8:9" x14ac:dyDescent="0.3">
      <c r="H1517">
        <v>1</v>
      </c>
      <c r="I1517" t="s">
        <v>23</v>
      </c>
    </row>
    <row r="1518" spans="8:9" x14ac:dyDescent="0.3">
      <c r="H1518">
        <v>0</v>
      </c>
      <c r="I1518" t="s">
        <v>23</v>
      </c>
    </row>
    <row r="1519" spans="8:9" x14ac:dyDescent="0.3">
      <c r="H1519">
        <v>0</v>
      </c>
      <c r="I1519" t="s">
        <v>23</v>
      </c>
    </row>
    <row r="1520" spans="8:9" x14ac:dyDescent="0.3">
      <c r="H1520">
        <v>0</v>
      </c>
      <c r="I1520" t="s">
        <v>23</v>
      </c>
    </row>
    <row r="1521" spans="8:9" x14ac:dyDescent="0.3">
      <c r="H1521">
        <v>3</v>
      </c>
      <c r="I1521" t="s">
        <v>23</v>
      </c>
    </row>
    <row r="1522" spans="8:9" x14ac:dyDescent="0.3">
      <c r="H1522">
        <v>2</v>
      </c>
      <c r="I1522" t="s">
        <v>23</v>
      </c>
    </row>
    <row r="1523" spans="8:9" x14ac:dyDescent="0.3">
      <c r="H1523">
        <v>1</v>
      </c>
      <c r="I1523" t="s">
        <v>23</v>
      </c>
    </row>
    <row r="1524" spans="8:9" x14ac:dyDescent="0.3">
      <c r="H1524">
        <v>0</v>
      </c>
      <c r="I1524" t="s">
        <v>23</v>
      </c>
    </row>
    <row r="1525" spans="8:9" x14ac:dyDescent="0.3">
      <c r="H1525">
        <v>0</v>
      </c>
      <c r="I1525" t="s">
        <v>23</v>
      </c>
    </row>
    <row r="1526" spans="8:9" x14ac:dyDescent="0.3">
      <c r="H1526">
        <v>0</v>
      </c>
      <c r="I1526" t="s">
        <v>23</v>
      </c>
    </row>
    <row r="1527" spans="8:9" x14ac:dyDescent="0.3">
      <c r="H1527">
        <v>2</v>
      </c>
      <c r="I1527" t="s">
        <v>23</v>
      </c>
    </row>
    <row r="1528" spans="8:9" x14ac:dyDescent="0.3">
      <c r="H1528">
        <v>0</v>
      </c>
      <c r="I1528" t="s">
        <v>23</v>
      </c>
    </row>
    <row r="1529" spans="8:9" x14ac:dyDescent="0.3">
      <c r="H1529">
        <v>1</v>
      </c>
      <c r="I1529" t="s">
        <v>23</v>
      </c>
    </row>
    <row r="1530" spans="8:9" x14ac:dyDescent="0.3">
      <c r="H1530">
        <v>1</v>
      </c>
      <c r="I1530" t="s">
        <v>23</v>
      </c>
    </row>
    <row r="1531" spans="8:9" x14ac:dyDescent="0.3">
      <c r="H1531">
        <v>0</v>
      </c>
      <c r="I1531" t="s">
        <v>23</v>
      </c>
    </row>
    <row r="1532" spans="8:9" x14ac:dyDescent="0.3">
      <c r="H1532">
        <v>1</v>
      </c>
      <c r="I1532" t="s">
        <v>23</v>
      </c>
    </row>
    <row r="1533" spans="8:9" x14ac:dyDescent="0.3">
      <c r="H1533">
        <v>1</v>
      </c>
      <c r="I1533" t="s">
        <v>23</v>
      </c>
    </row>
    <row r="1534" spans="8:9" x14ac:dyDescent="0.3">
      <c r="H1534">
        <v>0</v>
      </c>
      <c r="I1534" t="s">
        <v>23</v>
      </c>
    </row>
    <row r="1535" spans="8:9" x14ac:dyDescent="0.3">
      <c r="H1535">
        <v>0</v>
      </c>
      <c r="I1535" t="s">
        <v>23</v>
      </c>
    </row>
    <row r="1536" spans="8:9" x14ac:dyDescent="0.3">
      <c r="H1536">
        <v>0</v>
      </c>
      <c r="I1536" t="s">
        <v>23</v>
      </c>
    </row>
    <row r="1537" spans="8:9" x14ac:dyDescent="0.3">
      <c r="H1537">
        <v>3</v>
      </c>
      <c r="I1537" t="s">
        <v>23</v>
      </c>
    </row>
    <row r="1538" spans="8:9" x14ac:dyDescent="0.3">
      <c r="H1538">
        <v>1</v>
      </c>
      <c r="I1538" t="s">
        <v>23</v>
      </c>
    </row>
    <row r="1539" spans="8:9" x14ac:dyDescent="0.3">
      <c r="H1539">
        <v>3</v>
      </c>
      <c r="I1539" t="s">
        <v>23</v>
      </c>
    </row>
    <row r="1540" spans="8:9" x14ac:dyDescent="0.3">
      <c r="H1540">
        <v>1</v>
      </c>
      <c r="I1540" t="s">
        <v>23</v>
      </c>
    </row>
    <row r="1541" spans="8:9" x14ac:dyDescent="0.3">
      <c r="H1541">
        <v>1</v>
      </c>
      <c r="I1541" t="s">
        <v>23</v>
      </c>
    </row>
    <row r="1542" spans="8:9" x14ac:dyDescent="0.3">
      <c r="H1542">
        <v>0</v>
      </c>
      <c r="I1542" t="s">
        <v>23</v>
      </c>
    </row>
    <row r="1543" spans="8:9" x14ac:dyDescent="0.3">
      <c r="H1543">
        <v>0</v>
      </c>
      <c r="I1543" t="s">
        <v>23</v>
      </c>
    </row>
    <row r="1544" spans="8:9" x14ac:dyDescent="0.3">
      <c r="H1544">
        <v>1</v>
      </c>
      <c r="I1544" t="s">
        <v>23</v>
      </c>
    </row>
    <row r="1545" spans="8:9" x14ac:dyDescent="0.3">
      <c r="H1545">
        <v>1</v>
      </c>
      <c r="I1545" t="s">
        <v>23</v>
      </c>
    </row>
    <row r="1546" spans="8:9" x14ac:dyDescent="0.3">
      <c r="H1546">
        <v>3</v>
      </c>
      <c r="I1546" t="s">
        <v>23</v>
      </c>
    </row>
    <row r="1547" spans="8:9" x14ac:dyDescent="0.3">
      <c r="H1547">
        <v>0</v>
      </c>
      <c r="I1547" t="s">
        <v>23</v>
      </c>
    </row>
    <row r="1548" spans="8:9" x14ac:dyDescent="0.3">
      <c r="H1548">
        <v>1</v>
      </c>
      <c r="I1548" t="s">
        <v>23</v>
      </c>
    </row>
    <row r="1549" spans="8:9" x14ac:dyDescent="0.3">
      <c r="H1549">
        <v>0</v>
      </c>
      <c r="I1549" t="s">
        <v>23</v>
      </c>
    </row>
    <row r="1550" spans="8:9" x14ac:dyDescent="0.3">
      <c r="H1550">
        <v>2</v>
      </c>
      <c r="I1550" t="s">
        <v>23</v>
      </c>
    </row>
    <row r="1551" spans="8:9" x14ac:dyDescent="0.3">
      <c r="H1551">
        <v>0</v>
      </c>
      <c r="I1551" t="s">
        <v>23</v>
      </c>
    </row>
    <row r="1552" spans="8:9" x14ac:dyDescent="0.3">
      <c r="H1552">
        <v>1</v>
      </c>
      <c r="I1552" t="s">
        <v>23</v>
      </c>
    </row>
    <row r="1553" spans="8:9" x14ac:dyDescent="0.3">
      <c r="H1553">
        <v>1</v>
      </c>
      <c r="I1553" t="s">
        <v>23</v>
      </c>
    </row>
    <row r="1554" spans="8:9" x14ac:dyDescent="0.3">
      <c r="H1554">
        <v>0</v>
      </c>
      <c r="I1554" t="s">
        <v>23</v>
      </c>
    </row>
    <row r="1555" spans="8:9" x14ac:dyDescent="0.3">
      <c r="H1555">
        <v>1</v>
      </c>
      <c r="I1555" t="s">
        <v>23</v>
      </c>
    </row>
    <row r="1556" spans="8:9" x14ac:dyDescent="0.3">
      <c r="H1556">
        <v>1</v>
      </c>
      <c r="I1556" t="s">
        <v>23</v>
      </c>
    </row>
    <row r="1557" spans="8:9" x14ac:dyDescent="0.3">
      <c r="H1557">
        <v>0</v>
      </c>
      <c r="I1557" t="s">
        <v>23</v>
      </c>
    </row>
    <row r="1558" spans="8:9" x14ac:dyDescent="0.3">
      <c r="H1558">
        <v>2</v>
      </c>
      <c r="I1558" t="s">
        <v>23</v>
      </c>
    </row>
    <row r="1559" spans="8:9" x14ac:dyDescent="0.3">
      <c r="H1559">
        <v>1</v>
      </c>
      <c r="I1559" t="s">
        <v>23</v>
      </c>
    </row>
    <row r="1560" spans="8:9" x14ac:dyDescent="0.3">
      <c r="H1560">
        <v>1</v>
      </c>
      <c r="I1560" t="s">
        <v>23</v>
      </c>
    </row>
    <row r="1561" spans="8:9" x14ac:dyDescent="0.3">
      <c r="H1561">
        <v>1</v>
      </c>
      <c r="I1561" t="s">
        <v>23</v>
      </c>
    </row>
    <row r="1562" spans="8:9" x14ac:dyDescent="0.3">
      <c r="H1562">
        <v>0</v>
      </c>
      <c r="I1562" t="s">
        <v>23</v>
      </c>
    </row>
    <row r="1563" spans="8:9" x14ac:dyDescent="0.3">
      <c r="H1563">
        <v>1</v>
      </c>
      <c r="I1563" t="s">
        <v>23</v>
      </c>
    </row>
    <row r="1564" spans="8:9" x14ac:dyDescent="0.3">
      <c r="H1564">
        <v>1</v>
      </c>
      <c r="I1564" t="s">
        <v>23</v>
      </c>
    </row>
    <row r="1565" spans="8:9" x14ac:dyDescent="0.3">
      <c r="H1565">
        <v>0</v>
      </c>
      <c r="I1565" t="s">
        <v>23</v>
      </c>
    </row>
    <row r="1566" spans="8:9" x14ac:dyDescent="0.3">
      <c r="H1566">
        <v>1</v>
      </c>
      <c r="I1566" t="s">
        <v>23</v>
      </c>
    </row>
    <row r="1567" spans="8:9" x14ac:dyDescent="0.3">
      <c r="H1567">
        <v>0</v>
      </c>
      <c r="I1567" t="s">
        <v>23</v>
      </c>
    </row>
    <row r="1568" spans="8:9" x14ac:dyDescent="0.3">
      <c r="H1568">
        <v>1</v>
      </c>
      <c r="I1568" t="s">
        <v>23</v>
      </c>
    </row>
    <row r="1569" spans="8:9" x14ac:dyDescent="0.3">
      <c r="H1569">
        <v>1</v>
      </c>
      <c r="I1569" t="s">
        <v>23</v>
      </c>
    </row>
    <row r="1570" spans="8:9" x14ac:dyDescent="0.3">
      <c r="H1570">
        <v>0</v>
      </c>
      <c r="I1570" t="s">
        <v>23</v>
      </c>
    </row>
    <row r="1571" spans="8:9" x14ac:dyDescent="0.3">
      <c r="H1571">
        <v>0</v>
      </c>
      <c r="I1571" t="s">
        <v>23</v>
      </c>
    </row>
    <row r="1572" spans="8:9" x14ac:dyDescent="0.3">
      <c r="H1572">
        <v>1</v>
      </c>
      <c r="I1572" t="s">
        <v>23</v>
      </c>
    </row>
    <row r="1573" spans="8:9" x14ac:dyDescent="0.3">
      <c r="H1573">
        <v>1</v>
      </c>
      <c r="I1573" t="s">
        <v>23</v>
      </c>
    </row>
    <row r="1574" spans="8:9" x14ac:dyDescent="0.3">
      <c r="H1574">
        <v>1</v>
      </c>
      <c r="I1574" t="s">
        <v>23</v>
      </c>
    </row>
    <row r="1575" spans="8:9" x14ac:dyDescent="0.3">
      <c r="H1575">
        <v>1</v>
      </c>
      <c r="I1575" t="s">
        <v>23</v>
      </c>
    </row>
    <row r="1576" spans="8:9" x14ac:dyDescent="0.3">
      <c r="H1576">
        <v>0</v>
      </c>
      <c r="I1576" t="s">
        <v>23</v>
      </c>
    </row>
    <row r="1577" spans="8:9" x14ac:dyDescent="0.3">
      <c r="H1577">
        <v>2</v>
      </c>
      <c r="I1577" t="s">
        <v>23</v>
      </c>
    </row>
    <row r="1578" spans="8:9" x14ac:dyDescent="0.3">
      <c r="H1578">
        <v>2</v>
      </c>
      <c r="I1578" t="s">
        <v>23</v>
      </c>
    </row>
    <row r="1579" spans="8:9" x14ac:dyDescent="0.3">
      <c r="H1579">
        <v>0</v>
      </c>
      <c r="I1579" t="s">
        <v>23</v>
      </c>
    </row>
    <row r="1580" spans="8:9" x14ac:dyDescent="0.3">
      <c r="H1580">
        <v>1</v>
      </c>
      <c r="I1580" t="s">
        <v>23</v>
      </c>
    </row>
    <row r="1581" spans="8:9" x14ac:dyDescent="0.3">
      <c r="H1581">
        <v>1</v>
      </c>
      <c r="I1581" t="s">
        <v>23</v>
      </c>
    </row>
    <row r="1582" spans="8:9" x14ac:dyDescent="0.3">
      <c r="H1582">
        <v>1</v>
      </c>
      <c r="I1582" t="s">
        <v>23</v>
      </c>
    </row>
    <row r="1583" spans="8:9" x14ac:dyDescent="0.3">
      <c r="H1583">
        <v>1</v>
      </c>
      <c r="I1583" t="s">
        <v>23</v>
      </c>
    </row>
    <row r="1584" spans="8:9" x14ac:dyDescent="0.3">
      <c r="H1584">
        <v>0</v>
      </c>
      <c r="I1584" t="s">
        <v>23</v>
      </c>
    </row>
    <row r="1585" spans="8:9" x14ac:dyDescent="0.3">
      <c r="H1585">
        <v>1</v>
      </c>
      <c r="I1585" t="s">
        <v>23</v>
      </c>
    </row>
    <row r="1586" spans="8:9" x14ac:dyDescent="0.3">
      <c r="H1586">
        <v>0</v>
      </c>
      <c r="I1586" t="s">
        <v>23</v>
      </c>
    </row>
    <row r="1587" spans="8:9" x14ac:dyDescent="0.3">
      <c r="H1587">
        <v>0</v>
      </c>
      <c r="I1587" t="s">
        <v>23</v>
      </c>
    </row>
    <row r="1588" spans="8:9" x14ac:dyDescent="0.3">
      <c r="H1588">
        <v>0</v>
      </c>
      <c r="I1588" t="s">
        <v>23</v>
      </c>
    </row>
    <row r="1589" spans="8:9" x14ac:dyDescent="0.3">
      <c r="H1589">
        <v>0</v>
      </c>
      <c r="I1589" t="s">
        <v>23</v>
      </c>
    </row>
    <row r="1590" spans="8:9" x14ac:dyDescent="0.3">
      <c r="H1590">
        <v>0</v>
      </c>
      <c r="I1590" t="s">
        <v>23</v>
      </c>
    </row>
    <row r="1591" spans="8:9" x14ac:dyDescent="0.3">
      <c r="H1591">
        <v>0</v>
      </c>
      <c r="I1591" t="s">
        <v>23</v>
      </c>
    </row>
    <row r="1592" spans="8:9" x14ac:dyDescent="0.3">
      <c r="H1592">
        <v>2</v>
      </c>
      <c r="I1592" t="s">
        <v>23</v>
      </c>
    </row>
    <row r="1593" spans="8:9" x14ac:dyDescent="0.3">
      <c r="H1593">
        <v>3</v>
      </c>
      <c r="I1593" t="s">
        <v>23</v>
      </c>
    </row>
    <row r="1594" spans="8:9" x14ac:dyDescent="0.3">
      <c r="H1594">
        <v>1</v>
      </c>
      <c r="I1594" t="s">
        <v>23</v>
      </c>
    </row>
    <row r="1595" spans="8:9" x14ac:dyDescent="0.3">
      <c r="H1595">
        <v>1</v>
      </c>
      <c r="I1595" t="s">
        <v>23</v>
      </c>
    </row>
    <row r="1596" spans="8:9" x14ac:dyDescent="0.3">
      <c r="H1596">
        <v>3</v>
      </c>
      <c r="I1596" t="s">
        <v>23</v>
      </c>
    </row>
    <row r="1597" spans="8:9" x14ac:dyDescent="0.3">
      <c r="H1597">
        <v>0</v>
      </c>
      <c r="I1597" t="s">
        <v>23</v>
      </c>
    </row>
    <row r="1598" spans="8:9" x14ac:dyDescent="0.3">
      <c r="H1598">
        <v>0</v>
      </c>
      <c r="I1598" t="s">
        <v>23</v>
      </c>
    </row>
    <row r="1599" spans="8:9" x14ac:dyDescent="0.3">
      <c r="H1599">
        <v>0</v>
      </c>
      <c r="I1599" t="s">
        <v>23</v>
      </c>
    </row>
    <row r="1600" spans="8:9" x14ac:dyDescent="0.3">
      <c r="H1600">
        <v>0</v>
      </c>
      <c r="I1600" t="s">
        <v>23</v>
      </c>
    </row>
    <row r="1601" spans="8:9" x14ac:dyDescent="0.3">
      <c r="H1601">
        <v>1</v>
      </c>
      <c r="I1601" t="s">
        <v>23</v>
      </c>
    </row>
    <row r="1602" spans="8:9" x14ac:dyDescent="0.3">
      <c r="H1602">
        <v>0</v>
      </c>
      <c r="I1602" t="s">
        <v>23</v>
      </c>
    </row>
    <row r="1603" spans="8:9" x14ac:dyDescent="0.3">
      <c r="H1603">
        <v>1</v>
      </c>
      <c r="I1603" t="s">
        <v>23</v>
      </c>
    </row>
    <row r="1604" spans="8:9" x14ac:dyDescent="0.3">
      <c r="H1604">
        <v>0</v>
      </c>
      <c r="I1604" t="s">
        <v>23</v>
      </c>
    </row>
    <row r="1605" spans="8:9" x14ac:dyDescent="0.3">
      <c r="H1605">
        <v>3</v>
      </c>
      <c r="I1605" t="s">
        <v>23</v>
      </c>
    </row>
    <row r="1606" spans="8:9" x14ac:dyDescent="0.3">
      <c r="H1606">
        <v>2</v>
      </c>
      <c r="I1606" t="s">
        <v>23</v>
      </c>
    </row>
    <row r="1607" spans="8:9" x14ac:dyDescent="0.3">
      <c r="H1607">
        <v>1</v>
      </c>
      <c r="I1607" t="s">
        <v>23</v>
      </c>
    </row>
    <row r="1608" spans="8:9" x14ac:dyDescent="0.3">
      <c r="H1608">
        <v>1</v>
      </c>
      <c r="I1608" t="s">
        <v>23</v>
      </c>
    </row>
    <row r="1609" spans="8:9" x14ac:dyDescent="0.3">
      <c r="H1609">
        <v>1</v>
      </c>
      <c r="I1609" t="s">
        <v>23</v>
      </c>
    </row>
    <row r="1610" spans="8:9" x14ac:dyDescent="0.3">
      <c r="H1610">
        <v>2</v>
      </c>
      <c r="I1610" t="s">
        <v>23</v>
      </c>
    </row>
    <row r="1611" spans="8:9" x14ac:dyDescent="0.3">
      <c r="H1611">
        <v>1</v>
      </c>
      <c r="I1611" t="s">
        <v>23</v>
      </c>
    </row>
    <row r="1612" spans="8:9" x14ac:dyDescent="0.3">
      <c r="H1612">
        <v>0</v>
      </c>
      <c r="I1612" t="s">
        <v>23</v>
      </c>
    </row>
    <row r="1613" spans="8:9" x14ac:dyDescent="0.3">
      <c r="H1613">
        <v>1</v>
      </c>
      <c r="I1613" t="s">
        <v>23</v>
      </c>
    </row>
    <row r="1614" spans="8:9" x14ac:dyDescent="0.3">
      <c r="H1614">
        <v>2</v>
      </c>
      <c r="I1614" t="s">
        <v>23</v>
      </c>
    </row>
    <row r="1615" spans="8:9" x14ac:dyDescent="0.3">
      <c r="H1615">
        <v>0</v>
      </c>
      <c r="I1615" t="s">
        <v>23</v>
      </c>
    </row>
    <row r="1616" spans="8:9" x14ac:dyDescent="0.3">
      <c r="H1616">
        <v>1</v>
      </c>
      <c r="I1616" t="s">
        <v>23</v>
      </c>
    </row>
    <row r="1617" spans="8:9" x14ac:dyDescent="0.3">
      <c r="H1617">
        <v>2</v>
      </c>
      <c r="I1617" t="s">
        <v>23</v>
      </c>
    </row>
    <row r="1618" spans="8:9" x14ac:dyDescent="0.3">
      <c r="H1618">
        <v>1</v>
      </c>
      <c r="I1618" t="s">
        <v>23</v>
      </c>
    </row>
    <row r="1619" spans="8:9" x14ac:dyDescent="0.3">
      <c r="H1619">
        <v>1</v>
      </c>
      <c r="I1619" t="s">
        <v>23</v>
      </c>
    </row>
    <row r="1620" spans="8:9" x14ac:dyDescent="0.3">
      <c r="H1620">
        <v>2</v>
      </c>
      <c r="I1620" t="s">
        <v>23</v>
      </c>
    </row>
    <row r="1621" spans="8:9" x14ac:dyDescent="0.3">
      <c r="H1621">
        <v>0</v>
      </c>
      <c r="I1621" t="s">
        <v>23</v>
      </c>
    </row>
    <row r="1622" spans="8:9" x14ac:dyDescent="0.3">
      <c r="H1622">
        <v>0</v>
      </c>
      <c r="I1622" t="s">
        <v>23</v>
      </c>
    </row>
    <row r="1623" spans="8:9" x14ac:dyDescent="0.3">
      <c r="H1623">
        <v>1</v>
      </c>
      <c r="I1623" t="s">
        <v>23</v>
      </c>
    </row>
    <row r="1624" spans="8:9" x14ac:dyDescent="0.3">
      <c r="H1624">
        <v>2</v>
      </c>
      <c r="I1624" t="s">
        <v>23</v>
      </c>
    </row>
    <row r="1625" spans="8:9" x14ac:dyDescent="0.3">
      <c r="H1625">
        <v>3</v>
      </c>
      <c r="I1625" t="s">
        <v>23</v>
      </c>
    </row>
    <row r="1626" spans="8:9" x14ac:dyDescent="0.3">
      <c r="H1626">
        <v>1</v>
      </c>
      <c r="I1626" t="s">
        <v>23</v>
      </c>
    </row>
    <row r="1627" spans="8:9" x14ac:dyDescent="0.3">
      <c r="H1627">
        <v>0</v>
      </c>
      <c r="I1627" t="s">
        <v>23</v>
      </c>
    </row>
    <row r="1628" spans="8:9" x14ac:dyDescent="0.3">
      <c r="H1628">
        <v>1</v>
      </c>
      <c r="I1628" t="s">
        <v>23</v>
      </c>
    </row>
    <row r="1629" spans="8:9" x14ac:dyDescent="0.3">
      <c r="H1629">
        <v>1</v>
      </c>
      <c r="I1629" t="s">
        <v>23</v>
      </c>
    </row>
    <row r="1630" spans="8:9" x14ac:dyDescent="0.3">
      <c r="H1630">
        <v>2</v>
      </c>
      <c r="I1630" t="s">
        <v>23</v>
      </c>
    </row>
    <row r="1631" spans="8:9" x14ac:dyDescent="0.3">
      <c r="H1631">
        <v>1</v>
      </c>
      <c r="I1631" t="s">
        <v>23</v>
      </c>
    </row>
    <row r="1632" spans="8:9" x14ac:dyDescent="0.3">
      <c r="H1632">
        <v>0</v>
      </c>
      <c r="I1632" t="s">
        <v>23</v>
      </c>
    </row>
    <row r="1633" spans="8:9" x14ac:dyDescent="0.3">
      <c r="H1633">
        <v>1</v>
      </c>
      <c r="I1633" t="s">
        <v>23</v>
      </c>
    </row>
    <row r="1634" spans="8:9" x14ac:dyDescent="0.3">
      <c r="H1634">
        <v>2</v>
      </c>
      <c r="I1634" t="s">
        <v>23</v>
      </c>
    </row>
    <row r="1635" spans="8:9" x14ac:dyDescent="0.3">
      <c r="H1635">
        <v>1</v>
      </c>
      <c r="I1635" t="s">
        <v>23</v>
      </c>
    </row>
    <row r="1636" spans="8:9" x14ac:dyDescent="0.3">
      <c r="H1636">
        <v>0</v>
      </c>
      <c r="I1636" t="s">
        <v>23</v>
      </c>
    </row>
    <row r="1637" spans="8:9" x14ac:dyDescent="0.3">
      <c r="H1637">
        <v>0</v>
      </c>
      <c r="I1637" t="s">
        <v>23</v>
      </c>
    </row>
    <row r="1638" spans="8:9" x14ac:dyDescent="0.3">
      <c r="H1638">
        <v>2</v>
      </c>
      <c r="I1638" t="s">
        <v>23</v>
      </c>
    </row>
    <row r="1639" spans="8:9" x14ac:dyDescent="0.3">
      <c r="H1639">
        <v>3</v>
      </c>
      <c r="I1639" t="s">
        <v>23</v>
      </c>
    </row>
    <row r="1640" spans="8:9" x14ac:dyDescent="0.3">
      <c r="H1640">
        <v>1</v>
      </c>
      <c r="I1640" t="s">
        <v>23</v>
      </c>
    </row>
    <row r="1641" spans="8:9" x14ac:dyDescent="0.3">
      <c r="H1641">
        <v>1</v>
      </c>
      <c r="I1641" t="s">
        <v>23</v>
      </c>
    </row>
    <row r="1642" spans="8:9" x14ac:dyDescent="0.3">
      <c r="H1642">
        <v>0</v>
      </c>
      <c r="I1642" t="s">
        <v>23</v>
      </c>
    </row>
    <row r="1643" spans="8:9" x14ac:dyDescent="0.3">
      <c r="H1643">
        <v>1</v>
      </c>
      <c r="I1643" t="s">
        <v>23</v>
      </c>
    </row>
    <row r="1644" spans="8:9" x14ac:dyDescent="0.3">
      <c r="H1644">
        <v>0</v>
      </c>
      <c r="I1644" t="s">
        <v>23</v>
      </c>
    </row>
    <row r="1645" spans="8:9" x14ac:dyDescent="0.3">
      <c r="H1645">
        <v>0</v>
      </c>
      <c r="I1645" t="s">
        <v>23</v>
      </c>
    </row>
    <row r="1646" spans="8:9" x14ac:dyDescent="0.3">
      <c r="H1646">
        <v>1</v>
      </c>
      <c r="I1646" t="s">
        <v>23</v>
      </c>
    </row>
    <row r="1647" spans="8:9" x14ac:dyDescent="0.3">
      <c r="H1647">
        <v>0</v>
      </c>
      <c r="I1647" t="s">
        <v>23</v>
      </c>
    </row>
    <row r="1648" spans="8:9" x14ac:dyDescent="0.3">
      <c r="H1648">
        <v>0</v>
      </c>
      <c r="I1648" t="s">
        <v>23</v>
      </c>
    </row>
    <row r="1649" spans="8:9" x14ac:dyDescent="0.3">
      <c r="H1649">
        <v>1</v>
      </c>
      <c r="I1649" t="s">
        <v>23</v>
      </c>
    </row>
    <row r="1650" spans="8:9" x14ac:dyDescent="0.3">
      <c r="H1650">
        <v>0</v>
      </c>
      <c r="I1650" t="s">
        <v>23</v>
      </c>
    </row>
    <row r="1651" spans="8:9" x14ac:dyDescent="0.3">
      <c r="H1651">
        <v>0</v>
      </c>
      <c r="I1651" t="s">
        <v>23</v>
      </c>
    </row>
    <row r="1652" spans="8:9" x14ac:dyDescent="0.3">
      <c r="H1652">
        <v>1</v>
      </c>
      <c r="I1652" t="s">
        <v>23</v>
      </c>
    </row>
    <row r="1653" spans="8:9" x14ac:dyDescent="0.3">
      <c r="H1653">
        <v>0</v>
      </c>
      <c r="I1653" t="s">
        <v>23</v>
      </c>
    </row>
    <row r="1654" spans="8:9" x14ac:dyDescent="0.3">
      <c r="H1654">
        <v>3</v>
      </c>
      <c r="I1654" t="s">
        <v>23</v>
      </c>
    </row>
    <row r="1655" spans="8:9" x14ac:dyDescent="0.3">
      <c r="H1655">
        <v>1</v>
      </c>
      <c r="I1655" t="s">
        <v>23</v>
      </c>
    </row>
    <row r="1656" spans="8:9" x14ac:dyDescent="0.3">
      <c r="H1656">
        <v>1</v>
      </c>
      <c r="I1656" t="s">
        <v>23</v>
      </c>
    </row>
    <row r="1657" spans="8:9" x14ac:dyDescent="0.3">
      <c r="H1657">
        <v>0</v>
      </c>
      <c r="I1657" t="s">
        <v>23</v>
      </c>
    </row>
    <row r="1658" spans="8:9" x14ac:dyDescent="0.3">
      <c r="H1658">
        <v>1</v>
      </c>
      <c r="I1658" t="s">
        <v>23</v>
      </c>
    </row>
    <row r="1659" spans="8:9" x14ac:dyDescent="0.3">
      <c r="H1659">
        <v>1</v>
      </c>
      <c r="I1659" t="s">
        <v>23</v>
      </c>
    </row>
    <row r="1660" spans="8:9" x14ac:dyDescent="0.3">
      <c r="H1660">
        <v>0</v>
      </c>
      <c r="I1660" t="s">
        <v>23</v>
      </c>
    </row>
    <row r="1661" spans="8:9" x14ac:dyDescent="0.3">
      <c r="H1661">
        <v>1</v>
      </c>
      <c r="I1661" t="s">
        <v>23</v>
      </c>
    </row>
    <row r="1662" spans="8:9" x14ac:dyDescent="0.3">
      <c r="H1662">
        <v>2</v>
      </c>
      <c r="I1662" t="s">
        <v>23</v>
      </c>
    </row>
    <row r="1663" spans="8:9" x14ac:dyDescent="0.3">
      <c r="H1663">
        <v>2</v>
      </c>
      <c r="I1663" t="s">
        <v>23</v>
      </c>
    </row>
    <row r="1664" spans="8:9" x14ac:dyDescent="0.3">
      <c r="H1664">
        <v>0</v>
      </c>
      <c r="I1664" t="s">
        <v>23</v>
      </c>
    </row>
    <row r="1665" spans="8:9" x14ac:dyDescent="0.3">
      <c r="H1665">
        <v>0</v>
      </c>
      <c r="I1665" t="s">
        <v>23</v>
      </c>
    </row>
    <row r="1666" spans="8:9" x14ac:dyDescent="0.3">
      <c r="H1666">
        <v>1</v>
      </c>
      <c r="I1666" t="s">
        <v>23</v>
      </c>
    </row>
    <row r="1667" spans="8:9" x14ac:dyDescent="0.3">
      <c r="H1667">
        <v>0</v>
      </c>
      <c r="I1667" t="s">
        <v>23</v>
      </c>
    </row>
    <row r="1668" spans="8:9" x14ac:dyDescent="0.3">
      <c r="H1668">
        <v>0</v>
      </c>
      <c r="I1668" t="s">
        <v>23</v>
      </c>
    </row>
    <row r="1669" spans="8:9" x14ac:dyDescent="0.3">
      <c r="H1669">
        <v>1</v>
      </c>
      <c r="I1669" t="s">
        <v>23</v>
      </c>
    </row>
    <row r="1670" spans="8:9" x14ac:dyDescent="0.3">
      <c r="H1670">
        <v>1</v>
      </c>
      <c r="I1670" t="s">
        <v>23</v>
      </c>
    </row>
    <row r="1671" spans="8:9" x14ac:dyDescent="0.3">
      <c r="H1671">
        <v>0</v>
      </c>
      <c r="I1671" t="s">
        <v>23</v>
      </c>
    </row>
    <row r="1672" spans="8:9" x14ac:dyDescent="0.3">
      <c r="H1672">
        <v>0</v>
      </c>
      <c r="I1672" t="s">
        <v>23</v>
      </c>
    </row>
    <row r="1673" spans="8:9" x14ac:dyDescent="0.3">
      <c r="H1673">
        <v>0</v>
      </c>
      <c r="I1673" t="s">
        <v>23</v>
      </c>
    </row>
    <row r="1674" spans="8:9" x14ac:dyDescent="0.3">
      <c r="H1674">
        <v>0</v>
      </c>
      <c r="I1674" t="s">
        <v>23</v>
      </c>
    </row>
    <row r="1675" spans="8:9" x14ac:dyDescent="0.3">
      <c r="H1675">
        <v>1</v>
      </c>
      <c r="I1675" t="s">
        <v>23</v>
      </c>
    </row>
    <row r="1676" spans="8:9" x14ac:dyDescent="0.3">
      <c r="H1676">
        <v>1</v>
      </c>
      <c r="I1676" t="s">
        <v>23</v>
      </c>
    </row>
    <row r="1677" spans="8:9" x14ac:dyDescent="0.3">
      <c r="H1677">
        <v>2</v>
      </c>
      <c r="I1677" t="s">
        <v>23</v>
      </c>
    </row>
    <row r="1678" spans="8:9" x14ac:dyDescent="0.3">
      <c r="H1678">
        <v>0</v>
      </c>
      <c r="I1678" t="s">
        <v>23</v>
      </c>
    </row>
    <row r="1679" spans="8:9" x14ac:dyDescent="0.3">
      <c r="H1679">
        <v>1</v>
      </c>
      <c r="I1679" t="s">
        <v>23</v>
      </c>
    </row>
    <row r="1680" spans="8:9" x14ac:dyDescent="0.3">
      <c r="H1680">
        <v>1</v>
      </c>
      <c r="I1680" t="s">
        <v>23</v>
      </c>
    </row>
    <row r="1681" spans="8:9" x14ac:dyDescent="0.3">
      <c r="H1681">
        <v>0</v>
      </c>
      <c r="I1681" t="s">
        <v>23</v>
      </c>
    </row>
    <row r="1682" spans="8:9" x14ac:dyDescent="0.3">
      <c r="H1682">
        <v>0</v>
      </c>
      <c r="I1682" t="s">
        <v>23</v>
      </c>
    </row>
    <row r="1683" spans="8:9" x14ac:dyDescent="0.3">
      <c r="H1683">
        <v>0</v>
      </c>
      <c r="I1683" t="s">
        <v>23</v>
      </c>
    </row>
    <row r="1684" spans="8:9" x14ac:dyDescent="0.3">
      <c r="H1684">
        <v>0</v>
      </c>
      <c r="I1684" t="s">
        <v>23</v>
      </c>
    </row>
    <row r="1685" spans="8:9" x14ac:dyDescent="0.3">
      <c r="H1685">
        <v>0</v>
      </c>
      <c r="I1685" t="s">
        <v>23</v>
      </c>
    </row>
    <row r="1686" spans="8:9" x14ac:dyDescent="0.3">
      <c r="H1686">
        <v>1</v>
      </c>
      <c r="I1686" t="s">
        <v>23</v>
      </c>
    </row>
    <row r="1687" spans="8:9" x14ac:dyDescent="0.3">
      <c r="H1687">
        <v>1</v>
      </c>
      <c r="I1687" t="s">
        <v>23</v>
      </c>
    </row>
    <row r="1688" spans="8:9" x14ac:dyDescent="0.3">
      <c r="H1688">
        <v>1</v>
      </c>
      <c r="I1688" t="s">
        <v>23</v>
      </c>
    </row>
    <row r="1689" spans="8:9" x14ac:dyDescent="0.3">
      <c r="H1689">
        <v>0</v>
      </c>
      <c r="I1689" t="s">
        <v>23</v>
      </c>
    </row>
    <row r="1690" spans="8:9" x14ac:dyDescent="0.3">
      <c r="H1690">
        <v>1</v>
      </c>
      <c r="I1690" t="s">
        <v>23</v>
      </c>
    </row>
    <row r="1691" spans="8:9" x14ac:dyDescent="0.3">
      <c r="H1691">
        <v>1</v>
      </c>
      <c r="I1691" t="s">
        <v>23</v>
      </c>
    </row>
    <row r="1692" spans="8:9" x14ac:dyDescent="0.3">
      <c r="H1692">
        <v>1</v>
      </c>
      <c r="I1692" t="s">
        <v>23</v>
      </c>
    </row>
    <row r="1693" spans="8:9" x14ac:dyDescent="0.3">
      <c r="H1693">
        <v>1</v>
      </c>
      <c r="I1693" t="s">
        <v>23</v>
      </c>
    </row>
    <row r="1694" spans="8:9" x14ac:dyDescent="0.3">
      <c r="H1694">
        <v>0</v>
      </c>
      <c r="I1694" t="s">
        <v>23</v>
      </c>
    </row>
    <row r="1695" spans="8:9" x14ac:dyDescent="0.3">
      <c r="H1695">
        <v>1</v>
      </c>
      <c r="I1695" t="s">
        <v>23</v>
      </c>
    </row>
    <row r="1696" spans="8:9" x14ac:dyDescent="0.3">
      <c r="H1696">
        <v>0</v>
      </c>
      <c r="I1696" t="s">
        <v>23</v>
      </c>
    </row>
    <row r="1697" spans="8:9" x14ac:dyDescent="0.3">
      <c r="H1697">
        <v>3</v>
      </c>
      <c r="I1697" t="s">
        <v>23</v>
      </c>
    </row>
    <row r="1698" spans="8:9" x14ac:dyDescent="0.3">
      <c r="H1698">
        <v>3</v>
      </c>
      <c r="I1698" t="s">
        <v>23</v>
      </c>
    </row>
    <row r="1699" spans="8:9" x14ac:dyDescent="0.3">
      <c r="H1699">
        <v>0</v>
      </c>
      <c r="I1699" t="s">
        <v>23</v>
      </c>
    </row>
    <row r="1700" spans="8:9" x14ac:dyDescent="0.3">
      <c r="H1700">
        <v>1</v>
      </c>
      <c r="I1700" t="s">
        <v>23</v>
      </c>
    </row>
    <row r="1701" spans="8:9" x14ac:dyDescent="0.3">
      <c r="H1701">
        <v>1</v>
      </c>
      <c r="I1701" t="s">
        <v>23</v>
      </c>
    </row>
    <row r="1702" spans="8:9" x14ac:dyDescent="0.3">
      <c r="H1702">
        <v>1</v>
      </c>
      <c r="I1702" t="s">
        <v>23</v>
      </c>
    </row>
    <row r="1703" spans="8:9" x14ac:dyDescent="0.3">
      <c r="H1703">
        <v>0</v>
      </c>
      <c r="I1703" t="s">
        <v>23</v>
      </c>
    </row>
    <row r="1704" spans="8:9" x14ac:dyDescent="0.3">
      <c r="H1704">
        <v>1</v>
      </c>
      <c r="I1704" t="s">
        <v>23</v>
      </c>
    </row>
    <row r="1705" spans="8:9" x14ac:dyDescent="0.3">
      <c r="H1705">
        <v>0</v>
      </c>
      <c r="I1705" t="s">
        <v>23</v>
      </c>
    </row>
    <row r="1706" spans="8:9" x14ac:dyDescent="0.3">
      <c r="H1706">
        <v>2</v>
      </c>
      <c r="I1706" t="s">
        <v>23</v>
      </c>
    </row>
    <row r="1707" spans="8:9" x14ac:dyDescent="0.3">
      <c r="H1707">
        <v>0</v>
      </c>
      <c r="I1707" t="s">
        <v>23</v>
      </c>
    </row>
    <row r="1708" spans="8:9" x14ac:dyDescent="0.3">
      <c r="H1708">
        <v>0</v>
      </c>
      <c r="I1708" t="s">
        <v>23</v>
      </c>
    </row>
    <row r="1709" spans="8:9" x14ac:dyDescent="0.3">
      <c r="H1709">
        <v>1</v>
      </c>
      <c r="I1709" t="s">
        <v>23</v>
      </c>
    </row>
    <row r="1710" spans="8:9" x14ac:dyDescent="0.3">
      <c r="H1710">
        <v>2</v>
      </c>
      <c r="I1710" t="s">
        <v>23</v>
      </c>
    </row>
    <row r="1711" spans="8:9" x14ac:dyDescent="0.3">
      <c r="H1711">
        <v>0</v>
      </c>
      <c r="I1711" t="s">
        <v>23</v>
      </c>
    </row>
    <row r="1712" spans="8:9" x14ac:dyDescent="0.3">
      <c r="H1712">
        <v>1</v>
      </c>
      <c r="I1712" t="s">
        <v>23</v>
      </c>
    </row>
    <row r="1713" spans="8:9" x14ac:dyDescent="0.3">
      <c r="H1713">
        <v>0</v>
      </c>
      <c r="I1713" t="s">
        <v>23</v>
      </c>
    </row>
    <row r="1714" spans="8:9" x14ac:dyDescent="0.3">
      <c r="H1714">
        <v>1</v>
      </c>
      <c r="I1714" t="s">
        <v>23</v>
      </c>
    </row>
    <row r="1715" spans="8:9" x14ac:dyDescent="0.3">
      <c r="H1715">
        <v>2</v>
      </c>
      <c r="I1715" t="s">
        <v>23</v>
      </c>
    </row>
    <row r="1716" spans="8:9" x14ac:dyDescent="0.3">
      <c r="H1716">
        <v>3</v>
      </c>
      <c r="I1716" t="s">
        <v>23</v>
      </c>
    </row>
    <row r="1717" spans="8:9" x14ac:dyDescent="0.3">
      <c r="H1717">
        <v>1</v>
      </c>
      <c r="I1717" t="s">
        <v>23</v>
      </c>
    </row>
    <row r="1718" spans="8:9" x14ac:dyDescent="0.3">
      <c r="H1718">
        <v>0</v>
      </c>
      <c r="I1718" t="s">
        <v>23</v>
      </c>
    </row>
    <row r="1719" spans="8:9" x14ac:dyDescent="0.3">
      <c r="H1719">
        <v>3</v>
      </c>
      <c r="I1719" t="s">
        <v>23</v>
      </c>
    </row>
    <row r="1720" spans="8:9" x14ac:dyDescent="0.3">
      <c r="H1720">
        <v>1</v>
      </c>
      <c r="I1720" t="s">
        <v>23</v>
      </c>
    </row>
    <row r="1721" spans="8:9" x14ac:dyDescent="0.3">
      <c r="H1721">
        <v>0</v>
      </c>
      <c r="I1721" t="s">
        <v>23</v>
      </c>
    </row>
    <row r="1722" spans="8:9" x14ac:dyDescent="0.3">
      <c r="H1722">
        <v>1</v>
      </c>
      <c r="I1722" t="s">
        <v>23</v>
      </c>
    </row>
    <row r="1723" spans="8:9" x14ac:dyDescent="0.3">
      <c r="H1723">
        <v>0</v>
      </c>
      <c r="I1723" t="s">
        <v>23</v>
      </c>
    </row>
    <row r="1724" spans="8:9" x14ac:dyDescent="0.3">
      <c r="H1724">
        <v>0</v>
      </c>
      <c r="I1724" t="s">
        <v>23</v>
      </c>
    </row>
    <row r="1725" spans="8:9" x14ac:dyDescent="0.3">
      <c r="H1725">
        <v>1</v>
      </c>
      <c r="I1725" t="s">
        <v>23</v>
      </c>
    </row>
    <row r="1726" spans="8:9" x14ac:dyDescent="0.3">
      <c r="H1726">
        <v>0</v>
      </c>
      <c r="I1726" t="s">
        <v>23</v>
      </c>
    </row>
    <row r="1727" spans="8:9" x14ac:dyDescent="0.3">
      <c r="H1727">
        <v>0</v>
      </c>
      <c r="I1727" t="s">
        <v>23</v>
      </c>
    </row>
    <row r="1728" spans="8:9" x14ac:dyDescent="0.3">
      <c r="H1728">
        <v>0</v>
      </c>
      <c r="I1728" t="s">
        <v>23</v>
      </c>
    </row>
    <row r="1729" spans="8:9" x14ac:dyDescent="0.3">
      <c r="H1729">
        <v>0</v>
      </c>
      <c r="I1729" t="s">
        <v>23</v>
      </c>
    </row>
    <row r="1730" spans="8:9" x14ac:dyDescent="0.3">
      <c r="H1730">
        <v>1</v>
      </c>
      <c r="I1730" t="s">
        <v>23</v>
      </c>
    </row>
    <row r="1731" spans="8:9" x14ac:dyDescent="0.3">
      <c r="H1731">
        <v>0</v>
      </c>
      <c r="I1731" t="s">
        <v>23</v>
      </c>
    </row>
    <row r="1732" spans="8:9" x14ac:dyDescent="0.3">
      <c r="H1732">
        <v>2</v>
      </c>
      <c r="I1732" t="s">
        <v>23</v>
      </c>
    </row>
    <row r="1733" spans="8:9" x14ac:dyDescent="0.3">
      <c r="H1733">
        <v>0</v>
      </c>
      <c r="I1733" t="s">
        <v>23</v>
      </c>
    </row>
    <row r="1734" spans="8:9" x14ac:dyDescent="0.3">
      <c r="H1734">
        <v>0</v>
      </c>
      <c r="I1734" t="s">
        <v>23</v>
      </c>
    </row>
    <row r="1735" spans="8:9" x14ac:dyDescent="0.3">
      <c r="H1735">
        <v>0</v>
      </c>
      <c r="I1735" t="s">
        <v>23</v>
      </c>
    </row>
    <row r="1736" spans="8:9" x14ac:dyDescent="0.3">
      <c r="H1736">
        <v>1</v>
      </c>
      <c r="I1736" t="s">
        <v>23</v>
      </c>
    </row>
    <row r="1737" spans="8:9" x14ac:dyDescent="0.3">
      <c r="H1737">
        <v>1</v>
      </c>
      <c r="I1737" t="s">
        <v>23</v>
      </c>
    </row>
    <row r="1738" spans="8:9" x14ac:dyDescent="0.3">
      <c r="H1738">
        <v>0</v>
      </c>
      <c r="I1738" t="s">
        <v>23</v>
      </c>
    </row>
    <row r="1739" spans="8:9" x14ac:dyDescent="0.3">
      <c r="H1739">
        <v>0</v>
      </c>
      <c r="I1739" t="s">
        <v>23</v>
      </c>
    </row>
    <row r="1740" spans="8:9" x14ac:dyDescent="0.3">
      <c r="H1740">
        <v>1</v>
      </c>
      <c r="I1740" t="s">
        <v>23</v>
      </c>
    </row>
    <row r="1741" spans="8:9" x14ac:dyDescent="0.3">
      <c r="H1741">
        <v>2</v>
      </c>
      <c r="I1741" t="s">
        <v>23</v>
      </c>
    </row>
    <row r="1742" spans="8:9" x14ac:dyDescent="0.3">
      <c r="H1742">
        <v>3</v>
      </c>
      <c r="I1742" t="s">
        <v>23</v>
      </c>
    </row>
    <row r="1743" spans="8:9" x14ac:dyDescent="0.3">
      <c r="H1743">
        <v>1</v>
      </c>
      <c r="I1743" t="s">
        <v>23</v>
      </c>
    </row>
    <row r="1744" spans="8:9" x14ac:dyDescent="0.3">
      <c r="H1744">
        <v>3</v>
      </c>
      <c r="I1744" t="s">
        <v>23</v>
      </c>
    </row>
    <row r="1745" spans="8:9" x14ac:dyDescent="0.3">
      <c r="H1745">
        <v>0</v>
      </c>
      <c r="I1745" t="s">
        <v>23</v>
      </c>
    </row>
    <row r="1746" spans="8:9" x14ac:dyDescent="0.3">
      <c r="H1746">
        <v>0</v>
      </c>
      <c r="I1746" t="s">
        <v>23</v>
      </c>
    </row>
    <row r="1747" spans="8:9" x14ac:dyDescent="0.3">
      <c r="H1747">
        <v>0</v>
      </c>
      <c r="I1747" t="s">
        <v>23</v>
      </c>
    </row>
    <row r="1748" spans="8:9" x14ac:dyDescent="0.3">
      <c r="H1748">
        <v>1</v>
      </c>
      <c r="I1748" t="s">
        <v>23</v>
      </c>
    </row>
    <row r="1749" spans="8:9" x14ac:dyDescent="0.3">
      <c r="H1749">
        <v>0</v>
      </c>
      <c r="I1749" t="s">
        <v>23</v>
      </c>
    </row>
    <row r="1750" spans="8:9" x14ac:dyDescent="0.3">
      <c r="H1750">
        <v>1</v>
      </c>
      <c r="I1750" t="s">
        <v>23</v>
      </c>
    </row>
    <row r="1751" spans="8:9" x14ac:dyDescent="0.3">
      <c r="H1751">
        <v>0</v>
      </c>
      <c r="I1751" t="s">
        <v>23</v>
      </c>
    </row>
    <row r="1752" spans="8:9" x14ac:dyDescent="0.3">
      <c r="H1752">
        <v>0</v>
      </c>
      <c r="I1752" t="s">
        <v>23</v>
      </c>
    </row>
    <row r="1753" spans="8:9" x14ac:dyDescent="0.3">
      <c r="H1753">
        <v>0</v>
      </c>
      <c r="I1753" t="s">
        <v>23</v>
      </c>
    </row>
    <row r="1754" spans="8:9" x14ac:dyDescent="0.3">
      <c r="H1754">
        <v>1</v>
      </c>
      <c r="I1754" t="s">
        <v>23</v>
      </c>
    </row>
    <row r="1755" spans="8:9" x14ac:dyDescent="0.3">
      <c r="H1755">
        <v>1</v>
      </c>
      <c r="I1755" t="s">
        <v>23</v>
      </c>
    </row>
    <row r="1756" spans="8:9" x14ac:dyDescent="0.3">
      <c r="H1756">
        <v>1</v>
      </c>
      <c r="I1756" t="s">
        <v>23</v>
      </c>
    </row>
    <row r="1757" spans="8:9" x14ac:dyDescent="0.3">
      <c r="H1757">
        <v>2</v>
      </c>
      <c r="I1757" t="s">
        <v>23</v>
      </c>
    </row>
    <row r="1758" spans="8:9" x14ac:dyDescent="0.3">
      <c r="H1758">
        <v>0</v>
      </c>
      <c r="I1758" t="s">
        <v>23</v>
      </c>
    </row>
    <row r="1759" spans="8:9" x14ac:dyDescent="0.3">
      <c r="H1759">
        <v>1</v>
      </c>
      <c r="I1759" t="s">
        <v>23</v>
      </c>
    </row>
    <row r="1760" spans="8:9" x14ac:dyDescent="0.3">
      <c r="H1760">
        <v>0</v>
      </c>
      <c r="I1760" t="s">
        <v>23</v>
      </c>
    </row>
    <row r="1761" spans="8:9" x14ac:dyDescent="0.3">
      <c r="H1761">
        <v>0</v>
      </c>
      <c r="I1761" t="s">
        <v>23</v>
      </c>
    </row>
    <row r="1762" spans="8:9" x14ac:dyDescent="0.3">
      <c r="H1762">
        <v>0</v>
      </c>
      <c r="I1762" t="s">
        <v>23</v>
      </c>
    </row>
    <row r="1763" spans="8:9" x14ac:dyDescent="0.3">
      <c r="H1763">
        <v>0</v>
      </c>
      <c r="I1763" t="s">
        <v>23</v>
      </c>
    </row>
    <row r="1764" spans="8:9" x14ac:dyDescent="0.3">
      <c r="H1764">
        <v>0</v>
      </c>
      <c r="I1764" t="s">
        <v>23</v>
      </c>
    </row>
    <row r="1765" spans="8:9" x14ac:dyDescent="0.3">
      <c r="H1765">
        <v>3</v>
      </c>
      <c r="I1765" t="s">
        <v>23</v>
      </c>
    </row>
    <row r="1766" spans="8:9" x14ac:dyDescent="0.3">
      <c r="H1766">
        <v>1</v>
      </c>
      <c r="I1766" t="s">
        <v>23</v>
      </c>
    </row>
    <row r="1767" spans="8:9" x14ac:dyDescent="0.3">
      <c r="H1767">
        <v>0</v>
      </c>
      <c r="I1767" t="s">
        <v>23</v>
      </c>
    </row>
    <row r="1768" spans="8:9" x14ac:dyDescent="0.3">
      <c r="H1768">
        <v>1</v>
      </c>
      <c r="I1768" t="s">
        <v>23</v>
      </c>
    </row>
    <row r="1769" spans="8:9" x14ac:dyDescent="0.3">
      <c r="H1769">
        <v>1</v>
      </c>
      <c r="I1769" t="s">
        <v>23</v>
      </c>
    </row>
    <row r="1770" spans="8:9" x14ac:dyDescent="0.3">
      <c r="H1770">
        <v>0</v>
      </c>
      <c r="I1770" t="s">
        <v>23</v>
      </c>
    </row>
    <row r="1771" spans="8:9" x14ac:dyDescent="0.3">
      <c r="H1771">
        <v>1</v>
      </c>
      <c r="I1771" t="s">
        <v>23</v>
      </c>
    </row>
    <row r="1772" spans="8:9" x14ac:dyDescent="0.3">
      <c r="H1772">
        <v>2</v>
      </c>
      <c r="I1772" t="s">
        <v>23</v>
      </c>
    </row>
    <row r="1773" spans="8:9" x14ac:dyDescent="0.3">
      <c r="H1773">
        <v>1</v>
      </c>
      <c r="I1773" t="s">
        <v>23</v>
      </c>
    </row>
    <row r="1774" spans="8:9" x14ac:dyDescent="0.3">
      <c r="H1774">
        <v>1</v>
      </c>
      <c r="I1774" t="s">
        <v>23</v>
      </c>
    </row>
    <row r="1775" spans="8:9" x14ac:dyDescent="0.3">
      <c r="H1775">
        <v>0</v>
      </c>
      <c r="I1775" t="s">
        <v>23</v>
      </c>
    </row>
    <row r="1776" spans="8:9" x14ac:dyDescent="0.3">
      <c r="H1776">
        <v>1</v>
      </c>
      <c r="I1776" t="s">
        <v>23</v>
      </c>
    </row>
    <row r="1777" spans="8:9" x14ac:dyDescent="0.3">
      <c r="H1777">
        <v>0</v>
      </c>
      <c r="I1777" t="s">
        <v>23</v>
      </c>
    </row>
    <row r="1778" spans="8:9" x14ac:dyDescent="0.3">
      <c r="H1778">
        <v>1</v>
      </c>
      <c r="I1778" t="s">
        <v>23</v>
      </c>
    </row>
    <row r="1779" spans="8:9" x14ac:dyDescent="0.3">
      <c r="H1779">
        <v>1</v>
      </c>
      <c r="I1779" t="s">
        <v>23</v>
      </c>
    </row>
    <row r="1780" spans="8:9" x14ac:dyDescent="0.3">
      <c r="H1780">
        <v>1</v>
      </c>
      <c r="I1780" t="s">
        <v>23</v>
      </c>
    </row>
    <row r="1781" spans="8:9" x14ac:dyDescent="0.3">
      <c r="H1781">
        <v>1</v>
      </c>
      <c r="I1781" t="s">
        <v>23</v>
      </c>
    </row>
    <row r="1782" spans="8:9" x14ac:dyDescent="0.3">
      <c r="H1782">
        <v>1</v>
      </c>
      <c r="I1782" t="s">
        <v>23</v>
      </c>
    </row>
    <row r="1783" spans="8:9" x14ac:dyDescent="0.3">
      <c r="H1783">
        <v>0</v>
      </c>
      <c r="I1783" t="s">
        <v>23</v>
      </c>
    </row>
    <row r="1784" spans="8:9" x14ac:dyDescent="0.3">
      <c r="H1784">
        <v>1</v>
      </c>
      <c r="I1784" t="s">
        <v>23</v>
      </c>
    </row>
    <row r="1785" spans="8:9" x14ac:dyDescent="0.3">
      <c r="H1785">
        <v>1</v>
      </c>
      <c r="I1785" t="s">
        <v>23</v>
      </c>
    </row>
    <row r="1786" spans="8:9" x14ac:dyDescent="0.3">
      <c r="H1786">
        <v>0</v>
      </c>
      <c r="I1786" t="s">
        <v>23</v>
      </c>
    </row>
    <row r="1787" spans="8:9" x14ac:dyDescent="0.3">
      <c r="H1787">
        <v>0</v>
      </c>
      <c r="I1787" t="s">
        <v>23</v>
      </c>
    </row>
    <row r="1788" spans="8:9" x14ac:dyDescent="0.3">
      <c r="H1788">
        <v>1</v>
      </c>
      <c r="I1788" t="s">
        <v>23</v>
      </c>
    </row>
    <row r="1789" spans="8:9" x14ac:dyDescent="0.3">
      <c r="H1789">
        <v>0</v>
      </c>
      <c r="I1789" t="s">
        <v>23</v>
      </c>
    </row>
    <row r="1790" spans="8:9" x14ac:dyDescent="0.3">
      <c r="H1790">
        <v>0</v>
      </c>
      <c r="I1790" t="s">
        <v>23</v>
      </c>
    </row>
    <row r="1791" spans="8:9" x14ac:dyDescent="0.3">
      <c r="H1791">
        <v>2</v>
      </c>
      <c r="I1791" t="s">
        <v>23</v>
      </c>
    </row>
    <row r="1792" spans="8:9" x14ac:dyDescent="0.3">
      <c r="H1792">
        <v>1</v>
      </c>
      <c r="I1792" t="s">
        <v>23</v>
      </c>
    </row>
    <row r="1793" spans="8:9" x14ac:dyDescent="0.3">
      <c r="H1793">
        <v>0</v>
      </c>
      <c r="I1793" t="s">
        <v>23</v>
      </c>
    </row>
    <row r="1794" spans="8:9" x14ac:dyDescent="0.3">
      <c r="H1794">
        <v>0</v>
      </c>
      <c r="I1794" t="s">
        <v>23</v>
      </c>
    </row>
    <row r="1795" spans="8:9" x14ac:dyDescent="0.3">
      <c r="H1795">
        <v>3</v>
      </c>
      <c r="I1795" t="s">
        <v>23</v>
      </c>
    </row>
    <row r="1796" spans="8:9" x14ac:dyDescent="0.3">
      <c r="H1796">
        <v>1</v>
      </c>
      <c r="I1796" t="s">
        <v>23</v>
      </c>
    </row>
    <row r="1797" spans="8:9" x14ac:dyDescent="0.3">
      <c r="H1797">
        <v>0</v>
      </c>
      <c r="I1797" t="s">
        <v>23</v>
      </c>
    </row>
    <row r="1798" spans="8:9" x14ac:dyDescent="0.3">
      <c r="H1798">
        <v>0</v>
      </c>
      <c r="I1798" t="s">
        <v>23</v>
      </c>
    </row>
    <row r="1799" spans="8:9" x14ac:dyDescent="0.3">
      <c r="H1799">
        <v>1</v>
      </c>
      <c r="I1799" t="s">
        <v>23</v>
      </c>
    </row>
    <row r="1800" spans="8:9" x14ac:dyDescent="0.3">
      <c r="H1800">
        <v>2</v>
      </c>
      <c r="I1800" t="s">
        <v>23</v>
      </c>
    </row>
    <row r="1801" spans="8:9" x14ac:dyDescent="0.3">
      <c r="H1801">
        <v>1</v>
      </c>
      <c r="I1801" t="s">
        <v>23</v>
      </c>
    </row>
    <row r="1802" spans="8:9" x14ac:dyDescent="0.3">
      <c r="H1802">
        <v>0</v>
      </c>
      <c r="I1802" t="s">
        <v>23</v>
      </c>
    </row>
    <row r="1803" spans="8:9" x14ac:dyDescent="0.3">
      <c r="H1803">
        <v>0</v>
      </c>
      <c r="I1803" t="s">
        <v>23</v>
      </c>
    </row>
    <row r="1804" spans="8:9" x14ac:dyDescent="0.3">
      <c r="H1804">
        <v>1</v>
      </c>
      <c r="I1804" t="s">
        <v>23</v>
      </c>
    </row>
    <row r="1805" spans="8:9" x14ac:dyDescent="0.3">
      <c r="H1805">
        <v>0</v>
      </c>
      <c r="I1805" t="s">
        <v>23</v>
      </c>
    </row>
    <row r="1806" spans="8:9" x14ac:dyDescent="0.3">
      <c r="H1806">
        <v>0</v>
      </c>
      <c r="I1806" t="s">
        <v>23</v>
      </c>
    </row>
    <row r="1807" spans="8:9" x14ac:dyDescent="0.3">
      <c r="H1807">
        <v>1</v>
      </c>
      <c r="I1807" t="s">
        <v>23</v>
      </c>
    </row>
    <row r="1808" spans="8:9" x14ac:dyDescent="0.3">
      <c r="H1808">
        <v>0</v>
      </c>
      <c r="I1808" t="s">
        <v>23</v>
      </c>
    </row>
    <row r="1809" spans="8:9" x14ac:dyDescent="0.3">
      <c r="H1809">
        <v>1</v>
      </c>
      <c r="I1809" t="s">
        <v>23</v>
      </c>
    </row>
    <row r="1810" spans="8:9" x14ac:dyDescent="0.3">
      <c r="H1810">
        <v>0</v>
      </c>
      <c r="I1810" t="s">
        <v>23</v>
      </c>
    </row>
    <row r="1811" spans="8:9" x14ac:dyDescent="0.3">
      <c r="H1811">
        <v>2</v>
      </c>
      <c r="I1811" t="s">
        <v>23</v>
      </c>
    </row>
    <row r="1812" spans="8:9" x14ac:dyDescent="0.3">
      <c r="H1812">
        <v>1</v>
      </c>
      <c r="I1812" t="s">
        <v>23</v>
      </c>
    </row>
    <row r="1813" spans="8:9" x14ac:dyDescent="0.3">
      <c r="H1813">
        <v>1</v>
      </c>
      <c r="I1813" t="s">
        <v>23</v>
      </c>
    </row>
    <row r="1814" spans="8:9" x14ac:dyDescent="0.3">
      <c r="H1814">
        <v>0</v>
      </c>
      <c r="I1814" t="s">
        <v>23</v>
      </c>
    </row>
    <row r="1815" spans="8:9" x14ac:dyDescent="0.3">
      <c r="H1815">
        <v>3</v>
      </c>
      <c r="I1815" t="s">
        <v>23</v>
      </c>
    </row>
    <row r="1816" spans="8:9" x14ac:dyDescent="0.3">
      <c r="H1816">
        <v>1</v>
      </c>
      <c r="I1816" t="s">
        <v>23</v>
      </c>
    </row>
    <row r="1817" spans="8:9" x14ac:dyDescent="0.3">
      <c r="H1817">
        <v>0</v>
      </c>
      <c r="I1817" t="s">
        <v>23</v>
      </c>
    </row>
    <row r="1818" spans="8:9" x14ac:dyDescent="0.3">
      <c r="H1818">
        <v>1</v>
      </c>
      <c r="I1818" t="s">
        <v>23</v>
      </c>
    </row>
    <row r="1819" spans="8:9" x14ac:dyDescent="0.3">
      <c r="H1819">
        <v>1</v>
      </c>
      <c r="I1819" t="s">
        <v>23</v>
      </c>
    </row>
    <row r="1820" spans="8:9" x14ac:dyDescent="0.3">
      <c r="H1820">
        <v>0</v>
      </c>
      <c r="I1820" t="s">
        <v>23</v>
      </c>
    </row>
    <row r="1821" spans="8:9" x14ac:dyDescent="0.3">
      <c r="H1821">
        <v>0</v>
      </c>
      <c r="I1821" t="s">
        <v>23</v>
      </c>
    </row>
    <row r="1822" spans="8:9" x14ac:dyDescent="0.3">
      <c r="H1822">
        <v>0</v>
      </c>
      <c r="I1822" t="s">
        <v>23</v>
      </c>
    </row>
    <row r="1823" spans="8:9" x14ac:dyDescent="0.3">
      <c r="H1823">
        <v>0</v>
      </c>
      <c r="I1823" t="s">
        <v>23</v>
      </c>
    </row>
    <row r="1824" spans="8:9" x14ac:dyDescent="0.3">
      <c r="H1824">
        <v>0</v>
      </c>
      <c r="I1824" t="s">
        <v>23</v>
      </c>
    </row>
    <row r="1825" spans="8:9" x14ac:dyDescent="0.3">
      <c r="H1825">
        <v>0</v>
      </c>
      <c r="I1825" t="s">
        <v>23</v>
      </c>
    </row>
    <row r="1826" spans="8:9" x14ac:dyDescent="0.3">
      <c r="H1826">
        <v>0</v>
      </c>
      <c r="I1826" t="s">
        <v>23</v>
      </c>
    </row>
    <row r="1827" spans="8:9" x14ac:dyDescent="0.3">
      <c r="H1827">
        <v>0</v>
      </c>
      <c r="I1827" t="s">
        <v>23</v>
      </c>
    </row>
    <row r="1828" spans="8:9" x14ac:dyDescent="0.3">
      <c r="H1828">
        <v>1</v>
      </c>
      <c r="I1828" t="s">
        <v>23</v>
      </c>
    </row>
    <row r="1829" spans="8:9" x14ac:dyDescent="0.3">
      <c r="H1829">
        <v>0</v>
      </c>
      <c r="I1829" t="s">
        <v>23</v>
      </c>
    </row>
    <row r="1830" spans="8:9" x14ac:dyDescent="0.3">
      <c r="H1830">
        <v>0</v>
      </c>
      <c r="I1830" t="s">
        <v>23</v>
      </c>
    </row>
    <row r="1831" spans="8:9" x14ac:dyDescent="0.3">
      <c r="H1831">
        <v>2</v>
      </c>
      <c r="I1831" t="s">
        <v>23</v>
      </c>
    </row>
    <row r="1832" spans="8:9" x14ac:dyDescent="0.3">
      <c r="H1832">
        <v>1</v>
      </c>
      <c r="I1832" t="s">
        <v>23</v>
      </c>
    </row>
    <row r="1833" spans="8:9" x14ac:dyDescent="0.3">
      <c r="H1833">
        <v>1</v>
      </c>
      <c r="I1833" t="s">
        <v>23</v>
      </c>
    </row>
    <row r="1834" spans="8:9" x14ac:dyDescent="0.3">
      <c r="H1834">
        <v>1</v>
      </c>
      <c r="I1834" t="s">
        <v>23</v>
      </c>
    </row>
    <row r="1835" spans="8:9" x14ac:dyDescent="0.3">
      <c r="H1835">
        <v>0</v>
      </c>
      <c r="I1835" t="s">
        <v>23</v>
      </c>
    </row>
    <row r="1836" spans="8:9" x14ac:dyDescent="0.3">
      <c r="H1836">
        <v>0</v>
      </c>
      <c r="I1836" t="s">
        <v>23</v>
      </c>
    </row>
    <row r="1837" spans="8:9" x14ac:dyDescent="0.3">
      <c r="H1837">
        <v>0</v>
      </c>
      <c r="I1837" t="s">
        <v>23</v>
      </c>
    </row>
    <row r="1838" spans="8:9" x14ac:dyDescent="0.3">
      <c r="H1838">
        <v>1</v>
      </c>
      <c r="I1838" t="s">
        <v>23</v>
      </c>
    </row>
    <row r="1839" spans="8:9" x14ac:dyDescent="0.3">
      <c r="H1839">
        <v>1</v>
      </c>
      <c r="I1839" t="s">
        <v>23</v>
      </c>
    </row>
    <row r="1840" spans="8:9" x14ac:dyDescent="0.3">
      <c r="H1840">
        <v>1</v>
      </c>
      <c r="I1840" t="s">
        <v>23</v>
      </c>
    </row>
    <row r="1841" spans="8:9" x14ac:dyDescent="0.3">
      <c r="H1841">
        <v>0</v>
      </c>
      <c r="I1841" t="s">
        <v>23</v>
      </c>
    </row>
    <row r="1842" spans="8:9" x14ac:dyDescent="0.3">
      <c r="H1842">
        <v>0</v>
      </c>
      <c r="I1842" t="s">
        <v>23</v>
      </c>
    </row>
    <row r="1843" spans="8:9" x14ac:dyDescent="0.3">
      <c r="H1843">
        <v>1</v>
      </c>
      <c r="I1843" t="s">
        <v>23</v>
      </c>
    </row>
    <row r="1844" spans="8:9" x14ac:dyDescent="0.3">
      <c r="H1844">
        <v>0</v>
      </c>
      <c r="I1844" t="s">
        <v>23</v>
      </c>
    </row>
    <row r="1845" spans="8:9" x14ac:dyDescent="0.3">
      <c r="H1845">
        <v>3</v>
      </c>
      <c r="I1845" t="s">
        <v>23</v>
      </c>
    </row>
    <row r="1846" spans="8:9" x14ac:dyDescent="0.3">
      <c r="H1846">
        <v>0</v>
      </c>
      <c r="I1846" t="s">
        <v>23</v>
      </c>
    </row>
    <row r="1847" spans="8:9" x14ac:dyDescent="0.3">
      <c r="H1847">
        <v>2</v>
      </c>
      <c r="I1847" t="s">
        <v>23</v>
      </c>
    </row>
    <row r="1848" spans="8:9" x14ac:dyDescent="0.3">
      <c r="H1848">
        <v>2</v>
      </c>
      <c r="I1848" t="s">
        <v>23</v>
      </c>
    </row>
    <row r="1849" spans="8:9" x14ac:dyDescent="0.3">
      <c r="H1849">
        <v>1</v>
      </c>
      <c r="I1849" t="s">
        <v>23</v>
      </c>
    </row>
    <row r="1850" spans="8:9" x14ac:dyDescent="0.3">
      <c r="H1850">
        <v>1</v>
      </c>
      <c r="I1850" t="s">
        <v>23</v>
      </c>
    </row>
    <row r="1851" spans="8:9" x14ac:dyDescent="0.3">
      <c r="H1851">
        <v>1</v>
      </c>
      <c r="I1851" t="s">
        <v>23</v>
      </c>
    </row>
    <row r="1852" spans="8:9" x14ac:dyDescent="0.3">
      <c r="H1852">
        <v>1</v>
      </c>
      <c r="I1852" t="s">
        <v>23</v>
      </c>
    </row>
    <row r="1853" spans="8:9" x14ac:dyDescent="0.3">
      <c r="H1853">
        <v>1</v>
      </c>
      <c r="I1853" t="s">
        <v>23</v>
      </c>
    </row>
    <row r="1854" spans="8:9" x14ac:dyDescent="0.3">
      <c r="H1854">
        <v>2</v>
      </c>
      <c r="I1854" t="s">
        <v>23</v>
      </c>
    </row>
    <row r="1855" spans="8:9" x14ac:dyDescent="0.3">
      <c r="H1855">
        <v>0</v>
      </c>
      <c r="I1855" t="s">
        <v>23</v>
      </c>
    </row>
    <row r="1856" spans="8:9" x14ac:dyDescent="0.3">
      <c r="H1856">
        <v>0</v>
      </c>
      <c r="I1856" t="s">
        <v>23</v>
      </c>
    </row>
    <row r="1857" spans="8:9" x14ac:dyDescent="0.3">
      <c r="H1857">
        <v>2</v>
      </c>
      <c r="I1857" t="s">
        <v>23</v>
      </c>
    </row>
    <row r="1858" spans="8:9" x14ac:dyDescent="0.3">
      <c r="H1858">
        <v>1</v>
      </c>
      <c r="I1858" t="s">
        <v>23</v>
      </c>
    </row>
    <row r="1859" spans="8:9" x14ac:dyDescent="0.3">
      <c r="H1859">
        <v>1</v>
      </c>
      <c r="I1859" t="s">
        <v>23</v>
      </c>
    </row>
    <row r="1860" spans="8:9" x14ac:dyDescent="0.3">
      <c r="H1860">
        <v>0</v>
      </c>
      <c r="I1860" t="s">
        <v>23</v>
      </c>
    </row>
    <row r="1861" spans="8:9" x14ac:dyDescent="0.3">
      <c r="H1861">
        <v>0</v>
      </c>
      <c r="I1861" t="s">
        <v>23</v>
      </c>
    </row>
    <row r="1862" spans="8:9" x14ac:dyDescent="0.3">
      <c r="H1862">
        <v>1</v>
      </c>
      <c r="I1862" t="s">
        <v>23</v>
      </c>
    </row>
    <row r="1863" spans="8:9" x14ac:dyDescent="0.3">
      <c r="H1863">
        <v>0</v>
      </c>
      <c r="I1863" t="s">
        <v>23</v>
      </c>
    </row>
    <row r="1864" spans="8:9" x14ac:dyDescent="0.3">
      <c r="H1864">
        <v>0</v>
      </c>
      <c r="I1864" t="s">
        <v>23</v>
      </c>
    </row>
    <row r="1865" spans="8:9" x14ac:dyDescent="0.3">
      <c r="H1865">
        <v>2</v>
      </c>
      <c r="I1865" t="s">
        <v>23</v>
      </c>
    </row>
    <row r="1866" spans="8:9" x14ac:dyDescent="0.3">
      <c r="H1866">
        <v>1</v>
      </c>
      <c r="I1866" t="s">
        <v>23</v>
      </c>
    </row>
    <row r="1867" spans="8:9" x14ac:dyDescent="0.3">
      <c r="H1867">
        <v>2</v>
      </c>
      <c r="I1867" t="s">
        <v>23</v>
      </c>
    </row>
    <row r="1868" spans="8:9" x14ac:dyDescent="0.3">
      <c r="H1868">
        <v>1</v>
      </c>
      <c r="I1868" t="s">
        <v>23</v>
      </c>
    </row>
    <row r="1869" spans="8:9" x14ac:dyDescent="0.3">
      <c r="H1869">
        <v>0</v>
      </c>
      <c r="I1869" t="s">
        <v>23</v>
      </c>
    </row>
    <row r="1870" spans="8:9" x14ac:dyDescent="0.3">
      <c r="H1870">
        <v>1</v>
      </c>
      <c r="I1870" t="s">
        <v>23</v>
      </c>
    </row>
    <row r="1871" spans="8:9" x14ac:dyDescent="0.3">
      <c r="H1871">
        <v>1</v>
      </c>
      <c r="I1871" t="s">
        <v>23</v>
      </c>
    </row>
    <row r="1872" spans="8:9" x14ac:dyDescent="0.3">
      <c r="H1872">
        <v>1</v>
      </c>
      <c r="I1872" t="s">
        <v>23</v>
      </c>
    </row>
    <row r="1873" spans="8:9" x14ac:dyDescent="0.3">
      <c r="H1873">
        <v>0</v>
      </c>
      <c r="I1873" t="s">
        <v>23</v>
      </c>
    </row>
    <row r="1874" spans="8:9" x14ac:dyDescent="0.3">
      <c r="H1874">
        <v>2</v>
      </c>
      <c r="I1874" t="s">
        <v>23</v>
      </c>
    </row>
    <row r="1875" spans="8:9" x14ac:dyDescent="0.3">
      <c r="H1875">
        <v>1</v>
      </c>
      <c r="I1875" t="s">
        <v>23</v>
      </c>
    </row>
    <row r="1876" spans="8:9" x14ac:dyDescent="0.3">
      <c r="H1876">
        <v>1</v>
      </c>
      <c r="I1876" t="s">
        <v>23</v>
      </c>
    </row>
    <row r="1877" spans="8:9" x14ac:dyDescent="0.3">
      <c r="H1877">
        <v>0</v>
      </c>
      <c r="I1877" t="s">
        <v>23</v>
      </c>
    </row>
    <row r="1878" spans="8:9" x14ac:dyDescent="0.3">
      <c r="H1878">
        <v>0</v>
      </c>
      <c r="I1878" t="s">
        <v>23</v>
      </c>
    </row>
    <row r="1879" spans="8:9" x14ac:dyDescent="0.3">
      <c r="H1879">
        <v>1</v>
      </c>
      <c r="I1879" t="s">
        <v>23</v>
      </c>
    </row>
    <row r="1880" spans="8:9" x14ac:dyDescent="0.3">
      <c r="H1880">
        <v>0</v>
      </c>
      <c r="I1880" t="s">
        <v>23</v>
      </c>
    </row>
    <row r="1881" spans="8:9" x14ac:dyDescent="0.3">
      <c r="H1881">
        <v>1</v>
      </c>
      <c r="I1881" t="s">
        <v>23</v>
      </c>
    </row>
    <row r="1882" spans="8:9" x14ac:dyDescent="0.3">
      <c r="H1882">
        <v>1</v>
      </c>
      <c r="I1882" t="s">
        <v>23</v>
      </c>
    </row>
    <row r="1883" spans="8:9" x14ac:dyDescent="0.3">
      <c r="H1883">
        <v>0</v>
      </c>
      <c r="I1883" t="s">
        <v>23</v>
      </c>
    </row>
    <row r="1884" spans="8:9" x14ac:dyDescent="0.3">
      <c r="H1884">
        <v>0</v>
      </c>
      <c r="I1884" t="s">
        <v>23</v>
      </c>
    </row>
    <row r="1885" spans="8:9" x14ac:dyDescent="0.3">
      <c r="H1885">
        <v>0</v>
      </c>
      <c r="I1885" t="s">
        <v>23</v>
      </c>
    </row>
    <row r="1886" spans="8:9" x14ac:dyDescent="0.3">
      <c r="H1886">
        <v>1</v>
      </c>
      <c r="I1886" t="s">
        <v>23</v>
      </c>
    </row>
    <row r="1887" spans="8:9" x14ac:dyDescent="0.3">
      <c r="H1887">
        <v>0</v>
      </c>
      <c r="I1887" t="s">
        <v>23</v>
      </c>
    </row>
    <row r="1888" spans="8:9" x14ac:dyDescent="0.3">
      <c r="H1888">
        <v>3</v>
      </c>
      <c r="I1888" t="s">
        <v>23</v>
      </c>
    </row>
    <row r="1889" spans="8:9" x14ac:dyDescent="0.3">
      <c r="H1889">
        <v>1</v>
      </c>
      <c r="I1889" t="s">
        <v>23</v>
      </c>
    </row>
    <row r="1890" spans="8:9" x14ac:dyDescent="0.3">
      <c r="H1890">
        <v>0</v>
      </c>
      <c r="I1890" t="s">
        <v>23</v>
      </c>
    </row>
    <row r="1891" spans="8:9" x14ac:dyDescent="0.3">
      <c r="H1891">
        <v>2</v>
      </c>
      <c r="I1891" t="s">
        <v>23</v>
      </c>
    </row>
    <row r="1892" spans="8:9" x14ac:dyDescent="0.3">
      <c r="H1892">
        <v>2</v>
      </c>
      <c r="I1892" t="s">
        <v>23</v>
      </c>
    </row>
    <row r="1893" spans="8:9" x14ac:dyDescent="0.3">
      <c r="H1893">
        <v>1</v>
      </c>
      <c r="I1893" t="s">
        <v>23</v>
      </c>
    </row>
    <row r="1894" spans="8:9" x14ac:dyDescent="0.3">
      <c r="H1894">
        <v>0</v>
      </c>
      <c r="I1894" t="s">
        <v>23</v>
      </c>
    </row>
    <row r="1895" spans="8:9" x14ac:dyDescent="0.3">
      <c r="H1895">
        <v>0</v>
      </c>
      <c r="I1895" t="s">
        <v>23</v>
      </c>
    </row>
    <row r="1896" spans="8:9" x14ac:dyDescent="0.3">
      <c r="H1896">
        <v>0</v>
      </c>
      <c r="I1896" t="s">
        <v>23</v>
      </c>
    </row>
    <row r="1897" spans="8:9" x14ac:dyDescent="0.3">
      <c r="H1897">
        <v>1</v>
      </c>
      <c r="I1897" t="s">
        <v>23</v>
      </c>
    </row>
    <row r="1898" spans="8:9" x14ac:dyDescent="0.3">
      <c r="H1898">
        <v>1</v>
      </c>
      <c r="I1898" t="s">
        <v>23</v>
      </c>
    </row>
    <row r="1899" spans="8:9" x14ac:dyDescent="0.3">
      <c r="H1899">
        <v>1</v>
      </c>
      <c r="I1899" t="s">
        <v>23</v>
      </c>
    </row>
    <row r="1900" spans="8:9" x14ac:dyDescent="0.3">
      <c r="H1900">
        <v>0</v>
      </c>
      <c r="I1900" t="s">
        <v>23</v>
      </c>
    </row>
    <row r="1901" spans="8:9" x14ac:dyDescent="0.3">
      <c r="H1901">
        <v>1</v>
      </c>
      <c r="I1901" t="s">
        <v>23</v>
      </c>
    </row>
    <row r="1902" spans="8:9" x14ac:dyDescent="0.3">
      <c r="H1902">
        <v>1</v>
      </c>
      <c r="I1902" t="s">
        <v>23</v>
      </c>
    </row>
    <row r="1903" spans="8:9" x14ac:dyDescent="0.3">
      <c r="H1903">
        <v>2</v>
      </c>
      <c r="I1903" t="s">
        <v>23</v>
      </c>
    </row>
    <row r="1904" spans="8:9" x14ac:dyDescent="0.3">
      <c r="H1904">
        <v>0</v>
      </c>
      <c r="I1904" t="s">
        <v>23</v>
      </c>
    </row>
    <row r="1905" spans="8:9" x14ac:dyDescent="0.3">
      <c r="H1905">
        <v>0</v>
      </c>
      <c r="I1905" t="s">
        <v>23</v>
      </c>
    </row>
    <row r="1906" spans="8:9" x14ac:dyDescent="0.3">
      <c r="H1906">
        <v>0</v>
      </c>
      <c r="I1906" t="s">
        <v>23</v>
      </c>
    </row>
    <row r="1907" spans="8:9" x14ac:dyDescent="0.3">
      <c r="H1907">
        <v>0</v>
      </c>
      <c r="I1907" t="s">
        <v>23</v>
      </c>
    </row>
    <row r="1908" spans="8:9" x14ac:dyDescent="0.3">
      <c r="H1908">
        <v>0</v>
      </c>
      <c r="I1908" t="s">
        <v>23</v>
      </c>
    </row>
    <row r="1909" spans="8:9" x14ac:dyDescent="0.3">
      <c r="H1909">
        <v>0</v>
      </c>
      <c r="I1909" t="s">
        <v>23</v>
      </c>
    </row>
    <row r="1910" spans="8:9" x14ac:dyDescent="0.3">
      <c r="H1910">
        <v>3</v>
      </c>
      <c r="I1910" t="s">
        <v>23</v>
      </c>
    </row>
    <row r="1911" spans="8:9" x14ac:dyDescent="0.3">
      <c r="H1911">
        <v>0</v>
      </c>
      <c r="I1911" t="s">
        <v>23</v>
      </c>
    </row>
    <row r="1912" spans="8:9" x14ac:dyDescent="0.3">
      <c r="H1912">
        <v>0</v>
      </c>
      <c r="I1912" t="s">
        <v>23</v>
      </c>
    </row>
    <row r="1913" spans="8:9" x14ac:dyDescent="0.3">
      <c r="H1913">
        <v>1</v>
      </c>
      <c r="I1913" t="s">
        <v>23</v>
      </c>
    </row>
    <row r="1914" spans="8:9" x14ac:dyDescent="0.3">
      <c r="H1914">
        <v>1</v>
      </c>
      <c r="I1914" t="s">
        <v>23</v>
      </c>
    </row>
    <row r="1915" spans="8:9" x14ac:dyDescent="0.3">
      <c r="H1915">
        <v>0</v>
      </c>
      <c r="I1915" t="s">
        <v>23</v>
      </c>
    </row>
    <row r="1916" spans="8:9" x14ac:dyDescent="0.3">
      <c r="H1916">
        <v>0</v>
      </c>
      <c r="I1916" t="s">
        <v>23</v>
      </c>
    </row>
    <row r="1917" spans="8:9" x14ac:dyDescent="0.3">
      <c r="H1917">
        <v>1</v>
      </c>
      <c r="I1917" t="s">
        <v>23</v>
      </c>
    </row>
    <row r="1918" spans="8:9" x14ac:dyDescent="0.3">
      <c r="H1918">
        <v>1</v>
      </c>
      <c r="I1918" t="s">
        <v>23</v>
      </c>
    </row>
    <row r="1919" spans="8:9" x14ac:dyDescent="0.3">
      <c r="H1919">
        <v>1</v>
      </c>
      <c r="I1919" t="s">
        <v>23</v>
      </c>
    </row>
    <row r="1920" spans="8:9" x14ac:dyDescent="0.3">
      <c r="H1920">
        <v>2</v>
      </c>
      <c r="I1920" t="s">
        <v>23</v>
      </c>
    </row>
    <row r="1921" spans="8:9" x14ac:dyDescent="0.3">
      <c r="H1921">
        <v>3</v>
      </c>
      <c r="I1921" t="s">
        <v>23</v>
      </c>
    </row>
    <row r="1922" spans="8:9" x14ac:dyDescent="0.3">
      <c r="H1922">
        <v>0</v>
      </c>
      <c r="I1922" t="s">
        <v>23</v>
      </c>
    </row>
    <row r="1923" spans="8:9" x14ac:dyDescent="0.3">
      <c r="H1923">
        <v>0</v>
      </c>
      <c r="I1923" t="s">
        <v>23</v>
      </c>
    </row>
    <row r="1924" spans="8:9" x14ac:dyDescent="0.3">
      <c r="H1924">
        <v>3</v>
      </c>
      <c r="I1924" t="s">
        <v>23</v>
      </c>
    </row>
    <row r="1925" spans="8:9" x14ac:dyDescent="0.3">
      <c r="H1925">
        <v>1</v>
      </c>
      <c r="I1925" t="s">
        <v>23</v>
      </c>
    </row>
    <row r="1926" spans="8:9" x14ac:dyDescent="0.3">
      <c r="H1926">
        <v>2</v>
      </c>
      <c r="I1926" t="s">
        <v>23</v>
      </c>
    </row>
    <row r="1927" spans="8:9" x14ac:dyDescent="0.3">
      <c r="H1927">
        <v>1</v>
      </c>
      <c r="I1927" t="s">
        <v>23</v>
      </c>
    </row>
    <row r="1928" spans="8:9" x14ac:dyDescent="0.3">
      <c r="H1928">
        <v>0</v>
      </c>
      <c r="I1928" t="s">
        <v>23</v>
      </c>
    </row>
    <row r="1929" spans="8:9" x14ac:dyDescent="0.3">
      <c r="H1929">
        <v>2</v>
      </c>
      <c r="I1929" t="s">
        <v>23</v>
      </c>
    </row>
    <row r="1930" spans="8:9" x14ac:dyDescent="0.3">
      <c r="H1930">
        <v>0</v>
      </c>
      <c r="I1930" t="s">
        <v>23</v>
      </c>
    </row>
    <row r="1931" spans="8:9" x14ac:dyDescent="0.3">
      <c r="H1931">
        <v>2</v>
      </c>
      <c r="I1931" t="s">
        <v>23</v>
      </c>
    </row>
    <row r="1932" spans="8:9" x14ac:dyDescent="0.3">
      <c r="H1932">
        <v>0</v>
      </c>
      <c r="I1932" t="s">
        <v>23</v>
      </c>
    </row>
    <row r="1933" spans="8:9" x14ac:dyDescent="0.3">
      <c r="H1933">
        <v>0</v>
      </c>
      <c r="I1933" t="s">
        <v>23</v>
      </c>
    </row>
    <row r="1934" spans="8:9" x14ac:dyDescent="0.3">
      <c r="H1934">
        <v>0</v>
      </c>
      <c r="I1934" t="s">
        <v>23</v>
      </c>
    </row>
    <row r="1935" spans="8:9" x14ac:dyDescent="0.3">
      <c r="H1935">
        <v>1</v>
      </c>
      <c r="I1935" t="s">
        <v>23</v>
      </c>
    </row>
    <row r="1936" spans="8:9" x14ac:dyDescent="0.3">
      <c r="H1936">
        <v>1</v>
      </c>
      <c r="I1936" t="s">
        <v>23</v>
      </c>
    </row>
    <row r="1937" spans="8:9" x14ac:dyDescent="0.3">
      <c r="H1937">
        <v>1</v>
      </c>
      <c r="I1937" t="s">
        <v>23</v>
      </c>
    </row>
    <row r="1938" spans="8:9" x14ac:dyDescent="0.3">
      <c r="H1938">
        <v>1</v>
      </c>
      <c r="I1938" t="s">
        <v>23</v>
      </c>
    </row>
    <row r="1939" spans="8:9" x14ac:dyDescent="0.3">
      <c r="H1939">
        <v>1</v>
      </c>
      <c r="I1939" t="s">
        <v>23</v>
      </c>
    </row>
    <row r="1940" spans="8:9" x14ac:dyDescent="0.3">
      <c r="H1940">
        <v>1</v>
      </c>
      <c r="I1940" t="s">
        <v>23</v>
      </c>
    </row>
    <row r="1941" spans="8:9" x14ac:dyDescent="0.3">
      <c r="H1941">
        <v>0</v>
      </c>
      <c r="I1941" t="s">
        <v>23</v>
      </c>
    </row>
    <row r="1942" spans="8:9" x14ac:dyDescent="0.3">
      <c r="H1942">
        <v>0</v>
      </c>
      <c r="I1942" t="s">
        <v>23</v>
      </c>
    </row>
    <row r="1943" spans="8:9" x14ac:dyDescent="0.3">
      <c r="H1943">
        <v>1</v>
      </c>
      <c r="I1943" t="s">
        <v>23</v>
      </c>
    </row>
    <row r="1944" spans="8:9" x14ac:dyDescent="0.3">
      <c r="H1944">
        <v>0</v>
      </c>
      <c r="I1944" t="s">
        <v>23</v>
      </c>
    </row>
    <row r="1945" spans="8:9" x14ac:dyDescent="0.3">
      <c r="H1945">
        <v>0</v>
      </c>
      <c r="I1945" t="s">
        <v>23</v>
      </c>
    </row>
    <row r="1946" spans="8:9" x14ac:dyDescent="0.3">
      <c r="H1946">
        <v>1</v>
      </c>
      <c r="I1946" t="s">
        <v>23</v>
      </c>
    </row>
    <row r="1947" spans="8:9" x14ac:dyDescent="0.3">
      <c r="H1947">
        <v>0</v>
      </c>
      <c r="I1947" t="s">
        <v>23</v>
      </c>
    </row>
    <row r="1948" spans="8:9" x14ac:dyDescent="0.3">
      <c r="H1948">
        <v>0</v>
      </c>
      <c r="I1948" t="s">
        <v>23</v>
      </c>
    </row>
    <row r="1949" spans="8:9" x14ac:dyDescent="0.3">
      <c r="H1949">
        <v>0</v>
      </c>
      <c r="I1949" t="s">
        <v>23</v>
      </c>
    </row>
    <row r="1950" spans="8:9" x14ac:dyDescent="0.3">
      <c r="H1950">
        <v>2</v>
      </c>
      <c r="I1950" t="s">
        <v>23</v>
      </c>
    </row>
    <row r="1951" spans="8:9" x14ac:dyDescent="0.3">
      <c r="H1951">
        <v>0</v>
      </c>
      <c r="I1951" t="s">
        <v>23</v>
      </c>
    </row>
    <row r="1952" spans="8:9" x14ac:dyDescent="0.3">
      <c r="H1952">
        <v>0</v>
      </c>
      <c r="I1952" t="s">
        <v>23</v>
      </c>
    </row>
    <row r="1953" spans="8:9" x14ac:dyDescent="0.3">
      <c r="H1953">
        <v>0</v>
      </c>
      <c r="I1953" t="s">
        <v>23</v>
      </c>
    </row>
    <row r="1954" spans="8:9" x14ac:dyDescent="0.3">
      <c r="H1954">
        <v>0</v>
      </c>
      <c r="I1954" t="s">
        <v>23</v>
      </c>
    </row>
    <row r="1955" spans="8:9" x14ac:dyDescent="0.3">
      <c r="H1955">
        <v>1</v>
      </c>
      <c r="I1955" t="s">
        <v>23</v>
      </c>
    </row>
    <row r="1956" spans="8:9" x14ac:dyDescent="0.3">
      <c r="H1956">
        <v>0</v>
      </c>
      <c r="I1956" t="s">
        <v>23</v>
      </c>
    </row>
    <row r="1957" spans="8:9" x14ac:dyDescent="0.3">
      <c r="H1957">
        <v>0</v>
      </c>
      <c r="I1957" t="s">
        <v>23</v>
      </c>
    </row>
    <row r="1958" spans="8:9" x14ac:dyDescent="0.3">
      <c r="H1958">
        <v>1</v>
      </c>
      <c r="I1958" t="s">
        <v>23</v>
      </c>
    </row>
    <row r="1959" spans="8:9" x14ac:dyDescent="0.3">
      <c r="H1959">
        <v>1</v>
      </c>
      <c r="I1959" t="s">
        <v>23</v>
      </c>
    </row>
    <row r="1960" spans="8:9" x14ac:dyDescent="0.3">
      <c r="H1960">
        <v>0</v>
      </c>
      <c r="I1960" t="s">
        <v>23</v>
      </c>
    </row>
    <row r="1961" spans="8:9" x14ac:dyDescent="0.3">
      <c r="H1961">
        <v>0</v>
      </c>
      <c r="I1961" t="s">
        <v>23</v>
      </c>
    </row>
    <row r="1962" spans="8:9" x14ac:dyDescent="0.3">
      <c r="H1962">
        <v>1</v>
      </c>
      <c r="I1962" t="s">
        <v>23</v>
      </c>
    </row>
    <row r="1963" spans="8:9" x14ac:dyDescent="0.3">
      <c r="H1963">
        <v>1</v>
      </c>
      <c r="I1963" t="s">
        <v>23</v>
      </c>
    </row>
    <row r="1964" spans="8:9" x14ac:dyDescent="0.3">
      <c r="H1964">
        <v>0</v>
      </c>
      <c r="I1964" t="s">
        <v>23</v>
      </c>
    </row>
    <row r="1965" spans="8:9" x14ac:dyDescent="0.3">
      <c r="H1965">
        <v>2</v>
      </c>
      <c r="I1965" t="s">
        <v>23</v>
      </c>
    </row>
    <row r="1966" spans="8:9" x14ac:dyDescent="0.3">
      <c r="H1966">
        <v>0</v>
      </c>
      <c r="I1966" t="s">
        <v>23</v>
      </c>
    </row>
    <row r="1967" spans="8:9" x14ac:dyDescent="0.3">
      <c r="H1967">
        <v>1</v>
      </c>
      <c r="I1967" t="s">
        <v>23</v>
      </c>
    </row>
    <row r="1968" spans="8:9" x14ac:dyDescent="0.3">
      <c r="H1968">
        <v>2</v>
      </c>
      <c r="I1968" t="s">
        <v>23</v>
      </c>
    </row>
    <row r="1969" spans="8:9" x14ac:dyDescent="0.3">
      <c r="H1969">
        <v>1</v>
      </c>
      <c r="I1969" t="s">
        <v>23</v>
      </c>
    </row>
    <row r="1970" spans="8:9" x14ac:dyDescent="0.3">
      <c r="H1970">
        <v>0</v>
      </c>
      <c r="I1970" t="s">
        <v>23</v>
      </c>
    </row>
    <row r="1971" spans="8:9" x14ac:dyDescent="0.3">
      <c r="H1971">
        <v>1</v>
      </c>
      <c r="I1971" t="s">
        <v>23</v>
      </c>
    </row>
    <row r="1972" spans="8:9" x14ac:dyDescent="0.3">
      <c r="H1972">
        <v>1</v>
      </c>
      <c r="I1972" t="s">
        <v>23</v>
      </c>
    </row>
    <row r="1973" spans="8:9" x14ac:dyDescent="0.3">
      <c r="H1973">
        <v>1</v>
      </c>
      <c r="I1973" t="s">
        <v>23</v>
      </c>
    </row>
    <row r="1974" spans="8:9" x14ac:dyDescent="0.3">
      <c r="H1974">
        <v>1</v>
      </c>
      <c r="I1974" t="s">
        <v>23</v>
      </c>
    </row>
    <row r="1975" spans="8:9" x14ac:dyDescent="0.3">
      <c r="H1975">
        <v>1</v>
      </c>
      <c r="I1975" t="s">
        <v>23</v>
      </c>
    </row>
    <row r="1976" spans="8:9" x14ac:dyDescent="0.3">
      <c r="H1976">
        <v>1</v>
      </c>
      <c r="I1976" t="s">
        <v>23</v>
      </c>
    </row>
    <row r="1977" spans="8:9" x14ac:dyDescent="0.3">
      <c r="H1977">
        <v>0</v>
      </c>
      <c r="I1977" t="s">
        <v>23</v>
      </c>
    </row>
    <row r="1978" spans="8:9" x14ac:dyDescent="0.3">
      <c r="H1978">
        <v>0</v>
      </c>
      <c r="I1978" t="s">
        <v>23</v>
      </c>
    </row>
    <row r="1979" spans="8:9" x14ac:dyDescent="0.3">
      <c r="H1979">
        <v>2</v>
      </c>
      <c r="I1979" t="s">
        <v>23</v>
      </c>
    </row>
    <row r="1980" spans="8:9" x14ac:dyDescent="0.3">
      <c r="H1980">
        <v>1</v>
      </c>
      <c r="I1980" t="s">
        <v>23</v>
      </c>
    </row>
    <row r="1981" spans="8:9" x14ac:dyDescent="0.3">
      <c r="H1981">
        <v>3</v>
      </c>
      <c r="I1981" t="s">
        <v>23</v>
      </c>
    </row>
    <row r="1982" spans="8:9" x14ac:dyDescent="0.3">
      <c r="H1982">
        <v>0</v>
      </c>
      <c r="I1982" t="s">
        <v>23</v>
      </c>
    </row>
    <row r="1983" spans="8:9" x14ac:dyDescent="0.3">
      <c r="H1983">
        <v>1</v>
      </c>
      <c r="I1983" t="s">
        <v>23</v>
      </c>
    </row>
    <row r="1984" spans="8:9" x14ac:dyDescent="0.3">
      <c r="H1984">
        <v>1</v>
      </c>
      <c r="I1984" t="s">
        <v>23</v>
      </c>
    </row>
    <row r="1985" spans="8:9" x14ac:dyDescent="0.3">
      <c r="H1985">
        <v>1</v>
      </c>
      <c r="I1985" t="s">
        <v>23</v>
      </c>
    </row>
    <row r="1986" spans="8:9" x14ac:dyDescent="0.3">
      <c r="H1986">
        <v>0</v>
      </c>
      <c r="I1986" t="s">
        <v>23</v>
      </c>
    </row>
    <row r="1987" spans="8:9" x14ac:dyDescent="0.3">
      <c r="H1987">
        <v>2</v>
      </c>
      <c r="I1987" t="s">
        <v>23</v>
      </c>
    </row>
    <row r="1988" spans="8:9" x14ac:dyDescent="0.3">
      <c r="H1988">
        <v>0</v>
      </c>
      <c r="I1988" t="s">
        <v>23</v>
      </c>
    </row>
    <row r="1989" spans="8:9" x14ac:dyDescent="0.3">
      <c r="H1989">
        <v>0</v>
      </c>
      <c r="I1989" t="s">
        <v>23</v>
      </c>
    </row>
    <row r="1990" spans="8:9" x14ac:dyDescent="0.3">
      <c r="H1990">
        <v>0</v>
      </c>
      <c r="I1990" t="s">
        <v>23</v>
      </c>
    </row>
    <row r="1991" spans="8:9" x14ac:dyDescent="0.3">
      <c r="H1991">
        <v>1</v>
      </c>
      <c r="I1991" t="s">
        <v>23</v>
      </c>
    </row>
    <row r="1992" spans="8:9" x14ac:dyDescent="0.3">
      <c r="H1992">
        <v>3</v>
      </c>
      <c r="I1992" t="s">
        <v>23</v>
      </c>
    </row>
    <row r="1993" spans="8:9" x14ac:dyDescent="0.3">
      <c r="H1993">
        <v>1</v>
      </c>
      <c r="I1993" t="s">
        <v>23</v>
      </c>
    </row>
    <row r="1994" spans="8:9" x14ac:dyDescent="0.3">
      <c r="H1994">
        <v>1</v>
      </c>
      <c r="I1994" t="s">
        <v>23</v>
      </c>
    </row>
    <row r="1995" spans="8:9" x14ac:dyDescent="0.3">
      <c r="H1995">
        <v>0</v>
      </c>
      <c r="I1995" t="s">
        <v>23</v>
      </c>
    </row>
    <row r="1996" spans="8:9" x14ac:dyDescent="0.3">
      <c r="H1996">
        <v>1</v>
      </c>
      <c r="I1996" t="s">
        <v>23</v>
      </c>
    </row>
    <row r="1997" spans="8:9" x14ac:dyDescent="0.3">
      <c r="H1997">
        <v>0</v>
      </c>
      <c r="I1997" t="s">
        <v>23</v>
      </c>
    </row>
    <row r="1998" spans="8:9" x14ac:dyDescent="0.3">
      <c r="H1998">
        <v>0</v>
      </c>
      <c r="I1998" t="s">
        <v>23</v>
      </c>
    </row>
    <row r="1999" spans="8:9" x14ac:dyDescent="0.3">
      <c r="H1999">
        <v>0</v>
      </c>
      <c r="I1999" t="s">
        <v>23</v>
      </c>
    </row>
    <row r="2000" spans="8:9" x14ac:dyDescent="0.3">
      <c r="H2000">
        <v>0</v>
      </c>
      <c r="I2000" t="s">
        <v>23</v>
      </c>
    </row>
    <row r="2001" spans="8:9" x14ac:dyDescent="0.3">
      <c r="H2001">
        <v>1</v>
      </c>
      <c r="I2001" t="s">
        <v>23</v>
      </c>
    </row>
    <row r="2002" spans="8:9" x14ac:dyDescent="0.3">
      <c r="H2002">
        <v>1</v>
      </c>
      <c r="I2002" t="s">
        <v>23</v>
      </c>
    </row>
    <row r="2003" spans="8:9" x14ac:dyDescent="0.3">
      <c r="H2003">
        <v>0</v>
      </c>
      <c r="I2003" t="s">
        <v>23</v>
      </c>
    </row>
    <row r="2004" spans="8:9" x14ac:dyDescent="0.3">
      <c r="H2004">
        <v>0</v>
      </c>
      <c r="I2004" t="s">
        <v>23</v>
      </c>
    </row>
    <row r="2005" spans="8:9" x14ac:dyDescent="0.3">
      <c r="H2005">
        <v>3</v>
      </c>
      <c r="I2005" t="s">
        <v>23</v>
      </c>
    </row>
    <row r="2006" spans="8:9" x14ac:dyDescent="0.3">
      <c r="H2006">
        <v>0</v>
      </c>
      <c r="I2006" t="s">
        <v>23</v>
      </c>
    </row>
    <row r="2007" spans="8:9" x14ac:dyDescent="0.3">
      <c r="H2007">
        <v>0</v>
      </c>
      <c r="I2007" t="s">
        <v>23</v>
      </c>
    </row>
    <row r="2008" spans="8:9" x14ac:dyDescent="0.3">
      <c r="H2008">
        <v>0</v>
      </c>
      <c r="I2008" t="s">
        <v>23</v>
      </c>
    </row>
    <row r="2009" spans="8:9" x14ac:dyDescent="0.3">
      <c r="H2009">
        <v>1</v>
      </c>
      <c r="I2009" t="s">
        <v>23</v>
      </c>
    </row>
    <row r="2010" spans="8:9" x14ac:dyDescent="0.3">
      <c r="H2010">
        <v>1</v>
      </c>
      <c r="I2010" t="s">
        <v>23</v>
      </c>
    </row>
    <row r="2011" spans="8:9" x14ac:dyDescent="0.3">
      <c r="H2011">
        <v>0</v>
      </c>
      <c r="I2011" t="s">
        <v>23</v>
      </c>
    </row>
    <row r="2012" spans="8:9" x14ac:dyDescent="0.3">
      <c r="H2012">
        <v>3</v>
      </c>
      <c r="I2012" t="s">
        <v>23</v>
      </c>
    </row>
    <row r="2013" spans="8:9" x14ac:dyDescent="0.3">
      <c r="H2013">
        <v>0</v>
      </c>
      <c r="I2013" t="s">
        <v>23</v>
      </c>
    </row>
    <row r="2014" spans="8:9" x14ac:dyDescent="0.3">
      <c r="H2014">
        <v>0</v>
      </c>
      <c r="I2014" t="s">
        <v>23</v>
      </c>
    </row>
    <row r="2015" spans="8:9" x14ac:dyDescent="0.3">
      <c r="H2015">
        <v>0</v>
      </c>
      <c r="I2015" t="s">
        <v>23</v>
      </c>
    </row>
    <row r="2016" spans="8:9" x14ac:dyDescent="0.3">
      <c r="H2016">
        <v>3</v>
      </c>
      <c r="I2016" t="s">
        <v>23</v>
      </c>
    </row>
    <row r="2017" spans="8:9" x14ac:dyDescent="0.3">
      <c r="H2017">
        <v>1</v>
      </c>
      <c r="I2017" t="s">
        <v>23</v>
      </c>
    </row>
    <row r="2018" spans="8:9" x14ac:dyDescent="0.3">
      <c r="H2018">
        <v>0</v>
      </c>
      <c r="I2018" t="s">
        <v>23</v>
      </c>
    </row>
    <row r="2019" spans="8:9" x14ac:dyDescent="0.3">
      <c r="H2019">
        <v>0</v>
      </c>
      <c r="I2019" t="s">
        <v>23</v>
      </c>
    </row>
    <row r="2020" spans="8:9" x14ac:dyDescent="0.3">
      <c r="H2020">
        <v>1</v>
      </c>
      <c r="I2020" t="s">
        <v>23</v>
      </c>
    </row>
    <row r="2021" spans="8:9" x14ac:dyDescent="0.3">
      <c r="H2021">
        <v>0</v>
      </c>
      <c r="I2021" t="s">
        <v>23</v>
      </c>
    </row>
    <row r="2022" spans="8:9" x14ac:dyDescent="0.3">
      <c r="H2022">
        <v>0</v>
      </c>
      <c r="I2022" t="s">
        <v>23</v>
      </c>
    </row>
    <row r="2023" spans="8:9" x14ac:dyDescent="0.3">
      <c r="H2023">
        <v>0</v>
      </c>
      <c r="I2023" t="s">
        <v>23</v>
      </c>
    </row>
    <row r="2024" spans="8:9" x14ac:dyDescent="0.3">
      <c r="H2024">
        <v>1</v>
      </c>
      <c r="I2024" t="s">
        <v>23</v>
      </c>
    </row>
    <row r="2025" spans="8:9" x14ac:dyDescent="0.3">
      <c r="H2025">
        <v>0</v>
      </c>
      <c r="I2025" t="s">
        <v>23</v>
      </c>
    </row>
    <row r="2026" spans="8:9" x14ac:dyDescent="0.3">
      <c r="H2026">
        <v>1</v>
      </c>
      <c r="I2026" t="s">
        <v>23</v>
      </c>
    </row>
    <row r="2027" spans="8:9" x14ac:dyDescent="0.3">
      <c r="H2027">
        <v>2</v>
      </c>
      <c r="I2027" t="s">
        <v>23</v>
      </c>
    </row>
    <row r="2028" spans="8:9" x14ac:dyDescent="0.3">
      <c r="H2028">
        <v>1</v>
      </c>
      <c r="I2028" t="s">
        <v>23</v>
      </c>
    </row>
    <row r="2029" spans="8:9" x14ac:dyDescent="0.3">
      <c r="H2029">
        <v>1</v>
      </c>
      <c r="I2029" t="s">
        <v>23</v>
      </c>
    </row>
    <row r="2030" spans="8:9" x14ac:dyDescent="0.3">
      <c r="H2030">
        <v>0</v>
      </c>
      <c r="I2030" t="s">
        <v>23</v>
      </c>
    </row>
    <row r="2031" spans="8:9" x14ac:dyDescent="0.3">
      <c r="H2031">
        <v>1</v>
      </c>
      <c r="I2031" t="s">
        <v>23</v>
      </c>
    </row>
    <row r="2032" spans="8:9" x14ac:dyDescent="0.3">
      <c r="H2032">
        <v>0</v>
      </c>
      <c r="I2032" t="s">
        <v>23</v>
      </c>
    </row>
    <row r="2033" spans="8:9" x14ac:dyDescent="0.3">
      <c r="H2033">
        <v>0</v>
      </c>
      <c r="I2033" t="s">
        <v>23</v>
      </c>
    </row>
    <row r="2034" spans="8:9" x14ac:dyDescent="0.3">
      <c r="H2034">
        <v>0</v>
      </c>
      <c r="I2034" t="s">
        <v>23</v>
      </c>
    </row>
    <row r="2035" spans="8:9" x14ac:dyDescent="0.3">
      <c r="H2035">
        <v>0</v>
      </c>
      <c r="I2035" t="s">
        <v>23</v>
      </c>
    </row>
    <row r="2036" spans="8:9" x14ac:dyDescent="0.3">
      <c r="H2036">
        <v>0</v>
      </c>
      <c r="I2036" t="s">
        <v>23</v>
      </c>
    </row>
    <row r="2037" spans="8:9" x14ac:dyDescent="0.3">
      <c r="H2037">
        <v>0</v>
      </c>
      <c r="I2037" t="s">
        <v>23</v>
      </c>
    </row>
    <row r="2038" spans="8:9" x14ac:dyDescent="0.3">
      <c r="H2038">
        <v>1</v>
      </c>
      <c r="I2038" t="s">
        <v>23</v>
      </c>
    </row>
    <row r="2039" spans="8:9" x14ac:dyDescent="0.3">
      <c r="H2039">
        <v>1</v>
      </c>
      <c r="I2039" t="s">
        <v>23</v>
      </c>
    </row>
    <row r="2040" spans="8:9" x14ac:dyDescent="0.3">
      <c r="H2040">
        <v>2</v>
      </c>
      <c r="I2040" t="s">
        <v>23</v>
      </c>
    </row>
    <row r="2041" spans="8:9" x14ac:dyDescent="0.3">
      <c r="H2041">
        <v>1</v>
      </c>
      <c r="I2041" t="s">
        <v>23</v>
      </c>
    </row>
    <row r="2042" spans="8:9" x14ac:dyDescent="0.3">
      <c r="H2042">
        <v>1</v>
      </c>
      <c r="I2042" t="s">
        <v>23</v>
      </c>
    </row>
    <row r="2043" spans="8:9" x14ac:dyDescent="0.3">
      <c r="H2043">
        <v>1</v>
      </c>
      <c r="I2043" t="s">
        <v>23</v>
      </c>
    </row>
    <row r="2044" spans="8:9" x14ac:dyDescent="0.3">
      <c r="H2044">
        <v>2</v>
      </c>
      <c r="I2044" t="s">
        <v>23</v>
      </c>
    </row>
    <row r="2045" spans="8:9" x14ac:dyDescent="0.3">
      <c r="H2045">
        <v>2</v>
      </c>
      <c r="I2045" t="s">
        <v>23</v>
      </c>
    </row>
    <row r="2046" spans="8:9" x14ac:dyDescent="0.3">
      <c r="H2046">
        <v>1</v>
      </c>
      <c r="I2046" t="s">
        <v>23</v>
      </c>
    </row>
    <row r="2047" spans="8:9" x14ac:dyDescent="0.3">
      <c r="H2047">
        <v>1</v>
      </c>
      <c r="I2047" t="s">
        <v>23</v>
      </c>
    </row>
    <row r="2048" spans="8:9" x14ac:dyDescent="0.3">
      <c r="H2048">
        <v>0</v>
      </c>
      <c r="I2048" t="s">
        <v>23</v>
      </c>
    </row>
    <row r="2049" spans="8:9" x14ac:dyDescent="0.3">
      <c r="H2049">
        <v>1</v>
      </c>
      <c r="I2049" t="s">
        <v>23</v>
      </c>
    </row>
    <row r="2050" spans="8:9" x14ac:dyDescent="0.3">
      <c r="H2050">
        <v>1</v>
      </c>
      <c r="I2050" t="s">
        <v>23</v>
      </c>
    </row>
    <row r="2051" spans="8:9" x14ac:dyDescent="0.3">
      <c r="H2051">
        <v>1</v>
      </c>
      <c r="I2051" t="s">
        <v>23</v>
      </c>
    </row>
    <row r="2052" spans="8:9" x14ac:dyDescent="0.3">
      <c r="H2052">
        <v>0</v>
      </c>
      <c r="I2052" t="s">
        <v>23</v>
      </c>
    </row>
    <row r="2053" spans="8:9" x14ac:dyDescent="0.3">
      <c r="H2053">
        <v>2</v>
      </c>
      <c r="I2053" t="s">
        <v>23</v>
      </c>
    </row>
    <row r="2054" spans="8:9" x14ac:dyDescent="0.3">
      <c r="H2054">
        <v>1</v>
      </c>
      <c r="I2054" t="s">
        <v>23</v>
      </c>
    </row>
    <row r="2055" spans="8:9" x14ac:dyDescent="0.3">
      <c r="H2055">
        <v>0</v>
      </c>
      <c r="I2055" t="s">
        <v>23</v>
      </c>
    </row>
    <row r="2056" spans="8:9" x14ac:dyDescent="0.3">
      <c r="H2056">
        <v>2</v>
      </c>
      <c r="I2056" t="s">
        <v>23</v>
      </c>
    </row>
    <row r="2057" spans="8:9" x14ac:dyDescent="0.3">
      <c r="H2057">
        <v>1</v>
      </c>
      <c r="I2057" t="s">
        <v>23</v>
      </c>
    </row>
    <row r="2058" spans="8:9" x14ac:dyDescent="0.3">
      <c r="H2058">
        <v>0</v>
      </c>
      <c r="I2058" t="s">
        <v>23</v>
      </c>
    </row>
    <row r="2059" spans="8:9" x14ac:dyDescent="0.3">
      <c r="H2059">
        <v>1</v>
      </c>
      <c r="I2059" t="s">
        <v>23</v>
      </c>
    </row>
    <row r="2060" spans="8:9" x14ac:dyDescent="0.3">
      <c r="H2060">
        <v>1</v>
      </c>
      <c r="I2060" t="s">
        <v>23</v>
      </c>
    </row>
    <row r="2061" spans="8:9" x14ac:dyDescent="0.3">
      <c r="H2061">
        <v>2</v>
      </c>
      <c r="I2061" t="s">
        <v>23</v>
      </c>
    </row>
    <row r="2062" spans="8:9" x14ac:dyDescent="0.3">
      <c r="H2062">
        <v>1</v>
      </c>
      <c r="I2062" t="s">
        <v>23</v>
      </c>
    </row>
    <row r="2063" spans="8:9" x14ac:dyDescent="0.3">
      <c r="H2063">
        <v>1</v>
      </c>
      <c r="I2063" t="s">
        <v>23</v>
      </c>
    </row>
    <row r="2064" spans="8:9" x14ac:dyDescent="0.3">
      <c r="H2064">
        <v>0</v>
      </c>
      <c r="I2064" t="s">
        <v>23</v>
      </c>
    </row>
    <row r="2065" spans="8:9" x14ac:dyDescent="0.3">
      <c r="H2065">
        <v>0</v>
      </c>
      <c r="I2065" t="s">
        <v>23</v>
      </c>
    </row>
    <row r="2066" spans="8:9" x14ac:dyDescent="0.3">
      <c r="H2066">
        <v>1</v>
      </c>
      <c r="I2066" t="s">
        <v>23</v>
      </c>
    </row>
    <row r="2067" spans="8:9" x14ac:dyDescent="0.3">
      <c r="H2067">
        <v>1</v>
      </c>
      <c r="I2067" t="s">
        <v>23</v>
      </c>
    </row>
    <row r="2068" spans="8:9" x14ac:dyDescent="0.3">
      <c r="H2068">
        <v>1</v>
      </c>
      <c r="I2068" t="s">
        <v>23</v>
      </c>
    </row>
    <row r="2069" spans="8:9" x14ac:dyDescent="0.3">
      <c r="H2069">
        <v>1</v>
      </c>
      <c r="I2069" t="s">
        <v>23</v>
      </c>
    </row>
    <row r="2070" spans="8:9" x14ac:dyDescent="0.3">
      <c r="H2070">
        <v>1</v>
      </c>
      <c r="I2070" t="s">
        <v>23</v>
      </c>
    </row>
    <row r="2071" spans="8:9" x14ac:dyDescent="0.3">
      <c r="H2071">
        <v>1</v>
      </c>
      <c r="I2071" t="s">
        <v>23</v>
      </c>
    </row>
    <row r="2072" spans="8:9" x14ac:dyDescent="0.3">
      <c r="H2072">
        <v>0</v>
      </c>
      <c r="I2072" t="s">
        <v>23</v>
      </c>
    </row>
    <row r="2073" spans="8:9" x14ac:dyDescent="0.3">
      <c r="H2073">
        <v>1</v>
      </c>
      <c r="I2073" t="s">
        <v>23</v>
      </c>
    </row>
    <row r="2074" spans="8:9" x14ac:dyDescent="0.3">
      <c r="H2074">
        <v>1</v>
      </c>
      <c r="I2074" t="s">
        <v>23</v>
      </c>
    </row>
    <row r="2075" spans="8:9" x14ac:dyDescent="0.3">
      <c r="H2075">
        <v>0</v>
      </c>
      <c r="I2075" t="s">
        <v>23</v>
      </c>
    </row>
    <row r="2076" spans="8:9" x14ac:dyDescent="0.3">
      <c r="H2076">
        <v>0</v>
      </c>
      <c r="I2076" t="s">
        <v>23</v>
      </c>
    </row>
    <row r="2077" spans="8:9" x14ac:dyDescent="0.3">
      <c r="H2077">
        <v>0</v>
      </c>
      <c r="I2077" t="s">
        <v>23</v>
      </c>
    </row>
    <row r="2078" spans="8:9" x14ac:dyDescent="0.3">
      <c r="H2078">
        <v>2</v>
      </c>
      <c r="I2078" t="s">
        <v>23</v>
      </c>
    </row>
    <row r="2079" spans="8:9" x14ac:dyDescent="0.3">
      <c r="H2079">
        <v>1</v>
      </c>
      <c r="I2079" t="s">
        <v>23</v>
      </c>
    </row>
    <row r="2080" spans="8:9" x14ac:dyDescent="0.3">
      <c r="H2080">
        <v>1</v>
      </c>
      <c r="I2080" t="s">
        <v>23</v>
      </c>
    </row>
    <row r="2081" spans="8:9" x14ac:dyDescent="0.3">
      <c r="H2081">
        <v>1</v>
      </c>
      <c r="I2081" t="s">
        <v>23</v>
      </c>
    </row>
    <row r="2082" spans="8:9" x14ac:dyDescent="0.3">
      <c r="H2082">
        <v>2</v>
      </c>
      <c r="I2082" t="s">
        <v>23</v>
      </c>
    </row>
    <row r="2083" spans="8:9" x14ac:dyDescent="0.3">
      <c r="H2083">
        <v>0</v>
      </c>
      <c r="I2083" t="s">
        <v>23</v>
      </c>
    </row>
    <row r="2084" spans="8:9" x14ac:dyDescent="0.3">
      <c r="H2084">
        <v>3</v>
      </c>
      <c r="I2084" t="s">
        <v>23</v>
      </c>
    </row>
    <row r="2085" spans="8:9" x14ac:dyDescent="0.3">
      <c r="H2085">
        <v>0</v>
      </c>
      <c r="I2085" t="s">
        <v>23</v>
      </c>
    </row>
    <row r="2086" spans="8:9" x14ac:dyDescent="0.3">
      <c r="H2086">
        <v>0</v>
      </c>
      <c r="I2086" t="s">
        <v>23</v>
      </c>
    </row>
    <row r="2087" spans="8:9" x14ac:dyDescent="0.3">
      <c r="H2087">
        <v>0</v>
      </c>
      <c r="I2087" t="s">
        <v>23</v>
      </c>
    </row>
    <row r="2088" spans="8:9" x14ac:dyDescent="0.3">
      <c r="H2088">
        <v>0</v>
      </c>
      <c r="I2088" t="s">
        <v>23</v>
      </c>
    </row>
    <row r="2089" spans="8:9" x14ac:dyDescent="0.3">
      <c r="H2089">
        <v>0</v>
      </c>
      <c r="I2089" t="s">
        <v>23</v>
      </c>
    </row>
    <row r="2090" spans="8:9" x14ac:dyDescent="0.3">
      <c r="H2090">
        <v>0</v>
      </c>
      <c r="I2090" t="s">
        <v>23</v>
      </c>
    </row>
    <row r="2091" spans="8:9" x14ac:dyDescent="0.3">
      <c r="H2091">
        <v>0</v>
      </c>
      <c r="I2091" t="s">
        <v>23</v>
      </c>
    </row>
    <row r="2092" spans="8:9" x14ac:dyDescent="0.3">
      <c r="H2092">
        <v>1</v>
      </c>
      <c r="I2092" t="s">
        <v>23</v>
      </c>
    </row>
    <row r="2093" spans="8:9" x14ac:dyDescent="0.3">
      <c r="H2093">
        <v>0</v>
      </c>
      <c r="I2093" t="s">
        <v>23</v>
      </c>
    </row>
    <row r="2094" spans="8:9" x14ac:dyDescent="0.3">
      <c r="H2094">
        <v>3</v>
      </c>
      <c r="I2094" t="s">
        <v>23</v>
      </c>
    </row>
    <row r="2095" spans="8:9" x14ac:dyDescent="0.3">
      <c r="H2095">
        <v>0</v>
      </c>
      <c r="I2095" t="s">
        <v>23</v>
      </c>
    </row>
    <row r="2096" spans="8:9" x14ac:dyDescent="0.3">
      <c r="H2096">
        <v>1</v>
      </c>
      <c r="I2096" t="s">
        <v>23</v>
      </c>
    </row>
    <row r="2097" spans="8:9" x14ac:dyDescent="0.3">
      <c r="H2097">
        <v>0</v>
      </c>
      <c r="I2097" t="s">
        <v>23</v>
      </c>
    </row>
    <row r="2098" spans="8:9" x14ac:dyDescent="0.3">
      <c r="H2098">
        <v>1</v>
      </c>
      <c r="I2098" t="s">
        <v>23</v>
      </c>
    </row>
    <row r="2099" spans="8:9" x14ac:dyDescent="0.3">
      <c r="H2099">
        <v>0</v>
      </c>
      <c r="I2099" t="s">
        <v>23</v>
      </c>
    </row>
    <row r="2100" spans="8:9" x14ac:dyDescent="0.3">
      <c r="H2100">
        <v>0</v>
      </c>
      <c r="I2100" t="s">
        <v>23</v>
      </c>
    </row>
    <row r="2101" spans="8:9" x14ac:dyDescent="0.3">
      <c r="H2101">
        <v>0</v>
      </c>
      <c r="I2101" t="s">
        <v>23</v>
      </c>
    </row>
    <row r="2102" spans="8:9" x14ac:dyDescent="0.3">
      <c r="H2102">
        <v>0</v>
      </c>
      <c r="I2102" t="s">
        <v>23</v>
      </c>
    </row>
    <row r="2103" spans="8:9" x14ac:dyDescent="0.3">
      <c r="H2103">
        <v>1</v>
      </c>
      <c r="I2103" t="s">
        <v>23</v>
      </c>
    </row>
    <row r="2104" spans="8:9" x14ac:dyDescent="0.3">
      <c r="H2104">
        <v>0</v>
      </c>
      <c r="I2104" t="s">
        <v>23</v>
      </c>
    </row>
    <row r="2105" spans="8:9" x14ac:dyDescent="0.3">
      <c r="H2105">
        <v>1</v>
      </c>
      <c r="I2105" t="s">
        <v>23</v>
      </c>
    </row>
    <row r="2106" spans="8:9" x14ac:dyDescent="0.3">
      <c r="H2106">
        <v>1</v>
      </c>
      <c r="I2106" t="s">
        <v>23</v>
      </c>
    </row>
    <row r="2107" spans="8:9" x14ac:dyDescent="0.3">
      <c r="H2107">
        <v>0</v>
      </c>
      <c r="I2107" t="s">
        <v>23</v>
      </c>
    </row>
    <row r="2108" spans="8:9" x14ac:dyDescent="0.3">
      <c r="H2108">
        <v>0</v>
      </c>
      <c r="I2108" t="s">
        <v>23</v>
      </c>
    </row>
    <row r="2109" spans="8:9" x14ac:dyDescent="0.3">
      <c r="H2109">
        <v>0</v>
      </c>
      <c r="I2109" t="s">
        <v>23</v>
      </c>
    </row>
    <row r="2110" spans="8:9" x14ac:dyDescent="0.3">
      <c r="H2110">
        <v>2</v>
      </c>
      <c r="I2110" t="s">
        <v>23</v>
      </c>
    </row>
    <row r="2111" spans="8:9" x14ac:dyDescent="0.3">
      <c r="H2111">
        <v>0</v>
      </c>
      <c r="I2111" t="s">
        <v>23</v>
      </c>
    </row>
    <row r="2112" spans="8:9" x14ac:dyDescent="0.3">
      <c r="H2112">
        <v>1</v>
      </c>
      <c r="I2112" t="s">
        <v>23</v>
      </c>
    </row>
    <row r="2113" spans="8:9" x14ac:dyDescent="0.3">
      <c r="H2113">
        <v>2</v>
      </c>
      <c r="I2113" t="s">
        <v>23</v>
      </c>
    </row>
    <row r="2114" spans="8:9" x14ac:dyDescent="0.3">
      <c r="H2114">
        <v>0</v>
      </c>
      <c r="I2114" t="s">
        <v>23</v>
      </c>
    </row>
    <row r="2115" spans="8:9" x14ac:dyDescent="0.3">
      <c r="H2115">
        <v>0</v>
      </c>
      <c r="I2115" t="s">
        <v>23</v>
      </c>
    </row>
    <row r="2116" spans="8:9" x14ac:dyDescent="0.3">
      <c r="H2116">
        <v>0</v>
      </c>
      <c r="I2116" t="s">
        <v>23</v>
      </c>
    </row>
    <row r="2117" spans="8:9" x14ac:dyDescent="0.3">
      <c r="H2117">
        <v>0</v>
      </c>
      <c r="I2117" t="s">
        <v>23</v>
      </c>
    </row>
    <row r="2118" spans="8:9" x14ac:dyDescent="0.3">
      <c r="H2118">
        <v>0</v>
      </c>
      <c r="I2118" t="s">
        <v>23</v>
      </c>
    </row>
    <row r="2119" spans="8:9" x14ac:dyDescent="0.3">
      <c r="H2119">
        <v>0</v>
      </c>
      <c r="I2119" t="s">
        <v>23</v>
      </c>
    </row>
    <row r="2120" spans="8:9" x14ac:dyDescent="0.3">
      <c r="H2120">
        <v>0</v>
      </c>
      <c r="I2120" t="s">
        <v>23</v>
      </c>
    </row>
    <row r="2121" spans="8:9" x14ac:dyDescent="0.3">
      <c r="H2121">
        <v>1</v>
      </c>
      <c r="I2121" t="s">
        <v>23</v>
      </c>
    </row>
    <row r="2122" spans="8:9" x14ac:dyDescent="0.3">
      <c r="H2122">
        <v>0</v>
      </c>
      <c r="I2122" t="s">
        <v>23</v>
      </c>
    </row>
    <row r="2123" spans="8:9" x14ac:dyDescent="0.3">
      <c r="H2123">
        <v>1</v>
      </c>
      <c r="I2123" t="s">
        <v>23</v>
      </c>
    </row>
    <row r="2124" spans="8:9" x14ac:dyDescent="0.3">
      <c r="H2124">
        <v>1</v>
      </c>
      <c r="I2124" t="s">
        <v>23</v>
      </c>
    </row>
    <row r="2125" spans="8:9" x14ac:dyDescent="0.3">
      <c r="H2125">
        <v>1</v>
      </c>
      <c r="I2125" t="s">
        <v>23</v>
      </c>
    </row>
    <row r="2126" spans="8:9" x14ac:dyDescent="0.3">
      <c r="H2126">
        <v>0</v>
      </c>
      <c r="I2126" t="s">
        <v>23</v>
      </c>
    </row>
    <row r="2127" spans="8:9" x14ac:dyDescent="0.3">
      <c r="H2127">
        <v>2</v>
      </c>
      <c r="I2127" t="s">
        <v>23</v>
      </c>
    </row>
    <row r="2128" spans="8:9" x14ac:dyDescent="0.3">
      <c r="H2128">
        <v>1</v>
      </c>
      <c r="I2128" t="s">
        <v>23</v>
      </c>
    </row>
    <row r="2129" spans="8:9" x14ac:dyDescent="0.3">
      <c r="H2129">
        <v>2</v>
      </c>
      <c r="I2129" t="s">
        <v>23</v>
      </c>
    </row>
    <row r="2130" spans="8:9" x14ac:dyDescent="0.3">
      <c r="H2130">
        <v>0</v>
      </c>
      <c r="I2130" t="s">
        <v>23</v>
      </c>
    </row>
    <row r="2131" spans="8:9" x14ac:dyDescent="0.3">
      <c r="H2131">
        <v>2</v>
      </c>
      <c r="I2131" t="s">
        <v>23</v>
      </c>
    </row>
    <row r="2132" spans="8:9" x14ac:dyDescent="0.3">
      <c r="H2132">
        <v>1</v>
      </c>
      <c r="I2132" t="s">
        <v>23</v>
      </c>
    </row>
    <row r="2133" spans="8:9" x14ac:dyDescent="0.3">
      <c r="H2133">
        <v>1</v>
      </c>
      <c r="I2133" t="s">
        <v>23</v>
      </c>
    </row>
    <row r="2134" spans="8:9" x14ac:dyDescent="0.3">
      <c r="H2134">
        <v>1</v>
      </c>
      <c r="I2134" t="s">
        <v>23</v>
      </c>
    </row>
    <row r="2135" spans="8:9" x14ac:dyDescent="0.3">
      <c r="H2135">
        <v>1</v>
      </c>
      <c r="I2135" t="s">
        <v>23</v>
      </c>
    </row>
    <row r="2136" spans="8:9" x14ac:dyDescent="0.3">
      <c r="H2136">
        <v>0</v>
      </c>
      <c r="I2136" t="s">
        <v>23</v>
      </c>
    </row>
    <row r="2137" spans="8:9" x14ac:dyDescent="0.3">
      <c r="H2137">
        <v>1</v>
      </c>
      <c r="I2137" t="s">
        <v>23</v>
      </c>
    </row>
    <row r="2138" spans="8:9" x14ac:dyDescent="0.3">
      <c r="H2138">
        <v>0</v>
      </c>
      <c r="I2138" t="s">
        <v>23</v>
      </c>
    </row>
    <row r="2139" spans="8:9" x14ac:dyDescent="0.3">
      <c r="H2139">
        <v>0</v>
      </c>
      <c r="I2139" t="s">
        <v>23</v>
      </c>
    </row>
    <row r="2140" spans="8:9" x14ac:dyDescent="0.3">
      <c r="H2140">
        <v>1</v>
      </c>
      <c r="I2140" t="s">
        <v>23</v>
      </c>
    </row>
    <row r="2141" spans="8:9" x14ac:dyDescent="0.3">
      <c r="H2141">
        <v>1</v>
      </c>
      <c r="I2141" t="s">
        <v>23</v>
      </c>
    </row>
    <row r="2142" spans="8:9" x14ac:dyDescent="0.3">
      <c r="H2142">
        <v>1</v>
      </c>
      <c r="I2142" t="s">
        <v>23</v>
      </c>
    </row>
    <row r="2143" spans="8:9" x14ac:dyDescent="0.3">
      <c r="H2143">
        <v>0</v>
      </c>
      <c r="I2143" t="s">
        <v>23</v>
      </c>
    </row>
    <row r="2144" spans="8:9" x14ac:dyDescent="0.3">
      <c r="H2144">
        <v>0</v>
      </c>
      <c r="I2144" t="s">
        <v>23</v>
      </c>
    </row>
    <row r="2145" spans="8:9" x14ac:dyDescent="0.3">
      <c r="H2145">
        <v>1</v>
      </c>
      <c r="I2145" t="s">
        <v>23</v>
      </c>
    </row>
    <row r="2146" spans="8:9" x14ac:dyDescent="0.3">
      <c r="H2146">
        <v>0</v>
      </c>
      <c r="I2146" t="s">
        <v>23</v>
      </c>
    </row>
    <row r="2147" spans="8:9" x14ac:dyDescent="0.3">
      <c r="H2147">
        <v>1</v>
      </c>
      <c r="I2147" t="s">
        <v>23</v>
      </c>
    </row>
    <row r="2148" spans="8:9" x14ac:dyDescent="0.3">
      <c r="H2148">
        <v>0</v>
      </c>
      <c r="I2148" t="s">
        <v>23</v>
      </c>
    </row>
    <row r="2149" spans="8:9" x14ac:dyDescent="0.3">
      <c r="H2149">
        <v>0</v>
      </c>
      <c r="I2149" t="s">
        <v>23</v>
      </c>
    </row>
    <row r="2150" spans="8:9" x14ac:dyDescent="0.3">
      <c r="H2150">
        <v>1</v>
      </c>
      <c r="I2150" t="s">
        <v>23</v>
      </c>
    </row>
    <row r="2151" spans="8:9" x14ac:dyDescent="0.3">
      <c r="H2151">
        <v>1</v>
      </c>
      <c r="I2151" t="s">
        <v>23</v>
      </c>
    </row>
    <row r="2152" spans="8:9" x14ac:dyDescent="0.3">
      <c r="H2152">
        <v>0</v>
      </c>
      <c r="I2152" t="s">
        <v>23</v>
      </c>
    </row>
    <row r="2153" spans="8:9" x14ac:dyDescent="0.3">
      <c r="H2153">
        <v>2</v>
      </c>
      <c r="I2153" t="s">
        <v>23</v>
      </c>
    </row>
    <row r="2154" spans="8:9" x14ac:dyDescent="0.3">
      <c r="H2154">
        <v>0</v>
      </c>
      <c r="I2154" t="s">
        <v>23</v>
      </c>
    </row>
    <row r="2155" spans="8:9" x14ac:dyDescent="0.3">
      <c r="H2155">
        <v>1</v>
      </c>
      <c r="I2155" t="s">
        <v>23</v>
      </c>
    </row>
    <row r="2156" spans="8:9" x14ac:dyDescent="0.3">
      <c r="H2156">
        <v>1</v>
      </c>
      <c r="I2156" t="s">
        <v>23</v>
      </c>
    </row>
    <row r="2157" spans="8:9" x14ac:dyDescent="0.3">
      <c r="H2157">
        <v>0</v>
      </c>
      <c r="I2157" t="s">
        <v>23</v>
      </c>
    </row>
    <row r="2158" spans="8:9" x14ac:dyDescent="0.3">
      <c r="H2158">
        <v>1</v>
      </c>
      <c r="I2158" t="s">
        <v>23</v>
      </c>
    </row>
    <row r="2159" spans="8:9" x14ac:dyDescent="0.3">
      <c r="H2159">
        <v>1</v>
      </c>
      <c r="I2159" t="s">
        <v>23</v>
      </c>
    </row>
    <row r="2160" spans="8:9" x14ac:dyDescent="0.3">
      <c r="H2160">
        <v>3</v>
      </c>
      <c r="I2160" t="s">
        <v>23</v>
      </c>
    </row>
    <row r="2161" spans="8:9" x14ac:dyDescent="0.3">
      <c r="H2161">
        <v>0</v>
      </c>
      <c r="I2161" t="s">
        <v>23</v>
      </c>
    </row>
    <row r="2162" spans="8:9" x14ac:dyDescent="0.3">
      <c r="H2162">
        <v>0</v>
      </c>
      <c r="I2162" t="s">
        <v>23</v>
      </c>
    </row>
    <row r="2163" spans="8:9" x14ac:dyDescent="0.3">
      <c r="H2163">
        <v>1</v>
      </c>
      <c r="I2163" t="s">
        <v>23</v>
      </c>
    </row>
    <row r="2164" spans="8:9" x14ac:dyDescent="0.3">
      <c r="H2164">
        <v>0</v>
      </c>
      <c r="I2164" t="s">
        <v>23</v>
      </c>
    </row>
    <row r="2165" spans="8:9" x14ac:dyDescent="0.3">
      <c r="H2165">
        <v>1</v>
      </c>
      <c r="I2165" t="s">
        <v>23</v>
      </c>
    </row>
    <row r="2166" spans="8:9" x14ac:dyDescent="0.3">
      <c r="H2166">
        <v>1</v>
      </c>
      <c r="I2166" t="s">
        <v>23</v>
      </c>
    </row>
    <row r="2167" spans="8:9" x14ac:dyDescent="0.3">
      <c r="H2167">
        <v>1</v>
      </c>
      <c r="I2167" t="s">
        <v>23</v>
      </c>
    </row>
    <row r="2168" spans="8:9" x14ac:dyDescent="0.3">
      <c r="H2168">
        <v>1</v>
      </c>
      <c r="I2168" t="s">
        <v>23</v>
      </c>
    </row>
    <row r="2169" spans="8:9" x14ac:dyDescent="0.3">
      <c r="H2169">
        <v>0</v>
      </c>
      <c r="I2169" t="s">
        <v>23</v>
      </c>
    </row>
    <row r="2170" spans="8:9" x14ac:dyDescent="0.3">
      <c r="H2170">
        <v>2</v>
      </c>
      <c r="I2170" t="s">
        <v>23</v>
      </c>
    </row>
    <row r="2171" spans="8:9" x14ac:dyDescent="0.3">
      <c r="H2171">
        <v>1</v>
      </c>
      <c r="I2171" t="s">
        <v>23</v>
      </c>
    </row>
    <row r="2172" spans="8:9" x14ac:dyDescent="0.3">
      <c r="H2172">
        <v>2</v>
      </c>
      <c r="I2172" t="s">
        <v>23</v>
      </c>
    </row>
    <row r="2173" spans="8:9" x14ac:dyDescent="0.3">
      <c r="H2173">
        <v>1</v>
      </c>
      <c r="I2173" t="s">
        <v>23</v>
      </c>
    </row>
    <row r="2174" spans="8:9" x14ac:dyDescent="0.3">
      <c r="H2174">
        <v>0</v>
      </c>
      <c r="I2174" t="s">
        <v>23</v>
      </c>
    </row>
    <row r="2175" spans="8:9" x14ac:dyDescent="0.3">
      <c r="H2175">
        <v>0</v>
      </c>
      <c r="I2175" t="s">
        <v>23</v>
      </c>
    </row>
    <row r="2176" spans="8:9" x14ac:dyDescent="0.3">
      <c r="H2176">
        <v>0</v>
      </c>
      <c r="I2176" t="s">
        <v>23</v>
      </c>
    </row>
    <row r="2177" spans="8:9" x14ac:dyDescent="0.3">
      <c r="H2177">
        <v>1</v>
      </c>
      <c r="I2177" t="s">
        <v>23</v>
      </c>
    </row>
    <row r="2178" spans="8:9" x14ac:dyDescent="0.3">
      <c r="H2178">
        <v>1</v>
      </c>
      <c r="I2178" t="s">
        <v>23</v>
      </c>
    </row>
    <row r="2179" spans="8:9" x14ac:dyDescent="0.3">
      <c r="H2179">
        <v>0</v>
      </c>
      <c r="I2179" t="s">
        <v>23</v>
      </c>
    </row>
    <row r="2180" spans="8:9" x14ac:dyDescent="0.3">
      <c r="H2180">
        <v>1</v>
      </c>
      <c r="I2180" t="s">
        <v>23</v>
      </c>
    </row>
    <row r="2181" spans="8:9" x14ac:dyDescent="0.3">
      <c r="H2181">
        <v>0</v>
      </c>
      <c r="I2181" t="s">
        <v>23</v>
      </c>
    </row>
    <row r="2182" spans="8:9" x14ac:dyDescent="0.3">
      <c r="H2182">
        <v>1</v>
      </c>
      <c r="I2182" t="s">
        <v>23</v>
      </c>
    </row>
    <row r="2183" spans="8:9" x14ac:dyDescent="0.3">
      <c r="H2183">
        <v>1</v>
      </c>
      <c r="I2183" t="s">
        <v>23</v>
      </c>
    </row>
    <row r="2184" spans="8:9" x14ac:dyDescent="0.3">
      <c r="H2184">
        <v>3</v>
      </c>
      <c r="I2184" t="s">
        <v>23</v>
      </c>
    </row>
    <row r="2185" spans="8:9" x14ac:dyDescent="0.3">
      <c r="H2185">
        <v>1</v>
      </c>
      <c r="I2185" t="s">
        <v>23</v>
      </c>
    </row>
    <row r="2186" spans="8:9" x14ac:dyDescent="0.3">
      <c r="H2186">
        <v>0</v>
      </c>
      <c r="I2186" t="s">
        <v>23</v>
      </c>
    </row>
    <row r="2187" spans="8:9" x14ac:dyDescent="0.3">
      <c r="H2187">
        <v>1</v>
      </c>
      <c r="I2187" t="s">
        <v>23</v>
      </c>
    </row>
    <row r="2188" spans="8:9" x14ac:dyDescent="0.3">
      <c r="H2188">
        <v>0</v>
      </c>
      <c r="I2188" t="s">
        <v>23</v>
      </c>
    </row>
    <row r="2189" spans="8:9" x14ac:dyDescent="0.3">
      <c r="H2189">
        <v>1</v>
      </c>
      <c r="I2189" t="s">
        <v>23</v>
      </c>
    </row>
    <row r="2190" spans="8:9" x14ac:dyDescent="0.3">
      <c r="H2190">
        <v>1</v>
      </c>
      <c r="I2190" t="s">
        <v>23</v>
      </c>
    </row>
    <row r="2191" spans="8:9" x14ac:dyDescent="0.3">
      <c r="H2191">
        <v>0</v>
      </c>
      <c r="I2191" t="s">
        <v>23</v>
      </c>
    </row>
    <row r="2192" spans="8:9" x14ac:dyDescent="0.3">
      <c r="H2192">
        <v>1</v>
      </c>
      <c r="I2192" t="s">
        <v>23</v>
      </c>
    </row>
    <row r="2193" spans="8:9" x14ac:dyDescent="0.3">
      <c r="H2193">
        <v>2</v>
      </c>
      <c r="I2193" t="s">
        <v>23</v>
      </c>
    </row>
    <row r="2194" spans="8:9" x14ac:dyDescent="0.3">
      <c r="H2194">
        <v>1</v>
      </c>
      <c r="I2194" t="s">
        <v>23</v>
      </c>
    </row>
    <row r="2195" spans="8:9" x14ac:dyDescent="0.3">
      <c r="H2195">
        <v>0</v>
      </c>
      <c r="I2195" t="s">
        <v>23</v>
      </c>
    </row>
    <row r="2196" spans="8:9" x14ac:dyDescent="0.3">
      <c r="H2196">
        <v>3</v>
      </c>
      <c r="I2196" t="s">
        <v>23</v>
      </c>
    </row>
    <row r="2197" spans="8:9" x14ac:dyDescent="0.3">
      <c r="H2197">
        <v>0</v>
      </c>
      <c r="I2197" t="s">
        <v>23</v>
      </c>
    </row>
    <row r="2198" spans="8:9" x14ac:dyDescent="0.3">
      <c r="H2198">
        <v>0</v>
      </c>
      <c r="I2198" t="s">
        <v>23</v>
      </c>
    </row>
    <row r="2199" spans="8:9" x14ac:dyDescent="0.3">
      <c r="H2199">
        <v>1</v>
      </c>
      <c r="I2199" t="s">
        <v>23</v>
      </c>
    </row>
    <row r="2200" spans="8:9" x14ac:dyDescent="0.3">
      <c r="H2200">
        <v>1</v>
      </c>
      <c r="I2200" t="s">
        <v>23</v>
      </c>
    </row>
    <row r="2201" spans="8:9" x14ac:dyDescent="0.3">
      <c r="H2201">
        <v>0</v>
      </c>
      <c r="I2201" t="s">
        <v>23</v>
      </c>
    </row>
    <row r="2202" spans="8:9" x14ac:dyDescent="0.3">
      <c r="H2202">
        <v>0</v>
      </c>
      <c r="I2202" t="s">
        <v>23</v>
      </c>
    </row>
    <row r="2203" spans="8:9" x14ac:dyDescent="0.3">
      <c r="H2203">
        <v>1</v>
      </c>
      <c r="I2203" t="s">
        <v>23</v>
      </c>
    </row>
    <row r="2204" spans="8:9" x14ac:dyDescent="0.3">
      <c r="H2204">
        <v>0</v>
      </c>
      <c r="I2204" t="s">
        <v>23</v>
      </c>
    </row>
    <row r="2205" spans="8:9" x14ac:dyDescent="0.3">
      <c r="H2205">
        <v>1</v>
      </c>
      <c r="I2205" t="s">
        <v>23</v>
      </c>
    </row>
    <row r="2206" spans="8:9" x14ac:dyDescent="0.3">
      <c r="H2206">
        <v>1</v>
      </c>
      <c r="I2206" t="s">
        <v>23</v>
      </c>
    </row>
    <row r="2207" spans="8:9" x14ac:dyDescent="0.3">
      <c r="H2207">
        <v>1</v>
      </c>
      <c r="I2207" t="s">
        <v>23</v>
      </c>
    </row>
    <row r="2208" spans="8:9" x14ac:dyDescent="0.3">
      <c r="H2208">
        <v>0</v>
      </c>
      <c r="I2208" t="s">
        <v>23</v>
      </c>
    </row>
    <row r="2209" spans="8:9" x14ac:dyDescent="0.3">
      <c r="H2209">
        <v>0</v>
      </c>
      <c r="I2209" t="s">
        <v>23</v>
      </c>
    </row>
    <row r="2210" spans="8:9" x14ac:dyDescent="0.3">
      <c r="H2210">
        <v>2</v>
      </c>
      <c r="I2210" t="s">
        <v>23</v>
      </c>
    </row>
    <row r="2211" spans="8:9" x14ac:dyDescent="0.3">
      <c r="H2211">
        <v>0</v>
      </c>
      <c r="I2211" t="s">
        <v>23</v>
      </c>
    </row>
    <row r="2212" spans="8:9" x14ac:dyDescent="0.3">
      <c r="H2212">
        <v>0</v>
      </c>
      <c r="I2212" t="s">
        <v>23</v>
      </c>
    </row>
    <row r="2213" spans="8:9" x14ac:dyDescent="0.3">
      <c r="H2213">
        <v>1</v>
      </c>
      <c r="I2213" t="s">
        <v>23</v>
      </c>
    </row>
    <row r="2214" spans="8:9" x14ac:dyDescent="0.3">
      <c r="H2214">
        <v>0</v>
      </c>
      <c r="I2214" t="s">
        <v>23</v>
      </c>
    </row>
    <row r="2215" spans="8:9" x14ac:dyDescent="0.3">
      <c r="H2215">
        <v>1</v>
      </c>
      <c r="I2215" t="s">
        <v>23</v>
      </c>
    </row>
    <row r="2216" spans="8:9" x14ac:dyDescent="0.3">
      <c r="H2216">
        <v>1</v>
      </c>
      <c r="I2216" t="s">
        <v>23</v>
      </c>
    </row>
    <row r="2217" spans="8:9" x14ac:dyDescent="0.3">
      <c r="H2217">
        <v>2</v>
      </c>
      <c r="I2217" t="s">
        <v>23</v>
      </c>
    </row>
    <row r="2218" spans="8:9" x14ac:dyDescent="0.3">
      <c r="H2218">
        <v>1</v>
      </c>
      <c r="I2218" t="s">
        <v>23</v>
      </c>
    </row>
    <row r="2219" spans="8:9" x14ac:dyDescent="0.3">
      <c r="H2219">
        <v>0</v>
      </c>
      <c r="I2219" t="s">
        <v>23</v>
      </c>
    </row>
    <row r="2220" spans="8:9" x14ac:dyDescent="0.3">
      <c r="H2220">
        <v>1</v>
      </c>
      <c r="I2220" t="s">
        <v>23</v>
      </c>
    </row>
    <row r="2221" spans="8:9" x14ac:dyDescent="0.3">
      <c r="H2221">
        <v>0</v>
      </c>
      <c r="I2221" t="s">
        <v>23</v>
      </c>
    </row>
    <row r="2222" spans="8:9" x14ac:dyDescent="0.3">
      <c r="H2222">
        <v>3</v>
      </c>
      <c r="I2222" t="s">
        <v>23</v>
      </c>
    </row>
    <row r="2223" spans="8:9" x14ac:dyDescent="0.3">
      <c r="H2223">
        <v>1</v>
      </c>
      <c r="I2223" t="s">
        <v>23</v>
      </c>
    </row>
    <row r="2224" spans="8:9" x14ac:dyDescent="0.3">
      <c r="H2224">
        <v>0</v>
      </c>
      <c r="I2224" t="s">
        <v>23</v>
      </c>
    </row>
    <row r="2225" spans="8:9" x14ac:dyDescent="0.3">
      <c r="H2225">
        <v>0</v>
      </c>
      <c r="I2225" t="s">
        <v>23</v>
      </c>
    </row>
    <row r="2226" spans="8:9" x14ac:dyDescent="0.3">
      <c r="H2226">
        <v>0</v>
      </c>
      <c r="I2226" t="s">
        <v>23</v>
      </c>
    </row>
    <row r="2227" spans="8:9" x14ac:dyDescent="0.3">
      <c r="H2227">
        <v>2</v>
      </c>
      <c r="I2227" t="s">
        <v>23</v>
      </c>
    </row>
    <row r="2228" spans="8:9" x14ac:dyDescent="0.3">
      <c r="H2228">
        <v>1</v>
      </c>
      <c r="I2228" t="s">
        <v>23</v>
      </c>
    </row>
    <row r="2229" spans="8:9" x14ac:dyDescent="0.3">
      <c r="H2229">
        <v>1</v>
      </c>
      <c r="I2229" t="s">
        <v>23</v>
      </c>
    </row>
    <row r="2230" spans="8:9" x14ac:dyDescent="0.3">
      <c r="H2230">
        <v>0</v>
      </c>
      <c r="I2230" t="s">
        <v>23</v>
      </c>
    </row>
    <row r="2231" spans="8:9" x14ac:dyDescent="0.3">
      <c r="H2231">
        <v>0</v>
      </c>
      <c r="I2231" t="s">
        <v>23</v>
      </c>
    </row>
    <row r="2232" spans="8:9" x14ac:dyDescent="0.3">
      <c r="H2232">
        <v>0</v>
      </c>
      <c r="I2232" t="s">
        <v>23</v>
      </c>
    </row>
    <row r="2233" spans="8:9" x14ac:dyDescent="0.3">
      <c r="H2233">
        <v>1</v>
      </c>
      <c r="I2233" t="s">
        <v>23</v>
      </c>
    </row>
    <row r="2234" spans="8:9" x14ac:dyDescent="0.3">
      <c r="H2234">
        <v>0</v>
      </c>
      <c r="I2234" t="s">
        <v>23</v>
      </c>
    </row>
    <row r="2235" spans="8:9" x14ac:dyDescent="0.3">
      <c r="H2235">
        <v>0</v>
      </c>
      <c r="I2235" t="s">
        <v>23</v>
      </c>
    </row>
    <row r="2236" spans="8:9" x14ac:dyDescent="0.3">
      <c r="H2236">
        <v>1</v>
      </c>
      <c r="I2236" t="s">
        <v>23</v>
      </c>
    </row>
    <row r="2237" spans="8:9" x14ac:dyDescent="0.3">
      <c r="H2237">
        <v>1</v>
      </c>
      <c r="I2237" t="s">
        <v>23</v>
      </c>
    </row>
    <row r="2238" spans="8:9" x14ac:dyDescent="0.3">
      <c r="H2238">
        <v>0</v>
      </c>
      <c r="I2238" t="s">
        <v>23</v>
      </c>
    </row>
    <row r="2239" spans="8:9" x14ac:dyDescent="0.3">
      <c r="H2239">
        <v>1</v>
      </c>
      <c r="I2239" t="s">
        <v>23</v>
      </c>
    </row>
    <row r="2240" spans="8:9" x14ac:dyDescent="0.3">
      <c r="H2240">
        <v>0</v>
      </c>
      <c r="I2240" t="s">
        <v>23</v>
      </c>
    </row>
    <row r="2241" spans="8:9" x14ac:dyDescent="0.3">
      <c r="H2241">
        <v>0</v>
      </c>
      <c r="I2241" t="s">
        <v>23</v>
      </c>
    </row>
    <row r="2242" spans="8:9" x14ac:dyDescent="0.3">
      <c r="H2242">
        <v>0</v>
      </c>
      <c r="I2242" t="s">
        <v>23</v>
      </c>
    </row>
    <row r="2243" spans="8:9" x14ac:dyDescent="0.3">
      <c r="H2243">
        <v>0</v>
      </c>
      <c r="I2243" t="s">
        <v>23</v>
      </c>
    </row>
    <row r="2244" spans="8:9" x14ac:dyDescent="0.3">
      <c r="H2244">
        <v>0</v>
      </c>
      <c r="I2244" t="s">
        <v>23</v>
      </c>
    </row>
    <row r="2245" spans="8:9" x14ac:dyDescent="0.3">
      <c r="H2245">
        <v>0</v>
      </c>
      <c r="I2245" t="s">
        <v>23</v>
      </c>
    </row>
    <row r="2246" spans="8:9" x14ac:dyDescent="0.3">
      <c r="H2246">
        <v>0</v>
      </c>
      <c r="I2246" t="s">
        <v>23</v>
      </c>
    </row>
    <row r="2247" spans="8:9" x14ac:dyDescent="0.3">
      <c r="H2247">
        <v>2</v>
      </c>
      <c r="I2247" t="s">
        <v>23</v>
      </c>
    </row>
    <row r="2248" spans="8:9" x14ac:dyDescent="0.3">
      <c r="H2248">
        <v>1</v>
      </c>
      <c r="I2248" t="s">
        <v>23</v>
      </c>
    </row>
    <row r="2249" spans="8:9" x14ac:dyDescent="0.3">
      <c r="H2249">
        <v>1</v>
      </c>
      <c r="I2249" t="s">
        <v>23</v>
      </c>
    </row>
    <row r="2250" spans="8:9" x14ac:dyDescent="0.3">
      <c r="H2250">
        <v>1</v>
      </c>
      <c r="I2250" t="s">
        <v>23</v>
      </c>
    </row>
    <row r="2251" spans="8:9" x14ac:dyDescent="0.3">
      <c r="H2251">
        <v>1</v>
      </c>
      <c r="I2251" t="s">
        <v>23</v>
      </c>
    </row>
    <row r="2252" spans="8:9" x14ac:dyDescent="0.3">
      <c r="H2252">
        <v>0</v>
      </c>
      <c r="I2252" t="s">
        <v>23</v>
      </c>
    </row>
    <row r="2253" spans="8:9" x14ac:dyDescent="0.3">
      <c r="H2253">
        <v>1</v>
      </c>
      <c r="I2253" t="s">
        <v>23</v>
      </c>
    </row>
    <row r="2254" spans="8:9" x14ac:dyDescent="0.3">
      <c r="H2254">
        <v>1</v>
      </c>
      <c r="I2254" t="s">
        <v>23</v>
      </c>
    </row>
    <row r="2255" spans="8:9" x14ac:dyDescent="0.3">
      <c r="H2255">
        <v>1</v>
      </c>
      <c r="I2255" t="s">
        <v>23</v>
      </c>
    </row>
    <row r="2256" spans="8:9" x14ac:dyDescent="0.3">
      <c r="H2256">
        <v>2</v>
      </c>
      <c r="I2256" t="s">
        <v>23</v>
      </c>
    </row>
    <row r="2257" spans="8:9" x14ac:dyDescent="0.3">
      <c r="H2257">
        <v>1</v>
      </c>
      <c r="I2257" t="s">
        <v>23</v>
      </c>
    </row>
    <row r="2258" spans="8:9" x14ac:dyDescent="0.3">
      <c r="H2258">
        <v>1</v>
      </c>
      <c r="I2258" t="s">
        <v>23</v>
      </c>
    </row>
    <row r="2259" spans="8:9" x14ac:dyDescent="0.3">
      <c r="H2259">
        <v>0</v>
      </c>
      <c r="I2259" t="s">
        <v>23</v>
      </c>
    </row>
    <row r="2260" spans="8:9" x14ac:dyDescent="0.3">
      <c r="H2260">
        <v>1</v>
      </c>
      <c r="I2260" t="s">
        <v>23</v>
      </c>
    </row>
    <row r="2261" spans="8:9" x14ac:dyDescent="0.3">
      <c r="H2261">
        <v>1</v>
      </c>
      <c r="I2261" t="s">
        <v>23</v>
      </c>
    </row>
    <row r="2262" spans="8:9" x14ac:dyDescent="0.3">
      <c r="H2262">
        <v>3</v>
      </c>
      <c r="I2262" t="s">
        <v>23</v>
      </c>
    </row>
    <row r="2263" spans="8:9" x14ac:dyDescent="0.3">
      <c r="H2263">
        <v>0</v>
      </c>
      <c r="I2263" t="s">
        <v>23</v>
      </c>
    </row>
    <row r="2264" spans="8:9" x14ac:dyDescent="0.3">
      <c r="H2264">
        <v>0</v>
      </c>
      <c r="I2264" t="s">
        <v>23</v>
      </c>
    </row>
    <row r="2265" spans="8:9" x14ac:dyDescent="0.3">
      <c r="H2265">
        <v>1</v>
      </c>
      <c r="I2265" t="s">
        <v>23</v>
      </c>
    </row>
    <row r="2266" spans="8:9" x14ac:dyDescent="0.3">
      <c r="H2266">
        <v>0</v>
      </c>
      <c r="I2266" t="s">
        <v>23</v>
      </c>
    </row>
    <row r="2267" spans="8:9" x14ac:dyDescent="0.3">
      <c r="H2267">
        <v>0</v>
      </c>
      <c r="I2267" t="s">
        <v>23</v>
      </c>
    </row>
    <row r="2268" spans="8:9" x14ac:dyDescent="0.3">
      <c r="H2268">
        <v>0</v>
      </c>
      <c r="I2268" t="s">
        <v>23</v>
      </c>
    </row>
    <row r="2269" spans="8:9" x14ac:dyDescent="0.3">
      <c r="H2269">
        <v>1</v>
      </c>
      <c r="I2269" t="s">
        <v>23</v>
      </c>
    </row>
    <row r="2270" spans="8:9" x14ac:dyDescent="0.3">
      <c r="H2270">
        <v>1</v>
      </c>
      <c r="I2270" t="s">
        <v>23</v>
      </c>
    </row>
    <row r="2271" spans="8:9" x14ac:dyDescent="0.3">
      <c r="H2271">
        <v>0</v>
      </c>
      <c r="I2271" t="s">
        <v>23</v>
      </c>
    </row>
    <row r="2272" spans="8:9" x14ac:dyDescent="0.3">
      <c r="H2272">
        <v>0</v>
      </c>
      <c r="I2272" t="s">
        <v>23</v>
      </c>
    </row>
    <row r="2273" spans="8:9" x14ac:dyDescent="0.3">
      <c r="H2273">
        <v>2</v>
      </c>
      <c r="I2273" t="s">
        <v>23</v>
      </c>
    </row>
    <row r="2274" spans="8:9" x14ac:dyDescent="0.3">
      <c r="H2274">
        <v>2</v>
      </c>
      <c r="I2274" t="s">
        <v>23</v>
      </c>
    </row>
    <row r="2275" spans="8:9" x14ac:dyDescent="0.3">
      <c r="H2275">
        <v>0</v>
      </c>
      <c r="I2275" t="s">
        <v>23</v>
      </c>
    </row>
    <row r="2276" spans="8:9" x14ac:dyDescent="0.3">
      <c r="H2276">
        <v>0</v>
      </c>
      <c r="I2276" t="s">
        <v>23</v>
      </c>
    </row>
    <row r="2277" spans="8:9" x14ac:dyDescent="0.3">
      <c r="H2277">
        <v>1</v>
      </c>
      <c r="I2277" t="s">
        <v>23</v>
      </c>
    </row>
    <row r="2278" spans="8:9" x14ac:dyDescent="0.3">
      <c r="H2278">
        <v>0</v>
      </c>
      <c r="I2278" t="s">
        <v>23</v>
      </c>
    </row>
    <row r="2279" spans="8:9" x14ac:dyDescent="0.3">
      <c r="H2279">
        <v>0</v>
      </c>
      <c r="I2279" t="s">
        <v>23</v>
      </c>
    </row>
    <row r="2280" spans="8:9" x14ac:dyDescent="0.3">
      <c r="H2280">
        <v>1</v>
      </c>
      <c r="I2280" t="s">
        <v>23</v>
      </c>
    </row>
    <row r="2281" spans="8:9" x14ac:dyDescent="0.3">
      <c r="H2281">
        <v>0</v>
      </c>
      <c r="I2281" t="s">
        <v>23</v>
      </c>
    </row>
    <row r="2282" spans="8:9" x14ac:dyDescent="0.3">
      <c r="H2282">
        <v>1</v>
      </c>
      <c r="I2282" t="s">
        <v>23</v>
      </c>
    </row>
    <row r="2283" spans="8:9" x14ac:dyDescent="0.3">
      <c r="H2283">
        <v>1</v>
      </c>
      <c r="I2283" t="s">
        <v>23</v>
      </c>
    </row>
    <row r="2284" spans="8:9" x14ac:dyDescent="0.3">
      <c r="H2284">
        <v>1</v>
      </c>
      <c r="I2284" t="s">
        <v>23</v>
      </c>
    </row>
    <row r="2285" spans="8:9" x14ac:dyDescent="0.3">
      <c r="H2285">
        <v>1</v>
      </c>
      <c r="I2285" t="s">
        <v>23</v>
      </c>
    </row>
    <row r="2286" spans="8:9" x14ac:dyDescent="0.3">
      <c r="H2286">
        <v>1</v>
      </c>
      <c r="I2286" t="s">
        <v>23</v>
      </c>
    </row>
    <row r="2287" spans="8:9" x14ac:dyDescent="0.3">
      <c r="H2287">
        <v>0</v>
      </c>
      <c r="I2287" t="s">
        <v>23</v>
      </c>
    </row>
    <row r="2288" spans="8:9" x14ac:dyDescent="0.3">
      <c r="H2288">
        <v>1</v>
      </c>
      <c r="I2288" t="s">
        <v>23</v>
      </c>
    </row>
    <row r="2289" spans="8:9" x14ac:dyDescent="0.3">
      <c r="H2289">
        <v>1</v>
      </c>
      <c r="I2289" t="s">
        <v>23</v>
      </c>
    </row>
    <row r="2290" spans="8:9" x14ac:dyDescent="0.3">
      <c r="H2290">
        <v>2</v>
      </c>
      <c r="I2290" t="s">
        <v>23</v>
      </c>
    </row>
    <row r="2291" spans="8:9" x14ac:dyDescent="0.3">
      <c r="H2291">
        <v>2</v>
      </c>
      <c r="I2291" t="s">
        <v>23</v>
      </c>
    </row>
    <row r="2292" spans="8:9" x14ac:dyDescent="0.3">
      <c r="H2292">
        <v>1</v>
      </c>
      <c r="I2292" t="s">
        <v>23</v>
      </c>
    </row>
    <row r="2293" spans="8:9" x14ac:dyDescent="0.3">
      <c r="H2293">
        <v>1</v>
      </c>
      <c r="I2293" t="s">
        <v>23</v>
      </c>
    </row>
    <row r="2294" spans="8:9" x14ac:dyDescent="0.3">
      <c r="H2294">
        <v>0</v>
      </c>
      <c r="I2294" t="s">
        <v>23</v>
      </c>
    </row>
    <row r="2295" spans="8:9" x14ac:dyDescent="0.3">
      <c r="H2295">
        <v>0</v>
      </c>
      <c r="I2295" t="s">
        <v>23</v>
      </c>
    </row>
    <row r="2296" spans="8:9" x14ac:dyDescent="0.3">
      <c r="H2296">
        <v>1</v>
      </c>
      <c r="I2296" t="s">
        <v>23</v>
      </c>
    </row>
    <row r="2297" spans="8:9" x14ac:dyDescent="0.3">
      <c r="H2297">
        <v>0</v>
      </c>
      <c r="I2297" t="s">
        <v>23</v>
      </c>
    </row>
    <row r="2298" spans="8:9" x14ac:dyDescent="0.3">
      <c r="H2298">
        <v>0</v>
      </c>
      <c r="I2298" t="s">
        <v>23</v>
      </c>
    </row>
    <row r="2299" spans="8:9" x14ac:dyDescent="0.3">
      <c r="H2299">
        <v>3</v>
      </c>
      <c r="I2299" t="s">
        <v>23</v>
      </c>
    </row>
    <row r="2300" spans="8:9" x14ac:dyDescent="0.3">
      <c r="H2300">
        <v>3</v>
      </c>
      <c r="I2300" t="s">
        <v>23</v>
      </c>
    </row>
    <row r="2301" spans="8:9" x14ac:dyDescent="0.3">
      <c r="H2301">
        <v>0</v>
      </c>
      <c r="I2301" t="s">
        <v>23</v>
      </c>
    </row>
    <row r="2302" spans="8:9" x14ac:dyDescent="0.3">
      <c r="H2302">
        <v>2</v>
      </c>
      <c r="I2302" t="s">
        <v>23</v>
      </c>
    </row>
    <row r="2303" spans="8:9" x14ac:dyDescent="0.3">
      <c r="H2303">
        <v>1</v>
      </c>
      <c r="I2303" t="s">
        <v>23</v>
      </c>
    </row>
    <row r="2304" spans="8:9" x14ac:dyDescent="0.3">
      <c r="H2304">
        <v>0</v>
      </c>
      <c r="I2304" t="s">
        <v>23</v>
      </c>
    </row>
    <row r="2305" spans="8:9" x14ac:dyDescent="0.3">
      <c r="H2305">
        <v>1</v>
      </c>
      <c r="I2305" t="s">
        <v>23</v>
      </c>
    </row>
    <row r="2306" spans="8:9" x14ac:dyDescent="0.3">
      <c r="H2306">
        <v>1</v>
      </c>
      <c r="I2306" t="s">
        <v>23</v>
      </c>
    </row>
    <row r="2307" spans="8:9" x14ac:dyDescent="0.3">
      <c r="H2307">
        <v>1</v>
      </c>
      <c r="I2307" t="s">
        <v>23</v>
      </c>
    </row>
    <row r="2308" spans="8:9" x14ac:dyDescent="0.3">
      <c r="H2308">
        <v>0</v>
      </c>
      <c r="I2308" t="s">
        <v>23</v>
      </c>
    </row>
    <row r="2309" spans="8:9" x14ac:dyDescent="0.3">
      <c r="H2309">
        <v>1</v>
      </c>
      <c r="I2309" t="s">
        <v>23</v>
      </c>
    </row>
    <row r="2310" spans="8:9" x14ac:dyDescent="0.3">
      <c r="H2310">
        <v>1</v>
      </c>
      <c r="I2310" t="s">
        <v>23</v>
      </c>
    </row>
    <row r="2311" spans="8:9" x14ac:dyDescent="0.3">
      <c r="H2311">
        <v>0</v>
      </c>
      <c r="I2311" t="s">
        <v>23</v>
      </c>
    </row>
    <row r="2312" spans="8:9" x14ac:dyDescent="0.3">
      <c r="H2312">
        <v>0</v>
      </c>
      <c r="I2312" t="s">
        <v>23</v>
      </c>
    </row>
    <row r="2313" spans="8:9" x14ac:dyDescent="0.3">
      <c r="H2313">
        <v>1</v>
      </c>
      <c r="I2313" t="s">
        <v>23</v>
      </c>
    </row>
    <row r="2314" spans="8:9" x14ac:dyDescent="0.3">
      <c r="H2314">
        <v>0</v>
      </c>
      <c r="I2314" t="s">
        <v>23</v>
      </c>
    </row>
    <row r="2315" spans="8:9" x14ac:dyDescent="0.3">
      <c r="H2315">
        <v>3</v>
      </c>
      <c r="I2315" t="s">
        <v>23</v>
      </c>
    </row>
    <row r="2316" spans="8:9" x14ac:dyDescent="0.3">
      <c r="H2316">
        <v>1</v>
      </c>
      <c r="I2316" t="s">
        <v>23</v>
      </c>
    </row>
    <row r="2317" spans="8:9" x14ac:dyDescent="0.3">
      <c r="H2317">
        <v>1</v>
      </c>
      <c r="I2317" t="s">
        <v>23</v>
      </c>
    </row>
    <row r="2318" spans="8:9" x14ac:dyDescent="0.3">
      <c r="H2318">
        <v>0</v>
      </c>
      <c r="I2318" t="s">
        <v>23</v>
      </c>
    </row>
    <row r="2319" spans="8:9" x14ac:dyDescent="0.3">
      <c r="H2319">
        <v>1</v>
      </c>
      <c r="I2319" t="s">
        <v>23</v>
      </c>
    </row>
    <row r="2320" spans="8:9" x14ac:dyDescent="0.3">
      <c r="H2320">
        <v>2</v>
      </c>
      <c r="I2320" t="s">
        <v>23</v>
      </c>
    </row>
    <row r="2321" spans="8:9" x14ac:dyDescent="0.3">
      <c r="H2321">
        <v>0</v>
      </c>
      <c r="I2321" t="s">
        <v>23</v>
      </c>
    </row>
    <row r="2322" spans="8:9" x14ac:dyDescent="0.3">
      <c r="H2322">
        <v>1</v>
      </c>
      <c r="I2322" t="s">
        <v>23</v>
      </c>
    </row>
    <row r="2323" spans="8:9" x14ac:dyDescent="0.3">
      <c r="H2323">
        <v>3</v>
      </c>
      <c r="I2323" t="s">
        <v>23</v>
      </c>
    </row>
    <row r="2324" spans="8:9" x14ac:dyDescent="0.3">
      <c r="H2324">
        <v>0</v>
      </c>
      <c r="I2324" t="s">
        <v>23</v>
      </c>
    </row>
    <row r="2325" spans="8:9" x14ac:dyDescent="0.3">
      <c r="H2325">
        <v>1</v>
      </c>
      <c r="I2325" t="s">
        <v>23</v>
      </c>
    </row>
    <row r="2326" spans="8:9" x14ac:dyDescent="0.3">
      <c r="H2326">
        <v>2</v>
      </c>
      <c r="I2326" t="s">
        <v>23</v>
      </c>
    </row>
    <row r="2327" spans="8:9" x14ac:dyDescent="0.3">
      <c r="H2327">
        <v>1</v>
      </c>
      <c r="I2327" t="s">
        <v>23</v>
      </c>
    </row>
    <row r="2328" spans="8:9" x14ac:dyDescent="0.3">
      <c r="H2328">
        <v>3</v>
      </c>
      <c r="I2328" t="s">
        <v>23</v>
      </c>
    </row>
    <row r="2329" spans="8:9" x14ac:dyDescent="0.3">
      <c r="H2329">
        <v>1</v>
      </c>
      <c r="I2329" t="s">
        <v>23</v>
      </c>
    </row>
    <row r="2330" spans="8:9" x14ac:dyDescent="0.3">
      <c r="H2330">
        <v>0</v>
      </c>
      <c r="I2330" t="s">
        <v>23</v>
      </c>
    </row>
    <row r="2331" spans="8:9" x14ac:dyDescent="0.3">
      <c r="H2331">
        <v>1</v>
      </c>
      <c r="I2331" t="s">
        <v>23</v>
      </c>
    </row>
    <row r="2332" spans="8:9" x14ac:dyDescent="0.3">
      <c r="H2332">
        <v>3</v>
      </c>
      <c r="I2332" t="s">
        <v>23</v>
      </c>
    </row>
    <row r="2333" spans="8:9" x14ac:dyDescent="0.3">
      <c r="H2333">
        <v>0</v>
      </c>
      <c r="I2333" t="s">
        <v>23</v>
      </c>
    </row>
    <row r="2334" spans="8:9" x14ac:dyDescent="0.3">
      <c r="H2334">
        <v>0</v>
      </c>
      <c r="I2334" t="s">
        <v>23</v>
      </c>
    </row>
    <row r="2335" spans="8:9" x14ac:dyDescent="0.3">
      <c r="H2335">
        <v>0</v>
      </c>
      <c r="I2335" t="s">
        <v>23</v>
      </c>
    </row>
    <row r="2336" spans="8:9" x14ac:dyDescent="0.3">
      <c r="H2336">
        <v>1</v>
      </c>
      <c r="I2336" t="s">
        <v>23</v>
      </c>
    </row>
    <row r="2337" spans="8:9" x14ac:dyDescent="0.3">
      <c r="H2337">
        <v>1</v>
      </c>
      <c r="I2337" t="s">
        <v>23</v>
      </c>
    </row>
    <row r="2338" spans="8:9" x14ac:dyDescent="0.3">
      <c r="H2338">
        <v>1</v>
      </c>
      <c r="I2338" t="s">
        <v>23</v>
      </c>
    </row>
    <row r="2339" spans="8:9" x14ac:dyDescent="0.3">
      <c r="H2339">
        <v>0</v>
      </c>
      <c r="I2339" t="s">
        <v>23</v>
      </c>
    </row>
    <row r="2340" spans="8:9" x14ac:dyDescent="0.3">
      <c r="H2340">
        <v>2</v>
      </c>
      <c r="I2340" t="s">
        <v>23</v>
      </c>
    </row>
    <row r="2341" spans="8:9" x14ac:dyDescent="0.3">
      <c r="H2341">
        <v>1</v>
      </c>
      <c r="I2341" t="s">
        <v>23</v>
      </c>
    </row>
    <row r="2342" spans="8:9" x14ac:dyDescent="0.3">
      <c r="H2342">
        <v>1</v>
      </c>
      <c r="I2342" t="s">
        <v>23</v>
      </c>
    </row>
    <row r="2343" spans="8:9" x14ac:dyDescent="0.3">
      <c r="H2343">
        <v>1</v>
      </c>
      <c r="I2343" t="s">
        <v>23</v>
      </c>
    </row>
    <row r="2344" spans="8:9" x14ac:dyDescent="0.3">
      <c r="H2344">
        <v>0</v>
      </c>
      <c r="I2344" t="s">
        <v>23</v>
      </c>
    </row>
    <row r="2345" spans="8:9" x14ac:dyDescent="0.3">
      <c r="H2345">
        <v>1</v>
      </c>
      <c r="I2345" t="s">
        <v>23</v>
      </c>
    </row>
    <row r="2346" spans="8:9" x14ac:dyDescent="0.3">
      <c r="H2346">
        <v>1</v>
      </c>
      <c r="I2346" t="s">
        <v>23</v>
      </c>
    </row>
    <row r="2347" spans="8:9" x14ac:dyDescent="0.3">
      <c r="H2347">
        <v>2</v>
      </c>
      <c r="I2347" t="s">
        <v>23</v>
      </c>
    </row>
    <row r="2348" spans="8:9" x14ac:dyDescent="0.3">
      <c r="H2348">
        <v>1</v>
      </c>
      <c r="I2348" t="s">
        <v>23</v>
      </c>
    </row>
    <row r="2349" spans="8:9" x14ac:dyDescent="0.3">
      <c r="H2349">
        <v>0</v>
      </c>
      <c r="I2349" t="s">
        <v>23</v>
      </c>
    </row>
    <row r="2350" spans="8:9" x14ac:dyDescent="0.3">
      <c r="H2350">
        <v>0</v>
      </c>
      <c r="I2350" t="s">
        <v>23</v>
      </c>
    </row>
    <row r="2351" spans="8:9" x14ac:dyDescent="0.3">
      <c r="H2351">
        <v>1</v>
      </c>
      <c r="I2351" t="s">
        <v>23</v>
      </c>
    </row>
    <row r="2352" spans="8:9" x14ac:dyDescent="0.3">
      <c r="H2352">
        <v>0</v>
      </c>
      <c r="I2352" t="s">
        <v>23</v>
      </c>
    </row>
    <row r="2353" spans="8:9" x14ac:dyDescent="0.3">
      <c r="H2353">
        <v>0</v>
      </c>
      <c r="I2353" t="s">
        <v>23</v>
      </c>
    </row>
    <row r="2354" spans="8:9" x14ac:dyDescent="0.3">
      <c r="H2354">
        <v>1</v>
      </c>
      <c r="I2354" t="s">
        <v>23</v>
      </c>
    </row>
    <row r="2355" spans="8:9" x14ac:dyDescent="0.3">
      <c r="H2355">
        <v>0</v>
      </c>
      <c r="I2355" t="s">
        <v>23</v>
      </c>
    </row>
    <row r="2356" spans="8:9" x14ac:dyDescent="0.3">
      <c r="H2356">
        <v>1</v>
      </c>
      <c r="I2356" t="s">
        <v>23</v>
      </c>
    </row>
    <row r="2357" spans="8:9" x14ac:dyDescent="0.3">
      <c r="H2357">
        <v>1</v>
      </c>
      <c r="I2357" t="s">
        <v>23</v>
      </c>
    </row>
    <row r="2358" spans="8:9" x14ac:dyDescent="0.3">
      <c r="H2358">
        <v>0</v>
      </c>
      <c r="I2358" t="s">
        <v>23</v>
      </c>
    </row>
    <row r="2359" spans="8:9" x14ac:dyDescent="0.3">
      <c r="H2359">
        <v>1</v>
      </c>
      <c r="I2359" t="s">
        <v>23</v>
      </c>
    </row>
    <row r="2360" spans="8:9" x14ac:dyDescent="0.3">
      <c r="H2360">
        <v>3</v>
      </c>
      <c r="I2360" t="s">
        <v>23</v>
      </c>
    </row>
    <row r="2361" spans="8:9" x14ac:dyDescent="0.3">
      <c r="H2361">
        <v>1</v>
      </c>
      <c r="I2361" t="s">
        <v>23</v>
      </c>
    </row>
    <row r="2362" spans="8:9" x14ac:dyDescent="0.3">
      <c r="H2362">
        <v>1</v>
      </c>
      <c r="I2362" t="s">
        <v>23</v>
      </c>
    </row>
    <row r="2363" spans="8:9" x14ac:dyDescent="0.3">
      <c r="H2363">
        <v>1</v>
      </c>
      <c r="I2363" t="s">
        <v>23</v>
      </c>
    </row>
    <row r="2364" spans="8:9" x14ac:dyDescent="0.3">
      <c r="H2364">
        <v>1</v>
      </c>
      <c r="I2364" t="s">
        <v>23</v>
      </c>
    </row>
    <row r="2365" spans="8:9" x14ac:dyDescent="0.3">
      <c r="H2365">
        <v>0</v>
      </c>
      <c r="I2365" t="s">
        <v>23</v>
      </c>
    </row>
    <row r="2366" spans="8:9" x14ac:dyDescent="0.3">
      <c r="H2366">
        <v>1</v>
      </c>
      <c r="I2366" t="s">
        <v>23</v>
      </c>
    </row>
    <row r="2367" spans="8:9" x14ac:dyDescent="0.3">
      <c r="H2367">
        <v>1</v>
      </c>
      <c r="I2367" t="s">
        <v>23</v>
      </c>
    </row>
    <row r="2368" spans="8:9" x14ac:dyDescent="0.3">
      <c r="H2368">
        <v>1</v>
      </c>
      <c r="I2368" t="s">
        <v>23</v>
      </c>
    </row>
    <row r="2369" spans="8:9" x14ac:dyDescent="0.3">
      <c r="H2369">
        <v>0</v>
      </c>
      <c r="I2369" t="s">
        <v>23</v>
      </c>
    </row>
    <row r="2370" spans="8:9" x14ac:dyDescent="0.3">
      <c r="H2370">
        <v>0</v>
      </c>
      <c r="I2370" t="s">
        <v>23</v>
      </c>
    </row>
    <row r="2371" spans="8:9" x14ac:dyDescent="0.3">
      <c r="H2371">
        <v>1</v>
      </c>
      <c r="I2371" t="s">
        <v>23</v>
      </c>
    </row>
    <row r="2372" spans="8:9" x14ac:dyDescent="0.3">
      <c r="H2372">
        <v>1</v>
      </c>
      <c r="I2372" t="s">
        <v>23</v>
      </c>
    </row>
    <row r="2373" spans="8:9" x14ac:dyDescent="0.3">
      <c r="H2373">
        <v>3</v>
      </c>
      <c r="I2373" t="s">
        <v>23</v>
      </c>
    </row>
    <row r="2374" spans="8:9" x14ac:dyDescent="0.3">
      <c r="H2374">
        <v>3</v>
      </c>
      <c r="I2374" t="s">
        <v>23</v>
      </c>
    </row>
    <row r="2375" spans="8:9" x14ac:dyDescent="0.3">
      <c r="H2375">
        <v>1</v>
      </c>
      <c r="I2375" t="s">
        <v>23</v>
      </c>
    </row>
    <row r="2376" spans="8:9" x14ac:dyDescent="0.3">
      <c r="H2376">
        <v>3</v>
      </c>
      <c r="I2376" t="s">
        <v>23</v>
      </c>
    </row>
    <row r="2377" spans="8:9" x14ac:dyDescent="0.3">
      <c r="H2377">
        <v>1</v>
      </c>
      <c r="I2377" t="s">
        <v>23</v>
      </c>
    </row>
    <row r="2378" spans="8:9" x14ac:dyDescent="0.3">
      <c r="H2378">
        <v>3</v>
      </c>
      <c r="I2378" t="s">
        <v>23</v>
      </c>
    </row>
    <row r="2379" spans="8:9" x14ac:dyDescent="0.3">
      <c r="H2379">
        <v>1</v>
      </c>
      <c r="I2379" t="s">
        <v>23</v>
      </c>
    </row>
    <row r="2380" spans="8:9" x14ac:dyDescent="0.3">
      <c r="H2380">
        <v>1</v>
      </c>
      <c r="I2380" t="s">
        <v>23</v>
      </c>
    </row>
    <row r="2381" spans="8:9" x14ac:dyDescent="0.3">
      <c r="H2381">
        <v>1</v>
      </c>
      <c r="I2381" t="s">
        <v>23</v>
      </c>
    </row>
    <row r="2382" spans="8:9" x14ac:dyDescent="0.3">
      <c r="H2382">
        <v>3</v>
      </c>
      <c r="I2382" t="s">
        <v>23</v>
      </c>
    </row>
    <row r="2383" spans="8:9" x14ac:dyDescent="0.3">
      <c r="H2383">
        <v>0</v>
      </c>
      <c r="I2383" t="s">
        <v>23</v>
      </c>
    </row>
    <row r="2384" spans="8:9" x14ac:dyDescent="0.3">
      <c r="H2384">
        <v>0</v>
      </c>
      <c r="I2384" t="s">
        <v>23</v>
      </c>
    </row>
    <row r="2385" spans="8:9" x14ac:dyDescent="0.3">
      <c r="H2385">
        <v>1</v>
      </c>
      <c r="I2385" t="s">
        <v>23</v>
      </c>
    </row>
    <row r="2386" spans="8:9" x14ac:dyDescent="0.3">
      <c r="H2386">
        <v>1</v>
      </c>
      <c r="I2386" t="s">
        <v>23</v>
      </c>
    </row>
    <row r="2387" spans="8:9" x14ac:dyDescent="0.3">
      <c r="H2387">
        <v>1</v>
      </c>
      <c r="I2387" t="s">
        <v>23</v>
      </c>
    </row>
    <row r="2388" spans="8:9" x14ac:dyDescent="0.3">
      <c r="H2388">
        <v>1</v>
      </c>
      <c r="I2388" t="s">
        <v>23</v>
      </c>
    </row>
    <row r="2389" spans="8:9" x14ac:dyDescent="0.3">
      <c r="H2389">
        <v>0</v>
      </c>
      <c r="I2389" t="s">
        <v>23</v>
      </c>
    </row>
    <row r="2390" spans="8:9" x14ac:dyDescent="0.3">
      <c r="H2390">
        <v>1</v>
      </c>
      <c r="I2390" t="s">
        <v>23</v>
      </c>
    </row>
    <row r="2391" spans="8:9" x14ac:dyDescent="0.3">
      <c r="H2391">
        <v>1</v>
      </c>
      <c r="I2391" t="s">
        <v>23</v>
      </c>
    </row>
    <row r="2392" spans="8:9" x14ac:dyDescent="0.3">
      <c r="H2392">
        <v>1</v>
      </c>
      <c r="I2392" t="s">
        <v>23</v>
      </c>
    </row>
    <row r="2393" spans="8:9" x14ac:dyDescent="0.3">
      <c r="H2393">
        <v>0</v>
      </c>
      <c r="I2393" t="s">
        <v>23</v>
      </c>
    </row>
    <row r="2394" spans="8:9" x14ac:dyDescent="0.3">
      <c r="H2394">
        <v>1</v>
      </c>
      <c r="I2394" t="s">
        <v>23</v>
      </c>
    </row>
    <row r="2395" spans="8:9" x14ac:dyDescent="0.3">
      <c r="H2395">
        <v>0</v>
      </c>
      <c r="I2395" t="s">
        <v>23</v>
      </c>
    </row>
    <row r="2396" spans="8:9" x14ac:dyDescent="0.3">
      <c r="H2396">
        <v>2</v>
      </c>
      <c r="I2396" t="s">
        <v>23</v>
      </c>
    </row>
    <row r="2397" spans="8:9" x14ac:dyDescent="0.3">
      <c r="H2397">
        <v>1</v>
      </c>
      <c r="I2397" t="s">
        <v>23</v>
      </c>
    </row>
    <row r="2398" spans="8:9" x14ac:dyDescent="0.3">
      <c r="H2398">
        <v>1</v>
      </c>
      <c r="I2398" t="s">
        <v>23</v>
      </c>
    </row>
    <row r="2399" spans="8:9" x14ac:dyDescent="0.3">
      <c r="H2399">
        <v>0</v>
      </c>
      <c r="I2399" t="s">
        <v>23</v>
      </c>
    </row>
    <row r="2400" spans="8:9" x14ac:dyDescent="0.3">
      <c r="H2400">
        <v>3</v>
      </c>
      <c r="I2400" t="s">
        <v>23</v>
      </c>
    </row>
    <row r="2401" spans="8:9" x14ac:dyDescent="0.3">
      <c r="H2401">
        <v>0</v>
      </c>
      <c r="I2401" t="s">
        <v>23</v>
      </c>
    </row>
    <row r="2402" spans="8:9" x14ac:dyDescent="0.3">
      <c r="H2402">
        <v>0</v>
      </c>
      <c r="I2402" t="s">
        <v>23</v>
      </c>
    </row>
    <row r="2403" spans="8:9" x14ac:dyDescent="0.3">
      <c r="H2403">
        <v>0</v>
      </c>
      <c r="I2403" t="s">
        <v>23</v>
      </c>
    </row>
    <row r="2404" spans="8:9" x14ac:dyDescent="0.3">
      <c r="H2404">
        <v>1</v>
      </c>
      <c r="I2404" t="s">
        <v>23</v>
      </c>
    </row>
    <row r="2405" spans="8:9" x14ac:dyDescent="0.3">
      <c r="H2405">
        <v>0</v>
      </c>
      <c r="I2405" t="s">
        <v>23</v>
      </c>
    </row>
    <row r="2406" spans="8:9" x14ac:dyDescent="0.3">
      <c r="H2406">
        <v>0</v>
      </c>
      <c r="I2406" t="s">
        <v>23</v>
      </c>
    </row>
    <row r="2407" spans="8:9" x14ac:dyDescent="0.3">
      <c r="H2407">
        <v>3</v>
      </c>
      <c r="I2407" t="s">
        <v>23</v>
      </c>
    </row>
    <row r="2408" spans="8:9" x14ac:dyDescent="0.3">
      <c r="H2408">
        <v>2</v>
      </c>
      <c r="I2408" t="s">
        <v>23</v>
      </c>
    </row>
    <row r="2409" spans="8:9" x14ac:dyDescent="0.3">
      <c r="H2409">
        <v>0</v>
      </c>
      <c r="I2409" t="s">
        <v>23</v>
      </c>
    </row>
    <row r="2410" spans="8:9" x14ac:dyDescent="0.3">
      <c r="H2410">
        <v>2</v>
      </c>
      <c r="I2410" t="s">
        <v>23</v>
      </c>
    </row>
    <row r="2411" spans="8:9" x14ac:dyDescent="0.3">
      <c r="H2411">
        <v>0</v>
      </c>
      <c r="I2411" t="s">
        <v>23</v>
      </c>
    </row>
    <row r="2412" spans="8:9" x14ac:dyDescent="0.3">
      <c r="H2412">
        <v>1</v>
      </c>
      <c r="I2412" t="s">
        <v>23</v>
      </c>
    </row>
    <row r="2413" spans="8:9" x14ac:dyDescent="0.3">
      <c r="H2413">
        <v>2</v>
      </c>
      <c r="I2413" t="s">
        <v>23</v>
      </c>
    </row>
    <row r="2414" spans="8:9" x14ac:dyDescent="0.3">
      <c r="H2414">
        <v>1</v>
      </c>
      <c r="I2414" t="s">
        <v>23</v>
      </c>
    </row>
    <row r="2415" spans="8:9" x14ac:dyDescent="0.3">
      <c r="H2415">
        <v>0</v>
      </c>
      <c r="I2415" t="s">
        <v>23</v>
      </c>
    </row>
    <row r="2416" spans="8:9" x14ac:dyDescent="0.3">
      <c r="H2416">
        <v>0</v>
      </c>
      <c r="I2416" t="s">
        <v>23</v>
      </c>
    </row>
    <row r="2417" spans="8:9" x14ac:dyDescent="0.3">
      <c r="H2417">
        <v>0</v>
      </c>
      <c r="I2417" t="s">
        <v>23</v>
      </c>
    </row>
    <row r="2418" spans="8:9" x14ac:dyDescent="0.3">
      <c r="H2418">
        <v>1</v>
      </c>
      <c r="I2418" t="s">
        <v>23</v>
      </c>
    </row>
    <row r="2419" spans="8:9" x14ac:dyDescent="0.3">
      <c r="H2419">
        <v>0</v>
      </c>
      <c r="I2419" t="s">
        <v>23</v>
      </c>
    </row>
    <row r="2420" spans="8:9" x14ac:dyDescent="0.3">
      <c r="H2420">
        <v>1</v>
      </c>
      <c r="I2420" t="s">
        <v>23</v>
      </c>
    </row>
    <row r="2421" spans="8:9" x14ac:dyDescent="0.3">
      <c r="H2421">
        <v>0</v>
      </c>
      <c r="I2421" t="s">
        <v>23</v>
      </c>
    </row>
    <row r="2422" spans="8:9" x14ac:dyDescent="0.3">
      <c r="H2422">
        <v>1</v>
      </c>
      <c r="I2422" t="s">
        <v>23</v>
      </c>
    </row>
    <row r="2423" spans="8:9" x14ac:dyDescent="0.3">
      <c r="H2423">
        <v>0</v>
      </c>
      <c r="I2423" t="s">
        <v>23</v>
      </c>
    </row>
    <row r="2424" spans="8:9" x14ac:dyDescent="0.3">
      <c r="H2424">
        <v>2</v>
      </c>
      <c r="I2424" t="s">
        <v>23</v>
      </c>
    </row>
    <row r="2425" spans="8:9" x14ac:dyDescent="0.3">
      <c r="H2425">
        <v>2</v>
      </c>
      <c r="I2425" t="s">
        <v>23</v>
      </c>
    </row>
    <row r="2426" spans="8:9" x14ac:dyDescent="0.3">
      <c r="H2426">
        <v>0</v>
      </c>
      <c r="I2426" t="s">
        <v>23</v>
      </c>
    </row>
    <row r="2427" spans="8:9" x14ac:dyDescent="0.3">
      <c r="H2427">
        <v>0</v>
      </c>
      <c r="I2427" t="s">
        <v>23</v>
      </c>
    </row>
    <row r="2428" spans="8:9" x14ac:dyDescent="0.3">
      <c r="H2428">
        <v>0</v>
      </c>
      <c r="I2428" t="s">
        <v>23</v>
      </c>
    </row>
    <row r="2429" spans="8:9" x14ac:dyDescent="0.3">
      <c r="H2429">
        <v>1</v>
      </c>
      <c r="I2429" t="s">
        <v>23</v>
      </c>
    </row>
    <row r="2430" spans="8:9" x14ac:dyDescent="0.3">
      <c r="H2430">
        <v>1</v>
      </c>
      <c r="I2430" t="s">
        <v>23</v>
      </c>
    </row>
    <row r="2431" spans="8:9" x14ac:dyDescent="0.3">
      <c r="H2431">
        <v>0</v>
      </c>
      <c r="I2431" t="s">
        <v>23</v>
      </c>
    </row>
    <row r="2432" spans="8:9" x14ac:dyDescent="0.3">
      <c r="H2432">
        <v>2</v>
      </c>
      <c r="I2432" t="s">
        <v>23</v>
      </c>
    </row>
    <row r="2433" spans="8:9" x14ac:dyDescent="0.3">
      <c r="H2433">
        <v>2</v>
      </c>
      <c r="I2433" t="s">
        <v>23</v>
      </c>
    </row>
    <row r="2434" spans="8:9" x14ac:dyDescent="0.3">
      <c r="H2434">
        <v>0</v>
      </c>
      <c r="I2434" t="s">
        <v>23</v>
      </c>
    </row>
    <row r="2435" spans="8:9" x14ac:dyDescent="0.3">
      <c r="H2435">
        <v>2</v>
      </c>
      <c r="I2435" t="s">
        <v>23</v>
      </c>
    </row>
    <row r="2436" spans="8:9" x14ac:dyDescent="0.3">
      <c r="H2436">
        <v>2</v>
      </c>
      <c r="I2436" t="s">
        <v>23</v>
      </c>
    </row>
    <row r="2437" spans="8:9" x14ac:dyDescent="0.3">
      <c r="H2437">
        <v>1</v>
      </c>
      <c r="I2437" t="s">
        <v>23</v>
      </c>
    </row>
    <row r="2438" spans="8:9" x14ac:dyDescent="0.3">
      <c r="H2438">
        <v>0</v>
      </c>
      <c r="I2438" t="s">
        <v>23</v>
      </c>
    </row>
    <row r="2439" spans="8:9" x14ac:dyDescent="0.3">
      <c r="H2439">
        <v>1</v>
      </c>
      <c r="I2439" t="s">
        <v>23</v>
      </c>
    </row>
    <row r="2440" spans="8:9" x14ac:dyDescent="0.3">
      <c r="H2440">
        <v>0</v>
      </c>
      <c r="I2440" t="s">
        <v>23</v>
      </c>
    </row>
    <row r="2441" spans="8:9" x14ac:dyDescent="0.3">
      <c r="H2441">
        <v>0</v>
      </c>
      <c r="I2441" t="s">
        <v>23</v>
      </c>
    </row>
    <row r="2442" spans="8:9" x14ac:dyDescent="0.3">
      <c r="H2442">
        <v>3</v>
      </c>
      <c r="I2442" t="s">
        <v>23</v>
      </c>
    </row>
    <row r="2443" spans="8:9" x14ac:dyDescent="0.3">
      <c r="H2443">
        <v>0</v>
      </c>
      <c r="I2443" t="s">
        <v>23</v>
      </c>
    </row>
    <row r="2444" spans="8:9" x14ac:dyDescent="0.3">
      <c r="H2444">
        <v>0</v>
      </c>
      <c r="I2444" t="s">
        <v>23</v>
      </c>
    </row>
    <row r="2445" spans="8:9" x14ac:dyDescent="0.3">
      <c r="H2445">
        <v>2</v>
      </c>
      <c r="I2445" t="s">
        <v>23</v>
      </c>
    </row>
    <row r="2446" spans="8:9" x14ac:dyDescent="0.3">
      <c r="H2446">
        <v>0</v>
      </c>
      <c r="I2446" t="s">
        <v>23</v>
      </c>
    </row>
    <row r="2447" spans="8:9" x14ac:dyDescent="0.3">
      <c r="H2447">
        <v>1</v>
      </c>
      <c r="I2447" t="s">
        <v>23</v>
      </c>
    </row>
    <row r="2448" spans="8:9" x14ac:dyDescent="0.3">
      <c r="H2448">
        <v>0</v>
      </c>
      <c r="I2448" t="s">
        <v>23</v>
      </c>
    </row>
    <row r="2449" spans="8:9" x14ac:dyDescent="0.3">
      <c r="H2449">
        <v>0</v>
      </c>
      <c r="I2449" t="s">
        <v>23</v>
      </c>
    </row>
    <row r="2450" spans="8:9" x14ac:dyDescent="0.3">
      <c r="H2450">
        <v>1</v>
      </c>
      <c r="I2450" t="s">
        <v>23</v>
      </c>
    </row>
    <row r="2451" spans="8:9" x14ac:dyDescent="0.3">
      <c r="H2451">
        <v>1</v>
      </c>
      <c r="I2451" t="s">
        <v>23</v>
      </c>
    </row>
    <row r="2452" spans="8:9" x14ac:dyDescent="0.3">
      <c r="H2452">
        <v>1</v>
      </c>
      <c r="I2452" t="s">
        <v>23</v>
      </c>
    </row>
    <row r="2453" spans="8:9" x14ac:dyDescent="0.3">
      <c r="H2453">
        <v>0</v>
      </c>
      <c r="I2453" t="s">
        <v>23</v>
      </c>
    </row>
    <row r="2454" spans="8:9" x14ac:dyDescent="0.3">
      <c r="H2454">
        <v>1</v>
      </c>
      <c r="I2454" t="s">
        <v>23</v>
      </c>
    </row>
    <row r="2455" spans="8:9" x14ac:dyDescent="0.3">
      <c r="H2455">
        <v>0</v>
      </c>
      <c r="I2455" t="s">
        <v>23</v>
      </c>
    </row>
    <row r="2456" spans="8:9" x14ac:dyDescent="0.3">
      <c r="H2456">
        <v>1</v>
      </c>
      <c r="I2456" t="s">
        <v>23</v>
      </c>
    </row>
    <row r="2457" spans="8:9" x14ac:dyDescent="0.3">
      <c r="H2457">
        <v>1</v>
      </c>
      <c r="I2457" t="s">
        <v>23</v>
      </c>
    </row>
    <row r="2458" spans="8:9" x14ac:dyDescent="0.3">
      <c r="H2458">
        <v>0</v>
      </c>
      <c r="I2458" t="s">
        <v>23</v>
      </c>
    </row>
    <row r="2459" spans="8:9" x14ac:dyDescent="0.3">
      <c r="H2459">
        <v>3</v>
      </c>
      <c r="I2459" t="s">
        <v>23</v>
      </c>
    </row>
    <row r="2460" spans="8:9" x14ac:dyDescent="0.3">
      <c r="H2460">
        <v>0</v>
      </c>
      <c r="I2460" t="s">
        <v>23</v>
      </c>
    </row>
    <row r="2461" spans="8:9" x14ac:dyDescent="0.3">
      <c r="H2461">
        <v>1</v>
      </c>
      <c r="I2461" t="s">
        <v>23</v>
      </c>
    </row>
    <row r="2462" spans="8:9" x14ac:dyDescent="0.3">
      <c r="H2462">
        <v>0</v>
      </c>
      <c r="I2462" t="s">
        <v>23</v>
      </c>
    </row>
    <row r="2463" spans="8:9" x14ac:dyDescent="0.3">
      <c r="H2463">
        <v>1</v>
      </c>
      <c r="I2463" t="s">
        <v>23</v>
      </c>
    </row>
    <row r="2464" spans="8:9" x14ac:dyDescent="0.3">
      <c r="H2464">
        <v>0</v>
      </c>
      <c r="I2464" t="s">
        <v>23</v>
      </c>
    </row>
    <row r="2465" spans="8:9" x14ac:dyDescent="0.3">
      <c r="H2465">
        <v>0</v>
      </c>
      <c r="I2465" t="s">
        <v>23</v>
      </c>
    </row>
    <row r="2466" spans="8:9" x14ac:dyDescent="0.3">
      <c r="H2466">
        <v>1</v>
      </c>
      <c r="I2466" t="s">
        <v>23</v>
      </c>
    </row>
    <row r="2467" spans="8:9" x14ac:dyDescent="0.3">
      <c r="H2467">
        <v>0</v>
      </c>
      <c r="I2467" t="s">
        <v>23</v>
      </c>
    </row>
    <row r="2468" spans="8:9" x14ac:dyDescent="0.3">
      <c r="H2468">
        <v>0</v>
      </c>
      <c r="I2468" t="s">
        <v>23</v>
      </c>
    </row>
    <row r="2469" spans="8:9" x14ac:dyDescent="0.3">
      <c r="H2469">
        <v>3</v>
      </c>
      <c r="I2469" t="s">
        <v>23</v>
      </c>
    </row>
    <row r="2470" spans="8:9" x14ac:dyDescent="0.3">
      <c r="H2470">
        <v>3</v>
      </c>
      <c r="I2470" t="s">
        <v>23</v>
      </c>
    </row>
    <row r="2471" spans="8:9" x14ac:dyDescent="0.3">
      <c r="H2471">
        <v>2</v>
      </c>
      <c r="I2471" t="s">
        <v>23</v>
      </c>
    </row>
    <row r="2472" spans="8:9" x14ac:dyDescent="0.3">
      <c r="H2472">
        <v>0</v>
      </c>
      <c r="I2472" t="s">
        <v>23</v>
      </c>
    </row>
    <row r="2473" spans="8:9" x14ac:dyDescent="0.3">
      <c r="H2473">
        <v>3</v>
      </c>
      <c r="I2473" t="s">
        <v>23</v>
      </c>
    </row>
    <row r="2474" spans="8:9" x14ac:dyDescent="0.3">
      <c r="H2474">
        <v>0</v>
      </c>
      <c r="I2474" t="s">
        <v>23</v>
      </c>
    </row>
    <row r="2475" spans="8:9" x14ac:dyDescent="0.3">
      <c r="H2475">
        <v>1</v>
      </c>
      <c r="I2475" t="s">
        <v>23</v>
      </c>
    </row>
    <row r="2476" spans="8:9" x14ac:dyDescent="0.3">
      <c r="H2476">
        <v>2</v>
      </c>
      <c r="I2476" t="s">
        <v>23</v>
      </c>
    </row>
    <row r="2477" spans="8:9" x14ac:dyDescent="0.3">
      <c r="H2477">
        <v>2</v>
      </c>
      <c r="I2477" t="s">
        <v>23</v>
      </c>
    </row>
    <row r="2478" spans="8:9" x14ac:dyDescent="0.3">
      <c r="H2478">
        <v>0</v>
      </c>
      <c r="I2478" t="s">
        <v>23</v>
      </c>
    </row>
    <row r="2479" spans="8:9" x14ac:dyDescent="0.3">
      <c r="H2479">
        <v>0</v>
      </c>
      <c r="I2479" t="s">
        <v>23</v>
      </c>
    </row>
    <row r="2480" spans="8:9" x14ac:dyDescent="0.3">
      <c r="H2480">
        <v>0</v>
      </c>
      <c r="I2480" t="s">
        <v>23</v>
      </c>
    </row>
    <row r="2481" spans="8:9" x14ac:dyDescent="0.3">
      <c r="H2481">
        <v>3</v>
      </c>
      <c r="I2481" t="s">
        <v>23</v>
      </c>
    </row>
    <row r="2482" spans="8:9" x14ac:dyDescent="0.3">
      <c r="H2482">
        <v>1</v>
      </c>
      <c r="I2482" t="s">
        <v>23</v>
      </c>
    </row>
    <row r="2483" spans="8:9" x14ac:dyDescent="0.3">
      <c r="H2483">
        <v>0</v>
      </c>
      <c r="I2483" t="s">
        <v>23</v>
      </c>
    </row>
    <row r="2484" spans="8:9" x14ac:dyDescent="0.3">
      <c r="H2484">
        <v>1</v>
      </c>
      <c r="I2484" t="s">
        <v>23</v>
      </c>
    </row>
    <row r="2485" spans="8:9" x14ac:dyDescent="0.3">
      <c r="H2485">
        <v>0</v>
      </c>
      <c r="I2485" t="s">
        <v>23</v>
      </c>
    </row>
    <row r="2486" spans="8:9" x14ac:dyDescent="0.3">
      <c r="H2486">
        <v>0</v>
      </c>
      <c r="I2486" t="s">
        <v>23</v>
      </c>
    </row>
    <row r="2487" spans="8:9" x14ac:dyDescent="0.3">
      <c r="H2487">
        <v>0</v>
      </c>
      <c r="I2487" t="s">
        <v>23</v>
      </c>
    </row>
    <row r="2488" spans="8:9" x14ac:dyDescent="0.3">
      <c r="H2488">
        <v>0</v>
      </c>
      <c r="I2488" t="s">
        <v>23</v>
      </c>
    </row>
    <row r="2489" spans="8:9" x14ac:dyDescent="0.3">
      <c r="H2489">
        <v>1</v>
      </c>
      <c r="I2489" t="s">
        <v>23</v>
      </c>
    </row>
    <row r="2490" spans="8:9" x14ac:dyDescent="0.3">
      <c r="H2490">
        <v>0</v>
      </c>
      <c r="I2490" t="s">
        <v>23</v>
      </c>
    </row>
    <row r="2491" spans="8:9" x14ac:dyDescent="0.3">
      <c r="H2491">
        <v>0</v>
      </c>
      <c r="I2491" t="s">
        <v>23</v>
      </c>
    </row>
    <row r="2492" spans="8:9" x14ac:dyDescent="0.3">
      <c r="H2492">
        <v>0</v>
      </c>
      <c r="I2492" t="s">
        <v>23</v>
      </c>
    </row>
    <row r="2493" spans="8:9" x14ac:dyDescent="0.3">
      <c r="H2493">
        <v>0</v>
      </c>
      <c r="I2493" t="s">
        <v>23</v>
      </c>
    </row>
    <row r="2494" spans="8:9" x14ac:dyDescent="0.3">
      <c r="H2494">
        <v>0</v>
      </c>
      <c r="I2494" t="s">
        <v>23</v>
      </c>
    </row>
    <row r="2495" spans="8:9" x14ac:dyDescent="0.3">
      <c r="H2495">
        <v>0</v>
      </c>
      <c r="I2495" t="s">
        <v>23</v>
      </c>
    </row>
    <row r="2496" spans="8:9" x14ac:dyDescent="0.3">
      <c r="H2496">
        <v>0</v>
      </c>
      <c r="I2496" t="s">
        <v>23</v>
      </c>
    </row>
    <row r="2497" spans="8:9" x14ac:dyDescent="0.3">
      <c r="H2497">
        <v>1</v>
      </c>
      <c r="I2497" t="s">
        <v>23</v>
      </c>
    </row>
    <row r="2498" spans="8:9" x14ac:dyDescent="0.3">
      <c r="H2498">
        <v>0</v>
      </c>
      <c r="I2498" t="s">
        <v>23</v>
      </c>
    </row>
    <row r="2499" spans="8:9" x14ac:dyDescent="0.3">
      <c r="H2499">
        <v>0</v>
      </c>
      <c r="I2499" t="s">
        <v>23</v>
      </c>
    </row>
    <row r="2500" spans="8:9" x14ac:dyDescent="0.3">
      <c r="H2500">
        <v>0</v>
      </c>
      <c r="I2500" t="s">
        <v>23</v>
      </c>
    </row>
    <row r="2501" spans="8:9" x14ac:dyDescent="0.3">
      <c r="H2501">
        <v>2</v>
      </c>
      <c r="I2501" t="s">
        <v>23</v>
      </c>
    </row>
    <row r="2502" spans="8:9" x14ac:dyDescent="0.3">
      <c r="H2502">
        <v>0</v>
      </c>
      <c r="I2502" t="s">
        <v>23</v>
      </c>
    </row>
    <row r="2503" spans="8:9" x14ac:dyDescent="0.3">
      <c r="H2503">
        <v>0</v>
      </c>
      <c r="I2503" t="s">
        <v>23</v>
      </c>
    </row>
    <row r="2504" spans="8:9" x14ac:dyDescent="0.3">
      <c r="H2504">
        <v>0</v>
      </c>
      <c r="I2504" t="s">
        <v>23</v>
      </c>
    </row>
    <row r="2505" spans="8:9" x14ac:dyDescent="0.3">
      <c r="H2505">
        <v>2</v>
      </c>
      <c r="I2505" t="s">
        <v>23</v>
      </c>
    </row>
    <row r="2506" spans="8:9" x14ac:dyDescent="0.3">
      <c r="H2506">
        <v>1</v>
      </c>
      <c r="I2506" t="s">
        <v>23</v>
      </c>
    </row>
    <row r="2507" spans="8:9" x14ac:dyDescent="0.3">
      <c r="H2507">
        <v>0</v>
      </c>
      <c r="I2507" t="s">
        <v>23</v>
      </c>
    </row>
    <row r="2508" spans="8:9" x14ac:dyDescent="0.3">
      <c r="H2508">
        <v>0</v>
      </c>
      <c r="I2508" t="s">
        <v>23</v>
      </c>
    </row>
    <row r="2509" spans="8:9" x14ac:dyDescent="0.3">
      <c r="H2509">
        <v>1</v>
      </c>
      <c r="I2509" t="s">
        <v>23</v>
      </c>
    </row>
    <row r="2510" spans="8:9" x14ac:dyDescent="0.3">
      <c r="H2510">
        <v>2</v>
      </c>
      <c r="I2510" t="s">
        <v>23</v>
      </c>
    </row>
    <row r="2511" spans="8:9" x14ac:dyDescent="0.3">
      <c r="H2511">
        <v>2</v>
      </c>
      <c r="I2511" t="s">
        <v>23</v>
      </c>
    </row>
    <row r="2512" spans="8:9" x14ac:dyDescent="0.3">
      <c r="H2512">
        <v>1</v>
      </c>
      <c r="I2512" t="s">
        <v>23</v>
      </c>
    </row>
    <row r="2513" spans="8:9" x14ac:dyDescent="0.3">
      <c r="H2513">
        <v>1</v>
      </c>
      <c r="I2513" t="s">
        <v>23</v>
      </c>
    </row>
    <row r="2514" spans="8:9" x14ac:dyDescent="0.3">
      <c r="H2514">
        <v>0</v>
      </c>
      <c r="I2514" t="s">
        <v>23</v>
      </c>
    </row>
    <row r="2515" spans="8:9" x14ac:dyDescent="0.3">
      <c r="H2515">
        <v>2</v>
      </c>
      <c r="I2515" t="s">
        <v>23</v>
      </c>
    </row>
    <row r="2516" spans="8:9" x14ac:dyDescent="0.3">
      <c r="H2516">
        <v>1</v>
      </c>
      <c r="I2516" t="s">
        <v>23</v>
      </c>
    </row>
    <row r="2517" spans="8:9" x14ac:dyDescent="0.3">
      <c r="H2517">
        <v>1</v>
      </c>
      <c r="I2517" t="s">
        <v>23</v>
      </c>
    </row>
    <row r="2518" spans="8:9" x14ac:dyDescent="0.3">
      <c r="H2518">
        <v>0</v>
      </c>
      <c r="I2518" t="s">
        <v>23</v>
      </c>
    </row>
    <row r="2519" spans="8:9" x14ac:dyDescent="0.3">
      <c r="H2519">
        <v>0</v>
      </c>
      <c r="I2519" t="s">
        <v>23</v>
      </c>
    </row>
    <row r="2520" spans="8:9" x14ac:dyDescent="0.3">
      <c r="H2520">
        <v>0</v>
      </c>
      <c r="I2520" t="s">
        <v>23</v>
      </c>
    </row>
    <row r="2521" spans="8:9" x14ac:dyDescent="0.3">
      <c r="H2521">
        <v>1</v>
      </c>
      <c r="I2521" t="s">
        <v>23</v>
      </c>
    </row>
    <row r="2522" spans="8:9" x14ac:dyDescent="0.3">
      <c r="H2522">
        <v>2</v>
      </c>
      <c r="I2522" t="s">
        <v>23</v>
      </c>
    </row>
    <row r="2523" spans="8:9" x14ac:dyDescent="0.3">
      <c r="H2523">
        <v>3</v>
      </c>
      <c r="I2523" t="s">
        <v>23</v>
      </c>
    </row>
    <row r="2524" spans="8:9" x14ac:dyDescent="0.3">
      <c r="H2524">
        <v>0</v>
      </c>
      <c r="I2524" t="s">
        <v>23</v>
      </c>
    </row>
    <row r="2525" spans="8:9" x14ac:dyDescent="0.3">
      <c r="H2525">
        <v>0</v>
      </c>
      <c r="I2525" t="s">
        <v>23</v>
      </c>
    </row>
    <row r="2526" spans="8:9" x14ac:dyDescent="0.3">
      <c r="H2526">
        <v>0</v>
      </c>
      <c r="I2526" t="s">
        <v>23</v>
      </c>
    </row>
    <row r="2527" spans="8:9" x14ac:dyDescent="0.3">
      <c r="H2527">
        <v>0</v>
      </c>
      <c r="I2527" t="s">
        <v>23</v>
      </c>
    </row>
    <row r="2528" spans="8:9" x14ac:dyDescent="0.3">
      <c r="H2528">
        <v>1</v>
      </c>
      <c r="I2528" t="s">
        <v>23</v>
      </c>
    </row>
    <row r="2529" spans="8:9" x14ac:dyDescent="0.3">
      <c r="H2529">
        <v>0</v>
      </c>
      <c r="I2529" t="s">
        <v>23</v>
      </c>
    </row>
    <row r="2530" spans="8:9" x14ac:dyDescent="0.3">
      <c r="H2530">
        <v>2</v>
      </c>
      <c r="I2530" t="s">
        <v>23</v>
      </c>
    </row>
    <row r="2531" spans="8:9" x14ac:dyDescent="0.3">
      <c r="H2531">
        <v>0</v>
      </c>
      <c r="I2531" t="s">
        <v>23</v>
      </c>
    </row>
    <row r="2532" spans="8:9" x14ac:dyDescent="0.3">
      <c r="H2532">
        <v>2</v>
      </c>
      <c r="I2532" t="s">
        <v>23</v>
      </c>
    </row>
    <row r="2533" spans="8:9" x14ac:dyDescent="0.3">
      <c r="H2533">
        <v>0</v>
      </c>
      <c r="I2533" t="s">
        <v>23</v>
      </c>
    </row>
    <row r="2534" spans="8:9" x14ac:dyDescent="0.3">
      <c r="H2534">
        <v>1</v>
      </c>
      <c r="I2534" t="s">
        <v>23</v>
      </c>
    </row>
    <row r="2535" spans="8:9" x14ac:dyDescent="0.3">
      <c r="H2535">
        <v>2</v>
      </c>
      <c r="I2535" t="s">
        <v>23</v>
      </c>
    </row>
    <row r="2536" spans="8:9" x14ac:dyDescent="0.3">
      <c r="H2536">
        <v>2</v>
      </c>
      <c r="I2536" t="s">
        <v>23</v>
      </c>
    </row>
    <row r="2537" spans="8:9" x14ac:dyDescent="0.3">
      <c r="H2537">
        <v>2</v>
      </c>
      <c r="I2537" t="s">
        <v>23</v>
      </c>
    </row>
    <row r="2538" spans="8:9" x14ac:dyDescent="0.3">
      <c r="H2538">
        <v>1</v>
      </c>
      <c r="I2538" t="s">
        <v>23</v>
      </c>
    </row>
    <row r="2539" spans="8:9" x14ac:dyDescent="0.3">
      <c r="H2539">
        <v>0</v>
      </c>
      <c r="I2539" t="s">
        <v>23</v>
      </c>
    </row>
    <row r="2540" spans="8:9" x14ac:dyDescent="0.3">
      <c r="H2540">
        <v>0</v>
      </c>
      <c r="I2540" t="s">
        <v>23</v>
      </c>
    </row>
    <row r="2541" spans="8:9" x14ac:dyDescent="0.3">
      <c r="H2541">
        <v>1</v>
      </c>
      <c r="I2541" t="s">
        <v>23</v>
      </c>
    </row>
    <row r="2542" spans="8:9" x14ac:dyDescent="0.3">
      <c r="H2542">
        <v>0</v>
      </c>
      <c r="I2542" t="s">
        <v>23</v>
      </c>
    </row>
    <row r="2543" spans="8:9" x14ac:dyDescent="0.3">
      <c r="H2543">
        <v>1</v>
      </c>
      <c r="I2543" t="s">
        <v>23</v>
      </c>
    </row>
    <row r="2544" spans="8:9" x14ac:dyDescent="0.3">
      <c r="H2544">
        <v>0</v>
      </c>
      <c r="I2544" t="s">
        <v>23</v>
      </c>
    </row>
    <row r="2545" spans="8:9" x14ac:dyDescent="0.3">
      <c r="H2545">
        <v>2</v>
      </c>
      <c r="I2545" t="s">
        <v>23</v>
      </c>
    </row>
    <row r="2546" spans="8:9" x14ac:dyDescent="0.3">
      <c r="H2546">
        <v>1</v>
      </c>
      <c r="I2546" t="s">
        <v>23</v>
      </c>
    </row>
    <row r="2547" spans="8:9" x14ac:dyDescent="0.3">
      <c r="H2547">
        <v>0</v>
      </c>
      <c r="I2547" t="s">
        <v>23</v>
      </c>
    </row>
    <row r="2548" spans="8:9" x14ac:dyDescent="0.3">
      <c r="H2548">
        <v>0</v>
      </c>
      <c r="I2548" t="s">
        <v>23</v>
      </c>
    </row>
    <row r="2549" spans="8:9" x14ac:dyDescent="0.3">
      <c r="H2549">
        <v>1</v>
      </c>
      <c r="I2549" t="s">
        <v>23</v>
      </c>
    </row>
    <row r="2550" spans="8:9" x14ac:dyDescent="0.3">
      <c r="H2550">
        <v>0</v>
      </c>
      <c r="I2550" t="s">
        <v>23</v>
      </c>
    </row>
    <row r="2551" spans="8:9" x14ac:dyDescent="0.3">
      <c r="H2551">
        <v>1</v>
      </c>
      <c r="I2551" t="s">
        <v>23</v>
      </c>
    </row>
    <row r="2552" spans="8:9" x14ac:dyDescent="0.3">
      <c r="H2552">
        <v>0</v>
      </c>
      <c r="I2552" t="s">
        <v>23</v>
      </c>
    </row>
    <row r="2553" spans="8:9" x14ac:dyDescent="0.3">
      <c r="H2553">
        <v>1</v>
      </c>
      <c r="I2553" t="s">
        <v>23</v>
      </c>
    </row>
    <row r="2554" spans="8:9" x14ac:dyDescent="0.3">
      <c r="H2554">
        <v>3</v>
      </c>
      <c r="I2554" t="s">
        <v>23</v>
      </c>
    </row>
    <row r="2555" spans="8:9" x14ac:dyDescent="0.3">
      <c r="H2555">
        <v>2</v>
      </c>
      <c r="I2555" t="s">
        <v>23</v>
      </c>
    </row>
    <row r="2556" spans="8:9" x14ac:dyDescent="0.3">
      <c r="H2556">
        <v>0</v>
      </c>
      <c r="I2556" t="s">
        <v>23</v>
      </c>
    </row>
    <row r="2557" spans="8:9" x14ac:dyDescent="0.3">
      <c r="H2557">
        <v>1</v>
      </c>
      <c r="I2557" t="s">
        <v>23</v>
      </c>
    </row>
    <row r="2558" spans="8:9" x14ac:dyDescent="0.3">
      <c r="H2558">
        <v>0</v>
      </c>
      <c r="I2558" t="s">
        <v>23</v>
      </c>
    </row>
    <row r="2559" spans="8:9" x14ac:dyDescent="0.3">
      <c r="H2559">
        <v>1</v>
      </c>
      <c r="I2559" t="s">
        <v>23</v>
      </c>
    </row>
    <row r="2560" spans="8:9" x14ac:dyDescent="0.3">
      <c r="H2560">
        <v>0</v>
      </c>
      <c r="I2560" t="s">
        <v>23</v>
      </c>
    </row>
    <row r="2561" spans="8:9" x14ac:dyDescent="0.3">
      <c r="H2561">
        <v>0</v>
      </c>
      <c r="I2561" t="s">
        <v>23</v>
      </c>
    </row>
    <row r="2562" spans="8:9" x14ac:dyDescent="0.3">
      <c r="H2562">
        <v>0</v>
      </c>
      <c r="I2562" t="s">
        <v>23</v>
      </c>
    </row>
    <row r="2563" spans="8:9" x14ac:dyDescent="0.3">
      <c r="H2563">
        <v>0</v>
      </c>
      <c r="I2563" t="s">
        <v>23</v>
      </c>
    </row>
    <row r="2564" spans="8:9" x14ac:dyDescent="0.3">
      <c r="H2564">
        <v>0</v>
      </c>
      <c r="I2564" t="s">
        <v>23</v>
      </c>
    </row>
    <row r="2565" spans="8:9" x14ac:dyDescent="0.3">
      <c r="H2565">
        <v>1</v>
      </c>
      <c r="I2565" t="s">
        <v>23</v>
      </c>
    </row>
    <row r="2566" spans="8:9" x14ac:dyDescent="0.3">
      <c r="H2566">
        <v>0</v>
      </c>
      <c r="I2566" t="s">
        <v>23</v>
      </c>
    </row>
    <row r="2567" spans="8:9" x14ac:dyDescent="0.3">
      <c r="H2567">
        <v>1</v>
      </c>
      <c r="I2567" t="s">
        <v>23</v>
      </c>
    </row>
    <row r="2568" spans="8:9" x14ac:dyDescent="0.3">
      <c r="H2568">
        <v>0</v>
      </c>
      <c r="I2568" t="s">
        <v>23</v>
      </c>
    </row>
    <row r="2569" spans="8:9" x14ac:dyDescent="0.3">
      <c r="H2569">
        <v>1</v>
      </c>
      <c r="I2569" t="s">
        <v>23</v>
      </c>
    </row>
    <row r="2570" spans="8:9" x14ac:dyDescent="0.3">
      <c r="H2570">
        <v>1</v>
      </c>
      <c r="I2570" t="s">
        <v>23</v>
      </c>
    </row>
    <row r="2571" spans="8:9" x14ac:dyDescent="0.3">
      <c r="H2571">
        <v>0</v>
      </c>
      <c r="I2571" t="s">
        <v>23</v>
      </c>
    </row>
    <row r="2572" spans="8:9" x14ac:dyDescent="0.3">
      <c r="H2572">
        <v>0</v>
      </c>
      <c r="I2572" t="s">
        <v>23</v>
      </c>
    </row>
    <row r="2573" spans="8:9" x14ac:dyDescent="0.3">
      <c r="H2573">
        <v>3</v>
      </c>
      <c r="I2573" t="s">
        <v>23</v>
      </c>
    </row>
    <row r="2574" spans="8:9" x14ac:dyDescent="0.3">
      <c r="H2574">
        <v>0</v>
      </c>
      <c r="I2574" t="s">
        <v>23</v>
      </c>
    </row>
    <row r="2575" spans="8:9" x14ac:dyDescent="0.3">
      <c r="H2575">
        <v>2</v>
      </c>
      <c r="I2575" t="s">
        <v>23</v>
      </c>
    </row>
    <row r="2576" spans="8:9" x14ac:dyDescent="0.3">
      <c r="H2576">
        <v>1</v>
      </c>
      <c r="I2576" t="s">
        <v>23</v>
      </c>
    </row>
    <row r="2577" spans="8:9" x14ac:dyDescent="0.3">
      <c r="H2577">
        <v>1</v>
      </c>
      <c r="I2577" t="s">
        <v>23</v>
      </c>
    </row>
    <row r="2578" spans="8:9" x14ac:dyDescent="0.3">
      <c r="H2578">
        <v>2</v>
      </c>
      <c r="I2578" t="s">
        <v>23</v>
      </c>
    </row>
    <row r="2579" spans="8:9" x14ac:dyDescent="0.3">
      <c r="H2579">
        <v>1</v>
      </c>
      <c r="I2579" t="s">
        <v>23</v>
      </c>
    </row>
    <row r="2580" spans="8:9" x14ac:dyDescent="0.3">
      <c r="H2580">
        <v>1</v>
      </c>
      <c r="I2580" t="s">
        <v>23</v>
      </c>
    </row>
    <row r="2581" spans="8:9" x14ac:dyDescent="0.3">
      <c r="H2581">
        <v>0</v>
      </c>
      <c r="I2581" t="s">
        <v>23</v>
      </c>
    </row>
    <row r="2582" spans="8:9" x14ac:dyDescent="0.3">
      <c r="H2582">
        <v>0</v>
      </c>
      <c r="I2582" t="s">
        <v>23</v>
      </c>
    </row>
    <row r="2583" spans="8:9" x14ac:dyDescent="0.3">
      <c r="H2583">
        <v>1</v>
      </c>
      <c r="I2583" t="s">
        <v>23</v>
      </c>
    </row>
    <row r="2584" spans="8:9" x14ac:dyDescent="0.3">
      <c r="H2584">
        <v>1</v>
      </c>
      <c r="I2584" t="s">
        <v>23</v>
      </c>
    </row>
    <row r="2585" spans="8:9" x14ac:dyDescent="0.3">
      <c r="H2585">
        <v>1</v>
      </c>
      <c r="I2585" t="s">
        <v>23</v>
      </c>
    </row>
    <row r="2586" spans="8:9" x14ac:dyDescent="0.3">
      <c r="H2586">
        <v>2</v>
      </c>
      <c r="I2586" t="s">
        <v>23</v>
      </c>
    </row>
    <row r="2587" spans="8:9" x14ac:dyDescent="0.3">
      <c r="H2587">
        <v>1</v>
      </c>
      <c r="I2587" t="s">
        <v>23</v>
      </c>
    </row>
    <row r="2588" spans="8:9" x14ac:dyDescent="0.3">
      <c r="H2588">
        <v>1</v>
      </c>
      <c r="I2588" t="s">
        <v>23</v>
      </c>
    </row>
    <row r="2589" spans="8:9" x14ac:dyDescent="0.3">
      <c r="H2589">
        <v>0</v>
      </c>
      <c r="I2589" t="s">
        <v>23</v>
      </c>
    </row>
    <row r="2590" spans="8:9" x14ac:dyDescent="0.3">
      <c r="H2590">
        <v>1</v>
      </c>
      <c r="I2590" t="s">
        <v>23</v>
      </c>
    </row>
    <row r="2591" spans="8:9" x14ac:dyDescent="0.3">
      <c r="H2591">
        <v>1</v>
      </c>
      <c r="I2591" t="s">
        <v>23</v>
      </c>
    </row>
    <row r="2592" spans="8:9" x14ac:dyDescent="0.3">
      <c r="H2592">
        <v>0</v>
      </c>
      <c r="I2592" t="s">
        <v>23</v>
      </c>
    </row>
    <row r="2593" spans="8:9" x14ac:dyDescent="0.3">
      <c r="H2593">
        <v>1</v>
      </c>
      <c r="I2593" t="s">
        <v>23</v>
      </c>
    </row>
    <row r="2594" spans="8:9" x14ac:dyDescent="0.3">
      <c r="H2594">
        <v>0</v>
      </c>
      <c r="I2594" t="s">
        <v>23</v>
      </c>
    </row>
    <row r="2595" spans="8:9" x14ac:dyDescent="0.3">
      <c r="H2595">
        <v>0</v>
      </c>
      <c r="I2595" t="s">
        <v>23</v>
      </c>
    </row>
    <row r="2596" spans="8:9" x14ac:dyDescent="0.3">
      <c r="H2596">
        <v>0</v>
      </c>
      <c r="I2596" t="s">
        <v>23</v>
      </c>
    </row>
    <row r="2597" spans="8:9" x14ac:dyDescent="0.3">
      <c r="H2597">
        <v>1</v>
      </c>
      <c r="I2597" t="s">
        <v>23</v>
      </c>
    </row>
    <row r="2598" spans="8:9" x14ac:dyDescent="0.3">
      <c r="H2598">
        <v>1</v>
      </c>
      <c r="I2598" t="s">
        <v>23</v>
      </c>
    </row>
    <row r="2599" spans="8:9" x14ac:dyDescent="0.3">
      <c r="H2599">
        <v>1</v>
      </c>
      <c r="I2599" t="s">
        <v>23</v>
      </c>
    </row>
    <row r="2600" spans="8:9" x14ac:dyDescent="0.3">
      <c r="H2600">
        <v>1</v>
      </c>
      <c r="I2600" t="s">
        <v>23</v>
      </c>
    </row>
    <row r="2601" spans="8:9" x14ac:dyDescent="0.3">
      <c r="H2601">
        <v>1</v>
      </c>
      <c r="I2601" t="s">
        <v>23</v>
      </c>
    </row>
    <row r="2602" spans="8:9" x14ac:dyDescent="0.3">
      <c r="H2602">
        <v>0</v>
      </c>
      <c r="I2602" t="s">
        <v>23</v>
      </c>
    </row>
    <row r="2603" spans="8:9" x14ac:dyDescent="0.3">
      <c r="H2603">
        <v>2</v>
      </c>
      <c r="I2603" t="s">
        <v>23</v>
      </c>
    </row>
    <row r="2604" spans="8:9" x14ac:dyDescent="0.3">
      <c r="H2604">
        <v>1</v>
      </c>
      <c r="I2604" t="s">
        <v>23</v>
      </c>
    </row>
    <row r="2605" spans="8:9" x14ac:dyDescent="0.3">
      <c r="H2605">
        <v>1</v>
      </c>
      <c r="I2605" t="s">
        <v>23</v>
      </c>
    </row>
    <row r="2606" spans="8:9" x14ac:dyDescent="0.3">
      <c r="H2606">
        <v>0</v>
      </c>
      <c r="I2606" t="s">
        <v>23</v>
      </c>
    </row>
    <row r="2607" spans="8:9" x14ac:dyDescent="0.3">
      <c r="H2607">
        <v>3</v>
      </c>
      <c r="I2607" t="s">
        <v>23</v>
      </c>
    </row>
    <row r="2608" spans="8:9" x14ac:dyDescent="0.3">
      <c r="H2608">
        <v>0</v>
      </c>
      <c r="I2608" t="s">
        <v>23</v>
      </c>
    </row>
    <row r="2609" spans="8:9" x14ac:dyDescent="0.3">
      <c r="H2609">
        <v>1</v>
      </c>
      <c r="I2609" t="s">
        <v>23</v>
      </c>
    </row>
    <row r="2610" spans="8:9" x14ac:dyDescent="0.3">
      <c r="H2610">
        <v>1</v>
      </c>
      <c r="I2610" t="s">
        <v>23</v>
      </c>
    </row>
    <row r="2611" spans="8:9" x14ac:dyDescent="0.3">
      <c r="H2611">
        <v>0</v>
      </c>
      <c r="I2611" t="s">
        <v>23</v>
      </c>
    </row>
    <row r="2612" spans="8:9" x14ac:dyDescent="0.3">
      <c r="H2612">
        <v>1</v>
      </c>
      <c r="I2612" t="s">
        <v>23</v>
      </c>
    </row>
    <row r="2613" spans="8:9" x14ac:dyDescent="0.3">
      <c r="H2613">
        <v>0</v>
      </c>
      <c r="I2613" t="s">
        <v>23</v>
      </c>
    </row>
    <row r="2614" spans="8:9" x14ac:dyDescent="0.3">
      <c r="H2614">
        <v>2</v>
      </c>
      <c r="I2614" t="s">
        <v>23</v>
      </c>
    </row>
    <row r="2615" spans="8:9" x14ac:dyDescent="0.3">
      <c r="H2615">
        <v>1</v>
      </c>
      <c r="I2615" t="s">
        <v>23</v>
      </c>
    </row>
    <row r="2616" spans="8:9" x14ac:dyDescent="0.3">
      <c r="H2616">
        <v>1</v>
      </c>
      <c r="I2616" t="s">
        <v>23</v>
      </c>
    </row>
    <row r="2617" spans="8:9" x14ac:dyDescent="0.3">
      <c r="H2617">
        <v>3</v>
      </c>
      <c r="I2617" t="s">
        <v>23</v>
      </c>
    </row>
    <row r="2618" spans="8:9" x14ac:dyDescent="0.3">
      <c r="H2618">
        <v>2</v>
      </c>
      <c r="I2618" t="s">
        <v>23</v>
      </c>
    </row>
    <row r="2619" spans="8:9" x14ac:dyDescent="0.3">
      <c r="H2619">
        <v>0</v>
      </c>
      <c r="I2619" t="s">
        <v>23</v>
      </c>
    </row>
    <row r="2620" spans="8:9" x14ac:dyDescent="0.3">
      <c r="H2620">
        <v>1</v>
      </c>
      <c r="I2620" t="s">
        <v>23</v>
      </c>
    </row>
    <row r="2621" spans="8:9" x14ac:dyDescent="0.3">
      <c r="H2621">
        <v>1</v>
      </c>
      <c r="I2621" t="s">
        <v>23</v>
      </c>
    </row>
    <row r="2622" spans="8:9" x14ac:dyDescent="0.3">
      <c r="H2622">
        <v>1</v>
      </c>
      <c r="I2622" t="s">
        <v>23</v>
      </c>
    </row>
    <row r="2623" spans="8:9" x14ac:dyDescent="0.3">
      <c r="H2623">
        <v>3</v>
      </c>
      <c r="I2623" t="s">
        <v>23</v>
      </c>
    </row>
    <row r="2624" spans="8:9" x14ac:dyDescent="0.3">
      <c r="H2624">
        <v>0</v>
      </c>
      <c r="I2624" t="s">
        <v>23</v>
      </c>
    </row>
    <row r="2625" spans="8:9" x14ac:dyDescent="0.3">
      <c r="H2625">
        <v>1</v>
      </c>
      <c r="I2625" t="s">
        <v>23</v>
      </c>
    </row>
    <row r="2626" spans="8:9" x14ac:dyDescent="0.3">
      <c r="H2626">
        <v>0</v>
      </c>
      <c r="I2626" t="s">
        <v>23</v>
      </c>
    </row>
    <row r="2627" spans="8:9" x14ac:dyDescent="0.3">
      <c r="H2627">
        <v>1</v>
      </c>
      <c r="I2627" t="s">
        <v>23</v>
      </c>
    </row>
    <row r="2628" spans="8:9" x14ac:dyDescent="0.3">
      <c r="H2628">
        <v>0</v>
      </c>
      <c r="I2628" t="s">
        <v>23</v>
      </c>
    </row>
    <row r="2629" spans="8:9" x14ac:dyDescent="0.3">
      <c r="H2629">
        <v>0</v>
      </c>
      <c r="I2629" t="s">
        <v>23</v>
      </c>
    </row>
    <row r="2630" spans="8:9" x14ac:dyDescent="0.3">
      <c r="H2630">
        <v>1</v>
      </c>
      <c r="I2630" t="s">
        <v>23</v>
      </c>
    </row>
    <row r="2631" spans="8:9" x14ac:dyDescent="0.3">
      <c r="H2631">
        <v>2</v>
      </c>
      <c r="I2631" t="s">
        <v>23</v>
      </c>
    </row>
    <row r="2632" spans="8:9" x14ac:dyDescent="0.3">
      <c r="H2632">
        <v>0</v>
      </c>
      <c r="I2632" t="s">
        <v>23</v>
      </c>
    </row>
    <row r="2633" spans="8:9" x14ac:dyDescent="0.3">
      <c r="H2633">
        <v>0</v>
      </c>
      <c r="I2633" t="s">
        <v>23</v>
      </c>
    </row>
    <row r="2634" spans="8:9" x14ac:dyDescent="0.3">
      <c r="H2634">
        <v>0</v>
      </c>
      <c r="I2634" t="s">
        <v>23</v>
      </c>
    </row>
    <row r="2635" spans="8:9" x14ac:dyDescent="0.3">
      <c r="H2635">
        <v>0</v>
      </c>
      <c r="I2635" t="s">
        <v>23</v>
      </c>
    </row>
    <row r="2636" spans="8:9" x14ac:dyDescent="0.3">
      <c r="H2636">
        <v>2</v>
      </c>
      <c r="I2636" t="s">
        <v>23</v>
      </c>
    </row>
    <row r="2637" spans="8:9" x14ac:dyDescent="0.3">
      <c r="H2637">
        <v>0</v>
      </c>
      <c r="I2637" t="s">
        <v>23</v>
      </c>
    </row>
    <row r="2638" spans="8:9" x14ac:dyDescent="0.3">
      <c r="H2638">
        <v>2</v>
      </c>
      <c r="I2638" t="s">
        <v>23</v>
      </c>
    </row>
    <row r="2639" spans="8:9" x14ac:dyDescent="0.3">
      <c r="H2639">
        <v>3</v>
      </c>
      <c r="I2639" t="s">
        <v>23</v>
      </c>
    </row>
    <row r="2640" spans="8:9" x14ac:dyDescent="0.3">
      <c r="H2640">
        <v>0</v>
      </c>
      <c r="I2640" t="s">
        <v>23</v>
      </c>
    </row>
    <row r="2641" spans="8:9" x14ac:dyDescent="0.3">
      <c r="H2641">
        <v>1</v>
      </c>
      <c r="I2641" t="s">
        <v>23</v>
      </c>
    </row>
    <row r="2642" spans="8:9" x14ac:dyDescent="0.3">
      <c r="H2642">
        <v>1</v>
      </c>
      <c r="I2642" t="s">
        <v>23</v>
      </c>
    </row>
    <row r="2643" spans="8:9" x14ac:dyDescent="0.3">
      <c r="H2643">
        <v>0</v>
      </c>
      <c r="I2643" t="s">
        <v>23</v>
      </c>
    </row>
    <row r="2644" spans="8:9" x14ac:dyDescent="0.3">
      <c r="H2644">
        <v>1</v>
      </c>
      <c r="I2644" t="s">
        <v>23</v>
      </c>
    </row>
    <row r="2645" spans="8:9" x14ac:dyDescent="0.3">
      <c r="H2645">
        <v>1</v>
      </c>
      <c r="I2645" t="s">
        <v>23</v>
      </c>
    </row>
    <row r="2646" spans="8:9" x14ac:dyDescent="0.3">
      <c r="H2646">
        <v>1</v>
      </c>
      <c r="I2646" t="s">
        <v>23</v>
      </c>
    </row>
    <row r="2647" spans="8:9" x14ac:dyDescent="0.3">
      <c r="H2647">
        <v>2</v>
      </c>
      <c r="I2647" t="s">
        <v>23</v>
      </c>
    </row>
    <row r="2648" spans="8:9" x14ac:dyDescent="0.3">
      <c r="H2648">
        <v>1</v>
      </c>
      <c r="I2648" t="s">
        <v>23</v>
      </c>
    </row>
    <row r="2649" spans="8:9" x14ac:dyDescent="0.3">
      <c r="H2649">
        <v>2</v>
      </c>
      <c r="I2649" t="s">
        <v>23</v>
      </c>
    </row>
    <row r="2650" spans="8:9" x14ac:dyDescent="0.3">
      <c r="H2650">
        <v>2</v>
      </c>
      <c r="I2650" t="s">
        <v>23</v>
      </c>
    </row>
    <row r="2651" spans="8:9" x14ac:dyDescent="0.3">
      <c r="H2651">
        <v>2</v>
      </c>
      <c r="I2651" t="s">
        <v>23</v>
      </c>
    </row>
    <row r="2652" spans="8:9" x14ac:dyDescent="0.3">
      <c r="H2652">
        <v>1</v>
      </c>
      <c r="I2652" t="s">
        <v>23</v>
      </c>
    </row>
    <row r="2653" spans="8:9" x14ac:dyDescent="0.3">
      <c r="H2653">
        <v>0</v>
      </c>
      <c r="I2653" t="s">
        <v>23</v>
      </c>
    </row>
    <row r="2654" spans="8:9" x14ac:dyDescent="0.3">
      <c r="H2654">
        <v>3</v>
      </c>
      <c r="I2654" t="s">
        <v>23</v>
      </c>
    </row>
    <row r="2655" spans="8:9" x14ac:dyDescent="0.3">
      <c r="H2655">
        <v>0</v>
      </c>
      <c r="I2655" t="s">
        <v>23</v>
      </c>
    </row>
    <row r="2656" spans="8:9" x14ac:dyDescent="0.3">
      <c r="H2656">
        <v>1</v>
      </c>
      <c r="I2656" t="s">
        <v>23</v>
      </c>
    </row>
    <row r="2657" spans="8:9" x14ac:dyDescent="0.3">
      <c r="H2657">
        <v>3</v>
      </c>
      <c r="I2657" t="s">
        <v>23</v>
      </c>
    </row>
    <row r="2658" spans="8:9" x14ac:dyDescent="0.3">
      <c r="H2658">
        <v>0</v>
      </c>
      <c r="I2658" t="s">
        <v>23</v>
      </c>
    </row>
    <row r="2659" spans="8:9" x14ac:dyDescent="0.3">
      <c r="H2659">
        <v>1</v>
      </c>
      <c r="I2659" t="s">
        <v>23</v>
      </c>
    </row>
    <row r="2660" spans="8:9" x14ac:dyDescent="0.3">
      <c r="H2660">
        <v>0</v>
      </c>
      <c r="I2660" t="s">
        <v>23</v>
      </c>
    </row>
    <row r="2661" spans="8:9" x14ac:dyDescent="0.3">
      <c r="H2661">
        <v>2</v>
      </c>
      <c r="I2661" t="s">
        <v>23</v>
      </c>
    </row>
    <row r="2662" spans="8:9" x14ac:dyDescent="0.3">
      <c r="H2662">
        <v>0</v>
      </c>
      <c r="I2662" t="s">
        <v>23</v>
      </c>
    </row>
    <row r="2663" spans="8:9" x14ac:dyDescent="0.3">
      <c r="H2663">
        <v>0</v>
      </c>
      <c r="I2663" t="s">
        <v>23</v>
      </c>
    </row>
    <row r="2664" spans="8:9" x14ac:dyDescent="0.3">
      <c r="H2664">
        <v>1</v>
      </c>
      <c r="I2664" t="s">
        <v>23</v>
      </c>
    </row>
    <row r="2665" spans="8:9" x14ac:dyDescent="0.3">
      <c r="H2665">
        <v>1</v>
      </c>
      <c r="I2665" t="s">
        <v>23</v>
      </c>
    </row>
    <row r="2666" spans="8:9" x14ac:dyDescent="0.3">
      <c r="H2666">
        <v>1</v>
      </c>
      <c r="I2666" t="s">
        <v>23</v>
      </c>
    </row>
    <row r="2667" spans="8:9" x14ac:dyDescent="0.3">
      <c r="H2667">
        <v>3</v>
      </c>
      <c r="I2667" t="s">
        <v>23</v>
      </c>
    </row>
    <row r="2668" spans="8:9" x14ac:dyDescent="0.3">
      <c r="H2668">
        <v>2</v>
      </c>
      <c r="I2668" t="s">
        <v>23</v>
      </c>
    </row>
    <row r="2669" spans="8:9" x14ac:dyDescent="0.3">
      <c r="H2669">
        <v>1</v>
      </c>
      <c r="I2669" t="s">
        <v>23</v>
      </c>
    </row>
    <row r="2670" spans="8:9" x14ac:dyDescent="0.3">
      <c r="H2670">
        <v>1</v>
      </c>
      <c r="I2670" t="s">
        <v>23</v>
      </c>
    </row>
    <row r="2671" spans="8:9" x14ac:dyDescent="0.3">
      <c r="H2671">
        <v>0</v>
      </c>
      <c r="I2671" t="s">
        <v>23</v>
      </c>
    </row>
    <row r="2672" spans="8:9" x14ac:dyDescent="0.3">
      <c r="H2672">
        <v>1</v>
      </c>
      <c r="I2672" t="s">
        <v>23</v>
      </c>
    </row>
    <row r="2673" spans="8:9" x14ac:dyDescent="0.3">
      <c r="H2673">
        <v>1</v>
      </c>
      <c r="I2673" t="s">
        <v>23</v>
      </c>
    </row>
    <row r="2674" spans="8:9" x14ac:dyDescent="0.3">
      <c r="H2674">
        <v>0</v>
      </c>
      <c r="I2674" t="s">
        <v>23</v>
      </c>
    </row>
    <row r="2675" spans="8:9" x14ac:dyDescent="0.3">
      <c r="H2675">
        <v>1</v>
      </c>
      <c r="I2675" t="s">
        <v>23</v>
      </c>
    </row>
    <row r="2676" spans="8:9" x14ac:dyDescent="0.3">
      <c r="H2676">
        <v>0</v>
      </c>
      <c r="I2676" t="s">
        <v>23</v>
      </c>
    </row>
    <row r="2677" spans="8:9" x14ac:dyDescent="0.3">
      <c r="H2677">
        <v>1</v>
      </c>
      <c r="I2677" t="s">
        <v>23</v>
      </c>
    </row>
    <row r="2678" spans="8:9" x14ac:dyDescent="0.3">
      <c r="H2678">
        <v>0</v>
      </c>
      <c r="I2678" t="s">
        <v>23</v>
      </c>
    </row>
    <row r="2679" spans="8:9" x14ac:dyDescent="0.3">
      <c r="H2679">
        <v>3</v>
      </c>
      <c r="I2679" t="s">
        <v>23</v>
      </c>
    </row>
    <row r="2680" spans="8:9" x14ac:dyDescent="0.3">
      <c r="H2680">
        <v>0</v>
      </c>
      <c r="I2680" t="s">
        <v>23</v>
      </c>
    </row>
    <row r="2681" spans="8:9" x14ac:dyDescent="0.3">
      <c r="H2681">
        <v>1</v>
      </c>
      <c r="I2681" t="s">
        <v>23</v>
      </c>
    </row>
    <row r="2682" spans="8:9" x14ac:dyDescent="0.3">
      <c r="H2682">
        <v>1</v>
      </c>
      <c r="I2682" t="s">
        <v>23</v>
      </c>
    </row>
    <row r="2683" spans="8:9" x14ac:dyDescent="0.3">
      <c r="H2683">
        <v>1</v>
      </c>
      <c r="I2683" t="s">
        <v>23</v>
      </c>
    </row>
    <row r="2684" spans="8:9" x14ac:dyDescent="0.3">
      <c r="H2684">
        <v>1</v>
      </c>
      <c r="I2684" t="s">
        <v>23</v>
      </c>
    </row>
    <row r="2685" spans="8:9" x14ac:dyDescent="0.3">
      <c r="H2685">
        <v>1</v>
      </c>
      <c r="I2685" t="s">
        <v>23</v>
      </c>
    </row>
    <row r="2686" spans="8:9" x14ac:dyDescent="0.3">
      <c r="H2686">
        <v>1</v>
      </c>
      <c r="I2686" t="s">
        <v>23</v>
      </c>
    </row>
    <row r="2687" spans="8:9" x14ac:dyDescent="0.3">
      <c r="H2687">
        <v>1</v>
      </c>
      <c r="I2687" t="s">
        <v>23</v>
      </c>
    </row>
    <row r="2688" spans="8:9" x14ac:dyDescent="0.3">
      <c r="H2688">
        <v>1</v>
      </c>
      <c r="I2688" t="s">
        <v>23</v>
      </c>
    </row>
    <row r="2689" spans="8:9" x14ac:dyDescent="0.3">
      <c r="H2689">
        <v>3</v>
      </c>
      <c r="I2689" t="s">
        <v>23</v>
      </c>
    </row>
    <row r="2690" spans="8:9" x14ac:dyDescent="0.3">
      <c r="H2690">
        <v>0</v>
      </c>
      <c r="I2690" t="s">
        <v>23</v>
      </c>
    </row>
    <row r="2691" spans="8:9" x14ac:dyDescent="0.3">
      <c r="H2691">
        <v>0</v>
      </c>
      <c r="I2691" t="s">
        <v>23</v>
      </c>
    </row>
    <row r="2692" spans="8:9" x14ac:dyDescent="0.3">
      <c r="H2692">
        <v>0</v>
      </c>
      <c r="I2692" t="s">
        <v>23</v>
      </c>
    </row>
    <row r="2693" spans="8:9" x14ac:dyDescent="0.3">
      <c r="H2693">
        <v>1</v>
      </c>
      <c r="I2693" t="s">
        <v>23</v>
      </c>
    </row>
    <row r="2694" spans="8:9" x14ac:dyDescent="0.3">
      <c r="H2694">
        <v>1</v>
      </c>
      <c r="I2694" t="s">
        <v>23</v>
      </c>
    </row>
    <row r="2695" spans="8:9" x14ac:dyDescent="0.3">
      <c r="H2695">
        <v>2</v>
      </c>
      <c r="I2695" t="s">
        <v>23</v>
      </c>
    </row>
    <row r="2696" spans="8:9" x14ac:dyDescent="0.3">
      <c r="H2696">
        <v>0</v>
      </c>
      <c r="I2696" t="s">
        <v>23</v>
      </c>
    </row>
    <row r="2697" spans="8:9" x14ac:dyDescent="0.3">
      <c r="H2697">
        <v>1</v>
      </c>
      <c r="I2697" t="s">
        <v>23</v>
      </c>
    </row>
    <row r="2698" spans="8:9" x14ac:dyDescent="0.3">
      <c r="H2698">
        <v>1</v>
      </c>
      <c r="I2698" t="s">
        <v>23</v>
      </c>
    </row>
    <row r="2699" spans="8:9" x14ac:dyDescent="0.3">
      <c r="H2699">
        <v>0</v>
      </c>
      <c r="I2699" t="s">
        <v>23</v>
      </c>
    </row>
    <row r="2700" spans="8:9" x14ac:dyDescent="0.3">
      <c r="H2700">
        <v>0</v>
      </c>
      <c r="I2700" t="s">
        <v>23</v>
      </c>
    </row>
    <row r="2701" spans="8:9" x14ac:dyDescent="0.3">
      <c r="H2701">
        <v>0</v>
      </c>
      <c r="I2701" t="s">
        <v>23</v>
      </c>
    </row>
    <row r="2702" spans="8:9" x14ac:dyDescent="0.3">
      <c r="H2702">
        <v>1</v>
      </c>
      <c r="I2702" t="s">
        <v>23</v>
      </c>
    </row>
    <row r="2703" spans="8:9" x14ac:dyDescent="0.3">
      <c r="H2703">
        <v>3</v>
      </c>
      <c r="I2703" t="s">
        <v>23</v>
      </c>
    </row>
    <row r="2704" spans="8:9" x14ac:dyDescent="0.3">
      <c r="H2704">
        <v>0</v>
      </c>
      <c r="I2704" t="s">
        <v>23</v>
      </c>
    </row>
    <row r="2705" spans="8:9" x14ac:dyDescent="0.3">
      <c r="H2705">
        <v>0</v>
      </c>
      <c r="I2705" t="s">
        <v>23</v>
      </c>
    </row>
    <row r="2706" spans="8:9" x14ac:dyDescent="0.3">
      <c r="H2706">
        <v>0</v>
      </c>
      <c r="I2706" t="s">
        <v>23</v>
      </c>
    </row>
    <row r="2707" spans="8:9" x14ac:dyDescent="0.3">
      <c r="H2707">
        <v>1</v>
      </c>
      <c r="I2707" t="s">
        <v>23</v>
      </c>
    </row>
    <row r="2708" spans="8:9" x14ac:dyDescent="0.3">
      <c r="H2708">
        <v>1</v>
      </c>
      <c r="I2708" t="s">
        <v>23</v>
      </c>
    </row>
    <row r="2709" spans="8:9" x14ac:dyDescent="0.3">
      <c r="H2709">
        <v>1</v>
      </c>
      <c r="I2709" t="s">
        <v>23</v>
      </c>
    </row>
    <row r="2710" spans="8:9" x14ac:dyDescent="0.3">
      <c r="H2710">
        <v>0</v>
      </c>
      <c r="I2710" t="s">
        <v>23</v>
      </c>
    </row>
    <row r="2711" spans="8:9" x14ac:dyDescent="0.3">
      <c r="H2711">
        <v>1</v>
      </c>
      <c r="I2711" t="s">
        <v>23</v>
      </c>
    </row>
    <row r="2712" spans="8:9" x14ac:dyDescent="0.3">
      <c r="H2712">
        <v>1</v>
      </c>
      <c r="I2712" t="s">
        <v>23</v>
      </c>
    </row>
    <row r="2713" spans="8:9" x14ac:dyDescent="0.3">
      <c r="H2713">
        <v>3</v>
      </c>
      <c r="I2713" t="s">
        <v>23</v>
      </c>
    </row>
    <row r="2714" spans="8:9" x14ac:dyDescent="0.3">
      <c r="H2714">
        <v>2</v>
      </c>
      <c r="I2714" t="s">
        <v>23</v>
      </c>
    </row>
    <row r="2715" spans="8:9" x14ac:dyDescent="0.3">
      <c r="H2715">
        <v>2</v>
      </c>
      <c r="I2715" t="s">
        <v>23</v>
      </c>
    </row>
    <row r="2716" spans="8:9" x14ac:dyDescent="0.3">
      <c r="H2716">
        <v>1</v>
      </c>
      <c r="I2716" t="s">
        <v>23</v>
      </c>
    </row>
    <row r="2717" spans="8:9" x14ac:dyDescent="0.3">
      <c r="H2717">
        <v>3</v>
      </c>
      <c r="I2717" t="s">
        <v>23</v>
      </c>
    </row>
    <row r="2718" spans="8:9" x14ac:dyDescent="0.3">
      <c r="H2718">
        <v>0</v>
      </c>
      <c r="I2718" t="s">
        <v>23</v>
      </c>
    </row>
    <row r="2719" spans="8:9" x14ac:dyDescent="0.3">
      <c r="H2719">
        <v>0</v>
      </c>
      <c r="I2719" t="s">
        <v>23</v>
      </c>
    </row>
    <row r="2720" spans="8:9" x14ac:dyDescent="0.3">
      <c r="H2720">
        <v>0</v>
      </c>
      <c r="I2720" t="s">
        <v>23</v>
      </c>
    </row>
    <row r="2721" spans="8:9" x14ac:dyDescent="0.3">
      <c r="H2721">
        <v>1</v>
      </c>
      <c r="I2721" t="s">
        <v>23</v>
      </c>
    </row>
    <row r="2722" spans="8:9" x14ac:dyDescent="0.3">
      <c r="H2722">
        <v>0</v>
      </c>
      <c r="I2722" t="s">
        <v>23</v>
      </c>
    </row>
    <row r="2723" spans="8:9" x14ac:dyDescent="0.3">
      <c r="H2723">
        <v>2</v>
      </c>
      <c r="I2723" t="s">
        <v>23</v>
      </c>
    </row>
    <row r="2724" spans="8:9" x14ac:dyDescent="0.3">
      <c r="H2724">
        <v>0</v>
      </c>
      <c r="I2724" t="s">
        <v>23</v>
      </c>
    </row>
    <row r="2725" spans="8:9" x14ac:dyDescent="0.3">
      <c r="H2725">
        <v>2</v>
      </c>
      <c r="I2725" t="s">
        <v>23</v>
      </c>
    </row>
    <row r="2726" spans="8:9" x14ac:dyDescent="0.3">
      <c r="H2726">
        <v>1</v>
      </c>
      <c r="I2726" t="s">
        <v>23</v>
      </c>
    </row>
    <row r="2727" spans="8:9" x14ac:dyDescent="0.3">
      <c r="H2727">
        <v>1</v>
      </c>
      <c r="I2727" t="s">
        <v>23</v>
      </c>
    </row>
    <row r="2728" spans="8:9" x14ac:dyDescent="0.3">
      <c r="H2728">
        <v>0</v>
      </c>
      <c r="I2728" t="s">
        <v>23</v>
      </c>
    </row>
    <row r="2729" spans="8:9" x14ac:dyDescent="0.3">
      <c r="H2729">
        <v>0</v>
      </c>
      <c r="I2729" t="s">
        <v>23</v>
      </c>
    </row>
    <row r="2730" spans="8:9" x14ac:dyDescent="0.3">
      <c r="H2730">
        <v>1</v>
      </c>
      <c r="I2730" t="s">
        <v>23</v>
      </c>
    </row>
    <row r="2731" spans="8:9" x14ac:dyDescent="0.3">
      <c r="H2731">
        <v>0</v>
      </c>
      <c r="I2731" t="s">
        <v>23</v>
      </c>
    </row>
    <row r="2732" spans="8:9" x14ac:dyDescent="0.3">
      <c r="H2732">
        <v>1</v>
      </c>
      <c r="I2732" t="s">
        <v>23</v>
      </c>
    </row>
    <row r="2733" spans="8:9" x14ac:dyDescent="0.3">
      <c r="H2733">
        <v>2</v>
      </c>
      <c r="I2733" t="s">
        <v>23</v>
      </c>
    </row>
    <row r="2734" spans="8:9" x14ac:dyDescent="0.3">
      <c r="H2734">
        <v>1</v>
      </c>
      <c r="I2734" t="s">
        <v>23</v>
      </c>
    </row>
    <row r="2735" spans="8:9" x14ac:dyDescent="0.3">
      <c r="H2735">
        <v>3</v>
      </c>
      <c r="I2735" t="s">
        <v>23</v>
      </c>
    </row>
    <row r="2736" spans="8:9" x14ac:dyDescent="0.3">
      <c r="H2736">
        <v>0</v>
      </c>
      <c r="I2736" t="s">
        <v>23</v>
      </c>
    </row>
    <row r="2737" spans="8:9" x14ac:dyDescent="0.3">
      <c r="H2737">
        <v>1</v>
      </c>
      <c r="I2737" t="s">
        <v>23</v>
      </c>
    </row>
    <row r="2738" spans="8:9" x14ac:dyDescent="0.3">
      <c r="H2738">
        <v>0</v>
      </c>
      <c r="I2738" t="s">
        <v>23</v>
      </c>
    </row>
    <row r="2739" spans="8:9" x14ac:dyDescent="0.3">
      <c r="H2739">
        <v>0</v>
      </c>
      <c r="I2739" t="s">
        <v>23</v>
      </c>
    </row>
    <row r="2740" spans="8:9" x14ac:dyDescent="0.3">
      <c r="H2740">
        <v>1</v>
      </c>
      <c r="I2740" t="s">
        <v>23</v>
      </c>
    </row>
    <row r="2741" spans="8:9" x14ac:dyDescent="0.3">
      <c r="H2741">
        <v>0</v>
      </c>
      <c r="I2741" t="s">
        <v>23</v>
      </c>
    </row>
    <row r="2742" spans="8:9" x14ac:dyDescent="0.3">
      <c r="H2742">
        <v>0</v>
      </c>
      <c r="I2742" t="s">
        <v>23</v>
      </c>
    </row>
    <row r="2743" spans="8:9" x14ac:dyDescent="0.3">
      <c r="H2743">
        <v>1</v>
      </c>
      <c r="I2743" t="s">
        <v>23</v>
      </c>
    </row>
    <row r="2744" spans="8:9" x14ac:dyDescent="0.3">
      <c r="H2744">
        <v>1</v>
      </c>
      <c r="I2744" t="s">
        <v>23</v>
      </c>
    </row>
    <row r="2745" spans="8:9" x14ac:dyDescent="0.3">
      <c r="H2745">
        <v>2</v>
      </c>
      <c r="I2745" t="s">
        <v>23</v>
      </c>
    </row>
    <row r="2746" spans="8:9" x14ac:dyDescent="0.3">
      <c r="H2746">
        <v>1</v>
      </c>
      <c r="I2746" t="s">
        <v>23</v>
      </c>
    </row>
    <row r="2747" spans="8:9" x14ac:dyDescent="0.3">
      <c r="H2747">
        <v>1</v>
      </c>
      <c r="I2747" t="s">
        <v>23</v>
      </c>
    </row>
    <row r="2748" spans="8:9" x14ac:dyDescent="0.3">
      <c r="H2748">
        <v>1</v>
      </c>
      <c r="I2748" t="s">
        <v>23</v>
      </c>
    </row>
    <row r="2749" spans="8:9" x14ac:dyDescent="0.3">
      <c r="H2749">
        <v>1</v>
      </c>
      <c r="I2749" t="s">
        <v>23</v>
      </c>
    </row>
    <row r="2750" spans="8:9" x14ac:dyDescent="0.3">
      <c r="H2750">
        <v>1</v>
      </c>
      <c r="I2750" t="s">
        <v>23</v>
      </c>
    </row>
    <row r="2751" spans="8:9" x14ac:dyDescent="0.3">
      <c r="H2751">
        <v>0</v>
      </c>
      <c r="I2751" t="s">
        <v>23</v>
      </c>
    </row>
    <row r="2752" spans="8:9" x14ac:dyDescent="0.3">
      <c r="H2752">
        <v>0</v>
      </c>
      <c r="I2752" t="s">
        <v>23</v>
      </c>
    </row>
    <row r="2753" spans="8:9" x14ac:dyDescent="0.3">
      <c r="H2753">
        <v>0</v>
      </c>
      <c r="I2753" t="s">
        <v>23</v>
      </c>
    </row>
    <row r="2754" spans="8:9" x14ac:dyDescent="0.3">
      <c r="H2754">
        <v>3</v>
      </c>
      <c r="I2754" t="s">
        <v>23</v>
      </c>
    </row>
    <row r="2755" spans="8:9" x14ac:dyDescent="0.3">
      <c r="H2755">
        <v>2</v>
      </c>
      <c r="I2755" t="s">
        <v>23</v>
      </c>
    </row>
    <row r="2756" spans="8:9" x14ac:dyDescent="0.3">
      <c r="H2756">
        <v>1</v>
      </c>
      <c r="I2756" t="s">
        <v>23</v>
      </c>
    </row>
    <row r="2757" spans="8:9" x14ac:dyDescent="0.3">
      <c r="H2757">
        <v>0</v>
      </c>
      <c r="I2757" t="s">
        <v>23</v>
      </c>
    </row>
    <row r="2758" spans="8:9" x14ac:dyDescent="0.3">
      <c r="H2758">
        <v>0</v>
      </c>
      <c r="I2758" t="s">
        <v>23</v>
      </c>
    </row>
    <row r="2759" spans="8:9" x14ac:dyDescent="0.3">
      <c r="H2759">
        <v>0</v>
      </c>
      <c r="I2759" t="s">
        <v>23</v>
      </c>
    </row>
    <row r="2760" spans="8:9" x14ac:dyDescent="0.3">
      <c r="H2760">
        <v>2</v>
      </c>
      <c r="I2760" t="s">
        <v>23</v>
      </c>
    </row>
    <row r="2761" spans="8:9" x14ac:dyDescent="0.3">
      <c r="H2761">
        <v>0</v>
      </c>
      <c r="I2761" t="s">
        <v>23</v>
      </c>
    </row>
    <row r="2762" spans="8:9" x14ac:dyDescent="0.3">
      <c r="H2762">
        <v>1</v>
      </c>
      <c r="I2762" t="s">
        <v>23</v>
      </c>
    </row>
    <row r="2763" spans="8:9" x14ac:dyDescent="0.3">
      <c r="H2763">
        <v>1</v>
      </c>
      <c r="I2763" t="s">
        <v>23</v>
      </c>
    </row>
    <row r="2764" spans="8:9" x14ac:dyDescent="0.3">
      <c r="H2764">
        <v>0</v>
      </c>
      <c r="I2764" t="s">
        <v>23</v>
      </c>
    </row>
    <row r="2765" spans="8:9" x14ac:dyDescent="0.3">
      <c r="H2765">
        <v>1</v>
      </c>
      <c r="I2765" t="s">
        <v>23</v>
      </c>
    </row>
    <row r="2766" spans="8:9" x14ac:dyDescent="0.3">
      <c r="H2766">
        <v>1</v>
      </c>
      <c r="I2766" t="s">
        <v>23</v>
      </c>
    </row>
    <row r="2767" spans="8:9" x14ac:dyDescent="0.3">
      <c r="H2767">
        <v>0</v>
      </c>
      <c r="I2767" t="s">
        <v>23</v>
      </c>
    </row>
    <row r="2768" spans="8:9" x14ac:dyDescent="0.3">
      <c r="H2768">
        <v>0</v>
      </c>
      <c r="I2768" t="s">
        <v>23</v>
      </c>
    </row>
    <row r="2769" spans="8:9" x14ac:dyDescent="0.3">
      <c r="H2769">
        <v>0</v>
      </c>
      <c r="I2769" t="s">
        <v>23</v>
      </c>
    </row>
    <row r="2770" spans="8:9" x14ac:dyDescent="0.3">
      <c r="H2770">
        <v>3</v>
      </c>
      <c r="I2770" t="s">
        <v>23</v>
      </c>
    </row>
    <row r="2771" spans="8:9" x14ac:dyDescent="0.3">
      <c r="H2771">
        <v>1</v>
      </c>
      <c r="I2771" t="s">
        <v>23</v>
      </c>
    </row>
    <row r="2772" spans="8:9" x14ac:dyDescent="0.3">
      <c r="H2772">
        <v>3</v>
      </c>
      <c r="I2772" t="s">
        <v>23</v>
      </c>
    </row>
    <row r="2773" spans="8:9" x14ac:dyDescent="0.3">
      <c r="H2773">
        <v>1</v>
      </c>
      <c r="I2773" t="s">
        <v>23</v>
      </c>
    </row>
    <row r="2774" spans="8:9" x14ac:dyDescent="0.3">
      <c r="H2774">
        <v>1</v>
      </c>
      <c r="I2774" t="s">
        <v>23</v>
      </c>
    </row>
    <row r="2775" spans="8:9" x14ac:dyDescent="0.3">
      <c r="H2775">
        <v>0</v>
      </c>
      <c r="I2775" t="s">
        <v>23</v>
      </c>
    </row>
    <row r="2776" spans="8:9" x14ac:dyDescent="0.3">
      <c r="H2776">
        <v>0</v>
      </c>
      <c r="I2776" t="s">
        <v>23</v>
      </c>
    </row>
    <row r="2777" spans="8:9" x14ac:dyDescent="0.3">
      <c r="H2777">
        <v>1</v>
      </c>
      <c r="I2777" t="s">
        <v>23</v>
      </c>
    </row>
    <row r="2778" spans="8:9" x14ac:dyDescent="0.3">
      <c r="H2778">
        <v>1</v>
      </c>
      <c r="I2778" t="s">
        <v>23</v>
      </c>
    </row>
    <row r="2779" spans="8:9" x14ac:dyDescent="0.3">
      <c r="H2779">
        <v>3</v>
      </c>
      <c r="I2779" t="s">
        <v>23</v>
      </c>
    </row>
    <row r="2780" spans="8:9" x14ac:dyDescent="0.3">
      <c r="H2780">
        <v>0</v>
      </c>
      <c r="I2780" t="s">
        <v>23</v>
      </c>
    </row>
    <row r="2781" spans="8:9" x14ac:dyDescent="0.3">
      <c r="H2781">
        <v>1</v>
      </c>
      <c r="I2781" t="s">
        <v>23</v>
      </c>
    </row>
    <row r="2782" spans="8:9" x14ac:dyDescent="0.3">
      <c r="H2782">
        <v>0</v>
      </c>
      <c r="I2782" t="s">
        <v>23</v>
      </c>
    </row>
    <row r="2783" spans="8:9" x14ac:dyDescent="0.3">
      <c r="H2783">
        <v>2</v>
      </c>
      <c r="I2783" t="s">
        <v>23</v>
      </c>
    </row>
    <row r="2784" spans="8:9" x14ac:dyDescent="0.3">
      <c r="H2784">
        <v>0</v>
      </c>
      <c r="I2784" t="s">
        <v>23</v>
      </c>
    </row>
    <row r="2785" spans="8:9" x14ac:dyDescent="0.3">
      <c r="H2785">
        <v>1</v>
      </c>
      <c r="I2785" t="s">
        <v>23</v>
      </c>
    </row>
    <row r="2786" spans="8:9" x14ac:dyDescent="0.3">
      <c r="H2786">
        <v>1</v>
      </c>
      <c r="I2786" t="s">
        <v>23</v>
      </c>
    </row>
    <row r="2787" spans="8:9" x14ac:dyDescent="0.3">
      <c r="H2787">
        <v>0</v>
      </c>
      <c r="I2787" t="s">
        <v>23</v>
      </c>
    </row>
    <row r="2788" spans="8:9" x14ac:dyDescent="0.3">
      <c r="H2788">
        <v>1</v>
      </c>
      <c r="I2788" t="s">
        <v>23</v>
      </c>
    </row>
    <row r="2789" spans="8:9" x14ac:dyDescent="0.3">
      <c r="H2789">
        <v>1</v>
      </c>
      <c r="I2789" t="s">
        <v>23</v>
      </c>
    </row>
    <row r="2790" spans="8:9" x14ac:dyDescent="0.3">
      <c r="H2790">
        <v>0</v>
      </c>
      <c r="I2790" t="s">
        <v>23</v>
      </c>
    </row>
    <row r="2791" spans="8:9" x14ac:dyDescent="0.3">
      <c r="H2791">
        <v>2</v>
      </c>
      <c r="I2791" t="s">
        <v>23</v>
      </c>
    </row>
    <row r="2792" spans="8:9" x14ac:dyDescent="0.3">
      <c r="H2792">
        <v>1</v>
      </c>
      <c r="I2792" t="s">
        <v>23</v>
      </c>
    </row>
    <row r="2793" spans="8:9" x14ac:dyDescent="0.3">
      <c r="H2793">
        <v>1</v>
      </c>
      <c r="I2793" t="s">
        <v>23</v>
      </c>
    </row>
    <row r="2794" spans="8:9" x14ac:dyDescent="0.3">
      <c r="H2794">
        <v>1</v>
      </c>
      <c r="I2794" t="s">
        <v>23</v>
      </c>
    </row>
    <row r="2795" spans="8:9" x14ac:dyDescent="0.3">
      <c r="H2795">
        <v>0</v>
      </c>
      <c r="I2795" t="s">
        <v>23</v>
      </c>
    </row>
    <row r="2796" spans="8:9" x14ac:dyDescent="0.3">
      <c r="H2796">
        <v>1</v>
      </c>
      <c r="I2796" t="s">
        <v>23</v>
      </c>
    </row>
    <row r="2797" spans="8:9" x14ac:dyDescent="0.3">
      <c r="H2797">
        <v>1</v>
      </c>
      <c r="I2797" t="s">
        <v>23</v>
      </c>
    </row>
    <row r="2798" spans="8:9" x14ac:dyDescent="0.3">
      <c r="H2798">
        <v>0</v>
      </c>
      <c r="I2798" t="s">
        <v>23</v>
      </c>
    </row>
    <row r="2799" spans="8:9" x14ac:dyDescent="0.3">
      <c r="H2799">
        <v>1</v>
      </c>
      <c r="I2799" t="s">
        <v>23</v>
      </c>
    </row>
    <row r="2800" spans="8:9" x14ac:dyDescent="0.3">
      <c r="H2800">
        <v>0</v>
      </c>
      <c r="I2800" t="s">
        <v>23</v>
      </c>
    </row>
    <row r="2801" spans="8:9" x14ac:dyDescent="0.3">
      <c r="H2801">
        <v>1</v>
      </c>
      <c r="I2801" t="s">
        <v>23</v>
      </c>
    </row>
    <row r="2802" spans="8:9" x14ac:dyDescent="0.3">
      <c r="H2802">
        <v>1</v>
      </c>
      <c r="I2802" t="s">
        <v>23</v>
      </c>
    </row>
    <row r="2803" spans="8:9" x14ac:dyDescent="0.3">
      <c r="H2803">
        <v>0</v>
      </c>
      <c r="I2803" t="s">
        <v>23</v>
      </c>
    </row>
    <row r="2804" spans="8:9" x14ac:dyDescent="0.3">
      <c r="H2804">
        <v>0</v>
      </c>
      <c r="I2804" t="s">
        <v>23</v>
      </c>
    </row>
    <row r="2805" spans="8:9" x14ac:dyDescent="0.3">
      <c r="H2805">
        <v>1</v>
      </c>
      <c r="I2805" t="s">
        <v>23</v>
      </c>
    </row>
    <row r="2806" spans="8:9" x14ac:dyDescent="0.3">
      <c r="H2806">
        <v>1</v>
      </c>
      <c r="I2806" t="s">
        <v>23</v>
      </c>
    </row>
    <row r="2807" spans="8:9" x14ac:dyDescent="0.3">
      <c r="H2807">
        <v>1</v>
      </c>
      <c r="I2807" t="s">
        <v>23</v>
      </c>
    </row>
    <row r="2808" spans="8:9" x14ac:dyDescent="0.3">
      <c r="H2808">
        <v>1</v>
      </c>
      <c r="I2808" t="s">
        <v>23</v>
      </c>
    </row>
    <row r="2809" spans="8:9" x14ac:dyDescent="0.3">
      <c r="H2809">
        <v>0</v>
      </c>
      <c r="I2809" t="s">
        <v>23</v>
      </c>
    </row>
    <row r="2810" spans="8:9" x14ac:dyDescent="0.3">
      <c r="H2810">
        <v>2</v>
      </c>
      <c r="I2810" t="s">
        <v>23</v>
      </c>
    </row>
    <row r="2811" spans="8:9" x14ac:dyDescent="0.3">
      <c r="H2811">
        <v>2</v>
      </c>
      <c r="I2811" t="s">
        <v>23</v>
      </c>
    </row>
    <row r="2812" spans="8:9" x14ac:dyDescent="0.3">
      <c r="H2812">
        <v>0</v>
      </c>
      <c r="I2812" t="s">
        <v>23</v>
      </c>
    </row>
    <row r="2813" spans="8:9" x14ac:dyDescent="0.3">
      <c r="H2813">
        <v>1</v>
      </c>
      <c r="I2813" t="s">
        <v>23</v>
      </c>
    </row>
    <row r="2814" spans="8:9" x14ac:dyDescent="0.3">
      <c r="H2814">
        <v>1</v>
      </c>
      <c r="I2814" t="s">
        <v>23</v>
      </c>
    </row>
    <row r="2815" spans="8:9" x14ac:dyDescent="0.3">
      <c r="H2815">
        <v>1</v>
      </c>
      <c r="I2815" t="s">
        <v>23</v>
      </c>
    </row>
    <row r="2816" spans="8:9" x14ac:dyDescent="0.3">
      <c r="H2816">
        <v>1</v>
      </c>
      <c r="I2816" t="s">
        <v>23</v>
      </c>
    </row>
    <row r="2817" spans="8:9" x14ac:dyDescent="0.3">
      <c r="H2817">
        <v>0</v>
      </c>
      <c r="I2817" t="s">
        <v>23</v>
      </c>
    </row>
    <row r="2818" spans="8:9" x14ac:dyDescent="0.3">
      <c r="H2818">
        <v>1</v>
      </c>
      <c r="I2818" t="s">
        <v>23</v>
      </c>
    </row>
    <row r="2819" spans="8:9" x14ac:dyDescent="0.3">
      <c r="H2819">
        <v>0</v>
      </c>
      <c r="I2819" t="s">
        <v>23</v>
      </c>
    </row>
    <row r="2820" spans="8:9" x14ac:dyDescent="0.3">
      <c r="H2820">
        <v>0</v>
      </c>
      <c r="I2820" t="s">
        <v>23</v>
      </c>
    </row>
    <row r="2821" spans="8:9" x14ac:dyDescent="0.3">
      <c r="H2821">
        <v>0</v>
      </c>
      <c r="I2821" t="s">
        <v>23</v>
      </c>
    </row>
    <row r="2822" spans="8:9" x14ac:dyDescent="0.3">
      <c r="H2822">
        <v>0</v>
      </c>
      <c r="I2822" t="s">
        <v>23</v>
      </c>
    </row>
    <row r="2823" spans="8:9" x14ac:dyDescent="0.3">
      <c r="H2823">
        <v>0</v>
      </c>
      <c r="I2823" t="s">
        <v>23</v>
      </c>
    </row>
    <row r="2824" spans="8:9" x14ac:dyDescent="0.3">
      <c r="H2824">
        <v>0</v>
      </c>
      <c r="I2824" t="s">
        <v>23</v>
      </c>
    </row>
    <row r="2825" spans="8:9" x14ac:dyDescent="0.3">
      <c r="H2825">
        <v>2</v>
      </c>
      <c r="I2825" t="s">
        <v>23</v>
      </c>
    </row>
    <row r="2826" spans="8:9" x14ac:dyDescent="0.3">
      <c r="H2826">
        <v>3</v>
      </c>
      <c r="I2826" t="s">
        <v>23</v>
      </c>
    </row>
    <row r="2827" spans="8:9" x14ac:dyDescent="0.3">
      <c r="H2827">
        <v>1</v>
      </c>
      <c r="I2827" t="s">
        <v>23</v>
      </c>
    </row>
    <row r="2828" spans="8:9" x14ac:dyDescent="0.3">
      <c r="H2828">
        <v>1</v>
      </c>
      <c r="I2828" t="s">
        <v>23</v>
      </c>
    </row>
    <row r="2829" spans="8:9" x14ac:dyDescent="0.3">
      <c r="H2829">
        <v>3</v>
      </c>
      <c r="I2829" t="s">
        <v>23</v>
      </c>
    </row>
    <row r="2830" spans="8:9" x14ac:dyDescent="0.3">
      <c r="H2830">
        <v>0</v>
      </c>
      <c r="I2830" t="s">
        <v>23</v>
      </c>
    </row>
    <row r="2831" spans="8:9" x14ac:dyDescent="0.3">
      <c r="H2831">
        <v>0</v>
      </c>
      <c r="I2831" t="s">
        <v>23</v>
      </c>
    </row>
    <row r="2832" spans="8:9" x14ac:dyDescent="0.3">
      <c r="H2832">
        <v>0</v>
      </c>
      <c r="I2832" t="s">
        <v>23</v>
      </c>
    </row>
    <row r="2833" spans="8:9" x14ac:dyDescent="0.3">
      <c r="H2833">
        <v>0</v>
      </c>
      <c r="I2833" t="s">
        <v>23</v>
      </c>
    </row>
    <row r="2834" spans="8:9" x14ac:dyDescent="0.3">
      <c r="H2834">
        <v>1</v>
      </c>
      <c r="I2834" t="s">
        <v>23</v>
      </c>
    </row>
    <row r="2835" spans="8:9" x14ac:dyDescent="0.3">
      <c r="H2835">
        <v>0</v>
      </c>
      <c r="I2835" t="s">
        <v>23</v>
      </c>
    </row>
    <row r="2836" spans="8:9" x14ac:dyDescent="0.3">
      <c r="H2836">
        <v>1</v>
      </c>
      <c r="I2836" t="s">
        <v>23</v>
      </c>
    </row>
    <row r="2837" spans="8:9" x14ac:dyDescent="0.3">
      <c r="H2837">
        <v>0</v>
      </c>
      <c r="I2837" t="s">
        <v>23</v>
      </c>
    </row>
    <row r="2838" spans="8:9" x14ac:dyDescent="0.3">
      <c r="H2838">
        <v>3</v>
      </c>
      <c r="I2838" t="s">
        <v>23</v>
      </c>
    </row>
    <row r="2839" spans="8:9" x14ac:dyDescent="0.3">
      <c r="H2839">
        <v>2</v>
      </c>
      <c r="I2839" t="s">
        <v>23</v>
      </c>
    </row>
    <row r="2840" spans="8:9" x14ac:dyDescent="0.3">
      <c r="H2840">
        <v>1</v>
      </c>
      <c r="I2840" t="s">
        <v>23</v>
      </c>
    </row>
    <row r="2841" spans="8:9" x14ac:dyDescent="0.3">
      <c r="H2841">
        <v>1</v>
      </c>
      <c r="I2841" t="s">
        <v>23</v>
      </c>
    </row>
    <row r="2842" spans="8:9" x14ac:dyDescent="0.3">
      <c r="H2842">
        <v>1</v>
      </c>
      <c r="I2842" t="s">
        <v>23</v>
      </c>
    </row>
    <row r="2843" spans="8:9" x14ac:dyDescent="0.3">
      <c r="H2843">
        <v>2</v>
      </c>
      <c r="I2843" t="s">
        <v>23</v>
      </c>
    </row>
    <row r="2844" spans="8:9" x14ac:dyDescent="0.3">
      <c r="H2844">
        <v>1</v>
      </c>
      <c r="I2844" t="s">
        <v>23</v>
      </c>
    </row>
    <row r="2845" spans="8:9" x14ac:dyDescent="0.3">
      <c r="H2845">
        <v>0</v>
      </c>
      <c r="I2845" t="s">
        <v>23</v>
      </c>
    </row>
    <row r="2846" spans="8:9" x14ac:dyDescent="0.3">
      <c r="H2846">
        <v>1</v>
      </c>
      <c r="I2846" t="s">
        <v>23</v>
      </c>
    </row>
    <row r="2847" spans="8:9" x14ac:dyDescent="0.3">
      <c r="H2847">
        <v>2</v>
      </c>
      <c r="I2847" t="s">
        <v>23</v>
      </c>
    </row>
    <row r="2848" spans="8:9" x14ac:dyDescent="0.3">
      <c r="H2848">
        <v>0</v>
      </c>
      <c r="I2848" t="s">
        <v>23</v>
      </c>
    </row>
    <row r="2849" spans="8:9" x14ac:dyDescent="0.3">
      <c r="H2849">
        <v>1</v>
      </c>
      <c r="I2849" t="s">
        <v>23</v>
      </c>
    </row>
    <row r="2850" spans="8:9" x14ac:dyDescent="0.3">
      <c r="H2850">
        <v>2</v>
      </c>
      <c r="I2850" t="s">
        <v>23</v>
      </c>
    </row>
    <row r="2851" spans="8:9" x14ac:dyDescent="0.3">
      <c r="H2851">
        <v>1</v>
      </c>
      <c r="I2851" t="s">
        <v>23</v>
      </c>
    </row>
    <row r="2852" spans="8:9" x14ac:dyDescent="0.3">
      <c r="H2852">
        <v>1</v>
      </c>
      <c r="I2852" t="s">
        <v>23</v>
      </c>
    </row>
    <row r="2853" spans="8:9" x14ac:dyDescent="0.3">
      <c r="H2853">
        <v>2</v>
      </c>
      <c r="I2853" t="s">
        <v>23</v>
      </c>
    </row>
    <row r="2854" spans="8:9" x14ac:dyDescent="0.3">
      <c r="H2854">
        <v>0</v>
      </c>
      <c r="I2854" t="s">
        <v>23</v>
      </c>
    </row>
    <row r="2855" spans="8:9" x14ac:dyDescent="0.3">
      <c r="H2855">
        <v>0</v>
      </c>
      <c r="I2855" t="s">
        <v>23</v>
      </c>
    </row>
    <row r="2856" spans="8:9" x14ac:dyDescent="0.3">
      <c r="H2856">
        <v>1</v>
      </c>
      <c r="I2856" t="s">
        <v>23</v>
      </c>
    </row>
    <row r="2857" spans="8:9" x14ac:dyDescent="0.3">
      <c r="H2857">
        <v>2</v>
      </c>
      <c r="I2857" t="s">
        <v>23</v>
      </c>
    </row>
    <row r="2858" spans="8:9" x14ac:dyDescent="0.3">
      <c r="H2858">
        <v>3</v>
      </c>
      <c r="I2858" t="s">
        <v>23</v>
      </c>
    </row>
    <row r="2859" spans="8:9" x14ac:dyDescent="0.3">
      <c r="H2859">
        <v>1</v>
      </c>
      <c r="I2859" t="s">
        <v>23</v>
      </c>
    </row>
    <row r="2860" spans="8:9" x14ac:dyDescent="0.3">
      <c r="H2860">
        <v>0</v>
      </c>
      <c r="I2860" t="s">
        <v>23</v>
      </c>
    </row>
    <row r="2861" spans="8:9" x14ac:dyDescent="0.3">
      <c r="H2861">
        <v>1</v>
      </c>
      <c r="I2861" t="s">
        <v>23</v>
      </c>
    </row>
    <row r="2862" spans="8:9" x14ac:dyDescent="0.3">
      <c r="H2862">
        <v>1</v>
      </c>
      <c r="I2862" t="s">
        <v>23</v>
      </c>
    </row>
    <row r="2863" spans="8:9" x14ac:dyDescent="0.3">
      <c r="H2863">
        <v>2</v>
      </c>
      <c r="I2863" t="s">
        <v>23</v>
      </c>
    </row>
    <row r="2864" spans="8:9" x14ac:dyDescent="0.3">
      <c r="H2864">
        <v>1</v>
      </c>
      <c r="I2864" t="s">
        <v>23</v>
      </c>
    </row>
    <row r="2865" spans="8:9" x14ac:dyDescent="0.3">
      <c r="H2865">
        <v>0</v>
      </c>
      <c r="I2865" t="s">
        <v>23</v>
      </c>
    </row>
    <row r="2866" spans="8:9" x14ac:dyDescent="0.3">
      <c r="H2866">
        <v>1</v>
      </c>
      <c r="I2866" t="s">
        <v>23</v>
      </c>
    </row>
    <row r="2867" spans="8:9" x14ac:dyDescent="0.3">
      <c r="H2867">
        <v>2</v>
      </c>
      <c r="I2867" t="s">
        <v>23</v>
      </c>
    </row>
    <row r="2868" spans="8:9" x14ac:dyDescent="0.3">
      <c r="H2868">
        <v>1</v>
      </c>
      <c r="I2868" t="s">
        <v>23</v>
      </c>
    </row>
    <row r="2869" spans="8:9" x14ac:dyDescent="0.3">
      <c r="H2869">
        <v>0</v>
      </c>
      <c r="I2869" t="s">
        <v>23</v>
      </c>
    </row>
    <row r="2870" spans="8:9" x14ac:dyDescent="0.3">
      <c r="H2870">
        <v>0</v>
      </c>
      <c r="I2870" t="s">
        <v>23</v>
      </c>
    </row>
    <row r="2871" spans="8:9" x14ac:dyDescent="0.3">
      <c r="H2871">
        <v>2</v>
      </c>
      <c r="I2871" t="s">
        <v>23</v>
      </c>
    </row>
    <row r="2872" spans="8:9" x14ac:dyDescent="0.3">
      <c r="H2872">
        <v>3</v>
      </c>
      <c r="I2872" t="s">
        <v>23</v>
      </c>
    </row>
    <row r="2873" spans="8:9" x14ac:dyDescent="0.3">
      <c r="H2873">
        <v>1</v>
      </c>
      <c r="I2873" t="s">
        <v>23</v>
      </c>
    </row>
    <row r="2874" spans="8:9" x14ac:dyDescent="0.3">
      <c r="H2874">
        <v>1</v>
      </c>
      <c r="I2874" t="s">
        <v>23</v>
      </c>
    </row>
    <row r="2875" spans="8:9" x14ac:dyDescent="0.3">
      <c r="H2875">
        <v>0</v>
      </c>
      <c r="I2875" t="s">
        <v>23</v>
      </c>
    </row>
    <row r="2876" spans="8:9" x14ac:dyDescent="0.3">
      <c r="H2876">
        <v>1</v>
      </c>
      <c r="I2876" t="s">
        <v>23</v>
      </c>
    </row>
    <row r="2877" spans="8:9" x14ac:dyDescent="0.3">
      <c r="H2877">
        <v>0</v>
      </c>
      <c r="I2877" t="s">
        <v>23</v>
      </c>
    </row>
    <row r="2878" spans="8:9" x14ac:dyDescent="0.3">
      <c r="H2878">
        <v>0</v>
      </c>
      <c r="I2878" t="s">
        <v>23</v>
      </c>
    </row>
    <row r="2879" spans="8:9" x14ac:dyDescent="0.3">
      <c r="H2879">
        <v>1</v>
      </c>
      <c r="I2879" t="s">
        <v>23</v>
      </c>
    </row>
    <row r="2880" spans="8:9" x14ac:dyDescent="0.3">
      <c r="H2880">
        <v>0</v>
      </c>
      <c r="I2880" t="s">
        <v>23</v>
      </c>
    </row>
    <row r="2881" spans="8:9" x14ac:dyDescent="0.3">
      <c r="H2881">
        <v>0</v>
      </c>
      <c r="I2881" t="s">
        <v>23</v>
      </c>
    </row>
    <row r="2882" spans="8:9" x14ac:dyDescent="0.3">
      <c r="H2882">
        <v>1</v>
      </c>
      <c r="I2882" t="s">
        <v>23</v>
      </c>
    </row>
    <row r="2883" spans="8:9" x14ac:dyDescent="0.3">
      <c r="H2883">
        <v>0</v>
      </c>
      <c r="I2883" t="s">
        <v>23</v>
      </c>
    </row>
    <row r="2884" spans="8:9" x14ac:dyDescent="0.3">
      <c r="H2884">
        <v>0</v>
      </c>
      <c r="I2884" t="s">
        <v>23</v>
      </c>
    </row>
    <row r="2885" spans="8:9" x14ac:dyDescent="0.3">
      <c r="H2885">
        <v>1</v>
      </c>
      <c r="I2885" t="s">
        <v>23</v>
      </c>
    </row>
    <row r="2886" spans="8:9" x14ac:dyDescent="0.3">
      <c r="H2886">
        <v>0</v>
      </c>
      <c r="I2886" t="s">
        <v>23</v>
      </c>
    </row>
    <row r="2887" spans="8:9" x14ac:dyDescent="0.3">
      <c r="H2887">
        <v>3</v>
      </c>
      <c r="I2887" t="s">
        <v>23</v>
      </c>
    </row>
    <row r="2888" spans="8:9" x14ac:dyDescent="0.3">
      <c r="H2888">
        <v>1</v>
      </c>
      <c r="I2888" t="s">
        <v>23</v>
      </c>
    </row>
    <row r="2889" spans="8:9" x14ac:dyDescent="0.3">
      <c r="H2889">
        <v>1</v>
      </c>
      <c r="I2889" t="s">
        <v>23</v>
      </c>
    </row>
    <row r="2890" spans="8:9" x14ac:dyDescent="0.3">
      <c r="H2890">
        <v>0</v>
      </c>
      <c r="I2890" t="s">
        <v>23</v>
      </c>
    </row>
    <row r="2891" spans="8:9" x14ac:dyDescent="0.3">
      <c r="H2891">
        <v>1</v>
      </c>
      <c r="I2891" t="s">
        <v>23</v>
      </c>
    </row>
    <row r="2892" spans="8:9" x14ac:dyDescent="0.3">
      <c r="H2892">
        <v>1</v>
      </c>
      <c r="I2892" t="s">
        <v>23</v>
      </c>
    </row>
    <row r="2893" spans="8:9" x14ac:dyDescent="0.3">
      <c r="H2893">
        <v>0</v>
      </c>
      <c r="I2893" t="s">
        <v>23</v>
      </c>
    </row>
    <row r="2894" spans="8:9" x14ac:dyDescent="0.3">
      <c r="H2894">
        <v>1</v>
      </c>
      <c r="I2894" t="s">
        <v>23</v>
      </c>
    </row>
    <row r="2895" spans="8:9" x14ac:dyDescent="0.3">
      <c r="H2895">
        <v>2</v>
      </c>
      <c r="I2895" t="s">
        <v>23</v>
      </c>
    </row>
    <row r="2896" spans="8:9" x14ac:dyDescent="0.3">
      <c r="H2896">
        <v>2</v>
      </c>
      <c r="I2896" t="s">
        <v>23</v>
      </c>
    </row>
    <row r="2897" spans="8:9" x14ac:dyDescent="0.3">
      <c r="H2897">
        <v>0</v>
      </c>
      <c r="I2897" t="s">
        <v>23</v>
      </c>
    </row>
    <row r="2898" spans="8:9" x14ac:dyDescent="0.3">
      <c r="H2898">
        <v>0</v>
      </c>
      <c r="I2898" t="s">
        <v>23</v>
      </c>
    </row>
    <row r="2899" spans="8:9" x14ac:dyDescent="0.3">
      <c r="H2899">
        <v>1</v>
      </c>
      <c r="I2899" t="s">
        <v>23</v>
      </c>
    </row>
    <row r="2900" spans="8:9" x14ac:dyDescent="0.3">
      <c r="H2900">
        <v>0</v>
      </c>
      <c r="I2900" t="s">
        <v>23</v>
      </c>
    </row>
    <row r="2901" spans="8:9" x14ac:dyDescent="0.3">
      <c r="H2901">
        <v>0</v>
      </c>
      <c r="I2901" t="s">
        <v>23</v>
      </c>
    </row>
    <row r="2902" spans="8:9" x14ac:dyDescent="0.3">
      <c r="H2902">
        <v>1</v>
      </c>
      <c r="I2902" t="s">
        <v>23</v>
      </c>
    </row>
    <row r="2903" spans="8:9" x14ac:dyDescent="0.3">
      <c r="H2903">
        <v>1</v>
      </c>
      <c r="I2903" t="s">
        <v>23</v>
      </c>
    </row>
    <row r="2904" spans="8:9" x14ac:dyDescent="0.3">
      <c r="H2904">
        <v>0</v>
      </c>
      <c r="I2904" t="s">
        <v>23</v>
      </c>
    </row>
    <row r="2905" spans="8:9" x14ac:dyDescent="0.3">
      <c r="H2905">
        <v>0</v>
      </c>
      <c r="I2905" t="s">
        <v>23</v>
      </c>
    </row>
    <row r="2906" spans="8:9" x14ac:dyDescent="0.3">
      <c r="H2906">
        <v>0</v>
      </c>
      <c r="I2906" t="s">
        <v>23</v>
      </c>
    </row>
    <row r="2907" spans="8:9" x14ac:dyDescent="0.3">
      <c r="H2907">
        <v>0</v>
      </c>
      <c r="I2907" t="s">
        <v>23</v>
      </c>
    </row>
    <row r="2908" spans="8:9" x14ac:dyDescent="0.3">
      <c r="H2908">
        <v>1</v>
      </c>
      <c r="I2908" t="s">
        <v>23</v>
      </c>
    </row>
    <row r="2909" spans="8:9" x14ac:dyDescent="0.3">
      <c r="H2909">
        <v>1</v>
      </c>
      <c r="I2909" t="s">
        <v>23</v>
      </c>
    </row>
    <row r="2910" spans="8:9" x14ac:dyDescent="0.3">
      <c r="H2910">
        <v>2</v>
      </c>
      <c r="I2910" t="s">
        <v>23</v>
      </c>
    </row>
    <row r="2911" spans="8:9" x14ac:dyDescent="0.3">
      <c r="H2911">
        <v>0</v>
      </c>
      <c r="I2911" t="s">
        <v>23</v>
      </c>
    </row>
    <row r="2912" spans="8:9" x14ac:dyDescent="0.3">
      <c r="H2912">
        <v>1</v>
      </c>
      <c r="I2912" t="s">
        <v>23</v>
      </c>
    </row>
    <row r="2913" spans="8:9" x14ac:dyDescent="0.3">
      <c r="H2913">
        <v>1</v>
      </c>
      <c r="I2913" t="s">
        <v>23</v>
      </c>
    </row>
    <row r="2914" spans="8:9" x14ac:dyDescent="0.3">
      <c r="H2914">
        <v>0</v>
      </c>
      <c r="I2914" t="s">
        <v>23</v>
      </c>
    </row>
    <row r="2915" spans="8:9" x14ac:dyDescent="0.3">
      <c r="H2915">
        <v>0</v>
      </c>
      <c r="I2915" t="s">
        <v>23</v>
      </c>
    </row>
    <row r="2916" spans="8:9" x14ac:dyDescent="0.3">
      <c r="H2916">
        <v>0</v>
      </c>
      <c r="I2916" t="s">
        <v>23</v>
      </c>
    </row>
    <row r="2917" spans="8:9" x14ac:dyDescent="0.3">
      <c r="H2917">
        <v>0</v>
      </c>
      <c r="I2917" t="s">
        <v>23</v>
      </c>
    </row>
    <row r="2918" spans="8:9" x14ac:dyDescent="0.3">
      <c r="H2918">
        <v>0</v>
      </c>
      <c r="I2918" t="s">
        <v>23</v>
      </c>
    </row>
    <row r="2919" spans="8:9" x14ac:dyDescent="0.3">
      <c r="H2919">
        <v>1</v>
      </c>
      <c r="I2919" t="s">
        <v>23</v>
      </c>
    </row>
    <row r="2920" spans="8:9" x14ac:dyDescent="0.3">
      <c r="H2920">
        <v>1</v>
      </c>
      <c r="I2920" t="s">
        <v>23</v>
      </c>
    </row>
    <row r="2921" spans="8:9" x14ac:dyDescent="0.3">
      <c r="H2921">
        <v>1</v>
      </c>
      <c r="I2921" t="s">
        <v>23</v>
      </c>
    </row>
    <row r="2922" spans="8:9" x14ac:dyDescent="0.3">
      <c r="H2922">
        <v>0</v>
      </c>
      <c r="I2922" t="s">
        <v>23</v>
      </c>
    </row>
    <row r="2923" spans="8:9" x14ac:dyDescent="0.3">
      <c r="H2923">
        <v>1</v>
      </c>
      <c r="I2923" t="s">
        <v>23</v>
      </c>
    </row>
    <row r="2924" spans="8:9" x14ac:dyDescent="0.3">
      <c r="H2924">
        <v>1</v>
      </c>
      <c r="I2924" t="s">
        <v>23</v>
      </c>
    </row>
    <row r="2925" spans="8:9" x14ac:dyDescent="0.3">
      <c r="H2925">
        <v>1</v>
      </c>
      <c r="I2925" t="s">
        <v>23</v>
      </c>
    </row>
    <row r="2926" spans="8:9" x14ac:dyDescent="0.3">
      <c r="H2926">
        <v>1</v>
      </c>
      <c r="I2926" t="s">
        <v>23</v>
      </c>
    </row>
    <row r="2927" spans="8:9" x14ac:dyDescent="0.3">
      <c r="H2927">
        <v>0</v>
      </c>
      <c r="I2927" t="s">
        <v>23</v>
      </c>
    </row>
    <row r="2928" spans="8:9" x14ac:dyDescent="0.3">
      <c r="H2928">
        <v>1</v>
      </c>
      <c r="I2928" t="s">
        <v>23</v>
      </c>
    </row>
    <row r="2929" spans="8:9" x14ac:dyDescent="0.3">
      <c r="H2929">
        <v>0</v>
      </c>
      <c r="I2929" t="s">
        <v>23</v>
      </c>
    </row>
    <row r="2930" spans="8:9" x14ac:dyDescent="0.3">
      <c r="H2930">
        <v>3</v>
      </c>
      <c r="I2930" t="s">
        <v>23</v>
      </c>
    </row>
    <row r="2931" spans="8:9" x14ac:dyDescent="0.3">
      <c r="H2931">
        <v>3</v>
      </c>
      <c r="I2931" t="s">
        <v>23</v>
      </c>
    </row>
    <row r="2932" spans="8:9" x14ac:dyDescent="0.3">
      <c r="H2932">
        <v>0</v>
      </c>
      <c r="I2932" t="s">
        <v>23</v>
      </c>
    </row>
    <row r="2933" spans="8:9" x14ac:dyDescent="0.3">
      <c r="H2933">
        <v>1</v>
      </c>
      <c r="I2933" t="s">
        <v>23</v>
      </c>
    </row>
    <row r="2934" spans="8:9" x14ac:dyDescent="0.3">
      <c r="H2934">
        <v>1</v>
      </c>
      <c r="I2934" t="s">
        <v>23</v>
      </c>
    </row>
    <row r="2935" spans="8:9" x14ac:dyDescent="0.3">
      <c r="H2935">
        <v>1</v>
      </c>
      <c r="I2935" t="s">
        <v>23</v>
      </c>
    </row>
    <row r="2936" spans="8:9" x14ac:dyDescent="0.3">
      <c r="H2936">
        <v>0</v>
      </c>
      <c r="I2936" t="s">
        <v>23</v>
      </c>
    </row>
    <row r="2937" spans="8:9" x14ac:dyDescent="0.3">
      <c r="H2937">
        <v>1</v>
      </c>
      <c r="I2937" t="s">
        <v>23</v>
      </c>
    </row>
    <row r="2938" spans="8:9" x14ac:dyDescent="0.3">
      <c r="H2938">
        <v>0</v>
      </c>
      <c r="I2938" t="s">
        <v>23</v>
      </c>
    </row>
    <row r="2939" spans="8:9" x14ac:dyDescent="0.3">
      <c r="H2939">
        <v>2</v>
      </c>
      <c r="I2939" t="s">
        <v>23</v>
      </c>
    </row>
    <row r="2940" spans="8:9" x14ac:dyDescent="0.3">
      <c r="H2940">
        <v>0</v>
      </c>
      <c r="I2940" t="s">
        <v>23</v>
      </c>
    </row>
    <row r="2941" spans="8:9" x14ac:dyDescent="0.3">
      <c r="H2941">
        <v>0</v>
      </c>
      <c r="I2941" t="s">
        <v>23</v>
      </c>
    </row>
    <row r="2942" spans="8:9" x14ac:dyDescent="0.3">
      <c r="H2942">
        <v>1</v>
      </c>
      <c r="I2942" t="s">
        <v>23</v>
      </c>
    </row>
    <row r="2943" spans="8:9" x14ac:dyDescent="0.3">
      <c r="H2943">
        <v>2</v>
      </c>
      <c r="I2943" t="s">
        <v>23</v>
      </c>
    </row>
    <row r="2944" spans="8:9" x14ac:dyDescent="0.3">
      <c r="H2944">
        <v>0</v>
      </c>
      <c r="I2944" t="s">
        <v>23</v>
      </c>
    </row>
    <row r="2945" spans="8:9" x14ac:dyDescent="0.3">
      <c r="H2945">
        <v>1</v>
      </c>
      <c r="I2945" t="s">
        <v>23</v>
      </c>
    </row>
    <row r="2946" spans="8:9" x14ac:dyDescent="0.3">
      <c r="H2946">
        <v>0</v>
      </c>
      <c r="I2946" t="s">
        <v>23</v>
      </c>
    </row>
    <row r="2947" spans="8:9" x14ac:dyDescent="0.3">
      <c r="H2947">
        <v>1</v>
      </c>
      <c r="I2947" t="s">
        <v>23</v>
      </c>
    </row>
    <row r="2948" spans="8:9" x14ac:dyDescent="0.3">
      <c r="H2948">
        <v>2</v>
      </c>
      <c r="I2948" t="s">
        <v>23</v>
      </c>
    </row>
    <row r="2949" spans="8:9" x14ac:dyDescent="0.3">
      <c r="H2949">
        <v>3</v>
      </c>
      <c r="I2949" t="s">
        <v>23</v>
      </c>
    </row>
    <row r="2950" spans="8:9" x14ac:dyDescent="0.3">
      <c r="H2950">
        <v>1</v>
      </c>
      <c r="I2950" t="s">
        <v>23</v>
      </c>
    </row>
    <row r="2951" spans="8:9" x14ac:dyDescent="0.3">
      <c r="H2951">
        <v>0</v>
      </c>
      <c r="I2951" t="s">
        <v>23</v>
      </c>
    </row>
    <row r="2952" spans="8:9" x14ac:dyDescent="0.3">
      <c r="H2952">
        <v>3</v>
      </c>
      <c r="I2952" t="s">
        <v>23</v>
      </c>
    </row>
    <row r="2953" spans="8:9" x14ac:dyDescent="0.3">
      <c r="H2953">
        <v>1</v>
      </c>
      <c r="I2953" t="s">
        <v>23</v>
      </c>
    </row>
    <row r="2954" spans="8:9" x14ac:dyDescent="0.3">
      <c r="H2954">
        <v>0</v>
      </c>
      <c r="I2954" t="s">
        <v>23</v>
      </c>
    </row>
    <row r="2955" spans="8:9" x14ac:dyDescent="0.3">
      <c r="H2955">
        <v>1</v>
      </c>
      <c r="I2955" t="s">
        <v>23</v>
      </c>
    </row>
    <row r="2956" spans="8:9" x14ac:dyDescent="0.3">
      <c r="H2956">
        <v>0</v>
      </c>
      <c r="I2956" t="s">
        <v>23</v>
      </c>
    </row>
    <row r="2957" spans="8:9" x14ac:dyDescent="0.3">
      <c r="H2957">
        <v>0</v>
      </c>
      <c r="I2957" t="s">
        <v>23</v>
      </c>
    </row>
    <row r="2958" spans="8:9" x14ac:dyDescent="0.3">
      <c r="H2958">
        <v>1</v>
      </c>
      <c r="I2958" t="s">
        <v>23</v>
      </c>
    </row>
    <row r="2959" spans="8:9" x14ac:dyDescent="0.3">
      <c r="H2959">
        <v>0</v>
      </c>
      <c r="I2959" t="s">
        <v>23</v>
      </c>
    </row>
    <row r="2960" spans="8:9" x14ac:dyDescent="0.3">
      <c r="H2960">
        <v>0</v>
      </c>
      <c r="I2960" t="s">
        <v>23</v>
      </c>
    </row>
    <row r="2961" spans="8:9" x14ac:dyDescent="0.3">
      <c r="H2961">
        <v>0</v>
      </c>
      <c r="I2961" t="s">
        <v>23</v>
      </c>
    </row>
    <row r="2962" spans="8:9" x14ac:dyDescent="0.3">
      <c r="H2962">
        <v>0</v>
      </c>
      <c r="I2962" t="s">
        <v>23</v>
      </c>
    </row>
    <row r="2963" spans="8:9" x14ac:dyDescent="0.3">
      <c r="H2963">
        <v>1</v>
      </c>
      <c r="I2963" t="s">
        <v>23</v>
      </c>
    </row>
    <row r="2964" spans="8:9" x14ac:dyDescent="0.3">
      <c r="H2964">
        <v>0</v>
      </c>
      <c r="I2964" t="s">
        <v>23</v>
      </c>
    </row>
    <row r="2965" spans="8:9" x14ac:dyDescent="0.3">
      <c r="H2965">
        <v>2</v>
      </c>
      <c r="I2965" t="s">
        <v>23</v>
      </c>
    </row>
    <row r="2966" spans="8:9" x14ac:dyDescent="0.3">
      <c r="H2966">
        <v>0</v>
      </c>
      <c r="I2966" t="s">
        <v>23</v>
      </c>
    </row>
    <row r="2967" spans="8:9" x14ac:dyDescent="0.3">
      <c r="H2967">
        <v>0</v>
      </c>
      <c r="I2967" t="s">
        <v>23</v>
      </c>
    </row>
    <row r="2968" spans="8:9" x14ac:dyDescent="0.3">
      <c r="H2968">
        <v>0</v>
      </c>
      <c r="I2968" t="s">
        <v>23</v>
      </c>
    </row>
    <row r="2969" spans="8:9" x14ac:dyDescent="0.3">
      <c r="H2969">
        <v>1</v>
      </c>
      <c r="I2969" t="s">
        <v>23</v>
      </c>
    </row>
    <row r="2970" spans="8:9" x14ac:dyDescent="0.3">
      <c r="H2970">
        <v>1</v>
      </c>
      <c r="I2970" t="s">
        <v>23</v>
      </c>
    </row>
    <row r="2971" spans="8:9" x14ac:dyDescent="0.3">
      <c r="H2971">
        <v>0</v>
      </c>
      <c r="I2971" t="s">
        <v>23</v>
      </c>
    </row>
    <row r="2972" spans="8:9" x14ac:dyDescent="0.3">
      <c r="H2972">
        <v>0</v>
      </c>
      <c r="I2972" t="s">
        <v>23</v>
      </c>
    </row>
    <row r="2973" spans="8:9" x14ac:dyDescent="0.3">
      <c r="H2973">
        <v>1</v>
      </c>
      <c r="I2973" t="s">
        <v>23</v>
      </c>
    </row>
    <row r="2974" spans="8:9" x14ac:dyDescent="0.3">
      <c r="H2974">
        <v>2</v>
      </c>
      <c r="I2974" t="s">
        <v>23</v>
      </c>
    </row>
    <row r="2975" spans="8:9" x14ac:dyDescent="0.3">
      <c r="H2975">
        <v>3</v>
      </c>
      <c r="I2975" t="s">
        <v>23</v>
      </c>
    </row>
    <row r="2976" spans="8:9" x14ac:dyDescent="0.3">
      <c r="H2976">
        <v>1</v>
      </c>
      <c r="I2976" t="s">
        <v>23</v>
      </c>
    </row>
    <row r="2977" spans="8:9" x14ac:dyDescent="0.3">
      <c r="H2977">
        <v>3</v>
      </c>
      <c r="I2977" t="s">
        <v>23</v>
      </c>
    </row>
    <row r="2978" spans="8:9" x14ac:dyDescent="0.3">
      <c r="H2978">
        <v>0</v>
      </c>
      <c r="I2978" t="s">
        <v>23</v>
      </c>
    </row>
    <row r="2979" spans="8:9" x14ac:dyDescent="0.3">
      <c r="H2979">
        <v>0</v>
      </c>
      <c r="I2979" t="s">
        <v>23</v>
      </c>
    </row>
    <row r="2980" spans="8:9" x14ac:dyDescent="0.3">
      <c r="H2980">
        <v>0</v>
      </c>
      <c r="I2980" t="s">
        <v>23</v>
      </c>
    </row>
    <row r="2981" spans="8:9" x14ac:dyDescent="0.3">
      <c r="H2981">
        <v>1</v>
      </c>
      <c r="I2981" t="s">
        <v>23</v>
      </c>
    </row>
    <row r="2982" spans="8:9" x14ac:dyDescent="0.3">
      <c r="H2982">
        <v>0</v>
      </c>
      <c r="I2982" t="s">
        <v>23</v>
      </c>
    </row>
    <row r="2983" spans="8:9" x14ac:dyDescent="0.3">
      <c r="H2983">
        <v>1</v>
      </c>
      <c r="I2983" t="s">
        <v>23</v>
      </c>
    </row>
    <row r="2984" spans="8:9" x14ac:dyDescent="0.3">
      <c r="H2984">
        <v>0</v>
      </c>
      <c r="I2984" t="s">
        <v>23</v>
      </c>
    </row>
    <row r="2985" spans="8:9" x14ac:dyDescent="0.3">
      <c r="H2985">
        <v>0</v>
      </c>
      <c r="I2985" t="s">
        <v>23</v>
      </c>
    </row>
    <row r="2986" spans="8:9" x14ac:dyDescent="0.3">
      <c r="H2986">
        <v>0</v>
      </c>
      <c r="I2986" t="s">
        <v>23</v>
      </c>
    </row>
    <row r="2987" spans="8:9" x14ac:dyDescent="0.3">
      <c r="H2987">
        <v>1</v>
      </c>
      <c r="I2987" t="s">
        <v>23</v>
      </c>
    </row>
    <row r="2988" spans="8:9" x14ac:dyDescent="0.3">
      <c r="H2988">
        <v>1</v>
      </c>
      <c r="I2988" t="s">
        <v>23</v>
      </c>
    </row>
    <row r="2989" spans="8:9" x14ac:dyDescent="0.3">
      <c r="H2989">
        <v>1</v>
      </c>
      <c r="I2989" t="s">
        <v>23</v>
      </c>
    </row>
    <row r="2990" spans="8:9" x14ac:dyDescent="0.3">
      <c r="H2990">
        <v>2</v>
      </c>
      <c r="I2990" t="s">
        <v>23</v>
      </c>
    </row>
    <row r="2991" spans="8:9" x14ac:dyDescent="0.3">
      <c r="H2991">
        <v>0</v>
      </c>
      <c r="I2991" t="s">
        <v>23</v>
      </c>
    </row>
    <row r="2992" spans="8:9" x14ac:dyDescent="0.3">
      <c r="H2992">
        <v>1</v>
      </c>
      <c r="I2992" t="s">
        <v>23</v>
      </c>
    </row>
    <row r="2993" spans="8:9" x14ac:dyDescent="0.3">
      <c r="H2993">
        <v>0</v>
      </c>
      <c r="I2993" t="s">
        <v>23</v>
      </c>
    </row>
    <row r="2994" spans="8:9" x14ac:dyDescent="0.3">
      <c r="H2994">
        <v>0</v>
      </c>
      <c r="I2994" t="s">
        <v>23</v>
      </c>
    </row>
    <row r="2995" spans="8:9" x14ac:dyDescent="0.3">
      <c r="H2995">
        <v>0</v>
      </c>
      <c r="I2995" t="s">
        <v>23</v>
      </c>
    </row>
    <row r="2996" spans="8:9" x14ac:dyDescent="0.3">
      <c r="H2996">
        <v>0</v>
      </c>
      <c r="I2996" t="s">
        <v>23</v>
      </c>
    </row>
    <row r="2997" spans="8:9" x14ac:dyDescent="0.3">
      <c r="H2997">
        <v>0</v>
      </c>
      <c r="I2997" t="s">
        <v>23</v>
      </c>
    </row>
    <row r="2998" spans="8:9" x14ac:dyDescent="0.3">
      <c r="H2998">
        <v>3</v>
      </c>
      <c r="I2998" t="s">
        <v>23</v>
      </c>
    </row>
    <row r="2999" spans="8:9" x14ac:dyDescent="0.3">
      <c r="H2999">
        <v>1</v>
      </c>
      <c r="I2999" t="s">
        <v>23</v>
      </c>
    </row>
    <row r="3000" spans="8:9" x14ac:dyDescent="0.3">
      <c r="H3000">
        <v>0</v>
      </c>
      <c r="I3000" t="s">
        <v>23</v>
      </c>
    </row>
    <row r="3001" spans="8:9" x14ac:dyDescent="0.3">
      <c r="H3001">
        <v>1</v>
      </c>
      <c r="I3001" t="s">
        <v>23</v>
      </c>
    </row>
    <row r="3002" spans="8:9" x14ac:dyDescent="0.3">
      <c r="H3002">
        <v>1</v>
      </c>
      <c r="I3002" t="s">
        <v>23</v>
      </c>
    </row>
    <row r="3003" spans="8:9" x14ac:dyDescent="0.3">
      <c r="H3003">
        <v>0</v>
      </c>
      <c r="I3003" t="s">
        <v>23</v>
      </c>
    </row>
    <row r="3004" spans="8:9" x14ac:dyDescent="0.3">
      <c r="H3004">
        <v>1</v>
      </c>
      <c r="I3004" t="s">
        <v>23</v>
      </c>
    </row>
    <row r="3005" spans="8:9" x14ac:dyDescent="0.3">
      <c r="H3005">
        <v>2</v>
      </c>
      <c r="I3005" t="s">
        <v>23</v>
      </c>
    </row>
    <row r="3006" spans="8:9" x14ac:dyDescent="0.3">
      <c r="H3006">
        <v>1</v>
      </c>
      <c r="I3006" t="s">
        <v>23</v>
      </c>
    </row>
    <row r="3007" spans="8:9" x14ac:dyDescent="0.3">
      <c r="H3007">
        <v>1</v>
      </c>
      <c r="I3007" t="s">
        <v>23</v>
      </c>
    </row>
    <row r="3008" spans="8:9" x14ac:dyDescent="0.3">
      <c r="H3008">
        <v>0</v>
      </c>
      <c r="I3008" t="s">
        <v>23</v>
      </c>
    </row>
    <row r="3009" spans="8:9" x14ac:dyDescent="0.3">
      <c r="H3009">
        <v>1</v>
      </c>
      <c r="I3009" t="s">
        <v>23</v>
      </c>
    </row>
    <row r="3010" spans="8:9" x14ac:dyDescent="0.3">
      <c r="H3010">
        <v>0</v>
      </c>
      <c r="I3010" t="s">
        <v>23</v>
      </c>
    </row>
    <row r="3011" spans="8:9" x14ac:dyDescent="0.3">
      <c r="H3011">
        <v>1</v>
      </c>
      <c r="I3011" t="s">
        <v>23</v>
      </c>
    </row>
    <row r="3012" spans="8:9" x14ac:dyDescent="0.3">
      <c r="H3012">
        <v>1</v>
      </c>
      <c r="I3012" t="s">
        <v>23</v>
      </c>
    </row>
    <row r="3013" spans="8:9" x14ac:dyDescent="0.3">
      <c r="H3013">
        <v>1</v>
      </c>
      <c r="I3013" t="s">
        <v>23</v>
      </c>
    </row>
    <row r="3014" spans="8:9" x14ac:dyDescent="0.3">
      <c r="H3014">
        <v>1</v>
      </c>
      <c r="I3014" t="s">
        <v>23</v>
      </c>
    </row>
    <row r="3015" spans="8:9" x14ac:dyDescent="0.3">
      <c r="H3015">
        <v>1</v>
      </c>
      <c r="I3015" t="s">
        <v>23</v>
      </c>
    </row>
    <row r="3016" spans="8:9" x14ac:dyDescent="0.3">
      <c r="H3016">
        <v>0</v>
      </c>
      <c r="I3016" t="s">
        <v>23</v>
      </c>
    </row>
    <row r="3017" spans="8:9" x14ac:dyDescent="0.3">
      <c r="H3017">
        <v>1</v>
      </c>
      <c r="I3017" t="s">
        <v>23</v>
      </c>
    </row>
    <row r="3018" spans="8:9" x14ac:dyDescent="0.3">
      <c r="H3018">
        <v>1</v>
      </c>
      <c r="I3018" t="s">
        <v>23</v>
      </c>
    </row>
    <row r="3019" spans="8:9" x14ac:dyDescent="0.3">
      <c r="H3019">
        <v>0</v>
      </c>
      <c r="I3019" t="s">
        <v>23</v>
      </c>
    </row>
    <row r="3020" spans="8:9" x14ac:dyDescent="0.3">
      <c r="H3020">
        <v>0</v>
      </c>
      <c r="I3020" t="s">
        <v>23</v>
      </c>
    </row>
    <row r="3021" spans="8:9" x14ac:dyDescent="0.3">
      <c r="H3021">
        <v>1</v>
      </c>
      <c r="I3021" t="s">
        <v>23</v>
      </c>
    </row>
    <row r="3022" spans="8:9" x14ac:dyDescent="0.3">
      <c r="H3022">
        <v>0</v>
      </c>
      <c r="I3022" t="s">
        <v>23</v>
      </c>
    </row>
    <row r="3023" spans="8:9" x14ac:dyDescent="0.3">
      <c r="H3023">
        <v>0</v>
      </c>
      <c r="I3023" t="s">
        <v>23</v>
      </c>
    </row>
    <row r="3024" spans="8:9" x14ac:dyDescent="0.3">
      <c r="H3024">
        <v>2</v>
      </c>
      <c r="I3024" t="s">
        <v>23</v>
      </c>
    </row>
    <row r="3025" spans="8:9" x14ac:dyDescent="0.3">
      <c r="H3025">
        <v>1</v>
      </c>
      <c r="I3025" t="s">
        <v>23</v>
      </c>
    </row>
    <row r="3026" spans="8:9" x14ac:dyDescent="0.3">
      <c r="H3026">
        <v>0</v>
      </c>
      <c r="I3026" t="s">
        <v>23</v>
      </c>
    </row>
    <row r="3027" spans="8:9" x14ac:dyDescent="0.3">
      <c r="H3027">
        <v>0</v>
      </c>
      <c r="I3027" t="s">
        <v>23</v>
      </c>
    </row>
    <row r="3028" spans="8:9" x14ac:dyDescent="0.3">
      <c r="H3028">
        <v>3</v>
      </c>
      <c r="I3028" t="s">
        <v>23</v>
      </c>
    </row>
    <row r="3029" spans="8:9" x14ac:dyDescent="0.3">
      <c r="H3029">
        <v>1</v>
      </c>
      <c r="I3029" t="s">
        <v>23</v>
      </c>
    </row>
    <row r="3030" spans="8:9" x14ac:dyDescent="0.3">
      <c r="H3030">
        <v>0</v>
      </c>
      <c r="I3030" t="s">
        <v>23</v>
      </c>
    </row>
    <row r="3031" spans="8:9" x14ac:dyDescent="0.3">
      <c r="H3031">
        <v>0</v>
      </c>
      <c r="I3031" t="s">
        <v>23</v>
      </c>
    </row>
    <row r="3032" spans="8:9" x14ac:dyDescent="0.3">
      <c r="H3032">
        <v>1</v>
      </c>
      <c r="I3032" t="s">
        <v>23</v>
      </c>
    </row>
    <row r="3033" spans="8:9" x14ac:dyDescent="0.3">
      <c r="H3033">
        <v>2</v>
      </c>
      <c r="I3033" t="s">
        <v>23</v>
      </c>
    </row>
    <row r="3034" spans="8:9" x14ac:dyDescent="0.3">
      <c r="H3034">
        <v>1</v>
      </c>
      <c r="I3034" t="s">
        <v>23</v>
      </c>
    </row>
    <row r="3035" spans="8:9" x14ac:dyDescent="0.3">
      <c r="H3035">
        <v>0</v>
      </c>
      <c r="I3035" t="s">
        <v>23</v>
      </c>
    </row>
    <row r="3036" spans="8:9" x14ac:dyDescent="0.3">
      <c r="H3036">
        <v>0</v>
      </c>
      <c r="I3036" t="s">
        <v>23</v>
      </c>
    </row>
    <row r="3037" spans="8:9" x14ac:dyDescent="0.3">
      <c r="H3037">
        <v>1</v>
      </c>
      <c r="I3037" t="s">
        <v>23</v>
      </c>
    </row>
    <row r="3038" spans="8:9" x14ac:dyDescent="0.3">
      <c r="H3038">
        <v>0</v>
      </c>
      <c r="I3038" t="s">
        <v>23</v>
      </c>
    </row>
    <row r="3039" spans="8:9" x14ac:dyDescent="0.3">
      <c r="H3039">
        <v>0</v>
      </c>
      <c r="I3039" t="s">
        <v>23</v>
      </c>
    </row>
    <row r="3040" spans="8:9" x14ac:dyDescent="0.3">
      <c r="H3040">
        <v>1</v>
      </c>
      <c r="I3040" t="s">
        <v>23</v>
      </c>
    </row>
    <row r="3041" spans="8:9" x14ac:dyDescent="0.3">
      <c r="H3041">
        <v>0</v>
      </c>
      <c r="I3041" t="s">
        <v>23</v>
      </c>
    </row>
    <row r="3042" spans="8:9" x14ac:dyDescent="0.3">
      <c r="H3042">
        <v>1</v>
      </c>
      <c r="I3042" t="s">
        <v>23</v>
      </c>
    </row>
    <row r="3043" spans="8:9" x14ac:dyDescent="0.3">
      <c r="H3043">
        <v>0</v>
      </c>
      <c r="I3043" t="s">
        <v>23</v>
      </c>
    </row>
    <row r="3044" spans="8:9" x14ac:dyDescent="0.3">
      <c r="H3044">
        <v>2</v>
      </c>
      <c r="I3044" t="s">
        <v>23</v>
      </c>
    </row>
    <row r="3045" spans="8:9" x14ac:dyDescent="0.3">
      <c r="H3045">
        <v>1</v>
      </c>
      <c r="I3045" t="s">
        <v>23</v>
      </c>
    </row>
    <row r="3046" spans="8:9" x14ac:dyDescent="0.3">
      <c r="H3046">
        <v>1</v>
      </c>
      <c r="I3046" t="s">
        <v>23</v>
      </c>
    </row>
    <row r="3047" spans="8:9" x14ac:dyDescent="0.3">
      <c r="H3047">
        <v>0</v>
      </c>
      <c r="I3047" t="s">
        <v>23</v>
      </c>
    </row>
    <row r="3048" spans="8:9" x14ac:dyDescent="0.3">
      <c r="H3048">
        <v>3</v>
      </c>
      <c r="I3048" t="s">
        <v>23</v>
      </c>
    </row>
    <row r="3049" spans="8:9" x14ac:dyDescent="0.3">
      <c r="H3049">
        <v>1</v>
      </c>
      <c r="I3049" t="s">
        <v>23</v>
      </c>
    </row>
    <row r="3050" spans="8:9" x14ac:dyDescent="0.3">
      <c r="H3050">
        <v>0</v>
      </c>
      <c r="I3050" t="s">
        <v>23</v>
      </c>
    </row>
    <row r="3051" spans="8:9" x14ac:dyDescent="0.3">
      <c r="H3051">
        <v>1</v>
      </c>
      <c r="I3051" t="s">
        <v>23</v>
      </c>
    </row>
    <row r="3052" spans="8:9" x14ac:dyDescent="0.3">
      <c r="H3052">
        <v>1</v>
      </c>
      <c r="I3052" t="s">
        <v>23</v>
      </c>
    </row>
    <row r="3053" spans="8:9" x14ac:dyDescent="0.3">
      <c r="H3053">
        <v>0</v>
      </c>
      <c r="I3053" t="s">
        <v>23</v>
      </c>
    </row>
    <row r="3054" spans="8:9" x14ac:dyDescent="0.3">
      <c r="H3054">
        <v>0</v>
      </c>
      <c r="I3054" t="s">
        <v>23</v>
      </c>
    </row>
    <row r="3055" spans="8:9" x14ac:dyDescent="0.3">
      <c r="H3055">
        <v>0</v>
      </c>
      <c r="I3055" t="s">
        <v>23</v>
      </c>
    </row>
    <row r="3056" spans="8:9" x14ac:dyDescent="0.3">
      <c r="H3056">
        <v>0</v>
      </c>
      <c r="I3056" t="s">
        <v>23</v>
      </c>
    </row>
    <row r="3057" spans="8:9" x14ac:dyDescent="0.3">
      <c r="H3057">
        <v>0</v>
      </c>
      <c r="I3057" t="s">
        <v>23</v>
      </c>
    </row>
    <row r="3058" spans="8:9" x14ac:dyDescent="0.3">
      <c r="H3058">
        <v>0</v>
      </c>
      <c r="I3058" t="s">
        <v>23</v>
      </c>
    </row>
    <row r="3059" spans="8:9" x14ac:dyDescent="0.3">
      <c r="H3059">
        <v>0</v>
      </c>
      <c r="I3059" t="s">
        <v>23</v>
      </c>
    </row>
    <row r="3060" spans="8:9" x14ac:dyDescent="0.3">
      <c r="H3060">
        <v>0</v>
      </c>
      <c r="I3060" t="s">
        <v>23</v>
      </c>
    </row>
    <row r="3061" spans="8:9" x14ac:dyDescent="0.3">
      <c r="H3061">
        <v>1</v>
      </c>
      <c r="I3061" t="s">
        <v>23</v>
      </c>
    </row>
    <row r="3062" spans="8:9" x14ac:dyDescent="0.3">
      <c r="H3062">
        <v>0</v>
      </c>
      <c r="I3062" t="s">
        <v>23</v>
      </c>
    </row>
    <row r="3063" spans="8:9" x14ac:dyDescent="0.3">
      <c r="H3063">
        <v>0</v>
      </c>
      <c r="I3063" t="s">
        <v>23</v>
      </c>
    </row>
    <row r="3064" spans="8:9" x14ac:dyDescent="0.3">
      <c r="H3064">
        <v>2</v>
      </c>
      <c r="I3064" t="s">
        <v>23</v>
      </c>
    </row>
    <row r="3065" spans="8:9" x14ac:dyDescent="0.3">
      <c r="H3065">
        <v>1</v>
      </c>
      <c r="I3065" t="s">
        <v>23</v>
      </c>
    </row>
    <row r="3066" spans="8:9" x14ac:dyDescent="0.3">
      <c r="H3066">
        <v>1</v>
      </c>
      <c r="I3066" t="s">
        <v>23</v>
      </c>
    </row>
    <row r="3067" spans="8:9" x14ac:dyDescent="0.3">
      <c r="H3067">
        <v>1</v>
      </c>
      <c r="I3067" t="s">
        <v>23</v>
      </c>
    </row>
    <row r="3068" spans="8:9" x14ac:dyDescent="0.3">
      <c r="H3068">
        <v>0</v>
      </c>
      <c r="I3068" t="s">
        <v>23</v>
      </c>
    </row>
    <row r="3069" spans="8:9" x14ac:dyDescent="0.3">
      <c r="H3069">
        <v>0</v>
      </c>
      <c r="I3069" t="s">
        <v>23</v>
      </c>
    </row>
    <row r="3070" spans="8:9" x14ac:dyDescent="0.3">
      <c r="H3070">
        <v>0</v>
      </c>
      <c r="I3070" t="s">
        <v>23</v>
      </c>
    </row>
    <row r="3071" spans="8:9" x14ac:dyDescent="0.3">
      <c r="H3071">
        <v>1</v>
      </c>
      <c r="I3071" t="s">
        <v>23</v>
      </c>
    </row>
    <row r="3072" spans="8:9" x14ac:dyDescent="0.3">
      <c r="H3072">
        <v>1</v>
      </c>
      <c r="I3072" t="s">
        <v>23</v>
      </c>
    </row>
    <row r="3073" spans="8:9" x14ac:dyDescent="0.3">
      <c r="H3073">
        <v>1</v>
      </c>
      <c r="I3073" t="s">
        <v>23</v>
      </c>
    </row>
    <row r="3074" spans="8:9" x14ac:dyDescent="0.3">
      <c r="H3074">
        <v>0</v>
      </c>
      <c r="I3074" t="s">
        <v>23</v>
      </c>
    </row>
    <row r="3075" spans="8:9" x14ac:dyDescent="0.3">
      <c r="H3075">
        <v>0</v>
      </c>
      <c r="I3075" t="s">
        <v>23</v>
      </c>
    </row>
    <row r="3076" spans="8:9" x14ac:dyDescent="0.3">
      <c r="H3076">
        <v>1</v>
      </c>
      <c r="I3076" t="s">
        <v>23</v>
      </c>
    </row>
    <row r="3077" spans="8:9" x14ac:dyDescent="0.3">
      <c r="H3077">
        <v>0</v>
      </c>
      <c r="I3077" t="s">
        <v>23</v>
      </c>
    </row>
    <row r="3078" spans="8:9" x14ac:dyDescent="0.3">
      <c r="H3078">
        <v>3</v>
      </c>
      <c r="I3078" t="s">
        <v>23</v>
      </c>
    </row>
    <row r="3079" spans="8:9" x14ac:dyDescent="0.3">
      <c r="H3079">
        <v>0</v>
      </c>
      <c r="I3079" t="s">
        <v>23</v>
      </c>
    </row>
    <row r="3080" spans="8:9" x14ac:dyDescent="0.3">
      <c r="H3080">
        <v>2</v>
      </c>
      <c r="I3080" t="s">
        <v>23</v>
      </c>
    </row>
    <row r="3081" spans="8:9" x14ac:dyDescent="0.3">
      <c r="H3081">
        <v>2</v>
      </c>
      <c r="I3081" t="s">
        <v>23</v>
      </c>
    </row>
    <row r="3082" spans="8:9" x14ac:dyDescent="0.3">
      <c r="H3082">
        <v>1</v>
      </c>
      <c r="I3082" t="s">
        <v>23</v>
      </c>
    </row>
    <row r="3083" spans="8:9" x14ac:dyDescent="0.3">
      <c r="H3083">
        <v>1</v>
      </c>
      <c r="I3083" t="s">
        <v>23</v>
      </c>
    </row>
    <row r="3084" spans="8:9" x14ac:dyDescent="0.3">
      <c r="H3084">
        <v>1</v>
      </c>
      <c r="I3084" t="s">
        <v>23</v>
      </c>
    </row>
    <row r="3085" spans="8:9" x14ac:dyDescent="0.3">
      <c r="H3085">
        <v>1</v>
      </c>
      <c r="I3085" t="s">
        <v>23</v>
      </c>
    </row>
    <row r="3086" spans="8:9" x14ac:dyDescent="0.3">
      <c r="H3086">
        <v>1</v>
      </c>
      <c r="I3086" t="s">
        <v>23</v>
      </c>
    </row>
    <row r="3087" spans="8:9" x14ac:dyDescent="0.3">
      <c r="H3087">
        <v>2</v>
      </c>
      <c r="I3087" t="s">
        <v>23</v>
      </c>
    </row>
    <row r="3088" spans="8:9" x14ac:dyDescent="0.3">
      <c r="H3088">
        <v>0</v>
      </c>
      <c r="I3088" t="s">
        <v>23</v>
      </c>
    </row>
    <row r="3089" spans="8:9" x14ac:dyDescent="0.3">
      <c r="H3089">
        <v>0</v>
      </c>
      <c r="I3089" t="s">
        <v>23</v>
      </c>
    </row>
    <row r="3090" spans="8:9" x14ac:dyDescent="0.3">
      <c r="H3090">
        <v>2</v>
      </c>
      <c r="I3090" t="s">
        <v>23</v>
      </c>
    </row>
    <row r="3091" spans="8:9" x14ac:dyDescent="0.3">
      <c r="H3091">
        <v>1</v>
      </c>
      <c r="I3091" t="s">
        <v>23</v>
      </c>
    </row>
    <row r="3092" spans="8:9" x14ac:dyDescent="0.3">
      <c r="H3092">
        <v>1</v>
      </c>
      <c r="I3092" t="s">
        <v>23</v>
      </c>
    </row>
    <row r="3093" spans="8:9" x14ac:dyDescent="0.3">
      <c r="H3093">
        <v>0</v>
      </c>
      <c r="I3093" t="s">
        <v>23</v>
      </c>
    </row>
    <row r="3094" spans="8:9" x14ac:dyDescent="0.3">
      <c r="H3094">
        <v>0</v>
      </c>
      <c r="I3094" t="s">
        <v>23</v>
      </c>
    </row>
    <row r="3095" spans="8:9" x14ac:dyDescent="0.3">
      <c r="H3095">
        <v>1</v>
      </c>
      <c r="I3095" t="s">
        <v>23</v>
      </c>
    </row>
    <row r="3096" spans="8:9" x14ac:dyDescent="0.3">
      <c r="H3096">
        <v>0</v>
      </c>
      <c r="I3096" t="s">
        <v>23</v>
      </c>
    </row>
    <row r="3097" spans="8:9" x14ac:dyDescent="0.3">
      <c r="H3097">
        <v>0</v>
      </c>
      <c r="I3097" t="s">
        <v>23</v>
      </c>
    </row>
    <row r="3098" spans="8:9" x14ac:dyDescent="0.3">
      <c r="H3098">
        <v>2</v>
      </c>
      <c r="I3098" t="s">
        <v>23</v>
      </c>
    </row>
    <row r="3099" spans="8:9" x14ac:dyDescent="0.3">
      <c r="H3099">
        <v>1</v>
      </c>
      <c r="I3099" t="s">
        <v>23</v>
      </c>
    </row>
    <row r="3100" spans="8:9" x14ac:dyDescent="0.3">
      <c r="H3100">
        <v>2</v>
      </c>
      <c r="I3100" t="s">
        <v>23</v>
      </c>
    </row>
    <row r="3101" spans="8:9" x14ac:dyDescent="0.3">
      <c r="H3101">
        <v>1</v>
      </c>
      <c r="I3101" t="s">
        <v>23</v>
      </c>
    </row>
    <row r="3102" spans="8:9" x14ac:dyDescent="0.3">
      <c r="H3102">
        <v>0</v>
      </c>
      <c r="I3102" t="s">
        <v>23</v>
      </c>
    </row>
    <row r="3103" spans="8:9" x14ac:dyDescent="0.3">
      <c r="H3103">
        <v>1</v>
      </c>
      <c r="I3103" t="s">
        <v>23</v>
      </c>
    </row>
    <row r="3104" spans="8:9" x14ac:dyDescent="0.3">
      <c r="H3104">
        <v>1</v>
      </c>
      <c r="I3104" t="s">
        <v>23</v>
      </c>
    </row>
    <row r="3105" spans="8:9" x14ac:dyDescent="0.3">
      <c r="H3105">
        <v>1</v>
      </c>
      <c r="I3105" t="s">
        <v>23</v>
      </c>
    </row>
    <row r="3106" spans="8:9" x14ac:dyDescent="0.3">
      <c r="H3106">
        <v>0</v>
      </c>
      <c r="I3106" t="s">
        <v>23</v>
      </c>
    </row>
    <row r="3107" spans="8:9" x14ac:dyDescent="0.3">
      <c r="H3107">
        <v>2</v>
      </c>
      <c r="I3107" t="s">
        <v>23</v>
      </c>
    </row>
    <row r="3108" spans="8:9" x14ac:dyDescent="0.3">
      <c r="H3108">
        <v>1</v>
      </c>
      <c r="I3108" t="s">
        <v>23</v>
      </c>
    </row>
    <row r="3109" spans="8:9" x14ac:dyDescent="0.3">
      <c r="H3109">
        <v>1</v>
      </c>
      <c r="I3109" t="s">
        <v>23</v>
      </c>
    </row>
    <row r="3110" spans="8:9" x14ac:dyDescent="0.3">
      <c r="H3110">
        <v>0</v>
      </c>
      <c r="I3110" t="s">
        <v>23</v>
      </c>
    </row>
    <row r="3111" spans="8:9" x14ac:dyDescent="0.3">
      <c r="H3111">
        <v>0</v>
      </c>
      <c r="I3111" t="s">
        <v>23</v>
      </c>
    </row>
    <row r="3112" spans="8:9" x14ac:dyDescent="0.3">
      <c r="H3112">
        <v>1</v>
      </c>
      <c r="I3112" t="s">
        <v>23</v>
      </c>
    </row>
    <row r="3113" spans="8:9" x14ac:dyDescent="0.3">
      <c r="H3113">
        <v>0</v>
      </c>
      <c r="I3113" t="s">
        <v>23</v>
      </c>
    </row>
    <row r="3114" spans="8:9" x14ac:dyDescent="0.3">
      <c r="H3114">
        <v>1</v>
      </c>
      <c r="I3114" t="s">
        <v>23</v>
      </c>
    </row>
    <row r="3115" spans="8:9" x14ac:dyDescent="0.3">
      <c r="H3115">
        <v>1</v>
      </c>
      <c r="I3115" t="s">
        <v>23</v>
      </c>
    </row>
    <row r="3116" spans="8:9" x14ac:dyDescent="0.3">
      <c r="H3116">
        <v>0</v>
      </c>
      <c r="I3116" t="s">
        <v>23</v>
      </c>
    </row>
    <row r="3117" spans="8:9" x14ac:dyDescent="0.3">
      <c r="H3117">
        <v>0</v>
      </c>
      <c r="I3117" t="s">
        <v>23</v>
      </c>
    </row>
    <row r="3118" spans="8:9" x14ac:dyDescent="0.3">
      <c r="H3118">
        <v>0</v>
      </c>
      <c r="I3118" t="s">
        <v>23</v>
      </c>
    </row>
    <row r="3119" spans="8:9" x14ac:dyDescent="0.3">
      <c r="H3119">
        <v>1</v>
      </c>
      <c r="I3119" t="s">
        <v>23</v>
      </c>
    </row>
    <row r="3120" spans="8:9" x14ac:dyDescent="0.3">
      <c r="H3120">
        <v>0</v>
      </c>
      <c r="I3120" t="s">
        <v>23</v>
      </c>
    </row>
    <row r="3121" spans="8:9" x14ac:dyDescent="0.3">
      <c r="H3121">
        <v>3</v>
      </c>
      <c r="I3121" t="s">
        <v>23</v>
      </c>
    </row>
    <row r="3122" spans="8:9" x14ac:dyDescent="0.3">
      <c r="H3122">
        <v>1</v>
      </c>
      <c r="I3122" t="s">
        <v>23</v>
      </c>
    </row>
    <row r="3123" spans="8:9" x14ac:dyDescent="0.3">
      <c r="H3123">
        <v>0</v>
      </c>
      <c r="I3123" t="s">
        <v>23</v>
      </c>
    </row>
    <row r="3124" spans="8:9" x14ac:dyDescent="0.3">
      <c r="H3124">
        <v>2</v>
      </c>
      <c r="I3124" t="s">
        <v>23</v>
      </c>
    </row>
    <row r="3125" spans="8:9" x14ac:dyDescent="0.3">
      <c r="H3125">
        <v>2</v>
      </c>
      <c r="I3125" t="s">
        <v>23</v>
      </c>
    </row>
    <row r="3126" spans="8:9" x14ac:dyDescent="0.3">
      <c r="H3126">
        <v>1</v>
      </c>
      <c r="I3126" t="s">
        <v>23</v>
      </c>
    </row>
    <row r="3127" spans="8:9" x14ac:dyDescent="0.3">
      <c r="H3127">
        <v>0</v>
      </c>
      <c r="I3127" t="s">
        <v>23</v>
      </c>
    </row>
    <row r="3128" spans="8:9" x14ac:dyDescent="0.3">
      <c r="H3128">
        <v>0</v>
      </c>
      <c r="I3128" t="s">
        <v>23</v>
      </c>
    </row>
    <row r="3129" spans="8:9" x14ac:dyDescent="0.3">
      <c r="H3129">
        <v>0</v>
      </c>
      <c r="I3129" t="s">
        <v>23</v>
      </c>
    </row>
    <row r="3130" spans="8:9" x14ac:dyDescent="0.3">
      <c r="H3130">
        <v>1</v>
      </c>
      <c r="I3130" t="s">
        <v>23</v>
      </c>
    </row>
    <row r="3131" spans="8:9" x14ac:dyDescent="0.3">
      <c r="H3131">
        <v>1</v>
      </c>
      <c r="I3131" t="s">
        <v>23</v>
      </c>
    </row>
    <row r="3132" spans="8:9" x14ac:dyDescent="0.3">
      <c r="H3132">
        <v>1</v>
      </c>
      <c r="I3132" t="s">
        <v>23</v>
      </c>
    </row>
    <row r="3133" spans="8:9" x14ac:dyDescent="0.3">
      <c r="H3133">
        <v>0</v>
      </c>
      <c r="I3133" t="s">
        <v>23</v>
      </c>
    </row>
    <row r="3134" spans="8:9" x14ac:dyDescent="0.3">
      <c r="H3134">
        <v>1</v>
      </c>
      <c r="I3134" t="s">
        <v>23</v>
      </c>
    </row>
    <row r="3135" spans="8:9" x14ac:dyDescent="0.3">
      <c r="H3135">
        <v>1</v>
      </c>
      <c r="I3135" t="s">
        <v>23</v>
      </c>
    </row>
    <row r="3136" spans="8:9" x14ac:dyDescent="0.3">
      <c r="H3136">
        <v>2</v>
      </c>
      <c r="I3136" t="s">
        <v>23</v>
      </c>
    </row>
    <row r="3137" spans="8:9" x14ac:dyDescent="0.3">
      <c r="H3137">
        <v>0</v>
      </c>
      <c r="I3137" t="s">
        <v>23</v>
      </c>
    </row>
    <row r="3138" spans="8:9" x14ac:dyDescent="0.3">
      <c r="H3138">
        <v>0</v>
      </c>
      <c r="I3138" t="s">
        <v>23</v>
      </c>
    </row>
    <row r="3139" spans="8:9" x14ac:dyDescent="0.3">
      <c r="H3139">
        <v>0</v>
      </c>
      <c r="I3139" t="s">
        <v>23</v>
      </c>
    </row>
    <row r="3140" spans="8:9" x14ac:dyDescent="0.3">
      <c r="H3140">
        <v>0</v>
      </c>
      <c r="I3140" t="s">
        <v>23</v>
      </c>
    </row>
    <row r="3141" spans="8:9" x14ac:dyDescent="0.3">
      <c r="H3141">
        <v>0</v>
      </c>
      <c r="I3141" t="s">
        <v>23</v>
      </c>
    </row>
    <row r="3142" spans="8:9" x14ac:dyDescent="0.3">
      <c r="H3142">
        <v>0</v>
      </c>
      <c r="I3142" t="s">
        <v>23</v>
      </c>
    </row>
    <row r="3143" spans="8:9" x14ac:dyDescent="0.3">
      <c r="H3143">
        <v>3</v>
      </c>
      <c r="I3143" t="s">
        <v>23</v>
      </c>
    </row>
    <row r="3144" spans="8:9" x14ac:dyDescent="0.3">
      <c r="H3144">
        <v>0</v>
      </c>
      <c r="I3144" t="s">
        <v>23</v>
      </c>
    </row>
    <row r="3145" spans="8:9" x14ac:dyDescent="0.3">
      <c r="H3145">
        <v>0</v>
      </c>
      <c r="I3145" t="s">
        <v>23</v>
      </c>
    </row>
    <row r="3146" spans="8:9" x14ac:dyDescent="0.3">
      <c r="H3146">
        <v>1</v>
      </c>
      <c r="I3146" t="s">
        <v>23</v>
      </c>
    </row>
    <row r="3147" spans="8:9" x14ac:dyDescent="0.3">
      <c r="H3147">
        <v>1</v>
      </c>
      <c r="I3147" t="s">
        <v>23</v>
      </c>
    </row>
    <row r="3148" spans="8:9" x14ac:dyDescent="0.3">
      <c r="H3148">
        <v>0</v>
      </c>
      <c r="I3148" t="s">
        <v>23</v>
      </c>
    </row>
    <row r="3149" spans="8:9" x14ac:dyDescent="0.3">
      <c r="H3149">
        <v>0</v>
      </c>
      <c r="I3149" t="s">
        <v>23</v>
      </c>
    </row>
    <row r="3150" spans="8:9" x14ac:dyDescent="0.3">
      <c r="H3150">
        <v>1</v>
      </c>
      <c r="I3150" t="s">
        <v>23</v>
      </c>
    </row>
    <row r="3151" spans="8:9" x14ac:dyDescent="0.3">
      <c r="H3151">
        <v>1</v>
      </c>
      <c r="I3151" t="s">
        <v>23</v>
      </c>
    </row>
    <row r="3152" spans="8:9" x14ac:dyDescent="0.3">
      <c r="H3152">
        <v>1</v>
      </c>
      <c r="I3152" t="s">
        <v>23</v>
      </c>
    </row>
    <row r="3153" spans="8:9" x14ac:dyDescent="0.3">
      <c r="H3153">
        <v>2</v>
      </c>
      <c r="I3153" t="s">
        <v>23</v>
      </c>
    </row>
    <row r="3154" spans="8:9" x14ac:dyDescent="0.3">
      <c r="H3154">
        <v>3</v>
      </c>
      <c r="I3154" t="s">
        <v>23</v>
      </c>
    </row>
    <row r="3155" spans="8:9" x14ac:dyDescent="0.3">
      <c r="H3155">
        <v>0</v>
      </c>
      <c r="I3155" t="s">
        <v>23</v>
      </c>
    </row>
    <row r="3156" spans="8:9" x14ac:dyDescent="0.3">
      <c r="H3156">
        <v>0</v>
      </c>
      <c r="I3156" t="s">
        <v>23</v>
      </c>
    </row>
    <row r="3157" spans="8:9" x14ac:dyDescent="0.3">
      <c r="H3157">
        <v>3</v>
      </c>
      <c r="I3157" t="s">
        <v>23</v>
      </c>
    </row>
    <row r="3158" spans="8:9" x14ac:dyDescent="0.3">
      <c r="H3158">
        <v>1</v>
      </c>
      <c r="I3158" t="s">
        <v>23</v>
      </c>
    </row>
    <row r="3159" spans="8:9" x14ac:dyDescent="0.3">
      <c r="H3159">
        <v>2</v>
      </c>
      <c r="I3159" t="s">
        <v>23</v>
      </c>
    </row>
    <row r="3160" spans="8:9" x14ac:dyDescent="0.3">
      <c r="H3160">
        <v>1</v>
      </c>
      <c r="I3160" t="s">
        <v>23</v>
      </c>
    </row>
    <row r="3161" spans="8:9" x14ac:dyDescent="0.3">
      <c r="H3161">
        <v>0</v>
      </c>
      <c r="I3161" t="s">
        <v>23</v>
      </c>
    </row>
    <row r="3162" spans="8:9" x14ac:dyDescent="0.3">
      <c r="H3162">
        <v>2</v>
      </c>
      <c r="I3162" t="s">
        <v>23</v>
      </c>
    </row>
    <row r="3163" spans="8:9" x14ac:dyDescent="0.3">
      <c r="H3163">
        <v>0</v>
      </c>
      <c r="I3163" t="s">
        <v>23</v>
      </c>
    </row>
    <row r="3164" spans="8:9" x14ac:dyDescent="0.3">
      <c r="H3164">
        <v>2</v>
      </c>
      <c r="I3164" t="s">
        <v>23</v>
      </c>
    </row>
    <row r="3165" spans="8:9" x14ac:dyDescent="0.3">
      <c r="H3165">
        <v>0</v>
      </c>
      <c r="I3165" t="s">
        <v>23</v>
      </c>
    </row>
    <row r="3166" spans="8:9" x14ac:dyDescent="0.3">
      <c r="H3166">
        <v>0</v>
      </c>
      <c r="I3166" t="s">
        <v>23</v>
      </c>
    </row>
    <row r="3167" spans="8:9" x14ac:dyDescent="0.3">
      <c r="H3167">
        <v>0</v>
      </c>
      <c r="I3167" t="s">
        <v>23</v>
      </c>
    </row>
    <row r="3168" spans="8:9" x14ac:dyDescent="0.3">
      <c r="H3168">
        <v>1</v>
      </c>
      <c r="I3168" t="s">
        <v>23</v>
      </c>
    </row>
    <row r="3169" spans="8:9" x14ac:dyDescent="0.3">
      <c r="H3169">
        <v>1</v>
      </c>
      <c r="I3169" t="s">
        <v>23</v>
      </c>
    </row>
    <row r="3170" spans="8:9" x14ac:dyDescent="0.3">
      <c r="H3170">
        <v>1</v>
      </c>
      <c r="I3170" t="s">
        <v>23</v>
      </c>
    </row>
    <row r="3171" spans="8:9" x14ac:dyDescent="0.3">
      <c r="H3171">
        <v>1</v>
      </c>
      <c r="I3171" t="s">
        <v>23</v>
      </c>
    </row>
    <row r="3172" spans="8:9" x14ac:dyDescent="0.3">
      <c r="H3172">
        <v>1</v>
      </c>
      <c r="I3172" t="s">
        <v>23</v>
      </c>
    </row>
    <row r="3173" spans="8:9" x14ac:dyDescent="0.3">
      <c r="H3173">
        <v>1</v>
      </c>
      <c r="I3173" t="s">
        <v>23</v>
      </c>
    </row>
    <row r="3174" spans="8:9" x14ac:dyDescent="0.3">
      <c r="H3174">
        <v>0</v>
      </c>
      <c r="I3174" t="s">
        <v>23</v>
      </c>
    </row>
    <row r="3175" spans="8:9" x14ac:dyDescent="0.3">
      <c r="H3175">
        <v>0</v>
      </c>
      <c r="I3175" t="s">
        <v>23</v>
      </c>
    </row>
    <row r="3176" spans="8:9" x14ac:dyDescent="0.3">
      <c r="H3176">
        <v>1</v>
      </c>
      <c r="I3176" t="s">
        <v>23</v>
      </c>
    </row>
    <row r="3177" spans="8:9" x14ac:dyDescent="0.3">
      <c r="H3177">
        <v>0</v>
      </c>
      <c r="I3177" t="s">
        <v>23</v>
      </c>
    </row>
    <row r="3178" spans="8:9" x14ac:dyDescent="0.3">
      <c r="H3178">
        <v>0</v>
      </c>
      <c r="I3178" t="s">
        <v>23</v>
      </c>
    </row>
    <row r="3179" spans="8:9" x14ac:dyDescent="0.3">
      <c r="H3179">
        <v>1</v>
      </c>
      <c r="I3179" t="s">
        <v>23</v>
      </c>
    </row>
    <row r="3180" spans="8:9" x14ac:dyDescent="0.3">
      <c r="H3180">
        <v>0</v>
      </c>
      <c r="I3180" t="s">
        <v>23</v>
      </c>
    </row>
    <row r="3181" spans="8:9" x14ac:dyDescent="0.3">
      <c r="H3181">
        <v>0</v>
      </c>
      <c r="I3181" t="s">
        <v>23</v>
      </c>
    </row>
    <row r="3182" spans="8:9" x14ac:dyDescent="0.3">
      <c r="H3182">
        <v>0</v>
      </c>
      <c r="I3182" t="s">
        <v>23</v>
      </c>
    </row>
    <row r="3183" spans="8:9" x14ac:dyDescent="0.3">
      <c r="H3183">
        <v>2</v>
      </c>
      <c r="I3183" t="s">
        <v>23</v>
      </c>
    </row>
    <row r="3184" spans="8:9" x14ac:dyDescent="0.3">
      <c r="H3184">
        <v>0</v>
      </c>
      <c r="I3184" t="s">
        <v>23</v>
      </c>
    </row>
    <row r="3185" spans="8:9" x14ac:dyDescent="0.3">
      <c r="H3185">
        <v>0</v>
      </c>
      <c r="I3185" t="s">
        <v>23</v>
      </c>
    </row>
    <row r="3186" spans="8:9" x14ac:dyDescent="0.3">
      <c r="H3186">
        <v>0</v>
      </c>
      <c r="I3186" t="s">
        <v>23</v>
      </c>
    </row>
    <row r="3187" spans="8:9" x14ac:dyDescent="0.3">
      <c r="H3187">
        <v>0</v>
      </c>
      <c r="I3187" t="s">
        <v>23</v>
      </c>
    </row>
    <row r="3188" spans="8:9" x14ac:dyDescent="0.3">
      <c r="H3188">
        <v>1</v>
      </c>
      <c r="I3188" t="s">
        <v>23</v>
      </c>
    </row>
    <row r="3189" spans="8:9" x14ac:dyDescent="0.3">
      <c r="H3189">
        <v>0</v>
      </c>
      <c r="I3189" t="s">
        <v>23</v>
      </c>
    </row>
    <row r="3190" spans="8:9" x14ac:dyDescent="0.3">
      <c r="H3190">
        <v>0</v>
      </c>
      <c r="I3190" t="s">
        <v>23</v>
      </c>
    </row>
    <row r="3191" spans="8:9" x14ac:dyDescent="0.3">
      <c r="H3191">
        <v>1</v>
      </c>
      <c r="I3191" t="s">
        <v>23</v>
      </c>
    </row>
    <row r="3192" spans="8:9" x14ac:dyDescent="0.3">
      <c r="H3192">
        <v>1</v>
      </c>
      <c r="I3192" t="s">
        <v>23</v>
      </c>
    </row>
    <row r="3193" spans="8:9" x14ac:dyDescent="0.3">
      <c r="H3193">
        <v>0</v>
      </c>
      <c r="I3193" t="s">
        <v>23</v>
      </c>
    </row>
    <row r="3194" spans="8:9" x14ac:dyDescent="0.3">
      <c r="H3194">
        <v>0</v>
      </c>
      <c r="I3194" t="s">
        <v>23</v>
      </c>
    </row>
    <row r="3195" spans="8:9" x14ac:dyDescent="0.3">
      <c r="H3195">
        <v>1</v>
      </c>
      <c r="I3195" t="s">
        <v>23</v>
      </c>
    </row>
    <row r="3196" spans="8:9" x14ac:dyDescent="0.3">
      <c r="H3196">
        <v>1</v>
      </c>
      <c r="I3196" t="s">
        <v>23</v>
      </c>
    </row>
    <row r="3197" spans="8:9" x14ac:dyDescent="0.3">
      <c r="H3197">
        <v>0</v>
      </c>
      <c r="I3197" t="s">
        <v>23</v>
      </c>
    </row>
    <row r="3198" spans="8:9" x14ac:dyDescent="0.3">
      <c r="H3198">
        <v>2</v>
      </c>
      <c r="I3198" t="s">
        <v>23</v>
      </c>
    </row>
    <row r="3199" spans="8:9" x14ac:dyDescent="0.3">
      <c r="H3199">
        <v>0</v>
      </c>
      <c r="I3199" t="s">
        <v>23</v>
      </c>
    </row>
    <row r="3200" spans="8:9" x14ac:dyDescent="0.3">
      <c r="H3200">
        <v>1</v>
      </c>
      <c r="I3200" t="s">
        <v>23</v>
      </c>
    </row>
    <row r="3201" spans="8:9" x14ac:dyDescent="0.3">
      <c r="H3201">
        <v>2</v>
      </c>
      <c r="I3201" t="s">
        <v>23</v>
      </c>
    </row>
    <row r="3202" spans="8:9" x14ac:dyDescent="0.3">
      <c r="H3202">
        <v>1</v>
      </c>
      <c r="I3202" t="s">
        <v>23</v>
      </c>
    </row>
    <row r="3203" spans="8:9" x14ac:dyDescent="0.3">
      <c r="H3203">
        <v>0</v>
      </c>
      <c r="I3203" t="s">
        <v>23</v>
      </c>
    </row>
    <row r="3204" spans="8:9" x14ac:dyDescent="0.3">
      <c r="H3204">
        <v>1</v>
      </c>
      <c r="I3204" t="s">
        <v>23</v>
      </c>
    </row>
    <row r="3205" spans="8:9" x14ac:dyDescent="0.3">
      <c r="H3205">
        <v>1</v>
      </c>
      <c r="I3205" t="s">
        <v>23</v>
      </c>
    </row>
    <row r="3206" spans="8:9" x14ac:dyDescent="0.3">
      <c r="H3206">
        <v>1</v>
      </c>
      <c r="I3206" t="s">
        <v>23</v>
      </c>
    </row>
    <row r="3207" spans="8:9" x14ac:dyDescent="0.3">
      <c r="H3207">
        <v>1</v>
      </c>
      <c r="I3207" t="s">
        <v>23</v>
      </c>
    </row>
    <row r="3208" spans="8:9" x14ac:dyDescent="0.3">
      <c r="H3208">
        <v>1</v>
      </c>
      <c r="I3208" t="s">
        <v>23</v>
      </c>
    </row>
    <row r="3209" spans="8:9" x14ac:dyDescent="0.3">
      <c r="H3209">
        <v>1</v>
      </c>
      <c r="I3209" t="s">
        <v>23</v>
      </c>
    </row>
    <row r="3210" spans="8:9" x14ac:dyDescent="0.3">
      <c r="H3210">
        <v>0</v>
      </c>
      <c r="I3210" t="s">
        <v>23</v>
      </c>
    </row>
    <row r="3211" spans="8:9" x14ac:dyDescent="0.3">
      <c r="H3211">
        <v>0</v>
      </c>
      <c r="I3211" t="s">
        <v>23</v>
      </c>
    </row>
    <row r="3212" spans="8:9" x14ac:dyDescent="0.3">
      <c r="H3212">
        <v>2</v>
      </c>
      <c r="I3212" t="s">
        <v>23</v>
      </c>
    </row>
    <row r="3213" spans="8:9" x14ac:dyDescent="0.3">
      <c r="H3213">
        <v>1</v>
      </c>
      <c r="I3213" t="s">
        <v>23</v>
      </c>
    </row>
    <row r="3214" spans="8:9" x14ac:dyDescent="0.3">
      <c r="H3214">
        <v>3</v>
      </c>
      <c r="I3214" t="s">
        <v>23</v>
      </c>
    </row>
    <row r="3215" spans="8:9" x14ac:dyDescent="0.3">
      <c r="H3215">
        <v>0</v>
      </c>
      <c r="I3215" t="s">
        <v>23</v>
      </c>
    </row>
    <row r="3216" spans="8:9" x14ac:dyDescent="0.3">
      <c r="H3216">
        <v>1</v>
      </c>
      <c r="I3216" t="s">
        <v>23</v>
      </c>
    </row>
    <row r="3217" spans="8:9" x14ac:dyDescent="0.3">
      <c r="H3217">
        <v>1</v>
      </c>
      <c r="I3217" t="s">
        <v>23</v>
      </c>
    </row>
    <row r="3218" spans="8:9" x14ac:dyDescent="0.3">
      <c r="H3218">
        <v>1</v>
      </c>
      <c r="I3218" t="s">
        <v>23</v>
      </c>
    </row>
    <row r="3219" spans="8:9" x14ac:dyDescent="0.3">
      <c r="H3219">
        <v>0</v>
      </c>
      <c r="I3219" t="s">
        <v>23</v>
      </c>
    </row>
    <row r="3220" spans="8:9" x14ac:dyDescent="0.3">
      <c r="H3220">
        <v>2</v>
      </c>
      <c r="I3220" t="s">
        <v>23</v>
      </c>
    </row>
    <row r="3221" spans="8:9" x14ac:dyDescent="0.3">
      <c r="H3221">
        <v>0</v>
      </c>
      <c r="I3221" t="s">
        <v>23</v>
      </c>
    </row>
    <row r="3222" spans="8:9" x14ac:dyDescent="0.3">
      <c r="H3222">
        <v>0</v>
      </c>
      <c r="I3222" t="s">
        <v>23</v>
      </c>
    </row>
    <row r="3223" spans="8:9" x14ac:dyDescent="0.3">
      <c r="H3223">
        <v>0</v>
      </c>
      <c r="I3223" t="s">
        <v>23</v>
      </c>
    </row>
    <row r="3224" spans="8:9" x14ac:dyDescent="0.3">
      <c r="H3224">
        <v>1</v>
      </c>
      <c r="I3224" t="s">
        <v>23</v>
      </c>
    </row>
    <row r="3225" spans="8:9" x14ac:dyDescent="0.3">
      <c r="H3225">
        <v>3</v>
      </c>
      <c r="I3225" t="s">
        <v>23</v>
      </c>
    </row>
    <row r="3226" spans="8:9" x14ac:dyDescent="0.3">
      <c r="H3226">
        <v>1</v>
      </c>
      <c r="I3226" t="s">
        <v>23</v>
      </c>
    </row>
    <row r="3227" spans="8:9" x14ac:dyDescent="0.3">
      <c r="H3227">
        <v>1</v>
      </c>
      <c r="I3227" t="s">
        <v>23</v>
      </c>
    </row>
    <row r="3228" spans="8:9" x14ac:dyDescent="0.3">
      <c r="H3228">
        <v>0</v>
      </c>
      <c r="I3228" t="s">
        <v>23</v>
      </c>
    </row>
    <row r="3229" spans="8:9" x14ac:dyDescent="0.3">
      <c r="H3229">
        <v>1</v>
      </c>
      <c r="I3229" t="s">
        <v>23</v>
      </c>
    </row>
    <row r="3230" spans="8:9" x14ac:dyDescent="0.3">
      <c r="H3230">
        <v>0</v>
      </c>
      <c r="I3230" t="s">
        <v>23</v>
      </c>
    </row>
    <row r="3231" spans="8:9" x14ac:dyDescent="0.3">
      <c r="H3231">
        <v>0</v>
      </c>
      <c r="I3231" t="s">
        <v>23</v>
      </c>
    </row>
    <row r="3232" spans="8:9" x14ac:dyDescent="0.3">
      <c r="H3232">
        <v>0</v>
      </c>
      <c r="I3232" t="s">
        <v>23</v>
      </c>
    </row>
    <row r="3233" spans="8:9" x14ac:dyDescent="0.3">
      <c r="H3233">
        <v>0</v>
      </c>
      <c r="I3233" t="s">
        <v>23</v>
      </c>
    </row>
    <row r="3234" spans="8:9" x14ac:dyDescent="0.3">
      <c r="H3234">
        <v>1</v>
      </c>
      <c r="I3234" t="s">
        <v>23</v>
      </c>
    </row>
    <row r="3235" spans="8:9" x14ac:dyDescent="0.3">
      <c r="H3235">
        <v>1</v>
      </c>
      <c r="I3235" t="s">
        <v>23</v>
      </c>
    </row>
    <row r="3236" spans="8:9" x14ac:dyDescent="0.3">
      <c r="H3236">
        <v>0</v>
      </c>
      <c r="I3236" t="s">
        <v>23</v>
      </c>
    </row>
    <row r="3237" spans="8:9" x14ac:dyDescent="0.3">
      <c r="H3237">
        <v>0</v>
      </c>
      <c r="I3237" t="s">
        <v>23</v>
      </c>
    </row>
    <row r="3238" spans="8:9" x14ac:dyDescent="0.3">
      <c r="H3238">
        <v>3</v>
      </c>
      <c r="I3238" t="s">
        <v>23</v>
      </c>
    </row>
    <row r="3239" spans="8:9" x14ac:dyDescent="0.3">
      <c r="H3239">
        <v>0</v>
      </c>
      <c r="I3239" t="s">
        <v>23</v>
      </c>
    </row>
    <row r="3240" spans="8:9" x14ac:dyDescent="0.3">
      <c r="H3240">
        <v>0</v>
      </c>
      <c r="I3240" t="s">
        <v>23</v>
      </c>
    </row>
    <row r="3241" spans="8:9" x14ac:dyDescent="0.3">
      <c r="H3241">
        <v>0</v>
      </c>
      <c r="I3241" t="s">
        <v>23</v>
      </c>
    </row>
    <row r="3242" spans="8:9" x14ac:dyDescent="0.3">
      <c r="H3242">
        <v>1</v>
      </c>
      <c r="I3242" t="s">
        <v>23</v>
      </c>
    </row>
    <row r="3243" spans="8:9" x14ac:dyDescent="0.3">
      <c r="H3243">
        <v>1</v>
      </c>
      <c r="I3243" t="s">
        <v>23</v>
      </c>
    </row>
    <row r="3244" spans="8:9" x14ac:dyDescent="0.3">
      <c r="H3244">
        <v>0</v>
      </c>
      <c r="I3244" t="s">
        <v>23</v>
      </c>
    </row>
    <row r="3245" spans="8:9" x14ac:dyDescent="0.3">
      <c r="H3245">
        <v>3</v>
      </c>
      <c r="I3245" t="s">
        <v>23</v>
      </c>
    </row>
    <row r="3246" spans="8:9" x14ac:dyDescent="0.3">
      <c r="H3246">
        <v>0</v>
      </c>
      <c r="I3246" t="s">
        <v>23</v>
      </c>
    </row>
    <row r="3247" spans="8:9" x14ac:dyDescent="0.3">
      <c r="H3247">
        <v>0</v>
      </c>
      <c r="I3247" t="s">
        <v>23</v>
      </c>
    </row>
    <row r="3248" spans="8:9" x14ac:dyDescent="0.3">
      <c r="H3248">
        <v>0</v>
      </c>
      <c r="I3248" t="s">
        <v>23</v>
      </c>
    </row>
    <row r="3249" spans="8:9" x14ac:dyDescent="0.3">
      <c r="H3249">
        <v>3</v>
      </c>
      <c r="I3249" t="s">
        <v>23</v>
      </c>
    </row>
    <row r="3250" spans="8:9" x14ac:dyDescent="0.3">
      <c r="H3250">
        <v>1</v>
      </c>
      <c r="I3250" t="s">
        <v>23</v>
      </c>
    </row>
    <row r="3251" spans="8:9" x14ac:dyDescent="0.3">
      <c r="H3251">
        <v>0</v>
      </c>
      <c r="I3251" t="s">
        <v>23</v>
      </c>
    </row>
    <row r="3252" spans="8:9" x14ac:dyDescent="0.3">
      <c r="H3252">
        <v>0</v>
      </c>
      <c r="I3252" t="s">
        <v>23</v>
      </c>
    </row>
    <row r="3253" spans="8:9" x14ac:dyDescent="0.3">
      <c r="H3253">
        <v>1</v>
      </c>
      <c r="I3253" t="s">
        <v>23</v>
      </c>
    </row>
    <row r="3254" spans="8:9" x14ac:dyDescent="0.3">
      <c r="H3254">
        <v>0</v>
      </c>
      <c r="I3254" t="s">
        <v>23</v>
      </c>
    </row>
    <row r="3255" spans="8:9" x14ac:dyDescent="0.3">
      <c r="H3255">
        <v>0</v>
      </c>
      <c r="I3255" t="s">
        <v>23</v>
      </c>
    </row>
    <row r="3256" spans="8:9" x14ac:dyDescent="0.3">
      <c r="H3256">
        <v>0</v>
      </c>
      <c r="I3256" t="s">
        <v>23</v>
      </c>
    </row>
    <row r="3257" spans="8:9" x14ac:dyDescent="0.3">
      <c r="H3257">
        <v>1</v>
      </c>
      <c r="I3257" t="s">
        <v>23</v>
      </c>
    </row>
    <row r="3258" spans="8:9" x14ac:dyDescent="0.3">
      <c r="H3258">
        <v>0</v>
      </c>
      <c r="I3258" t="s">
        <v>23</v>
      </c>
    </row>
    <row r="3259" spans="8:9" x14ac:dyDescent="0.3">
      <c r="H3259">
        <v>1</v>
      </c>
      <c r="I3259" t="s">
        <v>23</v>
      </c>
    </row>
    <row r="3260" spans="8:9" x14ac:dyDescent="0.3">
      <c r="H3260">
        <v>2</v>
      </c>
      <c r="I3260" t="s">
        <v>23</v>
      </c>
    </row>
    <row r="3261" spans="8:9" x14ac:dyDescent="0.3">
      <c r="H3261">
        <v>1</v>
      </c>
      <c r="I3261" t="s">
        <v>23</v>
      </c>
    </row>
    <row r="3262" spans="8:9" x14ac:dyDescent="0.3">
      <c r="H3262">
        <v>1</v>
      </c>
      <c r="I3262" t="s">
        <v>23</v>
      </c>
    </row>
    <row r="3263" spans="8:9" x14ac:dyDescent="0.3">
      <c r="H3263">
        <v>0</v>
      </c>
      <c r="I3263" t="s">
        <v>23</v>
      </c>
    </row>
    <row r="3264" spans="8:9" x14ac:dyDescent="0.3">
      <c r="H3264">
        <v>1</v>
      </c>
      <c r="I3264" t="s">
        <v>23</v>
      </c>
    </row>
    <row r="3265" spans="8:9" x14ac:dyDescent="0.3">
      <c r="H3265">
        <v>0</v>
      </c>
      <c r="I3265" t="s">
        <v>23</v>
      </c>
    </row>
    <row r="3266" spans="8:9" x14ac:dyDescent="0.3">
      <c r="H3266">
        <v>0</v>
      </c>
      <c r="I3266" t="s">
        <v>23</v>
      </c>
    </row>
    <row r="3267" spans="8:9" x14ac:dyDescent="0.3">
      <c r="H3267">
        <v>0</v>
      </c>
      <c r="I3267" t="s">
        <v>23</v>
      </c>
    </row>
    <row r="3268" spans="8:9" x14ac:dyDescent="0.3">
      <c r="H3268">
        <v>0</v>
      </c>
      <c r="I3268" t="s">
        <v>23</v>
      </c>
    </row>
    <row r="3269" spans="8:9" x14ac:dyDescent="0.3">
      <c r="H3269">
        <v>0</v>
      </c>
      <c r="I3269" t="s">
        <v>23</v>
      </c>
    </row>
    <row r="3270" spans="8:9" x14ac:dyDescent="0.3">
      <c r="H3270">
        <v>0</v>
      </c>
      <c r="I3270" t="s">
        <v>23</v>
      </c>
    </row>
    <row r="3271" spans="8:9" x14ac:dyDescent="0.3">
      <c r="H3271">
        <v>1</v>
      </c>
      <c r="I3271" t="s">
        <v>23</v>
      </c>
    </row>
    <row r="3272" spans="8:9" x14ac:dyDescent="0.3">
      <c r="H3272">
        <v>1</v>
      </c>
      <c r="I3272" t="s">
        <v>23</v>
      </c>
    </row>
    <row r="3273" spans="8:9" x14ac:dyDescent="0.3">
      <c r="H3273">
        <v>2</v>
      </c>
      <c r="I3273" t="s">
        <v>23</v>
      </c>
    </row>
    <row r="3274" spans="8:9" x14ac:dyDescent="0.3">
      <c r="H3274">
        <v>1</v>
      </c>
      <c r="I3274" t="s">
        <v>23</v>
      </c>
    </row>
    <row r="3275" spans="8:9" x14ac:dyDescent="0.3">
      <c r="H3275">
        <v>1</v>
      </c>
      <c r="I3275" t="s">
        <v>23</v>
      </c>
    </row>
    <row r="3276" spans="8:9" x14ac:dyDescent="0.3">
      <c r="H3276">
        <v>1</v>
      </c>
      <c r="I3276" t="s">
        <v>23</v>
      </c>
    </row>
    <row r="3277" spans="8:9" x14ac:dyDescent="0.3">
      <c r="H3277">
        <v>2</v>
      </c>
      <c r="I3277" t="s">
        <v>23</v>
      </c>
    </row>
    <row r="3278" spans="8:9" x14ac:dyDescent="0.3">
      <c r="H3278">
        <v>2</v>
      </c>
      <c r="I3278" t="s">
        <v>23</v>
      </c>
    </row>
    <row r="3279" spans="8:9" x14ac:dyDescent="0.3">
      <c r="H3279">
        <v>1</v>
      </c>
      <c r="I3279" t="s">
        <v>23</v>
      </c>
    </row>
    <row r="3280" spans="8:9" x14ac:dyDescent="0.3">
      <c r="H3280">
        <v>1</v>
      </c>
      <c r="I3280" t="s">
        <v>23</v>
      </c>
    </row>
    <row r="3281" spans="8:9" x14ac:dyDescent="0.3">
      <c r="H3281">
        <v>0</v>
      </c>
      <c r="I3281" t="s">
        <v>23</v>
      </c>
    </row>
    <row r="3282" spans="8:9" x14ac:dyDescent="0.3">
      <c r="H3282">
        <v>1</v>
      </c>
      <c r="I3282" t="s">
        <v>23</v>
      </c>
    </row>
    <row r="3283" spans="8:9" x14ac:dyDescent="0.3">
      <c r="H3283">
        <v>1</v>
      </c>
      <c r="I3283" t="s">
        <v>23</v>
      </c>
    </row>
    <row r="3284" spans="8:9" x14ac:dyDescent="0.3">
      <c r="H3284">
        <v>1</v>
      </c>
      <c r="I3284" t="s">
        <v>23</v>
      </c>
    </row>
    <row r="3285" spans="8:9" x14ac:dyDescent="0.3">
      <c r="H3285">
        <v>0</v>
      </c>
      <c r="I3285" t="s">
        <v>23</v>
      </c>
    </row>
    <row r="3286" spans="8:9" x14ac:dyDescent="0.3">
      <c r="H3286">
        <v>2</v>
      </c>
      <c r="I3286" t="s">
        <v>23</v>
      </c>
    </row>
    <row r="3287" spans="8:9" x14ac:dyDescent="0.3">
      <c r="H3287">
        <v>1</v>
      </c>
      <c r="I3287" t="s">
        <v>23</v>
      </c>
    </row>
    <row r="3288" spans="8:9" x14ac:dyDescent="0.3">
      <c r="H3288">
        <v>0</v>
      </c>
      <c r="I3288" t="s">
        <v>23</v>
      </c>
    </row>
    <row r="3289" spans="8:9" x14ac:dyDescent="0.3">
      <c r="H3289">
        <v>2</v>
      </c>
      <c r="I3289" t="s">
        <v>23</v>
      </c>
    </row>
    <row r="3290" spans="8:9" x14ac:dyDescent="0.3">
      <c r="H3290">
        <v>1</v>
      </c>
      <c r="I3290" t="s">
        <v>23</v>
      </c>
    </row>
    <row r="3291" spans="8:9" x14ac:dyDescent="0.3">
      <c r="H3291">
        <v>0</v>
      </c>
      <c r="I3291" t="s">
        <v>23</v>
      </c>
    </row>
    <row r="3292" spans="8:9" x14ac:dyDescent="0.3">
      <c r="H3292">
        <v>1</v>
      </c>
      <c r="I3292" t="s">
        <v>23</v>
      </c>
    </row>
    <row r="3293" spans="8:9" x14ac:dyDescent="0.3">
      <c r="H3293">
        <v>1</v>
      </c>
      <c r="I3293" t="s">
        <v>23</v>
      </c>
    </row>
    <row r="3294" spans="8:9" x14ac:dyDescent="0.3">
      <c r="H3294">
        <v>2</v>
      </c>
      <c r="I3294" t="s">
        <v>23</v>
      </c>
    </row>
    <row r="3295" spans="8:9" x14ac:dyDescent="0.3">
      <c r="H3295">
        <v>1</v>
      </c>
      <c r="I3295" t="s">
        <v>23</v>
      </c>
    </row>
    <row r="3296" spans="8:9" x14ac:dyDescent="0.3">
      <c r="H3296">
        <v>1</v>
      </c>
      <c r="I3296" t="s">
        <v>23</v>
      </c>
    </row>
    <row r="3297" spans="8:9" x14ac:dyDescent="0.3">
      <c r="H3297">
        <v>0</v>
      </c>
      <c r="I3297" t="s">
        <v>23</v>
      </c>
    </row>
    <row r="3298" spans="8:9" x14ac:dyDescent="0.3">
      <c r="H3298">
        <v>0</v>
      </c>
      <c r="I3298" t="s">
        <v>23</v>
      </c>
    </row>
    <row r="3299" spans="8:9" x14ac:dyDescent="0.3">
      <c r="H3299">
        <v>1</v>
      </c>
      <c r="I3299" t="s">
        <v>23</v>
      </c>
    </row>
    <row r="3300" spans="8:9" x14ac:dyDescent="0.3">
      <c r="H3300">
        <v>1</v>
      </c>
      <c r="I3300" t="s">
        <v>23</v>
      </c>
    </row>
    <row r="3301" spans="8:9" x14ac:dyDescent="0.3">
      <c r="H3301">
        <v>1</v>
      </c>
      <c r="I3301" t="s">
        <v>23</v>
      </c>
    </row>
    <row r="3302" spans="8:9" x14ac:dyDescent="0.3">
      <c r="H3302">
        <v>1</v>
      </c>
      <c r="I3302" t="s">
        <v>23</v>
      </c>
    </row>
    <row r="3303" spans="8:9" x14ac:dyDescent="0.3">
      <c r="H3303">
        <v>1</v>
      </c>
      <c r="I3303" t="s">
        <v>23</v>
      </c>
    </row>
    <row r="3304" spans="8:9" x14ac:dyDescent="0.3">
      <c r="H3304">
        <v>1</v>
      </c>
      <c r="I3304" t="s">
        <v>23</v>
      </c>
    </row>
    <row r="3305" spans="8:9" x14ac:dyDescent="0.3">
      <c r="H3305">
        <v>0</v>
      </c>
      <c r="I3305" t="s">
        <v>23</v>
      </c>
    </row>
    <row r="3306" spans="8:9" x14ac:dyDescent="0.3">
      <c r="H3306">
        <v>1</v>
      </c>
      <c r="I3306" t="s">
        <v>23</v>
      </c>
    </row>
    <row r="3307" spans="8:9" x14ac:dyDescent="0.3">
      <c r="H3307">
        <v>1</v>
      </c>
      <c r="I3307" t="s">
        <v>23</v>
      </c>
    </row>
    <row r="3308" spans="8:9" x14ac:dyDescent="0.3">
      <c r="H3308">
        <v>0</v>
      </c>
      <c r="I3308" t="s">
        <v>23</v>
      </c>
    </row>
    <row r="3309" spans="8:9" x14ac:dyDescent="0.3">
      <c r="H3309">
        <v>0</v>
      </c>
      <c r="I3309" t="s">
        <v>23</v>
      </c>
    </row>
    <row r="3310" spans="8:9" x14ac:dyDescent="0.3">
      <c r="H3310">
        <v>0</v>
      </c>
      <c r="I3310" t="s">
        <v>23</v>
      </c>
    </row>
    <row r="3311" spans="8:9" x14ac:dyDescent="0.3">
      <c r="H3311">
        <v>2</v>
      </c>
      <c r="I3311" t="s">
        <v>23</v>
      </c>
    </row>
    <row r="3312" spans="8:9" x14ac:dyDescent="0.3">
      <c r="H3312">
        <v>1</v>
      </c>
      <c r="I3312" t="s">
        <v>23</v>
      </c>
    </row>
    <row r="3313" spans="8:9" x14ac:dyDescent="0.3">
      <c r="H3313">
        <v>1</v>
      </c>
      <c r="I3313" t="s">
        <v>23</v>
      </c>
    </row>
    <row r="3314" spans="8:9" x14ac:dyDescent="0.3">
      <c r="H3314">
        <v>1</v>
      </c>
      <c r="I3314" t="s">
        <v>23</v>
      </c>
    </row>
    <row r="3315" spans="8:9" x14ac:dyDescent="0.3">
      <c r="H3315">
        <v>2</v>
      </c>
      <c r="I3315" t="s">
        <v>23</v>
      </c>
    </row>
    <row r="3316" spans="8:9" x14ac:dyDescent="0.3">
      <c r="H3316">
        <v>0</v>
      </c>
      <c r="I3316" t="s">
        <v>23</v>
      </c>
    </row>
    <row r="3317" spans="8:9" x14ac:dyDescent="0.3">
      <c r="H3317">
        <v>3</v>
      </c>
      <c r="I3317" t="s">
        <v>23</v>
      </c>
    </row>
    <row r="3318" spans="8:9" x14ac:dyDescent="0.3">
      <c r="H3318">
        <v>0</v>
      </c>
      <c r="I3318" t="s">
        <v>23</v>
      </c>
    </row>
    <row r="3319" spans="8:9" x14ac:dyDescent="0.3">
      <c r="H3319">
        <v>0</v>
      </c>
      <c r="I3319" t="s">
        <v>23</v>
      </c>
    </row>
    <row r="3320" spans="8:9" x14ac:dyDescent="0.3">
      <c r="H3320">
        <v>0</v>
      </c>
      <c r="I3320" t="s">
        <v>23</v>
      </c>
    </row>
    <row r="3321" spans="8:9" x14ac:dyDescent="0.3">
      <c r="H3321">
        <v>0</v>
      </c>
      <c r="I3321" t="s">
        <v>23</v>
      </c>
    </row>
    <row r="3322" spans="8:9" x14ac:dyDescent="0.3">
      <c r="H3322">
        <v>0</v>
      </c>
      <c r="I3322" t="s">
        <v>23</v>
      </c>
    </row>
    <row r="3323" spans="8:9" x14ac:dyDescent="0.3">
      <c r="H3323">
        <v>0</v>
      </c>
      <c r="I3323" t="s">
        <v>23</v>
      </c>
    </row>
    <row r="3324" spans="8:9" x14ac:dyDescent="0.3">
      <c r="H3324">
        <v>0</v>
      </c>
      <c r="I3324" t="s">
        <v>23</v>
      </c>
    </row>
    <row r="3325" spans="8:9" x14ac:dyDescent="0.3">
      <c r="H3325">
        <v>1</v>
      </c>
      <c r="I3325" t="s">
        <v>23</v>
      </c>
    </row>
    <row r="3326" spans="8:9" x14ac:dyDescent="0.3">
      <c r="H3326">
        <v>0</v>
      </c>
      <c r="I3326" t="s">
        <v>23</v>
      </c>
    </row>
    <row r="3327" spans="8:9" x14ac:dyDescent="0.3">
      <c r="H3327">
        <v>3</v>
      </c>
      <c r="I3327" t="s">
        <v>23</v>
      </c>
    </row>
    <row r="3328" spans="8:9" x14ac:dyDescent="0.3">
      <c r="H3328">
        <v>0</v>
      </c>
      <c r="I3328" t="s">
        <v>23</v>
      </c>
    </row>
    <row r="3329" spans="8:9" x14ac:dyDescent="0.3">
      <c r="H3329">
        <v>1</v>
      </c>
      <c r="I3329" t="s">
        <v>23</v>
      </c>
    </row>
    <row r="3330" spans="8:9" x14ac:dyDescent="0.3">
      <c r="H3330">
        <v>0</v>
      </c>
      <c r="I3330" t="s">
        <v>23</v>
      </c>
    </row>
    <row r="3331" spans="8:9" x14ac:dyDescent="0.3">
      <c r="H3331">
        <v>1</v>
      </c>
      <c r="I3331" t="s">
        <v>23</v>
      </c>
    </row>
    <row r="3332" spans="8:9" x14ac:dyDescent="0.3">
      <c r="H3332">
        <v>0</v>
      </c>
      <c r="I3332" t="s">
        <v>23</v>
      </c>
    </row>
    <row r="3333" spans="8:9" x14ac:dyDescent="0.3">
      <c r="H3333">
        <v>0</v>
      </c>
      <c r="I3333" t="s">
        <v>23</v>
      </c>
    </row>
    <row r="3334" spans="8:9" x14ac:dyDescent="0.3">
      <c r="H3334">
        <v>0</v>
      </c>
      <c r="I3334" t="s">
        <v>23</v>
      </c>
    </row>
    <row r="3335" spans="8:9" x14ac:dyDescent="0.3">
      <c r="H3335">
        <v>0</v>
      </c>
      <c r="I3335" t="s">
        <v>23</v>
      </c>
    </row>
    <row r="3336" spans="8:9" x14ac:dyDescent="0.3">
      <c r="H3336">
        <v>1</v>
      </c>
      <c r="I3336" t="s">
        <v>23</v>
      </c>
    </row>
    <row r="3337" spans="8:9" x14ac:dyDescent="0.3">
      <c r="H3337">
        <v>0</v>
      </c>
      <c r="I3337" t="s">
        <v>23</v>
      </c>
    </row>
    <row r="3338" spans="8:9" x14ac:dyDescent="0.3">
      <c r="H3338">
        <v>1</v>
      </c>
      <c r="I3338" t="s">
        <v>23</v>
      </c>
    </row>
    <row r="3339" spans="8:9" x14ac:dyDescent="0.3">
      <c r="H3339">
        <v>1</v>
      </c>
      <c r="I3339" t="s">
        <v>23</v>
      </c>
    </row>
    <row r="3340" spans="8:9" x14ac:dyDescent="0.3">
      <c r="H3340">
        <v>0</v>
      </c>
      <c r="I3340" t="s">
        <v>23</v>
      </c>
    </row>
    <row r="3341" spans="8:9" x14ac:dyDescent="0.3">
      <c r="H3341">
        <v>0</v>
      </c>
      <c r="I3341" t="s">
        <v>23</v>
      </c>
    </row>
    <row r="3342" spans="8:9" x14ac:dyDescent="0.3">
      <c r="H3342">
        <v>0</v>
      </c>
      <c r="I3342" t="s">
        <v>23</v>
      </c>
    </row>
    <row r="3343" spans="8:9" x14ac:dyDescent="0.3">
      <c r="H3343">
        <v>2</v>
      </c>
      <c r="I3343" t="s">
        <v>23</v>
      </c>
    </row>
    <row r="3344" spans="8:9" x14ac:dyDescent="0.3">
      <c r="H3344">
        <v>0</v>
      </c>
      <c r="I3344" t="s">
        <v>23</v>
      </c>
    </row>
    <row r="3345" spans="8:9" x14ac:dyDescent="0.3">
      <c r="H3345">
        <v>1</v>
      </c>
      <c r="I3345" t="s">
        <v>23</v>
      </c>
    </row>
    <row r="3346" spans="8:9" x14ac:dyDescent="0.3">
      <c r="H3346">
        <v>2</v>
      </c>
      <c r="I3346" t="s">
        <v>23</v>
      </c>
    </row>
    <row r="3347" spans="8:9" x14ac:dyDescent="0.3">
      <c r="H3347">
        <v>0</v>
      </c>
      <c r="I3347" t="s">
        <v>23</v>
      </c>
    </row>
    <row r="3348" spans="8:9" x14ac:dyDescent="0.3">
      <c r="H3348">
        <v>0</v>
      </c>
      <c r="I3348" t="s">
        <v>23</v>
      </c>
    </row>
    <row r="3349" spans="8:9" x14ac:dyDescent="0.3">
      <c r="H3349">
        <v>0</v>
      </c>
      <c r="I3349" t="s">
        <v>23</v>
      </c>
    </row>
    <row r="3350" spans="8:9" x14ac:dyDescent="0.3">
      <c r="H3350">
        <v>0</v>
      </c>
      <c r="I3350" t="s">
        <v>23</v>
      </c>
    </row>
    <row r="3351" spans="8:9" x14ac:dyDescent="0.3">
      <c r="H3351">
        <v>0</v>
      </c>
      <c r="I3351" t="s">
        <v>23</v>
      </c>
    </row>
    <row r="3352" spans="8:9" x14ac:dyDescent="0.3">
      <c r="H3352">
        <v>0</v>
      </c>
      <c r="I3352" t="s">
        <v>23</v>
      </c>
    </row>
    <row r="3353" spans="8:9" x14ac:dyDescent="0.3">
      <c r="H3353">
        <v>0</v>
      </c>
      <c r="I3353" t="s">
        <v>23</v>
      </c>
    </row>
    <row r="3354" spans="8:9" x14ac:dyDescent="0.3">
      <c r="H3354">
        <v>1</v>
      </c>
      <c r="I3354" t="s">
        <v>23</v>
      </c>
    </row>
    <row r="3355" spans="8:9" x14ac:dyDescent="0.3">
      <c r="H3355">
        <v>0</v>
      </c>
      <c r="I3355" t="s">
        <v>23</v>
      </c>
    </row>
    <row r="3356" spans="8:9" x14ac:dyDescent="0.3">
      <c r="H3356">
        <v>1</v>
      </c>
      <c r="I3356" t="s">
        <v>23</v>
      </c>
    </row>
    <row r="3357" spans="8:9" x14ac:dyDescent="0.3">
      <c r="H3357">
        <v>1</v>
      </c>
      <c r="I3357" t="s">
        <v>23</v>
      </c>
    </row>
    <row r="3358" spans="8:9" x14ac:dyDescent="0.3">
      <c r="H3358">
        <v>1</v>
      </c>
      <c r="I3358" t="s">
        <v>23</v>
      </c>
    </row>
    <row r="3359" spans="8:9" x14ac:dyDescent="0.3">
      <c r="H3359">
        <v>0</v>
      </c>
      <c r="I3359" t="s">
        <v>23</v>
      </c>
    </row>
    <row r="3360" spans="8:9" x14ac:dyDescent="0.3">
      <c r="H3360">
        <v>2</v>
      </c>
      <c r="I3360" t="s">
        <v>23</v>
      </c>
    </row>
    <row r="3361" spans="8:9" x14ac:dyDescent="0.3">
      <c r="H3361">
        <v>1</v>
      </c>
      <c r="I3361" t="s">
        <v>23</v>
      </c>
    </row>
    <row r="3362" spans="8:9" x14ac:dyDescent="0.3">
      <c r="H3362">
        <v>2</v>
      </c>
      <c r="I3362" t="s">
        <v>23</v>
      </c>
    </row>
    <row r="3363" spans="8:9" x14ac:dyDescent="0.3">
      <c r="H3363">
        <v>0</v>
      </c>
      <c r="I3363" t="s">
        <v>23</v>
      </c>
    </row>
    <row r="3364" spans="8:9" x14ac:dyDescent="0.3">
      <c r="H3364">
        <v>2</v>
      </c>
      <c r="I3364" t="s">
        <v>23</v>
      </c>
    </row>
    <row r="3365" spans="8:9" x14ac:dyDescent="0.3">
      <c r="H3365">
        <v>1</v>
      </c>
      <c r="I3365" t="s">
        <v>23</v>
      </c>
    </row>
    <row r="3366" spans="8:9" x14ac:dyDescent="0.3">
      <c r="H3366">
        <v>1</v>
      </c>
      <c r="I3366" t="s">
        <v>23</v>
      </c>
    </row>
    <row r="3367" spans="8:9" x14ac:dyDescent="0.3">
      <c r="H3367">
        <v>1</v>
      </c>
      <c r="I3367" t="s">
        <v>23</v>
      </c>
    </row>
    <row r="3368" spans="8:9" x14ac:dyDescent="0.3">
      <c r="H3368">
        <v>1</v>
      </c>
      <c r="I3368" t="s">
        <v>23</v>
      </c>
    </row>
    <row r="3369" spans="8:9" x14ac:dyDescent="0.3">
      <c r="H3369">
        <v>0</v>
      </c>
      <c r="I3369" t="s">
        <v>23</v>
      </c>
    </row>
    <row r="3370" spans="8:9" x14ac:dyDescent="0.3">
      <c r="H3370">
        <v>1</v>
      </c>
      <c r="I3370" t="s">
        <v>23</v>
      </c>
    </row>
    <row r="3371" spans="8:9" x14ac:dyDescent="0.3">
      <c r="H3371">
        <v>0</v>
      </c>
      <c r="I3371" t="s">
        <v>23</v>
      </c>
    </row>
    <row r="3372" spans="8:9" x14ac:dyDescent="0.3">
      <c r="H3372">
        <v>0</v>
      </c>
      <c r="I3372" t="s">
        <v>23</v>
      </c>
    </row>
    <row r="3373" spans="8:9" x14ac:dyDescent="0.3">
      <c r="H3373">
        <v>1</v>
      </c>
      <c r="I3373" t="s">
        <v>23</v>
      </c>
    </row>
    <row r="3374" spans="8:9" x14ac:dyDescent="0.3">
      <c r="H3374">
        <v>1</v>
      </c>
      <c r="I3374" t="s">
        <v>23</v>
      </c>
    </row>
    <row r="3375" spans="8:9" x14ac:dyDescent="0.3">
      <c r="H3375">
        <v>1</v>
      </c>
      <c r="I3375" t="s">
        <v>23</v>
      </c>
    </row>
    <row r="3376" spans="8:9" x14ac:dyDescent="0.3">
      <c r="H3376">
        <v>0</v>
      </c>
      <c r="I3376" t="s">
        <v>23</v>
      </c>
    </row>
    <row r="3377" spans="8:9" x14ac:dyDescent="0.3">
      <c r="H3377">
        <v>0</v>
      </c>
      <c r="I3377" t="s">
        <v>23</v>
      </c>
    </row>
    <row r="3378" spans="8:9" x14ac:dyDescent="0.3">
      <c r="H3378">
        <v>1</v>
      </c>
      <c r="I3378" t="s">
        <v>23</v>
      </c>
    </row>
    <row r="3379" spans="8:9" x14ac:dyDescent="0.3">
      <c r="H3379">
        <v>0</v>
      </c>
      <c r="I3379" t="s">
        <v>23</v>
      </c>
    </row>
    <row r="3380" spans="8:9" x14ac:dyDescent="0.3">
      <c r="H3380">
        <v>1</v>
      </c>
      <c r="I3380" t="s">
        <v>23</v>
      </c>
    </row>
    <row r="3381" spans="8:9" x14ac:dyDescent="0.3">
      <c r="H3381">
        <v>0</v>
      </c>
      <c r="I3381" t="s">
        <v>23</v>
      </c>
    </row>
    <row r="3382" spans="8:9" x14ac:dyDescent="0.3">
      <c r="H3382">
        <v>0</v>
      </c>
      <c r="I3382" t="s">
        <v>23</v>
      </c>
    </row>
    <row r="3383" spans="8:9" x14ac:dyDescent="0.3">
      <c r="H3383">
        <v>1</v>
      </c>
      <c r="I3383" t="s">
        <v>23</v>
      </c>
    </row>
    <row r="3384" spans="8:9" x14ac:dyDescent="0.3">
      <c r="H3384">
        <v>1</v>
      </c>
      <c r="I3384" t="s">
        <v>23</v>
      </c>
    </row>
    <row r="3385" spans="8:9" x14ac:dyDescent="0.3">
      <c r="H3385">
        <v>0</v>
      </c>
      <c r="I3385" t="s">
        <v>23</v>
      </c>
    </row>
    <row r="3386" spans="8:9" x14ac:dyDescent="0.3">
      <c r="H3386">
        <v>2</v>
      </c>
      <c r="I3386" t="s">
        <v>23</v>
      </c>
    </row>
    <row r="3387" spans="8:9" x14ac:dyDescent="0.3">
      <c r="H3387">
        <v>0</v>
      </c>
      <c r="I3387" t="s">
        <v>23</v>
      </c>
    </row>
    <row r="3388" spans="8:9" x14ac:dyDescent="0.3">
      <c r="H3388">
        <v>1</v>
      </c>
      <c r="I3388" t="s">
        <v>23</v>
      </c>
    </row>
    <row r="3389" spans="8:9" x14ac:dyDescent="0.3">
      <c r="H3389">
        <v>1</v>
      </c>
      <c r="I3389" t="s">
        <v>23</v>
      </c>
    </row>
    <row r="3390" spans="8:9" x14ac:dyDescent="0.3">
      <c r="H3390">
        <v>0</v>
      </c>
      <c r="I3390" t="s">
        <v>23</v>
      </c>
    </row>
    <row r="3391" spans="8:9" x14ac:dyDescent="0.3">
      <c r="H3391">
        <v>1</v>
      </c>
      <c r="I3391" t="s">
        <v>23</v>
      </c>
    </row>
    <row r="3392" spans="8:9" x14ac:dyDescent="0.3">
      <c r="H3392">
        <v>1</v>
      </c>
      <c r="I3392" t="s">
        <v>23</v>
      </c>
    </row>
    <row r="3393" spans="8:9" x14ac:dyDescent="0.3">
      <c r="H3393">
        <v>3</v>
      </c>
      <c r="I3393" t="s">
        <v>23</v>
      </c>
    </row>
    <row r="3394" spans="8:9" x14ac:dyDescent="0.3">
      <c r="H3394">
        <v>0</v>
      </c>
      <c r="I3394" t="s">
        <v>23</v>
      </c>
    </row>
    <row r="3395" spans="8:9" x14ac:dyDescent="0.3">
      <c r="H3395">
        <v>0</v>
      </c>
      <c r="I3395" t="s">
        <v>23</v>
      </c>
    </row>
    <row r="3396" spans="8:9" x14ac:dyDescent="0.3">
      <c r="H3396">
        <v>1</v>
      </c>
      <c r="I3396" t="s">
        <v>23</v>
      </c>
    </row>
    <row r="3397" spans="8:9" x14ac:dyDescent="0.3">
      <c r="H3397">
        <v>0</v>
      </c>
      <c r="I3397" t="s">
        <v>23</v>
      </c>
    </row>
    <row r="3398" spans="8:9" x14ac:dyDescent="0.3">
      <c r="H3398">
        <v>1</v>
      </c>
      <c r="I3398" t="s">
        <v>23</v>
      </c>
    </row>
    <row r="3399" spans="8:9" x14ac:dyDescent="0.3">
      <c r="H3399">
        <v>1</v>
      </c>
      <c r="I3399" t="s">
        <v>23</v>
      </c>
    </row>
    <row r="3400" spans="8:9" x14ac:dyDescent="0.3">
      <c r="H3400">
        <v>1</v>
      </c>
      <c r="I3400" t="s">
        <v>23</v>
      </c>
    </row>
    <row r="3401" spans="8:9" x14ac:dyDescent="0.3">
      <c r="H3401">
        <v>1</v>
      </c>
      <c r="I3401" t="s">
        <v>23</v>
      </c>
    </row>
    <row r="3402" spans="8:9" x14ac:dyDescent="0.3">
      <c r="H3402">
        <v>0</v>
      </c>
      <c r="I3402" t="s">
        <v>23</v>
      </c>
    </row>
    <row r="3403" spans="8:9" x14ac:dyDescent="0.3">
      <c r="H3403">
        <v>2</v>
      </c>
      <c r="I3403" t="s">
        <v>23</v>
      </c>
    </row>
    <row r="3404" spans="8:9" x14ac:dyDescent="0.3">
      <c r="H3404">
        <v>1</v>
      </c>
      <c r="I3404" t="s">
        <v>23</v>
      </c>
    </row>
    <row r="3405" spans="8:9" x14ac:dyDescent="0.3">
      <c r="H3405">
        <v>2</v>
      </c>
      <c r="I3405" t="s">
        <v>23</v>
      </c>
    </row>
    <row r="3406" spans="8:9" x14ac:dyDescent="0.3">
      <c r="H3406">
        <v>1</v>
      </c>
      <c r="I3406" t="s">
        <v>23</v>
      </c>
    </row>
    <row r="3407" spans="8:9" x14ac:dyDescent="0.3">
      <c r="H3407">
        <v>0</v>
      </c>
      <c r="I3407" t="s">
        <v>23</v>
      </c>
    </row>
    <row r="3408" spans="8:9" x14ac:dyDescent="0.3">
      <c r="H3408">
        <v>0</v>
      </c>
      <c r="I3408" t="s">
        <v>23</v>
      </c>
    </row>
    <row r="3409" spans="8:9" x14ac:dyDescent="0.3">
      <c r="H3409">
        <v>0</v>
      </c>
      <c r="I3409" t="s">
        <v>23</v>
      </c>
    </row>
    <row r="3410" spans="8:9" x14ac:dyDescent="0.3">
      <c r="H3410">
        <v>1</v>
      </c>
      <c r="I3410" t="s">
        <v>23</v>
      </c>
    </row>
    <row r="3411" spans="8:9" x14ac:dyDescent="0.3">
      <c r="H3411">
        <v>1</v>
      </c>
      <c r="I3411" t="s">
        <v>23</v>
      </c>
    </row>
    <row r="3412" spans="8:9" x14ac:dyDescent="0.3">
      <c r="H3412">
        <v>0</v>
      </c>
      <c r="I3412" t="s">
        <v>23</v>
      </c>
    </row>
    <row r="3413" spans="8:9" x14ac:dyDescent="0.3">
      <c r="H3413">
        <v>1</v>
      </c>
      <c r="I3413" t="s">
        <v>23</v>
      </c>
    </row>
    <row r="3414" spans="8:9" x14ac:dyDescent="0.3">
      <c r="H3414">
        <v>0</v>
      </c>
      <c r="I3414" t="s">
        <v>23</v>
      </c>
    </row>
    <row r="3415" spans="8:9" x14ac:dyDescent="0.3">
      <c r="H3415">
        <v>1</v>
      </c>
      <c r="I3415" t="s">
        <v>23</v>
      </c>
    </row>
    <row r="3416" spans="8:9" x14ac:dyDescent="0.3">
      <c r="H3416">
        <v>1</v>
      </c>
      <c r="I3416" t="s">
        <v>23</v>
      </c>
    </row>
    <row r="3417" spans="8:9" x14ac:dyDescent="0.3">
      <c r="H3417">
        <v>3</v>
      </c>
      <c r="I3417" t="s">
        <v>23</v>
      </c>
    </row>
    <row r="3418" spans="8:9" x14ac:dyDescent="0.3">
      <c r="H3418">
        <v>1</v>
      </c>
      <c r="I3418" t="s">
        <v>23</v>
      </c>
    </row>
    <row r="3419" spans="8:9" x14ac:dyDescent="0.3">
      <c r="H3419">
        <v>0</v>
      </c>
      <c r="I3419" t="s">
        <v>23</v>
      </c>
    </row>
    <row r="3420" spans="8:9" x14ac:dyDescent="0.3">
      <c r="H3420">
        <v>1</v>
      </c>
      <c r="I3420" t="s">
        <v>23</v>
      </c>
    </row>
    <row r="3421" spans="8:9" x14ac:dyDescent="0.3">
      <c r="H3421">
        <v>0</v>
      </c>
      <c r="I3421" t="s">
        <v>23</v>
      </c>
    </row>
    <row r="3422" spans="8:9" x14ac:dyDescent="0.3">
      <c r="H3422">
        <v>1</v>
      </c>
      <c r="I3422" t="s">
        <v>23</v>
      </c>
    </row>
    <row r="3423" spans="8:9" x14ac:dyDescent="0.3">
      <c r="H3423">
        <v>1</v>
      </c>
      <c r="I3423" t="s">
        <v>23</v>
      </c>
    </row>
    <row r="3424" spans="8:9" x14ac:dyDescent="0.3">
      <c r="H3424">
        <v>0</v>
      </c>
      <c r="I3424" t="s">
        <v>23</v>
      </c>
    </row>
    <row r="3425" spans="8:9" x14ac:dyDescent="0.3">
      <c r="H3425">
        <v>1</v>
      </c>
      <c r="I3425" t="s">
        <v>23</v>
      </c>
    </row>
    <row r="3426" spans="8:9" x14ac:dyDescent="0.3">
      <c r="H3426">
        <v>2</v>
      </c>
      <c r="I3426" t="s">
        <v>23</v>
      </c>
    </row>
    <row r="3427" spans="8:9" x14ac:dyDescent="0.3">
      <c r="H3427">
        <v>1</v>
      </c>
      <c r="I3427" t="s">
        <v>23</v>
      </c>
    </row>
    <row r="3428" spans="8:9" x14ac:dyDescent="0.3">
      <c r="H3428">
        <v>0</v>
      </c>
      <c r="I3428" t="s">
        <v>23</v>
      </c>
    </row>
    <row r="3429" spans="8:9" x14ac:dyDescent="0.3">
      <c r="H3429">
        <v>3</v>
      </c>
      <c r="I3429" t="s">
        <v>23</v>
      </c>
    </row>
    <row r="3430" spans="8:9" x14ac:dyDescent="0.3">
      <c r="H3430">
        <v>0</v>
      </c>
      <c r="I3430" t="s">
        <v>23</v>
      </c>
    </row>
    <row r="3431" spans="8:9" x14ac:dyDescent="0.3">
      <c r="H3431">
        <v>0</v>
      </c>
      <c r="I3431" t="s">
        <v>23</v>
      </c>
    </row>
    <row r="3432" spans="8:9" x14ac:dyDescent="0.3">
      <c r="H3432">
        <v>1</v>
      </c>
      <c r="I3432" t="s">
        <v>23</v>
      </c>
    </row>
    <row r="3433" spans="8:9" x14ac:dyDescent="0.3">
      <c r="H3433">
        <v>1</v>
      </c>
      <c r="I3433" t="s">
        <v>23</v>
      </c>
    </row>
    <row r="3434" spans="8:9" x14ac:dyDescent="0.3">
      <c r="H3434">
        <v>0</v>
      </c>
      <c r="I3434" t="s">
        <v>23</v>
      </c>
    </row>
    <row r="3435" spans="8:9" x14ac:dyDescent="0.3">
      <c r="H3435">
        <v>0</v>
      </c>
      <c r="I3435" t="s">
        <v>23</v>
      </c>
    </row>
    <row r="3436" spans="8:9" x14ac:dyDescent="0.3">
      <c r="H3436">
        <v>1</v>
      </c>
      <c r="I3436" t="s">
        <v>23</v>
      </c>
    </row>
    <row r="3437" spans="8:9" x14ac:dyDescent="0.3">
      <c r="H3437">
        <v>0</v>
      </c>
      <c r="I3437" t="s">
        <v>23</v>
      </c>
    </row>
    <row r="3438" spans="8:9" x14ac:dyDescent="0.3">
      <c r="H3438">
        <v>1</v>
      </c>
      <c r="I3438" t="s">
        <v>23</v>
      </c>
    </row>
    <row r="3439" spans="8:9" x14ac:dyDescent="0.3">
      <c r="H3439">
        <v>1</v>
      </c>
      <c r="I3439" t="s">
        <v>23</v>
      </c>
    </row>
    <row r="3440" spans="8:9" x14ac:dyDescent="0.3">
      <c r="H3440">
        <v>1</v>
      </c>
      <c r="I3440" t="s">
        <v>23</v>
      </c>
    </row>
    <row r="3441" spans="8:9" x14ac:dyDescent="0.3">
      <c r="H3441">
        <v>0</v>
      </c>
      <c r="I3441" t="s">
        <v>23</v>
      </c>
    </row>
    <row r="3442" spans="8:9" x14ac:dyDescent="0.3">
      <c r="H3442">
        <v>0</v>
      </c>
      <c r="I3442" t="s">
        <v>23</v>
      </c>
    </row>
    <row r="3443" spans="8:9" x14ac:dyDescent="0.3">
      <c r="H3443">
        <v>2</v>
      </c>
      <c r="I3443" t="s">
        <v>23</v>
      </c>
    </row>
    <row r="3444" spans="8:9" x14ac:dyDescent="0.3">
      <c r="H3444">
        <v>0</v>
      </c>
      <c r="I3444" t="s">
        <v>23</v>
      </c>
    </row>
    <row r="3445" spans="8:9" x14ac:dyDescent="0.3">
      <c r="H3445">
        <v>0</v>
      </c>
      <c r="I3445" t="s">
        <v>23</v>
      </c>
    </row>
    <row r="3446" spans="8:9" x14ac:dyDescent="0.3">
      <c r="H3446">
        <v>1</v>
      </c>
      <c r="I3446" t="s">
        <v>23</v>
      </c>
    </row>
    <row r="3447" spans="8:9" x14ac:dyDescent="0.3">
      <c r="H3447">
        <v>0</v>
      </c>
      <c r="I3447" t="s">
        <v>23</v>
      </c>
    </row>
    <row r="3448" spans="8:9" x14ac:dyDescent="0.3">
      <c r="H3448">
        <v>1</v>
      </c>
      <c r="I3448" t="s">
        <v>23</v>
      </c>
    </row>
    <row r="3449" spans="8:9" x14ac:dyDescent="0.3">
      <c r="H3449">
        <v>1</v>
      </c>
      <c r="I3449" t="s">
        <v>23</v>
      </c>
    </row>
    <row r="3450" spans="8:9" x14ac:dyDescent="0.3">
      <c r="H3450">
        <v>2</v>
      </c>
      <c r="I3450" t="s">
        <v>23</v>
      </c>
    </row>
    <row r="3451" spans="8:9" x14ac:dyDescent="0.3">
      <c r="H3451">
        <v>1</v>
      </c>
      <c r="I3451" t="s">
        <v>23</v>
      </c>
    </row>
    <row r="3452" spans="8:9" x14ac:dyDescent="0.3">
      <c r="H3452">
        <v>0</v>
      </c>
      <c r="I3452" t="s">
        <v>23</v>
      </c>
    </row>
    <row r="3453" spans="8:9" x14ac:dyDescent="0.3">
      <c r="H3453">
        <v>1</v>
      </c>
      <c r="I3453" t="s">
        <v>23</v>
      </c>
    </row>
    <row r="3454" spans="8:9" x14ac:dyDescent="0.3">
      <c r="H3454">
        <v>0</v>
      </c>
      <c r="I3454" t="s">
        <v>23</v>
      </c>
    </row>
    <row r="3455" spans="8:9" x14ac:dyDescent="0.3">
      <c r="H3455">
        <v>3</v>
      </c>
      <c r="I3455" t="s">
        <v>23</v>
      </c>
    </row>
    <row r="3456" spans="8:9" x14ac:dyDescent="0.3">
      <c r="H3456">
        <v>1</v>
      </c>
      <c r="I3456" t="s">
        <v>23</v>
      </c>
    </row>
    <row r="3457" spans="8:9" x14ac:dyDescent="0.3">
      <c r="H3457">
        <v>0</v>
      </c>
      <c r="I3457" t="s">
        <v>23</v>
      </c>
    </row>
    <row r="3458" spans="8:9" x14ac:dyDescent="0.3">
      <c r="H3458">
        <v>0</v>
      </c>
      <c r="I3458" t="s">
        <v>23</v>
      </c>
    </row>
    <row r="3459" spans="8:9" x14ac:dyDescent="0.3">
      <c r="H3459">
        <v>0</v>
      </c>
      <c r="I3459" t="s">
        <v>23</v>
      </c>
    </row>
    <row r="3460" spans="8:9" x14ac:dyDescent="0.3">
      <c r="H3460">
        <v>2</v>
      </c>
      <c r="I3460" t="s">
        <v>23</v>
      </c>
    </row>
    <row r="3461" spans="8:9" x14ac:dyDescent="0.3">
      <c r="H3461">
        <v>1</v>
      </c>
      <c r="I3461" t="s">
        <v>23</v>
      </c>
    </row>
    <row r="3462" spans="8:9" x14ac:dyDescent="0.3">
      <c r="H3462">
        <v>1</v>
      </c>
      <c r="I3462" t="s">
        <v>23</v>
      </c>
    </row>
    <row r="3463" spans="8:9" x14ac:dyDescent="0.3">
      <c r="H3463">
        <v>0</v>
      </c>
      <c r="I3463" t="s">
        <v>23</v>
      </c>
    </row>
    <row r="3464" spans="8:9" x14ac:dyDescent="0.3">
      <c r="H3464">
        <v>0</v>
      </c>
      <c r="I3464" t="s">
        <v>23</v>
      </c>
    </row>
    <row r="3465" spans="8:9" x14ac:dyDescent="0.3">
      <c r="H3465">
        <v>0</v>
      </c>
      <c r="I3465" t="s">
        <v>23</v>
      </c>
    </row>
    <row r="3466" spans="8:9" x14ac:dyDescent="0.3">
      <c r="H3466">
        <v>1</v>
      </c>
      <c r="I3466" t="s">
        <v>23</v>
      </c>
    </row>
    <row r="3467" spans="8:9" x14ac:dyDescent="0.3">
      <c r="H3467">
        <v>0</v>
      </c>
      <c r="I3467" t="s">
        <v>23</v>
      </c>
    </row>
    <row r="3468" spans="8:9" x14ac:dyDescent="0.3">
      <c r="H3468">
        <v>0</v>
      </c>
      <c r="I3468" t="s">
        <v>23</v>
      </c>
    </row>
    <row r="3469" spans="8:9" x14ac:dyDescent="0.3">
      <c r="H3469">
        <v>1</v>
      </c>
      <c r="I3469" t="s">
        <v>23</v>
      </c>
    </row>
    <row r="3470" spans="8:9" x14ac:dyDescent="0.3">
      <c r="H3470">
        <v>1</v>
      </c>
      <c r="I3470" t="s">
        <v>23</v>
      </c>
    </row>
    <row r="3471" spans="8:9" x14ac:dyDescent="0.3">
      <c r="H3471">
        <v>0</v>
      </c>
      <c r="I3471" t="s">
        <v>23</v>
      </c>
    </row>
    <row r="3472" spans="8:9" x14ac:dyDescent="0.3">
      <c r="H3472">
        <v>1</v>
      </c>
      <c r="I3472" t="s">
        <v>23</v>
      </c>
    </row>
    <row r="3473" spans="8:9" x14ac:dyDescent="0.3">
      <c r="H3473">
        <v>0</v>
      </c>
      <c r="I3473" t="s">
        <v>23</v>
      </c>
    </row>
    <row r="3474" spans="8:9" x14ac:dyDescent="0.3">
      <c r="H3474">
        <v>0</v>
      </c>
      <c r="I3474" t="s">
        <v>23</v>
      </c>
    </row>
    <row r="3475" spans="8:9" x14ac:dyDescent="0.3">
      <c r="H3475">
        <v>0</v>
      </c>
      <c r="I3475" t="s">
        <v>23</v>
      </c>
    </row>
    <row r="3476" spans="8:9" x14ac:dyDescent="0.3">
      <c r="H3476">
        <v>0</v>
      </c>
      <c r="I3476" t="s">
        <v>23</v>
      </c>
    </row>
    <row r="3477" spans="8:9" x14ac:dyDescent="0.3">
      <c r="H3477">
        <v>0</v>
      </c>
      <c r="I3477" t="s">
        <v>23</v>
      </c>
    </row>
    <row r="3478" spans="8:9" x14ac:dyDescent="0.3">
      <c r="H3478">
        <v>0</v>
      </c>
      <c r="I3478" t="s">
        <v>23</v>
      </c>
    </row>
    <row r="3479" spans="8:9" x14ac:dyDescent="0.3">
      <c r="H3479">
        <v>0</v>
      </c>
      <c r="I3479" t="s">
        <v>23</v>
      </c>
    </row>
    <row r="3480" spans="8:9" x14ac:dyDescent="0.3">
      <c r="H3480">
        <v>2</v>
      </c>
      <c r="I3480" t="s">
        <v>23</v>
      </c>
    </row>
    <row r="3481" spans="8:9" x14ac:dyDescent="0.3">
      <c r="H3481">
        <v>1</v>
      </c>
      <c r="I3481" t="s">
        <v>23</v>
      </c>
    </row>
    <row r="3482" spans="8:9" x14ac:dyDescent="0.3">
      <c r="H3482">
        <v>1</v>
      </c>
      <c r="I3482" t="s">
        <v>23</v>
      </c>
    </row>
    <row r="3483" spans="8:9" x14ac:dyDescent="0.3">
      <c r="H3483">
        <v>1</v>
      </c>
      <c r="I3483" t="s">
        <v>23</v>
      </c>
    </row>
    <row r="3484" spans="8:9" x14ac:dyDescent="0.3">
      <c r="H3484">
        <v>1</v>
      </c>
      <c r="I3484" t="s">
        <v>23</v>
      </c>
    </row>
    <row r="3485" spans="8:9" x14ac:dyDescent="0.3">
      <c r="H3485">
        <v>0</v>
      </c>
      <c r="I3485" t="s">
        <v>23</v>
      </c>
    </row>
    <row r="3486" spans="8:9" x14ac:dyDescent="0.3">
      <c r="H3486">
        <v>1</v>
      </c>
      <c r="I3486" t="s">
        <v>23</v>
      </c>
    </row>
    <row r="3487" spans="8:9" x14ac:dyDescent="0.3">
      <c r="H3487">
        <v>1</v>
      </c>
      <c r="I3487" t="s">
        <v>23</v>
      </c>
    </row>
    <row r="3488" spans="8:9" x14ac:dyDescent="0.3">
      <c r="H3488">
        <v>1</v>
      </c>
      <c r="I3488" t="s">
        <v>23</v>
      </c>
    </row>
    <row r="3489" spans="8:9" x14ac:dyDescent="0.3">
      <c r="H3489">
        <v>2</v>
      </c>
      <c r="I3489" t="s">
        <v>23</v>
      </c>
    </row>
    <row r="3490" spans="8:9" x14ac:dyDescent="0.3">
      <c r="H3490">
        <v>1</v>
      </c>
      <c r="I3490" t="s">
        <v>23</v>
      </c>
    </row>
    <row r="3491" spans="8:9" x14ac:dyDescent="0.3">
      <c r="H3491">
        <v>1</v>
      </c>
      <c r="I3491" t="s">
        <v>23</v>
      </c>
    </row>
    <row r="3492" spans="8:9" x14ac:dyDescent="0.3">
      <c r="H3492">
        <v>0</v>
      </c>
      <c r="I3492" t="s">
        <v>23</v>
      </c>
    </row>
    <row r="3493" spans="8:9" x14ac:dyDescent="0.3">
      <c r="H3493">
        <v>1</v>
      </c>
      <c r="I3493" t="s">
        <v>23</v>
      </c>
    </row>
    <row r="3494" spans="8:9" x14ac:dyDescent="0.3">
      <c r="H3494">
        <v>1</v>
      </c>
      <c r="I3494" t="s">
        <v>23</v>
      </c>
    </row>
    <row r="3495" spans="8:9" x14ac:dyDescent="0.3">
      <c r="H3495">
        <v>3</v>
      </c>
      <c r="I3495" t="s">
        <v>23</v>
      </c>
    </row>
    <row r="3496" spans="8:9" x14ac:dyDescent="0.3">
      <c r="H3496">
        <v>0</v>
      </c>
      <c r="I3496" t="s">
        <v>23</v>
      </c>
    </row>
    <row r="3497" spans="8:9" x14ac:dyDescent="0.3">
      <c r="H3497">
        <v>0</v>
      </c>
      <c r="I3497" t="s">
        <v>23</v>
      </c>
    </row>
    <row r="3498" spans="8:9" x14ac:dyDescent="0.3">
      <c r="H3498">
        <v>1</v>
      </c>
      <c r="I3498" t="s">
        <v>23</v>
      </c>
    </row>
    <row r="3499" spans="8:9" x14ac:dyDescent="0.3">
      <c r="H3499">
        <v>0</v>
      </c>
      <c r="I3499" t="s">
        <v>23</v>
      </c>
    </row>
    <row r="3500" spans="8:9" x14ac:dyDescent="0.3">
      <c r="H3500">
        <v>0</v>
      </c>
      <c r="I3500" t="s">
        <v>23</v>
      </c>
    </row>
    <row r="3501" spans="8:9" x14ac:dyDescent="0.3">
      <c r="H3501">
        <v>0</v>
      </c>
      <c r="I3501" t="s">
        <v>23</v>
      </c>
    </row>
    <row r="3502" spans="8:9" x14ac:dyDescent="0.3">
      <c r="H3502">
        <v>1</v>
      </c>
      <c r="I3502" t="s">
        <v>23</v>
      </c>
    </row>
    <row r="3503" spans="8:9" x14ac:dyDescent="0.3">
      <c r="H3503">
        <v>1</v>
      </c>
      <c r="I3503" t="s">
        <v>23</v>
      </c>
    </row>
    <row r="3504" spans="8:9" x14ac:dyDescent="0.3">
      <c r="H3504">
        <v>0</v>
      </c>
      <c r="I3504" t="s">
        <v>23</v>
      </c>
    </row>
    <row r="3505" spans="8:9" x14ac:dyDescent="0.3">
      <c r="H3505">
        <v>0</v>
      </c>
      <c r="I3505" t="s">
        <v>23</v>
      </c>
    </row>
    <row r="3506" spans="8:9" x14ac:dyDescent="0.3">
      <c r="H3506">
        <v>2</v>
      </c>
      <c r="I3506" t="s">
        <v>23</v>
      </c>
    </row>
    <row r="3507" spans="8:9" x14ac:dyDescent="0.3">
      <c r="H3507">
        <v>2</v>
      </c>
      <c r="I3507" t="s">
        <v>23</v>
      </c>
    </row>
    <row r="3508" spans="8:9" x14ac:dyDescent="0.3">
      <c r="H3508">
        <v>0</v>
      </c>
      <c r="I3508" t="s">
        <v>23</v>
      </c>
    </row>
    <row r="3509" spans="8:9" x14ac:dyDescent="0.3">
      <c r="H3509">
        <v>0</v>
      </c>
      <c r="I3509" t="s">
        <v>23</v>
      </c>
    </row>
    <row r="3510" spans="8:9" x14ac:dyDescent="0.3">
      <c r="H3510">
        <v>1</v>
      </c>
      <c r="I3510" t="s">
        <v>23</v>
      </c>
    </row>
    <row r="3511" spans="8:9" x14ac:dyDescent="0.3">
      <c r="H3511">
        <v>0</v>
      </c>
      <c r="I3511" t="s">
        <v>23</v>
      </c>
    </row>
    <row r="3512" spans="8:9" x14ac:dyDescent="0.3">
      <c r="H3512">
        <v>0</v>
      </c>
      <c r="I3512" t="s">
        <v>23</v>
      </c>
    </row>
    <row r="3513" spans="8:9" x14ac:dyDescent="0.3">
      <c r="H3513">
        <v>1</v>
      </c>
      <c r="I3513" t="s">
        <v>23</v>
      </c>
    </row>
    <row r="3514" spans="8:9" x14ac:dyDescent="0.3">
      <c r="H3514">
        <v>0</v>
      </c>
      <c r="I3514" t="s">
        <v>23</v>
      </c>
    </row>
    <row r="3515" spans="8:9" x14ac:dyDescent="0.3">
      <c r="H3515">
        <v>1</v>
      </c>
      <c r="I3515" t="s">
        <v>23</v>
      </c>
    </row>
    <row r="3516" spans="8:9" x14ac:dyDescent="0.3">
      <c r="H3516">
        <v>1</v>
      </c>
      <c r="I3516" t="s">
        <v>23</v>
      </c>
    </row>
    <row r="3517" spans="8:9" x14ac:dyDescent="0.3">
      <c r="H3517">
        <v>1</v>
      </c>
      <c r="I3517" t="s">
        <v>23</v>
      </c>
    </row>
    <row r="3518" spans="8:9" x14ac:dyDescent="0.3">
      <c r="H3518">
        <v>1</v>
      </c>
      <c r="I3518" t="s">
        <v>23</v>
      </c>
    </row>
    <row r="3519" spans="8:9" x14ac:dyDescent="0.3">
      <c r="H3519">
        <v>1</v>
      </c>
      <c r="I3519" t="s">
        <v>23</v>
      </c>
    </row>
    <row r="3520" spans="8:9" x14ac:dyDescent="0.3">
      <c r="H3520">
        <v>0</v>
      </c>
      <c r="I3520" t="s">
        <v>23</v>
      </c>
    </row>
    <row r="3521" spans="8:9" x14ac:dyDescent="0.3">
      <c r="H3521">
        <v>1</v>
      </c>
      <c r="I3521" t="s">
        <v>23</v>
      </c>
    </row>
    <row r="3522" spans="8:9" x14ac:dyDescent="0.3">
      <c r="H3522">
        <v>1</v>
      </c>
      <c r="I3522" t="s">
        <v>23</v>
      </c>
    </row>
    <row r="3523" spans="8:9" x14ac:dyDescent="0.3">
      <c r="H3523">
        <v>2</v>
      </c>
      <c r="I3523" t="s">
        <v>23</v>
      </c>
    </row>
    <row r="3524" spans="8:9" x14ac:dyDescent="0.3">
      <c r="H3524">
        <v>2</v>
      </c>
      <c r="I3524" t="s">
        <v>23</v>
      </c>
    </row>
    <row r="3525" spans="8:9" x14ac:dyDescent="0.3">
      <c r="H3525">
        <v>1</v>
      </c>
      <c r="I3525" t="s">
        <v>23</v>
      </c>
    </row>
    <row r="3526" spans="8:9" x14ac:dyDescent="0.3">
      <c r="H3526">
        <v>1</v>
      </c>
      <c r="I3526" t="s">
        <v>23</v>
      </c>
    </row>
    <row r="3527" spans="8:9" x14ac:dyDescent="0.3">
      <c r="H3527">
        <v>0</v>
      </c>
      <c r="I3527" t="s">
        <v>23</v>
      </c>
    </row>
    <row r="3528" spans="8:9" x14ac:dyDescent="0.3">
      <c r="H3528">
        <v>0</v>
      </c>
      <c r="I3528" t="s">
        <v>23</v>
      </c>
    </row>
    <row r="3529" spans="8:9" x14ac:dyDescent="0.3">
      <c r="H3529">
        <v>1</v>
      </c>
      <c r="I3529" t="s">
        <v>23</v>
      </c>
    </row>
    <row r="3530" spans="8:9" x14ac:dyDescent="0.3">
      <c r="H3530">
        <v>0</v>
      </c>
      <c r="I3530" t="s">
        <v>23</v>
      </c>
    </row>
    <row r="3531" spans="8:9" x14ac:dyDescent="0.3">
      <c r="H3531">
        <v>0</v>
      </c>
      <c r="I3531" t="s">
        <v>23</v>
      </c>
    </row>
    <row r="3532" spans="8:9" x14ac:dyDescent="0.3">
      <c r="H3532">
        <v>3</v>
      </c>
      <c r="I3532" t="s">
        <v>23</v>
      </c>
    </row>
    <row r="3533" spans="8:9" x14ac:dyDescent="0.3">
      <c r="H3533">
        <v>3</v>
      </c>
      <c r="I3533" t="s">
        <v>23</v>
      </c>
    </row>
    <row r="3534" spans="8:9" x14ac:dyDescent="0.3">
      <c r="H3534">
        <v>0</v>
      </c>
      <c r="I3534" t="s">
        <v>23</v>
      </c>
    </row>
    <row r="3535" spans="8:9" x14ac:dyDescent="0.3">
      <c r="H3535">
        <v>2</v>
      </c>
      <c r="I3535" t="s">
        <v>23</v>
      </c>
    </row>
    <row r="3536" spans="8:9" x14ac:dyDescent="0.3">
      <c r="H3536">
        <v>1</v>
      </c>
      <c r="I3536" t="s">
        <v>23</v>
      </c>
    </row>
    <row r="3537" spans="8:9" x14ac:dyDescent="0.3">
      <c r="H3537">
        <v>0</v>
      </c>
      <c r="I3537" t="s">
        <v>23</v>
      </c>
    </row>
    <row r="3538" spans="8:9" x14ac:dyDescent="0.3">
      <c r="H3538">
        <v>1</v>
      </c>
      <c r="I3538" t="s">
        <v>23</v>
      </c>
    </row>
    <row r="3539" spans="8:9" x14ac:dyDescent="0.3">
      <c r="H3539">
        <v>1</v>
      </c>
      <c r="I3539" t="s">
        <v>23</v>
      </c>
    </row>
    <row r="3540" spans="8:9" x14ac:dyDescent="0.3">
      <c r="H3540">
        <v>1</v>
      </c>
      <c r="I3540" t="s">
        <v>23</v>
      </c>
    </row>
    <row r="3541" spans="8:9" x14ac:dyDescent="0.3">
      <c r="H3541">
        <v>0</v>
      </c>
      <c r="I3541" t="s">
        <v>23</v>
      </c>
    </row>
    <row r="3542" spans="8:9" x14ac:dyDescent="0.3">
      <c r="H3542">
        <v>1</v>
      </c>
      <c r="I3542" t="s">
        <v>23</v>
      </c>
    </row>
    <row r="3543" spans="8:9" x14ac:dyDescent="0.3">
      <c r="H3543">
        <v>1</v>
      </c>
      <c r="I3543" t="s">
        <v>23</v>
      </c>
    </row>
    <row r="3544" spans="8:9" x14ac:dyDescent="0.3">
      <c r="H3544">
        <v>0</v>
      </c>
      <c r="I3544" t="s">
        <v>23</v>
      </c>
    </row>
    <row r="3545" spans="8:9" x14ac:dyDescent="0.3">
      <c r="H3545">
        <v>0</v>
      </c>
      <c r="I3545" t="s">
        <v>23</v>
      </c>
    </row>
    <row r="3546" spans="8:9" x14ac:dyDescent="0.3">
      <c r="H3546">
        <v>1</v>
      </c>
      <c r="I3546" t="s">
        <v>23</v>
      </c>
    </row>
    <row r="3547" spans="8:9" x14ac:dyDescent="0.3">
      <c r="H3547">
        <v>0</v>
      </c>
      <c r="I3547" t="s">
        <v>23</v>
      </c>
    </row>
    <row r="3548" spans="8:9" x14ac:dyDescent="0.3">
      <c r="H3548">
        <v>3</v>
      </c>
      <c r="I3548" t="s">
        <v>23</v>
      </c>
    </row>
    <row r="3549" spans="8:9" x14ac:dyDescent="0.3">
      <c r="H3549">
        <v>1</v>
      </c>
      <c r="I3549" t="s">
        <v>23</v>
      </c>
    </row>
    <row r="3550" spans="8:9" x14ac:dyDescent="0.3">
      <c r="H3550">
        <v>1</v>
      </c>
      <c r="I3550" t="s">
        <v>23</v>
      </c>
    </row>
    <row r="3551" spans="8:9" x14ac:dyDescent="0.3">
      <c r="H3551">
        <v>0</v>
      </c>
      <c r="I3551" t="s">
        <v>23</v>
      </c>
    </row>
    <row r="3552" spans="8:9" x14ac:dyDescent="0.3">
      <c r="H3552">
        <v>1</v>
      </c>
      <c r="I3552" t="s">
        <v>23</v>
      </c>
    </row>
    <row r="3553" spans="8:9" x14ac:dyDescent="0.3">
      <c r="H3553">
        <v>2</v>
      </c>
      <c r="I3553" t="s">
        <v>23</v>
      </c>
    </row>
    <row r="3554" spans="8:9" x14ac:dyDescent="0.3">
      <c r="H3554">
        <v>0</v>
      </c>
      <c r="I3554" t="s">
        <v>23</v>
      </c>
    </row>
    <row r="3555" spans="8:9" x14ac:dyDescent="0.3">
      <c r="H3555">
        <v>1</v>
      </c>
      <c r="I3555" t="s">
        <v>23</v>
      </c>
    </row>
    <row r="3556" spans="8:9" x14ac:dyDescent="0.3">
      <c r="H3556">
        <v>3</v>
      </c>
      <c r="I3556" t="s">
        <v>23</v>
      </c>
    </row>
    <row r="3557" spans="8:9" x14ac:dyDescent="0.3">
      <c r="H3557">
        <v>0</v>
      </c>
      <c r="I3557" t="s">
        <v>23</v>
      </c>
    </row>
    <row r="3558" spans="8:9" x14ac:dyDescent="0.3">
      <c r="H3558">
        <v>1</v>
      </c>
      <c r="I3558" t="s">
        <v>23</v>
      </c>
    </row>
    <row r="3559" spans="8:9" x14ac:dyDescent="0.3">
      <c r="H3559">
        <v>2</v>
      </c>
      <c r="I3559" t="s">
        <v>23</v>
      </c>
    </row>
    <row r="3560" spans="8:9" x14ac:dyDescent="0.3">
      <c r="H3560">
        <v>1</v>
      </c>
      <c r="I3560" t="s">
        <v>23</v>
      </c>
    </row>
    <row r="3561" spans="8:9" x14ac:dyDescent="0.3">
      <c r="H3561">
        <v>3</v>
      </c>
      <c r="I3561" t="s">
        <v>23</v>
      </c>
    </row>
    <row r="3562" spans="8:9" x14ac:dyDescent="0.3">
      <c r="H3562">
        <v>1</v>
      </c>
      <c r="I3562" t="s">
        <v>23</v>
      </c>
    </row>
    <row r="3563" spans="8:9" x14ac:dyDescent="0.3">
      <c r="H3563">
        <v>0</v>
      </c>
      <c r="I3563" t="s">
        <v>23</v>
      </c>
    </row>
    <row r="3564" spans="8:9" x14ac:dyDescent="0.3">
      <c r="H3564">
        <v>1</v>
      </c>
      <c r="I3564" t="s">
        <v>23</v>
      </c>
    </row>
    <row r="3565" spans="8:9" x14ac:dyDescent="0.3">
      <c r="H3565">
        <v>3</v>
      </c>
      <c r="I3565" t="s">
        <v>23</v>
      </c>
    </row>
    <row r="3566" spans="8:9" x14ac:dyDescent="0.3">
      <c r="H3566">
        <v>0</v>
      </c>
      <c r="I3566" t="s">
        <v>23</v>
      </c>
    </row>
    <row r="3567" spans="8:9" x14ac:dyDescent="0.3">
      <c r="H3567">
        <v>0</v>
      </c>
      <c r="I3567" t="s">
        <v>23</v>
      </c>
    </row>
    <row r="3568" spans="8:9" x14ac:dyDescent="0.3">
      <c r="H3568">
        <v>0</v>
      </c>
      <c r="I3568" t="s">
        <v>23</v>
      </c>
    </row>
    <row r="3569" spans="8:9" x14ac:dyDescent="0.3">
      <c r="H3569">
        <v>1</v>
      </c>
      <c r="I3569" t="s">
        <v>23</v>
      </c>
    </row>
    <row r="3570" spans="8:9" x14ac:dyDescent="0.3">
      <c r="H3570">
        <v>1</v>
      </c>
      <c r="I3570" t="s">
        <v>23</v>
      </c>
    </row>
    <row r="3571" spans="8:9" x14ac:dyDescent="0.3">
      <c r="H3571">
        <v>1</v>
      </c>
      <c r="I3571" t="s">
        <v>23</v>
      </c>
    </row>
    <row r="3572" spans="8:9" x14ac:dyDescent="0.3">
      <c r="H3572">
        <v>0</v>
      </c>
      <c r="I3572" t="s">
        <v>23</v>
      </c>
    </row>
    <row r="3573" spans="8:9" x14ac:dyDescent="0.3">
      <c r="H3573">
        <v>2</v>
      </c>
      <c r="I3573" t="s">
        <v>23</v>
      </c>
    </row>
    <row r="3574" spans="8:9" x14ac:dyDescent="0.3">
      <c r="H3574">
        <v>1</v>
      </c>
      <c r="I3574" t="s">
        <v>23</v>
      </c>
    </row>
    <row r="3575" spans="8:9" x14ac:dyDescent="0.3">
      <c r="H3575">
        <v>1</v>
      </c>
      <c r="I3575" t="s">
        <v>23</v>
      </c>
    </row>
    <row r="3576" spans="8:9" x14ac:dyDescent="0.3">
      <c r="H3576">
        <v>1</v>
      </c>
      <c r="I3576" t="s">
        <v>23</v>
      </c>
    </row>
    <row r="3577" spans="8:9" x14ac:dyDescent="0.3">
      <c r="H3577">
        <v>0</v>
      </c>
      <c r="I3577" t="s">
        <v>23</v>
      </c>
    </row>
    <row r="3578" spans="8:9" x14ac:dyDescent="0.3">
      <c r="H3578">
        <v>1</v>
      </c>
      <c r="I3578" t="s">
        <v>23</v>
      </c>
    </row>
    <row r="3579" spans="8:9" x14ac:dyDescent="0.3">
      <c r="H3579">
        <v>1</v>
      </c>
      <c r="I3579" t="s">
        <v>23</v>
      </c>
    </row>
    <row r="3580" spans="8:9" x14ac:dyDescent="0.3">
      <c r="H3580">
        <v>2</v>
      </c>
      <c r="I3580" t="s">
        <v>23</v>
      </c>
    </row>
    <row r="3581" spans="8:9" x14ac:dyDescent="0.3">
      <c r="H3581">
        <v>1</v>
      </c>
      <c r="I3581" t="s">
        <v>23</v>
      </c>
    </row>
    <row r="3582" spans="8:9" x14ac:dyDescent="0.3">
      <c r="H3582">
        <v>0</v>
      </c>
      <c r="I3582" t="s">
        <v>23</v>
      </c>
    </row>
    <row r="3583" spans="8:9" x14ac:dyDescent="0.3">
      <c r="H3583">
        <v>0</v>
      </c>
      <c r="I3583" t="s">
        <v>23</v>
      </c>
    </row>
    <row r="3584" spans="8:9" x14ac:dyDescent="0.3">
      <c r="H3584">
        <v>1</v>
      </c>
      <c r="I3584" t="s">
        <v>23</v>
      </c>
    </row>
    <row r="3585" spans="8:9" x14ac:dyDescent="0.3">
      <c r="H3585">
        <v>0</v>
      </c>
      <c r="I3585" t="s">
        <v>23</v>
      </c>
    </row>
    <row r="3586" spans="8:9" x14ac:dyDescent="0.3">
      <c r="H3586">
        <v>0</v>
      </c>
      <c r="I3586" t="s">
        <v>23</v>
      </c>
    </row>
    <row r="3587" spans="8:9" x14ac:dyDescent="0.3">
      <c r="H3587">
        <v>1</v>
      </c>
      <c r="I3587" t="s">
        <v>23</v>
      </c>
    </row>
    <row r="3588" spans="8:9" x14ac:dyDescent="0.3">
      <c r="H3588">
        <v>0</v>
      </c>
      <c r="I3588" t="s">
        <v>23</v>
      </c>
    </row>
    <row r="3589" spans="8:9" x14ac:dyDescent="0.3">
      <c r="H3589">
        <v>1</v>
      </c>
      <c r="I3589" t="s">
        <v>23</v>
      </c>
    </row>
    <row r="3590" spans="8:9" x14ac:dyDescent="0.3">
      <c r="H3590">
        <v>1</v>
      </c>
      <c r="I3590" t="s">
        <v>23</v>
      </c>
    </row>
    <row r="3591" spans="8:9" x14ac:dyDescent="0.3">
      <c r="H3591">
        <v>0</v>
      </c>
      <c r="I3591" t="s">
        <v>23</v>
      </c>
    </row>
    <row r="3592" spans="8:9" x14ac:dyDescent="0.3">
      <c r="H3592">
        <v>1</v>
      </c>
      <c r="I3592" t="s">
        <v>23</v>
      </c>
    </row>
    <row r="3593" spans="8:9" x14ac:dyDescent="0.3">
      <c r="H3593">
        <v>3</v>
      </c>
      <c r="I3593" t="s">
        <v>23</v>
      </c>
    </row>
    <row r="3594" spans="8:9" x14ac:dyDescent="0.3">
      <c r="H3594">
        <v>1</v>
      </c>
      <c r="I3594" t="s">
        <v>23</v>
      </c>
    </row>
    <row r="3595" spans="8:9" x14ac:dyDescent="0.3">
      <c r="H3595">
        <v>1</v>
      </c>
      <c r="I3595" t="s">
        <v>23</v>
      </c>
    </row>
    <row r="3596" spans="8:9" x14ac:dyDescent="0.3">
      <c r="H3596">
        <v>1</v>
      </c>
      <c r="I3596" t="s">
        <v>23</v>
      </c>
    </row>
    <row r="3597" spans="8:9" x14ac:dyDescent="0.3">
      <c r="H3597">
        <v>1</v>
      </c>
      <c r="I3597" t="s">
        <v>23</v>
      </c>
    </row>
    <row r="3598" spans="8:9" x14ac:dyDescent="0.3">
      <c r="H3598">
        <v>0</v>
      </c>
      <c r="I3598" t="s">
        <v>23</v>
      </c>
    </row>
    <row r="3599" spans="8:9" x14ac:dyDescent="0.3">
      <c r="H3599">
        <v>1</v>
      </c>
      <c r="I3599" t="s">
        <v>23</v>
      </c>
    </row>
    <row r="3600" spans="8:9" x14ac:dyDescent="0.3">
      <c r="H3600">
        <v>1</v>
      </c>
      <c r="I3600" t="s">
        <v>23</v>
      </c>
    </row>
    <row r="3601" spans="8:9" x14ac:dyDescent="0.3">
      <c r="H3601">
        <v>1</v>
      </c>
      <c r="I3601" t="s">
        <v>23</v>
      </c>
    </row>
    <row r="3602" spans="8:9" x14ac:dyDescent="0.3">
      <c r="H3602">
        <v>0</v>
      </c>
      <c r="I3602" t="s">
        <v>23</v>
      </c>
    </row>
    <row r="3603" spans="8:9" x14ac:dyDescent="0.3">
      <c r="H3603">
        <v>0</v>
      </c>
      <c r="I3603" t="s">
        <v>23</v>
      </c>
    </row>
    <row r="3604" spans="8:9" x14ac:dyDescent="0.3">
      <c r="H3604">
        <v>1</v>
      </c>
      <c r="I3604" t="s">
        <v>23</v>
      </c>
    </row>
    <row r="3605" spans="8:9" x14ac:dyDescent="0.3">
      <c r="H3605">
        <v>1</v>
      </c>
      <c r="I3605" t="s">
        <v>23</v>
      </c>
    </row>
    <row r="3606" spans="8:9" x14ac:dyDescent="0.3">
      <c r="H3606">
        <v>3</v>
      </c>
      <c r="I3606" t="s">
        <v>23</v>
      </c>
    </row>
    <row r="3607" spans="8:9" x14ac:dyDescent="0.3">
      <c r="H3607">
        <v>3</v>
      </c>
      <c r="I3607" t="s">
        <v>23</v>
      </c>
    </row>
    <row r="3608" spans="8:9" x14ac:dyDescent="0.3">
      <c r="H3608">
        <v>1</v>
      </c>
      <c r="I3608" t="s">
        <v>23</v>
      </c>
    </row>
    <row r="3609" spans="8:9" x14ac:dyDescent="0.3">
      <c r="H3609">
        <v>3</v>
      </c>
      <c r="I3609" t="s">
        <v>23</v>
      </c>
    </row>
    <row r="3610" spans="8:9" x14ac:dyDescent="0.3">
      <c r="H3610">
        <v>1</v>
      </c>
      <c r="I3610" t="s">
        <v>23</v>
      </c>
    </row>
    <row r="3611" spans="8:9" x14ac:dyDescent="0.3">
      <c r="H3611">
        <v>3</v>
      </c>
      <c r="I3611" t="s">
        <v>23</v>
      </c>
    </row>
    <row r="3612" spans="8:9" x14ac:dyDescent="0.3">
      <c r="H3612">
        <v>1</v>
      </c>
      <c r="I3612" t="s">
        <v>23</v>
      </c>
    </row>
    <row r="3613" spans="8:9" x14ac:dyDescent="0.3">
      <c r="H3613">
        <v>1</v>
      </c>
      <c r="I3613" t="s">
        <v>23</v>
      </c>
    </row>
    <row r="3614" spans="8:9" x14ac:dyDescent="0.3">
      <c r="H3614">
        <v>1</v>
      </c>
      <c r="I3614" t="s">
        <v>23</v>
      </c>
    </row>
    <row r="3615" spans="8:9" x14ac:dyDescent="0.3">
      <c r="H3615">
        <v>3</v>
      </c>
      <c r="I3615" t="s">
        <v>23</v>
      </c>
    </row>
    <row r="3616" spans="8:9" x14ac:dyDescent="0.3">
      <c r="H3616">
        <v>0</v>
      </c>
      <c r="I3616" t="s">
        <v>23</v>
      </c>
    </row>
    <row r="3617" spans="8:9" x14ac:dyDescent="0.3">
      <c r="H3617">
        <v>0</v>
      </c>
      <c r="I3617" t="s">
        <v>23</v>
      </c>
    </row>
    <row r="3618" spans="8:9" x14ac:dyDescent="0.3">
      <c r="H3618">
        <v>1</v>
      </c>
      <c r="I3618" t="s">
        <v>23</v>
      </c>
    </row>
    <row r="3619" spans="8:9" x14ac:dyDescent="0.3">
      <c r="H3619">
        <v>1</v>
      </c>
      <c r="I3619" t="s">
        <v>23</v>
      </c>
    </row>
    <row r="3620" spans="8:9" x14ac:dyDescent="0.3">
      <c r="H3620">
        <v>1</v>
      </c>
      <c r="I3620" t="s">
        <v>23</v>
      </c>
    </row>
    <row r="3621" spans="8:9" x14ac:dyDescent="0.3">
      <c r="H3621">
        <v>1</v>
      </c>
      <c r="I3621" t="s">
        <v>23</v>
      </c>
    </row>
    <row r="3622" spans="8:9" x14ac:dyDescent="0.3">
      <c r="H3622">
        <v>0</v>
      </c>
      <c r="I3622" t="s">
        <v>23</v>
      </c>
    </row>
    <row r="3623" spans="8:9" x14ac:dyDescent="0.3">
      <c r="H3623">
        <v>1</v>
      </c>
      <c r="I3623" t="s">
        <v>23</v>
      </c>
    </row>
    <row r="3624" spans="8:9" x14ac:dyDescent="0.3">
      <c r="H3624">
        <v>1</v>
      </c>
      <c r="I3624" t="s">
        <v>23</v>
      </c>
    </row>
    <row r="3625" spans="8:9" x14ac:dyDescent="0.3">
      <c r="H3625">
        <v>1</v>
      </c>
      <c r="I3625" t="s">
        <v>23</v>
      </c>
    </row>
    <row r="3626" spans="8:9" x14ac:dyDescent="0.3">
      <c r="H3626">
        <v>0</v>
      </c>
      <c r="I3626" t="s">
        <v>23</v>
      </c>
    </row>
    <row r="3627" spans="8:9" x14ac:dyDescent="0.3">
      <c r="H3627">
        <v>1</v>
      </c>
      <c r="I3627" t="s">
        <v>23</v>
      </c>
    </row>
    <row r="3628" spans="8:9" x14ac:dyDescent="0.3">
      <c r="H3628">
        <v>0</v>
      </c>
      <c r="I3628" t="s">
        <v>23</v>
      </c>
    </row>
    <row r="3629" spans="8:9" x14ac:dyDescent="0.3">
      <c r="H3629">
        <v>2</v>
      </c>
      <c r="I3629" t="s">
        <v>23</v>
      </c>
    </row>
    <row r="3630" spans="8:9" x14ac:dyDescent="0.3">
      <c r="H3630">
        <v>1</v>
      </c>
      <c r="I3630" t="s">
        <v>23</v>
      </c>
    </row>
    <row r="3631" spans="8:9" x14ac:dyDescent="0.3">
      <c r="H3631">
        <v>1</v>
      </c>
      <c r="I3631" t="s">
        <v>23</v>
      </c>
    </row>
    <row r="3632" spans="8:9" x14ac:dyDescent="0.3">
      <c r="H3632">
        <v>0</v>
      </c>
      <c r="I3632" t="s">
        <v>23</v>
      </c>
    </row>
    <row r="3633" spans="8:9" x14ac:dyDescent="0.3">
      <c r="H3633">
        <v>3</v>
      </c>
      <c r="I3633" t="s">
        <v>23</v>
      </c>
    </row>
    <row r="3634" spans="8:9" x14ac:dyDescent="0.3">
      <c r="H3634">
        <v>0</v>
      </c>
      <c r="I3634" t="s">
        <v>23</v>
      </c>
    </row>
    <row r="3635" spans="8:9" x14ac:dyDescent="0.3">
      <c r="H3635">
        <v>0</v>
      </c>
      <c r="I3635" t="s">
        <v>23</v>
      </c>
    </row>
    <row r="3636" spans="8:9" x14ac:dyDescent="0.3">
      <c r="H3636">
        <v>0</v>
      </c>
      <c r="I3636" t="s">
        <v>23</v>
      </c>
    </row>
    <row r="3637" spans="8:9" x14ac:dyDescent="0.3">
      <c r="H3637">
        <v>1</v>
      </c>
      <c r="I3637" t="s">
        <v>23</v>
      </c>
    </row>
    <row r="3638" spans="8:9" x14ac:dyDescent="0.3">
      <c r="H3638">
        <v>0</v>
      </c>
      <c r="I3638" t="s">
        <v>23</v>
      </c>
    </row>
    <row r="3639" spans="8:9" x14ac:dyDescent="0.3">
      <c r="H3639">
        <v>0</v>
      </c>
      <c r="I3639" t="s">
        <v>23</v>
      </c>
    </row>
    <row r="3640" spans="8:9" x14ac:dyDescent="0.3">
      <c r="H3640">
        <v>3</v>
      </c>
      <c r="I3640" t="s">
        <v>23</v>
      </c>
    </row>
    <row r="3641" spans="8:9" x14ac:dyDescent="0.3">
      <c r="H3641">
        <v>2</v>
      </c>
      <c r="I3641" t="s">
        <v>23</v>
      </c>
    </row>
    <row r="3642" spans="8:9" x14ac:dyDescent="0.3">
      <c r="H3642">
        <v>0</v>
      </c>
      <c r="I3642" t="s">
        <v>23</v>
      </c>
    </row>
    <row r="3643" spans="8:9" x14ac:dyDescent="0.3">
      <c r="H3643">
        <v>2</v>
      </c>
      <c r="I3643" t="s">
        <v>23</v>
      </c>
    </row>
    <row r="3644" spans="8:9" x14ac:dyDescent="0.3">
      <c r="H3644">
        <v>0</v>
      </c>
      <c r="I3644" t="s">
        <v>23</v>
      </c>
    </row>
    <row r="3645" spans="8:9" x14ac:dyDescent="0.3">
      <c r="H3645">
        <v>1</v>
      </c>
      <c r="I3645" t="s">
        <v>23</v>
      </c>
    </row>
    <row r="3646" spans="8:9" x14ac:dyDescent="0.3">
      <c r="H3646">
        <v>2</v>
      </c>
      <c r="I3646" t="s">
        <v>23</v>
      </c>
    </row>
    <row r="3647" spans="8:9" x14ac:dyDescent="0.3">
      <c r="H3647">
        <v>1</v>
      </c>
      <c r="I3647" t="s">
        <v>23</v>
      </c>
    </row>
    <row r="3648" spans="8:9" x14ac:dyDescent="0.3">
      <c r="H3648">
        <v>0</v>
      </c>
      <c r="I3648" t="s">
        <v>23</v>
      </c>
    </row>
    <row r="3649" spans="8:9" x14ac:dyDescent="0.3">
      <c r="H3649">
        <v>0</v>
      </c>
      <c r="I3649" t="s">
        <v>23</v>
      </c>
    </row>
    <row r="3650" spans="8:9" x14ac:dyDescent="0.3">
      <c r="H3650">
        <v>0</v>
      </c>
      <c r="I3650" t="s">
        <v>23</v>
      </c>
    </row>
    <row r="3651" spans="8:9" x14ac:dyDescent="0.3">
      <c r="H3651">
        <v>1</v>
      </c>
      <c r="I3651" t="s">
        <v>23</v>
      </c>
    </row>
    <row r="3652" spans="8:9" x14ac:dyDescent="0.3">
      <c r="H3652">
        <v>0</v>
      </c>
      <c r="I3652" t="s">
        <v>23</v>
      </c>
    </row>
    <row r="3653" spans="8:9" x14ac:dyDescent="0.3">
      <c r="H3653">
        <v>1</v>
      </c>
      <c r="I3653" t="s">
        <v>23</v>
      </c>
    </row>
    <row r="3654" spans="8:9" x14ac:dyDescent="0.3">
      <c r="H3654">
        <v>0</v>
      </c>
      <c r="I3654" t="s">
        <v>23</v>
      </c>
    </row>
    <row r="3655" spans="8:9" x14ac:dyDescent="0.3">
      <c r="H3655">
        <v>1</v>
      </c>
      <c r="I3655" t="s">
        <v>23</v>
      </c>
    </row>
    <row r="3656" spans="8:9" x14ac:dyDescent="0.3">
      <c r="H3656">
        <v>0</v>
      </c>
      <c r="I3656" t="s">
        <v>23</v>
      </c>
    </row>
    <row r="3657" spans="8:9" x14ac:dyDescent="0.3">
      <c r="H3657">
        <v>2</v>
      </c>
      <c r="I3657" t="s">
        <v>23</v>
      </c>
    </row>
    <row r="3658" spans="8:9" x14ac:dyDescent="0.3">
      <c r="H3658">
        <v>2</v>
      </c>
      <c r="I3658" t="s">
        <v>23</v>
      </c>
    </row>
    <row r="3659" spans="8:9" x14ac:dyDescent="0.3">
      <c r="H3659">
        <v>0</v>
      </c>
      <c r="I3659" t="s">
        <v>23</v>
      </c>
    </row>
    <row r="3660" spans="8:9" x14ac:dyDescent="0.3">
      <c r="H3660">
        <v>0</v>
      </c>
      <c r="I3660" t="s">
        <v>23</v>
      </c>
    </row>
    <row r="3661" spans="8:9" x14ac:dyDescent="0.3">
      <c r="H3661">
        <v>0</v>
      </c>
      <c r="I3661" t="s">
        <v>23</v>
      </c>
    </row>
    <row r="3662" spans="8:9" x14ac:dyDescent="0.3">
      <c r="H3662">
        <v>1</v>
      </c>
      <c r="I3662" t="s">
        <v>23</v>
      </c>
    </row>
    <row r="3663" spans="8:9" x14ac:dyDescent="0.3">
      <c r="H3663">
        <v>1</v>
      </c>
      <c r="I3663" t="s">
        <v>23</v>
      </c>
    </row>
    <row r="3664" spans="8:9" x14ac:dyDescent="0.3">
      <c r="H3664">
        <v>0</v>
      </c>
      <c r="I3664" t="s">
        <v>23</v>
      </c>
    </row>
    <row r="3665" spans="8:9" x14ac:dyDescent="0.3">
      <c r="H3665">
        <v>2</v>
      </c>
      <c r="I3665" t="s">
        <v>23</v>
      </c>
    </row>
    <row r="3666" spans="8:9" x14ac:dyDescent="0.3">
      <c r="H3666">
        <v>2</v>
      </c>
      <c r="I3666" t="s">
        <v>23</v>
      </c>
    </row>
    <row r="3667" spans="8:9" x14ac:dyDescent="0.3">
      <c r="H3667">
        <v>0</v>
      </c>
      <c r="I3667" t="s">
        <v>23</v>
      </c>
    </row>
    <row r="3668" spans="8:9" x14ac:dyDescent="0.3">
      <c r="H3668">
        <v>2</v>
      </c>
      <c r="I3668" t="s">
        <v>23</v>
      </c>
    </row>
    <row r="3669" spans="8:9" x14ac:dyDescent="0.3">
      <c r="H3669">
        <v>2</v>
      </c>
      <c r="I3669" t="s">
        <v>23</v>
      </c>
    </row>
    <row r="3670" spans="8:9" x14ac:dyDescent="0.3">
      <c r="H3670">
        <v>1</v>
      </c>
      <c r="I3670" t="s">
        <v>23</v>
      </c>
    </row>
    <row r="3671" spans="8:9" x14ac:dyDescent="0.3">
      <c r="H3671">
        <v>0</v>
      </c>
      <c r="I3671" t="s">
        <v>23</v>
      </c>
    </row>
    <row r="3672" spans="8:9" x14ac:dyDescent="0.3">
      <c r="H3672">
        <v>1</v>
      </c>
      <c r="I3672" t="s">
        <v>23</v>
      </c>
    </row>
    <row r="3673" spans="8:9" x14ac:dyDescent="0.3">
      <c r="H3673">
        <v>0</v>
      </c>
      <c r="I3673" t="s">
        <v>23</v>
      </c>
    </row>
    <row r="3674" spans="8:9" x14ac:dyDescent="0.3">
      <c r="H3674">
        <v>0</v>
      </c>
      <c r="I3674" t="s">
        <v>23</v>
      </c>
    </row>
    <row r="3675" spans="8:9" x14ac:dyDescent="0.3">
      <c r="H3675">
        <v>3</v>
      </c>
      <c r="I3675" t="s">
        <v>23</v>
      </c>
    </row>
    <row r="3676" spans="8:9" x14ac:dyDescent="0.3">
      <c r="H3676">
        <v>0</v>
      </c>
      <c r="I3676" t="s">
        <v>23</v>
      </c>
    </row>
    <row r="3677" spans="8:9" x14ac:dyDescent="0.3">
      <c r="H3677">
        <v>0</v>
      </c>
      <c r="I3677" t="s">
        <v>23</v>
      </c>
    </row>
    <row r="3678" spans="8:9" x14ac:dyDescent="0.3">
      <c r="H3678">
        <v>2</v>
      </c>
      <c r="I3678" t="s">
        <v>23</v>
      </c>
    </row>
    <row r="3679" spans="8:9" x14ac:dyDescent="0.3">
      <c r="H3679">
        <v>0</v>
      </c>
      <c r="I3679" t="s">
        <v>23</v>
      </c>
    </row>
    <row r="3680" spans="8:9" x14ac:dyDescent="0.3">
      <c r="H3680">
        <v>1</v>
      </c>
      <c r="I3680" t="s">
        <v>23</v>
      </c>
    </row>
    <row r="3681" spans="8:9" x14ac:dyDescent="0.3">
      <c r="H3681">
        <v>0</v>
      </c>
      <c r="I3681" t="s">
        <v>23</v>
      </c>
    </row>
    <row r="3682" spans="8:9" x14ac:dyDescent="0.3">
      <c r="H3682">
        <v>0</v>
      </c>
      <c r="I3682" t="s">
        <v>23</v>
      </c>
    </row>
    <row r="3683" spans="8:9" x14ac:dyDescent="0.3">
      <c r="H3683">
        <v>1</v>
      </c>
      <c r="I3683" t="s">
        <v>23</v>
      </c>
    </row>
    <row r="3684" spans="8:9" x14ac:dyDescent="0.3">
      <c r="H3684">
        <v>1</v>
      </c>
      <c r="I3684" t="s">
        <v>23</v>
      </c>
    </row>
    <row r="3685" spans="8:9" x14ac:dyDescent="0.3">
      <c r="H3685">
        <v>1</v>
      </c>
      <c r="I3685" t="s">
        <v>23</v>
      </c>
    </row>
    <row r="3686" spans="8:9" x14ac:dyDescent="0.3">
      <c r="H3686">
        <v>0</v>
      </c>
      <c r="I3686" t="s">
        <v>23</v>
      </c>
    </row>
    <row r="3687" spans="8:9" x14ac:dyDescent="0.3">
      <c r="H3687">
        <v>1</v>
      </c>
      <c r="I3687" t="s">
        <v>23</v>
      </c>
    </row>
    <row r="3688" spans="8:9" x14ac:dyDescent="0.3">
      <c r="H3688">
        <v>0</v>
      </c>
      <c r="I3688" t="s">
        <v>23</v>
      </c>
    </row>
    <row r="3689" spans="8:9" x14ac:dyDescent="0.3">
      <c r="H3689">
        <v>1</v>
      </c>
      <c r="I3689" t="s">
        <v>23</v>
      </c>
    </row>
    <row r="3690" spans="8:9" x14ac:dyDescent="0.3">
      <c r="H3690">
        <v>1</v>
      </c>
      <c r="I3690" t="s">
        <v>23</v>
      </c>
    </row>
    <row r="3691" spans="8:9" x14ac:dyDescent="0.3">
      <c r="H3691">
        <v>0</v>
      </c>
      <c r="I3691" t="s">
        <v>23</v>
      </c>
    </row>
    <row r="3692" spans="8:9" x14ac:dyDescent="0.3">
      <c r="H3692">
        <v>3</v>
      </c>
      <c r="I3692" t="s">
        <v>23</v>
      </c>
    </row>
    <row r="3693" spans="8:9" x14ac:dyDescent="0.3">
      <c r="H3693">
        <v>0</v>
      </c>
      <c r="I3693" t="s">
        <v>23</v>
      </c>
    </row>
    <row r="3694" spans="8:9" x14ac:dyDescent="0.3">
      <c r="H3694">
        <v>1</v>
      </c>
      <c r="I3694" t="s">
        <v>23</v>
      </c>
    </row>
    <row r="3695" spans="8:9" x14ac:dyDescent="0.3">
      <c r="H3695">
        <v>0</v>
      </c>
      <c r="I3695" t="s">
        <v>23</v>
      </c>
    </row>
    <row r="3696" spans="8:9" x14ac:dyDescent="0.3">
      <c r="H3696">
        <v>1</v>
      </c>
      <c r="I3696" t="s">
        <v>23</v>
      </c>
    </row>
    <row r="3697" spans="8:9" x14ac:dyDescent="0.3">
      <c r="H3697">
        <v>0</v>
      </c>
      <c r="I3697" t="s">
        <v>23</v>
      </c>
    </row>
    <row r="3698" spans="8:9" x14ac:dyDescent="0.3">
      <c r="H3698">
        <v>0</v>
      </c>
      <c r="I3698" t="s">
        <v>23</v>
      </c>
    </row>
    <row r="3699" spans="8:9" x14ac:dyDescent="0.3">
      <c r="H3699">
        <v>1</v>
      </c>
      <c r="I3699" t="s">
        <v>23</v>
      </c>
    </row>
    <row r="3700" spans="8:9" x14ac:dyDescent="0.3">
      <c r="H3700">
        <v>0</v>
      </c>
      <c r="I3700" t="s">
        <v>23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EDCEA-CD13-4419-9F41-24CAD3CA90EF}">
  <dimension ref="A3:Q24"/>
  <sheetViews>
    <sheetView workbookViewId="0">
      <selection activeCell="K3" sqref="K3"/>
    </sheetView>
  </sheetViews>
  <sheetFormatPr defaultRowHeight="14.4" x14ac:dyDescent="0.3"/>
  <cols>
    <col min="1" max="1" width="21.88671875" bestFit="1" customWidth="1"/>
    <col min="2" max="2" width="16.109375" bestFit="1" customWidth="1"/>
    <col min="3" max="3" width="11.5546875" bestFit="1" customWidth="1"/>
    <col min="4" max="4" width="9.6640625" bestFit="1" customWidth="1"/>
    <col min="5" max="5" width="7.6640625" bestFit="1" customWidth="1"/>
    <col min="6" max="6" width="5.77734375" bestFit="1" customWidth="1"/>
    <col min="7" max="7" width="15.33203125" bestFit="1" customWidth="1"/>
    <col min="8" max="8" width="10.77734375" bestFit="1" customWidth="1"/>
    <col min="10" max="10" width="20.5546875" customWidth="1"/>
    <col min="11" max="11" width="18.5546875" customWidth="1"/>
    <col min="12" max="12" width="13.6640625" customWidth="1"/>
    <col min="13" max="13" width="10.21875" customWidth="1"/>
    <col min="16" max="16" width="14.6640625" customWidth="1"/>
  </cols>
  <sheetData>
    <row r="3" spans="1:17" x14ac:dyDescent="0.3">
      <c r="A3" s="3" t="s">
        <v>160</v>
      </c>
      <c r="B3" s="3" t="s">
        <v>65</v>
      </c>
    </row>
    <row r="4" spans="1:17" x14ac:dyDescent="0.3">
      <c r="A4" s="3" t="s">
        <v>63</v>
      </c>
      <c r="B4" t="s">
        <v>40</v>
      </c>
      <c r="C4" t="s">
        <v>26</v>
      </c>
      <c r="D4" t="s">
        <v>48</v>
      </c>
      <c r="E4" t="s">
        <v>41</v>
      </c>
      <c r="F4" t="s">
        <v>36</v>
      </c>
      <c r="G4" t="s">
        <v>49</v>
      </c>
      <c r="H4" t="s">
        <v>64</v>
      </c>
      <c r="J4" s="26" t="s">
        <v>63</v>
      </c>
      <c r="K4" s="26" t="s">
        <v>40</v>
      </c>
      <c r="L4" s="26" t="s">
        <v>26</v>
      </c>
      <c r="M4" s="26" t="s">
        <v>48</v>
      </c>
      <c r="N4" s="26" t="s">
        <v>41</v>
      </c>
      <c r="O4" s="26" t="s">
        <v>36</v>
      </c>
      <c r="P4" s="26" t="s">
        <v>49</v>
      </c>
      <c r="Q4" s="26"/>
    </row>
    <row r="5" spans="1:17" x14ac:dyDescent="0.3">
      <c r="A5" s="4" t="s">
        <v>40</v>
      </c>
      <c r="B5" s="1">
        <v>81</v>
      </c>
      <c r="C5" s="1">
        <v>48</v>
      </c>
      <c r="D5" s="1"/>
      <c r="E5" s="1">
        <v>39</v>
      </c>
      <c r="F5" s="1">
        <v>9</v>
      </c>
      <c r="G5" s="1">
        <v>12</v>
      </c>
      <c r="H5" s="1">
        <v>189</v>
      </c>
      <c r="J5" s="4" t="s">
        <v>40</v>
      </c>
      <c r="K5">
        <f>(GETPIVOTDATA("[Measures].[Count of EducationField]",$A$3,"[Range 2].[Department]","[Range 2].[Department].&amp;[Human Resources]")*GETPIVOTDATA("[Measures].[Count of EducationField]",$A$3,"[Range 2].[EducationField]","[Range 2].[EducationField].&amp;[Human Resources]"))/GETPIVOTDATA("[Measures].[Count of EducationField]",$A$3)</f>
        <v>3.4714285714285715</v>
      </c>
      <c r="L5">
        <f>(GETPIVOTDATA("[Measures].[Count of EducationField]",$A$3,"[Range 2].[EducationField]","[Range 2].[EducationField].&amp;[Life Sciences]")*GETPIVOTDATA("[Measures].[Count of EducationField]",$A$3,"[Range 2].[Department]","[Range 2].[Department].&amp;[Human Resources]"))/GETPIVOTDATA("[Measures].[Count of EducationField]",$A$3)</f>
        <v>77.914285714285711</v>
      </c>
      <c r="M5">
        <f>(GETPIVOTDATA("[Measures].[Count of EducationField]",$A$3,"[Range 2].[Department]","[Range 2].[Department].&amp;[Human Resources]")*GETPIVOTDATA("[Measures].[Count of EducationField]",$A$3,"[Range 2].[EducationField]","[Range 2].[EducationField].&amp;[Marketing]"))/GETPIVOTDATA("[Measures].[Count of EducationField]",$A$3)</f>
        <v>20.442857142857143</v>
      </c>
      <c r="N5">
        <f>(GETPIVOTDATA("[Measures].[Count of EducationField]",$A$3,"[Range 2].[Department]","[Range 2].[Department].&amp;[Human Resources]")*GETPIVOTDATA("[Measures].[Count of EducationField]",$A$3,"[Range 2].[EducationField]","[Range 2].[EducationField].&amp;[Medical]"))/GETPIVOTDATA("[Measures].[Count of EducationField]",$A$3)</f>
        <v>59.657142857142858</v>
      </c>
      <c r="O5">
        <f>(GETPIVOTDATA("[Measures].[Count of EducationField]",$A$3,"[Range 2].[Department]","[Range 2].[Department].&amp;[Human Resources]")*GETPIVOTDATA("[Measures].[Count of EducationField]",$A$3,"[Range 2].[EducationField]","[Range 2].[EducationField].&amp;[Other]"))/GETPIVOTDATA("[Measures].[Count of EducationField]",$A$3)</f>
        <v>10.542857142857143</v>
      </c>
      <c r="P5">
        <f>(189*396)/4410</f>
        <v>16.971428571428572</v>
      </c>
    </row>
    <row r="6" spans="1:17" x14ac:dyDescent="0.3">
      <c r="A6" s="4" t="s">
        <v>33</v>
      </c>
      <c r="B6" s="1"/>
      <c r="C6" s="1">
        <v>1320</v>
      </c>
      <c r="D6" s="1"/>
      <c r="E6" s="1">
        <v>1089</v>
      </c>
      <c r="F6" s="1">
        <v>192</v>
      </c>
      <c r="G6" s="1">
        <v>282</v>
      </c>
      <c r="H6" s="1">
        <v>2883</v>
      </c>
      <c r="J6" s="4" t="s">
        <v>33</v>
      </c>
      <c r="K6">
        <f>(GETPIVOTDATA("[Measures].[Count of EducationField]",$A$3,"[Range 2].[Department]","[Range 2].[Department].&amp;[Research &amp; Development]")*GETPIVOTDATA("[Measures].[Count of EducationField]",$A$3,"[Range 2].[EducationField]","[Range 2].[EducationField].&amp;[Human Resources]"))/GETPIVOTDATA("[Measures].[Count of EducationField]",$A$3)</f>
        <v>52.953061224489794</v>
      </c>
      <c r="L6">
        <f>(2883*1818)/4410</f>
        <v>1188.5020408163266</v>
      </c>
      <c r="M6">
        <f>(GETPIVOTDATA("[Measures].[Count of EducationField]",$A$3,"[Range 2].[Department]","[Range 2].[Department].&amp;[Research &amp; Development]")*GETPIVOTDATA("[Measures].[Count of EducationField]",$A$3,"[Range 2].[EducationField]","[Range 2].[EducationField].&amp;[Marketing]"))/GETPIVOTDATA("[Measures].[Count of EducationField]",$A$3)</f>
        <v>311.83469387755105</v>
      </c>
      <c r="N6">
        <f>(GETPIVOTDATA("[Measures].[Count of EducationField]",$A$3,"[Range 2].[Department]","[Range 2].[Department].&amp;[Research &amp; Development]")*GETPIVOTDATA("[Measures].[Count of EducationField]",$A$3,"[Range 2].[EducationField]","[Range 2].[EducationField].&amp;[Medical]"))/GETPIVOTDATA("[Measures].[Count of EducationField]",$A$3)</f>
        <v>910.00816326530617</v>
      </c>
      <c r="O6">
        <f>(GETPIVOTDATA("[Measures].[Count of EducationField]",$A$3,"[Range 2].[Department]","[Range 2].[Department].&amp;[Research &amp; Development]")*GETPIVOTDATA("[Measures].[Count of EducationField]",$A$3,"[Range 2].[EducationField]","[Range 2].[EducationField].&amp;[Other]"))/GETPIVOTDATA("[Measures].[Count of EducationField]",$A$3)</f>
        <v>160.82040816326531</v>
      </c>
      <c r="P6">
        <f>(GETPIVOTDATA("[Measures].[Count of EducationField]",$A$3,"[Range 2].[Department]","[Range 2].[Department].&amp;[Research &amp; Development]")*GETPIVOTDATA("[Measures].[Count of EducationField]",$A$3,"[Range 2].[EducationField]","[Range 2].[EducationField].&amp;[Technical Degree]"))/GETPIVOTDATA("[Measures].[Count of EducationField]",$A$3)</f>
        <v>258.88163265306122</v>
      </c>
    </row>
    <row r="7" spans="1:17" x14ac:dyDescent="0.3">
      <c r="A7" s="4" t="s">
        <v>25</v>
      </c>
      <c r="B7" s="1"/>
      <c r="C7" s="1">
        <v>450</v>
      </c>
      <c r="D7" s="1">
        <v>477</v>
      </c>
      <c r="E7" s="1">
        <v>264</v>
      </c>
      <c r="F7" s="1">
        <v>45</v>
      </c>
      <c r="G7" s="1">
        <v>102</v>
      </c>
      <c r="H7" s="1">
        <v>1338</v>
      </c>
      <c r="J7" s="4" t="s">
        <v>25</v>
      </c>
      <c r="K7">
        <f>(GETPIVOTDATA("[Measures].[Count of EducationField]",$A$3,"[Range 2].[Department]","[Range 2].[Department].&amp;[Sales]")*GETPIVOTDATA("[Measures].[Count of EducationField]",$A$3,"[Range 2].[EducationField]","[Range 2].[EducationField].&amp;[Human Resources]"))/GETPIVOTDATA("[Measures].[Count of EducationField]",$A$3)</f>
        <v>24.575510204081631</v>
      </c>
      <c r="L7">
        <f>(GETPIVOTDATA("[Measures].[Count of EducationField]",$A$3,"[Range 2].[Department]","[Range 2].[Department].&amp;[Sales]")*GETPIVOTDATA("[Measures].[Count of EducationField]",$A$3,"[Range 2].[EducationField]","[Range 2].[EducationField].&amp;[Life Sciences]"))/GETPIVOTDATA("[Measures].[Count of EducationField]",$A$3)</f>
        <v>551.5836734693878</v>
      </c>
      <c r="M7">
        <f>(GETPIVOTDATA("[Measures].[Count of EducationField]",$A$3,"[Range 2].[EducationField]","[Range 2].[EducationField].&amp;[Marketing]")*GETPIVOTDATA("[Measures].[Count of EducationField]",$A$3,"[Range 2].[Department]","[Range 2].[Department].&amp;[Sales]"))/GETPIVOTDATA("[Measures].[Count of EducationField]",$A$3)</f>
        <v>144.72244897959183</v>
      </c>
      <c r="N7">
        <f>(GETPIVOTDATA("[Measures].[Count of EducationField]",$A$3,"[Range 2].[Department]","[Range 2].[Department].&amp;[Sales]")*GETPIVOTDATA("[Measures].[Count of EducationField]",$A$3,"[Range 2].[EducationField]","[Range 2].[EducationField].&amp;[Medical]"))/GETPIVOTDATA("[Measures].[Count of EducationField]",$A$3)</f>
        <v>422.33469387755105</v>
      </c>
      <c r="O7">
        <f>(GETPIVOTDATA("[Measures].[Count of EducationField]",$A$3,"[Range 2].[Department]","[Range 2].[Department].&amp;[Sales]")*GETPIVOTDATA("[Measures].[Count of EducationField]",$A$3,"[Range 2].[EducationField]","[Range 2].[EducationField].&amp;[Other]"))/GETPIVOTDATA("[Measures].[Count of EducationField]",$A$3)</f>
        <v>74.636734693877557</v>
      </c>
      <c r="P7">
        <f>(GETPIVOTDATA("[Measures].[Count of EducationField]",$A$3,"[Range 2].[Department]","[Range 2].[Department].&amp;[Sales]")*GETPIVOTDATA("[Measures].[Count of EducationField]",$A$3,"[Range 2].[EducationField]","[Range 2].[EducationField].&amp;[Technical Degree]"))/GETPIVOTDATA("[Measures].[Count of EducationField]",$A$3)</f>
        <v>120.14693877551021</v>
      </c>
    </row>
    <row r="8" spans="1:17" x14ac:dyDescent="0.3">
      <c r="A8" s="4" t="s">
        <v>64</v>
      </c>
      <c r="B8" s="1">
        <v>81</v>
      </c>
      <c r="C8" s="1">
        <v>1818</v>
      </c>
      <c r="D8" s="1">
        <v>477</v>
      </c>
      <c r="E8" s="1">
        <v>1392</v>
      </c>
      <c r="F8" s="1">
        <v>246</v>
      </c>
      <c r="G8" s="1">
        <v>396</v>
      </c>
      <c r="H8" s="1">
        <v>4410</v>
      </c>
      <c r="J8" s="30" t="s">
        <v>64</v>
      </c>
      <c r="K8" s="31">
        <v>81</v>
      </c>
      <c r="L8" s="31">
        <v>1818</v>
      </c>
      <c r="M8" s="31">
        <v>477</v>
      </c>
      <c r="N8" s="31">
        <v>1392</v>
      </c>
      <c r="O8" s="31">
        <v>246</v>
      </c>
      <c r="P8" s="31">
        <v>396</v>
      </c>
    </row>
    <row r="10" spans="1:17" x14ac:dyDescent="0.3">
      <c r="C10" t="s">
        <v>161</v>
      </c>
      <c r="L10" t="s">
        <v>162</v>
      </c>
    </row>
    <row r="13" spans="1:17" x14ac:dyDescent="0.3">
      <c r="C13" t="s">
        <v>155</v>
      </c>
    </row>
    <row r="14" spans="1:17" x14ac:dyDescent="0.3">
      <c r="C14" t="s">
        <v>156</v>
      </c>
    </row>
    <row r="16" spans="1:17" x14ac:dyDescent="0.3">
      <c r="C16" t="s">
        <v>82</v>
      </c>
      <c r="D16">
        <v>0.05</v>
      </c>
    </row>
    <row r="18" spans="3:5" x14ac:dyDescent="0.3">
      <c r="C18" t="s">
        <v>163</v>
      </c>
      <c r="D18" s="11">
        <f>_xlfn.CHISQ.TEST(B5:G7,K5:P7)</f>
        <v>0</v>
      </c>
    </row>
    <row r="20" spans="3:5" x14ac:dyDescent="0.3">
      <c r="C20" t="s">
        <v>164</v>
      </c>
    </row>
    <row r="22" spans="3:5" x14ac:dyDescent="0.3">
      <c r="C22" s="11" t="s">
        <v>105</v>
      </c>
      <c r="D22" s="11"/>
      <c r="E22" s="11"/>
    </row>
    <row r="24" spans="3:5" x14ac:dyDescent="0.3">
      <c r="C24" t="s">
        <v>158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A7AE9-3E50-44D0-8668-897F096FF53F}">
  <dimension ref="A3:P30"/>
  <sheetViews>
    <sheetView workbookViewId="0">
      <selection activeCell="K3" sqref="K3"/>
    </sheetView>
  </sheetViews>
  <sheetFormatPr defaultRowHeight="14.4" x14ac:dyDescent="0.3"/>
  <cols>
    <col min="1" max="1" width="22.88671875" bestFit="1" customWidth="1"/>
    <col min="2" max="2" width="16.109375" bestFit="1" customWidth="1"/>
    <col min="3" max="3" width="11.5546875" bestFit="1" customWidth="1"/>
    <col min="4" max="4" width="9.6640625" bestFit="1" customWidth="1"/>
    <col min="5" max="5" width="7.6640625" bestFit="1" customWidth="1"/>
    <col min="6" max="6" width="5.77734375" bestFit="1" customWidth="1"/>
    <col min="7" max="7" width="15.33203125" bestFit="1" customWidth="1"/>
    <col min="8" max="8" width="10.77734375" bestFit="1" customWidth="1"/>
    <col min="9" max="9" width="13.77734375" bestFit="1" customWidth="1"/>
    <col min="10" max="10" width="22.6640625" customWidth="1"/>
    <col min="11" max="11" width="16" customWidth="1"/>
    <col min="12" max="12" width="12.6640625" customWidth="1"/>
    <col min="13" max="13" width="12.77734375" customWidth="1"/>
    <col min="16" max="16" width="14.33203125" customWidth="1"/>
  </cols>
  <sheetData>
    <row r="3" spans="1:16" x14ac:dyDescent="0.3">
      <c r="A3" s="3" t="s">
        <v>160</v>
      </c>
      <c r="B3" s="3" t="s">
        <v>65</v>
      </c>
    </row>
    <row r="4" spans="1:16" x14ac:dyDescent="0.3">
      <c r="A4" s="3" t="s">
        <v>63</v>
      </c>
      <c r="B4" t="s">
        <v>40</v>
      </c>
      <c r="C4" t="s">
        <v>26</v>
      </c>
      <c r="D4" t="s">
        <v>48</v>
      </c>
      <c r="E4" t="s">
        <v>41</v>
      </c>
      <c r="F4" t="s">
        <v>36</v>
      </c>
      <c r="G4" t="s">
        <v>49</v>
      </c>
      <c r="H4" t="s">
        <v>64</v>
      </c>
      <c r="J4" s="26" t="s">
        <v>63</v>
      </c>
      <c r="K4" s="26" t="s">
        <v>40</v>
      </c>
      <c r="L4" s="26" t="s">
        <v>26</v>
      </c>
      <c r="M4" s="26" t="s">
        <v>48</v>
      </c>
      <c r="N4" s="26" t="s">
        <v>41</v>
      </c>
      <c r="O4" s="26" t="s">
        <v>36</v>
      </c>
      <c r="P4" s="26" t="s">
        <v>49</v>
      </c>
    </row>
    <row r="5" spans="1:16" x14ac:dyDescent="0.3">
      <c r="A5" s="4" t="s">
        <v>28</v>
      </c>
      <c r="B5" s="1">
        <v>3</v>
      </c>
      <c r="C5" s="1">
        <v>174</v>
      </c>
      <c r="D5" s="1">
        <v>30</v>
      </c>
      <c r="E5" s="1">
        <v>117</v>
      </c>
      <c r="F5" s="1">
        <v>24</v>
      </c>
      <c r="G5" s="1">
        <v>45</v>
      </c>
      <c r="H5" s="1">
        <v>393</v>
      </c>
      <c r="J5" s="4" t="s">
        <v>28</v>
      </c>
      <c r="K5">
        <f>(GETPIVOTDATA("[Measures].[Count of EducationField 2]",$A$3,"[Range 1].[JobRole]","[Range 1].[JobRole].&amp;[Healthcare Representative]")*GETPIVOTDATA("[Measures].[Count of EducationField 2]",$A$3,"[Range 1].[EducationField]","[Range 1].[EducationField].&amp;[Human Resources]"))/GETPIVOTDATA("[Measures].[Count of EducationField 2]",$A$3)</f>
        <v>7.2183673469387752</v>
      </c>
      <c r="L5">
        <f>(GETPIVOTDATA("[Measures].[Count of EducationField 2]",$A$3,"[Range 1].[JobRole]","[Range 1].[JobRole].&amp;[Healthcare Representative]")*GETPIVOTDATA("[Measures].[Count of EducationField 2]",$A$3,"[Range 1].[EducationField]","[Range 1].[EducationField].&amp;[Life Sciences]"))/GETPIVOTDATA("[Measures].[Count of EducationField 2]",$A$3)</f>
        <v>162.01224489795919</v>
      </c>
      <c r="M5">
        <f>(GETPIVOTDATA("[Measures].[Count of EducationField 2]",$A$3,"[Range 1].[JobRole]","[Range 1].[JobRole].&amp;[Healthcare Representative]")*GETPIVOTDATA("[Measures].[Count of EducationField 2]",$A$3,"[Range 1].[EducationField]","[Range 1].[EducationField].&amp;[Marketing]"))/GETPIVOTDATA("[Measures].[Count of EducationField 2]",$A$3)</f>
        <v>42.508163265306123</v>
      </c>
      <c r="N5">
        <f>(GETPIVOTDATA("[Measures].[Count of EducationField 2]",$A$3,"[Range 1].[JobRole]","[Range 1].[JobRole].&amp;[Healthcare Representative]")*GETPIVOTDATA("[Measures].[Count of EducationField 2]",$A$3,"[Range 1].[EducationField]","[Range 1].[EducationField].&amp;[Medical]"))/GETPIVOTDATA("[Measures].[Count of EducationField 2]",$A$3)</f>
        <v>124.04897959183674</v>
      </c>
      <c r="O5">
        <f>(GETPIVOTDATA("[Measures].[Count of EducationField 2]",$A$3,"[Range 1].[JobRole]","[Range 1].[JobRole].&amp;[Healthcare Representative]")*GETPIVOTDATA("[Measures].[Count of EducationField 2]",$A$3,"[Range 1].[EducationField]","[Range 1].[EducationField].&amp;[Other]"))/GETPIVOTDATA("[Measures].[Count of EducationField 2]",$A$3)</f>
        <v>21.922448979591838</v>
      </c>
      <c r="P5">
        <f>(GETPIVOTDATA("[Measures].[Count of EducationField 2]",$A$3,"[Range 1].[JobRole]","[Range 1].[JobRole].&amp;[Healthcare Representative]")*GETPIVOTDATA("[Measures].[Count of EducationField 2]",$A$3,"[Range 1].[EducationField]","[Range 1].[EducationField].&amp;[Technical Degree]"))/GETPIVOTDATA("[Measures].[Count of EducationField 2]",$A$3)</f>
        <v>35.289795918367346</v>
      </c>
    </row>
    <row r="6" spans="1:16" x14ac:dyDescent="0.3">
      <c r="A6" s="4" t="s">
        <v>40</v>
      </c>
      <c r="B6" s="1"/>
      <c r="C6" s="1">
        <v>63</v>
      </c>
      <c r="D6" s="1">
        <v>21</v>
      </c>
      <c r="E6" s="1">
        <v>48</v>
      </c>
      <c r="F6" s="1">
        <v>12</v>
      </c>
      <c r="G6" s="1">
        <v>12</v>
      </c>
      <c r="H6" s="1">
        <v>156</v>
      </c>
      <c r="J6" s="4" t="s">
        <v>40</v>
      </c>
      <c r="K6">
        <v>0</v>
      </c>
      <c r="L6">
        <f>(GETPIVOTDATA("[Measures].[Count of EducationField 2]",$A$3,"[Range 1].[JobRole]","[Range 1].[JobRole].&amp;[Human Resources]")*GETPIVOTDATA("[Measures].[Count of EducationField 2]",$A$3,"[Range 1].[EducationField]","[Range 1].[EducationField].&amp;[Life Sciences]"))/GETPIVOTDATA("[Measures].[Count of EducationField 2]",$A$3)</f>
        <v>64.310204081632648</v>
      </c>
      <c r="M6">
        <f>(GETPIVOTDATA("[Measures].[Count of EducationField 2]",$A$3,"[Range 1].[JobRole]","[Range 1].[JobRole].&amp;[Human Resources]")*GETPIVOTDATA("[Measures].[Count of EducationField 2]",$A$3,"[Range 1].[EducationField]","[Range 1].[EducationField].&amp;[Marketing]"))/GETPIVOTDATA("[Measures].[Count of EducationField 2]",$A$3)</f>
        <v>16.873469387755101</v>
      </c>
      <c r="N6">
        <f>(GETPIVOTDATA("[Measures].[Count of EducationField 2]",$A$3,"[Range 1].[JobRole]","[Range 1].[JobRole].&amp;[Human Resources]")*GETPIVOTDATA("[Measures].[Count of EducationField 2]",$A$3,"[Range 1].[EducationField]","[Range 1].[EducationField].&amp;[Medical]"))/GETPIVOTDATA("[Measures].[Count of EducationField 2]",$A$3)</f>
        <v>49.240816326530613</v>
      </c>
      <c r="O6">
        <f>(GETPIVOTDATA("[Measures].[Count of EducationField 2]",$A$3,"[Range 1].[JobRole]","[Range 1].[JobRole].&amp;[Human Resources]")*GETPIVOTDATA("[Measures].[Count of EducationField 2]",$A$3,"[Range 1].[EducationField]","[Range 1].[EducationField].&amp;[Other]"))/GETPIVOTDATA("[Measures].[Count of EducationField 2]",$A$3)</f>
        <v>8.7020408163265301</v>
      </c>
      <c r="P6">
        <f>(GETPIVOTDATA("[Measures].[Count of EducationField 2]",$A$3,"[Range 1].[JobRole]","[Range 1].[JobRole].&amp;[Human Resources]")*GETPIVOTDATA("[Measures].[Count of EducationField 2]",$A$3,"[Range 1].[EducationField]","[Range 1].[EducationField].&amp;[Technical Degree]"))/GETPIVOTDATA("[Measures].[Count of EducationField 2]",$A$3)</f>
        <v>14.008163265306122</v>
      </c>
    </row>
    <row r="7" spans="1:16" x14ac:dyDescent="0.3">
      <c r="A7" s="4" t="s">
        <v>43</v>
      </c>
      <c r="B7" s="1">
        <v>21</v>
      </c>
      <c r="C7" s="1">
        <v>309</v>
      </c>
      <c r="D7" s="1">
        <v>99</v>
      </c>
      <c r="E7" s="1">
        <v>246</v>
      </c>
      <c r="F7" s="1">
        <v>36</v>
      </c>
      <c r="G7" s="1">
        <v>66</v>
      </c>
      <c r="H7" s="1">
        <v>777</v>
      </c>
      <c r="J7" s="4" t="s">
        <v>43</v>
      </c>
      <c r="K7">
        <f>(GETPIVOTDATA("[Measures].[Count of EducationField 2]",$A$3,"[Range 1].[JobRole]","[Range 1].[JobRole].&amp;[Laboratory Technician]")*GETPIVOTDATA("[Measures].[Count of EducationField 2]",$A$3,"[Range 1].[EducationField]","[Range 1].[EducationField].&amp;[Human Resources]"))/GETPIVOTDATA("[Measures].[Count of EducationField 2]",$A$3)</f>
        <v>14.271428571428572</v>
      </c>
      <c r="L7">
        <f>(GETPIVOTDATA("[Measures].[Count of EducationField 2]",$A$3,"[Range 1].[JobRole]","[Range 1].[JobRole].&amp;[Laboratory Technician]")*GETPIVOTDATA("[Measures].[Count of EducationField 2]",$A$3,"[Range 1].[EducationField]","[Range 1].[EducationField].&amp;[Life Sciences]"))/GETPIVOTDATA("[Measures].[Count of EducationField 2]",$A$3)</f>
        <v>320.31428571428569</v>
      </c>
      <c r="M7">
        <f>(GETPIVOTDATA("[Measures].[Count of EducationField 2]",$A$3,"[Range 1].[JobRole]","[Range 1].[JobRole].&amp;[Laboratory Technician]")*GETPIVOTDATA("[Measures].[Count of EducationField 2]",$A$3,"[Range 1].[EducationField]","[Range 1].[EducationField].&amp;[Marketing]"))/GETPIVOTDATA("[Measures].[Count of EducationField 2]",$A$3)</f>
        <v>84.042857142857144</v>
      </c>
      <c r="N7">
        <f>(GETPIVOTDATA("[Measures].[Count of EducationField 2]",$A$3,"[Range 1].[JobRole]","[Range 1].[JobRole].&amp;[Laboratory Technician]")*GETPIVOTDATA("[Measures].[Count of EducationField 2]",$A$3,"[Range 1].[EducationField]","[Range 1].[EducationField].&amp;[Medical]"))/GETPIVOTDATA("[Measures].[Count of EducationField 2]",$A$3)</f>
        <v>245.25714285714287</v>
      </c>
      <c r="O7">
        <f>(GETPIVOTDATA("[Measures].[Count of EducationField 2]",$A$3,"[Range 1].[JobRole]","[Range 1].[JobRole].&amp;[Laboratory Technician]")*GETPIVOTDATA("[Measures].[Count of EducationField 2]",$A$3,"[Range 1].[EducationField]","[Range 1].[EducationField].&amp;[Other]"))/GETPIVOTDATA("[Measures].[Count of EducationField 2]",$A$3)</f>
        <v>43.342857142857142</v>
      </c>
      <c r="P7">
        <f>(GETPIVOTDATA("[Measures].[Count of EducationField 2]",$A$3,"[Range 1].[JobRole]","[Range 1].[JobRole].&amp;[Laboratory Technician]")*GETPIVOTDATA("[Measures].[Count of EducationField 2]",$A$3,"[Range 1].[EducationField]","[Range 1].[EducationField].&amp;[Technical Degree]"))/GETPIVOTDATA("[Measures].[Count of EducationField 2]",$A$3)</f>
        <v>69.771428571428572</v>
      </c>
    </row>
    <row r="8" spans="1:16" x14ac:dyDescent="0.3">
      <c r="A8" s="4" t="s">
        <v>47</v>
      </c>
      <c r="B8" s="1">
        <v>9</v>
      </c>
      <c r="C8" s="1">
        <v>138</v>
      </c>
      <c r="D8" s="1">
        <v>24</v>
      </c>
      <c r="E8" s="1">
        <v>90</v>
      </c>
      <c r="F8" s="1">
        <v>21</v>
      </c>
      <c r="G8" s="1">
        <v>24</v>
      </c>
      <c r="H8" s="1">
        <v>306</v>
      </c>
      <c r="J8" s="4" t="s">
        <v>47</v>
      </c>
      <c r="K8">
        <f>(GETPIVOTDATA("[Measures].[Count of EducationField 2]",$A$3,"[Range 1].[JobRole]","[Range 1].[JobRole].&amp;[Manager]")*GETPIVOTDATA("[Measures].[Count of EducationField 2]",$A$3,"[Range 1].[EducationField]","[Range 1].[EducationField].&amp;[Human Resources]"))/GETPIVOTDATA("[Measures].[Count of EducationField 2]",$A$3)</f>
        <v>5.6204081632653065</v>
      </c>
      <c r="L8">
        <f>(GETPIVOTDATA("[Measures].[Count of EducationField 2]",$A$3,"[Range 1].[JobRole]","[Range 1].[JobRole].&amp;[Manager]")*GETPIVOTDATA("[Measures].[Count of EducationField 2]",$A$3,"[Range 1].[EducationField]","[Range 1].[EducationField].&amp;[Life Sciences]"))/GETPIVOTDATA("[Measures].[Count of EducationField 2]",$A$3)</f>
        <v>126.14693877551021</v>
      </c>
      <c r="M8">
        <f>(GETPIVOTDATA("[Measures].[Count of EducationField 2]",$A$3,"[Range 1].[JobRole]","[Range 1].[JobRole].&amp;[Manager]")*GETPIVOTDATA("[Measures].[Count of EducationField 2]",$A$3,"[Range 1].[EducationField]","[Range 1].[EducationField].&amp;[Marketing]"))/GETPIVOTDATA("[Measures].[Count of EducationField 2]",$A$3)</f>
        <v>33.097959183673467</v>
      </c>
      <c r="N8">
        <f>(GETPIVOTDATA("[Measures].[Count of EducationField 2]",$A$3,"[Range 1].[JobRole]","[Range 1].[JobRole].&amp;[Manager]")*GETPIVOTDATA("[Measures].[Count of EducationField 2]",$A$3,"[Range 1].[EducationField]","[Range 1].[EducationField].&amp;[Medical]"))/GETPIVOTDATA("[Measures].[Count of EducationField 2]",$A$3)</f>
        <v>96.587755102040816</v>
      </c>
      <c r="O8">
        <f>(GETPIVOTDATA("[Measures].[Count of EducationField 2]",$A$3,"[Range 1].[JobRole]","[Range 1].[JobRole].&amp;[Manager]")*GETPIVOTDATA("[Measures].[Count of EducationField 2]",$A$3,"[Range 1].[EducationField]","[Range 1].[EducationField].&amp;[Other]"))/GETPIVOTDATA("[Measures].[Count of EducationField 2]",$A$3)</f>
        <v>17.069387755102042</v>
      </c>
      <c r="P8">
        <f>(GETPIVOTDATA("[Measures].[Count of EducationField 2]",$A$3,"[Range 1].[JobRole]","[Range 1].[JobRole].&amp;[Manager]")*GETPIVOTDATA("[Measures].[Count of EducationField 2]",$A$3,"[Range 1].[EducationField]","[Range 1].[EducationField].&amp;[Technical Degree]"))/GETPIVOTDATA("[Measures].[Count of EducationField 2]",$A$3)</f>
        <v>27.477551020408164</v>
      </c>
    </row>
    <row r="9" spans="1:16" x14ac:dyDescent="0.3">
      <c r="A9" s="4" t="s">
        <v>45</v>
      </c>
      <c r="B9" s="1">
        <v>12</v>
      </c>
      <c r="C9" s="1">
        <v>195</v>
      </c>
      <c r="D9" s="1">
        <v>36</v>
      </c>
      <c r="E9" s="1">
        <v>123</v>
      </c>
      <c r="F9" s="1">
        <v>24</v>
      </c>
      <c r="G9" s="1">
        <v>45</v>
      </c>
      <c r="H9" s="1">
        <v>435</v>
      </c>
      <c r="J9" s="4" t="s">
        <v>45</v>
      </c>
      <c r="K9">
        <f>(GETPIVOTDATA("[Measures].[Count of EducationField 2]",$A$3,"[Range 1].[JobRole]","[Range 1].[JobRole].&amp;[Manufacturing Director]")*GETPIVOTDATA("[Measures].[Count of EducationField 2]",$A$3,"[Range 1].[EducationField]","[Range 1].[EducationField].&amp;[Human Resources]"))/GETPIVOTDATA("[Measures].[Count of EducationField 2]",$A$3)</f>
        <v>7.9897959183673466</v>
      </c>
      <c r="L9">
        <f>(GETPIVOTDATA("[Measures].[Count of EducationField 2]",$A$3,"[Range 1].[JobRole]","[Range 1].[JobRole].&amp;[Manufacturing Director]")*GETPIVOTDATA("[Measures].[Count of EducationField 2]",$A$3,"[Range 1].[EducationField]","[Range 1].[EducationField].&amp;[Life Sciences]"))/GETPIVOTDATA("[Measures].[Count of EducationField 2]",$A$3)</f>
        <v>179.32653061224491</v>
      </c>
      <c r="M9">
        <f>(GETPIVOTDATA("[Measures].[Count of EducationField 2]",$A$3,"[Range 1].[JobRole]","[Range 1].[JobRole].&amp;[Manufacturing Director]")*GETPIVOTDATA("[Measures].[Count of EducationField 2]",$A$3,"[Range 1].[EducationField]","[Range 1].[EducationField].&amp;[Marketing]"))/GETPIVOTDATA("[Measures].[Count of EducationField 2]",$A$3)</f>
        <v>47.051020408163268</v>
      </c>
      <c r="N9">
        <f>(GETPIVOTDATA("[Measures].[Count of EducationField 2]",$A$3,"[Range 1].[JobRole]","[Range 1].[JobRole].&amp;[Manufacturing Director]")*GETPIVOTDATA("[Measures].[Count of EducationField 2]",$A$3,"[Range 1].[EducationField]","[Range 1].[EducationField].&amp;[Medical]"))/GETPIVOTDATA("[Measures].[Count of EducationField 2]",$A$3)</f>
        <v>137.30612244897958</v>
      </c>
      <c r="O9">
        <f>(GETPIVOTDATA("[Measures].[Count of EducationField 2]",$A$3,"[Range 1].[JobRole]","[Range 1].[JobRole].&amp;[Manufacturing Director]")*GETPIVOTDATA("[Measures].[Count of EducationField 2]",$A$3,"[Range 1].[EducationField]","[Range 1].[EducationField].&amp;[Other]"))/GETPIVOTDATA("[Measures].[Count of EducationField 2]",$A$3)</f>
        <v>24.26530612244898</v>
      </c>
      <c r="P9">
        <f>(GETPIVOTDATA("[Measures].[Count of EducationField 2]",$A$3,"[Range 1].[JobRole]","[Range 1].[JobRole].&amp;[Manufacturing Director]")*GETPIVOTDATA("[Measures].[Count of EducationField 2]",$A$3,"[Range 1].[EducationField]","[Range 1].[EducationField].&amp;[Technical Degree]"))/GETPIVOTDATA("[Measures].[Count of EducationField 2]",$A$3)</f>
        <v>39.061224489795919</v>
      </c>
    </row>
    <row r="10" spans="1:16" x14ac:dyDescent="0.3">
      <c r="A10" s="4" t="s">
        <v>42</v>
      </c>
      <c r="B10" s="1">
        <v>3</v>
      </c>
      <c r="C10" s="1">
        <v>105</v>
      </c>
      <c r="D10" s="1">
        <v>36</v>
      </c>
      <c r="E10" s="1">
        <v>60</v>
      </c>
      <c r="F10" s="1">
        <v>15</v>
      </c>
      <c r="G10" s="1">
        <v>21</v>
      </c>
      <c r="H10" s="1">
        <v>240</v>
      </c>
      <c r="J10" s="4" t="s">
        <v>42</v>
      </c>
      <c r="K10">
        <f>(GETPIVOTDATA("[Measures].[Count of EducationField 2]",$A$3,"[Range 1].[JobRole]","[Range 1].[JobRole].&amp;[Research Director]")*GETPIVOTDATA("[Measures].[Count of EducationField 2]",$A$3,"[Range 1].[EducationField]","[Range 1].[EducationField].&amp;[Human Resources]"))/GETPIVOTDATA("[Measures].[Count of EducationField 2]",$A$3)</f>
        <v>4.408163265306122</v>
      </c>
      <c r="L10">
        <f>(GETPIVOTDATA("[Measures].[Count of EducationField 2]",$A$3,"[Range 1].[JobRole]","[Range 1].[JobRole].&amp;[Research Director]")*GETPIVOTDATA("[Measures].[Count of EducationField 2]",$A$3,"[Range 1].[EducationField]","[Range 1].[EducationField].&amp;[Life Sciences]"))/GETPIVOTDATA("[Measures].[Count of EducationField 2]",$A$3)</f>
        <v>98.938775510204081</v>
      </c>
      <c r="M10">
        <f>(GETPIVOTDATA("[Measures].[Count of EducationField 2]",$A$3,"[Range 1].[JobRole]","[Range 1].[JobRole].&amp;[Research Director]")*GETPIVOTDATA("[Measures].[Count of EducationField 2]",$A$3,"[Range 1].[EducationField]","[Range 1].[EducationField].&amp;[Marketing]"))/GETPIVOTDATA("[Measures].[Count of EducationField 2]",$A$3)</f>
        <v>25.959183673469386</v>
      </c>
      <c r="N10">
        <f>(GETPIVOTDATA("[Measures].[Count of EducationField 2]",$A$3,"[Range 1].[JobRole]","[Range 1].[JobRole].&amp;[Research Director]")*GETPIVOTDATA("[Measures].[Count of EducationField 2]",$A$3,"[Range 1].[EducationField]","[Range 1].[EducationField].&amp;[Medical]"))/GETPIVOTDATA("[Measures].[Count of EducationField 2]",$A$3)</f>
        <v>75.755102040816325</v>
      </c>
      <c r="O10">
        <f>(GETPIVOTDATA("[Measures].[Count of EducationField 2]",$A$3,"[Range 1].[JobRole]","[Range 1].[JobRole].&amp;[Research Director]")*GETPIVOTDATA("[Measures].[Count of EducationField 2]",$A$3,"[Range 1].[EducationField]","[Range 1].[EducationField].&amp;[Other]"))/GETPIVOTDATA("[Measures].[Count of EducationField 2]",$A$3)</f>
        <v>13.387755102040817</v>
      </c>
      <c r="P10">
        <f>(GETPIVOTDATA("[Measures].[Count of EducationField 2]",$A$3,"[Range 1].[JobRole]","[Range 1].[JobRole].&amp;[Research Director]")*GETPIVOTDATA("[Measures].[Count of EducationField 2]",$A$3,"[Range 1].[EducationField]","[Range 1].[EducationField].&amp;[Technical Degree]"))/GETPIVOTDATA("[Measures].[Count of EducationField 2]",$A$3)</f>
        <v>21.551020408163264</v>
      </c>
    </row>
    <row r="11" spans="1:16" x14ac:dyDescent="0.3">
      <c r="A11" s="4" t="s">
        <v>34</v>
      </c>
      <c r="B11" s="1">
        <v>12</v>
      </c>
      <c r="C11" s="1">
        <v>357</v>
      </c>
      <c r="D11" s="1">
        <v>102</v>
      </c>
      <c r="E11" s="1">
        <v>300</v>
      </c>
      <c r="F11" s="1">
        <v>48</v>
      </c>
      <c r="G11" s="1">
        <v>57</v>
      </c>
      <c r="H11" s="1">
        <v>876</v>
      </c>
      <c r="J11" s="4" t="s">
        <v>34</v>
      </c>
      <c r="K11">
        <f>(GETPIVOTDATA("[Measures].[Count of EducationField 2]",$A$3,"[Range 1].[JobRole]","[Range 1].[JobRole].&amp;[Research Scientist]")*GETPIVOTDATA("[Measures].[Count of EducationField 2]",$A$3,"[Range 1].[EducationField]","[Range 1].[EducationField].&amp;[Human Resources]"))/GETPIVOTDATA("[Measures].[Count of EducationField 2]",$A$3)</f>
        <v>16.089795918367347</v>
      </c>
      <c r="L11">
        <f>(GETPIVOTDATA("[Measures].[Count of EducationField 2]",$A$3,"[Range 1].[JobRole]","[Range 1].[JobRole].&amp;[Research Scientist]")*GETPIVOTDATA("[Measures].[Count of EducationField 2]",$A$3,"[Range 1].[EducationField]","[Range 1].[EducationField].&amp;[Life Sciences]"))/GETPIVOTDATA("[Measures].[Count of EducationField 2]",$A$3)</f>
        <v>361.12653061224489</v>
      </c>
      <c r="M11">
        <f>(GETPIVOTDATA("[Measures].[Count of EducationField 2]",$A$3,"[Range 1].[JobRole]","[Range 1].[JobRole].&amp;[Research Scientist]")*GETPIVOTDATA("[Measures].[Count of EducationField 2]",$A$3,"[Range 1].[EducationField]","[Range 1].[EducationField].&amp;[Marketing]"))/GETPIVOTDATA("[Measures].[Count of EducationField 2]",$A$3)</f>
        <v>94.751020408163271</v>
      </c>
      <c r="N11">
        <f>(GETPIVOTDATA("[Measures].[Count of EducationField 2]",$A$3,"[Range 1].[JobRole]","[Range 1].[JobRole].&amp;[Research Scientist]")*GETPIVOTDATA("[Measures].[Count of EducationField 2]",$A$3,"[Range 1].[EducationField]","[Range 1].[EducationField].&amp;[Medical]"))/GETPIVOTDATA("[Measures].[Count of EducationField 2]",$A$3)</f>
        <v>276.50612244897957</v>
      </c>
      <c r="O11">
        <f>(GETPIVOTDATA("[Measures].[Count of EducationField 2]",$A$3,"[Range 1].[JobRole]","[Range 1].[JobRole].&amp;[Research Scientist]")*GETPIVOTDATA("[Measures].[Count of EducationField 2]",$A$3,"[Range 1].[EducationField]","[Range 1].[EducationField].&amp;[Other]"))/GETPIVOTDATA("[Measures].[Count of EducationField 2]",$A$3)</f>
        <v>48.865306122448978</v>
      </c>
      <c r="P11">
        <f>(GETPIVOTDATA("[Measures].[Count of EducationField 2]",$A$3,"[Range 1].[JobRole]","[Range 1].[JobRole].&amp;[Research Scientist]")*GETPIVOTDATA("[Measures].[Count of EducationField 2]",$A$3,"[Range 1].[EducationField]","[Range 1].[EducationField].&amp;[Technical Degree]"))/GETPIVOTDATA("[Measures].[Count of EducationField 2]",$A$3)</f>
        <v>78.661224489795913</v>
      </c>
    </row>
    <row r="12" spans="1:16" x14ac:dyDescent="0.3">
      <c r="A12" s="4" t="s">
        <v>38</v>
      </c>
      <c r="B12" s="1">
        <v>15</v>
      </c>
      <c r="C12" s="1">
        <v>381</v>
      </c>
      <c r="D12" s="1">
        <v>108</v>
      </c>
      <c r="E12" s="1">
        <v>318</v>
      </c>
      <c r="F12" s="1">
        <v>48</v>
      </c>
      <c r="G12" s="1">
        <v>108</v>
      </c>
      <c r="H12" s="1">
        <v>978</v>
      </c>
      <c r="J12" s="4" t="s">
        <v>38</v>
      </c>
      <c r="K12">
        <f>(GETPIVOTDATA("[Measures].[Count of EducationField 2]",$A$3,"[Range 1].[JobRole]","[Range 1].[JobRole].&amp;[Sales Executive]")*GETPIVOTDATA("[Measures].[Count of EducationField 2]",$A$3,"[Range 1].[EducationField]","[Range 1].[EducationField].&amp;[Human Resources]"))/GETPIVOTDATA("[Measures].[Count of EducationField 2]",$A$3)</f>
        <v>17.963265306122448</v>
      </c>
      <c r="L12">
        <f>(GETPIVOTDATA("[Measures].[Count of EducationField 2]",$A$3,"[Range 1].[JobRole]","[Range 1].[JobRole].&amp;[Sales Executive]")*GETPIVOTDATA("[Measures].[Count of EducationField 2]",$A$3,"[Range 1].[EducationField]","[Range 1].[EducationField].&amp;[Life Sciences]"))/GETPIVOTDATA("[Measures].[Count of EducationField 2]",$A$3)</f>
        <v>403.17551020408166</v>
      </c>
      <c r="M12">
        <f>(GETPIVOTDATA("[Measures].[Count of EducationField 2]",$A$3,"[Range 1].[JobRole]","[Range 1].[JobRole].&amp;[Sales Executive]")*GETPIVOTDATA("[Measures].[Count of EducationField 2]",$A$3,"[Range 1].[EducationField]","[Range 1].[EducationField].&amp;[Marketing]"))/GETPIVOTDATA("[Measures].[Count of EducationField 2]",$A$3)</f>
        <v>105.78367346938775</v>
      </c>
      <c r="N12">
        <f>(GETPIVOTDATA("[Measures].[Count of EducationField 2]",$A$3,"[Range 1].[JobRole]","[Range 1].[JobRole].&amp;[Sales Executive]")*GETPIVOTDATA("[Measures].[Count of EducationField 2]",$A$3,"[Range 1].[EducationField]","[Range 1].[EducationField].&amp;[Medical]"))/GETPIVOTDATA("[Measures].[Count of EducationField 2]",$A$3)</f>
        <v>308.70204081632653</v>
      </c>
      <c r="O12">
        <f>(GETPIVOTDATA("[Measures].[Count of EducationField 2]",$A$3,"[Range 1].[JobRole]","[Range 1].[JobRole].&amp;[Sales Executive]")*GETPIVOTDATA("[Measures].[Count of EducationField 2]",$A$3,"[Range 1].[EducationField]","[Range 1].[EducationField].&amp;[Other]"))/GETPIVOTDATA("[Measures].[Count of EducationField 2]",$A$3)</f>
        <v>54.55510204081633</v>
      </c>
      <c r="P12">
        <f>(GETPIVOTDATA("[Measures].[Count of EducationField 2]",$A$3,"[Range 1].[JobRole]","[Range 1].[JobRole].&amp;[Sales Executive]")*GETPIVOTDATA("[Measures].[Count of EducationField 2]",$A$3,"[Range 1].[EducationField]","[Range 1].[EducationField].&amp;[Technical Degree]"))/GETPIVOTDATA("[Measures].[Count of EducationField 2]",$A$3)</f>
        <v>87.820408163265313</v>
      </c>
    </row>
    <row r="13" spans="1:16" x14ac:dyDescent="0.3">
      <c r="A13" s="4" t="s">
        <v>46</v>
      </c>
      <c r="B13" s="1">
        <v>6</v>
      </c>
      <c r="C13" s="1">
        <v>96</v>
      </c>
      <c r="D13" s="1">
        <v>21</v>
      </c>
      <c r="E13" s="1">
        <v>90</v>
      </c>
      <c r="F13" s="1">
        <v>18</v>
      </c>
      <c r="G13" s="1">
        <v>18</v>
      </c>
      <c r="H13" s="1">
        <v>249</v>
      </c>
      <c r="J13" s="4" t="s">
        <v>46</v>
      </c>
      <c r="K13">
        <f>(GETPIVOTDATA("[Measures].[Count of EducationField 2]",$A$3,"[Range 1].[JobRole]","[Range 1].[JobRole].&amp;[Sales Representative]")*GETPIVOTDATA("[Measures].[Count of EducationField 2]",$A$3,"[Range 1].[EducationField]","[Range 1].[EducationField].&amp;[Human Resources]"))/GETPIVOTDATA("[Measures].[Count of EducationField 2]",$A$3)</f>
        <v>4.573469387755102</v>
      </c>
      <c r="L13">
        <f>(GETPIVOTDATA("[Measures].[Count of EducationField 2]",$A$3,"[Range 1].[JobRole]","[Range 1].[JobRole].&amp;[Sales Representative]")*GETPIVOTDATA("[Measures].[Count of EducationField 2]",$A$3,"[Range 1].[EducationField]","[Range 1].[EducationField].&amp;[Life Sciences]"))/GETPIVOTDATA("[Measures].[Count of EducationField 2]",$A$3)</f>
        <v>102.64897959183673</v>
      </c>
      <c r="M13">
        <f>(GETPIVOTDATA("[Measures].[Count of EducationField 2]",$A$3,"[Range 1].[JobRole]","[Range 1].[JobRole].&amp;[Sales Representative]")*GETPIVOTDATA("[Measures].[Count of EducationField 2]",$A$3,"[Range 1].[EducationField]","[Range 1].[EducationField].&amp;[Marketing]"))/GETPIVOTDATA("[Measures].[Count of EducationField 2]",$A$3)</f>
        <v>26.932653061224489</v>
      </c>
      <c r="N13">
        <f>(GETPIVOTDATA("[Measures].[Count of EducationField 2]",$A$3,"[Range 1].[JobRole]","[Range 1].[JobRole].&amp;[Sales Representative]")*GETPIVOTDATA("[Measures].[Count of EducationField 2]",$A$3,"[Range 1].[EducationField]","[Range 1].[EducationField].&amp;[Medical]"))/GETPIVOTDATA("[Measures].[Count of EducationField 2]",$A$3)</f>
        <v>78.59591836734694</v>
      </c>
      <c r="O13">
        <f>(GETPIVOTDATA("[Measures].[Count of EducationField 2]",$A$3,"[Range 1].[JobRole]","[Range 1].[JobRole].&amp;[Sales Representative]")*GETPIVOTDATA("[Measures].[Count of EducationField 2]",$A$3,"[Range 1].[EducationField]","[Range 1].[EducationField].&amp;[Other]"))/GETPIVOTDATA("[Measures].[Count of EducationField 2]",$A$3)</f>
        <v>13.889795918367346</v>
      </c>
      <c r="P13">
        <f>(GETPIVOTDATA("[Measures].[Count of EducationField 2]",$A$3,"[Range 1].[JobRole]","[Range 1].[JobRole].&amp;[Sales Representative]")*GETPIVOTDATA("[Measures].[Count of EducationField 2]",$A$3,"[Range 1].[EducationField]","[Range 1].[EducationField].&amp;[Technical Degree]"))/GETPIVOTDATA("[Measures].[Count of EducationField 2]",$A$3)</f>
        <v>22.359183673469389</v>
      </c>
    </row>
    <row r="14" spans="1:16" x14ac:dyDescent="0.3">
      <c r="A14" s="4" t="s">
        <v>64</v>
      </c>
      <c r="B14" s="1">
        <v>81</v>
      </c>
      <c r="C14" s="1">
        <v>1818</v>
      </c>
      <c r="D14" s="1">
        <v>477</v>
      </c>
      <c r="E14" s="1">
        <v>1392</v>
      </c>
      <c r="F14" s="1">
        <v>246</v>
      </c>
      <c r="G14" s="1">
        <v>396</v>
      </c>
      <c r="H14" s="1">
        <v>4410</v>
      </c>
    </row>
    <row r="17" spans="2:12" x14ac:dyDescent="0.3">
      <c r="C17" t="s">
        <v>161</v>
      </c>
      <c r="L17" t="s">
        <v>165</v>
      </c>
    </row>
    <row r="19" spans="2:12" x14ac:dyDescent="0.3">
      <c r="B19" t="s">
        <v>155</v>
      </c>
    </row>
    <row r="20" spans="2:12" x14ac:dyDescent="0.3">
      <c r="B20" t="s">
        <v>156</v>
      </c>
    </row>
    <row r="22" spans="2:12" x14ac:dyDescent="0.3">
      <c r="B22" t="s">
        <v>82</v>
      </c>
      <c r="C22">
        <v>0.05</v>
      </c>
    </row>
    <row r="24" spans="2:12" x14ac:dyDescent="0.3">
      <c r="B24" t="s">
        <v>157</v>
      </c>
      <c r="C24" s="11">
        <f>_xlfn.CHISQ.TEST(B5:G13,K5:P13)</f>
        <v>4.1401726548352877E-3</v>
      </c>
    </row>
    <row r="26" spans="2:12" x14ac:dyDescent="0.3">
      <c r="B26" t="s">
        <v>154</v>
      </c>
    </row>
    <row r="28" spans="2:12" x14ac:dyDescent="0.3">
      <c r="B28" s="11" t="s">
        <v>105</v>
      </c>
      <c r="C28" s="11"/>
    </row>
    <row r="30" spans="2:12" x14ac:dyDescent="0.3">
      <c r="B30" t="s">
        <v>158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0547A-2CE7-42D9-AE6D-77AE830155F8}">
  <dimension ref="A3:W26"/>
  <sheetViews>
    <sheetView workbookViewId="0">
      <selection activeCell="K3" sqref="K3"/>
    </sheetView>
  </sheetViews>
  <sheetFormatPr defaultRowHeight="14.4" x14ac:dyDescent="0.3"/>
  <cols>
    <col min="1" max="1" width="15.44140625" bestFit="1" customWidth="1"/>
    <col min="2" max="2" width="23.33203125" bestFit="1" customWidth="1"/>
    <col min="3" max="3" width="16.109375" bestFit="1" customWidth="1"/>
    <col min="4" max="4" width="19.88671875" bestFit="1" customWidth="1"/>
    <col min="5" max="5" width="8.5546875" bestFit="1" customWidth="1"/>
    <col min="6" max="6" width="20.88671875" bestFit="1" customWidth="1"/>
    <col min="7" max="7" width="15.77734375" bestFit="1" customWidth="1"/>
    <col min="8" max="8" width="16.109375" bestFit="1" customWidth="1"/>
    <col min="9" max="9" width="13.77734375" bestFit="1" customWidth="1"/>
    <col min="10" max="10" width="18.44140625" bestFit="1" customWidth="1"/>
    <col min="11" max="12" width="10.77734375" bestFit="1" customWidth="1"/>
    <col min="13" max="13" width="13" customWidth="1"/>
    <col min="14" max="14" width="23.109375" customWidth="1"/>
    <col min="15" max="15" width="16.77734375" customWidth="1"/>
    <col min="16" max="16" width="22.109375" customWidth="1"/>
    <col min="18" max="18" width="20.21875" customWidth="1"/>
    <col min="19" max="19" width="17" customWidth="1"/>
    <col min="20" max="20" width="16.77734375" customWidth="1"/>
    <col min="21" max="21" width="15.109375" customWidth="1"/>
    <col min="22" max="22" width="19.109375" customWidth="1"/>
  </cols>
  <sheetData>
    <row r="3" spans="1:23" x14ac:dyDescent="0.3">
      <c r="A3" s="3" t="s">
        <v>66</v>
      </c>
      <c r="B3" s="3" t="s">
        <v>65</v>
      </c>
    </row>
    <row r="4" spans="1:23" x14ac:dyDescent="0.3">
      <c r="A4" s="3" t="s">
        <v>63</v>
      </c>
      <c r="B4" t="s">
        <v>28</v>
      </c>
      <c r="C4" t="s">
        <v>40</v>
      </c>
      <c r="D4" t="s">
        <v>43</v>
      </c>
      <c r="E4" t="s">
        <v>47</v>
      </c>
      <c r="F4" t="s">
        <v>45</v>
      </c>
      <c r="G4" t="s">
        <v>42</v>
      </c>
      <c r="H4" t="s">
        <v>34</v>
      </c>
      <c r="I4" t="s">
        <v>38</v>
      </c>
      <c r="J4" t="s">
        <v>46</v>
      </c>
      <c r="K4" t="s">
        <v>64</v>
      </c>
      <c r="M4" s="26" t="s">
        <v>63</v>
      </c>
      <c r="N4" s="26" t="s">
        <v>28</v>
      </c>
      <c r="O4" s="26" t="s">
        <v>40</v>
      </c>
      <c r="P4" s="26" t="s">
        <v>43</v>
      </c>
      <c r="Q4" s="26" t="s">
        <v>47</v>
      </c>
      <c r="R4" s="26" t="s">
        <v>45</v>
      </c>
      <c r="S4" s="26" t="s">
        <v>42</v>
      </c>
      <c r="T4" s="26" t="s">
        <v>34</v>
      </c>
      <c r="U4" s="26" t="s">
        <v>38</v>
      </c>
      <c r="V4" s="26" t="s">
        <v>46</v>
      </c>
      <c r="W4" s="33"/>
    </row>
    <row r="5" spans="1:23" x14ac:dyDescent="0.3">
      <c r="A5" s="4" t="s">
        <v>27</v>
      </c>
      <c r="B5" s="1">
        <v>159</v>
      </c>
      <c r="C5" s="1">
        <v>60</v>
      </c>
      <c r="D5" s="1">
        <v>300</v>
      </c>
      <c r="E5" s="1">
        <v>147</v>
      </c>
      <c r="F5" s="1">
        <v>177</v>
      </c>
      <c r="G5" s="1">
        <v>96</v>
      </c>
      <c r="H5" s="1">
        <v>324</v>
      </c>
      <c r="I5" s="1">
        <v>396</v>
      </c>
      <c r="J5" s="1">
        <v>105</v>
      </c>
      <c r="K5" s="1">
        <v>1764</v>
      </c>
      <c r="M5" s="4" t="s">
        <v>27</v>
      </c>
      <c r="N5">
        <f>(GETPIVOTDATA("[Measures].[Count of JobRole 3]",$A$3,"[Range 3].[Gender]","[Range 3].[Gender].&amp;[Female]")*GETPIVOTDATA("[Measures].[Count of JobRole 3]",$A$3,"[Range 3].[JobRole]","[Range 3].[JobRole].&amp;[Healthcare Representative]"))/GETPIVOTDATA("[Measures].[Count of JobRole 3]",$A$3)</f>
        <v>157.19999999999999</v>
      </c>
      <c r="O5">
        <f>(GETPIVOTDATA("[Measures].[Count of JobRole 3]",$A$3,"[Range 3].[Gender]","[Range 3].[Gender].&amp;[Female]")*GETPIVOTDATA("[Measures].[Count of JobRole 3]",$A$3,"[Range 3].[JobRole]","[Range 3].[JobRole].&amp;[Human Resources]"))/GETPIVOTDATA("[Measures].[Count of JobRole 3]",$A$3)</f>
        <v>62.4</v>
      </c>
      <c r="P5">
        <f>(GETPIVOTDATA("[Measures].[Count of JobRole 3]",$A$3,"[Range 3].[Gender]","[Range 3].[Gender].&amp;[Female]")*GETPIVOTDATA("[Measures].[Count of JobRole 3]",$A$3,"[Range 3].[JobRole]","[Range 3].[JobRole].&amp;[Laboratory Technician]"))/GETPIVOTDATA("[Measures].[Count of JobRole 3]",$A$3)</f>
        <v>310.8</v>
      </c>
      <c r="Q5">
        <f>(GETPIVOTDATA("[Measures].[Count of JobRole 3]",$A$3,"[Range 3].[Gender]","[Range 3].[Gender].&amp;[Female]")*GETPIVOTDATA("[Measures].[Count of JobRole 3]",$A$3,"[Range 3].[JobRole]","[Range 3].[JobRole].&amp;[Manager]"))/GETPIVOTDATA("[Measures].[Count of JobRole 3]",$A$3)</f>
        <v>122.4</v>
      </c>
      <c r="R5">
        <f>(GETPIVOTDATA("[Measures].[Count of JobRole 3]",$A$3,"[Range 3].[Gender]","[Range 3].[Gender].&amp;[Female]")*GETPIVOTDATA("[Measures].[Count of JobRole 3]",$A$3,"[Range 3].[JobRole]","[Range 3].[JobRole].&amp;[Manufacturing Director]"))/GETPIVOTDATA("[Measures].[Count of JobRole 3]",$A$3)</f>
        <v>174</v>
      </c>
      <c r="S5">
        <f>(GETPIVOTDATA("[Measures].[Count of JobRole 3]",$A$3,"[Range 3].[Gender]","[Range 3].[Gender].&amp;[Female]")*GETPIVOTDATA("[Measures].[Count of JobRole 3]",$A$3,"[Range 3].[JobRole]","[Range 3].[JobRole].&amp;[Research Director]"))/GETPIVOTDATA("[Measures].[Count of JobRole 3]",$A$3)</f>
        <v>96</v>
      </c>
      <c r="T5">
        <f>(GETPIVOTDATA("[Measures].[Count of JobRole 3]",$A$3,"[Range 3].[JobRole]","[Range 3].[JobRole].&amp;[Research Scientist]")*GETPIVOTDATA("[Measures].[Count of JobRole 3]",$A$3,"[Range 3].[Gender]","[Range 3].[Gender].&amp;[Female]"))/GETPIVOTDATA("[Measures].[Count of JobRole 3]",$A$3)</f>
        <v>350.4</v>
      </c>
      <c r="U5">
        <f>(GETPIVOTDATA("[Measures].[Count of JobRole 3]",$A$3,"[Range 3].[Gender]","[Range 3].[Gender].&amp;[Female]")*GETPIVOTDATA("[Measures].[Count of JobRole 3]",$A$3,"[Range 3].[JobRole]","[Range 3].[JobRole].&amp;[Sales Executive]"))/GETPIVOTDATA("[Measures].[Count of JobRole 3]",$A$3)</f>
        <v>391.2</v>
      </c>
      <c r="V5">
        <f>(GETPIVOTDATA("[Measures].[Count of JobRole 3]",$A$3,"[Range 3].[Gender]","[Range 3].[Gender].&amp;[Female]")*GETPIVOTDATA("[Measures].[Count of JobRole 3]",$A$3,"[Range 3].[JobRole]","[Range 3].[JobRole].&amp;[Sales Representative]"))/GETPIVOTDATA("[Measures].[Count of JobRole 3]",$A$3)</f>
        <v>99.6</v>
      </c>
    </row>
    <row r="6" spans="1:23" x14ac:dyDescent="0.3">
      <c r="A6" s="4" t="s">
        <v>37</v>
      </c>
      <c r="B6" s="1">
        <v>234</v>
      </c>
      <c r="C6" s="1">
        <v>96</v>
      </c>
      <c r="D6" s="1">
        <v>477</v>
      </c>
      <c r="E6" s="1">
        <v>159</v>
      </c>
      <c r="F6" s="1">
        <v>258</v>
      </c>
      <c r="G6" s="1">
        <v>144</v>
      </c>
      <c r="H6" s="1">
        <v>552</v>
      </c>
      <c r="I6" s="1">
        <v>582</v>
      </c>
      <c r="J6" s="1">
        <v>144</v>
      </c>
      <c r="K6" s="1">
        <v>2646</v>
      </c>
      <c r="M6" s="4" t="s">
        <v>37</v>
      </c>
      <c r="N6">
        <f>(GETPIVOTDATA("[Measures].[Count of JobRole 3]",$A$3,"[Range 3].[Gender]","[Range 3].[Gender].&amp;[Male]")*GETPIVOTDATA("[Measures].[Count of JobRole 3]",$A$3,"[Range 3].[JobRole]","[Range 3].[JobRole].&amp;[Healthcare Representative]"))/GETPIVOTDATA("[Measures].[Count of JobRole 3]",$A$3)</f>
        <v>235.8</v>
      </c>
      <c r="O6">
        <f>(GETPIVOTDATA("[Measures].[Count of JobRole 3]",$A$3,"[Range 3].[Gender]","[Range 3].[Gender].&amp;[Male]")*GETPIVOTDATA("[Measures].[Count of JobRole 3]",$A$3,"[Range 3].[JobRole]","[Range 3].[JobRole].&amp;[Human Resources]"))/GETPIVOTDATA("[Measures].[Count of JobRole 3]",$A$3)</f>
        <v>93.6</v>
      </c>
      <c r="P6">
        <f>(GETPIVOTDATA("[Measures].[Count of JobRole 3]",$A$3,"[Range 3].[Gender]","[Range 3].[Gender].&amp;[Male]")*GETPIVOTDATA("[Measures].[Count of JobRole 3]",$A$3,"[Range 3].[JobRole]","[Range 3].[JobRole].&amp;[Laboratory Technician]"))/GETPIVOTDATA("[Measures].[Count of JobRole 3]",$A$3)</f>
        <v>466.2</v>
      </c>
      <c r="Q6">
        <f>(GETPIVOTDATA("[Measures].[Count of JobRole 3]",$A$3,"[Range 3].[Gender]","[Range 3].[Gender].&amp;[Male]")*GETPIVOTDATA("[Measures].[Count of JobRole 3]",$A$3,"[Range 3].[JobRole]","[Range 3].[JobRole].&amp;[Manager]"))/GETPIVOTDATA("[Measures].[Count of JobRole 3]",$A$3)</f>
        <v>183.6</v>
      </c>
      <c r="R6">
        <f>(GETPIVOTDATA("[Measures].[Count of JobRole 3]",$A$3,"[Range 3].[Gender]","[Range 3].[Gender].&amp;[Male]")*GETPIVOTDATA("[Measures].[Count of JobRole 3]",$A$3,"[Range 3].[JobRole]","[Range 3].[JobRole].&amp;[Manufacturing Director]"))/GETPIVOTDATA("[Measures].[Count of JobRole 3]",$A$3)</f>
        <v>261</v>
      </c>
      <c r="S6">
        <f>(GETPIVOTDATA("[Measures].[Count of JobRole 3]",$A$3,"[Range 3].[Gender]","[Range 3].[Gender].&amp;[Male]")*GETPIVOTDATA("[Measures].[Count of JobRole 3]",$A$3,"[Range 3].[JobRole]","[Range 3].[JobRole].&amp;[Research Director]"))/GETPIVOTDATA("[Measures].[Count of JobRole 3]",$A$3)</f>
        <v>144</v>
      </c>
      <c r="T6">
        <f>(GETPIVOTDATA("[Measures].[Count of JobRole 3]",$A$3,"[Range 3].[Gender]","[Range 3].[Gender].&amp;[Male]")*GETPIVOTDATA("[Measures].[Count of JobRole 3]",$A$3,"[Range 3].[JobRole]","[Range 3].[JobRole].&amp;[Research Scientist]"))/GETPIVOTDATA("[Measures].[Count of JobRole 3]",$A$3)</f>
        <v>525.6</v>
      </c>
      <c r="U6">
        <f>(GETPIVOTDATA("[Measures].[Count of JobRole 3]",$A$3,"[Range 3].[Gender]","[Range 3].[Gender].&amp;[Male]")*GETPIVOTDATA("[Measures].[Count of JobRole 3]",$A$3,"[Range 3].[JobRole]","[Range 3].[JobRole].&amp;[Sales Executive]"))/GETPIVOTDATA("[Measures].[Count of JobRole 3]",$A$3)</f>
        <v>586.79999999999995</v>
      </c>
      <c r="V6">
        <f>(GETPIVOTDATA("[Measures].[Count of JobRole 3]",$A$3,"[Range 3].[Gender]","[Range 3].[Gender].&amp;[Male]")*GETPIVOTDATA("[Measures].[Count of JobRole 3]",$A$3,"[Range 3].[JobRole]","[Range 3].[JobRole].&amp;[Sales Representative]"))/GETPIVOTDATA("[Measures].[Count of JobRole 3]",$A$3)</f>
        <v>149.4</v>
      </c>
    </row>
    <row r="7" spans="1:23" x14ac:dyDescent="0.3">
      <c r="A7" s="4" t="s">
        <v>64</v>
      </c>
      <c r="B7" s="1">
        <v>393</v>
      </c>
      <c r="C7" s="1">
        <v>156</v>
      </c>
      <c r="D7" s="1">
        <v>777</v>
      </c>
      <c r="E7" s="1">
        <v>306</v>
      </c>
      <c r="F7" s="1">
        <v>435</v>
      </c>
      <c r="G7" s="1">
        <v>240</v>
      </c>
      <c r="H7" s="1">
        <v>876</v>
      </c>
      <c r="I7" s="1">
        <v>978</v>
      </c>
      <c r="J7" s="1">
        <v>249</v>
      </c>
      <c r="K7" s="1">
        <v>4410</v>
      </c>
      <c r="M7" s="32"/>
    </row>
    <row r="10" spans="1:23" x14ac:dyDescent="0.3">
      <c r="C10" t="s">
        <v>166</v>
      </c>
      <c r="P10" t="s">
        <v>165</v>
      </c>
    </row>
    <row r="15" spans="1:23" x14ac:dyDescent="0.3">
      <c r="H15" t="s">
        <v>155</v>
      </c>
    </row>
    <row r="16" spans="1:23" x14ac:dyDescent="0.3">
      <c r="H16" t="s">
        <v>156</v>
      </c>
    </row>
    <row r="18" spans="7:8" x14ac:dyDescent="0.3">
      <c r="G18" t="s">
        <v>82</v>
      </c>
      <c r="H18">
        <v>0.05</v>
      </c>
    </row>
    <row r="20" spans="7:8" x14ac:dyDescent="0.3">
      <c r="G20" t="s">
        <v>157</v>
      </c>
      <c r="H20" s="11">
        <f>(_xlfn.CHISQ.TEST(B5:J6,N5:V6))</f>
        <v>0.1104377564433946</v>
      </c>
    </row>
    <row r="22" spans="7:8" x14ac:dyDescent="0.3">
      <c r="G22" t="s">
        <v>167</v>
      </c>
    </row>
    <row r="24" spans="7:8" x14ac:dyDescent="0.3">
      <c r="G24" s="11" t="s">
        <v>168</v>
      </c>
      <c r="H24" s="11"/>
    </row>
    <row r="26" spans="7:8" x14ac:dyDescent="0.3">
      <c r="G26" t="s">
        <v>169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479E0-2359-4BD2-82B8-228876EBDB71}">
  <dimension ref="A3:K24"/>
  <sheetViews>
    <sheetView workbookViewId="0">
      <selection activeCell="K3" sqref="K3"/>
    </sheetView>
  </sheetViews>
  <sheetFormatPr defaultRowHeight="14.4" x14ac:dyDescent="0.3"/>
  <cols>
    <col min="1" max="1" width="19.109375" bestFit="1" customWidth="1"/>
    <col min="2" max="2" width="16.109375" bestFit="1" customWidth="1"/>
    <col min="3" max="3" width="22.5546875" bestFit="1" customWidth="1"/>
    <col min="4" max="4" width="5.21875" bestFit="1" customWidth="1"/>
    <col min="5" max="5" width="10.77734375" bestFit="1" customWidth="1"/>
    <col min="7" max="7" width="13.109375" customWidth="1"/>
    <col min="8" max="8" width="23" customWidth="1"/>
    <col min="9" max="9" width="27.109375" customWidth="1"/>
    <col min="11" max="11" width="8.88671875" style="16"/>
  </cols>
  <sheetData>
    <row r="3" spans="1:11" x14ac:dyDescent="0.3">
      <c r="A3" s="3" t="s">
        <v>170</v>
      </c>
      <c r="B3" s="3" t="s">
        <v>65</v>
      </c>
      <c r="G3" s="27" t="s">
        <v>170</v>
      </c>
      <c r="H3" s="27" t="s">
        <v>65</v>
      </c>
      <c r="I3" s="27"/>
      <c r="J3" s="27"/>
      <c r="K3" s="35"/>
    </row>
    <row r="4" spans="1:11" x14ac:dyDescent="0.3">
      <c r="A4" s="3" t="s">
        <v>63</v>
      </c>
      <c r="B4" t="s">
        <v>40</v>
      </c>
      <c r="C4" t="s">
        <v>33</v>
      </c>
      <c r="D4" t="s">
        <v>25</v>
      </c>
      <c r="E4" t="s">
        <v>64</v>
      </c>
      <c r="G4" s="26" t="s">
        <v>63</v>
      </c>
      <c r="H4" s="26" t="s">
        <v>40</v>
      </c>
      <c r="I4" s="26" t="s">
        <v>33</v>
      </c>
      <c r="J4" s="26" t="s">
        <v>25</v>
      </c>
      <c r="K4" s="34"/>
    </row>
    <row r="5" spans="1:11" x14ac:dyDescent="0.3">
      <c r="A5" s="4" t="s">
        <v>27</v>
      </c>
      <c r="B5" s="1">
        <v>72</v>
      </c>
      <c r="C5" s="1">
        <v>1164</v>
      </c>
      <c r="D5" s="1">
        <v>528</v>
      </c>
      <c r="E5" s="1">
        <v>1764</v>
      </c>
      <c r="G5" s="4" t="s">
        <v>27</v>
      </c>
      <c r="H5" s="1">
        <f>(GETPIVOTDATA("[Measures].[Count of Department]",$A$3,"[Range 1].[Gender]","[Range 1].[Gender].&amp;[Female]")*GETPIVOTDATA("[Measures].[Count of Department]",$A$3,"[Range 1].[Department]","[Range 1].[Department].&amp;[Human Resources]"))/GETPIVOTDATA("[Measures].[Count of Department]",$A$3)</f>
        <v>75.599999999999994</v>
      </c>
      <c r="I5" s="1">
        <f>(GETPIVOTDATA("[Measures].[Count of Department]",$A$3,"[Range 1].[Gender]","[Range 1].[Gender].&amp;[Female]")*GETPIVOTDATA("[Measures].[Count of Department]",$A$3,"[Range 1].[Department]","[Range 1].[Department].&amp;[Research &amp; Development]"))/GETPIVOTDATA("[Measures].[Count of Department]",$A$3)</f>
        <v>1153.2</v>
      </c>
      <c r="J5" s="1">
        <f>(GETPIVOTDATA("[Measures].[Count of Department]",$A$3,"[Range 1].[Gender]","[Range 1].[Gender].&amp;[Female]")*GETPIVOTDATA("[Measures].[Count of Department]",$A$3,"[Range 1].[Department]","[Range 1].[Department].&amp;[Sales]"))/GETPIVOTDATA("[Measures].[Count of Department]",$A$3)</f>
        <v>535.20000000000005</v>
      </c>
      <c r="K5" s="28"/>
    </row>
    <row r="6" spans="1:11" x14ac:dyDescent="0.3">
      <c r="A6" s="4" t="s">
        <v>37</v>
      </c>
      <c r="B6" s="1">
        <v>117</v>
      </c>
      <c r="C6" s="1">
        <v>1719</v>
      </c>
      <c r="D6" s="1">
        <v>810</v>
      </c>
      <c r="E6" s="1">
        <v>2646</v>
      </c>
      <c r="G6" s="4" t="s">
        <v>37</v>
      </c>
      <c r="H6" s="1">
        <f>(GETPIVOTDATA("[Measures].[Count of Department]",$A$3,"[Range 1].[Gender]","[Range 1].[Gender].&amp;[Male]")*GETPIVOTDATA("[Measures].[Count of Department]",$A$3,"[Range 1].[Department]","[Range 1].[Department].&amp;[Human Resources]"))/GETPIVOTDATA("[Measures].[Count of Department]",$A$3)</f>
        <v>113.4</v>
      </c>
      <c r="I6" s="1">
        <f>(GETPIVOTDATA("[Measures].[Count of Department]",$A$3,"[Range 1].[Gender]","[Range 1].[Gender].&amp;[Male]")*GETPIVOTDATA("[Measures].[Count of Department]",$A$3,"[Range 1].[Department]","[Range 1].[Department].&amp;[Research &amp; Development]"))/GETPIVOTDATA("[Measures].[Count of Department]",$A$3)</f>
        <v>1729.8</v>
      </c>
      <c r="J6" s="1">
        <f>(GETPIVOTDATA("[Measures].[Count of Department]",$A$3,"[Range 1].[Gender]","[Range 1].[Gender].&amp;[Male]")*GETPIVOTDATA("[Measures].[Count of Department]",$A$3,"[Range 1].[Department]","[Range 1].[Department].&amp;[Sales]"))/GETPIVOTDATA("[Measures].[Count of Department]",$A$3)</f>
        <v>802.8</v>
      </c>
      <c r="K6" s="28"/>
    </row>
    <row r="7" spans="1:11" x14ac:dyDescent="0.3">
      <c r="A7" s="4" t="s">
        <v>64</v>
      </c>
      <c r="B7" s="1">
        <v>189</v>
      </c>
      <c r="C7" s="1">
        <v>2883</v>
      </c>
      <c r="D7" s="1">
        <v>1338</v>
      </c>
      <c r="E7" s="1">
        <v>4410</v>
      </c>
      <c r="G7" s="30" t="s">
        <v>64</v>
      </c>
      <c r="H7" s="31">
        <f>SUM(H5:H6)</f>
        <v>189</v>
      </c>
      <c r="I7" s="31">
        <f>SUM(I5:I6)</f>
        <v>2883</v>
      </c>
      <c r="J7" s="31">
        <f>SUM(J5:J6)</f>
        <v>1338</v>
      </c>
      <c r="K7" s="36"/>
    </row>
    <row r="10" spans="1:11" x14ac:dyDescent="0.3">
      <c r="B10" t="s">
        <v>166</v>
      </c>
      <c r="H10" t="s">
        <v>171</v>
      </c>
    </row>
    <row r="13" spans="1:11" x14ac:dyDescent="0.3">
      <c r="C13" t="s">
        <v>155</v>
      </c>
    </row>
    <row r="14" spans="1:11" x14ac:dyDescent="0.3">
      <c r="C14" t="s">
        <v>156</v>
      </c>
    </row>
    <row r="16" spans="1:11" x14ac:dyDescent="0.3">
      <c r="C16" t="s">
        <v>82</v>
      </c>
      <c r="D16">
        <v>0.05</v>
      </c>
    </row>
    <row r="18" spans="3:4" x14ac:dyDescent="0.3">
      <c r="C18" t="s">
        <v>163</v>
      </c>
      <c r="D18" s="11">
        <f>_xlfn.CHISQ.TEST(B5:D6,H5:J6)</f>
        <v>0.73501686645200248</v>
      </c>
    </row>
    <row r="20" spans="3:4" x14ac:dyDescent="0.3">
      <c r="C20" t="s">
        <v>174</v>
      </c>
    </row>
    <row r="22" spans="3:4" x14ac:dyDescent="0.3">
      <c r="C22" s="11" t="s">
        <v>106</v>
      </c>
    </row>
    <row r="24" spans="3:4" x14ac:dyDescent="0.3">
      <c r="C24" t="s">
        <v>169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B0BF9-B6DA-4374-A85C-C1A454A175BB}">
  <dimension ref="A3:P24"/>
  <sheetViews>
    <sheetView topLeftCell="A8" workbookViewId="0">
      <selection activeCell="H29" sqref="H29:H34"/>
    </sheetView>
  </sheetViews>
  <sheetFormatPr defaultRowHeight="14.4" x14ac:dyDescent="0.3"/>
  <cols>
    <col min="1" max="1" width="21.44140625" bestFit="1" customWidth="1"/>
    <col min="2" max="2" width="16.109375" bestFit="1" customWidth="1"/>
    <col min="3" max="3" width="11.5546875" bestFit="1" customWidth="1"/>
    <col min="4" max="4" width="9.6640625" bestFit="1" customWidth="1"/>
    <col min="5" max="5" width="7.6640625" bestFit="1" customWidth="1"/>
    <col min="6" max="6" width="5.77734375" bestFit="1" customWidth="1"/>
    <col min="7" max="7" width="15.33203125" bestFit="1" customWidth="1"/>
    <col min="8" max="8" width="10.77734375" bestFit="1" customWidth="1"/>
    <col min="10" max="10" width="12.6640625" customWidth="1"/>
    <col min="11" max="11" width="18.33203125" customWidth="1"/>
    <col min="12" max="12" width="15" customWidth="1"/>
    <col min="13" max="13" width="13" customWidth="1"/>
    <col min="16" max="16" width="14.6640625" customWidth="1"/>
  </cols>
  <sheetData>
    <row r="3" spans="1:16" x14ac:dyDescent="0.3">
      <c r="A3" s="3" t="s">
        <v>160</v>
      </c>
      <c r="B3" s="3" t="s">
        <v>65</v>
      </c>
      <c r="J3" s="27" t="s">
        <v>160</v>
      </c>
      <c r="K3" s="27" t="s">
        <v>65</v>
      </c>
      <c r="L3" s="27"/>
      <c r="M3" s="27"/>
      <c r="N3" s="27"/>
      <c r="O3" s="27"/>
      <c r="P3" s="27"/>
    </row>
    <row r="4" spans="1:16" x14ac:dyDescent="0.3">
      <c r="A4" s="3" t="s">
        <v>63</v>
      </c>
      <c r="B4" t="s">
        <v>40</v>
      </c>
      <c r="C4" t="s">
        <v>26</v>
      </c>
      <c r="D4" t="s">
        <v>48</v>
      </c>
      <c r="E4" t="s">
        <v>41</v>
      </c>
      <c r="F4" t="s">
        <v>36</v>
      </c>
      <c r="G4" t="s">
        <v>49</v>
      </c>
      <c r="H4" t="s">
        <v>64</v>
      </c>
      <c r="J4" s="26" t="s">
        <v>63</v>
      </c>
      <c r="K4" s="26" t="s">
        <v>40</v>
      </c>
      <c r="L4" s="26" t="s">
        <v>26</v>
      </c>
      <c r="M4" s="26" t="s">
        <v>48</v>
      </c>
      <c r="N4" s="26" t="s">
        <v>41</v>
      </c>
      <c r="O4" s="26" t="s">
        <v>36</v>
      </c>
      <c r="P4" s="26" t="s">
        <v>49</v>
      </c>
    </row>
    <row r="5" spans="1:16" x14ac:dyDescent="0.3">
      <c r="A5" s="4" t="s">
        <v>27</v>
      </c>
      <c r="B5" s="1">
        <v>24</v>
      </c>
      <c r="C5" s="1">
        <v>720</v>
      </c>
      <c r="D5" s="1">
        <v>189</v>
      </c>
      <c r="E5" s="1">
        <v>588</v>
      </c>
      <c r="F5" s="1">
        <v>96</v>
      </c>
      <c r="G5" s="1">
        <v>147</v>
      </c>
      <c r="H5" s="1">
        <v>1764</v>
      </c>
      <c r="J5" s="4" t="s">
        <v>27</v>
      </c>
      <c r="K5" s="1">
        <f>(GETPIVOTDATA("[Measures].[Count of EducationField 2]",$A$3,"[Range 1].[Gender]","[Range 1].[Gender].&amp;[Female]")*GETPIVOTDATA("[Measures].[Count of EducationField 2]",$A$3,"[Range 1].[EducationField]","[Range 1].[EducationField].&amp;[Human Resources]"))/GETPIVOTDATA("[Measures].[Count of EducationField 2]",$A$3)</f>
        <v>32.4</v>
      </c>
      <c r="L5" s="1">
        <f>(GETPIVOTDATA("[Measures].[Count of EducationField 2]",$A$3,"[Range 1].[Gender]","[Range 1].[Gender].&amp;[Female]")*GETPIVOTDATA("[Measures].[Count of EducationField 2]",$A$3,"[Range 1].[EducationField]","[Range 1].[EducationField].&amp;[Life Sciences]"))/GETPIVOTDATA("[Measures].[Count of EducationField 2]",$A$3)</f>
        <v>727.2</v>
      </c>
      <c r="M5" s="1">
        <f>(GETPIVOTDATA("[Measures].[Count of EducationField 2]",$A$3,"[Range 1].[Gender]","[Range 1].[Gender].&amp;[Female]")*GETPIVOTDATA("[Measures].[Count of EducationField 2]",$A$3,"[Range 1].[EducationField]","[Range 1].[EducationField].&amp;[Marketing]"))/GETPIVOTDATA("[Measures].[Count of EducationField 2]",$A$3)</f>
        <v>190.8</v>
      </c>
      <c r="N5" s="1">
        <f>(GETPIVOTDATA("[Measures].[Count of EducationField 2]",$A$3,"[Range 1].[Gender]","[Range 1].[Gender].&amp;[Female]")*GETPIVOTDATA("[Measures].[Count of EducationField 2]",$A$3,"[Range 1].[EducationField]","[Range 1].[EducationField].&amp;[Medical]"))/GETPIVOTDATA("[Measures].[Count of EducationField 2]",$A$3)</f>
        <v>556.79999999999995</v>
      </c>
      <c r="O5" s="1">
        <f>(GETPIVOTDATA("[Measures].[Count of EducationField 2]",$A$3,"[Range 1].[Gender]","[Range 1].[Gender].&amp;[Female]")*GETPIVOTDATA("[Measures].[Count of EducationField 2]",$A$3,"[Range 1].[EducationField]","[Range 1].[EducationField].&amp;[Other]"))/GETPIVOTDATA("[Measures].[Count of EducationField 2]",$A$3)</f>
        <v>98.4</v>
      </c>
      <c r="P5" s="1">
        <f>(GETPIVOTDATA("[Measures].[Count of EducationField 2]",$A$3,"[Range 1].[Gender]","[Range 1].[Gender].&amp;[Female]")*GETPIVOTDATA("[Measures].[Count of EducationField 2]",$A$3,"[Range 1].[EducationField]","[Range 1].[EducationField].&amp;[Technical Degree]"))/GETPIVOTDATA("[Measures].[Count of EducationField 2]",$A$3)</f>
        <v>158.4</v>
      </c>
    </row>
    <row r="6" spans="1:16" x14ac:dyDescent="0.3">
      <c r="A6" s="4" t="s">
        <v>37</v>
      </c>
      <c r="B6" s="1">
        <v>57</v>
      </c>
      <c r="C6" s="1">
        <v>1098</v>
      </c>
      <c r="D6" s="1">
        <v>288</v>
      </c>
      <c r="E6" s="1">
        <v>804</v>
      </c>
      <c r="F6" s="1">
        <v>150</v>
      </c>
      <c r="G6" s="1">
        <v>249</v>
      </c>
      <c r="H6" s="1">
        <v>2646</v>
      </c>
      <c r="J6" s="4" t="s">
        <v>37</v>
      </c>
      <c r="K6" s="1">
        <f>(GETPIVOTDATA("[Measures].[Count of EducationField 2]",$A$3,"[Range 1].[Gender]","[Range 1].[Gender].&amp;[Male]")*GETPIVOTDATA("[Measures].[Count of EducationField 2]",$A$3,"[Range 1].[EducationField]","[Range 1].[EducationField].&amp;[Human Resources]"))/GETPIVOTDATA("[Measures].[Count of EducationField 2]",$A$3)</f>
        <v>48.6</v>
      </c>
      <c r="L6" s="1">
        <f>(GETPIVOTDATA("[Measures].[Count of EducationField 2]",$A$3,"[Range 1].[Gender]","[Range 1].[Gender].&amp;[Male]")*GETPIVOTDATA("[Measures].[Count of EducationField 2]",$A$3,"[Range 1].[EducationField]","[Range 1].[EducationField].&amp;[Life Sciences]"))/GETPIVOTDATA("[Measures].[Count of EducationField 2]",$A$3)</f>
        <v>1090.8</v>
      </c>
      <c r="M6" s="1">
        <f>(GETPIVOTDATA("[Measures].[Count of EducationField 2]",$A$3,"[Range 1].[Gender]","[Range 1].[Gender].&amp;[Male]")*GETPIVOTDATA("[Measures].[Count of EducationField 2]",$A$3,"[Range 1].[EducationField]","[Range 1].[EducationField].&amp;[Marketing]"))/GETPIVOTDATA("[Measures].[Count of EducationField 2]",$A$3)</f>
        <v>286.2</v>
      </c>
      <c r="N6" s="1">
        <f>(GETPIVOTDATA("[Measures].[Count of EducationField 2]",$A$3,"[Range 1].[Gender]","[Range 1].[Gender].&amp;[Male]")*GETPIVOTDATA("[Measures].[Count of EducationField 2]",$A$3,"[Range 1].[EducationField]","[Range 1].[EducationField].&amp;[Medical]"))/GETPIVOTDATA("[Measures].[Count of EducationField 2]",$A$3)</f>
        <v>835.2</v>
      </c>
      <c r="O6" s="1">
        <f>(GETPIVOTDATA("[Measures].[Count of EducationField 2]",$A$3,"[Range 1].[Gender]","[Range 1].[Gender].&amp;[Male]")*GETPIVOTDATA("[Measures].[Count of EducationField 2]",$A$3,"[Range 1].[EducationField]","[Range 1].[EducationField].&amp;[Other]"))/GETPIVOTDATA("[Measures].[Count of EducationField 2]",$A$3)</f>
        <v>147.6</v>
      </c>
      <c r="P6" s="1">
        <f>(GETPIVOTDATA("[Measures].[Count of EducationField 2]",$A$3,"[Range 1].[Gender]","[Range 1].[Gender].&amp;[Male]")*GETPIVOTDATA("[Measures].[Count of EducationField 2]",$A$3,"[Range 1].[EducationField]","[Range 1].[EducationField].&amp;[Technical Degree]"))/GETPIVOTDATA("[Measures].[Count of EducationField 2]",$A$3)</f>
        <v>237.6</v>
      </c>
    </row>
    <row r="7" spans="1:16" x14ac:dyDescent="0.3">
      <c r="A7" s="4" t="s">
        <v>64</v>
      </c>
      <c r="B7" s="1">
        <v>81</v>
      </c>
      <c r="C7" s="1">
        <v>1818</v>
      </c>
      <c r="D7" s="1">
        <v>477</v>
      </c>
      <c r="E7" s="1">
        <v>1392</v>
      </c>
      <c r="F7" s="1">
        <v>246</v>
      </c>
      <c r="G7" s="1">
        <v>396</v>
      </c>
      <c r="H7" s="1">
        <v>4410</v>
      </c>
      <c r="J7" s="30" t="s">
        <v>64</v>
      </c>
      <c r="K7" s="31">
        <f t="shared" ref="K7:P7" si="0">SUM(K5:K6)</f>
        <v>81</v>
      </c>
      <c r="L7" s="31">
        <f t="shared" si="0"/>
        <v>1818</v>
      </c>
      <c r="M7" s="31">
        <f t="shared" si="0"/>
        <v>477</v>
      </c>
      <c r="N7" s="31">
        <f t="shared" si="0"/>
        <v>1392</v>
      </c>
      <c r="O7" s="31">
        <f t="shared" si="0"/>
        <v>246</v>
      </c>
      <c r="P7" s="31">
        <f t="shared" si="0"/>
        <v>396</v>
      </c>
    </row>
    <row r="11" spans="1:16" x14ac:dyDescent="0.3">
      <c r="C11" t="s">
        <v>161</v>
      </c>
      <c r="L11" t="s">
        <v>165</v>
      </c>
    </row>
    <row r="13" spans="1:16" x14ac:dyDescent="0.3">
      <c r="C13" t="s">
        <v>155</v>
      </c>
    </row>
    <row r="14" spans="1:16" x14ac:dyDescent="0.3">
      <c r="C14" t="s">
        <v>172</v>
      </c>
    </row>
    <row r="16" spans="1:16" x14ac:dyDescent="0.3">
      <c r="C16" t="s">
        <v>82</v>
      </c>
      <c r="D16">
        <v>0.05</v>
      </c>
    </row>
    <row r="18" spans="3:5" x14ac:dyDescent="0.3">
      <c r="C18" t="s">
        <v>173</v>
      </c>
      <c r="D18" s="11">
        <f>_xlfn.CHISQ.TEST(B5:G6,K5:P6)</f>
        <v>0.14787024059593118</v>
      </c>
    </row>
    <row r="20" spans="3:5" x14ac:dyDescent="0.3">
      <c r="C20" t="s">
        <v>153</v>
      </c>
    </row>
    <row r="22" spans="3:5" x14ac:dyDescent="0.3">
      <c r="C22" s="29" t="s">
        <v>95</v>
      </c>
      <c r="D22" s="29"/>
      <c r="E22" s="29"/>
    </row>
    <row r="24" spans="3:5" x14ac:dyDescent="0.3">
      <c r="C24" t="s">
        <v>169</v>
      </c>
    </row>
  </sheetData>
  <pageMargins left="0.7" right="0.7" top="0.75" bottom="0.75" header="0.3" footer="0.3"/>
  <pageSetup orientation="portrait"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90EBC-08B9-4F3E-B215-C9E9F841E1F9}">
  <dimension ref="A3:P30"/>
  <sheetViews>
    <sheetView zoomScale="85" zoomScaleNormal="85" workbookViewId="0">
      <selection activeCell="A2" sqref="A2:S31"/>
    </sheetView>
  </sheetViews>
  <sheetFormatPr defaultRowHeight="14.4" x14ac:dyDescent="0.3"/>
  <cols>
    <col min="1" max="1" width="23.88671875" bestFit="1" customWidth="1"/>
    <col min="2" max="2" width="16.88671875" bestFit="1" customWidth="1"/>
    <col min="3" max="3" width="12" bestFit="1" customWidth="1"/>
    <col min="4" max="4" width="10.21875" bestFit="1" customWidth="1"/>
    <col min="5" max="5" width="8" bestFit="1" customWidth="1"/>
    <col min="6" max="6" width="6.109375" bestFit="1" customWidth="1"/>
    <col min="7" max="7" width="16.21875" bestFit="1" customWidth="1"/>
    <col min="8" max="8" width="11.44140625" bestFit="1" customWidth="1"/>
    <col min="10" max="10" width="22.88671875" customWidth="1"/>
    <col min="11" max="11" width="16.21875" customWidth="1"/>
    <col min="12" max="12" width="12.6640625" customWidth="1"/>
    <col min="13" max="13" width="10.21875" customWidth="1"/>
    <col min="15" max="15" width="7.109375" customWidth="1"/>
    <col min="16" max="16" width="15.88671875" customWidth="1"/>
  </cols>
  <sheetData>
    <row r="3" spans="1:16" x14ac:dyDescent="0.3">
      <c r="A3" s="3" t="s">
        <v>160</v>
      </c>
      <c r="B3" s="3" t="s">
        <v>65</v>
      </c>
      <c r="J3" s="27" t="s">
        <v>160</v>
      </c>
      <c r="K3" s="27" t="s">
        <v>65</v>
      </c>
      <c r="L3" s="27"/>
      <c r="M3" s="27"/>
      <c r="N3" s="27"/>
      <c r="O3" s="27"/>
      <c r="P3" s="27"/>
    </row>
    <row r="4" spans="1:16" x14ac:dyDescent="0.3">
      <c r="A4" s="3" t="s">
        <v>63</v>
      </c>
      <c r="B4" t="s">
        <v>40</v>
      </c>
      <c r="C4" t="s">
        <v>26</v>
      </c>
      <c r="D4" t="s">
        <v>48</v>
      </c>
      <c r="E4" t="s">
        <v>41</v>
      </c>
      <c r="F4" t="s">
        <v>36</v>
      </c>
      <c r="G4" t="s">
        <v>49</v>
      </c>
      <c r="H4" t="s">
        <v>64</v>
      </c>
      <c r="J4" s="26" t="s">
        <v>63</v>
      </c>
      <c r="K4" s="26" t="s">
        <v>40</v>
      </c>
      <c r="L4" s="26" t="s">
        <v>26</v>
      </c>
      <c r="M4" s="26" t="s">
        <v>48</v>
      </c>
      <c r="N4" s="26" t="s">
        <v>41</v>
      </c>
      <c r="O4" s="26" t="s">
        <v>36</v>
      </c>
      <c r="P4" s="26" t="s">
        <v>49</v>
      </c>
    </row>
    <row r="5" spans="1:16" x14ac:dyDescent="0.3">
      <c r="A5" s="4" t="s">
        <v>28</v>
      </c>
      <c r="B5" s="1">
        <v>3</v>
      </c>
      <c r="C5" s="1">
        <v>174</v>
      </c>
      <c r="D5" s="1">
        <v>30</v>
      </c>
      <c r="E5" s="1">
        <v>117</v>
      </c>
      <c r="F5" s="1">
        <v>24</v>
      </c>
      <c r="G5" s="1">
        <v>45</v>
      </c>
      <c r="H5" s="1">
        <v>393</v>
      </c>
      <c r="J5" s="4" t="s">
        <v>28</v>
      </c>
      <c r="K5" s="1">
        <f>(GETPIVOTDATA("[Measures].[Count of EducationField 2]",$A$3,"[Range 1].[JobRole]","[Range 1].[JobRole].&amp;[Healthcare Representative]")*GETPIVOTDATA("[Measures].[Count of EducationField 2]",$A$3,"[Range 1].[EducationField]","[Range 1].[EducationField].&amp;[Human Resources]"))/GETPIVOTDATA("[Measures].[Count of EducationField 2]",$A$3)</f>
        <v>7.2183673469387752</v>
      </c>
      <c r="L5" s="1">
        <f>(GETPIVOTDATA("[Measures].[Count of EducationField 2]",$A$3,"[Range 1].[JobRole]","[Range 1].[JobRole].&amp;[Healthcare Representative]")*GETPIVOTDATA("[Measures].[Count of EducationField 2]",$A$3,"[Range 1].[EducationField]","[Range 1].[EducationField].&amp;[Life Sciences]"))/GETPIVOTDATA("[Measures].[Count of EducationField 2]",$A$3)</f>
        <v>162.01224489795919</v>
      </c>
      <c r="M5" s="1">
        <f>(GETPIVOTDATA("[Measures].[Count of EducationField 2]",$A$3,"[Range 1].[JobRole]","[Range 1].[JobRole].&amp;[Healthcare Representative]")*GETPIVOTDATA("[Measures].[Count of EducationField 2]",$A$3,"[Range 1].[EducationField]","[Range 1].[EducationField].&amp;[Marketing]"))/GETPIVOTDATA("[Measures].[Count of EducationField 2]",$A$3)</f>
        <v>42.508163265306123</v>
      </c>
      <c r="N5" s="1">
        <f>(GETPIVOTDATA("[Measures].[Count of EducationField 2]",$A$3,"[Range 1].[JobRole]","[Range 1].[JobRole].&amp;[Healthcare Representative]")*GETPIVOTDATA("[Measures].[Count of EducationField 2]",$A$3,"[Range 1].[EducationField]","[Range 1].[EducationField].&amp;[Medical]"))/GETPIVOTDATA("[Measures].[Count of EducationField 2]",$A$3)</f>
        <v>124.04897959183674</v>
      </c>
      <c r="O5" s="1">
        <f>(GETPIVOTDATA("[Measures].[Count of EducationField 2]",$A$3,"[Range 1].[JobRole]","[Range 1].[JobRole].&amp;[Healthcare Representative]")*GETPIVOTDATA("[Measures].[Count of EducationField 2]",$A$3,"[Range 1].[EducationField]","[Range 1].[EducationField].&amp;[Other]"))/GETPIVOTDATA("[Measures].[Count of EducationField 2]",$A$3)</f>
        <v>21.922448979591838</v>
      </c>
      <c r="P5" s="1">
        <f>(GETPIVOTDATA("[Measures].[Count of EducationField 2]",$A$3,"[Range 1].[JobRole]","[Range 1].[JobRole].&amp;[Healthcare Representative]")*GETPIVOTDATA("[Measures].[Count of EducationField 2]",$A$3,"[Range 1].[EducationField]","[Range 1].[EducationField].&amp;[Technical Degree]"))/GETPIVOTDATA("[Measures].[Count of EducationField 2]",$A$3)</f>
        <v>35.289795918367346</v>
      </c>
    </row>
    <row r="6" spans="1:16" x14ac:dyDescent="0.3">
      <c r="A6" s="4" t="s">
        <v>40</v>
      </c>
      <c r="B6" s="1"/>
      <c r="C6" s="1">
        <v>63</v>
      </c>
      <c r="D6" s="1">
        <v>21</v>
      </c>
      <c r="E6" s="1">
        <v>48</v>
      </c>
      <c r="F6" s="1">
        <v>12</v>
      </c>
      <c r="G6" s="1">
        <v>12</v>
      </c>
      <c r="H6" s="1">
        <v>156</v>
      </c>
      <c r="J6" s="4" t="s">
        <v>40</v>
      </c>
      <c r="K6" s="1">
        <f>(GETPIVOTDATA("[Measures].[Count of EducationField 2]",$A$3,"[Range 1].[JobRole]","[Range 1].[JobRole].&amp;[Human Resources]")*GETPIVOTDATA("[Measures].[Count of EducationField 2]",$A$3,"[Range 1].[EducationField]","[Range 1].[EducationField].&amp;[Human Resources]"))/GETPIVOTDATA("[Measures].[Count of EducationField 2]",$A$3)</f>
        <v>2.8653061224489798</v>
      </c>
      <c r="L6" s="1">
        <f>(GETPIVOTDATA("[Measures].[Count of EducationField 2]",$A$3,"[Range 1].[JobRole]","[Range 1].[JobRole].&amp;[Human Resources]")*GETPIVOTDATA("[Measures].[Count of EducationField 2]",$A$3,"[Range 1].[EducationField]","[Range 1].[EducationField].&amp;[Life Sciences]"))/GETPIVOTDATA("[Measures].[Count of EducationField 2]",$A$3)</f>
        <v>64.310204081632648</v>
      </c>
      <c r="M6" s="1">
        <f>(GETPIVOTDATA("[Measures].[Count of EducationField 2]",$A$3,"[Range 1].[JobRole]","[Range 1].[JobRole].&amp;[Human Resources]")*GETPIVOTDATA("[Measures].[Count of EducationField 2]",$A$3,"[Range 1].[EducationField]","[Range 1].[EducationField].&amp;[Marketing]"))/GETPIVOTDATA("[Measures].[Count of EducationField 2]",$A$3)</f>
        <v>16.873469387755101</v>
      </c>
      <c r="N6" s="1">
        <f>(GETPIVOTDATA("[Measures].[Count of EducationField 2]",$A$3,"[Range 1].[JobRole]","[Range 1].[JobRole].&amp;[Human Resources]")*GETPIVOTDATA("[Measures].[Count of EducationField 2]",$A$3,"[Range 1].[EducationField]","[Range 1].[EducationField].&amp;[Medical]"))/GETPIVOTDATA("[Measures].[Count of EducationField 2]",$A$3)</f>
        <v>49.240816326530613</v>
      </c>
      <c r="O6" s="1">
        <f>(GETPIVOTDATA("[Measures].[Count of EducationField 2]",$A$3,"[Range 1].[JobRole]","[Range 1].[JobRole].&amp;[Human Resources]")*GETPIVOTDATA("[Measures].[Count of EducationField 2]",$A$3,"[Range 1].[EducationField]","[Range 1].[EducationField].&amp;[Other]"))/GETPIVOTDATA("[Measures].[Count of EducationField 2]",$A$3)</f>
        <v>8.7020408163265301</v>
      </c>
      <c r="P6" s="1">
        <f>(GETPIVOTDATA("[Measures].[Count of EducationField 2]",$A$3,"[Range 1].[JobRole]","[Range 1].[JobRole].&amp;[Human Resources]")*GETPIVOTDATA("[Measures].[Count of EducationField 2]",$A$3,"[Range 1].[EducationField]","[Range 1].[EducationField].&amp;[Technical Degree]"))/GETPIVOTDATA("[Measures].[Count of EducationField 2]",$A$3)</f>
        <v>14.008163265306122</v>
      </c>
    </row>
    <row r="7" spans="1:16" x14ac:dyDescent="0.3">
      <c r="A7" s="4" t="s">
        <v>43</v>
      </c>
      <c r="B7" s="1">
        <v>21</v>
      </c>
      <c r="C7" s="1">
        <v>309</v>
      </c>
      <c r="D7" s="1">
        <v>99</v>
      </c>
      <c r="E7" s="1">
        <v>246</v>
      </c>
      <c r="F7" s="1">
        <v>36</v>
      </c>
      <c r="G7" s="1">
        <v>66</v>
      </c>
      <c r="H7" s="1">
        <v>777</v>
      </c>
      <c r="J7" s="4" t="s">
        <v>43</v>
      </c>
      <c r="K7" s="1">
        <f>(GETPIVOTDATA("[Measures].[Count of EducationField 2]",$A$3,"[Range 1].[JobRole]","[Range 1].[JobRole].&amp;[Laboratory Technician]")*GETPIVOTDATA("[Measures].[Count of EducationField 2]",$A$3,"[Range 1].[EducationField]","[Range 1].[EducationField].&amp;[Human Resources]"))/GETPIVOTDATA("[Measures].[Count of EducationField 2]",$A$3)</f>
        <v>14.271428571428572</v>
      </c>
      <c r="L7" s="1">
        <f>(GETPIVOTDATA("[Measures].[Count of EducationField 2]",$A$3,"[Range 1].[JobRole]","[Range 1].[JobRole].&amp;[Laboratory Technician]")*GETPIVOTDATA("[Measures].[Count of EducationField 2]",$A$3,"[Range 1].[EducationField]","[Range 1].[EducationField].&amp;[Life Sciences]"))/GETPIVOTDATA("[Measures].[Count of EducationField 2]",$A$3)</f>
        <v>320.31428571428569</v>
      </c>
      <c r="M7" s="1">
        <f>(GETPIVOTDATA("[Measures].[Count of EducationField 2]",$A$3,"[Range 1].[JobRole]","[Range 1].[JobRole].&amp;[Laboratory Technician]")*GETPIVOTDATA("[Measures].[Count of EducationField 2]",$A$3,"[Range 1].[EducationField]","[Range 1].[EducationField].&amp;[Marketing]"))/GETPIVOTDATA("[Measures].[Count of EducationField 2]",$A$3)</f>
        <v>84.042857142857144</v>
      </c>
      <c r="N7" s="1">
        <f>(GETPIVOTDATA("[Measures].[Count of EducationField 2]",$A$3,"[Range 1].[JobRole]","[Range 1].[JobRole].&amp;[Laboratory Technician]")*GETPIVOTDATA("[Measures].[Count of EducationField 2]",$A$3,"[Range 1].[EducationField]","[Range 1].[EducationField].&amp;[Medical]"))/GETPIVOTDATA("[Measures].[Count of EducationField 2]",$A$3)</f>
        <v>245.25714285714287</v>
      </c>
      <c r="O7" s="1">
        <f>(GETPIVOTDATA("[Measures].[Count of EducationField 2]",$A$3,"[Range 1].[JobRole]","[Range 1].[JobRole].&amp;[Laboratory Technician]")*GETPIVOTDATA("[Measures].[Count of EducationField 2]",$A$3,"[Range 1].[EducationField]","[Range 1].[EducationField].&amp;[Other]"))/GETPIVOTDATA("[Measures].[Count of EducationField 2]",$A$3)</f>
        <v>43.342857142857142</v>
      </c>
      <c r="P7" s="1">
        <f>(GETPIVOTDATA("[Measures].[Count of EducationField 2]",$A$3,"[Range 1].[JobRole]","[Range 1].[JobRole].&amp;[Laboratory Technician]")*GETPIVOTDATA("[Measures].[Count of EducationField 2]",$A$3,"[Range 1].[EducationField]","[Range 1].[EducationField].&amp;[Technical Degree]"))/GETPIVOTDATA("[Measures].[Count of EducationField 2]",$A$3)</f>
        <v>69.771428571428572</v>
      </c>
    </row>
    <row r="8" spans="1:16" x14ac:dyDescent="0.3">
      <c r="A8" s="4" t="s">
        <v>47</v>
      </c>
      <c r="B8" s="1">
        <v>9</v>
      </c>
      <c r="C8" s="1">
        <v>138</v>
      </c>
      <c r="D8" s="1">
        <v>24</v>
      </c>
      <c r="E8" s="1">
        <v>90</v>
      </c>
      <c r="F8" s="1">
        <v>21</v>
      </c>
      <c r="G8" s="1">
        <v>24</v>
      </c>
      <c r="H8" s="1">
        <v>306</v>
      </c>
      <c r="J8" s="4" t="s">
        <v>47</v>
      </c>
      <c r="K8" s="1">
        <f>(GETPIVOTDATA("[Measures].[Count of EducationField 2]",$A$3,"[Range 1].[EducationField]","[Range 1].[EducationField].&amp;[Human Resources]")*GETPIVOTDATA("[Measures].[Count of EducationField 2]",$A$3,"[Range 1].[JobRole]","[Range 1].[JobRole].&amp;[Manager]"))/GETPIVOTDATA("[Measures].[Count of EducationField 2]",$A$3)</f>
        <v>5.6204081632653065</v>
      </c>
      <c r="L8" s="1">
        <f>(GETPIVOTDATA("[Measures].[Count of EducationField 2]",$A$3,"[Range 1].[JobRole]","[Range 1].[JobRole].&amp;[Manager]")*GETPIVOTDATA("[Measures].[Count of EducationField 2]",$A$3,"[Range 1].[EducationField]","[Range 1].[EducationField].&amp;[Life Sciences]"))/GETPIVOTDATA("[Measures].[Count of EducationField 2]",$A$3)</f>
        <v>126.14693877551021</v>
      </c>
      <c r="M8" s="1">
        <f>(GETPIVOTDATA("[Measures].[Count of EducationField 2]",$A$3,"[Range 1].[JobRole]","[Range 1].[JobRole].&amp;[Manager]")*GETPIVOTDATA("[Measures].[Count of EducationField 2]",$A$3,"[Range 1].[EducationField]","[Range 1].[EducationField].&amp;[Marketing]"))/GETPIVOTDATA("[Measures].[Count of EducationField 2]",$A$3)</f>
        <v>33.097959183673467</v>
      </c>
      <c r="N8" s="1">
        <f>(GETPIVOTDATA("[Measures].[Count of EducationField 2]",$A$3,"[Range 1].[JobRole]","[Range 1].[JobRole].&amp;[Manager]")*GETPIVOTDATA("[Measures].[Count of EducationField 2]",$A$3,"[Range 1].[EducationField]","[Range 1].[EducationField].&amp;[Medical]"))/GETPIVOTDATA("[Measures].[Count of EducationField 2]",$A$3)</f>
        <v>96.587755102040816</v>
      </c>
      <c r="O8" s="1">
        <f>(GETPIVOTDATA("[Measures].[Count of EducationField 2]",$A$3,"[Range 1].[JobRole]","[Range 1].[JobRole].&amp;[Manager]")*GETPIVOTDATA("[Measures].[Count of EducationField 2]",$A$3,"[Range 1].[EducationField]","[Range 1].[EducationField].&amp;[Other]"))/GETPIVOTDATA("[Measures].[Count of EducationField 2]",$A$3)</f>
        <v>17.069387755102042</v>
      </c>
      <c r="P8" s="1">
        <f>(GETPIVOTDATA("[Measures].[Count of EducationField 2]",$A$3,"[Range 1].[JobRole]","[Range 1].[JobRole].&amp;[Manager]")*GETPIVOTDATA("[Measures].[Count of EducationField 2]",$A$3,"[Range 1].[EducationField]","[Range 1].[EducationField].&amp;[Technical Degree]"))/GETPIVOTDATA("[Measures].[Count of EducationField 2]",$A$3)</f>
        <v>27.477551020408164</v>
      </c>
    </row>
    <row r="9" spans="1:16" x14ac:dyDescent="0.3">
      <c r="A9" s="4" t="s">
        <v>45</v>
      </c>
      <c r="B9" s="1">
        <v>12</v>
      </c>
      <c r="C9" s="1">
        <v>195</v>
      </c>
      <c r="D9" s="1">
        <v>36</v>
      </c>
      <c r="E9" s="1">
        <v>123</v>
      </c>
      <c r="F9" s="1">
        <v>24</v>
      </c>
      <c r="G9" s="1">
        <v>45</v>
      </c>
      <c r="H9" s="1">
        <v>435</v>
      </c>
      <c r="J9" s="4" t="s">
        <v>45</v>
      </c>
      <c r="K9" s="1">
        <f>(GETPIVOTDATA("[Measures].[Count of EducationField 2]",$A$3,"[Range 1].[JobRole]","[Range 1].[JobRole].&amp;[Manufacturing Director]")*GETPIVOTDATA("[Measures].[Count of EducationField 2]",$A$3,"[Range 1].[EducationField]","[Range 1].[EducationField].&amp;[Human Resources]"))/GETPIVOTDATA("[Measures].[Count of EducationField 2]",$A$3)</f>
        <v>7.9897959183673466</v>
      </c>
      <c r="L9" s="1">
        <f>(GETPIVOTDATA("[Measures].[Count of EducationField 2]",$A$3,"[Range 1].[JobRole]","[Range 1].[JobRole].&amp;[Manufacturing Director]")*GETPIVOTDATA("[Measures].[Count of EducationField 2]",$A$3,"[Range 1].[EducationField]","[Range 1].[EducationField].&amp;[Life Sciences]"))/GETPIVOTDATA("[Measures].[Count of EducationField 2]",$A$3)</f>
        <v>179.32653061224491</v>
      </c>
      <c r="M9" s="1">
        <f>(GETPIVOTDATA("[Measures].[Count of EducationField 2]",$A$3,"[Range 1].[JobRole]","[Range 1].[JobRole].&amp;[Manufacturing Director]")*GETPIVOTDATA("[Measures].[Count of EducationField 2]",$A$3,"[Range 1].[EducationField]","[Range 1].[EducationField].&amp;[Marketing]"))/GETPIVOTDATA("[Measures].[Count of EducationField 2]",$A$3)</f>
        <v>47.051020408163268</v>
      </c>
      <c r="N9" s="1">
        <f>(GETPIVOTDATA("[Measures].[Count of EducationField 2]",$A$3,"[Range 1].[JobRole]","[Range 1].[JobRole].&amp;[Manufacturing Director]")*GETPIVOTDATA("[Measures].[Count of EducationField 2]",$A$3,"[Range 1].[EducationField]","[Range 1].[EducationField].&amp;[Medical]"))/GETPIVOTDATA("[Measures].[Count of EducationField 2]",$A$3)</f>
        <v>137.30612244897958</v>
      </c>
      <c r="O9" s="1">
        <f>(GETPIVOTDATA("[Measures].[Count of EducationField 2]",$A$3,"[Range 1].[JobRole]","[Range 1].[JobRole].&amp;[Manufacturing Director]")*GETPIVOTDATA("[Measures].[Count of EducationField 2]",$A$3,"[Range 1].[EducationField]","[Range 1].[EducationField].&amp;[Other]"))/GETPIVOTDATA("[Measures].[Count of EducationField 2]",$A$3)</f>
        <v>24.26530612244898</v>
      </c>
      <c r="P9" s="1">
        <f>(GETPIVOTDATA("[Measures].[Count of EducationField 2]",$A$3,"[Range 1].[JobRole]","[Range 1].[JobRole].&amp;[Manufacturing Director]")*GETPIVOTDATA("[Measures].[Count of EducationField 2]",$A$3,"[Range 1].[EducationField]","[Range 1].[EducationField].&amp;[Technical Degree]"))/GETPIVOTDATA("[Measures].[Count of EducationField 2]",$A$3)</f>
        <v>39.061224489795919</v>
      </c>
    </row>
    <row r="10" spans="1:16" x14ac:dyDescent="0.3">
      <c r="A10" s="4" t="s">
        <v>42</v>
      </c>
      <c r="B10" s="1">
        <v>3</v>
      </c>
      <c r="C10" s="1">
        <v>105</v>
      </c>
      <c r="D10" s="1">
        <v>36</v>
      </c>
      <c r="E10" s="1">
        <v>60</v>
      </c>
      <c r="F10" s="1">
        <v>15</v>
      </c>
      <c r="G10" s="1">
        <v>21</v>
      </c>
      <c r="H10" s="1">
        <v>240</v>
      </c>
      <c r="J10" s="4" t="s">
        <v>42</v>
      </c>
      <c r="K10" s="1">
        <f>(GETPIVOTDATA("[Measures].[Count of EducationField 2]",$A$3,"[Range 1].[JobRole]","[Range 1].[JobRole].&amp;[Research Director]")*GETPIVOTDATA("[Measures].[Count of EducationField 2]",$A$3,"[Range 1].[EducationField]","[Range 1].[EducationField].&amp;[Human Resources]"))/GETPIVOTDATA("[Measures].[Count of EducationField 2]",$A$3)</f>
        <v>4.408163265306122</v>
      </c>
      <c r="L10" s="1">
        <f>(GETPIVOTDATA("[Measures].[Count of EducationField 2]",$A$3,"[Range 1].[JobRole]","[Range 1].[JobRole].&amp;[Research Director]")*GETPIVOTDATA("[Measures].[Count of EducationField 2]",$A$3,"[Range 1].[EducationField]","[Range 1].[EducationField].&amp;[Life Sciences]"))/GETPIVOTDATA("[Measures].[Count of EducationField 2]",$A$3)</f>
        <v>98.938775510204081</v>
      </c>
      <c r="M10" s="1">
        <f>(GETPIVOTDATA("[Measures].[Count of EducationField 2]",$A$3,"[Range 1].[JobRole]","[Range 1].[JobRole].&amp;[Research Director]")*GETPIVOTDATA("[Measures].[Count of EducationField 2]",$A$3,"[Range 1].[EducationField]","[Range 1].[EducationField].&amp;[Marketing]"))/GETPIVOTDATA("[Measures].[Count of EducationField 2]",$A$3)</f>
        <v>25.959183673469386</v>
      </c>
      <c r="N10" s="1">
        <f>(GETPIVOTDATA("[Measures].[Count of EducationField 2]",$A$3,"[Range 1].[JobRole]","[Range 1].[JobRole].&amp;[Research Director]")*GETPIVOTDATA("[Measures].[Count of EducationField 2]",$A$3,"[Range 1].[EducationField]","[Range 1].[EducationField].&amp;[Medical]"))/GETPIVOTDATA("[Measures].[Count of EducationField 2]",$A$3)</f>
        <v>75.755102040816325</v>
      </c>
      <c r="O10" s="1">
        <f>(GETPIVOTDATA("[Measures].[Count of EducationField 2]",$A$3,"[Range 1].[JobRole]","[Range 1].[JobRole].&amp;[Research Director]")*GETPIVOTDATA("[Measures].[Count of EducationField 2]",$A$3,"[Range 1].[EducationField]","[Range 1].[EducationField].&amp;[Other]"))/GETPIVOTDATA("[Measures].[Count of EducationField 2]",$A$3)</f>
        <v>13.387755102040817</v>
      </c>
      <c r="P10" s="1">
        <f>(GETPIVOTDATA("[Measures].[Count of EducationField 2]",$A$3,"[Range 1].[JobRole]","[Range 1].[JobRole].&amp;[Research Director]")*GETPIVOTDATA("[Measures].[Count of EducationField 2]",$A$3,"[Range 1].[EducationField]","[Range 1].[EducationField].&amp;[Technical Degree]"))/GETPIVOTDATA("[Measures].[Count of EducationField 2]",$A$3)</f>
        <v>21.551020408163264</v>
      </c>
    </row>
    <row r="11" spans="1:16" x14ac:dyDescent="0.3">
      <c r="A11" s="4" t="s">
        <v>34</v>
      </c>
      <c r="B11" s="1">
        <v>12</v>
      </c>
      <c r="C11" s="1">
        <v>357</v>
      </c>
      <c r="D11" s="1">
        <v>102</v>
      </c>
      <c r="E11" s="1">
        <v>300</v>
      </c>
      <c r="F11" s="1">
        <v>48</v>
      </c>
      <c r="G11" s="1">
        <v>57</v>
      </c>
      <c r="H11" s="1">
        <v>876</v>
      </c>
      <c r="J11" s="4" t="s">
        <v>34</v>
      </c>
      <c r="K11" s="1">
        <f>(GETPIVOTDATA("[Measures].[Count of EducationField 2]",$A$3,"[Range 1].[JobRole]","[Range 1].[JobRole].&amp;[Research Scientist]")*GETPIVOTDATA("[Measures].[Count of EducationField 2]",$A$3,"[Range 1].[EducationField]","[Range 1].[EducationField].&amp;[Human Resources]"))/GETPIVOTDATA("[Measures].[Count of EducationField 2]",$A$3)</f>
        <v>16.089795918367347</v>
      </c>
      <c r="L11" s="1">
        <f>(GETPIVOTDATA("[Measures].[Count of EducationField 2]",$A$3,"[Range 1].[JobRole]","[Range 1].[JobRole].&amp;[Research Scientist]")*GETPIVOTDATA("[Measures].[Count of EducationField 2]",$A$3,"[Range 1].[EducationField]","[Range 1].[EducationField].&amp;[Life Sciences]"))/GETPIVOTDATA("[Measures].[Count of EducationField 2]",$A$3)</f>
        <v>361.12653061224489</v>
      </c>
      <c r="M11" s="1">
        <f>(GETPIVOTDATA("[Measures].[Count of EducationField 2]",$A$3,"[Range 1].[JobRole]","[Range 1].[JobRole].&amp;[Research Scientist]")*GETPIVOTDATA("[Measures].[Count of EducationField 2]",$A$3,"[Range 1].[EducationField]","[Range 1].[EducationField].&amp;[Marketing]"))/GETPIVOTDATA("[Measures].[Count of EducationField 2]",$A$3)</f>
        <v>94.751020408163271</v>
      </c>
      <c r="N11" s="1">
        <f>(GETPIVOTDATA("[Measures].[Count of EducationField 2]",$A$3,"[Range 1].[JobRole]","[Range 1].[JobRole].&amp;[Research Scientist]")*GETPIVOTDATA("[Measures].[Count of EducationField 2]",$A$3,"[Range 1].[EducationField]","[Range 1].[EducationField].&amp;[Medical]"))/GETPIVOTDATA("[Measures].[Count of EducationField 2]",$A$3)</f>
        <v>276.50612244897957</v>
      </c>
      <c r="O11" s="1">
        <f>(GETPIVOTDATA("[Measures].[Count of EducationField 2]",$A$3,"[Range 1].[JobRole]","[Range 1].[JobRole].&amp;[Research Scientist]")*GETPIVOTDATA("[Measures].[Count of EducationField 2]",$A$3,"[Range 1].[EducationField]","[Range 1].[EducationField].&amp;[Other]"))/GETPIVOTDATA("[Measures].[Count of EducationField 2]",$A$3)</f>
        <v>48.865306122448978</v>
      </c>
      <c r="P11" s="1">
        <f>(GETPIVOTDATA("[Measures].[Count of EducationField 2]",$A$3,"[Range 1].[JobRole]","[Range 1].[JobRole].&amp;[Research Scientist]")*GETPIVOTDATA("[Measures].[Count of EducationField 2]",$A$3,"[Range 1].[EducationField]","[Range 1].[EducationField].&amp;[Technical Degree]"))/GETPIVOTDATA("[Measures].[Count of EducationField 2]",$A$3)</f>
        <v>78.661224489795913</v>
      </c>
    </row>
    <row r="12" spans="1:16" x14ac:dyDescent="0.3">
      <c r="A12" s="4" t="s">
        <v>38</v>
      </c>
      <c r="B12" s="1">
        <v>15</v>
      </c>
      <c r="C12" s="1">
        <v>381</v>
      </c>
      <c r="D12" s="1">
        <v>108</v>
      </c>
      <c r="E12" s="1">
        <v>318</v>
      </c>
      <c r="F12" s="1">
        <v>48</v>
      </c>
      <c r="G12" s="1">
        <v>108</v>
      </c>
      <c r="H12" s="1">
        <v>978</v>
      </c>
      <c r="J12" s="4" t="s">
        <v>38</v>
      </c>
      <c r="K12" s="1">
        <f>(GETPIVOTDATA("[Measures].[Count of EducationField 2]",$A$3,"[Range 1].[JobRole]","[Range 1].[JobRole].&amp;[Sales Executive]")*GETPIVOTDATA("[Measures].[Count of EducationField 2]",$A$3,"[Range 1].[EducationField]","[Range 1].[EducationField].&amp;[Human Resources]"))/GETPIVOTDATA("[Measures].[Count of EducationField 2]",$A$3)</f>
        <v>17.963265306122448</v>
      </c>
      <c r="L12" s="1">
        <f>(GETPIVOTDATA("[Measures].[Count of EducationField 2]",$A$3,"[Range 1].[JobRole]","[Range 1].[JobRole].&amp;[Sales Executive]")*GETPIVOTDATA("[Measures].[Count of EducationField 2]",$A$3,"[Range 1].[EducationField]","[Range 1].[EducationField].&amp;[Life Sciences]"))/GETPIVOTDATA("[Measures].[Count of EducationField 2]",$A$3)</f>
        <v>403.17551020408166</v>
      </c>
      <c r="M12" s="1">
        <f>(GETPIVOTDATA("[Measures].[Count of EducationField 2]",$A$3,"[Range 1].[JobRole]","[Range 1].[JobRole].&amp;[Sales Executive]")*GETPIVOTDATA("[Measures].[Count of EducationField 2]",$A$3,"[Range 1].[EducationField]","[Range 1].[EducationField].&amp;[Marketing]"))/GETPIVOTDATA("[Measures].[Count of EducationField 2]",$A$3)</f>
        <v>105.78367346938775</v>
      </c>
      <c r="N12" s="1">
        <f>(GETPIVOTDATA("[Measures].[Count of EducationField 2]",$A$3,"[Range 1].[JobRole]","[Range 1].[JobRole].&amp;[Sales Executive]")*GETPIVOTDATA("[Measures].[Count of EducationField 2]",$A$3,"[Range 1].[EducationField]","[Range 1].[EducationField].&amp;[Medical]"))/GETPIVOTDATA("[Measures].[Count of EducationField 2]",$A$3)</f>
        <v>308.70204081632653</v>
      </c>
      <c r="O12" s="1">
        <f>(GETPIVOTDATA("[Measures].[Count of EducationField 2]",$A$3,"[Range 1].[JobRole]","[Range 1].[JobRole].&amp;[Sales Executive]")*GETPIVOTDATA("[Measures].[Count of EducationField 2]",$A$3,"[Range 1].[EducationField]","[Range 1].[EducationField].&amp;[Other]"))/GETPIVOTDATA("[Measures].[Count of EducationField 2]",$A$3)</f>
        <v>54.55510204081633</v>
      </c>
      <c r="P12" s="1">
        <f>(GETPIVOTDATA("[Measures].[Count of EducationField 2]",$A$3,"[Range 1].[JobRole]","[Range 1].[JobRole].&amp;[Sales Executive]")*GETPIVOTDATA("[Measures].[Count of EducationField 2]",$A$3,"[Range 1].[EducationField]","[Range 1].[EducationField].&amp;[Technical Degree]"))/GETPIVOTDATA("[Measures].[Count of EducationField 2]",$A$3)</f>
        <v>87.820408163265313</v>
      </c>
    </row>
    <row r="13" spans="1:16" x14ac:dyDescent="0.3">
      <c r="A13" s="4" t="s">
        <v>46</v>
      </c>
      <c r="B13" s="1">
        <v>6</v>
      </c>
      <c r="C13" s="1">
        <v>96</v>
      </c>
      <c r="D13" s="1">
        <v>21</v>
      </c>
      <c r="E13" s="1">
        <v>90</v>
      </c>
      <c r="F13" s="1">
        <v>18</v>
      </c>
      <c r="G13" s="1">
        <v>18</v>
      </c>
      <c r="H13" s="1">
        <v>249</v>
      </c>
      <c r="J13" s="4" t="s">
        <v>46</v>
      </c>
      <c r="K13" s="1">
        <f>(GETPIVOTDATA("[Measures].[Count of EducationField 2]",$A$3,"[Range 1].[JobRole]","[Range 1].[JobRole].&amp;[Sales Representative]")*GETPIVOTDATA("[Measures].[Count of EducationField 2]",$A$3,"[Range 1].[EducationField]","[Range 1].[EducationField].&amp;[Human Resources]"))/GETPIVOTDATA("[Measures].[Count of EducationField 2]",$A$3)</f>
        <v>4.573469387755102</v>
      </c>
      <c r="L13" s="1">
        <f>(GETPIVOTDATA("[Measures].[Count of EducationField 2]",$A$3,"[Range 1].[JobRole]","[Range 1].[JobRole].&amp;[Sales Representative]")*GETPIVOTDATA("[Measures].[Count of EducationField 2]",$A$3,"[Range 1].[EducationField]","[Range 1].[EducationField].&amp;[Life Sciences]"))/GETPIVOTDATA("[Measures].[Count of EducationField 2]",$A$3)</f>
        <v>102.64897959183673</v>
      </c>
      <c r="M13" s="1">
        <f>(GETPIVOTDATA("[Measures].[Count of EducationField 2]",$A$3,"[Range 1].[JobRole]","[Range 1].[JobRole].&amp;[Sales Representative]")*GETPIVOTDATA("[Measures].[Count of EducationField 2]",$A$3,"[Range 1].[EducationField]","[Range 1].[EducationField].&amp;[Marketing]"))/GETPIVOTDATA("[Measures].[Count of EducationField 2]",$A$3)</f>
        <v>26.932653061224489</v>
      </c>
      <c r="N13" s="1">
        <f>(GETPIVOTDATA("[Measures].[Count of EducationField 2]",$A$3,"[Range 1].[JobRole]","[Range 1].[JobRole].&amp;[Sales Representative]")*GETPIVOTDATA("[Measures].[Count of EducationField 2]",$A$3,"[Range 1].[EducationField]","[Range 1].[EducationField].&amp;[Medical]"))/GETPIVOTDATA("[Measures].[Count of EducationField 2]",$A$3)</f>
        <v>78.59591836734694</v>
      </c>
      <c r="O13" s="1">
        <f>(GETPIVOTDATA("[Measures].[Count of EducationField 2]",$A$3,"[Range 1].[JobRole]","[Range 1].[JobRole].&amp;[Sales Representative]")*GETPIVOTDATA("[Measures].[Count of EducationField 2]",$A$3,"[Range 1].[EducationField]","[Range 1].[EducationField].&amp;[Other]"))/GETPIVOTDATA("[Measures].[Count of EducationField 2]",$A$3)</f>
        <v>13.889795918367346</v>
      </c>
      <c r="P13" s="1">
        <f>(GETPIVOTDATA("[Measures].[Count of EducationField 2]",$A$3,"[Range 1].[JobRole]","[Range 1].[JobRole].&amp;[Sales Representative]")*GETPIVOTDATA("[Measures].[Count of EducationField 2]",$A$3,"[Range 1].[EducationField]","[Range 1].[EducationField].&amp;[Technical Degree]"))/GETPIVOTDATA("[Measures].[Count of EducationField 2]",$A$3)</f>
        <v>22.359183673469389</v>
      </c>
    </row>
    <row r="14" spans="1:16" x14ac:dyDescent="0.3">
      <c r="A14" s="4" t="s">
        <v>64</v>
      </c>
      <c r="B14" s="1">
        <v>81</v>
      </c>
      <c r="C14" s="1">
        <v>1818</v>
      </c>
      <c r="D14" s="1">
        <v>477</v>
      </c>
      <c r="E14" s="1">
        <v>1392</v>
      </c>
      <c r="F14" s="1">
        <v>246</v>
      </c>
      <c r="G14" s="1">
        <v>396</v>
      </c>
      <c r="H14" s="1">
        <v>4410</v>
      </c>
      <c r="J14" s="30" t="s">
        <v>64</v>
      </c>
      <c r="K14" s="31">
        <f t="shared" ref="K14:P14" si="0">SUM(K5:K13)</f>
        <v>81</v>
      </c>
      <c r="L14" s="31">
        <f t="shared" si="0"/>
        <v>1817.9999999999998</v>
      </c>
      <c r="M14" s="31">
        <f t="shared" si="0"/>
        <v>476.99999999999994</v>
      </c>
      <c r="N14" s="31">
        <f t="shared" si="0"/>
        <v>1392.0000000000002</v>
      </c>
      <c r="O14" s="31">
        <f t="shared" si="0"/>
        <v>246</v>
      </c>
      <c r="P14" s="31">
        <f t="shared" si="0"/>
        <v>396</v>
      </c>
    </row>
    <row r="17" spans="2:11" x14ac:dyDescent="0.3">
      <c r="B17" t="s">
        <v>161</v>
      </c>
      <c r="K17" t="s">
        <v>165</v>
      </c>
    </row>
    <row r="19" spans="2:11" x14ac:dyDescent="0.3">
      <c r="B19" t="s">
        <v>155</v>
      </c>
    </row>
    <row r="20" spans="2:11" x14ac:dyDescent="0.3">
      <c r="B20" t="s">
        <v>175</v>
      </c>
    </row>
    <row r="22" spans="2:11" x14ac:dyDescent="0.3">
      <c r="B22" t="s">
        <v>82</v>
      </c>
      <c r="C22">
        <v>0.05</v>
      </c>
    </row>
    <row r="24" spans="2:11" x14ac:dyDescent="0.3">
      <c r="B24" t="s">
        <v>176</v>
      </c>
      <c r="C24" s="11">
        <f>_xlfn.CHISQ.TEST(B5:G13,K5:P13)</f>
        <v>4.1401726548352877E-3</v>
      </c>
    </row>
    <row r="26" spans="2:11" x14ac:dyDescent="0.3">
      <c r="B26" t="s">
        <v>159</v>
      </c>
    </row>
    <row r="28" spans="2:11" x14ac:dyDescent="0.3">
      <c r="B28" s="11" t="s">
        <v>105</v>
      </c>
      <c r="C28" s="11"/>
    </row>
    <row r="30" spans="2:11" x14ac:dyDescent="0.3">
      <c r="B30" t="s">
        <v>177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EFAAD-D7CB-4DF0-B517-4B942158EDB9}">
  <dimension ref="A1:L4429"/>
  <sheetViews>
    <sheetView topLeftCell="A11" zoomScaleNormal="100" workbookViewId="0">
      <selection activeCell="I34" sqref="I34"/>
    </sheetView>
  </sheetViews>
  <sheetFormatPr defaultRowHeight="14.4" x14ac:dyDescent="0.3"/>
  <cols>
    <col min="1" max="1" width="17.44140625" customWidth="1"/>
    <col min="2" max="2" width="21.21875" customWidth="1"/>
    <col min="3" max="3" width="22.21875" customWidth="1"/>
    <col min="6" max="6" width="18.6640625" customWidth="1"/>
    <col min="7" max="7" width="22.109375" customWidth="1"/>
    <col min="9" max="9" width="16.5546875" customWidth="1"/>
    <col min="11" max="11" width="25.88671875" customWidth="1"/>
  </cols>
  <sheetData>
    <row r="1" spans="1:10" x14ac:dyDescent="0.3">
      <c r="A1" t="s">
        <v>40</v>
      </c>
      <c r="B1" s="52" t="s">
        <v>25</v>
      </c>
      <c r="C1" t="s">
        <v>33</v>
      </c>
    </row>
    <row r="2" spans="1:10" x14ac:dyDescent="0.3">
      <c r="A2">
        <v>25870</v>
      </c>
      <c r="B2">
        <v>131160</v>
      </c>
      <c r="C2">
        <v>41890</v>
      </c>
    </row>
    <row r="3" spans="1:10" x14ac:dyDescent="0.3">
      <c r="A3">
        <v>24320</v>
      </c>
      <c r="B3">
        <v>24380</v>
      </c>
      <c r="C3">
        <v>193280</v>
      </c>
    </row>
    <row r="4" spans="1:10" x14ac:dyDescent="0.3">
      <c r="A4">
        <v>55610</v>
      </c>
      <c r="B4">
        <v>96670</v>
      </c>
      <c r="C4">
        <v>83210</v>
      </c>
    </row>
    <row r="5" spans="1:10" x14ac:dyDescent="0.3">
      <c r="A5">
        <v>53730</v>
      </c>
      <c r="B5">
        <v>27050</v>
      </c>
      <c r="C5">
        <v>23420</v>
      </c>
      <c r="F5" t="s">
        <v>180</v>
      </c>
    </row>
    <row r="6" spans="1:10" x14ac:dyDescent="0.3">
      <c r="A6">
        <v>63230</v>
      </c>
      <c r="B6">
        <v>44480</v>
      </c>
      <c r="C6">
        <v>40710</v>
      </c>
      <c r="F6" t="s">
        <v>179</v>
      </c>
    </row>
    <row r="7" spans="1:10" x14ac:dyDescent="0.3">
      <c r="A7">
        <v>86330</v>
      </c>
      <c r="B7">
        <v>54050</v>
      </c>
      <c r="C7">
        <v>58130</v>
      </c>
    </row>
    <row r="8" spans="1:10" x14ac:dyDescent="0.3">
      <c r="A8">
        <v>20140</v>
      </c>
      <c r="B8">
        <v>15140</v>
      </c>
      <c r="C8">
        <v>31430</v>
      </c>
      <c r="F8" t="s">
        <v>134</v>
      </c>
    </row>
    <row r="9" spans="1:10" x14ac:dyDescent="0.3">
      <c r="A9">
        <v>74280</v>
      </c>
      <c r="B9">
        <v>29560</v>
      </c>
      <c r="C9">
        <v>20440</v>
      </c>
    </row>
    <row r="10" spans="1:10" ht="15" thickBot="1" x14ac:dyDescent="0.35">
      <c r="A10">
        <v>43190</v>
      </c>
      <c r="B10">
        <v>51540</v>
      </c>
      <c r="C10">
        <v>134640</v>
      </c>
      <c r="F10" t="s">
        <v>135</v>
      </c>
    </row>
    <row r="11" spans="1:10" x14ac:dyDescent="0.3">
      <c r="A11">
        <v>79180</v>
      </c>
      <c r="B11">
        <v>38120</v>
      </c>
      <c r="C11">
        <v>79910</v>
      </c>
      <c r="F11" s="19" t="s">
        <v>136</v>
      </c>
      <c r="G11" s="19" t="s">
        <v>62</v>
      </c>
      <c r="H11" s="19" t="s">
        <v>61</v>
      </c>
      <c r="I11" s="19" t="s">
        <v>137</v>
      </c>
      <c r="J11" s="19" t="s">
        <v>133</v>
      </c>
    </row>
    <row r="12" spans="1:10" x14ac:dyDescent="0.3">
      <c r="A12">
        <v>136750</v>
      </c>
      <c r="B12">
        <v>21050</v>
      </c>
      <c r="C12">
        <v>33770</v>
      </c>
      <c r="F12" s="17" t="s">
        <v>150</v>
      </c>
      <c r="G12" s="17">
        <v>189</v>
      </c>
      <c r="H12" s="17">
        <v>10943940</v>
      </c>
      <c r="I12" s="17">
        <v>57904.444444444445</v>
      </c>
      <c r="J12" s="17">
        <v>1578904796.0992906</v>
      </c>
    </row>
    <row r="13" spans="1:10" x14ac:dyDescent="0.3">
      <c r="A13">
        <v>27230</v>
      </c>
      <c r="B13">
        <v>27060</v>
      </c>
      <c r="C13">
        <v>55380</v>
      </c>
      <c r="F13" s="17" t="s">
        <v>151</v>
      </c>
      <c r="G13" s="17">
        <v>1338</v>
      </c>
      <c r="H13" s="17">
        <v>82132440</v>
      </c>
      <c r="I13" s="17">
        <v>61384.484304932732</v>
      </c>
      <c r="J13" s="17">
        <v>1906103903.1370008</v>
      </c>
    </row>
    <row r="14" spans="1:10" ht="15" thickBot="1" x14ac:dyDescent="0.35">
      <c r="A14">
        <v>45540</v>
      </c>
      <c r="B14">
        <v>132250</v>
      </c>
      <c r="C14">
        <v>57620</v>
      </c>
      <c r="F14" s="18" t="s">
        <v>152</v>
      </c>
      <c r="G14" s="18">
        <v>2883</v>
      </c>
      <c r="H14" s="18">
        <v>193702890</v>
      </c>
      <c r="I14" s="18">
        <v>67187.960457856403</v>
      </c>
      <c r="J14" s="18">
        <v>2387909100.2107892</v>
      </c>
    </row>
    <row r="15" spans="1:10" x14ac:dyDescent="0.3">
      <c r="A15">
        <v>36880</v>
      </c>
      <c r="B15">
        <v>28040</v>
      </c>
      <c r="C15">
        <v>25920</v>
      </c>
    </row>
    <row r="16" spans="1:10" x14ac:dyDescent="0.3">
      <c r="A16">
        <v>24550</v>
      </c>
      <c r="B16">
        <v>196650</v>
      </c>
      <c r="C16">
        <v>53460</v>
      </c>
    </row>
    <row r="17" spans="1:12" ht="15" thickBot="1" x14ac:dyDescent="0.35">
      <c r="A17">
        <v>63470</v>
      </c>
      <c r="B17">
        <v>10810</v>
      </c>
      <c r="C17">
        <v>42130</v>
      </c>
      <c r="F17" t="s">
        <v>138</v>
      </c>
    </row>
    <row r="18" spans="1:12" x14ac:dyDescent="0.3">
      <c r="A18">
        <v>82680</v>
      </c>
      <c r="B18">
        <v>47880</v>
      </c>
      <c r="C18">
        <v>41270</v>
      </c>
      <c r="F18" s="19" t="s">
        <v>139</v>
      </c>
      <c r="G18" s="19" t="s">
        <v>140</v>
      </c>
      <c r="H18" s="19" t="s">
        <v>141</v>
      </c>
      <c r="I18" s="19" t="s">
        <v>142</v>
      </c>
      <c r="J18" s="19" t="s">
        <v>143</v>
      </c>
      <c r="K18" s="19" t="s">
        <v>144</v>
      </c>
      <c r="L18" s="19" t="s">
        <v>145</v>
      </c>
    </row>
    <row r="19" spans="1:12" x14ac:dyDescent="0.3">
      <c r="A19">
        <v>67810</v>
      </c>
      <c r="B19">
        <v>171740</v>
      </c>
      <c r="C19">
        <v>68700</v>
      </c>
      <c r="F19" s="17" t="s">
        <v>146</v>
      </c>
      <c r="G19" s="17">
        <v>40803464449.875</v>
      </c>
      <c r="H19" s="17">
        <v>2</v>
      </c>
      <c r="I19" s="17">
        <v>20401732224.9375</v>
      </c>
      <c r="J19" s="17">
        <v>9.2431512220119263</v>
      </c>
      <c r="K19" s="20">
        <v>9.7999999999999997E-5</v>
      </c>
      <c r="L19" s="17">
        <v>2.9977695960506439</v>
      </c>
    </row>
    <row r="20" spans="1:12" x14ac:dyDescent="0.3">
      <c r="A20">
        <v>45580</v>
      </c>
      <c r="B20">
        <v>133480</v>
      </c>
      <c r="C20">
        <v>104470</v>
      </c>
      <c r="F20" s="17" t="s">
        <v>147</v>
      </c>
      <c r="G20" s="17">
        <v>97272490469</v>
      </c>
      <c r="H20" s="17">
        <v>4407</v>
      </c>
      <c r="I20" s="17">
        <v>2207226922.388999</v>
      </c>
      <c r="J20" s="17"/>
      <c r="K20" s="17"/>
      <c r="L20" s="17"/>
    </row>
    <row r="21" spans="1:12" x14ac:dyDescent="0.3">
      <c r="A21">
        <v>28860</v>
      </c>
      <c r="B21">
        <v>25440</v>
      </c>
      <c r="C21">
        <v>21480</v>
      </c>
      <c r="F21" s="17"/>
      <c r="G21" s="17"/>
      <c r="H21" s="17"/>
      <c r="I21" s="17"/>
      <c r="J21" s="17"/>
      <c r="K21" s="17"/>
      <c r="L21" s="17"/>
    </row>
    <row r="22" spans="1:12" ht="15" thickBot="1" x14ac:dyDescent="0.35">
      <c r="A22">
        <v>106480</v>
      </c>
      <c r="B22">
        <v>68340</v>
      </c>
      <c r="C22">
        <v>89260</v>
      </c>
      <c r="F22" s="18" t="s">
        <v>148</v>
      </c>
      <c r="G22" s="18">
        <v>976805251</v>
      </c>
      <c r="H22" s="18">
        <v>4409</v>
      </c>
      <c r="I22" s="18"/>
      <c r="J22" s="18"/>
      <c r="K22" s="18"/>
      <c r="L22" s="18"/>
    </row>
    <row r="23" spans="1:12" x14ac:dyDescent="0.3">
      <c r="A23">
        <v>76320</v>
      </c>
      <c r="B23">
        <v>57360</v>
      </c>
      <c r="C23">
        <v>65130</v>
      </c>
    </row>
    <row r="24" spans="1:12" x14ac:dyDescent="0.3">
      <c r="A24">
        <v>68110</v>
      </c>
      <c r="B24">
        <v>22260</v>
      </c>
      <c r="C24">
        <v>67990</v>
      </c>
    </row>
    <row r="25" spans="1:12" x14ac:dyDescent="0.3">
      <c r="A25">
        <v>43060</v>
      </c>
      <c r="B25">
        <v>98540</v>
      </c>
      <c r="C25">
        <v>162910</v>
      </c>
      <c r="F25" t="s">
        <v>82</v>
      </c>
      <c r="G25">
        <v>0.05</v>
      </c>
    </row>
    <row r="26" spans="1:12" x14ac:dyDescent="0.3">
      <c r="A26">
        <v>66320</v>
      </c>
      <c r="B26">
        <v>53800</v>
      </c>
      <c r="C26">
        <v>103330</v>
      </c>
    </row>
    <row r="27" spans="1:12" x14ac:dyDescent="0.3">
      <c r="A27">
        <v>27000</v>
      </c>
      <c r="B27">
        <v>51510</v>
      </c>
      <c r="C27">
        <v>68540</v>
      </c>
      <c r="F27" t="s">
        <v>149</v>
      </c>
    </row>
    <row r="28" spans="1:12" x14ac:dyDescent="0.3">
      <c r="A28">
        <v>28180</v>
      </c>
      <c r="B28">
        <v>21330</v>
      </c>
      <c r="C28">
        <v>96370</v>
      </c>
    </row>
    <row r="29" spans="1:12" x14ac:dyDescent="0.3">
      <c r="A29">
        <v>31620</v>
      </c>
      <c r="B29">
        <v>30650</v>
      </c>
      <c r="C29">
        <v>35910</v>
      </c>
      <c r="F29" s="11" t="s">
        <v>181</v>
      </c>
      <c r="G29" s="11"/>
    </row>
    <row r="30" spans="1:12" x14ac:dyDescent="0.3">
      <c r="A30">
        <v>23770</v>
      </c>
      <c r="B30">
        <v>23670</v>
      </c>
      <c r="C30">
        <v>46840</v>
      </c>
    </row>
    <row r="31" spans="1:12" x14ac:dyDescent="0.3">
      <c r="A31">
        <v>24130</v>
      </c>
      <c r="B31">
        <v>52040</v>
      </c>
      <c r="C31">
        <v>157870</v>
      </c>
      <c r="F31" t="s">
        <v>182</v>
      </c>
    </row>
    <row r="32" spans="1:12" x14ac:dyDescent="0.3">
      <c r="A32">
        <v>107390</v>
      </c>
      <c r="B32">
        <v>96790</v>
      </c>
      <c r="C32">
        <v>23350</v>
      </c>
    </row>
    <row r="33" spans="1:3" x14ac:dyDescent="0.3">
      <c r="A33">
        <v>49690</v>
      </c>
      <c r="B33">
        <v>104480</v>
      </c>
      <c r="C33">
        <v>69620</v>
      </c>
    </row>
    <row r="34" spans="1:3" x14ac:dyDescent="0.3">
      <c r="A34">
        <v>48340</v>
      </c>
      <c r="B34">
        <v>75100</v>
      </c>
      <c r="C34">
        <v>56750</v>
      </c>
    </row>
    <row r="35" spans="1:3" x14ac:dyDescent="0.3">
      <c r="A35">
        <v>41070</v>
      </c>
      <c r="B35">
        <v>11290</v>
      </c>
      <c r="C35">
        <v>23790</v>
      </c>
    </row>
    <row r="36" spans="1:3" x14ac:dyDescent="0.3">
      <c r="A36">
        <v>168850</v>
      </c>
      <c r="B36">
        <v>44400</v>
      </c>
      <c r="C36">
        <v>46480</v>
      </c>
    </row>
    <row r="37" spans="1:3" x14ac:dyDescent="0.3">
      <c r="A37">
        <v>174650</v>
      </c>
      <c r="B37">
        <v>46170</v>
      </c>
      <c r="C37">
        <v>29360</v>
      </c>
    </row>
    <row r="38" spans="1:3" x14ac:dyDescent="0.3">
      <c r="A38">
        <v>22580</v>
      </c>
      <c r="B38">
        <v>26470</v>
      </c>
      <c r="C38">
        <v>85780</v>
      </c>
    </row>
    <row r="39" spans="1:3" x14ac:dyDescent="0.3">
      <c r="A39">
        <v>65780</v>
      </c>
      <c r="B39">
        <v>37480</v>
      </c>
      <c r="C39">
        <v>63840</v>
      </c>
    </row>
    <row r="40" spans="1:3" x14ac:dyDescent="0.3">
      <c r="A40">
        <v>190810</v>
      </c>
      <c r="B40">
        <v>39770</v>
      </c>
      <c r="C40">
        <v>39680</v>
      </c>
    </row>
    <row r="41" spans="1:3" x14ac:dyDescent="0.3">
      <c r="A41">
        <v>25590</v>
      </c>
      <c r="B41">
        <v>54100</v>
      </c>
      <c r="C41">
        <v>99070</v>
      </c>
    </row>
    <row r="42" spans="1:3" x14ac:dyDescent="0.3">
      <c r="A42">
        <v>28750</v>
      </c>
      <c r="B42">
        <v>28370</v>
      </c>
      <c r="C42">
        <v>35400</v>
      </c>
    </row>
    <row r="43" spans="1:3" x14ac:dyDescent="0.3">
      <c r="A43">
        <v>46610</v>
      </c>
      <c r="B43">
        <v>24060</v>
      </c>
      <c r="C43">
        <v>193920</v>
      </c>
    </row>
    <row r="44" spans="1:3" x14ac:dyDescent="0.3">
      <c r="A44">
        <v>25340</v>
      </c>
      <c r="B44">
        <v>41080</v>
      </c>
      <c r="C44">
        <v>24390</v>
      </c>
    </row>
    <row r="45" spans="1:3" x14ac:dyDescent="0.3">
      <c r="A45">
        <v>79880</v>
      </c>
      <c r="B45">
        <v>49070</v>
      </c>
      <c r="C45">
        <v>73140</v>
      </c>
    </row>
    <row r="46" spans="1:3" x14ac:dyDescent="0.3">
      <c r="A46">
        <v>32940</v>
      </c>
      <c r="B46">
        <v>34820</v>
      </c>
      <c r="C46">
        <v>47740</v>
      </c>
    </row>
    <row r="47" spans="1:3" x14ac:dyDescent="0.3">
      <c r="A47">
        <v>74460</v>
      </c>
      <c r="B47">
        <v>47870</v>
      </c>
      <c r="C47">
        <v>39020</v>
      </c>
    </row>
    <row r="48" spans="1:3" x14ac:dyDescent="0.3">
      <c r="A48">
        <v>47590</v>
      </c>
      <c r="B48">
        <v>188800</v>
      </c>
      <c r="C48">
        <v>26620</v>
      </c>
    </row>
    <row r="49" spans="1:3" x14ac:dyDescent="0.3">
      <c r="A49">
        <v>36730</v>
      </c>
      <c r="B49">
        <v>67120</v>
      </c>
      <c r="C49">
        <v>28560</v>
      </c>
    </row>
    <row r="50" spans="1:3" x14ac:dyDescent="0.3">
      <c r="A50">
        <v>47680</v>
      </c>
      <c r="B50">
        <v>24390</v>
      </c>
      <c r="C50">
        <v>24720</v>
      </c>
    </row>
    <row r="51" spans="1:3" x14ac:dyDescent="0.3">
      <c r="A51">
        <v>63880</v>
      </c>
      <c r="B51">
        <v>66520</v>
      </c>
      <c r="C51">
        <v>56730</v>
      </c>
    </row>
    <row r="52" spans="1:3" x14ac:dyDescent="0.3">
      <c r="A52">
        <v>40840</v>
      </c>
      <c r="B52">
        <v>20010</v>
      </c>
      <c r="C52">
        <v>41970</v>
      </c>
    </row>
    <row r="53" spans="1:3" x14ac:dyDescent="0.3">
      <c r="A53">
        <v>54730</v>
      </c>
      <c r="B53">
        <v>24260</v>
      </c>
      <c r="C53">
        <v>97130</v>
      </c>
    </row>
    <row r="54" spans="1:3" x14ac:dyDescent="0.3">
      <c r="A54">
        <v>26440</v>
      </c>
      <c r="B54">
        <v>99800</v>
      </c>
      <c r="C54">
        <v>20620</v>
      </c>
    </row>
    <row r="55" spans="1:3" x14ac:dyDescent="0.3">
      <c r="A55">
        <v>54840</v>
      </c>
      <c r="B55">
        <v>29350</v>
      </c>
      <c r="C55">
        <v>42840</v>
      </c>
    </row>
    <row r="56" spans="1:3" x14ac:dyDescent="0.3">
      <c r="A56">
        <v>20610</v>
      </c>
      <c r="B56">
        <v>40110</v>
      </c>
      <c r="C56">
        <v>59060</v>
      </c>
    </row>
    <row r="57" spans="1:3" x14ac:dyDescent="0.3">
      <c r="A57">
        <v>55620</v>
      </c>
      <c r="B57">
        <v>34070</v>
      </c>
      <c r="C57">
        <v>38860</v>
      </c>
    </row>
    <row r="58" spans="1:3" x14ac:dyDescent="0.3">
      <c r="A58">
        <v>26900</v>
      </c>
      <c r="B58">
        <v>12320</v>
      </c>
      <c r="C58">
        <v>168230</v>
      </c>
    </row>
    <row r="59" spans="1:3" x14ac:dyDescent="0.3">
      <c r="A59">
        <v>31170</v>
      </c>
      <c r="B59">
        <v>29600</v>
      </c>
      <c r="C59">
        <v>29330</v>
      </c>
    </row>
    <row r="60" spans="1:3" x14ac:dyDescent="0.3">
      <c r="A60">
        <v>174260</v>
      </c>
      <c r="B60">
        <v>102480</v>
      </c>
      <c r="C60">
        <v>65000</v>
      </c>
    </row>
    <row r="61" spans="1:3" x14ac:dyDescent="0.3">
      <c r="A61">
        <v>13930</v>
      </c>
      <c r="B61">
        <v>64650</v>
      </c>
      <c r="C61">
        <v>50330</v>
      </c>
    </row>
    <row r="62" spans="1:3" x14ac:dyDescent="0.3">
      <c r="A62">
        <v>25700</v>
      </c>
      <c r="B62">
        <v>22060</v>
      </c>
      <c r="C62">
        <v>23070</v>
      </c>
    </row>
    <row r="63" spans="1:3" x14ac:dyDescent="0.3">
      <c r="A63">
        <v>78470</v>
      </c>
      <c r="B63">
        <v>20860</v>
      </c>
      <c r="C63">
        <v>55070</v>
      </c>
    </row>
    <row r="64" spans="1:3" x14ac:dyDescent="0.3">
      <c r="A64">
        <v>85640</v>
      </c>
      <c r="B64">
        <v>34190</v>
      </c>
      <c r="C64">
        <v>43930</v>
      </c>
    </row>
    <row r="65" spans="1:3" x14ac:dyDescent="0.3">
      <c r="A65">
        <v>25870</v>
      </c>
      <c r="B65">
        <v>19510</v>
      </c>
      <c r="C65">
        <v>65830</v>
      </c>
    </row>
    <row r="66" spans="1:3" x14ac:dyDescent="0.3">
      <c r="A66">
        <v>24320</v>
      </c>
      <c r="B66">
        <v>22930</v>
      </c>
      <c r="C66">
        <v>81030</v>
      </c>
    </row>
    <row r="67" spans="1:3" x14ac:dyDescent="0.3">
      <c r="A67">
        <v>55610</v>
      </c>
      <c r="B67">
        <v>87260</v>
      </c>
      <c r="C67">
        <v>39780</v>
      </c>
    </row>
    <row r="68" spans="1:3" x14ac:dyDescent="0.3">
      <c r="A68">
        <v>53730</v>
      </c>
      <c r="B68">
        <v>45680</v>
      </c>
      <c r="C68">
        <v>53990</v>
      </c>
    </row>
    <row r="69" spans="1:3" x14ac:dyDescent="0.3">
      <c r="A69">
        <v>63230</v>
      </c>
      <c r="B69">
        <v>59930</v>
      </c>
      <c r="C69">
        <v>54870</v>
      </c>
    </row>
    <row r="70" spans="1:3" x14ac:dyDescent="0.3">
      <c r="A70">
        <v>86330</v>
      </c>
      <c r="B70">
        <v>64990</v>
      </c>
      <c r="C70">
        <v>10910</v>
      </c>
    </row>
    <row r="71" spans="1:3" x14ac:dyDescent="0.3">
      <c r="A71">
        <v>20140</v>
      </c>
      <c r="B71">
        <v>21940</v>
      </c>
      <c r="C71">
        <v>57470</v>
      </c>
    </row>
    <row r="72" spans="1:3" x14ac:dyDescent="0.3">
      <c r="A72">
        <v>74280</v>
      </c>
      <c r="B72">
        <v>54730</v>
      </c>
      <c r="C72">
        <v>54670</v>
      </c>
    </row>
    <row r="73" spans="1:3" x14ac:dyDescent="0.3">
      <c r="A73">
        <v>43190</v>
      </c>
      <c r="B73">
        <v>136640</v>
      </c>
      <c r="C73">
        <v>178750</v>
      </c>
    </row>
    <row r="74" spans="1:3" x14ac:dyDescent="0.3">
      <c r="A74">
        <v>79180</v>
      </c>
      <c r="B74">
        <v>102390</v>
      </c>
      <c r="C74">
        <v>47710</v>
      </c>
    </row>
    <row r="75" spans="1:3" x14ac:dyDescent="0.3">
      <c r="A75">
        <v>136750</v>
      </c>
      <c r="B75">
        <v>23220</v>
      </c>
      <c r="C75">
        <v>191610</v>
      </c>
    </row>
    <row r="76" spans="1:3" x14ac:dyDescent="0.3">
      <c r="A76">
        <v>27230</v>
      </c>
      <c r="B76">
        <v>20750</v>
      </c>
      <c r="C76">
        <v>50870</v>
      </c>
    </row>
    <row r="77" spans="1:3" x14ac:dyDescent="0.3">
      <c r="A77">
        <v>45540</v>
      </c>
      <c r="B77">
        <v>42210</v>
      </c>
      <c r="C77">
        <v>28630</v>
      </c>
    </row>
    <row r="78" spans="1:3" x14ac:dyDescent="0.3">
      <c r="A78">
        <v>36880</v>
      </c>
      <c r="B78">
        <v>138720</v>
      </c>
      <c r="C78">
        <v>21440</v>
      </c>
    </row>
    <row r="79" spans="1:3" x14ac:dyDescent="0.3">
      <c r="A79">
        <v>24550</v>
      </c>
      <c r="B79">
        <v>20730</v>
      </c>
      <c r="C79">
        <v>28100</v>
      </c>
    </row>
    <row r="80" spans="1:3" x14ac:dyDescent="0.3">
      <c r="A80">
        <v>63470</v>
      </c>
      <c r="B80">
        <v>29260</v>
      </c>
      <c r="C80">
        <v>98880</v>
      </c>
    </row>
    <row r="81" spans="1:3" x14ac:dyDescent="0.3">
      <c r="A81">
        <v>82680</v>
      </c>
      <c r="B81">
        <v>188440</v>
      </c>
      <c r="C81">
        <v>86280</v>
      </c>
    </row>
    <row r="82" spans="1:3" x14ac:dyDescent="0.3">
      <c r="A82">
        <v>67810</v>
      </c>
      <c r="B82">
        <v>181720</v>
      </c>
      <c r="C82">
        <v>28670</v>
      </c>
    </row>
    <row r="83" spans="1:3" x14ac:dyDescent="0.3">
      <c r="A83">
        <v>45580</v>
      </c>
      <c r="B83">
        <v>28890</v>
      </c>
      <c r="C83">
        <v>66670</v>
      </c>
    </row>
    <row r="84" spans="1:3" x14ac:dyDescent="0.3">
      <c r="A84">
        <v>28860</v>
      </c>
      <c r="B84">
        <v>60740</v>
      </c>
      <c r="C84">
        <v>50030</v>
      </c>
    </row>
    <row r="85" spans="1:3" x14ac:dyDescent="0.3">
      <c r="A85">
        <v>106480</v>
      </c>
      <c r="B85">
        <v>61720</v>
      </c>
      <c r="C85">
        <v>28580</v>
      </c>
    </row>
    <row r="86" spans="1:3" x14ac:dyDescent="0.3">
      <c r="A86">
        <v>76320</v>
      </c>
      <c r="B86">
        <v>23680</v>
      </c>
      <c r="C86">
        <v>41050</v>
      </c>
    </row>
    <row r="87" spans="1:3" x14ac:dyDescent="0.3">
      <c r="A87">
        <v>68110</v>
      </c>
      <c r="B87">
        <v>103120</v>
      </c>
      <c r="C87">
        <v>56170</v>
      </c>
    </row>
    <row r="88" spans="1:3" x14ac:dyDescent="0.3">
      <c r="A88">
        <v>43060</v>
      </c>
      <c r="B88">
        <v>45590</v>
      </c>
      <c r="C88">
        <v>28970</v>
      </c>
    </row>
    <row r="89" spans="1:3" x14ac:dyDescent="0.3">
      <c r="A89">
        <v>66320</v>
      </c>
      <c r="B89">
        <v>81890</v>
      </c>
      <c r="C89">
        <v>59680</v>
      </c>
    </row>
    <row r="90" spans="1:3" x14ac:dyDescent="0.3">
      <c r="A90">
        <v>27000</v>
      </c>
      <c r="B90">
        <v>106500</v>
      </c>
      <c r="C90">
        <v>29910</v>
      </c>
    </row>
    <row r="91" spans="1:3" x14ac:dyDescent="0.3">
      <c r="A91">
        <v>28180</v>
      </c>
      <c r="B91">
        <v>42000</v>
      </c>
      <c r="C91">
        <v>196360</v>
      </c>
    </row>
    <row r="92" spans="1:3" x14ac:dyDescent="0.3">
      <c r="A92">
        <v>31620</v>
      </c>
      <c r="B92">
        <v>26320</v>
      </c>
      <c r="C92">
        <v>133410</v>
      </c>
    </row>
    <row r="93" spans="1:3" x14ac:dyDescent="0.3">
      <c r="A93">
        <v>23770</v>
      </c>
      <c r="B93">
        <v>46680</v>
      </c>
      <c r="C93">
        <v>43320</v>
      </c>
    </row>
    <row r="94" spans="1:3" x14ac:dyDescent="0.3">
      <c r="A94">
        <v>24130</v>
      </c>
      <c r="B94">
        <v>22380</v>
      </c>
      <c r="C94">
        <v>110310</v>
      </c>
    </row>
    <row r="95" spans="1:3" x14ac:dyDescent="0.3">
      <c r="A95">
        <v>107390</v>
      </c>
      <c r="B95">
        <v>23060</v>
      </c>
      <c r="C95">
        <v>56770</v>
      </c>
    </row>
    <row r="96" spans="1:3" x14ac:dyDescent="0.3">
      <c r="A96">
        <v>49690</v>
      </c>
      <c r="B96">
        <v>89980</v>
      </c>
      <c r="C96">
        <v>21870</v>
      </c>
    </row>
    <row r="97" spans="1:3" x14ac:dyDescent="0.3">
      <c r="A97">
        <v>48340</v>
      </c>
      <c r="B97">
        <v>33460</v>
      </c>
      <c r="C97">
        <v>20080</v>
      </c>
    </row>
    <row r="98" spans="1:3" x14ac:dyDescent="0.3">
      <c r="A98">
        <v>41070</v>
      </c>
      <c r="B98">
        <v>22310</v>
      </c>
      <c r="C98">
        <v>44400</v>
      </c>
    </row>
    <row r="99" spans="1:3" x14ac:dyDescent="0.3">
      <c r="A99">
        <v>168850</v>
      </c>
      <c r="B99">
        <v>23230</v>
      </c>
      <c r="C99">
        <v>30670</v>
      </c>
    </row>
    <row r="100" spans="1:3" x14ac:dyDescent="0.3">
      <c r="A100">
        <v>174650</v>
      </c>
      <c r="B100">
        <v>27130</v>
      </c>
      <c r="C100">
        <v>53210</v>
      </c>
    </row>
    <row r="101" spans="1:3" x14ac:dyDescent="0.3">
      <c r="A101">
        <v>22580</v>
      </c>
      <c r="B101">
        <v>94390</v>
      </c>
      <c r="C101">
        <v>27820</v>
      </c>
    </row>
    <row r="102" spans="1:3" x14ac:dyDescent="0.3">
      <c r="A102">
        <v>65780</v>
      </c>
      <c r="B102">
        <v>25660</v>
      </c>
      <c r="C102">
        <v>119570</v>
      </c>
    </row>
    <row r="103" spans="1:3" x14ac:dyDescent="0.3">
      <c r="A103">
        <v>190810</v>
      </c>
      <c r="B103">
        <v>94190</v>
      </c>
      <c r="C103">
        <v>26600</v>
      </c>
    </row>
    <row r="104" spans="1:3" x14ac:dyDescent="0.3">
      <c r="A104">
        <v>25590</v>
      </c>
      <c r="B104">
        <v>86860</v>
      </c>
      <c r="C104">
        <v>33750</v>
      </c>
    </row>
    <row r="105" spans="1:3" x14ac:dyDescent="0.3">
      <c r="A105">
        <v>28750</v>
      </c>
      <c r="B105">
        <v>23250</v>
      </c>
      <c r="C105">
        <v>50980</v>
      </c>
    </row>
    <row r="106" spans="1:3" x14ac:dyDescent="0.3">
      <c r="A106">
        <v>46610</v>
      </c>
      <c r="B106">
        <v>30720</v>
      </c>
      <c r="C106">
        <v>48780</v>
      </c>
    </row>
    <row r="107" spans="1:3" x14ac:dyDescent="0.3">
      <c r="A107">
        <v>25340</v>
      </c>
      <c r="B107">
        <v>42570</v>
      </c>
      <c r="C107">
        <v>22690</v>
      </c>
    </row>
    <row r="108" spans="1:3" x14ac:dyDescent="0.3">
      <c r="A108">
        <v>79880</v>
      </c>
      <c r="B108">
        <v>22880</v>
      </c>
      <c r="C108">
        <v>132060</v>
      </c>
    </row>
    <row r="109" spans="1:3" x14ac:dyDescent="0.3">
      <c r="A109">
        <v>32940</v>
      </c>
      <c r="B109">
        <v>23110</v>
      </c>
      <c r="C109">
        <v>104220</v>
      </c>
    </row>
    <row r="110" spans="1:3" x14ac:dyDescent="0.3">
      <c r="A110">
        <v>74460</v>
      </c>
      <c r="B110">
        <v>36900</v>
      </c>
      <c r="C110">
        <v>137440</v>
      </c>
    </row>
    <row r="111" spans="1:3" x14ac:dyDescent="0.3">
      <c r="A111">
        <v>47590</v>
      </c>
      <c r="B111">
        <v>27560</v>
      </c>
      <c r="C111">
        <v>24360</v>
      </c>
    </row>
    <row r="112" spans="1:3" x14ac:dyDescent="0.3">
      <c r="A112">
        <v>36730</v>
      </c>
      <c r="B112">
        <v>190330</v>
      </c>
      <c r="C112">
        <v>23800</v>
      </c>
    </row>
    <row r="113" spans="1:3" x14ac:dyDescent="0.3">
      <c r="A113">
        <v>47680</v>
      </c>
      <c r="B113">
        <v>137340</v>
      </c>
      <c r="C113">
        <v>194310</v>
      </c>
    </row>
    <row r="114" spans="1:3" x14ac:dyDescent="0.3">
      <c r="A114">
        <v>63880</v>
      </c>
      <c r="B114">
        <v>59160</v>
      </c>
      <c r="C114">
        <v>17900</v>
      </c>
    </row>
    <row r="115" spans="1:3" x14ac:dyDescent="0.3">
      <c r="A115">
        <v>40840</v>
      </c>
      <c r="B115">
        <v>65530</v>
      </c>
      <c r="C115">
        <v>76440</v>
      </c>
    </row>
    <row r="116" spans="1:3" x14ac:dyDescent="0.3">
      <c r="A116">
        <v>54730</v>
      </c>
      <c r="B116">
        <v>38150</v>
      </c>
      <c r="C116">
        <v>51310</v>
      </c>
    </row>
    <row r="117" spans="1:3" x14ac:dyDescent="0.3">
      <c r="A117">
        <v>26440</v>
      </c>
      <c r="B117">
        <v>23280</v>
      </c>
      <c r="C117">
        <v>63060</v>
      </c>
    </row>
    <row r="118" spans="1:3" x14ac:dyDescent="0.3">
      <c r="A118">
        <v>54840</v>
      </c>
      <c r="B118">
        <v>21530</v>
      </c>
      <c r="C118">
        <v>23390</v>
      </c>
    </row>
    <row r="119" spans="1:3" x14ac:dyDescent="0.3">
      <c r="A119">
        <v>20610</v>
      </c>
      <c r="B119">
        <v>48760</v>
      </c>
      <c r="C119">
        <v>135700</v>
      </c>
    </row>
    <row r="120" spans="1:3" x14ac:dyDescent="0.3">
      <c r="A120">
        <v>55620</v>
      </c>
      <c r="B120">
        <v>59400</v>
      </c>
      <c r="C120">
        <v>54060</v>
      </c>
    </row>
    <row r="121" spans="1:3" x14ac:dyDescent="0.3">
      <c r="A121">
        <v>26900</v>
      </c>
      <c r="B121">
        <v>59140</v>
      </c>
      <c r="C121">
        <v>89380</v>
      </c>
    </row>
    <row r="122" spans="1:3" x14ac:dyDescent="0.3">
      <c r="A122">
        <v>31170</v>
      </c>
      <c r="B122">
        <v>121850</v>
      </c>
      <c r="C122">
        <v>88370</v>
      </c>
    </row>
    <row r="123" spans="1:3" x14ac:dyDescent="0.3">
      <c r="A123">
        <v>174260</v>
      </c>
      <c r="B123">
        <v>87890</v>
      </c>
      <c r="C123">
        <v>53430</v>
      </c>
    </row>
    <row r="124" spans="1:3" x14ac:dyDescent="0.3">
      <c r="A124">
        <v>13930</v>
      </c>
      <c r="B124">
        <v>23890</v>
      </c>
      <c r="C124">
        <v>67280</v>
      </c>
    </row>
    <row r="125" spans="1:3" x14ac:dyDescent="0.3">
      <c r="A125">
        <v>25700</v>
      </c>
      <c r="B125">
        <v>22670</v>
      </c>
      <c r="C125">
        <v>48500</v>
      </c>
    </row>
    <row r="126" spans="1:3" x14ac:dyDescent="0.3">
      <c r="A126">
        <v>78470</v>
      </c>
      <c r="B126">
        <v>39310</v>
      </c>
      <c r="C126">
        <v>28090</v>
      </c>
    </row>
    <row r="127" spans="1:3" x14ac:dyDescent="0.3">
      <c r="A127">
        <v>85640</v>
      </c>
      <c r="B127">
        <v>30720</v>
      </c>
      <c r="C127">
        <v>56890</v>
      </c>
    </row>
    <row r="128" spans="1:3" x14ac:dyDescent="0.3">
      <c r="A128">
        <v>25870</v>
      </c>
      <c r="B128">
        <v>59570</v>
      </c>
      <c r="C128">
        <v>29770</v>
      </c>
    </row>
    <row r="129" spans="1:3" x14ac:dyDescent="0.3">
      <c r="A129">
        <v>24320</v>
      </c>
      <c r="B129">
        <v>64340</v>
      </c>
      <c r="C129">
        <v>40250</v>
      </c>
    </row>
    <row r="130" spans="1:3" x14ac:dyDescent="0.3">
      <c r="A130">
        <v>55610</v>
      </c>
      <c r="B130">
        <v>100480</v>
      </c>
      <c r="C130">
        <v>37850</v>
      </c>
    </row>
    <row r="131" spans="1:3" x14ac:dyDescent="0.3">
      <c r="A131">
        <v>53730</v>
      </c>
      <c r="B131">
        <v>109380</v>
      </c>
      <c r="C131">
        <v>108540</v>
      </c>
    </row>
    <row r="132" spans="1:3" x14ac:dyDescent="0.3">
      <c r="A132">
        <v>63230</v>
      </c>
      <c r="B132">
        <v>23400</v>
      </c>
      <c r="C132">
        <v>120310</v>
      </c>
    </row>
    <row r="133" spans="1:3" x14ac:dyDescent="0.3">
      <c r="A133">
        <v>86330</v>
      </c>
      <c r="B133">
        <v>48980</v>
      </c>
      <c r="C133">
        <v>99360</v>
      </c>
    </row>
    <row r="134" spans="1:3" x14ac:dyDescent="0.3">
      <c r="A134">
        <v>20140</v>
      </c>
      <c r="B134">
        <v>194360</v>
      </c>
      <c r="C134">
        <v>29660</v>
      </c>
    </row>
    <row r="135" spans="1:3" x14ac:dyDescent="0.3">
      <c r="A135">
        <v>74280</v>
      </c>
      <c r="B135">
        <v>52490</v>
      </c>
      <c r="C135">
        <v>25710</v>
      </c>
    </row>
    <row r="136" spans="1:3" x14ac:dyDescent="0.3">
      <c r="A136">
        <v>43190</v>
      </c>
      <c r="B136">
        <v>21760</v>
      </c>
      <c r="C136">
        <v>99910</v>
      </c>
    </row>
    <row r="137" spans="1:3" x14ac:dyDescent="0.3">
      <c r="A137">
        <v>79180</v>
      </c>
      <c r="B137">
        <v>168720</v>
      </c>
      <c r="C137">
        <v>61420</v>
      </c>
    </row>
    <row r="138" spans="1:3" x14ac:dyDescent="0.3">
      <c r="A138">
        <v>136750</v>
      </c>
      <c r="B138">
        <v>66440</v>
      </c>
      <c r="C138">
        <v>53900</v>
      </c>
    </row>
    <row r="139" spans="1:3" x14ac:dyDescent="0.3">
      <c r="A139">
        <v>27230</v>
      </c>
      <c r="B139">
        <v>55820</v>
      </c>
      <c r="C139">
        <v>44040</v>
      </c>
    </row>
    <row r="140" spans="1:3" x14ac:dyDescent="0.3">
      <c r="A140">
        <v>45540</v>
      </c>
      <c r="B140">
        <v>40000</v>
      </c>
      <c r="C140">
        <v>59930</v>
      </c>
    </row>
    <row r="141" spans="1:3" x14ac:dyDescent="0.3">
      <c r="A141">
        <v>36880</v>
      </c>
      <c r="B141">
        <v>118490</v>
      </c>
      <c r="C141">
        <v>51300</v>
      </c>
    </row>
    <row r="142" spans="1:3" x14ac:dyDescent="0.3">
      <c r="A142">
        <v>24550</v>
      </c>
      <c r="B142">
        <v>20700</v>
      </c>
      <c r="C142">
        <v>20900</v>
      </c>
    </row>
    <row r="143" spans="1:3" x14ac:dyDescent="0.3">
      <c r="A143">
        <v>63470</v>
      </c>
      <c r="B143">
        <v>32300</v>
      </c>
      <c r="C143">
        <v>29090</v>
      </c>
    </row>
    <row r="144" spans="1:3" x14ac:dyDescent="0.3">
      <c r="A144">
        <v>82680</v>
      </c>
      <c r="B144">
        <v>136030</v>
      </c>
      <c r="C144">
        <v>34680</v>
      </c>
    </row>
    <row r="145" spans="1:3" x14ac:dyDescent="0.3">
      <c r="A145">
        <v>67810</v>
      </c>
      <c r="B145">
        <v>175840</v>
      </c>
      <c r="C145">
        <v>30680</v>
      </c>
    </row>
    <row r="146" spans="1:3" x14ac:dyDescent="0.3">
      <c r="A146">
        <v>45580</v>
      </c>
      <c r="B146">
        <v>54150</v>
      </c>
      <c r="C146">
        <v>26700</v>
      </c>
    </row>
    <row r="147" spans="1:3" x14ac:dyDescent="0.3">
      <c r="A147">
        <v>28860</v>
      </c>
      <c r="B147">
        <v>21150</v>
      </c>
      <c r="C147">
        <v>26930</v>
      </c>
    </row>
    <row r="148" spans="1:3" x14ac:dyDescent="0.3">
      <c r="A148">
        <v>106480</v>
      </c>
      <c r="B148">
        <v>57450</v>
      </c>
      <c r="C148">
        <v>95260</v>
      </c>
    </row>
    <row r="149" spans="1:3" x14ac:dyDescent="0.3">
      <c r="A149">
        <v>76320</v>
      </c>
      <c r="B149">
        <v>33100</v>
      </c>
      <c r="C149">
        <v>52370</v>
      </c>
    </row>
    <row r="150" spans="1:3" x14ac:dyDescent="0.3">
      <c r="A150">
        <v>68110</v>
      </c>
      <c r="B150">
        <v>44850</v>
      </c>
      <c r="C150">
        <v>41930</v>
      </c>
    </row>
    <row r="151" spans="1:3" x14ac:dyDescent="0.3">
      <c r="A151">
        <v>43060</v>
      </c>
      <c r="B151">
        <v>54820</v>
      </c>
      <c r="C151">
        <v>29110</v>
      </c>
    </row>
    <row r="152" spans="1:3" x14ac:dyDescent="0.3">
      <c r="A152">
        <v>66320</v>
      </c>
      <c r="B152">
        <v>160150</v>
      </c>
      <c r="C152">
        <v>26610</v>
      </c>
    </row>
    <row r="153" spans="1:3" x14ac:dyDescent="0.3">
      <c r="A153">
        <v>27000</v>
      </c>
      <c r="B153">
        <v>12000</v>
      </c>
      <c r="C153">
        <v>20280</v>
      </c>
    </row>
    <row r="154" spans="1:3" x14ac:dyDescent="0.3">
      <c r="A154">
        <v>28180</v>
      </c>
      <c r="B154">
        <v>96130</v>
      </c>
      <c r="C154">
        <v>32980</v>
      </c>
    </row>
    <row r="155" spans="1:3" x14ac:dyDescent="0.3">
      <c r="A155">
        <v>31620</v>
      </c>
      <c r="B155">
        <v>120610</v>
      </c>
      <c r="C155">
        <v>154270</v>
      </c>
    </row>
    <row r="156" spans="1:3" x14ac:dyDescent="0.3">
      <c r="A156">
        <v>23770</v>
      </c>
      <c r="B156">
        <v>48210</v>
      </c>
      <c r="C156">
        <v>39440</v>
      </c>
    </row>
    <row r="157" spans="1:3" x14ac:dyDescent="0.3">
      <c r="A157">
        <v>24130</v>
      </c>
      <c r="B157">
        <v>26950</v>
      </c>
      <c r="C157">
        <v>119940</v>
      </c>
    </row>
    <row r="158" spans="1:3" x14ac:dyDescent="0.3">
      <c r="A158">
        <v>107390</v>
      </c>
      <c r="B158">
        <v>50550</v>
      </c>
      <c r="C158">
        <v>190940</v>
      </c>
    </row>
    <row r="159" spans="1:3" x14ac:dyDescent="0.3">
      <c r="A159">
        <v>49690</v>
      </c>
      <c r="B159">
        <v>34640</v>
      </c>
      <c r="C159">
        <v>39190</v>
      </c>
    </row>
    <row r="160" spans="1:3" x14ac:dyDescent="0.3">
      <c r="A160">
        <v>48340</v>
      </c>
      <c r="B160">
        <v>89430</v>
      </c>
      <c r="C160">
        <v>68250</v>
      </c>
    </row>
    <row r="161" spans="1:3" x14ac:dyDescent="0.3">
      <c r="A161">
        <v>41070</v>
      </c>
      <c r="B161">
        <v>192720</v>
      </c>
      <c r="C161">
        <v>189470</v>
      </c>
    </row>
    <row r="162" spans="1:3" x14ac:dyDescent="0.3">
      <c r="A162">
        <v>168850</v>
      </c>
      <c r="B162">
        <v>52570</v>
      </c>
      <c r="C162">
        <v>24960</v>
      </c>
    </row>
    <row r="163" spans="1:3" x14ac:dyDescent="0.3">
      <c r="A163">
        <v>174650</v>
      </c>
      <c r="B163">
        <v>48690</v>
      </c>
      <c r="C163">
        <v>22930</v>
      </c>
    </row>
    <row r="164" spans="1:3" x14ac:dyDescent="0.3">
      <c r="A164">
        <v>22580</v>
      </c>
      <c r="B164">
        <v>99850</v>
      </c>
      <c r="C164">
        <v>26450</v>
      </c>
    </row>
    <row r="165" spans="1:3" x14ac:dyDescent="0.3">
      <c r="A165">
        <v>65780</v>
      </c>
      <c r="B165">
        <v>39830</v>
      </c>
      <c r="C165">
        <v>26830</v>
      </c>
    </row>
    <row r="166" spans="1:3" x14ac:dyDescent="0.3">
      <c r="A166">
        <v>190810</v>
      </c>
      <c r="B166">
        <v>61180</v>
      </c>
      <c r="C166">
        <v>53760</v>
      </c>
    </row>
    <row r="167" spans="1:3" x14ac:dyDescent="0.3">
      <c r="A167">
        <v>25590</v>
      </c>
      <c r="B167">
        <v>115100</v>
      </c>
      <c r="C167">
        <v>23410</v>
      </c>
    </row>
    <row r="168" spans="1:3" x14ac:dyDescent="0.3">
      <c r="A168">
        <v>28750</v>
      </c>
      <c r="B168">
        <v>80950</v>
      </c>
      <c r="C168">
        <v>40110</v>
      </c>
    </row>
    <row r="169" spans="1:3" x14ac:dyDescent="0.3">
      <c r="A169">
        <v>46610</v>
      </c>
      <c r="B169">
        <v>46490</v>
      </c>
      <c r="C169">
        <v>195450</v>
      </c>
    </row>
    <row r="170" spans="1:3" x14ac:dyDescent="0.3">
      <c r="A170">
        <v>25340</v>
      </c>
      <c r="B170">
        <v>26960</v>
      </c>
      <c r="C170">
        <v>30220</v>
      </c>
    </row>
    <row r="171" spans="1:3" x14ac:dyDescent="0.3">
      <c r="A171">
        <v>79880</v>
      </c>
      <c r="B171">
        <v>23700</v>
      </c>
      <c r="C171">
        <v>57720</v>
      </c>
    </row>
    <row r="172" spans="1:3" x14ac:dyDescent="0.3">
      <c r="A172">
        <v>32940</v>
      </c>
      <c r="B172">
        <v>59740</v>
      </c>
      <c r="C172">
        <v>22690</v>
      </c>
    </row>
    <row r="173" spans="1:3" x14ac:dyDescent="0.3">
      <c r="A173">
        <v>74460</v>
      </c>
      <c r="B173">
        <v>67550</v>
      </c>
      <c r="C173">
        <v>53810</v>
      </c>
    </row>
    <row r="174" spans="1:3" x14ac:dyDescent="0.3">
      <c r="A174">
        <v>47590</v>
      </c>
      <c r="B174">
        <v>93550</v>
      </c>
      <c r="C174">
        <v>34410</v>
      </c>
    </row>
    <row r="175" spans="1:3" x14ac:dyDescent="0.3">
      <c r="A175">
        <v>36730</v>
      </c>
      <c r="B175">
        <v>63800</v>
      </c>
      <c r="C175">
        <v>54540</v>
      </c>
    </row>
    <row r="176" spans="1:3" x14ac:dyDescent="0.3">
      <c r="A176">
        <v>47680</v>
      </c>
      <c r="B176">
        <v>26570</v>
      </c>
      <c r="C176">
        <v>98840</v>
      </c>
    </row>
    <row r="177" spans="1:3" x14ac:dyDescent="0.3">
      <c r="A177">
        <v>63880</v>
      </c>
      <c r="B177">
        <v>22010</v>
      </c>
      <c r="C177">
        <v>41570</v>
      </c>
    </row>
    <row r="178" spans="1:3" x14ac:dyDescent="0.3">
      <c r="A178">
        <v>40840</v>
      </c>
      <c r="B178">
        <v>65400</v>
      </c>
      <c r="C178">
        <v>134580</v>
      </c>
    </row>
    <row r="179" spans="1:3" x14ac:dyDescent="0.3">
      <c r="A179">
        <v>54730</v>
      </c>
      <c r="B179">
        <v>52530</v>
      </c>
      <c r="C179">
        <v>90690</v>
      </c>
    </row>
    <row r="180" spans="1:3" x14ac:dyDescent="0.3">
      <c r="A180">
        <v>26440</v>
      </c>
      <c r="B180">
        <v>53040</v>
      </c>
      <c r="C180">
        <v>40140</v>
      </c>
    </row>
    <row r="181" spans="1:3" x14ac:dyDescent="0.3">
      <c r="A181">
        <v>54840</v>
      </c>
      <c r="B181">
        <v>24760</v>
      </c>
      <c r="C181">
        <v>59150</v>
      </c>
    </row>
    <row r="182" spans="1:3" x14ac:dyDescent="0.3">
      <c r="A182">
        <v>20610</v>
      </c>
      <c r="B182">
        <v>22850</v>
      </c>
      <c r="C182">
        <v>61620</v>
      </c>
    </row>
    <row r="183" spans="1:3" x14ac:dyDescent="0.3">
      <c r="A183">
        <v>55620</v>
      </c>
      <c r="B183">
        <v>25760</v>
      </c>
      <c r="C183">
        <v>24060</v>
      </c>
    </row>
    <row r="184" spans="1:3" x14ac:dyDescent="0.3">
      <c r="A184">
        <v>26900</v>
      </c>
      <c r="B184">
        <v>45220</v>
      </c>
      <c r="C184">
        <v>187400</v>
      </c>
    </row>
    <row r="185" spans="1:3" x14ac:dyDescent="0.3">
      <c r="A185">
        <v>31170</v>
      </c>
      <c r="B185">
        <v>48100</v>
      </c>
      <c r="C185">
        <v>76370</v>
      </c>
    </row>
    <row r="186" spans="1:3" x14ac:dyDescent="0.3">
      <c r="A186">
        <v>174260</v>
      </c>
      <c r="B186">
        <v>45230</v>
      </c>
      <c r="C186">
        <v>100960</v>
      </c>
    </row>
    <row r="187" spans="1:3" x14ac:dyDescent="0.3">
      <c r="A187">
        <v>13930</v>
      </c>
      <c r="B187">
        <v>180410</v>
      </c>
      <c r="C187">
        <v>147560</v>
      </c>
    </row>
    <row r="188" spans="1:3" x14ac:dyDescent="0.3">
      <c r="A188">
        <v>25700</v>
      </c>
      <c r="B188">
        <v>25460</v>
      </c>
      <c r="C188">
        <v>97240</v>
      </c>
    </row>
    <row r="189" spans="1:3" x14ac:dyDescent="0.3">
      <c r="A189">
        <v>78470</v>
      </c>
      <c r="B189">
        <v>141180</v>
      </c>
      <c r="C189">
        <v>33880</v>
      </c>
    </row>
    <row r="190" spans="1:3" x14ac:dyDescent="0.3">
      <c r="A190">
        <v>85640</v>
      </c>
      <c r="B190">
        <v>25640</v>
      </c>
      <c r="C190">
        <v>27030</v>
      </c>
    </row>
    <row r="191" spans="1:3" x14ac:dyDescent="0.3">
      <c r="B191">
        <v>102660</v>
      </c>
      <c r="C191">
        <v>25010</v>
      </c>
    </row>
    <row r="192" spans="1:3" x14ac:dyDescent="0.3">
      <c r="B192">
        <v>178610</v>
      </c>
      <c r="C192">
        <v>62200</v>
      </c>
    </row>
    <row r="193" spans="2:3" x14ac:dyDescent="0.3">
      <c r="B193">
        <v>42300</v>
      </c>
      <c r="C193">
        <v>30380</v>
      </c>
    </row>
    <row r="194" spans="2:3" x14ac:dyDescent="0.3">
      <c r="B194">
        <v>90710</v>
      </c>
      <c r="C194">
        <v>44240</v>
      </c>
    </row>
    <row r="195" spans="2:3" x14ac:dyDescent="0.3">
      <c r="B195">
        <v>98240</v>
      </c>
      <c r="C195">
        <v>43120</v>
      </c>
    </row>
    <row r="196" spans="2:3" x14ac:dyDescent="0.3">
      <c r="B196">
        <v>38940</v>
      </c>
      <c r="C196">
        <v>132450</v>
      </c>
    </row>
    <row r="197" spans="2:3" x14ac:dyDescent="0.3">
      <c r="B197">
        <v>62300</v>
      </c>
      <c r="C197">
        <v>50210</v>
      </c>
    </row>
    <row r="198" spans="2:3" x14ac:dyDescent="0.3">
      <c r="B198">
        <v>47170</v>
      </c>
      <c r="C198">
        <v>51260</v>
      </c>
    </row>
    <row r="199" spans="2:3" x14ac:dyDescent="0.3">
      <c r="B199">
        <v>65820</v>
      </c>
      <c r="C199">
        <v>28590</v>
      </c>
    </row>
    <row r="200" spans="2:3" x14ac:dyDescent="0.3">
      <c r="B200">
        <v>74060</v>
      </c>
      <c r="C200">
        <v>53290</v>
      </c>
    </row>
    <row r="201" spans="2:3" x14ac:dyDescent="0.3">
      <c r="B201">
        <v>27410</v>
      </c>
      <c r="C201">
        <v>43250</v>
      </c>
    </row>
    <row r="202" spans="2:3" x14ac:dyDescent="0.3">
      <c r="B202">
        <v>115570</v>
      </c>
      <c r="C202">
        <v>72600</v>
      </c>
    </row>
    <row r="203" spans="2:3" x14ac:dyDescent="0.3">
      <c r="B203">
        <v>18780</v>
      </c>
      <c r="C203">
        <v>41520</v>
      </c>
    </row>
    <row r="204" spans="2:3" x14ac:dyDescent="0.3">
      <c r="B204">
        <v>74910</v>
      </c>
      <c r="C204">
        <v>96190</v>
      </c>
    </row>
    <row r="205" spans="2:3" x14ac:dyDescent="0.3">
      <c r="B205">
        <v>88340</v>
      </c>
      <c r="C205">
        <v>135030</v>
      </c>
    </row>
    <row r="206" spans="2:3" x14ac:dyDescent="0.3">
      <c r="B206">
        <v>24000</v>
      </c>
      <c r="C206">
        <v>54410</v>
      </c>
    </row>
    <row r="207" spans="2:3" x14ac:dyDescent="0.3">
      <c r="B207">
        <v>182000</v>
      </c>
      <c r="C207">
        <v>52090</v>
      </c>
    </row>
    <row r="208" spans="2:3" x14ac:dyDescent="0.3">
      <c r="B208">
        <v>20330</v>
      </c>
      <c r="C208">
        <v>106730</v>
      </c>
    </row>
    <row r="209" spans="2:3" x14ac:dyDescent="0.3">
      <c r="B209">
        <v>54600</v>
      </c>
      <c r="C209">
        <v>50100</v>
      </c>
    </row>
    <row r="210" spans="2:3" x14ac:dyDescent="0.3">
      <c r="B210">
        <v>40890</v>
      </c>
      <c r="C210">
        <v>135490</v>
      </c>
    </row>
    <row r="211" spans="2:3" x14ac:dyDescent="0.3">
      <c r="B211">
        <v>166270</v>
      </c>
      <c r="C211">
        <v>49990</v>
      </c>
    </row>
    <row r="212" spans="2:3" x14ac:dyDescent="0.3">
      <c r="B212">
        <v>26190</v>
      </c>
      <c r="C212">
        <v>20420</v>
      </c>
    </row>
    <row r="213" spans="2:3" x14ac:dyDescent="0.3">
      <c r="B213">
        <v>59850</v>
      </c>
      <c r="C213">
        <v>29560</v>
      </c>
    </row>
    <row r="214" spans="2:3" x14ac:dyDescent="0.3">
      <c r="B214">
        <v>27730</v>
      </c>
      <c r="C214">
        <v>48090</v>
      </c>
    </row>
    <row r="215" spans="2:3" x14ac:dyDescent="0.3">
      <c r="B215">
        <v>63220</v>
      </c>
      <c r="C215">
        <v>51630</v>
      </c>
    </row>
    <row r="216" spans="2:3" x14ac:dyDescent="0.3">
      <c r="B216">
        <v>83810</v>
      </c>
      <c r="C216">
        <v>57440</v>
      </c>
    </row>
    <row r="217" spans="2:3" x14ac:dyDescent="0.3">
      <c r="B217">
        <v>26910</v>
      </c>
      <c r="C217">
        <v>28710</v>
      </c>
    </row>
    <row r="218" spans="2:3" x14ac:dyDescent="0.3">
      <c r="B218">
        <v>94340</v>
      </c>
      <c r="C218">
        <v>74840</v>
      </c>
    </row>
    <row r="219" spans="2:3" x14ac:dyDescent="0.3">
      <c r="B219">
        <v>55610</v>
      </c>
      <c r="C219">
        <v>173280</v>
      </c>
    </row>
    <row r="220" spans="2:3" x14ac:dyDescent="0.3">
      <c r="B220">
        <v>66460</v>
      </c>
      <c r="C220">
        <v>27740</v>
      </c>
    </row>
    <row r="221" spans="2:3" x14ac:dyDescent="0.3">
      <c r="B221">
        <v>77250</v>
      </c>
      <c r="C221">
        <v>45050</v>
      </c>
    </row>
    <row r="222" spans="2:3" x14ac:dyDescent="0.3">
      <c r="B222">
        <v>107250</v>
      </c>
      <c r="C222">
        <v>116310</v>
      </c>
    </row>
    <row r="223" spans="2:3" x14ac:dyDescent="0.3">
      <c r="B223">
        <v>88470</v>
      </c>
      <c r="C223">
        <v>97380</v>
      </c>
    </row>
    <row r="224" spans="2:3" x14ac:dyDescent="0.3">
      <c r="B224">
        <v>10090</v>
      </c>
      <c r="C224">
        <v>28350</v>
      </c>
    </row>
    <row r="225" spans="2:3" x14ac:dyDescent="0.3">
      <c r="B225">
        <v>12810</v>
      </c>
      <c r="C225">
        <v>169590</v>
      </c>
    </row>
    <row r="226" spans="2:3" x14ac:dyDescent="0.3">
      <c r="B226">
        <v>86210</v>
      </c>
      <c r="C226">
        <v>26130</v>
      </c>
    </row>
    <row r="227" spans="2:3" x14ac:dyDescent="0.3">
      <c r="B227">
        <v>26420</v>
      </c>
      <c r="C227">
        <v>61460</v>
      </c>
    </row>
    <row r="228" spans="2:3" x14ac:dyDescent="0.3">
      <c r="B228">
        <v>111030</v>
      </c>
      <c r="C228">
        <v>49630</v>
      </c>
    </row>
    <row r="229" spans="2:3" x14ac:dyDescent="0.3">
      <c r="B229">
        <v>23420</v>
      </c>
      <c r="C229">
        <v>195370</v>
      </c>
    </row>
    <row r="230" spans="2:3" x14ac:dyDescent="0.3">
      <c r="B230">
        <v>68110</v>
      </c>
      <c r="C230">
        <v>16750</v>
      </c>
    </row>
    <row r="231" spans="2:3" x14ac:dyDescent="0.3">
      <c r="B231">
        <v>22970</v>
      </c>
      <c r="C231">
        <v>25230</v>
      </c>
    </row>
    <row r="232" spans="2:3" x14ac:dyDescent="0.3">
      <c r="B232">
        <v>24500</v>
      </c>
      <c r="C232">
        <v>65670</v>
      </c>
    </row>
    <row r="233" spans="2:3" x14ac:dyDescent="0.3">
      <c r="B233">
        <v>30570</v>
      </c>
      <c r="C233">
        <v>47390</v>
      </c>
    </row>
    <row r="234" spans="2:3" x14ac:dyDescent="0.3">
      <c r="B234">
        <v>51210</v>
      </c>
      <c r="C234">
        <v>92080</v>
      </c>
    </row>
    <row r="235" spans="2:3" x14ac:dyDescent="0.3">
      <c r="B235">
        <v>26860</v>
      </c>
      <c r="C235">
        <v>29420</v>
      </c>
    </row>
    <row r="236" spans="2:3" x14ac:dyDescent="0.3">
      <c r="B236">
        <v>61800</v>
      </c>
      <c r="C236">
        <v>49410</v>
      </c>
    </row>
    <row r="237" spans="2:3" x14ac:dyDescent="0.3">
      <c r="B237">
        <v>35050</v>
      </c>
      <c r="C237">
        <v>59020</v>
      </c>
    </row>
    <row r="238" spans="2:3" x14ac:dyDescent="0.3">
      <c r="B238">
        <v>198590</v>
      </c>
      <c r="C238">
        <v>86390</v>
      </c>
    </row>
    <row r="239" spans="2:3" x14ac:dyDescent="0.3">
      <c r="B239">
        <v>75870</v>
      </c>
      <c r="C239">
        <v>63470</v>
      </c>
    </row>
    <row r="240" spans="2:3" x14ac:dyDescent="0.3">
      <c r="B240">
        <v>53260</v>
      </c>
      <c r="C240">
        <v>34520</v>
      </c>
    </row>
    <row r="241" spans="2:3" x14ac:dyDescent="0.3">
      <c r="B241">
        <v>43420</v>
      </c>
      <c r="C241">
        <v>43170</v>
      </c>
    </row>
    <row r="242" spans="2:3" x14ac:dyDescent="0.3">
      <c r="B242">
        <v>25720</v>
      </c>
      <c r="C242">
        <v>32040</v>
      </c>
    </row>
    <row r="243" spans="2:3" x14ac:dyDescent="0.3">
      <c r="B243">
        <v>38330</v>
      </c>
      <c r="C243">
        <v>27200</v>
      </c>
    </row>
    <row r="244" spans="2:3" x14ac:dyDescent="0.3">
      <c r="B244">
        <v>25060</v>
      </c>
      <c r="C244">
        <v>171810</v>
      </c>
    </row>
    <row r="245" spans="2:3" x14ac:dyDescent="0.3">
      <c r="B245">
        <v>61620</v>
      </c>
      <c r="C245">
        <v>14830</v>
      </c>
    </row>
    <row r="246" spans="2:3" x14ac:dyDescent="0.3">
      <c r="B246">
        <v>25530</v>
      </c>
      <c r="C246">
        <v>56050</v>
      </c>
    </row>
    <row r="247" spans="2:3" x14ac:dyDescent="0.3">
      <c r="B247">
        <v>76540</v>
      </c>
      <c r="C247">
        <v>72950</v>
      </c>
    </row>
    <row r="248" spans="2:3" x14ac:dyDescent="0.3">
      <c r="B248">
        <v>128080</v>
      </c>
      <c r="C248">
        <v>23480</v>
      </c>
    </row>
    <row r="249" spans="2:3" x14ac:dyDescent="0.3">
      <c r="B249">
        <v>47790</v>
      </c>
      <c r="C249">
        <v>61320</v>
      </c>
    </row>
    <row r="250" spans="2:3" x14ac:dyDescent="0.3">
      <c r="B250">
        <v>17060</v>
      </c>
      <c r="C250">
        <v>108550</v>
      </c>
    </row>
    <row r="251" spans="2:3" x14ac:dyDescent="0.3">
      <c r="B251">
        <v>163070</v>
      </c>
      <c r="C251">
        <v>20240</v>
      </c>
    </row>
    <row r="252" spans="2:3" x14ac:dyDescent="0.3">
      <c r="B252">
        <v>37610</v>
      </c>
      <c r="C252">
        <v>199260</v>
      </c>
    </row>
    <row r="253" spans="2:3" x14ac:dyDescent="0.3">
      <c r="B253">
        <v>107610</v>
      </c>
      <c r="C253">
        <v>24510</v>
      </c>
    </row>
    <row r="254" spans="2:3" x14ac:dyDescent="0.3">
      <c r="B254">
        <v>51750</v>
      </c>
      <c r="C254">
        <v>30380</v>
      </c>
    </row>
    <row r="255" spans="2:3" x14ac:dyDescent="0.3">
      <c r="B255">
        <v>41940</v>
      </c>
      <c r="C255">
        <v>30580</v>
      </c>
    </row>
    <row r="256" spans="2:3" x14ac:dyDescent="0.3">
      <c r="B256">
        <v>35800</v>
      </c>
      <c r="C256">
        <v>20880</v>
      </c>
    </row>
    <row r="257" spans="2:3" x14ac:dyDescent="0.3">
      <c r="B257">
        <v>65240</v>
      </c>
      <c r="C257">
        <v>50060</v>
      </c>
    </row>
    <row r="258" spans="2:3" x14ac:dyDescent="0.3">
      <c r="B258">
        <v>52310</v>
      </c>
      <c r="C258">
        <v>25000</v>
      </c>
    </row>
    <row r="259" spans="2:3" x14ac:dyDescent="0.3">
      <c r="B259">
        <v>23560</v>
      </c>
      <c r="C259">
        <v>11020</v>
      </c>
    </row>
    <row r="260" spans="2:3" x14ac:dyDescent="0.3">
      <c r="B260">
        <v>142750</v>
      </c>
      <c r="C260">
        <v>104530</v>
      </c>
    </row>
    <row r="261" spans="2:3" x14ac:dyDescent="0.3">
      <c r="B261">
        <v>52040</v>
      </c>
      <c r="C261">
        <v>39290</v>
      </c>
    </row>
    <row r="262" spans="2:3" x14ac:dyDescent="0.3">
      <c r="B262">
        <v>22770</v>
      </c>
      <c r="C262">
        <v>31400</v>
      </c>
    </row>
    <row r="263" spans="2:3" x14ac:dyDescent="0.3">
      <c r="B263">
        <v>41710</v>
      </c>
      <c r="C263">
        <v>44500</v>
      </c>
    </row>
    <row r="264" spans="2:3" x14ac:dyDescent="0.3">
      <c r="B264">
        <v>23180</v>
      </c>
      <c r="C264">
        <v>187220</v>
      </c>
    </row>
    <row r="265" spans="2:3" x14ac:dyDescent="0.3">
      <c r="B265">
        <v>20080</v>
      </c>
      <c r="C265">
        <v>95470</v>
      </c>
    </row>
    <row r="266" spans="2:3" x14ac:dyDescent="0.3">
      <c r="B266">
        <v>23290</v>
      </c>
      <c r="C266">
        <v>199990</v>
      </c>
    </row>
    <row r="267" spans="2:3" x14ac:dyDescent="0.3">
      <c r="B267">
        <v>74030</v>
      </c>
      <c r="C267">
        <v>22790</v>
      </c>
    </row>
    <row r="268" spans="2:3" x14ac:dyDescent="0.3">
      <c r="B268">
        <v>135820</v>
      </c>
      <c r="C268">
        <v>20890</v>
      </c>
    </row>
    <row r="269" spans="2:3" x14ac:dyDescent="0.3">
      <c r="B269">
        <v>97050</v>
      </c>
      <c r="C269">
        <v>167920</v>
      </c>
    </row>
    <row r="270" spans="2:3" x14ac:dyDescent="0.3">
      <c r="B270">
        <v>29730</v>
      </c>
      <c r="C270">
        <v>35640</v>
      </c>
    </row>
    <row r="271" spans="2:3" x14ac:dyDescent="0.3">
      <c r="B271">
        <v>58550</v>
      </c>
      <c r="C271">
        <v>44250</v>
      </c>
    </row>
    <row r="272" spans="2:3" x14ac:dyDescent="0.3">
      <c r="B272">
        <v>103250</v>
      </c>
      <c r="C272">
        <v>52650</v>
      </c>
    </row>
    <row r="273" spans="2:3" x14ac:dyDescent="0.3">
      <c r="B273">
        <v>72640</v>
      </c>
      <c r="C273">
        <v>62610</v>
      </c>
    </row>
    <row r="274" spans="2:3" x14ac:dyDescent="0.3">
      <c r="B274">
        <v>34520</v>
      </c>
      <c r="C274">
        <v>42980</v>
      </c>
    </row>
    <row r="275" spans="2:3" x14ac:dyDescent="0.3">
      <c r="B275">
        <v>22700</v>
      </c>
      <c r="C275">
        <v>68040</v>
      </c>
    </row>
    <row r="276" spans="2:3" x14ac:dyDescent="0.3">
      <c r="B276">
        <v>194190</v>
      </c>
      <c r="C276">
        <v>27410</v>
      </c>
    </row>
    <row r="277" spans="2:3" x14ac:dyDescent="0.3">
      <c r="B277">
        <v>36330</v>
      </c>
      <c r="C277">
        <v>66730</v>
      </c>
    </row>
    <row r="278" spans="2:3" x14ac:dyDescent="0.3">
      <c r="B278">
        <v>139730</v>
      </c>
      <c r="C278">
        <v>76390</v>
      </c>
    </row>
    <row r="279" spans="2:3" x14ac:dyDescent="0.3">
      <c r="B279">
        <v>26840</v>
      </c>
      <c r="C279">
        <v>93960</v>
      </c>
    </row>
    <row r="280" spans="2:3" x14ac:dyDescent="0.3">
      <c r="B280">
        <v>108450</v>
      </c>
      <c r="C280">
        <v>104000</v>
      </c>
    </row>
    <row r="281" spans="2:3" x14ac:dyDescent="0.3">
      <c r="B281">
        <v>26000</v>
      </c>
      <c r="C281">
        <v>84740</v>
      </c>
    </row>
    <row r="282" spans="2:3" x14ac:dyDescent="0.3">
      <c r="B282">
        <v>39170</v>
      </c>
      <c r="C282">
        <v>99810</v>
      </c>
    </row>
    <row r="283" spans="2:3" x14ac:dyDescent="0.3">
      <c r="B283">
        <v>63470</v>
      </c>
      <c r="C283">
        <v>124900</v>
      </c>
    </row>
    <row r="284" spans="2:3" x14ac:dyDescent="0.3">
      <c r="B284">
        <v>27430</v>
      </c>
      <c r="C284">
        <v>26570</v>
      </c>
    </row>
    <row r="285" spans="2:3" x14ac:dyDescent="0.3">
      <c r="B285">
        <v>176500</v>
      </c>
      <c r="C285">
        <v>135910</v>
      </c>
    </row>
    <row r="286" spans="2:3" x14ac:dyDescent="0.3">
      <c r="B286">
        <v>40250</v>
      </c>
      <c r="C286">
        <v>66960</v>
      </c>
    </row>
    <row r="287" spans="2:3" x14ac:dyDescent="0.3">
      <c r="B287">
        <v>97250</v>
      </c>
      <c r="C287">
        <v>20580</v>
      </c>
    </row>
    <row r="288" spans="2:3" x14ac:dyDescent="0.3">
      <c r="B288">
        <v>28210</v>
      </c>
      <c r="C288">
        <v>88650</v>
      </c>
    </row>
    <row r="289" spans="2:3" x14ac:dyDescent="0.3">
      <c r="B289">
        <v>83960</v>
      </c>
      <c r="C289">
        <v>26220</v>
      </c>
    </row>
    <row r="290" spans="2:3" x14ac:dyDescent="0.3">
      <c r="B290">
        <v>20070</v>
      </c>
      <c r="C290">
        <v>106090</v>
      </c>
    </row>
    <row r="291" spans="2:3" x14ac:dyDescent="0.3">
      <c r="B291">
        <v>88580</v>
      </c>
      <c r="C291">
        <v>43450</v>
      </c>
    </row>
    <row r="292" spans="2:3" x14ac:dyDescent="0.3">
      <c r="B292">
        <v>107980</v>
      </c>
      <c r="C292">
        <v>21770</v>
      </c>
    </row>
    <row r="293" spans="2:3" x14ac:dyDescent="0.3">
      <c r="B293">
        <v>24610</v>
      </c>
      <c r="C293">
        <v>27930</v>
      </c>
    </row>
    <row r="294" spans="2:3" x14ac:dyDescent="0.3">
      <c r="B294">
        <v>87220</v>
      </c>
      <c r="C294">
        <v>32120</v>
      </c>
    </row>
    <row r="295" spans="2:3" x14ac:dyDescent="0.3">
      <c r="B295">
        <v>103220</v>
      </c>
      <c r="C295">
        <v>192320</v>
      </c>
    </row>
    <row r="296" spans="2:3" x14ac:dyDescent="0.3">
      <c r="B296">
        <v>46210</v>
      </c>
      <c r="C296">
        <v>195170</v>
      </c>
    </row>
    <row r="297" spans="2:3" x14ac:dyDescent="0.3">
      <c r="B297">
        <v>104820</v>
      </c>
      <c r="C297">
        <v>24360</v>
      </c>
    </row>
    <row r="298" spans="2:3" x14ac:dyDescent="0.3">
      <c r="B298">
        <v>95820</v>
      </c>
      <c r="C298">
        <v>160640</v>
      </c>
    </row>
    <row r="299" spans="2:3" x14ac:dyDescent="0.3">
      <c r="B299">
        <v>45080</v>
      </c>
      <c r="C299">
        <v>27070</v>
      </c>
    </row>
    <row r="300" spans="2:3" x14ac:dyDescent="0.3">
      <c r="B300">
        <v>66940</v>
      </c>
      <c r="C300">
        <v>190680</v>
      </c>
    </row>
    <row r="301" spans="2:3" x14ac:dyDescent="0.3">
      <c r="B301">
        <v>36910</v>
      </c>
      <c r="C301">
        <v>37300</v>
      </c>
    </row>
    <row r="302" spans="2:3" x14ac:dyDescent="0.3">
      <c r="B302">
        <v>23130</v>
      </c>
      <c r="C302">
        <v>22320</v>
      </c>
    </row>
    <row r="303" spans="2:3" x14ac:dyDescent="0.3">
      <c r="B303">
        <v>47280</v>
      </c>
      <c r="C303">
        <v>44650</v>
      </c>
    </row>
    <row r="304" spans="2:3" x14ac:dyDescent="0.3">
      <c r="B304">
        <v>67820</v>
      </c>
      <c r="C304">
        <v>33190</v>
      </c>
    </row>
    <row r="305" spans="2:3" x14ac:dyDescent="0.3">
      <c r="B305">
        <v>77790</v>
      </c>
      <c r="C305">
        <v>192020</v>
      </c>
    </row>
    <row r="306" spans="2:3" x14ac:dyDescent="0.3">
      <c r="B306">
        <v>27910</v>
      </c>
      <c r="C306">
        <v>29110</v>
      </c>
    </row>
    <row r="307" spans="2:3" x14ac:dyDescent="0.3">
      <c r="B307">
        <v>42720</v>
      </c>
      <c r="C307">
        <v>39200</v>
      </c>
    </row>
    <row r="308" spans="2:3" x14ac:dyDescent="0.3">
      <c r="B308">
        <v>28440</v>
      </c>
      <c r="C308">
        <v>65450</v>
      </c>
    </row>
    <row r="309" spans="2:3" x14ac:dyDescent="0.3">
      <c r="B309">
        <v>47660</v>
      </c>
      <c r="C309">
        <v>69310</v>
      </c>
    </row>
    <row r="310" spans="2:3" x14ac:dyDescent="0.3">
      <c r="B310">
        <v>26100</v>
      </c>
      <c r="C310">
        <v>25930</v>
      </c>
    </row>
    <row r="311" spans="2:3" x14ac:dyDescent="0.3">
      <c r="B311">
        <v>43230</v>
      </c>
      <c r="C311">
        <v>34790</v>
      </c>
    </row>
    <row r="312" spans="2:3" x14ac:dyDescent="0.3">
      <c r="B312">
        <v>73360</v>
      </c>
      <c r="C312">
        <v>27940</v>
      </c>
    </row>
    <row r="313" spans="2:3" x14ac:dyDescent="0.3">
      <c r="B313">
        <v>44200</v>
      </c>
      <c r="C313">
        <v>34850</v>
      </c>
    </row>
    <row r="314" spans="2:3" x14ac:dyDescent="0.3">
      <c r="B314">
        <v>102740</v>
      </c>
      <c r="C314">
        <v>134960</v>
      </c>
    </row>
    <row r="315" spans="2:3" x14ac:dyDescent="0.3">
      <c r="B315">
        <v>31310</v>
      </c>
      <c r="C315">
        <v>32100</v>
      </c>
    </row>
    <row r="316" spans="2:3" x14ac:dyDescent="0.3">
      <c r="B316">
        <v>25520</v>
      </c>
      <c r="C316">
        <v>190450</v>
      </c>
    </row>
    <row r="317" spans="2:3" x14ac:dyDescent="0.3">
      <c r="B317">
        <v>44770</v>
      </c>
      <c r="C317">
        <v>65020</v>
      </c>
    </row>
    <row r="318" spans="2:3" x14ac:dyDescent="0.3">
      <c r="B318">
        <v>30330</v>
      </c>
      <c r="C318">
        <v>119960</v>
      </c>
    </row>
    <row r="319" spans="2:3" x14ac:dyDescent="0.3">
      <c r="B319">
        <v>170480</v>
      </c>
      <c r="C319">
        <v>56050</v>
      </c>
    </row>
    <row r="320" spans="2:3" x14ac:dyDescent="0.3">
      <c r="B320">
        <v>22900</v>
      </c>
      <c r="C320">
        <v>63970</v>
      </c>
    </row>
    <row r="321" spans="2:3" x14ac:dyDescent="0.3">
      <c r="B321">
        <v>36000</v>
      </c>
      <c r="C321">
        <v>191440</v>
      </c>
    </row>
    <row r="322" spans="2:3" x14ac:dyDescent="0.3">
      <c r="B322">
        <v>21070</v>
      </c>
      <c r="C322">
        <v>49070</v>
      </c>
    </row>
    <row r="323" spans="2:3" x14ac:dyDescent="0.3">
      <c r="B323">
        <v>43270</v>
      </c>
      <c r="C323">
        <v>47410</v>
      </c>
    </row>
    <row r="324" spans="2:3" x14ac:dyDescent="0.3">
      <c r="B324">
        <v>31960</v>
      </c>
      <c r="C324">
        <v>31610</v>
      </c>
    </row>
    <row r="325" spans="2:3" x14ac:dyDescent="0.3">
      <c r="B325">
        <v>45390</v>
      </c>
      <c r="C325">
        <v>23730</v>
      </c>
    </row>
    <row r="326" spans="2:3" x14ac:dyDescent="0.3">
      <c r="B326">
        <v>45410</v>
      </c>
      <c r="C326">
        <v>186650</v>
      </c>
    </row>
    <row r="327" spans="2:3" x14ac:dyDescent="0.3">
      <c r="B327">
        <v>49500</v>
      </c>
      <c r="C327">
        <v>27890</v>
      </c>
    </row>
    <row r="328" spans="2:3" x14ac:dyDescent="0.3">
      <c r="B328">
        <v>22350</v>
      </c>
      <c r="C328">
        <v>58280</v>
      </c>
    </row>
    <row r="329" spans="2:3" x14ac:dyDescent="0.3">
      <c r="B329">
        <v>18590</v>
      </c>
      <c r="C329">
        <v>23260</v>
      </c>
    </row>
    <row r="330" spans="2:3" x14ac:dyDescent="0.3">
      <c r="B330">
        <v>187110</v>
      </c>
      <c r="C330">
        <v>135250</v>
      </c>
    </row>
    <row r="331" spans="2:3" x14ac:dyDescent="0.3">
      <c r="B331">
        <v>161240</v>
      </c>
      <c r="C331">
        <v>14200</v>
      </c>
    </row>
    <row r="332" spans="2:3" x14ac:dyDescent="0.3">
      <c r="B332">
        <v>182130</v>
      </c>
      <c r="C332">
        <v>80200</v>
      </c>
    </row>
    <row r="333" spans="2:3" x14ac:dyDescent="0.3">
      <c r="B333">
        <v>83800</v>
      </c>
      <c r="C333">
        <v>56610</v>
      </c>
    </row>
    <row r="334" spans="2:3" x14ac:dyDescent="0.3">
      <c r="B334">
        <v>12230</v>
      </c>
      <c r="C334">
        <v>69290</v>
      </c>
    </row>
    <row r="335" spans="2:3" x14ac:dyDescent="0.3">
      <c r="B335">
        <v>11180</v>
      </c>
      <c r="C335">
        <v>56740</v>
      </c>
    </row>
    <row r="336" spans="2:3" x14ac:dyDescent="0.3">
      <c r="B336">
        <v>135770</v>
      </c>
      <c r="C336">
        <v>54840</v>
      </c>
    </row>
    <row r="337" spans="2:3" x14ac:dyDescent="0.3">
      <c r="B337">
        <v>21540</v>
      </c>
      <c r="C337">
        <v>56600</v>
      </c>
    </row>
    <row r="338" spans="2:3" x14ac:dyDescent="0.3">
      <c r="B338">
        <v>35060</v>
      </c>
      <c r="C338">
        <v>64100</v>
      </c>
    </row>
    <row r="339" spans="2:3" x14ac:dyDescent="0.3">
      <c r="B339">
        <v>23720</v>
      </c>
      <c r="C339">
        <v>52100</v>
      </c>
    </row>
    <row r="340" spans="2:3" x14ac:dyDescent="0.3">
      <c r="B340">
        <v>102310</v>
      </c>
      <c r="C340">
        <v>118780</v>
      </c>
    </row>
    <row r="341" spans="2:3" x14ac:dyDescent="0.3">
      <c r="B341">
        <v>38670</v>
      </c>
      <c r="C341">
        <v>170680</v>
      </c>
    </row>
    <row r="342" spans="2:3" x14ac:dyDescent="0.3">
      <c r="B342">
        <v>46950</v>
      </c>
      <c r="C342">
        <v>139640</v>
      </c>
    </row>
    <row r="343" spans="2:3" x14ac:dyDescent="0.3">
      <c r="B343">
        <v>171230</v>
      </c>
      <c r="C343">
        <v>49410</v>
      </c>
    </row>
    <row r="344" spans="2:3" x14ac:dyDescent="0.3">
      <c r="B344">
        <v>39040</v>
      </c>
      <c r="C344">
        <v>24780</v>
      </c>
    </row>
    <row r="345" spans="2:3" x14ac:dyDescent="0.3">
      <c r="B345">
        <v>119160</v>
      </c>
      <c r="C345">
        <v>52280</v>
      </c>
    </row>
    <row r="346" spans="2:3" x14ac:dyDescent="0.3">
      <c r="B346">
        <v>45340</v>
      </c>
      <c r="C346">
        <v>44780</v>
      </c>
    </row>
    <row r="347" spans="2:3" x14ac:dyDescent="0.3">
      <c r="B347">
        <v>85000</v>
      </c>
      <c r="C347">
        <v>75470</v>
      </c>
    </row>
    <row r="348" spans="2:3" x14ac:dyDescent="0.3">
      <c r="B348">
        <v>23870</v>
      </c>
      <c r="C348">
        <v>57750</v>
      </c>
    </row>
    <row r="349" spans="2:3" x14ac:dyDescent="0.3">
      <c r="B349">
        <v>16110</v>
      </c>
      <c r="C349">
        <v>52380</v>
      </c>
    </row>
    <row r="350" spans="2:3" x14ac:dyDescent="0.3">
      <c r="B350">
        <v>20290</v>
      </c>
      <c r="C350">
        <v>46820</v>
      </c>
    </row>
    <row r="351" spans="2:3" x14ac:dyDescent="0.3">
      <c r="B351">
        <v>66870</v>
      </c>
      <c r="C351">
        <v>183000</v>
      </c>
    </row>
    <row r="352" spans="2:3" x14ac:dyDescent="0.3">
      <c r="B352">
        <v>40780</v>
      </c>
      <c r="C352">
        <v>63490</v>
      </c>
    </row>
    <row r="353" spans="2:3" x14ac:dyDescent="0.3">
      <c r="B353">
        <v>62320</v>
      </c>
      <c r="C353">
        <v>36970</v>
      </c>
    </row>
    <row r="354" spans="2:3" x14ac:dyDescent="0.3">
      <c r="B354">
        <v>132470</v>
      </c>
      <c r="C354">
        <v>74570</v>
      </c>
    </row>
    <row r="355" spans="2:3" x14ac:dyDescent="0.3">
      <c r="B355">
        <v>57690</v>
      </c>
      <c r="C355">
        <v>21190</v>
      </c>
    </row>
    <row r="356" spans="2:3" x14ac:dyDescent="0.3">
      <c r="B356">
        <v>167990</v>
      </c>
      <c r="C356">
        <v>62140</v>
      </c>
    </row>
    <row r="357" spans="2:3" x14ac:dyDescent="0.3">
      <c r="B357">
        <v>36290</v>
      </c>
      <c r="C357">
        <v>71430</v>
      </c>
    </row>
    <row r="358" spans="2:3" x14ac:dyDescent="0.3">
      <c r="B358">
        <v>93620</v>
      </c>
      <c r="C358">
        <v>29040</v>
      </c>
    </row>
    <row r="359" spans="2:3" x14ac:dyDescent="0.3">
      <c r="B359">
        <v>32290</v>
      </c>
      <c r="C359">
        <v>60320</v>
      </c>
    </row>
    <row r="360" spans="2:3" x14ac:dyDescent="0.3">
      <c r="B360">
        <v>197010</v>
      </c>
      <c r="C360">
        <v>29760</v>
      </c>
    </row>
    <row r="361" spans="2:3" x14ac:dyDescent="0.3">
      <c r="B361">
        <v>12610</v>
      </c>
      <c r="C361">
        <v>159920</v>
      </c>
    </row>
    <row r="362" spans="2:3" x14ac:dyDescent="0.3">
      <c r="B362">
        <v>58100</v>
      </c>
      <c r="C362">
        <v>125040</v>
      </c>
    </row>
    <row r="363" spans="2:3" x14ac:dyDescent="0.3">
      <c r="B363">
        <v>44000</v>
      </c>
      <c r="C363">
        <v>47360</v>
      </c>
    </row>
    <row r="364" spans="2:3" x14ac:dyDescent="0.3">
      <c r="B364">
        <v>20660</v>
      </c>
      <c r="C364">
        <v>52960</v>
      </c>
    </row>
    <row r="365" spans="2:3" x14ac:dyDescent="0.3">
      <c r="B365">
        <v>41620</v>
      </c>
      <c r="C365">
        <v>21740</v>
      </c>
    </row>
    <row r="366" spans="2:3" x14ac:dyDescent="0.3">
      <c r="B366">
        <v>21270</v>
      </c>
      <c r="C366">
        <v>66530</v>
      </c>
    </row>
    <row r="367" spans="2:3" x14ac:dyDescent="0.3">
      <c r="B367">
        <v>27420</v>
      </c>
      <c r="C367">
        <v>96990</v>
      </c>
    </row>
    <row r="368" spans="2:3" x14ac:dyDescent="0.3">
      <c r="B368">
        <v>137570</v>
      </c>
      <c r="C368">
        <v>22130</v>
      </c>
    </row>
    <row r="369" spans="2:3" x14ac:dyDescent="0.3">
      <c r="B369">
        <v>84630</v>
      </c>
      <c r="C369">
        <v>26100</v>
      </c>
    </row>
    <row r="370" spans="2:3" x14ac:dyDescent="0.3">
      <c r="B370">
        <v>31620</v>
      </c>
      <c r="C370">
        <v>28510</v>
      </c>
    </row>
    <row r="371" spans="2:3" x14ac:dyDescent="0.3">
      <c r="B371">
        <v>34200</v>
      </c>
      <c r="C371">
        <v>34520</v>
      </c>
    </row>
    <row r="372" spans="2:3" x14ac:dyDescent="0.3">
      <c r="B372">
        <v>43730</v>
      </c>
      <c r="C372">
        <v>52580</v>
      </c>
    </row>
    <row r="373" spans="2:3" x14ac:dyDescent="0.3">
      <c r="B373">
        <v>12740</v>
      </c>
      <c r="C373">
        <v>104960</v>
      </c>
    </row>
    <row r="374" spans="2:3" x14ac:dyDescent="0.3">
      <c r="B374">
        <v>104660</v>
      </c>
      <c r="C374">
        <v>27160</v>
      </c>
    </row>
    <row r="375" spans="2:3" x14ac:dyDescent="0.3">
      <c r="B375">
        <v>29090</v>
      </c>
      <c r="C375">
        <v>38160</v>
      </c>
    </row>
    <row r="376" spans="2:3" x14ac:dyDescent="0.3">
      <c r="B376">
        <v>45990</v>
      </c>
      <c r="C376">
        <v>109650</v>
      </c>
    </row>
    <row r="377" spans="2:3" x14ac:dyDescent="0.3">
      <c r="B377">
        <v>24040</v>
      </c>
      <c r="C377">
        <v>49360</v>
      </c>
    </row>
    <row r="378" spans="2:3" x14ac:dyDescent="0.3">
      <c r="B378">
        <v>31720</v>
      </c>
      <c r="C378">
        <v>25430</v>
      </c>
    </row>
    <row r="379" spans="2:3" x14ac:dyDescent="0.3">
      <c r="B379">
        <v>102090</v>
      </c>
      <c r="C379">
        <v>166590</v>
      </c>
    </row>
    <row r="380" spans="2:3" x14ac:dyDescent="0.3">
      <c r="B380">
        <v>31800</v>
      </c>
      <c r="C380">
        <v>42600</v>
      </c>
    </row>
    <row r="381" spans="2:3" x14ac:dyDescent="0.3">
      <c r="B381">
        <v>112440</v>
      </c>
      <c r="C381">
        <v>31020</v>
      </c>
    </row>
    <row r="382" spans="2:3" x14ac:dyDescent="0.3">
      <c r="B382">
        <v>160320</v>
      </c>
      <c r="C382">
        <v>22440</v>
      </c>
    </row>
    <row r="383" spans="2:3" x14ac:dyDescent="0.3">
      <c r="B383">
        <v>83760</v>
      </c>
      <c r="C383">
        <v>75960</v>
      </c>
    </row>
    <row r="384" spans="2:3" x14ac:dyDescent="0.3">
      <c r="B384">
        <v>86060</v>
      </c>
      <c r="C384">
        <v>30340</v>
      </c>
    </row>
    <row r="385" spans="2:3" x14ac:dyDescent="0.3">
      <c r="B385">
        <v>144110</v>
      </c>
      <c r="C385">
        <v>57150</v>
      </c>
    </row>
    <row r="386" spans="2:3" x14ac:dyDescent="0.3">
      <c r="B386">
        <v>97150</v>
      </c>
      <c r="C386">
        <v>41970</v>
      </c>
    </row>
    <row r="387" spans="2:3" x14ac:dyDescent="0.3">
      <c r="B387">
        <v>22960</v>
      </c>
      <c r="C387">
        <v>143360</v>
      </c>
    </row>
    <row r="388" spans="2:3" x14ac:dyDescent="0.3">
      <c r="B388">
        <v>24300</v>
      </c>
      <c r="C388">
        <v>34480</v>
      </c>
    </row>
    <row r="389" spans="2:3" x14ac:dyDescent="0.3">
      <c r="B389">
        <v>63920</v>
      </c>
      <c r="C389">
        <v>194060</v>
      </c>
    </row>
    <row r="390" spans="2:3" x14ac:dyDescent="0.3">
      <c r="B390">
        <v>97140</v>
      </c>
      <c r="C390">
        <v>65380</v>
      </c>
    </row>
    <row r="391" spans="2:3" x14ac:dyDescent="0.3">
      <c r="B391">
        <v>101690</v>
      </c>
      <c r="C391">
        <v>43060</v>
      </c>
    </row>
    <row r="392" spans="2:3" x14ac:dyDescent="0.3">
      <c r="B392">
        <v>40870</v>
      </c>
      <c r="C392">
        <v>22580</v>
      </c>
    </row>
    <row r="393" spans="2:3" x14ac:dyDescent="0.3">
      <c r="B393">
        <v>23670</v>
      </c>
      <c r="C393">
        <v>44870</v>
      </c>
    </row>
    <row r="394" spans="2:3" x14ac:dyDescent="0.3">
      <c r="B394">
        <v>99240</v>
      </c>
      <c r="C394">
        <v>44490</v>
      </c>
    </row>
    <row r="395" spans="2:3" x14ac:dyDescent="0.3">
      <c r="B395">
        <v>68150</v>
      </c>
      <c r="C395">
        <v>22180</v>
      </c>
    </row>
    <row r="396" spans="2:3" x14ac:dyDescent="0.3">
      <c r="B396">
        <v>82370</v>
      </c>
      <c r="C396">
        <v>191970</v>
      </c>
    </row>
    <row r="397" spans="2:3" x14ac:dyDescent="0.3">
      <c r="B397">
        <v>50630</v>
      </c>
      <c r="C397">
        <v>132120</v>
      </c>
    </row>
    <row r="398" spans="2:3" x14ac:dyDescent="0.3">
      <c r="B398">
        <v>46390</v>
      </c>
      <c r="C398">
        <v>65770</v>
      </c>
    </row>
    <row r="399" spans="2:3" x14ac:dyDescent="0.3">
      <c r="B399">
        <v>48760</v>
      </c>
      <c r="C399">
        <v>83920</v>
      </c>
    </row>
    <row r="400" spans="2:3" x14ac:dyDescent="0.3">
      <c r="B400">
        <v>112450</v>
      </c>
      <c r="C400">
        <v>40310</v>
      </c>
    </row>
    <row r="401" spans="2:3" x14ac:dyDescent="0.3">
      <c r="B401">
        <v>57690</v>
      </c>
      <c r="C401">
        <v>79690</v>
      </c>
    </row>
    <row r="402" spans="2:3" x14ac:dyDescent="0.3">
      <c r="B402">
        <v>43850</v>
      </c>
      <c r="C402">
        <v>26540</v>
      </c>
    </row>
    <row r="403" spans="2:3" x14ac:dyDescent="0.3">
      <c r="B403">
        <v>46630</v>
      </c>
      <c r="C403">
        <v>165550</v>
      </c>
    </row>
    <row r="404" spans="2:3" x14ac:dyDescent="0.3">
      <c r="B404">
        <v>32110</v>
      </c>
      <c r="C404">
        <v>45560</v>
      </c>
    </row>
    <row r="405" spans="2:3" x14ac:dyDescent="0.3">
      <c r="B405">
        <v>30690</v>
      </c>
      <c r="C405">
        <v>60910</v>
      </c>
    </row>
    <row r="406" spans="2:3" x14ac:dyDescent="0.3">
      <c r="B406">
        <v>57700</v>
      </c>
      <c r="C406">
        <v>195660</v>
      </c>
    </row>
    <row r="407" spans="2:3" x14ac:dyDescent="0.3">
      <c r="B407">
        <v>77560</v>
      </c>
      <c r="C407">
        <v>32020</v>
      </c>
    </row>
    <row r="408" spans="2:3" x14ac:dyDescent="0.3">
      <c r="B408">
        <v>39360</v>
      </c>
      <c r="C408">
        <v>23510</v>
      </c>
    </row>
    <row r="409" spans="2:3" x14ac:dyDescent="0.3">
      <c r="B409">
        <v>79450</v>
      </c>
      <c r="C409">
        <v>17020</v>
      </c>
    </row>
    <row r="410" spans="2:3" x14ac:dyDescent="0.3">
      <c r="B410">
        <v>37600</v>
      </c>
      <c r="C410">
        <v>20970</v>
      </c>
    </row>
    <row r="411" spans="2:3" x14ac:dyDescent="0.3">
      <c r="B411">
        <v>35170</v>
      </c>
      <c r="C411">
        <v>119350</v>
      </c>
    </row>
    <row r="412" spans="2:3" x14ac:dyDescent="0.3">
      <c r="B412">
        <v>25800</v>
      </c>
      <c r="C412">
        <v>25640</v>
      </c>
    </row>
    <row r="413" spans="2:3" x14ac:dyDescent="0.3">
      <c r="B413">
        <v>21660</v>
      </c>
      <c r="C413">
        <v>84120</v>
      </c>
    </row>
    <row r="414" spans="2:3" x14ac:dyDescent="0.3">
      <c r="B414">
        <v>52060</v>
      </c>
      <c r="C414">
        <v>170460</v>
      </c>
    </row>
    <row r="415" spans="2:3" x14ac:dyDescent="0.3">
      <c r="B415">
        <v>164130</v>
      </c>
      <c r="C415">
        <v>50700</v>
      </c>
    </row>
    <row r="416" spans="2:3" x14ac:dyDescent="0.3">
      <c r="B416">
        <v>54330</v>
      </c>
      <c r="C416">
        <v>37800</v>
      </c>
    </row>
    <row r="417" spans="2:3" x14ac:dyDescent="0.3">
      <c r="B417">
        <v>68420</v>
      </c>
      <c r="C417">
        <v>27680</v>
      </c>
    </row>
    <row r="418" spans="2:3" x14ac:dyDescent="0.3">
      <c r="B418">
        <v>176030</v>
      </c>
      <c r="C418">
        <v>136100</v>
      </c>
    </row>
    <row r="419" spans="2:3" x14ac:dyDescent="0.3">
      <c r="B419">
        <v>55050</v>
      </c>
      <c r="C419">
        <v>34080</v>
      </c>
    </row>
    <row r="420" spans="2:3" x14ac:dyDescent="0.3">
      <c r="B420">
        <v>54700</v>
      </c>
      <c r="C420">
        <v>29830</v>
      </c>
    </row>
    <row r="421" spans="2:3" x14ac:dyDescent="0.3">
      <c r="B421">
        <v>70820</v>
      </c>
      <c r="C421">
        <v>99500</v>
      </c>
    </row>
    <row r="422" spans="2:3" x14ac:dyDescent="0.3">
      <c r="B422">
        <v>27280</v>
      </c>
      <c r="C422">
        <v>20930</v>
      </c>
    </row>
    <row r="423" spans="2:3" x14ac:dyDescent="0.3">
      <c r="B423">
        <v>53680</v>
      </c>
      <c r="C423">
        <v>99800</v>
      </c>
    </row>
    <row r="424" spans="2:3" x14ac:dyDescent="0.3">
      <c r="B424">
        <v>31950</v>
      </c>
      <c r="C424">
        <v>40510</v>
      </c>
    </row>
    <row r="425" spans="2:3" x14ac:dyDescent="0.3">
      <c r="B425">
        <v>39890</v>
      </c>
      <c r="C425">
        <v>168350</v>
      </c>
    </row>
    <row r="426" spans="2:3" x14ac:dyDescent="0.3">
      <c r="B426">
        <v>39860</v>
      </c>
      <c r="C426">
        <v>132370</v>
      </c>
    </row>
    <row r="427" spans="2:3" x14ac:dyDescent="0.3">
      <c r="B427">
        <v>49300</v>
      </c>
      <c r="C427">
        <v>37550</v>
      </c>
    </row>
    <row r="428" spans="2:3" x14ac:dyDescent="0.3">
      <c r="B428">
        <v>107480</v>
      </c>
      <c r="C428">
        <v>48050</v>
      </c>
    </row>
    <row r="429" spans="2:3" x14ac:dyDescent="0.3">
      <c r="B429">
        <v>15550</v>
      </c>
      <c r="C429">
        <v>42620</v>
      </c>
    </row>
    <row r="430" spans="2:3" x14ac:dyDescent="0.3">
      <c r="B430">
        <v>28620</v>
      </c>
      <c r="C430">
        <v>161840</v>
      </c>
    </row>
    <row r="431" spans="2:3" x14ac:dyDescent="0.3">
      <c r="B431">
        <v>61340</v>
      </c>
      <c r="C431">
        <v>109320</v>
      </c>
    </row>
    <row r="432" spans="2:3" x14ac:dyDescent="0.3">
      <c r="B432">
        <v>32950</v>
      </c>
      <c r="C432">
        <v>48590</v>
      </c>
    </row>
    <row r="433" spans="2:3" x14ac:dyDescent="0.3">
      <c r="B433">
        <v>52380</v>
      </c>
      <c r="C433">
        <v>53370</v>
      </c>
    </row>
    <row r="434" spans="2:3" x14ac:dyDescent="0.3">
      <c r="B434">
        <v>96100</v>
      </c>
      <c r="C434">
        <v>23400</v>
      </c>
    </row>
    <row r="435" spans="2:3" x14ac:dyDescent="0.3">
      <c r="B435">
        <v>97560</v>
      </c>
      <c r="C435">
        <v>105270</v>
      </c>
    </row>
    <row r="436" spans="2:3" x14ac:dyDescent="0.3">
      <c r="B436">
        <v>49680</v>
      </c>
      <c r="C436">
        <v>165950</v>
      </c>
    </row>
    <row r="437" spans="2:3" x14ac:dyDescent="0.3">
      <c r="B437">
        <v>71400</v>
      </c>
      <c r="C437">
        <v>55770</v>
      </c>
    </row>
    <row r="438" spans="2:3" x14ac:dyDescent="0.3">
      <c r="B438">
        <v>29320</v>
      </c>
      <c r="C438">
        <v>47070</v>
      </c>
    </row>
    <row r="439" spans="2:3" x14ac:dyDescent="0.3">
      <c r="B439">
        <v>51470</v>
      </c>
      <c r="C439">
        <v>98240</v>
      </c>
    </row>
    <row r="440" spans="2:3" x14ac:dyDescent="0.3">
      <c r="B440">
        <v>24680</v>
      </c>
      <c r="C440">
        <v>64470</v>
      </c>
    </row>
    <row r="441" spans="2:3" x14ac:dyDescent="0.3">
      <c r="B441">
        <v>81610</v>
      </c>
      <c r="C441">
        <v>195020</v>
      </c>
    </row>
    <row r="442" spans="2:3" x14ac:dyDescent="0.3">
      <c r="B442">
        <v>21090</v>
      </c>
      <c r="C442">
        <v>27250</v>
      </c>
    </row>
    <row r="443" spans="2:3" x14ac:dyDescent="0.3">
      <c r="B443">
        <v>52940</v>
      </c>
      <c r="C443">
        <v>62720</v>
      </c>
    </row>
    <row r="444" spans="2:3" x14ac:dyDescent="0.3">
      <c r="B444">
        <v>22890</v>
      </c>
      <c r="C444">
        <v>21270</v>
      </c>
    </row>
    <row r="445" spans="2:3" x14ac:dyDescent="0.3">
      <c r="B445">
        <v>40010</v>
      </c>
      <c r="C445">
        <v>20960</v>
      </c>
    </row>
    <row r="446" spans="2:3" x14ac:dyDescent="0.3">
      <c r="B446">
        <v>35390</v>
      </c>
      <c r="C446">
        <v>28860</v>
      </c>
    </row>
    <row r="447" spans="2:3" x14ac:dyDescent="0.3">
      <c r="B447">
        <v>23980</v>
      </c>
      <c r="C447">
        <v>36220</v>
      </c>
    </row>
    <row r="448" spans="2:3" x14ac:dyDescent="0.3">
      <c r="B448">
        <v>131160</v>
      </c>
      <c r="C448">
        <v>42330</v>
      </c>
    </row>
    <row r="449" spans="2:3" x14ac:dyDescent="0.3">
      <c r="B449">
        <v>24380</v>
      </c>
      <c r="C449">
        <v>36810</v>
      </c>
    </row>
    <row r="450" spans="2:3" x14ac:dyDescent="0.3">
      <c r="B450">
        <v>96670</v>
      </c>
      <c r="C450">
        <v>21870</v>
      </c>
    </row>
    <row r="451" spans="2:3" x14ac:dyDescent="0.3">
      <c r="B451">
        <v>27050</v>
      </c>
      <c r="C451">
        <v>96020</v>
      </c>
    </row>
    <row r="452" spans="2:3" x14ac:dyDescent="0.3">
      <c r="B452">
        <v>44480</v>
      </c>
      <c r="C452">
        <v>28360</v>
      </c>
    </row>
    <row r="453" spans="2:3" x14ac:dyDescent="0.3">
      <c r="B453">
        <v>54050</v>
      </c>
      <c r="C453">
        <v>56790</v>
      </c>
    </row>
    <row r="454" spans="2:3" x14ac:dyDescent="0.3">
      <c r="B454">
        <v>15140</v>
      </c>
      <c r="C454">
        <v>154020</v>
      </c>
    </row>
    <row r="455" spans="2:3" x14ac:dyDescent="0.3">
      <c r="B455">
        <v>29560</v>
      </c>
      <c r="C455">
        <v>25790</v>
      </c>
    </row>
    <row r="456" spans="2:3" x14ac:dyDescent="0.3">
      <c r="B456">
        <v>51540</v>
      </c>
      <c r="C456">
        <v>30410</v>
      </c>
    </row>
    <row r="457" spans="2:3" x14ac:dyDescent="0.3">
      <c r="B457">
        <v>38120</v>
      </c>
      <c r="C457">
        <v>34470</v>
      </c>
    </row>
    <row r="458" spans="2:3" x14ac:dyDescent="0.3">
      <c r="B458">
        <v>21050</v>
      </c>
      <c r="C458">
        <v>195130</v>
      </c>
    </row>
    <row r="459" spans="2:3" x14ac:dyDescent="0.3">
      <c r="B459">
        <v>27060</v>
      </c>
      <c r="C459">
        <v>71040</v>
      </c>
    </row>
    <row r="460" spans="2:3" x14ac:dyDescent="0.3">
      <c r="B460">
        <v>132250</v>
      </c>
      <c r="C460">
        <v>20830</v>
      </c>
    </row>
    <row r="461" spans="2:3" x14ac:dyDescent="0.3">
      <c r="B461">
        <v>28040</v>
      </c>
      <c r="C461">
        <v>42860</v>
      </c>
    </row>
    <row r="462" spans="2:3" x14ac:dyDescent="0.3">
      <c r="B462">
        <v>196650</v>
      </c>
      <c r="C462">
        <v>26590</v>
      </c>
    </row>
    <row r="463" spans="2:3" x14ac:dyDescent="0.3">
      <c r="B463">
        <v>10810</v>
      </c>
      <c r="C463">
        <v>20450</v>
      </c>
    </row>
    <row r="464" spans="2:3" x14ac:dyDescent="0.3">
      <c r="B464">
        <v>47880</v>
      </c>
      <c r="C464">
        <v>33480</v>
      </c>
    </row>
    <row r="465" spans="2:3" x14ac:dyDescent="0.3">
      <c r="B465">
        <v>171740</v>
      </c>
      <c r="C465">
        <v>28190</v>
      </c>
    </row>
    <row r="466" spans="2:3" x14ac:dyDescent="0.3">
      <c r="B466">
        <v>133480</v>
      </c>
      <c r="C466">
        <v>48510</v>
      </c>
    </row>
    <row r="467" spans="2:3" x14ac:dyDescent="0.3">
      <c r="B467">
        <v>25440</v>
      </c>
      <c r="C467">
        <v>40280</v>
      </c>
    </row>
    <row r="468" spans="2:3" x14ac:dyDescent="0.3">
      <c r="B468">
        <v>68340</v>
      </c>
      <c r="C468">
        <v>27200</v>
      </c>
    </row>
    <row r="469" spans="2:3" x14ac:dyDescent="0.3">
      <c r="B469">
        <v>57360</v>
      </c>
      <c r="C469">
        <v>81200</v>
      </c>
    </row>
    <row r="470" spans="2:3" x14ac:dyDescent="0.3">
      <c r="B470">
        <v>22260</v>
      </c>
      <c r="C470">
        <v>46470</v>
      </c>
    </row>
    <row r="471" spans="2:3" x14ac:dyDescent="0.3">
      <c r="B471">
        <v>98540</v>
      </c>
      <c r="C471">
        <v>46800</v>
      </c>
    </row>
    <row r="472" spans="2:3" x14ac:dyDescent="0.3">
      <c r="B472">
        <v>53800</v>
      </c>
      <c r="C472">
        <v>32210</v>
      </c>
    </row>
    <row r="473" spans="2:3" x14ac:dyDescent="0.3">
      <c r="B473">
        <v>51510</v>
      </c>
      <c r="C473">
        <v>45770</v>
      </c>
    </row>
    <row r="474" spans="2:3" x14ac:dyDescent="0.3">
      <c r="B474">
        <v>21330</v>
      </c>
      <c r="C474">
        <v>45530</v>
      </c>
    </row>
    <row r="475" spans="2:3" x14ac:dyDescent="0.3">
      <c r="B475">
        <v>30650</v>
      </c>
      <c r="C475">
        <v>53960</v>
      </c>
    </row>
    <row r="476" spans="2:3" x14ac:dyDescent="0.3">
      <c r="B476">
        <v>23670</v>
      </c>
      <c r="C476">
        <v>67960</v>
      </c>
    </row>
    <row r="477" spans="2:3" x14ac:dyDescent="0.3">
      <c r="B477">
        <v>52040</v>
      </c>
      <c r="C477">
        <v>76250</v>
      </c>
    </row>
    <row r="478" spans="2:3" x14ac:dyDescent="0.3">
      <c r="B478">
        <v>96790</v>
      </c>
      <c r="C478">
        <v>74120</v>
      </c>
    </row>
    <row r="479" spans="2:3" x14ac:dyDescent="0.3">
      <c r="B479">
        <v>104480</v>
      </c>
      <c r="C479">
        <v>111590</v>
      </c>
    </row>
    <row r="480" spans="2:3" x14ac:dyDescent="0.3">
      <c r="B480">
        <v>75100</v>
      </c>
      <c r="C480">
        <v>49600</v>
      </c>
    </row>
    <row r="481" spans="2:3" x14ac:dyDescent="0.3">
      <c r="B481">
        <v>11290</v>
      </c>
      <c r="C481">
        <v>104750</v>
      </c>
    </row>
    <row r="482" spans="2:3" x14ac:dyDescent="0.3">
      <c r="B482">
        <v>44400</v>
      </c>
      <c r="C482">
        <v>148140</v>
      </c>
    </row>
    <row r="483" spans="2:3" x14ac:dyDescent="0.3">
      <c r="B483">
        <v>46170</v>
      </c>
      <c r="C483">
        <v>191410</v>
      </c>
    </row>
    <row r="484" spans="2:3" x14ac:dyDescent="0.3">
      <c r="B484">
        <v>26470</v>
      </c>
      <c r="C484">
        <v>54050</v>
      </c>
    </row>
    <row r="485" spans="2:3" x14ac:dyDescent="0.3">
      <c r="B485">
        <v>37480</v>
      </c>
      <c r="C485">
        <v>87930</v>
      </c>
    </row>
    <row r="486" spans="2:3" x14ac:dyDescent="0.3">
      <c r="B486">
        <v>39770</v>
      </c>
      <c r="C486">
        <v>191890</v>
      </c>
    </row>
    <row r="487" spans="2:3" x14ac:dyDescent="0.3">
      <c r="B487">
        <v>54100</v>
      </c>
      <c r="C487">
        <v>38750</v>
      </c>
    </row>
    <row r="488" spans="2:3" x14ac:dyDescent="0.3">
      <c r="B488">
        <v>28370</v>
      </c>
      <c r="C488">
        <v>22160</v>
      </c>
    </row>
    <row r="489" spans="2:3" x14ac:dyDescent="0.3">
      <c r="B489">
        <v>24060</v>
      </c>
      <c r="C489">
        <v>117130</v>
      </c>
    </row>
    <row r="490" spans="2:3" x14ac:dyDescent="0.3">
      <c r="B490">
        <v>41080</v>
      </c>
      <c r="C490">
        <v>78610</v>
      </c>
    </row>
    <row r="491" spans="2:3" x14ac:dyDescent="0.3">
      <c r="B491">
        <v>49070</v>
      </c>
      <c r="C491">
        <v>37080</v>
      </c>
    </row>
    <row r="492" spans="2:3" x14ac:dyDescent="0.3">
      <c r="B492">
        <v>34820</v>
      </c>
      <c r="C492">
        <v>137700</v>
      </c>
    </row>
    <row r="493" spans="2:3" x14ac:dyDescent="0.3">
      <c r="B493">
        <v>47870</v>
      </c>
      <c r="C493">
        <v>53040</v>
      </c>
    </row>
    <row r="494" spans="2:3" x14ac:dyDescent="0.3">
      <c r="B494">
        <v>188800</v>
      </c>
      <c r="C494">
        <v>27590</v>
      </c>
    </row>
    <row r="495" spans="2:3" x14ac:dyDescent="0.3">
      <c r="B495">
        <v>67120</v>
      </c>
      <c r="C495">
        <v>68040</v>
      </c>
    </row>
    <row r="496" spans="2:3" x14ac:dyDescent="0.3">
      <c r="B496">
        <v>24390</v>
      </c>
      <c r="C496">
        <v>61420</v>
      </c>
    </row>
    <row r="497" spans="2:3" x14ac:dyDescent="0.3">
      <c r="B497">
        <v>66520</v>
      </c>
      <c r="C497">
        <v>25000</v>
      </c>
    </row>
    <row r="498" spans="2:3" x14ac:dyDescent="0.3">
      <c r="B498">
        <v>20010</v>
      </c>
      <c r="C498">
        <v>63890</v>
      </c>
    </row>
    <row r="499" spans="2:3" x14ac:dyDescent="0.3">
      <c r="B499">
        <v>24260</v>
      </c>
      <c r="C499">
        <v>50930</v>
      </c>
    </row>
    <row r="500" spans="2:3" x14ac:dyDescent="0.3">
      <c r="B500">
        <v>99800</v>
      </c>
      <c r="C500">
        <v>53090</v>
      </c>
    </row>
    <row r="501" spans="2:3" x14ac:dyDescent="0.3">
      <c r="B501">
        <v>29350</v>
      </c>
      <c r="C501">
        <v>168560</v>
      </c>
    </row>
    <row r="502" spans="2:3" x14ac:dyDescent="0.3">
      <c r="B502">
        <v>40110</v>
      </c>
      <c r="C502">
        <v>63970</v>
      </c>
    </row>
    <row r="503" spans="2:3" x14ac:dyDescent="0.3">
      <c r="B503">
        <v>34070</v>
      </c>
      <c r="C503">
        <v>62740</v>
      </c>
    </row>
    <row r="504" spans="2:3" x14ac:dyDescent="0.3">
      <c r="B504">
        <v>12320</v>
      </c>
      <c r="C504">
        <v>42580</v>
      </c>
    </row>
    <row r="505" spans="2:3" x14ac:dyDescent="0.3">
      <c r="B505">
        <v>29600</v>
      </c>
      <c r="C505">
        <v>43640</v>
      </c>
    </row>
    <row r="506" spans="2:3" x14ac:dyDescent="0.3">
      <c r="B506">
        <v>102480</v>
      </c>
      <c r="C506">
        <v>43350</v>
      </c>
    </row>
    <row r="507" spans="2:3" x14ac:dyDescent="0.3">
      <c r="B507">
        <v>64650</v>
      </c>
      <c r="C507">
        <v>32800</v>
      </c>
    </row>
    <row r="508" spans="2:3" x14ac:dyDescent="0.3">
      <c r="B508">
        <v>22060</v>
      </c>
      <c r="C508">
        <v>54850</v>
      </c>
    </row>
    <row r="509" spans="2:3" x14ac:dyDescent="0.3">
      <c r="B509">
        <v>20860</v>
      </c>
      <c r="C509">
        <v>27820</v>
      </c>
    </row>
    <row r="510" spans="2:3" x14ac:dyDescent="0.3">
      <c r="B510">
        <v>34190</v>
      </c>
      <c r="C510">
        <v>59800</v>
      </c>
    </row>
    <row r="511" spans="2:3" x14ac:dyDescent="0.3">
      <c r="B511">
        <v>19510</v>
      </c>
      <c r="C511">
        <v>43810</v>
      </c>
    </row>
    <row r="512" spans="2:3" x14ac:dyDescent="0.3">
      <c r="B512">
        <v>22930</v>
      </c>
      <c r="C512">
        <v>42440</v>
      </c>
    </row>
    <row r="513" spans="2:3" x14ac:dyDescent="0.3">
      <c r="B513">
        <v>87260</v>
      </c>
      <c r="C513">
        <v>65000</v>
      </c>
    </row>
    <row r="514" spans="2:3" x14ac:dyDescent="0.3">
      <c r="B514">
        <v>45680</v>
      </c>
      <c r="C514">
        <v>184300</v>
      </c>
    </row>
    <row r="515" spans="2:3" x14ac:dyDescent="0.3">
      <c r="B515">
        <v>59930</v>
      </c>
      <c r="C515">
        <v>16010</v>
      </c>
    </row>
    <row r="516" spans="2:3" x14ac:dyDescent="0.3">
      <c r="B516">
        <v>64990</v>
      </c>
      <c r="C516">
        <v>26940</v>
      </c>
    </row>
    <row r="517" spans="2:3" x14ac:dyDescent="0.3">
      <c r="B517">
        <v>21940</v>
      </c>
      <c r="C517">
        <v>31490</v>
      </c>
    </row>
    <row r="518" spans="2:3" x14ac:dyDescent="0.3">
      <c r="B518">
        <v>54730</v>
      </c>
      <c r="C518">
        <v>176390</v>
      </c>
    </row>
    <row r="519" spans="2:3" x14ac:dyDescent="0.3">
      <c r="B519">
        <v>136640</v>
      </c>
      <c r="C519">
        <v>23190</v>
      </c>
    </row>
    <row r="520" spans="2:3" x14ac:dyDescent="0.3">
      <c r="B520">
        <v>102390</v>
      </c>
      <c r="C520">
        <v>116910</v>
      </c>
    </row>
    <row r="521" spans="2:3" x14ac:dyDescent="0.3">
      <c r="B521">
        <v>23220</v>
      </c>
      <c r="C521">
        <v>53240</v>
      </c>
    </row>
    <row r="522" spans="2:3" x14ac:dyDescent="0.3">
      <c r="B522">
        <v>20750</v>
      </c>
      <c r="C522">
        <v>167520</v>
      </c>
    </row>
    <row r="523" spans="2:3" x14ac:dyDescent="0.3">
      <c r="B523">
        <v>42210</v>
      </c>
      <c r="C523">
        <v>52280</v>
      </c>
    </row>
    <row r="524" spans="2:3" x14ac:dyDescent="0.3">
      <c r="B524">
        <v>138720</v>
      </c>
      <c r="C524">
        <v>192460</v>
      </c>
    </row>
    <row r="525" spans="2:3" x14ac:dyDescent="0.3">
      <c r="B525">
        <v>20730</v>
      </c>
      <c r="C525">
        <v>60620</v>
      </c>
    </row>
    <row r="526" spans="2:3" x14ac:dyDescent="0.3">
      <c r="B526">
        <v>29260</v>
      </c>
      <c r="C526">
        <v>43820</v>
      </c>
    </row>
    <row r="527" spans="2:3" x14ac:dyDescent="0.3">
      <c r="B527">
        <v>188440</v>
      </c>
      <c r="C527">
        <v>21430</v>
      </c>
    </row>
    <row r="528" spans="2:3" x14ac:dyDescent="0.3">
      <c r="B528">
        <v>181720</v>
      </c>
      <c r="C528">
        <v>50940</v>
      </c>
    </row>
    <row r="529" spans="2:3" x14ac:dyDescent="0.3">
      <c r="B529">
        <v>28890</v>
      </c>
      <c r="C529">
        <v>68770</v>
      </c>
    </row>
    <row r="530" spans="2:3" x14ac:dyDescent="0.3">
      <c r="B530">
        <v>60740</v>
      </c>
      <c r="C530">
        <v>22740</v>
      </c>
    </row>
    <row r="531" spans="2:3" x14ac:dyDescent="0.3">
      <c r="B531">
        <v>61720</v>
      </c>
      <c r="C531">
        <v>44340</v>
      </c>
    </row>
    <row r="532" spans="2:3" x14ac:dyDescent="0.3">
      <c r="B532">
        <v>23680</v>
      </c>
      <c r="C532">
        <v>62880</v>
      </c>
    </row>
    <row r="533" spans="2:3" x14ac:dyDescent="0.3">
      <c r="B533">
        <v>103120</v>
      </c>
      <c r="C533">
        <v>51600</v>
      </c>
    </row>
    <row r="534" spans="2:3" x14ac:dyDescent="0.3">
      <c r="B534">
        <v>45590</v>
      </c>
      <c r="C534">
        <v>171590</v>
      </c>
    </row>
    <row r="535" spans="2:3" x14ac:dyDescent="0.3">
      <c r="B535">
        <v>81890</v>
      </c>
      <c r="C535">
        <v>102210</v>
      </c>
    </row>
    <row r="536" spans="2:3" x14ac:dyDescent="0.3">
      <c r="B536">
        <v>106500</v>
      </c>
      <c r="C536">
        <v>37370</v>
      </c>
    </row>
    <row r="537" spans="2:3" x14ac:dyDescent="0.3">
      <c r="B537">
        <v>42000</v>
      </c>
      <c r="C537">
        <v>23660</v>
      </c>
    </row>
    <row r="538" spans="2:3" x14ac:dyDescent="0.3">
      <c r="B538">
        <v>26320</v>
      </c>
      <c r="C538">
        <v>59330</v>
      </c>
    </row>
    <row r="539" spans="2:3" x14ac:dyDescent="0.3">
      <c r="B539">
        <v>46680</v>
      </c>
      <c r="C539">
        <v>34240</v>
      </c>
    </row>
    <row r="540" spans="2:3" x14ac:dyDescent="0.3">
      <c r="B540">
        <v>22380</v>
      </c>
      <c r="C540">
        <v>40370</v>
      </c>
    </row>
    <row r="541" spans="2:3" x14ac:dyDescent="0.3">
      <c r="B541">
        <v>23060</v>
      </c>
      <c r="C541">
        <v>25590</v>
      </c>
    </row>
    <row r="542" spans="2:3" x14ac:dyDescent="0.3">
      <c r="B542">
        <v>89980</v>
      </c>
      <c r="C542">
        <v>62010</v>
      </c>
    </row>
    <row r="543" spans="2:3" x14ac:dyDescent="0.3">
      <c r="B543">
        <v>33460</v>
      </c>
      <c r="C543">
        <v>44030</v>
      </c>
    </row>
    <row r="544" spans="2:3" x14ac:dyDescent="0.3">
      <c r="B544">
        <v>22310</v>
      </c>
      <c r="C544">
        <v>109340</v>
      </c>
    </row>
    <row r="545" spans="2:3" x14ac:dyDescent="0.3">
      <c r="B545">
        <v>23230</v>
      </c>
      <c r="C545">
        <v>138260</v>
      </c>
    </row>
    <row r="546" spans="2:3" x14ac:dyDescent="0.3">
      <c r="B546">
        <v>27130</v>
      </c>
      <c r="C546">
        <v>63340</v>
      </c>
    </row>
    <row r="547" spans="2:3" x14ac:dyDescent="0.3">
      <c r="B547">
        <v>94390</v>
      </c>
      <c r="C547">
        <v>49360</v>
      </c>
    </row>
    <row r="548" spans="2:3" x14ac:dyDescent="0.3">
      <c r="B548">
        <v>25660</v>
      </c>
      <c r="C548">
        <v>47750</v>
      </c>
    </row>
    <row r="549" spans="2:3" x14ac:dyDescent="0.3">
      <c r="B549">
        <v>94190</v>
      </c>
      <c r="C549">
        <v>25150</v>
      </c>
    </row>
    <row r="550" spans="2:3" x14ac:dyDescent="0.3">
      <c r="B550">
        <v>86860</v>
      </c>
      <c r="C550">
        <v>23420</v>
      </c>
    </row>
    <row r="551" spans="2:3" x14ac:dyDescent="0.3">
      <c r="B551">
        <v>23250</v>
      </c>
      <c r="C551">
        <v>106850</v>
      </c>
    </row>
    <row r="552" spans="2:3" x14ac:dyDescent="0.3">
      <c r="B552">
        <v>30720</v>
      </c>
      <c r="C552">
        <v>20220</v>
      </c>
    </row>
    <row r="553" spans="2:3" x14ac:dyDescent="0.3">
      <c r="B553">
        <v>42570</v>
      </c>
      <c r="C553">
        <v>23140</v>
      </c>
    </row>
    <row r="554" spans="2:3" x14ac:dyDescent="0.3">
      <c r="B554">
        <v>22880</v>
      </c>
      <c r="C554">
        <v>42560</v>
      </c>
    </row>
    <row r="555" spans="2:3" x14ac:dyDescent="0.3">
      <c r="B555">
        <v>23110</v>
      </c>
      <c r="C555">
        <v>28990</v>
      </c>
    </row>
    <row r="556" spans="2:3" x14ac:dyDescent="0.3">
      <c r="B556">
        <v>36900</v>
      </c>
      <c r="C556">
        <v>28000</v>
      </c>
    </row>
    <row r="557" spans="2:3" x14ac:dyDescent="0.3">
      <c r="B557">
        <v>27560</v>
      </c>
      <c r="C557">
        <v>118360</v>
      </c>
    </row>
    <row r="558" spans="2:3" x14ac:dyDescent="0.3">
      <c r="B558">
        <v>190330</v>
      </c>
      <c r="C558">
        <v>109030</v>
      </c>
    </row>
    <row r="559" spans="2:3" x14ac:dyDescent="0.3">
      <c r="B559">
        <v>137340</v>
      </c>
      <c r="C559">
        <v>29730</v>
      </c>
    </row>
    <row r="560" spans="2:3" x14ac:dyDescent="0.3">
      <c r="B560">
        <v>59160</v>
      </c>
      <c r="C560">
        <v>55620</v>
      </c>
    </row>
    <row r="561" spans="2:3" x14ac:dyDescent="0.3">
      <c r="B561">
        <v>65530</v>
      </c>
      <c r="C561">
        <v>45370</v>
      </c>
    </row>
    <row r="562" spans="2:3" x14ac:dyDescent="0.3">
      <c r="B562">
        <v>38150</v>
      </c>
      <c r="C562">
        <v>76420</v>
      </c>
    </row>
    <row r="563" spans="2:3" x14ac:dyDescent="0.3">
      <c r="B563">
        <v>23280</v>
      </c>
      <c r="C563">
        <v>179240</v>
      </c>
    </row>
    <row r="564" spans="2:3" x14ac:dyDescent="0.3">
      <c r="B564">
        <v>21530</v>
      </c>
      <c r="C564">
        <v>27950</v>
      </c>
    </row>
    <row r="565" spans="2:3" x14ac:dyDescent="0.3">
      <c r="B565">
        <v>48760</v>
      </c>
      <c r="C565">
        <v>25320</v>
      </c>
    </row>
    <row r="566" spans="2:3" x14ac:dyDescent="0.3">
      <c r="B566">
        <v>59400</v>
      </c>
      <c r="C566">
        <v>25590</v>
      </c>
    </row>
    <row r="567" spans="2:3" x14ac:dyDescent="0.3">
      <c r="B567">
        <v>59140</v>
      </c>
      <c r="C567">
        <v>49080</v>
      </c>
    </row>
    <row r="568" spans="2:3" x14ac:dyDescent="0.3">
      <c r="B568">
        <v>121850</v>
      </c>
      <c r="C568">
        <v>23800</v>
      </c>
    </row>
    <row r="569" spans="2:3" x14ac:dyDescent="0.3">
      <c r="B569">
        <v>87890</v>
      </c>
      <c r="C569">
        <v>47650</v>
      </c>
    </row>
    <row r="570" spans="2:3" x14ac:dyDescent="0.3">
      <c r="B570">
        <v>23890</v>
      </c>
      <c r="C570">
        <v>20440</v>
      </c>
    </row>
    <row r="571" spans="2:3" x14ac:dyDescent="0.3">
      <c r="B571">
        <v>22670</v>
      </c>
      <c r="C571">
        <v>26930</v>
      </c>
    </row>
    <row r="572" spans="2:3" x14ac:dyDescent="0.3">
      <c r="B572">
        <v>39310</v>
      </c>
      <c r="C572">
        <v>65860</v>
      </c>
    </row>
    <row r="573" spans="2:3" x14ac:dyDescent="0.3">
      <c r="B573">
        <v>30720</v>
      </c>
      <c r="C573">
        <v>32940</v>
      </c>
    </row>
    <row r="574" spans="2:3" x14ac:dyDescent="0.3">
      <c r="B574">
        <v>59570</v>
      </c>
      <c r="C574">
        <v>27780</v>
      </c>
    </row>
    <row r="575" spans="2:3" x14ac:dyDescent="0.3">
      <c r="B575">
        <v>64340</v>
      </c>
      <c r="C575">
        <v>24040</v>
      </c>
    </row>
    <row r="576" spans="2:3" x14ac:dyDescent="0.3">
      <c r="B576">
        <v>100480</v>
      </c>
      <c r="C576">
        <v>62440</v>
      </c>
    </row>
    <row r="577" spans="2:3" x14ac:dyDescent="0.3">
      <c r="B577">
        <v>109380</v>
      </c>
      <c r="C577">
        <v>27990</v>
      </c>
    </row>
    <row r="578" spans="2:3" x14ac:dyDescent="0.3">
      <c r="B578">
        <v>23400</v>
      </c>
      <c r="C578">
        <v>105520</v>
      </c>
    </row>
    <row r="579" spans="2:3" x14ac:dyDescent="0.3">
      <c r="B579">
        <v>48980</v>
      </c>
      <c r="C579">
        <v>40140</v>
      </c>
    </row>
    <row r="580" spans="2:3" x14ac:dyDescent="0.3">
      <c r="B580">
        <v>194360</v>
      </c>
      <c r="C580">
        <v>22590</v>
      </c>
    </row>
    <row r="581" spans="2:3" x14ac:dyDescent="0.3">
      <c r="B581">
        <v>52490</v>
      </c>
      <c r="C581">
        <v>69320</v>
      </c>
    </row>
    <row r="582" spans="2:3" x14ac:dyDescent="0.3">
      <c r="B582">
        <v>21760</v>
      </c>
      <c r="C582">
        <v>46780</v>
      </c>
    </row>
    <row r="583" spans="2:3" x14ac:dyDescent="0.3">
      <c r="B583">
        <v>168720</v>
      </c>
      <c r="C583">
        <v>23320</v>
      </c>
    </row>
    <row r="584" spans="2:3" x14ac:dyDescent="0.3">
      <c r="B584">
        <v>66440</v>
      </c>
      <c r="C584">
        <v>42940</v>
      </c>
    </row>
    <row r="585" spans="2:3" x14ac:dyDescent="0.3">
      <c r="B585">
        <v>55820</v>
      </c>
      <c r="C585">
        <v>47210</v>
      </c>
    </row>
    <row r="586" spans="2:3" x14ac:dyDescent="0.3">
      <c r="B586">
        <v>40000</v>
      </c>
      <c r="C586">
        <v>25190</v>
      </c>
    </row>
    <row r="587" spans="2:3" x14ac:dyDescent="0.3">
      <c r="B587">
        <v>118490</v>
      </c>
      <c r="C587">
        <v>21210</v>
      </c>
    </row>
    <row r="588" spans="2:3" x14ac:dyDescent="0.3">
      <c r="B588">
        <v>20700</v>
      </c>
      <c r="C588">
        <v>36170</v>
      </c>
    </row>
    <row r="589" spans="2:3" x14ac:dyDescent="0.3">
      <c r="B589">
        <v>32300</v>
      </c>
      <c r="C589">
        <v>67250</v>
      </c>
    </row>
    <row r="590" spans="2:3" x14ac:dyDescent="0.3">
      <c r="B590">
        <v>136030</v>
      </c>
      <c r="C590">
        <v>69490</v>
      </c>
    </row>
    <row r="591" spans="2:3" x14ac:dyDescent="0.3">
      <c r="B591">
        <v>175840</v>
      </c>
      <c r="C591">
        <v>106090</v>
      </c>
    </row>
    <row r="592" spans="2:3" x14ac:dyDescent="0.3">
      <c r="B592">
        <v>54150</v>
      </c>
      <c r="C592">
        <v>44470</v>
      </c>
    </row>
    <row r="593" spans="2:3" x14ac:dyDescent="0.3">
      <c r="B593">
        <v>21150</v>
      </c>
      <c r="C593">
        <v>21570</v>
      </c>
    </row>
    <row r="594" spans="2:3" x14ac:dyDescent="0.3">
      <c r="B594">
        <v>57450</v>
      </c>
      <c r="C594">
        <v>46010</v>
      </c>
    </row>
    <row r="595" spans="2:3" x14ac:dyDescent="0.3">
      <c r="B595">
        <v>33100</v>
      </c>
      <c r="C595">
        <v>170990</v>
      </c>
    </row>
    <row r="596" spans="2:3" x14ac:dyDescent="0.3">
      <c r="B596">
        <v>44850</v>
      </c>
      <c r="C596">
        <v>24790</v>
      </c>
    </row>
    <row r="597" spans="2:3" x14ac:dyDescent="0.3">
      <c r="B597">
        <v>54820</v>
      </c>
      <c r="C597">
        <v>148520</v>
      </c>
    </row>
    <row r="598" spans="2:3" x14ac:dyDescent="0.3">
      <c r="B598">
        <v>160150</v>
      </c>
      <c r="C598">
        <v>56660</v>
      </c>
    </row>
    <row r="599" spans="2:3" x14ac:dyDescent="0.3">
      <c r="B599">
        <v>12000</v>
      </c>
      <c r="C599">
        <v>78230</v>
      </c>
    </row>
    <row r="600" spans="2:3" x14ac:dyDescent="0.3">
      <c r="B600">
        <v>96130</v>
      </c>
      <c r="C600">
        <v>78800</v>
      </c>
    </row>
    <row r="601" spans="2:3" x14ac:dyDescent="0.3">
      <c r="B601">
        <v>120610</v>
      </c>
      <c r="C601">
        <v>131940</v>
      </c>
    </row>
    <row r="602" spans="2:3" x14ac:dyDescent="0.3">
      <c r="B602">
        <v>48210</v>
      </c>
      <c r="C602">
        <v>50670</v>
      </c>
    </row>
    <row r="603" spans="2:3" x14ac:dyDescent="0.3">
      <c r="B603">
        <v>26950</v>
      </c>
      <c r="C603">
        <v>50790</v>
      </c>
    </row>
    <row r="604" spans="2:3" x14ac:dyDescent="0.3">
      <c r="B604">
        <v>50550</v>
      </c>
      <c r="C604">
        <v>23210</v>
      </c>
    </row>
    <row r="605" spans="2:3" x14ac:dyDescent="0.3">
      <c r="B605">
        <v>34640</v>
      </c>
      <c r="C605">
        <v>174440</v>
      </c>
    </row>
    <row r="606" spans="2:3" x14ac:dyDescent="0.3">
      <c r="B606">
        <v>89430</v>
      </c>
      <c r="C606">
        <v>24040</v>
      </c>
    </row>
    <row r="607" spans="2:3" x14ac:dyDescent="0.3">
      <c r="B607">
        <v>192720</v>
      </c>
      <c r="C607">
        <v>173990</v>
      </c>
    </row>
    <row r="608" spans="2:3" x14ac:dyDescent="0.3">
      <c r="B608">
        <v>52570</v>
      </c>
      <c r="C608">
        <v>54880</v>
      </c>
    </row>
    <row r="609" spans="2:3" x14ac:dyDescent="0.3">
      <c r="B609">
        <v>48690</v>
      </c>
      <c r="C609">
        <v>28110</v>
      </c>
    </row>
    <row r="610" spans="2:3" x14ac:dyDescent="0.3">
      <c r="B610">
        <v>99850</v>
      </c>
      <c r="C610">
        <v>41630</v>
      </c>
    </row>
    <row r="611" spans="2:3" x14ac:dyDescent="0.3">
      <c r="B611">
        <v>39830</v>
      </c>
      <c r="C611">
        <v>21320</v>
      </c>
    </row>
    <row r="612" spans="2:3" x14ac:dyDescent="0.3">
      <c r="B612">
        <v>61180</v>
      </c>
      <c r="C612">
        <v>43770</v>
      </c>
    </row>
    <row r="613" spans="2:3" x14ac:dyDescent="0.3">
      <c r="B613">
        <v>115100</v>
      </c>
      <c r="C613">
        <v>37430</v>
      </c>
    </row>
    <row r="614" spans="2:3" x14ac:dyDescent="0.3">
      <c r="B614">
        <v>80950</v>
      </c>
      <c r="C614">
        <v>41480</v>
      </c>
    </row>
    <row r="615" spans="2:3" x14ac:dyDescent="0.3">
      <c r="B615">
        <v>46490</v>
      </c>
      <c r="C615">
        <v>10510</v>
      </c>
    </row>
    <row r="616" spans="2:3" x14ac:dyDescent="0.3">
      <c r="B616">
        <v>26960</v>
      </c>
      <c r="C616">
        <v>103880</v>
      </c>
    </row>
    <row r="617" spans="2:3" x14ac:dyDescent="0.3">
      <c r="B617">
        <v>23700</v>
      </c>
      <c r="C617">
        <v>114160</v>
      </c>
    </row>
    <row r="618" spans="2:3" x14ac:dyDescent="0.3">
      <c r="B618">
        <v>59740</v>
      </c>
      <c r="C618">
        <v>24220</v>
      </c>
    </row>
    <row r="619" spans="2:3" x14ac:dyDescent="0.3">
      <c r="B619">
        <v>67550</v>
      </c>
      <c r="C619">
        <v>54720</v>
      </c>
    </row>
    <row r="620" spans="2:3" x14ac:dyDescent="0.3">
      <c r="B620">
        <v>93550</v>
      </c>
      <c r="C620">
        <v>24510</v>
      </c>
    </row>
    <row r="621" spans="2:3" x14ac:dyDescent="0.3">
      <c r="B621">
        <v>63800</v>
      </c>
      <c r="C621">
        <v>42400</v>
      </c>
    </row>
    <row r="622" spans="2:3" x14ac:dyDescent="0.3">
      <c r="B622">
        <v>26570</v>
      </c>
      <c r="C622">
        <v>109990</v>
      </c>
    </row>
    <row r="623" spans="2:3" x14ac:dyDescent="0.3">
      <c r="B623">
        <v>22010</v>
      </c>
      <c r="C623">
        <v>50030</v>
      </c>
    </row>
    <row r="624" spans="2:3" x14ac:dyDescent="0.3">
      <c r="B624">
        <v>65400</v>
      </c>
      <c r="C624">
        <v>127420</v>
      </c>
    </row>
    <row r="625" spans="2:3" x14ac:dyDescent="0.3">
      <c r="B625">
        <v>52530</v>
      </c>
      <c r="C625">
        <v>42270</v>
      </c>
    </row>
    <row r="626" spans="2:3" x14ac:dyDescent="0.3">
      <c r="B626">
        <v>53040</v>
      </c>
      <c r="C626">
        <v>183030</v>
      </c>
    </row>
    <row r="627" spans="2:3" x14ac:dyDescent="0.3">
      <c r="B627">
        <v>24760</v>
      </c>
      <c r="C627">
        <v>23800</v>
      </c>
    </row>
    <row r="628" spans="2:3" x14ac:dyDescent="0.3">
      <c r="B628">
        <v>22850</v>
      </c>
      <c r="C628">
        <v>137260</v>
      </c>
    </row>
    <row r="629" spans="2:3" x14ac:dyDescent="0.3">
      <c r="B629">
        <v>25760</v>
      </c>
      <c r="C629">
        <v>47770</v>
      </c>
    </row>
    <row r="630" spans="2:3" x14ac:dyDescent="0.3">
      <c r="B630">
        <v>45220</v>
      </c>
      <c r="C630">
        <v>63850</v>
      </c>
    </row>
    <row r="631" spans="2:3" x14ac:dyDescent="0.3">
      <c r="B631">
        <v>48100</v>
      </c>
      <c r="C631">
        <v>199730</v>
      </c>
    </row>
    <row r="632" spans="2:3" x14ac:dyDescent="0.3">
      <c r="B632">
        <v>45230</v>
      </c>
      <c r="C632">
        <v>68610</v>
      </c>
    </row>
    <row r="633" spans="2:3" x14ac:dyDescent="0.3">
      <c r="B633">
        <v>180410</v>
      </c>
      <c r="C633">
        <v>198450</v>
      </c>
    </row>
    <row r="634" spans="2:3" x14ac:dyDescent="0.3">
      <c r="B634">
        <v>25460</v>
      </c>
      <c r="C634">
        <v>133200</v>
      </c>
    </row>
    <row r="635" spans="2:3" x14ac:dyDescent="0.3">
      <c r="B635">
        <v>141180</v>
      </c>
      <c r="C635">
        <v>108800</v>
      </c>
    </row>
    <row r="636" spans="2:3" x14ac:dyDescent="0.3">
      <c r="B636">
        <v>25640</v>
      </c>
      <c r="C636">
        <v>23420</v>
      </c>
    </row>
    <row r="637" spans="2:3" x14ac:dyDescent="0.3">
      <c r="B637">
        <v>102660</v>
      </c>
      <c r="C637">
        <v>119040</v>
      </c>
    </row>
    <row r="638" spans="2:3" x14ac:dyDescent="0.3">
      <c r="B638">
        <v>178610</v>
      </c>
      <c r="C638">
        <v>21770</v>
      </c>
    </row>
    <row r="639" spans="2:3" x14ac:dyDescent="0.3">
      <c r="B639">
        <v>42300</v>
      </c>
      <c r="C639">
        <v>75250</v>
      </c>
    </row>
    <row r="640" spans="2:3" x14ac:dyDescent="0.3">
      <c r="B640">
        <v>90710</v>
      </c>
      <c r="C640">
        <v>20420</v>
      </c>
    </row>
    <row r="641" spans="2:3" x14ac:dyDescent="0.3">
      <c r="B641">
        <v>98240</v>
      </c>
      <c r="C641">
        <v>22200</v>
      </c>
    </row>
    <row r="642" spans="2:3" x14ac:dyDescent="0.3">
      <c r="B642">
        <v>38940</v>
      </c>
      <c r="C642">
        <v>10520</v>
      </c>
    </row>
    <row r="643" spans="2:3" x14ac:dyDescent="0.3">
      <c r="B643">
        <v>62300</v>
      </c>
      <c r="C643">
        <v>192370</v>
      </c>
    </row>
    <row r="644" spans="2:3" x14ac:dyDescent="0.3">
      <c r="B644">
        <v>47170</v>
      </c>
      <c r="C644">
        <v>196270</v>
      </c>
    </row>
    <row r="645" spans="2:3" x14ac:dyDescent="0.3">
      <c r="B645">
        <v>65820</v>
      </c>
      <c r="C645">
        <v>106860</v>
      </c>
    </row>
    <row r="646" spans="2:3" x14ac:dyDescent="0.3">
      <c r="B646">
        <v>74060</v>
      </c>
      <c r="C646">
        <v>29420</v>
      </c>
    </row>
    <row r="647" spans="2:3" x14ac:dyDescent="0.3">
      <c r="B647">
        <v>27410</v>
      </c>
      <c r="C647">
        <v>167560</v>
      </c>
    </row>
    <row r="648" spans="2:3" x14ac:dyDescent="0.3">
      <c r="B648">
        <v>115570</v>
      </c>
      <c r="C648">
        <v>23230</v>
      </c>
    </row>
    <row r="649" spans="2:3" x14ac:dyDescent="0.3">
      <c r="B649">
        <v>18780</v>
      </c>
      <c r="C649">
        <v>14160</v>
      </c>
    </row>
    <row r="650" spans="2:3" x14ac:dyDescent="0.3">
      <c r="B650">
        <v>74910</v>
      </c>
      <c r="C650">
        <v>46150</v>
      </c>
    </row>
    <row r="651" spans="2:3" x14ac:dyDescent="0.3">
      <c r="B651">
        <v>88340</v>
      </c>
      <c r="C651">
        <v>39550</v>
      </c>
    </row>
    <row r="652" spans="2:3" x14ac:dyDescent="0.3">
      <c r="B652">
        <v>24000</v>
      </c>
      <c r="C652">
        <v>99570</v>
      </c>
    </row>
    <row r="653" spans="2:3" x14ac:dyDescent="0.3">
      <c r="B653">
        <v>182000</v>
      </c>
      <c r="C653">
        <v>33760</v>
      </c>
    </row>
    <row r="654" spans="2:3" x14ac:dyDescent="0.3">
      <c r="B654">
        <v>20330</v>
      </c>
      <c r="C654">
        <v>88230</v>
      </c>
    </row>
    <row r="655" spans="2:3" x14ac:dyDescent="0.3">
      <c r="B655">
        <v>54600</v>
      </c>
      <c r="C655">
        <v>109760</v>
      </c>
    </row>
    <row r="656" spans="2:3" x14ac:dyDescent="0.3">
      <c r="B656">
        <v>40890</v>
      </c>
      <c r="C656">
        <v>36600</v>
      </c>
    </row>
    <row r="657" spans="2:3" x14ac:dyDescent="0.3">
      <c r="B657">
        <v>166270</v>
      </c>
      <c r="C657">
        <v>71190</v>
      </c>
    </row>
    <row r="658" spans="2:3" x14ac:dyDescent="0.3">
      <c r="B658">
        <v>26190</v>
      </c>
      <c r="C658">
        <v>22070</v>
      </c>
    </row>
    <row r="659" spans="2:3" x14ac:dyDescent="0.3">
      <c r="B659">
        <v>59850</v>
      </c>
      <c r="C659">
        <v>77560</v>
      </c>
    </row>
    <row r="660" spans="2:3" x14ac:dyDescent="0.3">
      <c r="B660">
        <v>27730</v>
      </c>
      <c r="C660">
        <v>23770</v>
      </c>
    </row>
    <row r="661" spans="2:3" x14ac:dyDescent="0.3">
      <c r="B661">
        <v>63220</v>
      </c>
      <c r="C661">
        <v>176650</v>
      </c>
    </row>
    <row r="662" spans="2:3" x14ac:dyDescent="0.3">
      <c r="B662">
        <v>83810</v>
      </c>
      <c r="C662">
        <v>25960</v>
      </c>
    </row>
    <row r="663" spans="2:3" x14ac:dyDescent="0.3">
      <c r="B663">
        <v>26910</v>
      </c>
      <c r="C663">
        <v>43020</v>
      </c>
    </row>
    <row r="664" spans="2:3" x14ac:dyDescent="0.3">
      <c r="B664">
        <v>94340</v>
      </c>
      <c r="C664">
        <v>29790</v>
      </c>
    </row>
    <row r="665" spans="2:3" x14ac:dyDescent="0.3">
      <c r="B665">
        <v>55610</v>
      </c>
      <c r="C665">
        <v>55930</v>
      </c>
    </row>
    <row r="666" spans="2:3" x14ac:dyDescent="0.3">
      <c r="B666">
        <v>66460</v>
      </c>
      <c r="C666">
        <v>104450</v>
      </c>
    </row>
    <row r="667" spans="2:3" x14ac:dyDescent="0.3">
      <c r="B667">
        <v>77250</v>
      </c>
      <c r="C667">
        <v>87400</v>
      </c>
    </row>
    <row r="668" spans="2:3" x14ac:dyDescent="0.3">
      <c r="B668">
        <v>107250</v>
      </c>
      <c r="C668">
        <v>25140</v>
      </c>
    </row>
    <row r="669" spans="2:3" x14ac:dyDescent="0.3">
      <c r="B669">
        <v>88470</v>
      </c>
      <c r="C669">
        <v>76550</v>
      </c>
    </row>
    <row r="670" spans="2:3" x14ac:dyDescent="0.3">
      <c r="B670">
        <v>10090</v>
      </c>
      <c r="C670">
        <v>73510</v>
      </c>
    </row>
    <row r="671" spans="2:3" x14ac:dyDescent="0.3">
      <c r="B671">
        <v>12810</v>
      </c>
      <c r="C671">
        <v>108200</v>
      </c>
    </row>
    <row r="672" spans="2:3" x14ac:dyDescent="0.3">
      <c r="B672">
        <v>86210</v>
      </c>
      <c r="C672">
        <v>121690</v>
      </c>
    </row>
    <row r="673" spans="2:3" x14ac:dyDescent="0.3">
      <c r="B673">
        <v>26420</v>
      </c>
      <c r="C673">
        <v>196260</v>
      </c>
    </row>
    <row r="674" spans="2:3" x14ac:dyDescent="0.3">
      <c r="B674">
        <v>111030</v>
      </c>
      <c r="C674">
        <v>20700</v>
      </c>
    </row>
    <row r="675" spans="2:3" x14ac:dyDescent="0.3">
      <c r="B675">
        <v>23420</v>
      </c>
      <c r="C675">
        <v>32010</v>
      </c>
    </row>
    <row r="676" spans="2:3" x14ac:dyDescent="0.3">
      <c r="B676">
        <v>68110</v>
      </c>
      <c r="C676">
        <v>49680</v>
      </c>
    </row>
    <row r="677" spans="2:3" x14ac:dyDescent="0.3">
      <c r="B677">
        <v>22970</v>
      </c>
      <c r="C677">
        <v>131200</v>
      </c>
    </row>
    <row r="678" spans="2:3" x14ac:dyDescent="0.3">
      <c r="B678">
        <v>24500</v>
      </c>
      <c r="C678">
        <v>40330</v>
      </c>
    </row>
    <row r="679" spans="2:3" x14ac:dyDescent="0.3">
      <c r="B679">
        <v>30570</v>
      </c>
      <c r="C679">
        <v>32910</v>
      </c>
    </row>
    <row r="680" spans="2:3" x14ac:dyDescent="0.3">
      <c r="B680">
        <v>51210</v>
      </c>
      <c r="C680">
        <v>50560</v>
      </c>
    </row>
    <row r="681" spans="2:3" x14ac:dyDescent="0.3">
      <c r="B681">
        <v>26860</v>
      </c>
      <c r="C681">
        <v>27030</v>
      </c>
    </row>
    <row r="682" spans="2:3" x14ac:dyDescent="0.3">
      <c r="B682">
        <v>61800</v>
      </c>
      <c r="C682">
        <v>19040</v>
      </c>
    </row>
    <row r="683" spans="2:3" x14ac:dyDescent="0.3">
      <c r="B683">
        <v>35050</v>
      </c>
      <c r="C683">
        <v>82240</v>
      </c>
    </row>
    <row r="684" spans="2:3" x14ac:dyDescent="0.3">
      <c r="B684">
        <v>198590</v>
      </c>
      <c r="C684">
        <v>57310</v>
      </c>
    </row>
    <row r="685" spans="2:3" x14ac:dyDescent="0.3">
      <c r="B685">
        <v>75870</v>
      </c>
      <c r="C685">
        <v>25390</v>
      </c>
    </row>
    <row r="686" spans="2:3" x14ac:dyDescent="0.3">
      <c r="B686">
        <v>53260</v>
      </c>
      <c r="C686">
        <v>57140</v>
      </c>
    </row>
    <row r="687" spans="2:3" x14ac:dyDescent="0.3">
      <c r="B687">
        <v>43420</v>
      </c>
      <c r="C687">
        <v>134990</v>
      </c>
    </row>
    <row r="688" spans="2:3" x14ac:dyDescent="0.3">
      <c r="B688">
        <v>25720</v>
      </c>
      <c r="C688">
        <v>137580</v>
      </c>
    </row>
    <row r="689" spans="2:3" x14ac:dyDescent="0.3">
      <c r="B689">
        <v>38330</v>
      </c>
      <c r="C689">
        <v>51550</v>
      </c>
    </row>
    <row r="690" spans="2:3" x14ac:dyDescent="0.3">
      <c r="B690">
        <v>25060</v>
      </c>
      <c r="C690">
        <v>35970</v>
      </c>
    </row>
    <row r="691" spans="2:3" x14ac:dyDescent="0.3">
      <c r="B691">
        <v>61620</v>
      </c>
      <c r="C691">
        <v>25150</v>
      </c>
    </row>
    <row r="692" spans="2:3" x14ac:dyDescent="0.3">
      <c r="B692">
        <v>25530</v>
      </c>
      <c r="C692">
        <v>44220</v>
      </c>
    </row>
    <row r="693" spans="2:3" x14ac:dyDescent="0.3">
      <c r="B693">
        <v>76540</v>
      </c>
      <c r="C693">
        <v>53430</v>
      </c>
    </row>
    <row r="694" spans="2:3" x14ac:dyDescent="0.3">
      <c r="B694">
        <v>128080</v>
      </c>
      <c r="C694">
        <v>23760</v>
      </c>
    </row>
    <row r="695" spans="2:3" x14ac:dyDescent="0.3">
      <c r="B695">
        <v>47790</v>
      </c>
      <c r="C695">
        <v>53460</v>
      </c>
    </row>
    <row r="696" spans="2:3" x14ac:dyDescent="0.3">
      <c r="B696">
        <v>17060</v>
      </c>
      <c r="C696">
        <v>28270</v>
      </c>
    </row>
    <row r="697" spans="2:3" x14ac:dyDescent="0.3">
      <c r="B697">
        <v>163070</v>
      </c>
      <c r="C697">
        <v>199430</v>
      </c>
    </row>
    <row r="698" spans="2:3" x14ac:dyDescent="0.3">
      <c r="B698">
        <v>37610</v>
      </c>
      <c r="C698">
        <v>64740</v>
      </c>
    </row>
    <row r="699" spans="2:3" x14ac:dyDescent="0.3">
      <c r="B699">
        <v>107610</v>
      </c>
      <c r="C699">
        <v>29360</v>
      </c>
    </row>
    <row r="700" spans="2:3" x14ac:dyDescent="0.3">
      <c r="B700">
        <v>51750</v>
      </c>
      <c r="C700">
        <v>186060</v>
      </c>
    </row>
    <row r="701" spans="2:3" x14ac:dyDescent="0.3">
      <c r="B701">
        <v>41940</v>
      </c>
      <c r="C701">
        <v>21680</v>
      </c>
    </row>
    <row r="702" spans="2:3" x14ac:dyDescent="0.3">
      <c r="B702">
        <v>35800</v>
      </c>
      <c r="C702">
        <v>28530</v>
      </c>
    </row>
    <row r="703" spans="2:3" x14ac:dyDescent="0.3">
      <c r="B703">
        <v>65240</v>
      </c>
      <c r="C703">
        <v>41150</v>
      </c>
    </row>
    <row r="704" spans="2:3" x14ac:dyDescent="0.3">
      <c r="B704">
        <v>52310</v>
      </c>
      <c r="C704">
        <v>178560</v>
      </c>
    </row>
    <row r="705" spans="2:3" x14ac:dyDescent="0.3">
      <c r="B705">
        <v>23560</v>
      </c>
      <c r="C705">
        <v>89660</v>
      </c>
    </row>
    <row r="706" spans="2:3" x14ac:dyDescent="0.3">
      <c r="B706">
        <v>142750</v>
      </c>
      <c r="C706">
        <v>22100</v>
      </c>
    </row>
    <row r="707" spans="2:3" x14ac:dyDescent="0.3">
      <c r="B707">
        <v>52040</v>
      </c>
      <c r="C707">
        <v>27410</v>
      </c>
    </row>
    <row r="708" spans="2:3" x14ac:dyDescent="0.3">
      <c r="B708">
        <v>22770</v>
      </c>
      <c r="C708">
        <v>34910</v>
      </c>
    </row>
    <row r="709" spans="2:3" x14ac:dyDescent="0.3">
      <c r="B709">
        <v>41710</v>
      </c>
      <c r="C709">
        <v>26780</v>
      </c>
    </row>
    <row r="710" spans="2:3" x14ac:dyDescent="0.3">
      <c r="B710">
        <v>23180</v>
      </c>
      <c r="C710">
        <v>73790</v>
      </c>
    </row>
    <row r="711" spans="2:3" x14ac:dyDescent="0.3">
      <c r="B711">
        <v>20080</v>
      </c>
      <c r="C711">
        <v>62720</v>
      </c>
    </row>
    <row r="712" spans="2:3" x14ac:dyDescent="0.3">
      <c r="B712">
        <v>23290</v>
      </c>
      <c r="C712">
        <v>52200</v>
      </c>
    </row>
    <row r="713" spans="2:3" x14ac:dyDescent="0.3">
      <c r="B713">
        <v>74030</v>
      </c>
      <c r="C713">
        <v>27430</v>
      </c>
    </row>
    <row r="714" spans="2:3" x14ac:dyDescent="0.3">
      <c r="B714">
        <v>135820</v>
      </c>
      <c r="C714">
        <v>49980</v>
      </c>
    </row>
    <row r="715" spans="2:3" x14ac:dyDescent="0.3">
      <c r="B715">
        <v>97050</v>
      </c>
      <c r="C715">
        <v>102520</v>
      </c>
    </row>
    <row r="716" spans="2:3" x14ac:dyDescent="0.3">
      <c r="B716">
        <v>29730</v>
      </c>
      <c r="C716">
        <v>27810</v>
      </c>
    </row>
    <row r="717" spans="2:3" x14ac:dyDescent="0.3">
      <c r="B717">
        <v>58550</v>
      </c>
      <c r="C717">
        <v>68520</v>
      </c>
    </row>
    <row r="718" spans="2:3" x14ac:dyDescent="0.3">
      <c r="B718">
        <v>103250</v>
      </c>
      <c r="C718">
        <v>35790</v>
      </c>
    </row>
    <row r="719" spans="2:3" x14ac:dyDescent="0.3">
      <c r="B719">
        <v>72640</v>
      </c>
      <c r="C719">
        <v>131910</v>
      </c>
    </row>
    <row r="720" spans="2:3" x14ac:dyDescent="0.3">
      <c r="B720">
        <v>34520</v>
      </c>
      <c r="C720">
        <v>103770</v>
      </c>
    </row>
    <row r="721" spans="2:3" x14ac:dyDescent="0.3">
      <c r="B721">
        <v>22700</v>
      </c>
      <c r="C721">
        <v>105020</v>
      </c>
    </row>
    <row r="722" spans="2:3" x14ac:dyDescent="0.3">
      <c r="B722">
        <v>194190</v>
      </c>
      <c r="C722">
        <v>20110</v>
      </c>
    </row>
    <row r="723" spans="2:3" x14ac:dyDescent="0.3">
      <c r="B723">
        <v>36330</v>
      </c>
      <c r="C723">
        <v>37600</v>
      </c>
    </row>
    <row r="724" spans="2:3" x14ac:dyDescent="0.3">
      <c r="B724">
        <v>139730</v>
      </c>
      <c r="C724">
        <v>177790</v>
      </c>
    </row>
    <row r="725" spans="2:3" x14ac:dyDescent="0.3">
      <c r="B725">
        <v>26840</v>
      </c>
      <c r="C725">
        <v>68330</v>
      </c>
    </row>
    <row r="726" spans="2:3" x14ac:dyDescent="0.3">
      <c r="B726">
        <v>108450</v>
      </c>
      <c r="C726">
        <v>68120</v>
      </c>
    </row>
    <row r="727" spans="2:3" x14ac:dyDescent="0.3">
      <c r="B727">
        <v>26000</v>
      </c>
      <c r="C727">
        <v>51710</v>
      </c>
    </row>
    <row r="728" spans="2:3" x14ac:dyDescent="0.3">
      <c r="B728">
        <v>39170</v>
      </c>
      <c r="C728">
        <v>197400</v>
      </c>
    </row>
    <row r="729" spans="2:3" x14ac:dyDescent="0.3">
      <c r="B729">
        <v>63470</v>
      </c>
      <c r="C729">
        <v>36920</v>
      </c>
    </row>
    <row r="730" spans="2:3" x14ac:dyDescent="0.3">
      <c r="B730">
        <v>27430</v>
      </c>
      <c r="C730">
        <v>25170</v>
      </c>
    </row>
    <row r="731" spans="2:3" x14ac:dyDescent="0.3">
      <c r="B731">
        <v>176500</v>
      </c>
      <c r="C731">
        <v>66230</v>
      </c>
    </row>
    <row r="732" spans="2:3" x14ac:dyDescent="0.3">
      <c r="B732">
        <v>40250</v>
      </c>
      <c r="C732">
        <v>182650</v>
      </c>
    </row>
    <row r="733" spans="2:3" x14ac:dyDescent="0.3">
      <c r="B733">
        <v>97250</v>
      </c>
      <c r="C733">
        <v>25850</v>
      </c>
    </row>
    <row r="734" spans="2:3" x14ac:dyDescent="0.3">
      <c r="B734">
        <v>28210</v>
      </c>
      <c r="C734">
        <v>29940</v>
      </c>
    </row>
    <row r="735" spans="2:3" x14ac:dyDescent="0.3">
      <c r="B735">
        <v>83960</v>
      </c>
      <c r="C735">
        <v>188240</v>
      </c>
    </row>
    <row r="736" spans="2:3" x14ac:dyDescent="0.3">
      <c r="B736">
        <v>20070</v>
      </c>
      <c r="C736">
        <v>26250</v>
      </c>
    </row>
    <row r="737" spans="2:3" x14ac:dyDescent="0.3">
      <c r="B737">
        <v>88580</v>
      </c>
      <c r="C737">
        <v>187890</v>
      </c>
    </row>
    <row r="738" spans="2:3" x14ac:dyDescent="0.3">
      <c r="B738">
        <v>107980</v>
      </c>
      <c r="C738">
        <v>45380</v>
      </c>
    </row>
    <row r="739" spans="2:3" x14ac:dyDescent="0.3">
      <c r="B739">
        <v>24610</v>
      </c>
      <c r="C739">
        <v>198470</v>
      </c>
    </row>
    <row r="740" spans="2:3" x14ac:dyDescent="0.3">
      <c r="B740">
        <v>87220</v>
      </c>
      <c r="C740">
        <v>105120</v>
      </c>
    </row>
    <row r="741" spans="2:3" x14ac:dyDescent="0.3">
      <c r="B741">
        <v>103220</v>
      </c>
      <c r="C741">
        <v>44440</v>
      </c>
    </row>
    <row r="742" spans="2:3" x14ac:dyDescent="0.3">
      <c r="B742">
        <v>46210</v>
      </c>
      <c r="C742">
        <v>191900</v>
      </c>
    </row>
    <row r="743" spans="2:3" x14ac:dyDescent="0.3">
      <c r="B743">
        <v>104820</v>
      </c>
      <c r="C743">
        <v>44900</v>
      </c>
    </row>
    <row r="744" spans="2:3" x14ac:dyDescent="0.3">
      <c r="B744">
        <v>95820</v>
      </c>
      <c r="C744">
        <v>54100</v>
      </c>
    </row>
    <row r="745" spans="2:3" x14ac:dyDescent="0.3">
      <c r="B745">
        <v>45080</v>
      </c>
      <c r="C745">
        <v>79780</v>
      </c>
    </row>
    <row r="746" spans="2:3" x14ac:dyDescent="0.3">
      <c r="B746">
        <v>66940</v>
      </c>
      <c r="C746">
        <v>28380</v>
      </c>
    </row>
    <row r="747" spans="2:3" x14ac:dyDescent="0.3">
      <c r="B747">
        <v>36910</v>
      </c>
      <c r="C747">
        <v>33390</v>
      </c>
    </row>
    <row r="748" spans="2:3" x14ac:dyDescent="0.3">
      <c r="B748">
        <v>23130</v>
      </c>
      <c r="C748">
        <v>20800</v>
      </c>
    </row>
    <row r="749" spans="2:3" x14ac:dyDescent="0.3">
      <c r="B749">
        <v>47280</v>
      </c>
      <c r="C749">
        <v>20960</v>
      </c>
    </row>
    <row r="750" spans="2:3" x14ac:dyDescent="0.3">
      <c r="B750">
        <v>67820</v>
      </c>
      <c r="C750">
        <v>62090</v>
      </c>
    </row>
    <row r="751" spans="2:3" x14ac:dyDescent="0.3">
      <c r="B751">
        <v>77790</v>
      </c>
      <c r="C751">
        <v>180610</v>
      </c>
    </row>
    <row r="752" spans="2:3" x14ac:dyDescent="0.3">
      <c r="B752">
        <v>27910</v>
      </c>
      <c r="C752">
        <v>23720</v>
      </c>
    </row>
    <row r="753" spans="2:3" x14ac:dyDescent="0.3">
      <c r="B753">
        <v>42720</v>
      </c>
      <c r="C753">
        <v>48830</v>
      </c>
    </row>
    <row r="754" spans="2:3" x14ac:dyDescent="0.3">
      <c r="B754">
        <v>28440</v>
      </c>
      <c r="C754">
        <v>46270</v>
      </c>
    </row>
    <row r="755" spans="2:3" x14ac:dyDescent="0.3">
      <c r="B755">
        <v>47660</v>
      </c>
      <c r="C755">
        <v>70940</v>
      </c>
    </row>
    <row r="756" spans="2:3" x14ac:dyDescent="0.3">
      <c r="B756">
        <v>26100</v>
      </c>
      <c r="C756">
        <v>34230</v>
      </c>
    </row>
    <row r="757" spans="2:3" x14ac:dyDescent="0.3">
      <c r="B757">
        <v>43230</v>
      </c>
      <c r="C757">
        <v>66740</v>
      </c>
    </row>
    <row r="758" spans="2:3" x14ac:dyDescent="0.3">
      <c r="B758">
        <v>73360</v>
      </c>
      <c r="C758">
        <v>168800</v>
      </c>
    </row>
    <row r="759" spans="2:3" x14ac:dyDescent="0.3">
      <c r="B759">
        <v>44200</v>
      </c>
      <c r="C759">
        <v>90940</v>
      </c>
    </row>
    <row r="760" spans="2:3" x14ac:dyDescent="0.3">
      <c r="B760">
        <v>102740</v>
      </c>
      <c r="C760">
        <v>84460</v>
      </c>
    </row>
    <row r="761" spans="2:3" x14ac:dyDescent="0.3">
      <c r="B761">
        <v>31310</v>
      </c>
      <c r="C761">
        <v>98520</v>
      </c>
    </row>
    <row r="762" spans="2:3" x14ac:dyDescent="0.3">
      <c r="B762">
        <v>25520</v>
      </c>
      <c r="C762">
        <v>61510</v>
      </c>
    </row>
    <row r="763" spans="2:3" x14ac:dyDescent="0.3">
      <c r="B763">
        <v>44770</v>
      </c>
      <c r="C763">
        <v>23020</v>
      </c>
    </row>
    <row r="764" spans="2:3" x14ac:dyDescent="0.3">
      <c r="B764">
        <v>30330</v>
      </c>
      <c r="C764">
        <v>23620</v>
      </c>
    </row>
    <row r="765" spans="2:3" x14ac:dyDescent="0.3">
      <c r="B765">
        <v>170480</v>
      </c>
      <c r="C765">
        <v>178610</v>
      </c>
    </row>
    <row r="766" spans="2:3" x14ac:dyDescent="0.3">
      <c r="B766">
        <v>22900</v>
      </c>
      <c r="C766">
        <v>191870</v>
      </c>
    </row>
    <row r="767" spans="2:3" x14ac:dyDescent="0.3">
      <c r="B767">
        <v>36000</v>
      </c>
      <c r="C767">
        <v>197170</v>
      </c>
    </row>
    <row r="768" spans="2:3" x14ac:dyDescent="0.3">
      <c r="B768">
        <v>21070</v>
      </c>
      <c r="C768">
        <v>35440</v>
      </c>
    </row>
    <row r="769" spans="2:3" x14ac:dyDescent="0.3">
      <c r="B769">
        <v>43270</v>
      </c>
      <c r="C769">
        <v>41030</v>
      </c>
    </row>
    <row r="770" spans="2:3" x14ac:dyDescent="0.3">
      <c r="B770">
        <v>31960</v>
      </c>
      <c r="C770">
        <v>42490</v>
      </c>
    </row>
    <row r="771" spans="2:3" x14ac:dyDescent="0.3">
      <c r="B771">
        <v>45390</v>
      </c>
      <c r="C771">
        <v>140260</v>
      </c>
    </row>
    <row r="772" spans="2:3" x14ac:dyDescent="0.3">
      <c r="B772">
        <v>45410</v>
      </c>
      <c r="C772">
        <v>68930</v>
      </c>
    </row>
    <row r="773" spans="2:3" x14ac:dyDescent="0.3">
      <c r="B773">
        <v>49500</v>
      </c>
      <c r="C773">
        <v>61250</v>
      </c>
    </row>
    <row r="774" spans="2:3" x14ac:dyDescent="0.3">
      <c r="B774">
        <v>22350</v>
      </c>
      <c r="C774">
        <v>36690</v>
      </c>
    </row>
    <row r="775" spans="2:3" x14ac:dyDescent="0.3">
      <c r="B775">
        <v>18590</v>
      </c>
      <c r="C775">
        <v>100080</v>
      </c>
    </row>
    <row r="776" spans="2:3" x14ac:dyDescent="0.3">
      <c r="B776">
        <v>187110</v>
      </c>
      <c r="C776">
        <v>46390</v>
      </c>
    </row>
    <row r="777" spans="2:3" x14ac:dyDescent="0.3">
      <c r="B777">
        <v>161240</v>
      </c>
      <c r="C777">
        <v>78980</v>
      </c>
    </row>
    <row r="778" spans="2:3" x14ac:dyDescent="0.3">
      <c r="B778">
        <v>182130</v>
      </c>
      <c r="C778">
        <v>131420</v>
      </c>
    </row>
    <row r="779" spans="2:3" x14ac:dyDescent="0.3">
      <c r="B779">
        <v>83800</v>
      </c>
      <c r="C779">
        <v>53630</v>
      </c>
    </row>
    <row r="780" spans="2:3" x14ac:dyDescent="0.3">
      <c r="B780">
        <v>12230</v>
      </c>
      <c r="C780">
        <v>50710</v>
      </c>
    </row>
    <row r="781" spans="2:3" x14ac:dyDescent="0.3">
      <c r="B781">
        <v>11180</v>
      </c>
      <c r="C781">
        <v>136950</v>
      </c>
    </row>
    <row r="782" spans="2:3" x14ac:dyDescent="0.3">
      <c r="B782">
        <v>135770</v>
      </c>
      <c r="C782">
        <v>134020</v>
      </c>
    </row>
    <row r="783" spans="2:3" x14ac:dyDescent="0.3">
      <c r="B783">
        <v>21540</v>
      </c>
      <c r="C783">
        <v>63770</v>
      </c>
    </row>
    <row r="784" spans="2:3" x14ac:dyDescent="0.3">
      <c r="B784">
        <v>35060</v>
      </c>
      <c r="C784">
        <v>54290</v>
      </c>
    </row>
    <row r="785" spans="2:3" x14ac:dyDescent="0.3">
      <c r="B785">
        <v>23720</v>
      </c>
      <c r="C785">
        <v>27850</v>
      </c>
    </row>
    <row r="786" spans="2:3" x14ac:dyDescent="0.3">
      <c r="B786">
        <v>102310</v>
      </c>
      <c r="C786">
        <v>46140</v>
      </c>
    </row>
    <row r="787" spans="2:3" x14ac:dyDescent="0.3">
      <c r="B787">
        <v>38670</v>
      </c>
      <c r="C787">
        <v>26100</v>
      </c>
    </row>
    <row r="788" spans="2:3" x14ac:dyDescent="0.3">
      <c r="B788">
        <v>46950</v>
      </c>
      <c r="C788">
        <v>47240</v>
      </c>
    </row>
    <row r="789" spans="2:3" x14ac:dyDescent="0.3">
      <c r="B789">
        <v>171230</v>
      </c>
      <c r="C789">
        <v>61790</v>
      </c>
    </row>
    <row r="790" spans="2:3" x14ac:dyDescent="0.3">
      <c r="B790">
        <v>39040</v>
      </c>
      <c r="C790">
        <v>61200</v>
      </c>
    </row>
    <row r="791" spans="2:3" x14ac:dyDescent="0.3">
      <c r="B791">
        <v>119160</v>
      </c>
      <c r="C791">
        <v>105960</v>
      </c>
    </row>
    <row r="792" spans="2:3" x14ac:dyDescent="0.3">
      <c r="B792">
        <v>45340</v>
      </c>
      <c r="C792">
        <v>54670</v>
      </c>
    </row>
    <row r="793" spans="2:3" x14ac:dyDescent="0.3">
      <c r="B793">
        <v>85000</v>
      </c>
      <c r="C793">
        <v>29960</v>
      </c>
    </row>
    <row r="794" spans="2:3" x14ac:dyDescent="0.3">
      <c r="B794">
        <v>23870</v>
      </c>
      <c r="C794">
        <v>99980</v>
      </c>
    </row>
    <row r="795" spans="2:3" x14ac:dyDescent="0.3">
      <c r="B795">
        <v>16110</v>
      </c>
      <c r="C795">
        <v>109200</v>
      </c>
    </row>
    <row r="796" spans="2:3" x14ac:dyDescent="0.3">
      <c r="B796">
        <v>20290</v>
      </c>
      <c r="C796">
        <v>40810</v>
      </c>
    </row>
    <row r="797" spans="2:3" x14ac:dyDescent="0.3">
      <c r="B797">
        <v>66870</v>
      </c>
      <c r="C797">
        <v>23940</v>
      </c>
    </row>
    <row r="798" spans="2:3" x14ac:dyDescent="0.3">
      <c r="B798">
        <v>40780</v>
      </c>
      <c r="C798">
        <v>39040</v>
      </c>
    </row>
    <row r="799" spans="2:3" x14ac:dyDescent="0.3">
      <c r="B799">
        <v>62320</v>
      </c>
      <c r="C799">
        <v>29500</v>
      </c>
    </row>
    <row r="800" spans="2:3" x14ac:dyDescent="0.3">
      <c r="B800">
        <v>132470</v>
      </c>
      <c r="C800">
        <v>35780</v>
      </c>
    </row>
    <row r="801" spans="2:3" x14ac:dyDescent="0.3">
      <c r="B801">
        <v>57690</v>
      </c>
      <c r="C801">
        <v>42840</v>
      </c>
    </row>
    <row r="802" spans="2:3" x14ac:dyDescent="0.3">
      <c r="B802">
        <v>167990</v>
      </c>
      <c r="C802">
        <v>75530</v>
      </c>
    </row>
    <row r="803" spans="2:3" x14ac:dyDescent="0.3">
      <c r="B803">
        <v>36290</v>
      </c>
      <c r="C803">
        <v>173280</v>
      </c>
    </row>
    <row r="804" spans="2:3" x14ac:dyDescent="0.3">
      <c r="B804">
        <v>93620</v>
      </c>
      <c r="C804">
        <v>147320</v>
      </c>
    </row>
    <row r="805" spans="2:3" x14ac:dyDescent="0.3">
      <c r="B805">
        <v>32290</v>
      </c>
      <c r="C805">
        <v>92780</v>
      </c>
    </row>
    <row r="806" spans="2:3" x14ac:dyDescent="0.3">
      <c r="B806">
        <v>197010</v>
      </c>
      <c r="C806">
        <v>13590</v>
      </c>
    </row>
    <row r="807" spans="2:3" x14ac:dyDescent="0.3">
      <c r="B807">
        <v>12610</v>
      </c>
      <c r="C807">
        <v>47790</v>
      </c>
    </row>
    <row r="808" spans="2:3" x14ac:dyDescent="0.3">
      <c r="B808">
        <v>58100</v>
      </c>
      <c r="C808">
        <v>164220</v>
      </c>
    </row>
    <row r="809" spans="2:3" x14ac:dyDescent="0.3">
      <c r="B809">
        <v>44000</v>
      </c>
      <c r="C809">
        <v>29960</v>
      </c>
    </row>
    <row r="810" spans="2:3" x14ac:dyDescent="0.3">
      <c r="B810">
        <v>20660</v>
      </c>
      <c r="C810">
        <v>20990</v>
      </c>
    </row>
    <row r="811" spans="2:3" x14ac:dyDescent="0.3">
      <c r="B811">
        <v>41620</v>
      </c>
      <c r="C811">
        <v>56470</v>
      </c>
    </row>
    <row r="812" spans="2:3" x14ac:dyDescent="0.3">
      <c r="B812">
        <v>21270</v>
      </c>
      <c r="C812">
        <v>34200</v>
      </c>
    </row>
    <row r="813" spans="2:3" x14ac:dyDescent="0.3">
      <c r="B813">
        <v>27420</v>
      </c>
      <c r="C813">
        <v>35000</v>
      </c>
    </row>
    <row r="814" spans="2:3" x14ac:dyDescent="0.3">
      <c r="B814">
        <v>137570</v>
      </c>
      <c r="C814">
        <v>171690</v>
      </c>
    </row>
    <row r="815" spans="2:3" x14ac:dyDescent="0.3">
      <c r="B815">
        <v>84630</v>
      </c>
      <c r="C815">
        <v>92040</v>
      </c>
    </row>
    <row r="816" spans="2:3" x14ac:dyDescent="0.3">
      <c r="B816">
        <v>31620</v>
      </c>
      <c r="C816">
        <v>39750</v>
      </c>
    </row>
    <row r="817" spans="2:3" x14ac:dyDescent="0.3">
      <c r="B817">
        <v>34200</v>
      </c>
      <c r="C817">
        <v>107930</v>
      </c>
    </row>
    <row r="818" spans="2:3" x14ac:dyDescent="0.3">
      <c r="B818">
        <v>43730</v>
      </c>
      <c r="C818">
        <v>100960</v>
      </c>
    </row>
    <row r="819" spans="2:3" x14ac:dyDescent="0.3">
      <c r="B819">
        <v>12740</v>
      </c>
      <c r="C819">
        <v>36460</v>
      </c>
    </row>
    <row r="820" spans="2:3" x14ac:dyDescent="0.3">
      <c r="B820">
        <v>104660</v>
      </c>
      <c r="C820">
        <v>108510</v>
      </c>
    </row>
    <row r="821" spans="2:3" x14ac:dyDescent="0.3">
      <c r="B821">
        <v>29090</v>
      </c>
      <c r="C821">
        <v>21090</v>
      </c>
    </row>
    <row r="822" spans="2:3" x14ac:dyDescent="0.3">
      <c r="B822">
        <v>45990</v>
      </c>
      <c r="C822">
        <v>37220</v>
      </c>
    </row>
    <row r="823" spans="2:3" x14ac:dyDescent="0.3">
      <c r="B823">
        <v>24040</v>
      </c>
      <c r="C823">
        <v>93800</v>
      </c>
    </row>
    <row r="824" spans="2:3" x14ac:dyDescent="0.3">
      <c r="B824">
        <v>31720</v>
      </c>
      <c r="C824">
        <v>54860</v>
      </c>
    </row>
    <row r="825" spans="2:3" x14ac:dyDescent="0.3">
      <c r="B825">
        <v>102090</v>
      </c>
      <c r="C825">
        <v>165980</v>
      </c>
    </row>
    <row r="826" spans="2:3" x14ac:dyDescent="0.3">
      <c r="B826">
        <v>31800</v>
      </c>
      <c r="C826">
        <v>66510</v>
      </c>
    </row>
    <row r="827" spans="2:3" x14ac:dyDescent="0.3">
      <c r="B827">
        <v>112440</v>
      </c>
      <c r="C827">
        <v>23450</v>
      </c>
    </row>
    <row r="828" spans="2:3" x14ac:dyDescent="0.3">
      <c r="B828">
        <v>160320</v>
      </c>
      <c r="C828">
        <v>53010</v>
      </c>
    </row>
    <row r="829" spans="2:3" x14ac:dyDescent="0.3">
      <c r="B829">
        <v>83760</v>
      </c>
      <c r="C829">
        <v>49000</v>
      </c>
    </row>
    <row r="830" spans="2:3" x14ac:dyDescent="0.3">
      <c r="B830">
        <v>86060</v>
      </c>
      <c r="C830">
        <v>170070</v>
      </c>
    </row>
    <row r="831" spans="2:3" x14ac:dyDescent="0.3">
      <c r="B831">
        <v>144110</v>
      </c>
      <c r="C831">
        <v>57650</v>
      </c>
    </row>
    <row r="832" spans="2:3" x14ac:dyDescent="0.3">
      <c r="B832">
        <v>97150</v>
      </c>
      <c r="C832">
        <v>20330</v>
      </c>
    </row>
    <row r="833" spans="2:3" x14ac:dyDescent="0.3">
      <c r="B833">
        <v>22960</v>
      </c>
      <c r="C833">
        <v>86200</v>
      </c>
    </row>
    <row r="834" spans="2:3" x14ac:dyDescent="0.3">
      <c r="B834">
        <v>24300</v>
      </c>
      <c r="C834">
        <v>20640</v>
      </c>
    </row>
    <row r="835" spans="2:3" x14ac:dyDescent="0.3">
      <c r="B835">
        <v>63920</v>
      </c>
      <c r="C835">
        <v>40350</v>
      </c>
    </row>
    <row r="836" spans="2:3" x14ac:dyDescent="0.3">
      <c r="B836">
        <v>97140</v>
      </c>
      <c r="C836">
        <v>38380</v>
      </c>
    </row>
    <row r="837" spans="2:3" x14ac:dyDescent="0.3">
      <c r="B837">
        <v>101690</v>
      </c>
      <c r="C837">
        <v>45910</v>
      </c>
    </row>
    <row r="838" spans="2:3" x14ac:dyDescent="0.3">
      <c r="B838">
        <v>40870</v>
      </c>
      <c r="C838">
        <v>25610</v>
      </c>
    </row>
    <row r="839" spans="2:3" x14ac:dyDescent="0.3">
      <c r="B839">
        <v>23670</v>
      </c>
      <c r="C839">
        <v>15630</v>
      </c>
    </row>
    <row r="840" spans="2:3" x14ac:dyDescent="0.3">
      <c r="B840">
        <v>99240</v>
      </c>
      <c r="C840">
        <v>48980</v>
      </c>
    </row>
    <row r="841" spans="2:3" x14ac:dyDescent="0.3">
      <c r="B841">
        <v>68150</v>
      </c>
      <c r="C841">
        <v>47890</v>
      </c>
    </row>
    <row r="842" spans="2:3" x14ac:dyDescent="0.3">
      <c r="B842">
        <v>82370</v>
      </c>
      <c r="C842">
        <v>65490</v>
      </c>
    </row>
    <row r="843" spans="2:3" x14ac:dyDescent="0.3">
      <c r="B843">
        <v>50630</v>
      </c>
      <c r="C843">
        <v>23620</v>
      </c>
    </row>
    <row r="844" spans="2:3" x14ac:dyDescent="0.3">
      <c r="B844">
        <v>46390</v>
      </c>
      <c r="C844">
        <v>163280</v>
      </c>
    </row>
    <row r="845" spans="2:3" x14ac:dyDescent="0.3">
      <c r="B845">
        <v>48760</v>
      </c>
      <c r="C845">
        <v>166060</v>
      </c>
    </row>
    <row r="846" spans="2:3" x14ac:dyDescent="0.3">
      <c r="B846">
        <v>112450</v>
      </c>
      <c r="C846">
        <v>22720</v>
      </c>
    </row>
    <row r="847" spans="2:3" x14ac:dyDescent="0.3">
      <c r="B847">
        <v>57690</v>
      </c>
      <c r="C847">
        <v>20180</v>
      </c>
    </row>
    <row r="848" spans="2:3" x14ac:dyDescent="0.3">
      <c r="B848">
        <v>43850</v>
      </c>
      <c r="C848">
        <v>70830</v>
      </c>
    </row>
    <row r="849" spans="2:3" x14ac:dyDescent="0.3">
      <c r="B849">
        <v>46630</v>
      </c>
      <c r="C849">
        <v>23080</v>
      </c>
    </row>
    <row r="850" spans="2:3" x14ac:dyDescent="0.3">
      <c r="B850">
        <v>32110</v>
      </c>
      <c r="C850">
        <v>48410</v>
      </c>
    </row>
    <row r="851" spans="2:3" x14ac:dyDescent="0.3">
      <c r="B851">
        <v>30690</v>
      </c>
      <c r="C851">
        <v>42850</v>
      </c>
    </row>
    <row r="852" spans="2:3" x14ac:dyDescent="0.3">
      <c r="B852">
        <v>57700</v>
      </c>
      <c r="C852">
        <v>43200</v>
      </c>
    </row>
    <row r="853" spans="2:3" x14ac:dyDescent="0.3">
      <c r="B853">
        <v>77560</v>
      </c>
      <c r="C853">
        <v>21320</v>
      </c>
    </row>
    <row r="854" spans="2:3" x14ac:dyDescent="0.3">
      <c r="B854">
        <v>39360</v>
      </c>
      <c r="C854">
        <v>101240</v>
      </c>
    </row>
    <row r="855" spans="2:3" x14ac:dyDescent="0.3">
      <c r="B855">
        <v>79450</v>
      </c>
      <c r="C855">
        <v>52070</v>
      </c>
    </row>
    <row r="856" spans="2:3" x14ac:dyDescent="0.3">
      <c r="B856">
        <v>37600</v>
      </c>
      <c r="C856">
        <v>164370</v>
      </c>
    </row>
    <row r="857" spans="2:3" x14ac:dyDescent="0.3">
      <c r="B857">
        <v>35170</v>
      </c>
      <c r="C857">
        <v>40690</v>
      </c>
    </row>
    <row r="858" spans="2:3" x14ac:dyDescent="0.3">
      <c r="B858">
        <v>25800</v>
      </c>
      <c r="C858">
        <v>74410</v>
      </c>
    </row>
    <row r="859" spans="2:3" x14ac:dyDescent="0.3">
      <c r="B859">
        <v>21660</v>
      </c>
      <c r="C859">
        <v>58780</v>
      </c>
    </row>
    <row r="860" spans="2:3" x14ac:dyDescent="0.3">
      <c r="B860">
        <v>52060</v>
      </c>
      <c r="C860">
        <v>64390</v>
      </c>
    </row>
    <row r="861" spans="2:3" x14ac:dyDescent="0.3">
      <c r="B861">
        <v>164130</v>
      </c>
      <c r="C861">
        <v>24510</v>
      </c>
    </row>
    <row r="862" spans="2:3" x14ac:dyDescent="0.3">
      <c r="B862">
        <v>54330</v>
      </c>
      <c r="C862">
        <v>60770</v>
      </c>
    </row>
    <row r="863" spans="2:3" x14ac:dyDescent="0.3">
      <c r="B863">
        <v>68420</v>
      </c>
      <c r="C863">
        <v>24500</v>
      </c>
    </row>
    <row r="864" spans="2:3" x14ac:dyDescent="0.3">
      <c r="B864">
        <v>176030</v>
      </c>
      <c r="C864">
        <v>92500</v>
      </c>
    </row>
    <row r="865" spans="2:3" x14ac:dyDescent="0.3">
      <c r="B865">
        <v>55050</v>
      </c>
      <c r="C865">
        <v>20740</v>
      </c>
    </row>
    <row r="866" spans="2:3" x14ac:dyDescent="0.3">
      <c r="B866">
        <v>54700</v>
      </c>
      <c r="C866">
        <v>48550</v>
      </c>
    </row>
    <row r="867" spans="2:3" x14ac:dyDescent="0.3">
      <c r="B867">
        <v>70820</v>
      </c>
      <c r="C867">
        <v>29720</v>
      </c>
    </row>
    <row r="868" spans="2:3" x14ac:dyDescent="0.3">
      <c r="B868">
        <v>27280</v>
      </c>
      <c r="C868">
        <v>195860</v>
      </c>
    </row>
    <row r="869" spans="2:3" x14ac:dyDescent="0.3">
      <c r="B869">
        <v>53680</v>
      </c>
      <c r="C869">
        <v>41980</v>
      </c>
    </row>
    <row r="870" spans="2:3" x14ac:dyDescent="0.3">
      <c r="B870">
        <v>31950</v>
      </c>
      <c r="C870">
        <v>47230</v>
      </c>
    </row>
    <row r="871" spans="2:3" x14ac:dyDescent="0.3">
      <c r="B871">
        <v>39890</v>
      </c>
      <c r="C871">
        <v>61420</v>
      </c>
    </row>
    <row r="872" spans="2:3" x14ac:dyDescent="0.3">
      <c r="B872">
        <v>39860</v>
      </c>
      <c r="C872">
        <v>88530</v>
      </c>
    </row>
    <row r="873" spans="2:3" x14ac:dyDescent="0.3">
      <c r="B873">
        <v>49300</v>
      </c>
      <c r="C873">
        <v>193310</v>
      </c>
    </row>
    <row r="874" spans="2:3" x14ac:dyDescent="0.3">
      <c r="B874">
        <v>107480</v>
      </c>
      <c r="C874">
        <v>20730</v>
      </c>
    </row>
    <row r="875" spans="2:3" x14ac:dyDescent="0.3">
      <c r="B875">
        <v>15550</v>
      </c>
      <c r="C875">
        <v>196130</v>
      </c>
    </row>
    <row r="876" spans="2:3" x14ac:dyDescent="0.3">
      <c r="B876">
        <v>28620</v>
      </c>
      <c r="C876">
        <v>34070</v>
      </c>
    </row>
    <row r="877" spans="2:3" x14ac:dyDescent="0.3">
      <c r="B877">
        <v>61340</v>
      </c>
      <c r="C877">
        <v>175670</v>
      </c>
    </row>
    <row r="878" spans="2:3" x14ac:dyDescent="0.3">
      <c r="B878">
        <v>32950</v>
      </c>
      <c r="C878">
        <v>24080</v>
      </c>
    </row>
    <row r="879" spans="2:3" x14ac:dyDescent="0.3">
      <c r="B879">
        <v>52380</v>
      </c>
      <c r="C879">
        <v>28140</v>
      </c>
    </row>
    <row r="880" spans="2:3" x14ac:dyDescent="0.3">
      <c r="B880">
        <v>96100</v>
      </c>
      <c r="C880">
        <v>33120</v>
      </c>
    </row>
    <row r="881" spans="2:3" x14ac:dyDescent="0.3">
      <c r="B881">
        <v>97560</v>
      </c>
      <c r="C881">
        <v>190490</v>
      </c>
    </row>
    <row r="882" spans="2:3" x14ac:dyDescent="0.3">
      <c r="B882">
        <v>49680</v>
      </c>
      <c r="C882">
        <v>21410</v>
      </c>
    </row>
    <row r="883" spans="2:3" x14ac:dyDescent="0.3">
      <c r="B883">
        <v>71400</v>
      </c>
      <c r="C883">
        <v>53320</v>
      </c>
    </row>
    <row r="884" spans="2:3" x14ac:dyDescent="0.3">
      <c r="B884">
        <v>29320</v>
      </c>
      <c r="C884">
        <v>47240</v>
      </c>
    </row>
    <row r="885" spans="2:3" x14ac:dyDescent="0.3">
      <c r="B885">
        <v>51470</v>
      </c>
      <c r="C885">
        <v>53770</v>
      </c>
    </row>
    <row r="886" spans="2:3" x14ac:dyDescent="0.3">
      <c r="B886">
        <v>24680</v>
      </c>
      <c r="C886">
        <v>40660</v>
      </c>
    </row>
    <row r="887" spans="2:3" x14ac:dyDescent="0.3">
      <c r="B887">
        <v>81610</v>
      </c>
      <c r="C887">
        <v>52080</v>
      </c>
    </row>
    <row r="888" spans="2:3" x14ac:dyDescent="0.3">
      <c r="B888">
        <v>21090</v>
      </c>
      <c r="C888">
        <v>48770</v>
      </c>
    </row>
    <row r="889" spans="2:3" x14ac:dyDescent="0.3">
      <c r="B889">
        <v>52940</v>
      </c>
      <c r="C889">
        <v>15690</v>
      </c>
    </row>
    <row r="890" spans="2:3" x14ac:dyDescent="0.3">
      <c r="B890">
        <v>22890</v>
      </c>
      <c r="C890">
        <v>196580</v>
      </c>
    </row>
    <row r="891" spans="2:3" x14ac:dyDescent="0.3">
      <c r="B891">
        <v>40010</v>
      </c>
      <c r="C891">
        <v>104350</v>
      </c>
    </row>
    <row r="892" spans="2:3" x14ac:dyDescent="0.3">
      <c r="B892">
        <v>35390</v>
      </c>
      <c r="C892">
        <v>41480</v>
      </c>
    </row>
    <row r="893" spans="2:3" x14ac:dyDescent="0.3">
      <c r="B893">
        <v>23980</v>
      </c>
      <c r="C893">
        <v>57680</v>
      </c>
    </row>
    <row r="894" spans="2:3" x14ac:dyDescent="0.3">
      <c r="B894">
        <v>131160</v>
      </c>
      <c r="C894">
        <v>50420</v>
      </c>
    </row>
    <row r="895" spans="2:3" x14ac:dyDescent="0.3">
      <c r="B895">
        <v>24380</v>
      </c>
      <c r="C895">
        <v>103060</v>
      </c>
    </row>
    <row r="896" spans="2:3" x14ac:dyDescent="0.3">
      <c r="B896">
        <v>96670</v>
      </c>
      <c r="C896">
        <v>57430</v>
      </c>
    </row>
    <row r="897" spans="2:3" x14ac:dyDescent="0.3">
      <c r="B897">
        <v>27050</v>
      </c>
      <c r="C897">
        <v>152020</v>
      </c>
    </row>
    <row r="898" spans="2:3" x14ac:dyDescent="0.3">
      <c r="B898">
        <v>44480</v>
      </c>
      <c r="C898">
        <v>54400</v>
      </c>
    </row>
    <row r="899" spans="2:3" x14ac:dyDescent="0.3">
      <c r="B899">
        <v>54050</v>
      </c>
      <c r="C899">
        <v>58690</v>
      </c>
    </row>
    <row r="900" spans="2:3" x14ac:dyDescent="0.3">
      <c r="B900">
        <v>15140</v>
      </c>
      <c r="C900">
        <v>80080</v>
      </c>
    </row>
    <row r="901" spans="2:3" x14ac:dyDescent="0.3">
      <c r="B901">
        <v>29560</v>
      </c>
      <c r="C901">
        <v>52950</v>
      </c>
    </row>
    <row r="902" spans="2:3" x14ac:dyDescent="0.3">
      <c r="B902">
        <v>51540</v>
      </c>
      <c r="C902">
        <v>132690</v>
      </c>
    </row>
    <row r="903" spans="2:3" x14ac:dyDescent="0.3">
      <c r="B903">
        <v>38120</v>
      </c>
      <c r="C903">
        <v>27830</v>
      </c>
    </row>
    <row r="904" spans="2:3" x14ac:dyDescent="0.3">
      <c r="B904">
        <v>21050</v>
      </c>
      <c r="C904">
        <v>20130</v>
      </c>
    </row>
    <row r="905" spans="2:3" x14ac:dyDescent="0.3">
      <c r="B905">
        <v>27060</v>
      </c>
      <c r="C905">
        <v>139660</v>
      </c>
    </row>
    <row r="906" spans="2:3" x14ac:dyDescent="0.3">
      <c r="B906">
        <v>132250</v>
      </c>
      <c r="C906">
        <v>43740</v>
      </c>
    </row>
    <row r="907" spans="2:3" x14ac:dyDescent="0.3">
      <c r="B907">
        <v>28040</v>
      </c>
      <c r="C907">
        <v>45810</v>
      </c>
    </row>
    <row r="908" spans="2:3" x14ac:dyDescent="0.3">
      <c r="B908">
        <v>196650</v>
      </c>
      <c r="C908">
        <v>47350</v>
      </c>
    </row>
    <row r="909" spans="2:3" x14ac:dyDescent="0.3">
      <c r="B909">
        <v>10810</v>
      </c>
      <c r="C909">
        <v>41870</v>
      </c>
    </row>
    <row r="910" spans="2:3" x14ac:dyDescent="0.3">
      <c r="B910">
        <v>47880</v>
      </c>
      <c r="C910">
        <v>54760</v>
      </c>
    </row>
    <row r="911" spans="2:3" x14ac:dyDescent="0.3">
      <c r="B911">
        <v>171740</v>
      </c>
      <c r="C911">
        <v>25870</v>
      </c>
    </row>
    <row r="912" spans="2:3" x14ac:dyDescent="0.3">
      <c r="B912">
        <v>133480</v>
      </c>
      <c r="C912">
        <v>24400</v>
      </c>
    </row>
    <row r="913" spans="2:3" x14ac:dyDescent="0.3">
      <c r="B913">
        <v>25440</v>
      </c>
      <c r="C913">
        <v>159720</v>
      </c>
    </row>
    <row r="914" spans="2:3" x14ac:dyDescent="0.3">
      <c r="B914">
        <v>68340</v>
      </c>
      <c r="C914">
        <v>153790</v>
      </c>
    </row>
    <row r="915" spans="2:3" x14ac:dyDescent="0.3">
      <c r="B915">
        <v>57360</v>
      </c>
      <c r="C915">
        <v>53470</v>
      </c>
    </row>
    <row r="916" spans="2:3" x14ac:dyDescent="0.3">
      <c r="B916">
        <v>22260</v>
      </c>
      <c r="C916">
        <v>33060</v>
      </c>
    </row>
    <row r="917" spans="2:3" x14ac:dyDescent="0.3">
      <c r="B917">
        <v>98540</v>
      </c>
      <c r="C917">
        <v>70050</v>
      </c>
    </row>
    <row r="918" spans="2:3" x14ac:dyDescent="0.3">
      <c r="B918">
        <v>53800</v>
      </c>
      <c r="C918">
        <v>26550</v>
      </c>
    </row>
    <row r="919" spans="2:3" x14ac:dyDescent="0.3">
      <c r="B919">
        <v>51510</v>
      </c>
      <c r="C919">
        <v>35370</v>
      </c>
    </row>
    <row r="920" spans="2:3" x14ac:dyDescent="0.3">
      <c r="B920">
        <v>21330</v>
      </c>
      <c r="C920">
        <v>108830</v>
      </c>
    </row>
    <row r="921" spans="2:3" x14ac:dyDescent="0.3">
      <c r="B921">
        <v>30650</v>
      </c>
      <c r="C921">
        <v>20280</v>
      </c>
    </row>
    <row r="922" spans="2:3" x14ac:dyDescent="0.3">
      <c r="B922">
        <v>23670</v>
      </c>
      <c r="C922">
        <v>95250</v>
      </c>
    </row>
    <row r="923" spans="2:3" x14ac:dyDescent="0.3">
      <c r="B923">
        <v>52040</v>
      </c>
      <c r="C923">
        <v>29290</v>
      </c>
    </row>
    <row r="924" spans="2:3" x14ac:dyDescent="0.3">
      <c r="B924">
        <v>96790</v>
      </c>
      <c r="C924">
        <v>22750</v>
      </c>
    </row>
    <row r="925" spans="2:3" x14ac:dyDescent="0.3">
      <c r="B925">
        <v>104480</v>
      </c>
      <c r="C925">
        <v>78790</v>
      </c>
    </row>
    <row r="926" spans="2:3" x14ac:dyDescent="0.3">
      <c r="B926">
        <v>75100</v>
      </c>
      <c r="C926">
        <v>44010</v>
      </c>
    </row>
    <row r="927" spans="2:3" x14ac:dyDescent="0.3">
      <c r="B927">
        <v>11290</v>
      </c>
      <c r="C927">
        <v>92410</v>
      </c>
    </row>
    <row r="928" spans="2:3" x14ac:dyDescent="0.3">
      <c r="B928">
        <v>44400</v>
      </c>
      <c r="C928">
        <v>29740</v>
      </c>
    </row>
    <row r="929" spans="2:3" x14ac:dyDescent="0.3">
      <c r="B929">
        <v>46170</v>
      </c>
      <c r="C929">
        <v>45020</v>
      </c>
    </row>
    <row r="930" spans="2:3" x14ac:dyDescent="0.3">
      <c r="B930">
        <v>26470</v>
      </c>
      <c r="C930">
        <v>129360</v>
      </c>
    </row>
    <row r="931" spans="2:3" x14ac:dyDescent="0.3">
      <c r="B931">
        <v>37480</v>
      </c>
      <c r="C931">
        <v>23050</v>
      </c>
    </row>
    <row r="932" spans="2:3" x14ac:dyDescent="0.3">
      <c r="B932">
        <v>39770</v>
      </c>
      <c r="C932">
        <v>167040</v>
      </c>
    </row>
    <row r="933" spans="2:3" x14ac:dyDescent="0.3">
      <c r="B933">
        <v>54100</v>
      </c>
      <c r="C933">
        <v>34330</v>
      </c>
    </row>
    <row r="934" spans="2:3" x14ac:dyDescent="0.3">
      <c r="B934">
        <v>28370</v>
      </c>
      <c r="C934">
        <v>34770</v>
      </c>
    </row>
    <row r="935" spans="2:3" x14ac:dyDescent="0.3">
      <c r="B935">
        <v>24060</v>
      </c>
      <c r="C935">
        <v>64300</v>
      </c>
    </row>
    <row r="936" spans="2:3" x14ac:dyDescent="0.3">
      <c r="B936">
        <v>41080</v>
      </c>
      <c r="C936">
        <v>65160</v>
      </c>
    </row>
    <row r="937" spans="2:3" x14ac:dyDescent="0.3">
      <c r="B937">
        <v>49070</v>
      </c>
      <c r="C937">
        <v>39070</v>
      </c>
    </row>
    <row r="938" spans="2:3" x14ac:dyDescent="0.3">
      <c r="B938">
        <v>34820</v>
      </c>
      <c r="C938">
        <v>55620</v>
      </c>
    </row>
    <row r="939" spans="2:3" x14ac:dyDescent="0.3">
      <c r="B939">
        <v>47870</v>
      </c>
      <c r="C939">
        <v>68830</v>
      </c>
    </row>
    <row r="940" spans="2:3" x14ac:dyDescent="0.3">
      <c r="B940">
        <v>188800</v>
      </c>
      <c r="C940">
        <v>49780</v>
      </c>
    </row>
    <row r="941" spans="2:3" x14ac:dyDescent="0.3">
      <c r="B941">
        <v>67120</v>
      </c>
      <c r="C941">
        <v>103680</v>
      </c>
    </row>
    <row r="942" spans="2:3" x14ac:dyDescent="0.3">
      <c r="B942">
        <v>24390</v>
      </c>
      <c r="C942">
        <v>67350</v>
      </c>
    </row>
    <row r="943" spans="2:3" x14ac:dyDescent="0.3">
      <c r="B943">
        <v>66520</v>
      </c>
      <c r="C943">
        <v>64720</v>
      </c>
    </row>
    <row r="944" spans="2:3" x14ac:dyDescent="0.3">
      <c r="B944">
        <v>20010</v>
      </c>
      <c r="C944">
        <v>198330</v>
      </c>
    </row>
    <row r="945" spans="2:3" x14ac:dyDescent="0.3">
      <c r="B945">
        <v>24260</v>
      </c>
      <c r="C945">
        <v>21450</v>
      </c>
    </row>
    <row r="946" spans="2:3" x14ac:dyDescent="0.3">
      <c r="B946">
        <v>99800</v>
      </c>
      <c r="C946">
        <v>21800</v>
      </c>
    </row>
    <row r="947" spans="2:3" x14ac:dyDescent="0.3">
      <c r="B947">
        <v>29350</v>
      </c>
      <c r="C947">
        <v>83460</v>
      </c>
    </row>
    <row r="948" spans="2:3" x14ac:dyDescent="0.3">
      <c r="B948">
        <v>40110</v>
      </c>
      <c r="C948">
        <v>34450</v>
      </c>
    </row>
    <row r="949" spans="2:3" x14ac:dyDescent="0.3">
      <c r="B949">
        <v>34070</v>
      </c>
      <c r="C949">
        <v>27600</v>
      </c>
    </row>
    <row r="950" spans="2:3" x14ac:dyDescent="0.3">
      <c r="B950">
        <v>12320</v>
      </c>
      <c r="C950">
        <v>62940</v>
      </c>
    </row>
    <row r="951" spans="2:3" x14ac:dyDescent="0.3">
      <c r="B951">
        <v>29600</v>
      </c>
      <c r="C951">
        <v>45070</v>
      </c>
    </row>
    <row r="952" spans="2:3" x14ac:dyDescent="0.3">
      <c r="B952">
        <v>102480</v>
      </c>
      <c r="C952">
        <v>27180</v>
      </c>
    </row>
    <row r="953" spans="2:3" x14ac:dyDescent="0.3">
      <c r="B953">
        <v>64650</v>
      </c>
      <c r="C953">
        <v>58110</v>
      </c>
    </row>
    <row r="954" spans="2:3" x14ac:dyDescent="0.3">
      <c r="B954">
        <v>22060</v>
      </c>
      <c r="C954">
        <v>24370</v>
      </c>
    </row>
    <row r="955" spans="2:3" x14ac:dyDescent="0.3">
      <c r="B955">
        <v>20860</v>
      </c>
      <c r="C955">
        <v>27660</v>
      </c>
    </row>
    <row r="956" spans="2:3" x14ac:dyDescent="0.3">
      <c r="B956">
        <v>34190</v>
      </c>
      <c r="C956">
        <v>190380</v>
      </c>
    </row>
    <row r="957" spans="2:3" x14ac:dyDescent="0.3">
      <c r="B957">
        <v>19510</v>
      </c>
      <c r="C957">
        <v>30550</v>
      </c>
    </row>
    <row r="958" spans="2:3" x14ac:dyDescent="0.3">
      <c r="B958">
        <v>22930</v>
      </c>
      <c r="C958">
        <v>129650</v>
      </c>
    </row>
    <row r="959" spans="2:3" x14ac:dyDescent="0.3">
      <c r="B959">
        <v>87260</v>
      </c>
      <c r="C959">
        <v>60290</v>
      </c>
    </row>
    <row r="960" spans="2:3" x14ac:dyDescent="0.3">
      <c r="B960">
        <v>45680</v>
      </c>
      <c r="C960">
        <v>26790</v>
      </c>
    </row>
    <row r="961" spans="2:3" x14ac:dyDescent="0.3">
      <c r="B961">
        <v>59930</v>
      </c>
      <c r="C961">
        <v>37020</v>
      </c>
    </row>
    <row r="962" spans="2:3" x14ac:dyDescent="0.3">
      <c r="B962">
        <v>64990</v>
      </c>
      <c r="C962">
        <v>54680</v>
      </c>
    </row>
    <row r="963" spans="2:3" x14ac:dyDescent="0.3">
      <c r="B963">
        <v>21940</v>
      </c>
      <c r="C963">
        <v>41890</v>
      </c>
    </row>
    <row r="964" spans="2:3" x14ac:dyDescent="0.3">
      <c r="B964">
        <v>54730</v>
      </c>
      <c r="C964">
        <v>193280</v>
      </c>
    </row>
    <row r="965" spans="2:3" x14ac:dyDescent="0.3">
      <c r="B965">
        <v>136640</v>
      </c>
      <c r="C965">
        <v>83210</v>
      </c>
    </row>
    <row r="966" spans="2:3" x14ac:dyDescent="0.3">
      <c r="B966">
        <v>102390</v>
      </c>
      <c r="C966">
        <v>23420</v>
      </c>
    </row>
    <row r="967" spans="2:3" x14ac:dyDescent="0.3">
      <c r="B967">
        <v>23220</v>
      </c>
      <c r="C967">
        <v>40710</v>
      </c>
    </row>
    <row r="968" spans="2:3" x14ac:dyDescent="0.3">
      <c r="B968">
        <v>20750</v>
      </c>
      <c r="C968">
        <v>58130</v>
      </c>
    </row>
    <row r="969" spans="2:3" x14ac:dyDescent="0.3">
      <c r="B969">
        <v>42210</v>
      </c>
      <c r="C969">
        <v>31430</v>
      </c>
    </row>
    <row r="970" spans="2:3" x14ac:dyDescent="0.3">
      <c r="B970">
        <v>138720</v>
      </c>
      <c r="C970">
        <v>20440</v>
      </c>
    </row>
    <row r="971" spans="2:3" x14ac:dyDescent="0.3">
      <c r="B971">
        <v>20730</v>
      </c>
      <c r="C971">
        <v>134640</v>
      </c>
    </row>
    <row r="972" spans="2:3" x14ac:dyDescent="0.3">
      <c r="B972">
        <v>29260</v>
      </c>
      <c r="C972">
        <v>79910</v>
      </c>
    </row>
    <row r="973" spans="2:3" x14ac:dyDescent="0.3">
      <c r="B973">
        <v>188440</v>
      </c>
      <c r="C973">
        <v>33770</v>
      </c>
    </row>
    <row r="974" spans="2:3" x14ac:dyDescent="0.3">
      <c r="B974">
        <v>181720</v>
      </c>
      <c r="C974">
        <v>55380</v>
      </c>
    </row>
    <row r="975" spans="2:3" x14ac:dyDescent="0.3">
      <c r="B975">
        <v>28890</v>
      </c>
      <c r="C975">
        <v>57620</v>
      </c>
    </row>
    <row r="976" spans="2:3" x14ac:dyDescent="0.3">
      <c r="B976">
        <v>60740</v>
      </c>
      <c r="C976">
        <v>25920</v>
      </c>
    </row>
    <row r="977" spans="2:3" x14ac:dyDescent="0.3">
      <c r="B977">
        <v>61720</v>
      </c>
      <c r="C977">
        <v>53460</v>
      </c>
    </row>
    <row r="978" spans="2:3" x14ac:dyDescent="0.3">
      <c r="B978">
        <v>23680</v>
      </c>
      <c r="C978">
        <v>42130</v>
      </c>
    </row>
    <row r="979" spans="2:3" x14ac:dyDescent="0.3">
      <c r="B979">
        <v>103120</v>
      </c>
      <c r="C979">
        <v>41270</v>
      </c>
    </row>
    <row r="980" spans="2:3" x14ac:dyDescent="0.3">
      <c r="B980">
        <v>45590</v>
      </c>
      <c r="C980">
        <v>68700</v>
      </c>
    </row>
    <row r="981" spans="2:3" x14ac:dyDescent="0.3">
      <c r="B981">
        <v>81890</v>
      </c>
      <c r="C981">
        <v>104470</v>
      </c>
    </row>
    <row r="982" spans="2:3" x14ac:dyDescent="0.3">
      <c r="B982">
        <v>106500</v>
      </c>
      <c r="C982">
        <v>21480</v>
      </c>
    </row>
    <row r="983" spans="2:3" x14ac:dyDescent="0.3">
      <c r="B983">
        <v>42000</v>
      </c>
      <c r="C983">
        <v>89260</v>
      </c>
    </row>
    <row r="984" spans="2:3" x14ac:dyDescent="0.3">
      <c r="B984">
        <v>26320</v>
      </c>
      <c r="C984">
        <v>65130</v>
      </c>
    </row>
    <row r="985" spans="2:3" x14ac:dyDescent="0.3">
      <c r="B985">
        <v>46680</v>
      </c>
      <c r="C985">
        <v>67990</v>
      </c>
    </row>
    <row r="986" spans="2:3" x14ac:dyDescent="0.3">
      <c r="B986">
        <v>22380</v>
      </c>
      <c r="C986">
        <v>162910</v>
      </c>
    </row>
    <row r="987" spans="2:3" x14ac:dyDescent="0.3">
      <c r="B987">
        <v>23060</v>
      </c>
      <c r="C987">
        <v>103330</v>
      </c>
    </row>
    <row r="988" spans="2:3" x14ac:dyDescent="0.3">
      <c r="B988">
        <v>89980</v>
      </c>
      <c r="C988">
        <v>68540</v>
      </c>
    </row>
    <row r="989" spans="2:3" x14ac:dyDescent="0.3">
      <c r="B989">
        <v>33460</v>
      </c>
      <c r="C989">
        <v>96370</v>
      </c>
    </row>
    <row r="990" spans="2:3" x14ac:dyDescent="0.3">
      <c r="B990">
        <v>22310</v>
      </c>
      <c r="C990">
        <v>35910</v>
      </c>
    </row>
    <row r="991" spans="2:3" x14ac:dyDescent="0.3">
      <c r="B991">
        <v>23230</v>
      </c>
      <c r="C991">
        <v>46840</v>
      </c>
    </row>
    <row r="992" spans="2:3" x14ac:dyDescent="0.3">
      <c r="B992">
        <v>27130</v>
      </c>
      <c r="C992">
        <v>157870</v>
      </c>
    </row>
    <row r="993" spans="2:3" x14ac:dyDescent="0.3">
      <c r="B993">
        <v>94390</v>
      </c>
      <c r="C993">
        <v>23350</v>
      </c>
    </row>
    <row r="994" spans="2:3" x14ac:dyDescent="0.3">
      <c r="B994">
        <v>25660</v>
      </c>
      <c r="C994">
        <v>69620</v>
      </c>
    </row>
    <row r="995" spans="2:3" x14ac:dyDescent="0.3">
      <c r="B995">
        <v>94190</v>
      </c>
      <c r="C995">
        <v>56750</v>
      </c>
    </row>
    <row r="996" spans="2:3" x14ac:dyDescent="0.3">
      <c r="B996">
        <v>86860</v>
      </c>
      <c r="C996">
        <v>23790</v>
      </c>
    </row>
    <row r="997" spans="2:3" x14ac:dyDescent="0.3">
      <c r="B997">
        <v>23250</v>
      </c>
      <c r="C997">
        <v>46480</v>
      </c>
    </row>
    <row r="998" spans="2:3" x14ac:dyDescent="0.3">
      <c r="B998">
        <v>30720</v>
      </c>
      <c r="C998">
        <v>29360</v>
      </c>
    </row>
    <row r="999" spans="2:3" x14ac:dyDescent="0.3">
      <c r="B999">
        <v>42570</v>
      </c>
      <c r="C999">
        <v>85780</v>
      </c>
    </row>
    <row r="1000" spans="2:3" x14ac:dyDescent="0.3">
      <c r="B1000">
        <v>22880</v>
      </c>
      <c r="C1000">
        <v>63840</v>
      </c>
    </row>
    <row r="1001" spans="2:3" x14ac:dyDescent="0.3">
      <c r="B1001">
        <v>23110</v>
      </c>
      <c r="C1001">
        <v>39680</v>
      </c>
    </row>
    <row r="1002" spans="2:3" x14ac:dyDescent="0.3">
      <c r="B1002">
        <v>36900</v>
      </c>
      <c r="C1002">
        <v>99070</v>
      </c>
    </row>
    <row r="1003" spans="2:3" x14ac:dyDescent="0.3">
      <c r="B1003">
        <v>27560</v>
      </c>
      <c r="C1003">
        <v>35400</v>
      </c>
    </row>
    <row r="1004" spans="2:3" x14ac:dyDescent="0.3">
      <c r="B1004">
        <v>190330</v>
      </c>
      <c r="C1004">
        <v>193920</v>
      </c>
    </row>
    <row r="1005" spans="2:3" x14ac:dyDescent="0.3">
      <c r="B1005">
        <v>137340</v>
      </c>
      <c r="C1005">
        <v>24390</v>
      </c>
    </row>
    <row r="1006" spans="2:3" x14ac:dyDescent="0.3">
      <c r="B1006">
        <v>59160</v>
      </c>
      <c r="C1006">
        <v>73140</v>
      </c>
    </row>
    <row r="1007" spans="2:3" x14ac:dyDescent="0.3">
      <c r="B1007">
        <v>65530</v>
      </c>
      <c r="C1007">
        <v>47740</v>
      </c>
    </row>
    <row r="1008" spans="2:3" x14ac:dyDescent="0.3">
      <c r="B1008">
        <v>38150</v>
      </c>
      <c r="C1008">
        <v>39020</v>
      </c>
    </row>
    <row r="1009" spans="2:3" x14ac:dyDescent="0.3">
      <c r="B1009">
        <v>23280</v>
      </c>
      <c r="C1009">
        <v>26620</v>
      </c>
    </row>
    <row r="1010" spans="2:3" x14ac:dyDescent="0.3">
      <c r="B1010">
        <v>21530</v>
      </c>
      <c r="C1010">
        <v>28560</v>
      </c>
    </row>
    <row r="1011" spans="2:3" x14ac:dyDescent="0.3">
      <c r="B1011">
        <v>48760</v>
      </c>
      <c r="C1011">
        <v>24720</v>
      </c>
    </row>
    <row r="1012" spans="2:3" x14ac:dyDescent="0.3">
      <c r="B1012">
        <v>59400</v>
      </c>
      <c r="C1012">
        <v>56730</v>
      </c>
    </row>
    <row r="1013" spans="2:3" x14ac:dyDescent="0.3">
      <c r="B1013">
        <v>59140</v>
      </c>
      <c r="C1013">
        <v>41970</v>
      </c>
    </row>
    <row r="1014" spans="2:3" x14ac:dyDescent="0.3">
      <c r="B1014">
        <v>121850</v>
      </c>
      <c r="C1014">
        <v>97130</v>
      </c>
    </row>
    <row r="1015" spans="2:3" x14ac:dyDescent="0.3">
      <c r="B1015">
        <v>87890</v>
      </c>
      <c r="C1015">
        <v>20620</v>
      </c>
    </row>
    <row r="1016" spans="2:3" x14ac:dyDescent="0.3">
      <c r="B1016">
        <v>23890</v>
      </c>
      <c r="C1016">
        <v>42840</v>
      </c>
    </row>
    <row r="1017" spans="2:3" x14ac:dyDescent="0.3">
      <c r="B1017">
        <v>22670</v>
      </c>
      <c r="C1017">
        <v>59060</v>
      </c>
    </row>
    <row r="1018" spans="2:3" x14ac:dyDescent="0.3">
      <c r="B1018">
        <v>39310</v>
      </c>
      <c r="C1018">
        <v>38860</v>
      </c>
    </row>
    <row r="1019" spans="2:3" x14ac:dyDescent="0.3">
      <c r="B1019">
        <v>30720</v>
      </c>
      <c r="C1019">
        <v>168230</v>
      </c>
    </row>
    <row r="1020" spans="2:3" x14ac:dyDescent="0.3">
      <c r="B1020">
        <v>59570</v>
      </c>
      <c r="C1020">
        <v>29330</v>
      </c>
    </row>
    <row r="1021" spans="2:3" x14ac:dyDescent="0.3">
      <c r="B1021">
        <v>64340</v>
      </c>
      <c r="C1021">
        <v>65000</v>
      </c>
    </row>
    <row r="1022" spans="2:3" x14ac:dyDescent="0.3">
      <c r="B1022">
        <v>100480</v>
      </c>
      <c r="C1022">
        <v>50330</v>
      </c>
    </row>
    <row r="1023" spans="2:3" x14ac:dyDescent="0.3">
      <c r="B1023">
        <v>109380</v>
      </c>
      <c r="C1023">
        <v>23070</v>
      </c>
    </row>
    <row r="1024" spans="2:3" x14ac:dyDescent="0.3">
      <c r="B1024">
        <v>23400</v>
      </c>
      <c r="C1024">
        <v>55070</v>
      </c>
    </row>
    <row r="1025" spans="2:3" x14ac:dyDescent="0.3">
      <c r="B1025">
        <v>48980</v>
      </c>
      <c r="C1025">
        <v>43930</v>
      </c>
    </row>
    <row r="1026" spans="2:3" x14ac:dyDescent="0.3">
      <c r="B1026">
        <v>194360</v>
      </c>
      <c r="C1026">
        <v>65830</v>
      </c>
    </row>
    <row r="1027" spans="2:3" x14ac:dyDescent="0.3">
      <c r="B1027">
        <v>52490</v>
      </c>
      <c r="C1027">
        <v>81030</v>
      </c>
    </row>
    <row r="1028" spans="2:3" x14ac:dyDescent="0.3">
      <c r="B1028">
        <v>21760</v>
      </c>
      <c r="C1028">
        <v>39780</v>
      </c>
    </row>
    <row r="1029" spans="2:3" x14ac:dyDescent="0.3">
      <c r="B1029">
        <v>168720</v>
      </c>
      <c r="C1029">
        <v>53990</v>
      </c>
    </row>
    <row r="1030" spans="2:3" x14ac:dyDescent="0.3">
      <c r="B1030">
        <v>66440</v>
      </c>
      <c r="C1030">
        <v>54870</v>
      </c>
    </row>
    <row r="1031" spans="2:3" x14ac:dyDescent="0.3">
      <c r="B1031">
        <v>55820</v>
      </c>
      <c r="C1031">
        <v>10910</v>
      </c>
    </row>
    <row r="1032" spans="2:3" x14ac:dyDescent="0.3">
      <c r="B1032">
        <v>40000</v>
      </c>
      <c r="C1032">
        <v>57470</v>
      </c>
    </row>
    <row r="1033" spans="2:3" x14ac:dyDescent="0.3">
      <c r="B1033">
        <v>118490</v>
      </c>
      <c r="C1033">
        <v>54670</v>
      </c>
    </row>
    <row r="1034" spans="2:3" x14ac:dyDescent="0.3">
      <c r="B1034">
        <v>20700</v>
      </c>
      <c r="C1034">
        <v>178750</v>
      </c>
    </row>
    <row r="1035" spans="2:3" x14ac:dyDescent="0.3">
      <c r="B1035">
        <v>32300</v>
      </c>
      <c r="C1035">
        <v>47710</v>
      </c>
    </row>
    <row r="1036" spans="2:3" x14ac:dyDescent="0.3">
      <c r="B1036">
        <v>136030</v>
      </c>
      <c r="C1036">
        <v>191610</v>
      </c>
    </row>
    <row r="1037" spans="2:3" x14ac:dyDescent="0.3">
      <c r="B1037">
        <v>175840</v>
      </c>
      <c r="C1037">
        <v>50870</v>
      </c>
    </row>
    <row r="1038" spans="2:3" x14ac:dyDescent="0.3">
      <c r="B1038">
        <v>54150</v>
      </c>
      <c r="C1038">
        <v>28630</v>
      </c>
    </row>
    <row r="1039" spans="2:3" x14ac:dyDescent="0.3">
      <c r="B1039">
        <v>21150</v>
      </c>
      <c r="C1039">
        <v>21440</v>
      </c>
    </row>
    <row r="1040" spans="2:3" x14ac:dyDescent="0.3">
      <c r="B1040">
        <v>57450</v>
      </c>
      <c r="C1040">
        <v>28100</v>
      </c>
    </row>
    <row r="1041" spans="2:3" x14ac:dyDescent="0.3">
      <c r="B1041">
        <v>33100</v>
      </c>
      <c r="C1041">
        <v>98880</v>
      </c>
    </row>
    <row r="1042" spans="2:3" x14ac:dyDescent="0.3">
      <c r="B1042">
        <v>44850</v>
      </c>
      <c r="C1042">
        <v>86280</v>
      </c>
    </row>
    <row r="1043" spans="2:3" x14ac:dyDescent="0.3">
      <c r="B1043">
        <v>54820</v>
      </c>
      <c r="C1043">
        <v>28670</v>
      </c>
    </row>
    <row r="1044" spans="2:3" x14ac:dyDescent="0.3">
      <c r="B1044">
        <v>160150</v>
      </c>
      <c r="C1044">
        <v>66670</v>
      </c>
    </row>
    <row r="1045" spans="2:3" x14ac:dyDescent="0.3">
      <c r="B1045">
        <v>12000</v>
      </c>
      <c r="C1045">
        <v>50030</v>
      </c>
    </row>
    <row r="1046" spans="2:3" x14ac:dyDescent="0.3">
      <c r="B1046">
        <v>96130</v>
      </c>
      <c r="C1046">
        <v>28580</v>
      </c>
    </row>
    <row r="1047" spans="2:3" x14ac:dyDescent="0.3">
      <c r="B1047">
        <v>120610</v>
      </c>
      <c r="C1047">
        <v>41050</v>
      </c>
    </row>
    <row r="1048" spans="2:3" x14ac:dyDescent="0.3">
      <c r="B1048">
        <v>48210</v>
      </c>
      <c r="C1048">
        <v>56170</v>
      </c>
    </row>
    <row r="1049" spans="2:3" x14ac:dyDescent="0.3">
      <c r="B1049">
        <v>26950</v>
      </c>
      <c r="C1049">
        <v>28970</v>
      </c>
    </row>
    <row r="1050" spans="2:3" x14ac:dyDescent="0.3">
      <c r="B1050">
        <v>50550</v>
      </c>
      <c r="C1050">
        <v>59680</v>
      </c>
    </row>
    <row r="1051" spans="2:3" x14ac:dyDescent="0.3">
      <c r="B1051">
        <v>34640</v>
      </c>
      <c r="C1051">
        <v>29910</v>
      </c>
    </row>
    <row r="1052" spans="2:3" x14ac:dyDescent="0.3">
      <c r="B1052">
        <v>89430</v>
      </c>
      <c r="C1052">
        <v>196360</v>
      </c>
    </row>
    <row r="1053" spans="2:3" x14ac:dyDescent="0.3">
      <c r="B1053">
        <v>192720</v>
      </c>
      <c r="C1053">
        <v>133410</v>
      </c>
    </row>
    <row r="1054" spans="2:3" x14ac:dyDescent="0.3">
      <c r="B1054">
        <v>52570</v>
      </c>
      <c r="C1054">
        <v>43320</v>
      </c>
    </row>
    <row r="1055" spans="2:3" x14ac:dyDescent="0.3">
      <c r="B1055">
        <v>48690</v>
      </c>
      <c r="C1055">
        <v>110310</v>
      </c>
    </row>
    <row r="1056" spans="2:3" x14ac:dyDescent="0.3">
      <c r="B1056">
        <v>99850</v>
      </c>
      <c r="C1056">
        <v>56770</v>
      </c>
    </row>
    <row r="1057" spans="2:3" x14ac:dyDescent="0.3">
      <c r="B1057">
        <v>39830</v>
      </c>
      <c r="C1057">
        <v>21870</v>
      </c>
    </row>
    <row r="1058" spans="2:3" x14ac:dyDescent="0.3">
      <c r="B1058">
        <v>61180</v>
      </c>
      <c r="C1058">
        <v>20080</v>
      </c>
    </row>
    <row r="1059" spans="2:3" x14ac:dyDescent="0.3">
      <c r="B1059">
        <v>115100</v>
      </c>
      <c r="C1059">
        <v>44400</v>
      </c>
    </row>
    <row r="1060" spans="2:3" x14ac:dyDescent="0.3">
      <c r="B1060">
        <v>80950</v>
      </c>
      <c r="C1060">
        <v>30670</v>
      </c>
    </row>
    <row r="1061" spans="2:3" x14ac:dyDescent="0.3">
      <c r="B1061">
        <v>46490</v>
      </c>
      <c r="C1061">
        <v>53210</v>
      </c>
    </row>
    <row r="1062" spans="2:3" x14ac:dyDescent="0.3">
      <c r="B1062">
        <v>26960</v>
      </c>
      <c r="C1062">
        <v>27820</v>
      </c>
    </row>
    <row r="1063" spans="2:3" x14ac:dyDescent="0.3">
      <c r="B1063">
        <v>23700</v>
      </c>
      <c r="C1063">
        <v>119570</v>
      </c>
    </row>
    <row r="1064" spans="2:3" x14ac:dyDescent="0.3">
      <c r="B1064">
        <v>59740</v>
      </c>
      <c r="C1064">
        <v>26600</v>
      </c>
    </row>
    <row r="1065" spans="2:3" x14ac:dyDescent="0.3">
      <c r="B1065">
        <v>67550</v>
      </c>
      <c r="C1065">
        <v>33750</v>
      </c>
    </row>
    <row r="1066" spans="2:3" x14ac:dyDescent="0.3">
      <c r="B1066">
        <v>93550</v>
      </c>
      <c r="C1066">
        <v>50980</v>
      </c>
    </row>
    <row r="1067" spans="2:3" x14ac:dyDescent="0.3">
      <c r="B1067">
        <v>63800</v>
      </c>
      <c r="C1067">
        <v>48780</v>
      </c>
    </row>
    <row r="1068" spans="2:3" x14ac:dyDescent="0.3">
      <c r="B1068">
        <v>26570</v>
      </c>
      <c r="C1068">
        <v>22690</v>
      </c>
    </row>
    <row r="1069" spans="2:3" x14ac:dyDescent="0.3">
      <c r="B1069">
        <v>22010</v>
      </c>
      <c r="C1069">
        <v>132060</v>
      </c>
    </row>
    <row r="1070" spans="2:3" x14ac:dyDescent="0.3">
      <c r="B1070">
        <v>65400</v>
      </c>
      <c r="C1070">
        <v>104220</v>
      </c>
    </row>
    <row r="1071" spans="2:3" x14ac:dyDescent="0.3">
      <c r="B1071">
        <v>52530</v>
      </c>
      <c r="C1071">
        <v>137440</v>
      </c>
    </row>
    <row r="1072" spans="2:3" x14ac:dyDescent="0.3">
      <c r="B1072">
        <v>53040</v>
      </c>
      <c r="C1072">
        <v>24360</v>
      </c>
    </row>
    <row r="1073" spans="2:3" x14ac:dyDescent="0.3">
      <c r="B1073">
        <v>24760</v>
      </c>
      <c r="C1073">
        <v>23800</v>
      </c>
    </row>
    <row r="1074" spans="2:3" x14ac:dyDescent="0.3">
      <c r="B1074">
        <v>22850</v>
      </c>
      <c r="C1074">
        <v>194310</v>
      </c>
    </row>
    <row r="1075" spans="2:3" x14ac:dyDescent="0.3">
      <c r="B1075">
        <v>25760</v>
      </c>
      <c r="C1075">
        <v>17900</v>
      </c>
    </row>
    <row r="1076" spans="2:3" x14ac:dyDescent="0.3">
      <c r="B1076">
        <v>45220</v>
      </c>
      <c r="C1076">
        <v>76440</v>
      </c>
    </row>
    <row r="1077" spans="2:3" x14ac:dyDescent="0.3">
      <c r="B1077">
        <v>48100</v>
      </c>
      <c r="C1077">
        <v>51310</v>
      </c>
    </row>
    <row r="1078" spans="2:3" x14ac:dyDescent="0.3">
      <c r="B1078">
        <v>45230</v>
      </c>
      <c r="C1078">
        <v>63060</v>
      </c>
    </row>
    <row r="1079" spans="2:3" x14ac:dyDescent="0.3">
      <c r="B1079">
        <v>180410</v>
      </c>
      <c r="C1079">
        <v>23390</v>
      </c>
    </row>
    <row r="1080" spans="2:3" x14ac:dyDescent="0.3">
      <c r="B1080">
        <v>25460</v>
      </c>
      <c r="C1080">
        <v>135700</v>
      </c>
    </row>
    <row r="1081" spans="2:3" x14ac:dyDescent="0.3">
      <c r="B1081">
        <v>141180</v>
      </c>
      <c r="C1081">
        <v>54060</v>
      </c>
    </row>
    <row r="1082" spans="2:3" x14ac:dyDescent="0.3">
      <c r="B1082">
        <v>25640</v>
      </c>
      <c r="C1082">
        <v>89380</v>
      </c>
    </row>
    <row r="1083" spans="2:3" x14ac:dyDescent="0.3">
      <c r="B1083">
        <v>102660</v>
      </c>
      <c r="C1083">
        <v>88370</v>
      </c>
    </row>
    <row r="1084" spans="2:3" x14ac:dyDescent="0.3">
      <c r="B1084">
        <v>178610</v>
      </c>
      <c r="C1084">
        <v>53430</v>
      </c>
    </row>
    <row r="1085" spans="2:3" x14ac:dyDescent="0.3">
      <c r="B1085">
        <v>42300</v>
      </c>
      <c r="C1085">
        <v>67280</v>
      </c>
    </row>
    <row r="1086" spans="2:3" x14ac:dyDescent="0.3">
      <c r="B1086">
        <v>90710</v>
      </c>
      <c r="C1086">
        <v>48500</v>
      </c>
    </row>
    <row r="1087" spans="2:3" x14ac:dyDescent="0.3">
      <c r="B1087">
        <v>98240</v>
      </c>
      <c r="C1087">
        <v>28090</v>
      </c>
    </row>
    <row r="1088" spans="2:3" x14ac:dyDescent="0.3">
      <c r="B1088">
        <v>38940</v>
      </c>
      <c r="C1088">
        <v>56890</v>
      </c>
    </row>
    <row r="1089" spans="2:3" x14ac:dyDescent="0.3">
      <c r="B1089">
        <v>62300</v>
      </c>
      <c r="C1089">
        <v>29770</v>
      </c>
    </row>
    <row r="1090" spans="2:3" x14ac:dyDescent="0.3">
      <c r="B1090">
        <v>47170</v>
      </c>
      <c r="C1090">
        <v>40250</v>
      </c>
    </row>
    <row r="1091" spans="2:3" x14ac:dyDescent="0.3">
      <c r="B1091">
        <v>65820</v>
      </c>
      <c r="C1091">
        <v>37850</v>
      </c>
    </row>
    <row r="1092" spans="2:3" x14ac:dyDescent="0.3">
      <c r="B1092">
        <v>74060</v>
      </c>
      <c r="C1092">
        <v>108540</v>
      </c>
    </row>
    <row r="1093" spans="2:3" x14ac:dyDescent="0.3">
      <c r="B1093">
        <v>27410</v>
      </c>
      <c r="C1093">
        <v>120310</v>
      </c>
    </row>
    <row r="1094" spans="2:3" x14ac:dyDescent="0.3">
      <c r="B1094">
        <v>115570</v>
      </c>
      <c r="C1094">
        <v>99360</v>
      </c>
    </row>
    <row r="1095" spans="2:3" x14ac:dyDescent="0.3">
      <c r="B1095">
        <v>18780</v>
      </c>
      <c r="C1095">
        <v>29660</v>
      </c>
    </row>
    <row r="1096" spans="2:3" x14ac:dyDescent="0.3">
      <c r="B1096">
        <v>74910</v>
      </c>
      <c r="C1096">
        <v>25710</v>
      </c>
    </row>
    <row r="1097" spans="2:3" x14ac:dyDescent="0.3">
      <c r="B1097">
        <v>88340</v>
      </c>
      <c r="C1097">
        <v>99910</v>
      </c>
    </row>
    <row r="1098" spans="2:3" x14ac:dyDescent="0.3">
      <c r="B1098">
        <v>24000</v>
      </c>
      <c r="C1098">
        <v>61420</v>
      </c>
    </row>
    <row r="1099" spans="2:3" x14ac:dyDescent="0.3">
      <c r="B1099">
        <v>182000</v>
      </c>
      <c r="C1099">
        <v>53900</v>
      </c>
    </row>
    <row r="1100" spans="2:3" x14ac:dyDescent="0.3">
      <c r="B1100">
        <v>20330</v>
      </c>
      <c r="C1100">
        <v>44040</v>
      </c>
    </row>
    <row r="1101" spans="2:3" x14ac:dyDescent="0.3">
      <c r="B1101">
        <v>54600</v>
      </c>
      <c r="C1101">
        <v>59930</v>
      </c>
    </row>
    <row r="1102" spans="2:3" x14ac:dyDescent="0.3">
      <c r="B1102">
        <v>40890</v>
      </c>
      <c r="C1102">
        <v>51300</v>
      </c>
    </row>
    <row r="1103" spans="2:3" x14ac:dyDescent="0.3">
      <c r="B1103">
        <v>166270</v>
      </c>
      <c r="C1103">
        <v>20900</v>
      </c>
    </row>
    <row r="1104" spans="2:3" x14ac:dyDescent="0.3">
      <c r="B1104">
        <v>26190</v>
      </c>
      <c r="C1104">
        <v>29090</v>
      </c>
    </row>
    <row r="1105" spans="2:3" x14ac:dyDescent="0.3">
      <c r="B1105">
        <v>59850</v>
      </c>
      <c r="C1105">
        <v>34680</v>
      </c>
    </row>
    <row r="1106" spans="2:3" x14ac:dyDescent="0.3">
      <c r="B1106">
        <v>27730</v>
      </c>
      <c r="C1106">
        <v>30680</v>
      </c>
    </row>
    <row r="1107" spans="2:3" x14ac:dyDescent="0.3">
      <c r="B1107">
        <v>63220</v>
      </c>
      <c r="C1107">
        <v>26700</v>
      </c>
    </row>
    <row r="1108" spans="2:3" x14ac:dyDescent="0.3">
      <c r="B1108">
        <v>83810</v>
      </c>
      <c r="C1108">
        <v>26930</v>
      </c>
    </row>
    <row r="1109" spans="2:3" x14ac:dyDescent="0.3">
      <c r="B1109">
        <v>26910</v>
      </c>
      <c r="C1109">
        <v>95260</v>
      </c>
    </row>
    <row r="1110" spans="2:3" x14ac:dyDescent="0.3">
      <c r="B1110">
        <v>94340</v>
      </c>
      <c r="C1110">
        <v>52370</v>
      </c>
    </row>
    <row r="1111" spans="2:3" x14ac:dyDescent="0.3">
      <c r="B1111">
        <v>55610</v>
      </c>
      <c r="C1111">
        <v>41930</v>
      </c>
    </row>
    <row r="1112" spans="2:3" x14ac:dyDescent="0.3">
      <c r="B1112">
        <v>66460</v>
      </c>
      <c r="C1112">
        <v>29110</v>
      </c>
    </row>
    <row r="1113" spans="2:3" x14ac:dyDescent="0.3">
      <c r="B1113">
        <v>77250</v>
      </c>
      <c r="C1113">
        <v>26610</v>
      </c>
    </row>
    <row r="1114" spans="2:3" x14ac:dyDescent="0.3">
      <c r="B1114">
        <v>107250</v>
      </c>
      <c r="C1114">
        <v>20280</v>
      </c>
    </row>
    <row r="1115" spans="2:3" x14ac:dyDescent="0.3">
      <c r="B1115">
        <v>88470</v>
      </c>
      <c r="C1115">
        <v>32980</v>
      </c>
    </row>
    <row r="1116" spans="2:3" x14ac:dyDescent="0.3">
      <c r="B1116">
        <v>10090</v>
      </c>
      <c r="C1116">
        <v>154270</v>
      </c>
    </row>
    <row r="1117" spans="2:3" x14ac:dyDescent="0.3">
      <c r="B1117">
        <v>12810</v>
      </c>
      <c r="C1117">
        <v>39440</v>
      </c>
    </row>
    <row r="1118" spans="2:3" x14ac:dyDescent="0.3">
      <c r="B1118">
        <v>86210</v>
      </c>
      <c r="C1118">
        <v>119940</v>
      </c>
    </row>
    <row r="1119" spans="2:3" x14ac:dyDescent="0.3">
      <c r="B1119">
        <v>26420</v>
      </c>
      <c r="C1119">
        <v>190940</v>
      </c>
    </row>
    <row r="1120" spans="2:3" x14ac:dyDescent="0.3">
      <c r="B1120">
        <v>111030</v>
      </c>
      <c r="C1120">
        <v>39190</v>
      </c>
    </row>
    <row r="1121" spans="2:3" x14ac:dyDescent="0.3">
      <c r="B1121">
        <v>23420</v>
      </c>
      <c r="C1121">
        <v>68250</v>
      </c>
    </row>
    <row r="1122" spans="2:3" x14ac:dyDescent="0.3">
      <c r="B1122">
        <v>68110</v>
      </c>
      <c r="C1122">
        <v>189470</v>
      </c>
    </row>
    <row r="1123" spans="2:3" x14ac:dyDescent="0.3">
      <c r="B1123">
        <v>22970</v>
      </c>
      <c r="C1123">
        <v>24960</v>
      </c>
    </row>
    <row r="1124" spans="2:3" x14ac:dyDescent="0.3">
      <c r="B1124">
        <v>24500</v>
      </c>
      <c r="C1124">
        <v>22930</v>
      </c>
    </row>
    <row r="1125" spans="2:3" x14ac:dyDescent="0.3">
      <c r="B1125">
        <v>30570</v>
      </c>
      <c r="C1125">
        <v>26450</v>
      </c>
    </row>
    <row r="1126" spans="2:3" x14ac:dyDescent="0.3">
      <c r="B1126">
        <v>51210</v>
      </c>
      <c r="C1126">
        <v>26830</v>
      </c>
    </row>
    <row r="1127" spans="2:3" x14ac:dyDescent="0.3">
      <c r="B1127">
        <v>26860</v>
      </c>
      <c r="C1127">
        <v>53760</v>
      </c>
    </row>
    <row r="1128" spans="2:3" x14ac:dyDescent="0.3">
      <c r="B1128">
        <v>61800</v>
      </c>
      <c r="C1128">
        <v>23410</v>
      </c>
    </row>
    <row r="1129" spans="2:3" x14ac:dyDescent="0.3">
      <c r="B1129">
        <v>35050</v>
      </c>
      <c r="C1129">
        <v>40110</v>
      </c>
    </row>
    <row r="1130" spans="2:3" x14ac:dyDescent="0.3">
      <c r="B1130">
        <v>198590</v>
      </c>
      <c r="C1130">
        <v>195450</v>
      </c>
    </row>
    <row r="1131" spans="2:3" x14ac:dyDescent="0.3">
      <c r="B1131">
        <v>75870</v>
      </c>
      <c r="C1131">
        <v>30220</v>
      </c>
    </row>
    <row r="1132" spans="2:3" x14ac:dyDescent="0.3">
      <c r="B1132">
        <v>53260</v>
      </c>
      <c r="C1132">
        <v>57720</v>
      </c>
    </row>
    <row r="1133" spans="2:3" x14ac:dyDescent="0.3">
      <c r="B1133">
        <v>43420</v>
      </c>
      <c r="C1133">
        <v>22690</v>
      </c>
    </row>
    <row r="1134" spans="2:3" x14ac:dyDescent="0.3">
      <c r="B1134">
        <v>25720</v>
      </c>
      <c r="C1134">
        <v>53810</v>
      </c>
    </row>
    <row r="1135" spans="2:3" x14ac:dyDescent="0.3">
      <c r="B1135">
        <v>38330</v>
      </c>
      <c r="C1135">
        <v>34410</v>
      </c>
    </row>
    <row r="1136" spans="2:3" x14ac:dyDescent="0.3">
      <c r="B1136">
        <v>25060</v>
      </c>
      <c r="C1136">
        <v>54540</v>
      </c>
    </row>
    <row r="1137" spans="2:3" x14ac:dyDescent="0.3">
      <c r="B1137">
        <v>61620</v>
      </c>
      <c r="C1137">
        <v>98840</v>
      </c>
    </row>
    <row r="1138" spans="2:3" x14ac:dyDescent="0.3">
      <c r="B1138">
        <v>25530</v>
      </c>
      <c r="C1138">
        <v>41570</v>
      </c>
    </row>
    <row r="1139" spans="2:3" x14ac:dyDescent="0.3">
      <c r="B1139">
        <v>76540</v>
      </c>
      <c r="C1139">
        <v>134580</v>
      </c>
    </row>
    <row r="1140" spans="2:3" x14ac:dyDescent="0.3">
      <c r="B1140">
        <v>128080</v>
      </c>
      <c r="C1140">
        <v>90690</v>
      </c>
    </row>
    <row r="1141" spans="2:3" x14ac:dyDescent="0.3">
      <c r="B1141">
        <v>47790</v>
      </c>
      <c r="C1141">
        <v>40140</v>
      </c>
    </row>
    <row r="1142" spans="2:3" x14ac:dyDescent="0.3">
      <c r="B1142">
        <v>17060</v>
      </c>
      <c r="C1142">
        <v>59150</v>
      </c>
    </row>
    <row r="1143" spans="2:3" x14ac:dyDescent="0.3">
      <c r="B1143">
        <v>163070</v>
      </c>
      <c r="C1143">
        <v>61620</v>
      </c>
    </row>
    <row r="1144" spans="2:3" x14ac:dyDescent="0.3">
      <c r="B1144">
        <v>37610</v>
      </c>
      <c r="C1144">
        <v>24060</v>
      </c>
    </row>
    <row r="1145" spans="2:3" x14ac:dyDescent="0.3">
      <c r="B1145">
        <v>107610</v>
      </c>
      <c r="C1145">
        <v>187400</v>
      </c>
    </row>
    <row r="1146" spans="2:3" x14ac:dyDescent="0.3">
      <c r="B1146">
        <v>51750</v>
      </c>
      <c r="C1146">
        <v>76370</v>
      </c>
    </row>
    <row r="1147" spans="2:3" x14ac:dyDescent="0.3">
      <c r="B1147">
        <v>41940</v>
      </c>
      <c r="C1147">
        <v>100960</v>
      </c>
    </row>
    <row r="1148" spans="2:3" x14ac:dyDescent="0.3">
      <c r="B1148">
        <v>35800</v>
      </c>
      <c r="C1148">
        <v>147560</v>
      </c>
    </row>
    <row r="1149" spans="2:3" x14ac:dyDescent="0.3">
      <c r="B1149">
        <v>65240</v>
      </c>
      <c r="C1149">
        <v>97240</v>
      </c>
    </row>
    <row r="1150" spans="2:3" x14ac:dyDescent="0.3">
      <c r="B1150">
        <v>52310</v>
      </c>
      <c r="C1150">
        <v>33880</v>
      </c>
    </row>
    <row r="1151" spans="2:3" x14ac:dyDescent="0.3">
      <c r="B1151">
        <v>23560</v>
      </c>
      <c r="C1151">
        <v>27030</v>
      </c>
    </row>
    <row r="1152" spans="2:3" x14ac:dyDescent="0.3">
      <c r="B1152">
        <v>142750</v>
      </c>
      <c r="C1152">
        <v>25010</v>
      </c>
    </row>
    <row r="1153" spans="2:3" x14ac:dyDescent="0.3">
      <c r="B1153">
        <v>52040</v>
      </c>
      <c r="C1153">
        <v>62200</v>
      </c>
    </row>
    <row r="1154" spans="2:3" x14ac:dyDescent="0.3">
      <c r="B1154">
        <v>22770</v>
      </c>
      <c r="C1154">
        <v>30380</v>
      </c>
    </row>
    <row r="1155" spans="2:3" x14ac:dyDescent="0.3">
      <c r="B1155">
        <v>41710</v>
      </c>
      <c r="C1155">
        <v>44240</v>
      </c>
    </row>
    <row r="1156" spans="2:3" x14ac:dyDescent="0.3">
      <c r="B1156">
        <v>23180</v>
      </c>
      <c r="C1156">
        <v>43120</v>
      </c>
    </row>
    <row r="1157" spans="2:3" x14ac:dyDescent="0.3">
      <c r="B1157">
        <v>20080</v>
      </c>
      <c r="C1157">
        <v>132450</v>
      </c>
    </row>
    <row r="1158" spans="2:3" x14ac:dyDescent="0.3">
      <c r="B1158">
        <v>23290</v>
      </c>
      <c r="C1158">
        <v>50210</v>
      </c>
    </row>
    <row r="1159" spans="2:3" x14ac:dyDescent="0.3">
      <c r="B1159">
        <v>74030</v>
      </c>
      <c r="C1159">
        <v>51260</v>
      </c>
    </row>
    <row r="1160" spans="2:3" x14ac:dyDescent="0.3">
      <c r="B1160">
        <v>135820</v>
      </c>
      <c r="C1160">
        <v>28590</v>
      </c>
    </row>
    <row r="1161" spans="2:3" x14ac:dyDescent="0.3">
      <c r="B1161">
        <v>97050</v>
      </c>
      <c r="C1161">
        <v>53290</v>
      </c>
    </row>
    <row r="1162" spans="2:3" x14ac:dyDescent="0.3">
      <c r="B1162">
        <v>29730</v>
      </c>
      <c r="C1162">
        <v>43250</v>
      </c>
    </row>
    <row r="1163" spans="2:3" x14ac:dyDescent="0.3">
      <c r="B1163">
        <v>58550</v>
      </c>
      <c r="C1163">
        <v>72600</v>
      </c>
    </row>
    <row r="1164" spans="2:3" x14ac:dyDescent="0.3">
      <c r="B1164">
        <v>103250</v>
      </c>
      <c r="C1164">
        <v>41520</v>
      </c>
    </row>
    <row r="1165" spans="2:3" x14ac:dyDescent="0.3">
      <c r="B1165">
        <v>72640</v>
      </c>
      <c r="C1165">
        <v>96190</v>
      </c>
    </row>
    <row r="1166" spans="2:3" x14ac:dyDescent="0.3">
      <c r="B1166">
        <v>34520</v>
      </c>
      <c r="C1166">
        <v>135030</v>
      </c>
    </row>
    <row r="1167" spans="2:3" x14ac:dyDescent="0.3">
      <c r="B1167">
        <v>22700</v>
      </c>
      <c r="C1167">
        <v>54410</v>
      </c>
    </row>
    <row r="1168" spans="2:3" x14ac:dyDescent="0.3">
      <c r="B1168">
        <v>194190</v>
      </c>
      <c r="C1168">
        <v>52090</v>
      </c>
    </row>
    <row r="1169" spans="2:3" x14ac:dyDescent="0.3">
      <c r="B1169">
        <v>36330</v>
      </c>
      <c r="C1169">
        <v>106730</v>
      </c>
    </row>
    <row r="1170" spans="2:3" x14ac:dyDescent="0.3">
      <c r="B1170">
        <v>139730</v>
      </c>
      <c r="C1170">
        <v>50100</v>
      </c>
    </row>
    <row r="1171" spans="2:3" x14ac:dyDescent="0.3">
      <c r="B1171">
        <v>26840</v>
      </c>
      <c r="C1171">
        <v>135490</v>
      </c>
    </row>
    <row r="1172" spans="2:3" x14ac:dyDescent="0.3">
      <c r="B1172">
        <v>108450</v>
      </c>
      <c r="C1172">
        <v>49990</v>
      </c>
    </row>
    <row r="1173" spans="2:3" x14ac:dyDescent="0.3">
      <c r="B1173">
        <v>26000</v>
      </c>
      <c r="C1173">
        <v>20420</v>
      </c>
    </row>
    <row r="1174" spans="2:3" x14ac:dyDescent="0.3">
      <c r="B1174">
        <v>39170</v>
      </c>
      <c r="C1174">
        <v>29560</v>
      </c>
    </row>
    <row r="1175" spans="2:3" x14ac:dyDescent="0.3">
      <c r="B1175">
        <v>63470</v>
      </c>
      <c r="C1175">
        <v>48090</v>
      </c>
    </row>
    <row r="1176" spans="2:3" x14ac:dyDescent="0.3">
      <c r="B1176">
        <v>27430</v>
      </c>
      <c r="C1176">
        <v>51630</v>
      </c>
    </row>
    <row r="1177" spans="2:3" x14ac:dyDescent="0.3">
      <c r="B1177">
        <v>176500</v>
      </c>
      <c r="C1177">
        <v>57440</v>
      </c>
    </row>
    <row r="1178" spans="2:3" x14ac:dyDescent="0.3">
      <c r="B1178">
        <v>40250</v>
      </c>
      <c r="C1178">
        <v>28710</v>
      </c>
    </row>
    <row r="1179" spans="2:3" x14ac:dyDescent="0.3">
      <c r="B1179">
        <v>97250</v>
      </c>
      <c r="C1179">
        <v>74840</v>
      </c>
    </row>
    <row r="1180" spans="2:3" x14ac:dyDescent="0.3">
      <c r="B1180">
        <v>28210</v>
      </c>
      <c r="C1180">
        <v>173280</v>
      </c>
    </row>
    <row r="1181" spans="2:3" x14ac:dyDescent="0.3">
      <c r="B1181">
        <v>83960</v>
      </c>
      <c r="C1181">
        <v>27740</v>
      </c>
    </row>
    <row r="1182" spans="2:3" x14ac:dyDescent="0.3">
      <c r="B1182">
        <v>20070</v>
      </c>
      <c r="C1182">
        <v>45050</v>
      </c>
    </row>
    <row r="1183" spans="2:3" x14ac:dyDescent="0.3">
      <c r="B1183">
        <v>88580</v>
      </c>
      <c r="C1183">
        <v>116310</v>
      </c>
    </row>
    <row r="1184" spans="2:3" x14ac:dyDescent="0.3">
      <c r="B1184">
        <v>107980</v>
      </c>
      <c r="C1184">
        <v>97380</v>
      </c>
    </row>
    <row r="1185" spans="2:3" x14ac:dyDescent="0.3">
      <c r="B1185">
        <v>24610</v>
      </c>
      <c r="C1185">
        <v>28350</v>
      </c>
    </row>
    <row r="1186" spans="2:3" x14ac:dyDescent="0.3">
      <c r="B1186">
        <v>87220</v>
      </c>
      <c r="C1186">
        <v>169590</v>
      </c>
    </row>
    <row r="1187" spans="2:3" x14ac:dyDescent="0.3">
      <c r="B1187">
        <v>103220</v>
      </c>
      <c r="C1187">
        <v>26130</v>
      </c>
    </row>
    <row r="1188" spans="2:3" x14ac:dyDescent="0.3">
      <c r="B1188">
        <v>46210</v>
      </c>
      <c r="C1188">
        <v>61460</v>
      </c>
    </row>
    <row r="1189" spans="2:3" x14ac:dyDescent="0.3">
      <c r="B1189">
        <v>104820</v>
      </c>
      <c r="C1189">
        <v>49630</v>
      </c>
    </row>
    <row r="1190" spans="2:3" x14ac:dyDescent="0.3">
      <c r="B1190">
        <v>95820</v>
      </c>
      <c r="C1190">
        <v>195370</v>
      </c>
    </row>
    <row r="1191" spans="2:3" x14ac:dyDescent="0.3">
      <c r="B1191">
        <v>45080</v>
      </c>
      <c r="C1191">
        <v>16750</v>
      </c>
    </row>
    <row r="1192" spans="2:3" x14ac:dyDescent="0.3">
      <c r="B1192">
        <v>66940</v>
      </c>
      <c r="C1192">
        <v>25230</v>
      </c>
    </row>
    <row r="1193" spans="2:3" x14ac:dyDescent="0.3">
      <c r="B1193">
        <v>36910</v>
      </c>
      <c r="C1193">
        <v>65670</v>
      </c>
    </row>
    <row r="1194" spans="2:3" x14ac:dyDescent="0.3">
      <c r="B1194">
        <v>23130</v>
      </c>
      <c r="C1194">
        <v>47390</v>
      </c>
    </row>
    <row r="1195" spans="2:3" x14ac:dyDescent="0.3">
      <c r="B1195">
        <v>47280</v>
      </c>
      <c r="C1195">
        <v>92080</v>
      </c>
    </row>
    <row r="1196" spans="2:3" x14ac:dyDescent="0.3">
      <c r="B1196">
        <v>67820</v>
      </c>
      <c r="C1196">
        <v>29420</v>
      </c>
    </row>
    <row r="1197" spans="2:3" x14ac:dyDescent="0.3">
      <c r="B1197">
        <v>77790</v>
      </c>
      <c r="C1197">
        <v>49410</v>
      </c>
    </row>
    <row r="1198" spans="2:3" x14ac:dyDescent="0.3">
      <c r="B1198">
        <v>27910</v>
      </c>
      <c r="C1198">
        <v>59020</v>
      </c>
    </row>
    <row r="1199" spans="2:3" x14ac:dyDescent="0.3">
      <c r="B1199">
        <v>42720</v>
      </c>
      <c r="C1199">
        <v>86390</v>
      </c>
    </row>
    <row r="1200" spans="2:3" x14ac:dyDescent="0.3">
      <c r="B1200">
        <v>28440</v>
      </c>
      <c r="C1200">
        <v>63470</v>
      </c>
    </row>
    <row r="1201" spans="2:3" x14ac:dyDescent="0.3">
      <c r="B1201">
        <v>47660</v>
      </c>
      <c r="C1201">
        <v>34520</v>
      </c>
    </row>
    <row r="1202" spans="2:3" x14ac:dyDescent="0.3">
      <c r="B1202">
        <v>26100</v>
      </c>
      <c r="C1202">
        <v>43170</v>
      </c>
    </row>
    <row r="1203" spans="2:3" x14ac:dyDescent="0.3">
      <c r="B1203">
        <v>43230</v>
      </c>
      <c r="C1203">
        <v>32040</v>
      </c>
    </row>
    <row r="1204" spans="2:3" x14ac:dyDescent="0.3">
      <c r="B1204">
        <v>73360</v>
      </c>
      <c r="C1204">
        <v>27200</v>
      </c>
    </row>
    <row r="1205" spans="2:3" x14ac:dyDescent="0.3">
      <c r="B1205">
        <v>44200</v>
      </c>
      <c r="C1205">
        <v>171810</v>
      </c>
    </row>
    <row r="1206" spans="2:3" x14ac:dyDescent="0.3">
      <c r="B1206">
        <v>102740</v>
      </c>
      <c r="C1206">
        <v>14830</v>
      </c>
    </row>
    <row r="1207" spans="2:3" x14ac:dyDescent="0.3">
      <c r="B1207">
        <v>31310</v>
      </c>
      <c r="C1207">
        <v>56050</v>
      </c>
    </row>
    <row r="1208" spans="2:3" x14ac:dyDescent="0.3">
      <c r="B1208">
        <v>25520</v>
      </c>
      <c r="C1208">
        <v>72950</v>
      </c>
    </row>
    <row r="1209" spans="2:3" x14ac:dyDescent="0.3">
      <c r="B1209">
        <v>44770</v>
      </c>
      <c r="C1209">
        <v>23480</v>
      </c>
    </row>
    <row r="1210" spans="2:3" x14ac:dyDescent="0.3">
      <c r="B1210">
        <v>30330</v>
      </c>
      <c r="C1210">
        <v>61320</v>
      </c>
    </row>
    <row r="1211" spans="2:3" x14ac:dyDescent="0.3">
      <c r="B1211">
        <v>170480</v>
      </c>
      <c r="C1211">
        <v>108550</v>
      </c>
    </row>
    <row r="1212" spans="2:3" x14ac:dyDescent="0.3">
      <c r="B1212">
        <v>22900</v>
      </c>
      <c r="C1212">
        <v>20240</v>
      </c>
    </row>
    <row r="1213" spans="2:3" x14ac:dyDescent="0.3">
      <c r="B1213">
        <v>36000</v>
      </c>
      <c r="C1213">
        <v>199260</v>
      </c>
    </row>
    <row r="1214" spans="2:3" x14ac:dyDescent="0.3">
      <c r="B1214">
        <v>21070</v>
      </c>
      <c r="C1214">
        <v>24510</v>
      </c>
    </row>
    <row r="1215" spans="2:3" x14ac:dyDescent="0.3">
      <c r="B1215">
        <v>43270</v>
      </c>
      <c r="C1215">
        <v>30380</v>
      </c>
    </row>
    <row r="1216" spans="2:3" x14ac:dyDescent="0.3">
      <c r="B1216">
        <v>31960</v>
      </c>
      <c r="C1216">
        <v>30580</v>
      </c>
    </row>
    <row r="1217" spans="2:3" x14ac:dyDescent="0.3">
      <c r="B1217">
        <v>45390</v>
      </c>
      <c r="C1217">
        <v>20880</v>
      </c>
    </row>
    <row r="1218" spans="2:3" x14ac:dyDescent="0.3">
      <c r="B1218">
        <v>45410</v>
      </c>
      <c r="C1218">
        <v>50060</v>
      </c>
    </row>
    <row r="1219" spans="2:3" x14ac:dyDescent="0.3">
      <c r="B1219">
        <v>49500</v>
      </c>
      <c r="C1219">
        <v>25000</v>
      </c>
    </row>
    <row r="1220" spans="2:3" x14ac:dyDescent="0.3">
      <c r="B1220">
        <v>22350</v>
      </c>
      <c r="C1220">
        <v>11020</v>
      </c>
    </row>
    <row r="1221" spans="2:3" x14ac:dyDescent="0.3">
      <c r="B1221">
        <v>18590</v>
      </c>
      <c r="C1221">
        <v>104530</v>
      </c>
    </row>
    <row r="1222" spans="2:3" x14ac:dyDescent="0.3">
      <c r="B1222">
        <v>187110</v>
      </c>
      <c r="C1222">
        <v>39290</v>
      </c>
    </row>
    <row r="1223" spans="2:3" x14ac:dyDescent="0.3">
      <c r="B1223">
        <v>161240</v>
      </c>
      <c r="C1223">
        <v>31400</v>
      </c>
    </row>
    <row r="1224" spans="2:3" x14ac:dyDescent="0.3">
      <c r="B1224">
        <v>182130</v>
      </c>
      <c r="C1224">
        <v>44500</v>
      </c>
    </row>
    <row r="1225" spans="2:3" x14ac:dyDescent="0.3">
      <c r="B1225">
        <v>83800</v>
      </c>
      <c r="C1225">
        <v>187220</v>
      </c>
    </row>
    <row r="1226" spans="2:3" x14ac:dyDescent="0.3">
      <c r="B1226">
        <v>12230</v>
      </c>
      <c r="C1226">
        <v>95470</v>
      </c>
    </row>
    <row r="1227" spans="2:3" x14ac:dyDescent="0.3">
      <c r="B1227">
        <v>11180</v>
      </c>
      <c r="C1227">
        <v>199990</v>
      </c>
    </row>
    <row r="1228" spans="2:3" x14ac:dyDescent="0.3">
      <c r="B1228">
        <v>135770</v>
      </c>
      <c r="C1228">
        <v>22790</v>
      </c>
    </row>
    <row r="1229" spans="2:3" x14ac:dyDescent="0.3">
      <c r="B1229">
        <v>21540</v>
      </c>
      <c r="C1229">
        <v>20890</v>
      </c>
    </row>
    <row r="1230" spans="2:3" x14ac:dyDescent="0.3">
      <c r="B1230">
        <v>35060</v>
      </c>
      <c r="C1230">
        <v>167920</v>
      </c>
    </row>
    <row r="1231" spans="2:3" x14ac:dyDescent="0.3">
      <c r="B1231">
        <v>23720</v>
      </c>
      <c r="C1231">
        <v>35640</v>
      </c>
    </row>
    <row r="1232" spans="2:3" x14ac:dyDescent="0.3">
      <c r="B1232">
        <v>102310</v>
      </c>
      <c r="C1232">
        <v>44250</v>
      </c>
    </row>
    <row r="1233" spans="2:3" x14ac:dyDescent="0.3">
      <c r="B1233">
        <v>38670</v>
      </c>
      <c r="C1233">
        <v>52650</v>
      </c>
    </row>
    <row r="1234" spans="2:3" x14ac:dyDescent="0.3">
      <c r="B1234">
        <v>46950</v>
      </c>
      <c r="C1234">
        <v>62610</v>
      </c>
    </row>
    <row r="1235" spans="2:3" x14ac:dyDescent="0.3">
      <c r="B1235">
        <v>171230</v>
      </c>
      <c r="C1235">
        <v>42980</v>
      </c>
    </row>
    <row r="1236" spans="2:3" x14ac:dyDescent="0.3">
      <c r="B1236">
        <v>39040</v>
      </c>
      <c r="C1236">
        <v>68040</v>
      </c>
    </row>
    <row r="1237" spans="2:3" x14ac:dyDescent="0.3">
      <c r="B1237">
        <v>119160</v>
      </c>
      <c r="C1237">
        <v>27410</v>
      </c>
    </row>
    <row r="1238" spans="2:3" x14ac:dyDescent="0.3">
      <c r="B1238">
        <v>45340</v>
      </c>
      <c r="C1238">
        <v>66730</v>
      </c>
    </row>
    <row r="1239" spans="2:3" x14ac:dyDescent="0.3">
      <c r="B1239">
        <v>85000</v>
      </c>
      <c r="C1239">
        <v>76390</v>
      </c>
    </row>
    <row r="1240" spans="2:3" x14ac:dyDescent="0.3">
      <c r="B1240">
        <v>23870</v>
      </c>
      <c r="C1240">
        <v>93960</v>
      </c>
    </row>
    <row r="1241" spans="2:3" x14ac:dyDescent="0.3">
      <c r="B1241">
        <v>16110</v>
      </c>
      <c r="C1241">
        <v>104000</v>
      </c>
    </row>
    <row r="1242" spans="2:3" x14ac:dyDescent="0.3">
      <c r="B1242">
        <v>20290</v>
      </c>
      <c r="C1242">
        <v>84740</v>
      </c>
    </row>
    <row r="1243" spans="2:3" x14ac:dyDescent="0.3">
      <c r="B1243">
        <v>66870</v>
      </c>
      <c r="C1243">
        <v>99810</v>
      </c>
    </row>
    <row r="1244" spans="2:3" x14ac:dyDescent="0.3">
      <c r="B1244">
        <v>40780</v>
      </c>
      <c r="C1244">
        <v>124900</v>
      </c>
    </row>
    <row r="1245" spans="2:3" x14ac:dyDescent="0.3">
      <c r="B1245">
        <v>62320</v>
      </c>
      <c r="C1245">
        <v>26570</v>
      </c>
    </row>
    <row r="1246" spans="2:3" x14ac:dyDescent="0.3">
      <c r="B1246">
        <v>132470</v>
      </c>
      <c r="C1246">
        <v>135910</v>
      </c>
    </row>
    <row r="1247" spans="2:3" x14ac:dyDescent="0.3">
      <c r="B1247">
        <v>57690</v>
      </c>
      <c r="C1247">
        <v>66960</v>
      </c>
    </row>
    <row r="1248" spans="2:3" x14ac:dyDescent="0.3">
      <c r="B1248">
        <v>167990</v>
      </c>
      <c r="C1248">
        <v>20580</v>
      </c>
    </row>
    <row r="1249" spans="2:3" x14ac:dyDescent="0.3">
      <c r="B1249">
        <v>36290</v>
      </c>
      <c r="C1249">
        <v>88650</v>
      </c>
    </row>
    <row r="1250" spans="2:3" x14ac:dyDescent="0.3">
      <c r="B1250">
        <v>93620</v>
      </c>
      <c r="C1250">
        <v>26220</v>
      </c>
    </row>
    <row r="1251" spans="2:3" x14ac:dyDescent="0.3">
      <c r="B1251">
        <v>32290</v>
      </c>
      <c r="C1251">
        <v>106090</v>
      </c>
    </row>
    <row r="1252" spans="2:3" x14ac:dyDescent="0.3">
      <c r="B1252">
        <v>197010</v>
      </c>
      <c r="C1252">
        <v>43450</v>
      </c>
    </row>
    <row r="1253" spans="2:3" x14ac:dyDescent="0.3">
      <c r="B1253">
        <v>12610</v>
      </c>
      <c r="C1253">
        <v>21770</v>
      </c>
    </row>
    <row r="1254" spans="2:3" x14ac:dyDescent="0.3">
      <c r="B1254">
        <v>58100</v>
      </c>
      <c r="C1254">
        <v>27930</v>
      </c>
    </row>
    <row r="1255" spans="2:3" x14ac:dyDescent="0.3">
      <c r="B1255">
        <v>44000</v>
      </c>
      <c r="C1255">
        <v>32120</v>
      </c>
    </row>
    <row r="1256" spans="2:3" x14ac:dyDescent="0.3">
      <c r="B1256">
        <v>20660</v>
      </c>
      <c r="C1256">
        <v>192320</v>
      </c>
    </row>
    <row r="1257" spans="2:3" x14ac:dyDescent="0.3">
      <c r="B1257">
        <v>41620</v>
      </c>
      <c r="C1257">
        <v>195170</v>
      </c>
    </row>
    <row r="1258" spans="2:3" x14ac:dyDescent="0.3">
      <c r="B1258">
        <v>21270</v>
      </c>
      <c r="C1258">
        <v>24360</v>
      </c>
    </row>
    <row r="1259" spans="2:3" x14ac:dyDescent="0.3">
      <c r="B1259">
        <v>27420</v>
      </c>
      <c r="C1259">
        <v>160640</v>
      </c>
    </row>
    <row r="1260" spans="2:3" x14ac:dyDescent="0.3">
      <c r="B1260">
        <v>137570</v>
      </c>
      <c r="C1260">
        <v>27070</v>
      </c>
    </row>
    <row r="1261" spans="2:3" x14ac:dyDescent="0.3">
      <c r="B1261">
        <v>84630</v>
      </c>
      <c r="C1261">
        <v>190680</v>
      </c>
    </row>
    <row r="1262" spans="2:3" x14ac:dyDescent="0.3">
      <c r="B1262">
        <v>31620</v>
      </c>
      <c r="C1262">
        <v>37300</v>
      </c>
    </row>
    <row r="1263" spans="2:3" x14ac:dyDescent="0.3">
      <c r="B1263">
        <v>34200</v>
      </c>
      <c r="C1263">
        <v>22320</v>
      </c>
    </row>
    <row r="1264" spans="2:3" x14ac:dyDescent="0.3">
      <c r="B1264">
        <v>43730</v>
      </c>
      <c r="C1264">
        <v>44650</v>
      </c>
    </row>
    <row r="1265" spans="2:3" x14ac:dyDescent="0.3">
      <c r="B1265">
        <v>12740</v>
      </c>
      <c r="C1265">
        <v>33190</v>
      </c>
    </row>
    <row r="1266" spans="2:3" x14ac:dyDescent="0.3">
      <c r="B1266">
        <v>104660</v>
      </c>
      <c r="C1266">
        <v>192020</v>
      </c>
    </row>
    <row r="1267" spans="2:3" x14ac:dyDescent="0.3">
      <c r="B1267">
        <v>29090</v>
      </c>
      <c r="C1267">
        <v>29110</v>
      </c>
    </row>
    <row r="1268" spans="2:3" x14ac:dyDescent="0.3">
      <c r="B1268">
        <v>45990</v>
      </c>
      <c r="C1268">
        <v>39200</v>
      </c>
    </row>
    <row r="1269" spans="2:3" x14ac:dyDescent="0.3">
      <c r="B1269">
        <v>24040</v>
      </c>
      <c r="C1269">
        <v>65450</v>
      </c>
    </row>
    <row r="1270" spans="2:3" x14ac:dyDescent="0.3">
      <c r="B1270">
        <v>31720</v>
      </c>
      <c r="C1270">
        <v>69310</v>
      </c>
    </row>
    <row r="1271" spans="2:3" x14ac:dyDescent="0.3">
      <c r="B1271">
        <v>102090</v>
      </c>
      <c r="C1271">
        <v>25930</v>
      </c>
    </row>
    <row r="1272" spans="2:3" x14ac:dyDescent="0.3">
      <c r="B1272">
        <v>31800</v>
      </c>
      <c r="C1272">
        <v>34790</v>
      </c>
    </row>
    <row r="1273" spans="2:3" x14ac:dyDescent="0.3">
      <c r="B1273">
        <v>112440</v>
      </c>
      <c r="C1273">
        <v>27940</v>
      </c>
    </row>
    <row r="1274" spans="2:3" x14ac:dyDescent="0.3">
      <c r="B1274">
        <v>160320</v>
      </c>
      <c r="C1274">
        <v>34850</v>
      </c>
    </row>
    <row r="1275" spans="2:3" x14ac:dyDescent="0.3">
      <c r="B1275">
        <v>83760</v>
      </c>
      <c r="C1275">
        <v>134960</v>
      </c>
    </row>
    <row r="1276" spans="2:3" x14ac:dyDescent="0.3">
      <c r="B1276">
        <v>86060</v>
      </c>
      <c r="C1276">
        <v>32100</v>
      </c>
    </row>
    <row r="1277" spans="2:3" x14ac:dyDescent="0.3">
      <c r="B1277">
        <v>144110</v>
      </c>
      <c r="C1277">
        <v>190450</v>
      </c>
    </row>
    <row r="1278" spans="2:3" x14ac:dyDescent="0.3">
      <c r="B1278">
        <v>97150</v>
      </c>
      <c r="C1278">
        <v>65020</v>
      </c>
    </row>
    <row r="1279" spans="2:3" x14ac:dyDescent="0.3">
      <c r="B1279">
        <v>22960</v>
      </c>
      <c r="C1279">
        <v>119960</v>
      </c>
    </row>
    <row r="1280" spans="2:3" x14ac:dyDescent="0.3">
      <c r="B1280">
        <v>24300</v>
      </c>
      <c r="C1280">
        <v>56050</v>
      </c>
    </row>
    <row r="1281" spans="2:3" x14ac:dyDescent="0.3">
      <c r="B1281">
        <v>63920</v>
      </c>
      <c r="C1281">
        <v>63970</v>
      </c>
    </row>
    <row r="1282" spans="2:3" x14ac:dyDescent="0.3">
      <c r="B1282">
        <v>97140</v>
      </c>
      <c r="C1282">
        <v>191440</v>
      </c>
    </row>
    <row r="1283" spans="2:3" x14ac:dyDescent="0.3">
      <c r="B1283">
        <v>101690</v>
      </c>
      <c r="C1283">
        <v>49070</v>
      </c>
    </row>
    <row r="1284" spans="2:3" x14ac:dyDescent="0.3">
      <c r="B1284">
        <v>40870</v>
      </c>
      <c r="C1284">
        <v>47410</v>
      </c>
    </row>
    <row r="1285" spans="2:3" x14ac:dyDescent="0.3">
      <c r="B1285">
        <v>23670</v>
      </c>
      <c r="C1285">
        <v>31610</v>
      </c>
    </row>
    <row r="1286" spans="2:3" x14ac:dyDescent="0.3">
      <c r="B1286">
        <v>99240</v>
      </c>
      <c r="C1286">
        <v>23730</v>
      </c>
    </row>
    <row r="1287" spans="2:3" x14ac:dyDescent="0.3">
      <c r="B1287">
        <v>68150</v>
      </c>
      <c r="C1287">
        <v>186650</v>
      </c>
    </row>
    <row r="1288" spans="2:3" x14ac:dyDescent="0.3">
      <c r="B1288">
        <v>82370</v>
      </c>
      <c r="C1288">
        <v>27890</v>
      </c>
    </row>
    <row r="1289" spans="2:3" x14ac:dyDescent="0.3">
      <c r="B1289">
        <v>50630</v>
      </c>
      <c r="C1289">
        <v>58280</v>
      </c>
    </row>
    <row r="1290" spans="2:3" x14ac:dyDescent="0.3">
      <c r="B1290">
        <v>46390</v>
      </c>
      <c r="C1290">
        <v>23260</v>
      </c>
    </row>
    <row r="1291" spans="2:3" x14ac:dyDescent="0.3">
      <c r="B1291">
        <v>48760</v>
      </c>
      <c r="C1291">
        <v>135250</v>
      </c>
    </row>
    <row r="1292" spans="2:3" x14ac:dyDescent="0.3">
      <c r="B1292">
        <v>112450</v>
      </c>
      <c r="C1292">
        <v>14200</v>
      </c>
    </row>
    <row r="1293" spans="2:3" x14ac:dyDescent="0.3">
      <c r="B1293">
        <v>57690</v>
      </c>
      <c r="C1293">
        <v>80200</v>
      </c>
    </row>
    <row r="1294" spans="2:3" x14ac:dyDescent="0.3">
      <c r="B1294">
        <v>43850</v>
      </c>
      <c r="C1294">
        <v>56610</v>
      </c>
    </row>
    <row r="1295" spans="2:3" x14ac:dyDescent="0.3">
      <c r="B1295">
        <v>46630</v>
      </c>
      <c r="C1295">
        <v>69290</v>
      </c>
    </row>
    <row r="1296" spans="2:3" x14ac:dyDescent="0.3">
      <c r="B1296">
        <v>32110</v>
      </c>
      <c r="C1296">
        <v>56740</v>
      </c>
    </row>
    <row r="1297" spans="2:3" x14ac:dyDescent="0.3">
      <c r="B1297">
        <v>30690</v>
      </c>
      <c r="C1297">
        <v>54840</v>
      </c>
    </row>
    <row r="1298" spans="2:3" x14ac:dyDescent="0.3">
      <c r="B1298">
        <v>57700</v>
      </c>
      <c r="C1298">
        <v>56600</v>
      </c>
    </row>
    <row r="1299" spans="2:3" x14ac:dyDescent="0.3">
      <c r="B1299">
        <v>77560</v>
      </c>
      <c r="C1299">
        <v>64100</v>
      </c>
    </row>
    <row r="1300" spans="2:3" x14ac:dyDescent="0.3">
      <c r="B1300">
        <v>39360</v>
      </c>
      <c r="C1300">
        <v>52100</v>
      </c>
    </row>
    <row r="1301" spans="2:3" x14ac:dyDescent="0.3">
      <c r="B1301">
        <v>79450</v>
      </c>
      <c r="C1301">
        <v>118780</v>
      </c>
    </row>
    <row r="1302" spans="2:3" x14ac:dyDescent="0.3">
      <c r="B1302">
        <v>37600</v>
      </c>
      <c r="C1302">
        <v>170680</v>
      </c>
    </row>
    <row r="1303" spans="2:3" x14ac:dyDescent="0.3">
      <c r="B1303">
        <v>35170</v>
      </c>
      <c r="C1303">
        <v>139640</v>
      </c>
    </row>
    <row r="1304" spans="2:3" x14ac:dyDescent="0.3">
      <c r="B1304">
        <v>25800</v>
      </c>
      <c r="C1304">
        <v>49410</v>
      </c>
    </row>
    <row r="1305" spans="2:3" x14ac:dyDescent="0.3">
      <c r="B1305">
        <v>21660</v>
      </c>
      <c r="C1305">
        <v>24780</v>
      </c>
    </row>
    <row r="1306" spans="2:3" x14ac:dyDescent="0.3">
      <c r="B1306">
        <v>52060</v>
      </c>
      <c r="C1306">
        <v>52280</v>
      </c>
    </row>
    <row r="1307" spans="2:3" x14ac:dyDescent="0.3">
      <c r="B1307">
        <v>164130</v>
      </c>
      <c r="C1307">
        <v>44780</v>
      </c>
    </row>
    <row r="1308" spans="2:3" x14ac:dyDescent="0.3">
      <c r="B1308">
        <v>54330</v>
      </c>
      <c r="C1308">
        <v>75470</v>
      </c>
    </row>
    <row r="1309" spans="2:3" x14ac:dyDescent="0.3">
      <c r="B1309">
        <v>68420</v>
      </c>
      <c r="C1309">
        <v>57750</v>
      </c>
    </row>
    <row r="1310" spans="2:3" x14ac:dyDescent="0.3">
      <c r="B1310">
        <v>176030</v>
      </c>
      <c r="C1310">
        <v>52380</v>
      </c>
    </row>
    <row r="1311" spans="2:3" x14ac:dyDescent="0.3">
      <c r="B1311">
        <v>55050</v>
      </c>
      <c r="C1311">
        <v>46820</v>
      </c>
    </row>
    <row r="1312" spans="2:3" x14ac:dyDescent="0.3">
      <c r="B1312">
        <v>54700</v>
      </c>
      <c r="C1312">
        <v>183000</v>
      </c>
    </row>
    <row r="1313" spans="2:3" x14ac:dyDescent="0.3">
      <c r="B1313">
        <v>70820</v>
      </c>
      <c r="C1313">
        <v>63490</v>
      </c>
    </row>
    <row r="1314" spans="2:3" x14ac:dyDescent="0.3">
      <c r="B1314">
        <v>27280</v>
      </c>
      <c r="C1314">
        <v>36970</v>
      </c>
    </row>
    <row r="1315" spans="2:3" x14ac:dyDescent="0.3">
      <c r="B1315">
        <v>53680</v>
      </c>
      <c r="C1315">
        <v>74570</v>
      </c>
    </row>
    <row r="1316" spans="2:3" x14ac:dyDescent="0.3">
      <c r="B1316">
        <v>31950</v>
      </c>
      <c r="C1316">
        <v>21190</v>
      </c>
    </row>
    <row r="1317" spans="2:3" x14ac:dyDescent="0.3">
      <c r="B1317">
        <v>39890</v>
      </c>
      <c r="C1317">
        <v>62140</v>
      </c>
    </row>
    <row r="1318" spans="2:3" x14ac:dyDescent="0.3">
      <c r="B1318">
        <v>39860</v>
      </c>
      <c r="C1318">
        <v>71430</v>
      </c>
    </row>
    <row r="1319" spans="2:3" x14ac:dyDescent="0.3">
      <c r="B1319">
        <v>49300</v>
      </c>
      <c r="C1319">
        <v>29040</v>
      </c>
    </row>
    <row r="1320" spans="2:3" x14ac:dyDescent="0.3">
      <c r="B1320">
        <v>107480</v>
      </c>
      <c r="C1320">
        <v>60320</v>
      </c>
    </row>
    <row r="1321" spans="2:3" x14ac:dyDescent="0.3">
      <c r="B1321">
        <v>15550</v>
      </c>
      <c r="C1321">
        <v>29760</v>
      </c>
    </row>
    <row r="1322" spans="2:3" x14ac:dyDescent="0.3">
      <c r="B1322">
        <v>28620</v>
      </c>
      <c r="C1322">
        <v>159920</v>
      </c>
    </row>
    <row r="1323" spans="2:3" x14ac:dyDescent="0.3">
      <c r="B1323">
        <v>61340</v>
      </c>
      <c r="C1323">
        <v>125040</v>
      </c>
    </row>
    <row r="1324" spans="2:3" x14ac:dyDescent="0.3">
      <c r="B1324">
        <v>32950</v>
      </c>
      <c r="C1324">
        <v>47360</v>
      </c>
    </row>
    <row r="1325" spans="2:3" x14ac:dyDescent="0.3">
      <c r="B1325">
        <v>52380</v>
      </c>
      <c r="C1325">
        <v>52960</v>
      </c>
    </row>
    <row r="1326" spans="2:3" x14ac:dyDescent="0.3">
      <c r="B1326">
        <v>96100</v>
      </c>
      <c r="C1326">
        <v>21740</v>
      </c>
    </row>
    <row r="1327" spans="2:3" x14ac:dyDescent="0.3">
      <c r="B1327">
        <v>97560</v>
      </c>
      <c r="C1327">
        <v>66530</v>
      </c>
    </row>
    <row r="1328" spans="2:3" x14ac:dyDescent="0.3">
      <c r="B1328">
        <v>49680</v>
      </c>
      <c r="C1328">
        <v>96990</v>
      </c>
    </row>
    <row r="1329" spans="2:3" x14ac:dyDescent="0.3">
      <c r="B1329">
        <v>71400</v>
      </c>
      <c r="C1329">
        <v>22130</v>
      </c>
    </row>
    <row r="1330" spans="2:3" x14ac:dyDescent="0.3">
      <c r="B1330">
        <v>29320</v>
      </c>
      <c r="C1330">
        <v>26100</v>
      </c>
    </row>
    <row r="1331" spans="2:3" x14ac:dyDescent="0.3">
      <c r="B1331">
        <v>51470</v>
      </c>
      <c r="C1331">
        <v>28510</v>
      </c>
    </row>
    <row r="1332" spans="2:3" x14ac:dyDescent="0.3">
      <c r="B1332">
        <v>24680</v>
      </c>
      <c r="C1332">
        <v>34520</v>
      </c>
    </row>
    <row r="1333" spans="2:3" x14ac:dyDescent="0.3">
      <c r="B1333">
        <v>81610</v>
      </c>
      <c r="C1333">
        <v>52580</v>
      </c>
    </row>
    <row r="1334" spans="2:3" x14ac:dyDescent="0.3">
      <c r="B1334">
        <v>21090</v>
      </c>
      <c r="C1334">
        <v>104960</v>
      </c>
    </row>
    <row r="1335" spans="2:3" x14ac:dyDescent="0.3">
      <c r="B1335">
        <v>52940</v>
      </c>
      <c r="C1335">
        <v>27160</v>
      </c>
    </row>
    <row r="1336" spans="2:3" x14ac:dyDescent="0.3">
      <c r="B1336">
        <v>22890</v>
      </c>
      <c r="C1336">
        <v>38160</v>
      </c>
    </row>
    <row r="1337" spans="2:3" x14ac:dyDescent="0.3">
      <c r="B1337">
        <v>40010</v>
      </c>
      <c r="C1337">
        <v>109650</v>
      </c>
    </row>
    <row r="1338" spans="2:3" x14ac:dyDescent="0.3">
      <c r="B1338">
        <v>35390</v>
      </c>
      <c r="C1338">
        <v>49360</v>
      </c>
    </row>
    <row r="1339" spans="2:3" x14ac:dyDescent="0.3">
      <c r="B1339">
        <v>23980</v>
      </c>
      <c r="C1339">
        <v>25430</v>
      </c>
    </row>
    <row r="1340" spans="2:3" x14ac:dyDescent="0.3">
      <c r="C1340">
        <v>166590</v>
      </c>
    </row>
    <row r="1341" spans="2:3" x14ac:dyDescent="0.3">
      <c r="C1341">
        <v>42600</v>
      </c>
    </row>
    <row r="1342" spans="2:3" x14ac:dyDescent="0.3">
      <c r="C1342">
        <v>31020</v>
      </c>
    </row>
    <row r="1343" spans="2:3" x14ac:dyDescent="0.3">
      <c r="C1343">
        <v>22440</v>
      </c>
    </row>
    <row r="1344" spans="2:3" x14ac:dyDescent="0.3">
      <c r="C1344">
        <v>75960</v>
      </c>
    </row>
    <row r="1345" spans="3:3" x14ac:dyDescent="0.3">
      <c r="C1345">
        <v>30340</v>
      </c>
    </row>
    <row r="1346" spans="3:3" x14ac:dyDescent="0.3">
      <c r="C1346">
        <v>57150</v>
      </c>
    </row>
    <row r="1347" spans="3:3" x14ac:dyDescent="0.3">
      <c r="C1347">
        <v>41970</v>
      </c>
    </row>
    <row r="1348" spans="3:3" x14ac:dyDescent="0.3">
      <c r="C1348">
        <v>143360</v>
      </c>
    </row>
    <row r="1349" spans="3:3" x14ac:dyDescent="0.3">
      <c r="C1349">
        <v>34480</v>
      </c>
    </row>
    <row r="1350" spans="3:3" x14ac:dyDescent="0.3">
      <c r="C1350">
        <v>194060</v>
      </c>
    </row>
    <row r="1351" spans="3:3" x14ac:dyDescent="0.3">
      <c r="C1351">
        <v>65380</v>
      </c>
    </row>
    <row r="1352" spans="3:3" x14ac:dyDescent="0.3">
      <c r="C1352">
        <v>43060</v>
      </c>
    </row>
    <row r="1353" spans="3:3" x14ac:dyDescent="0.3">
      <c r="C1353">
        <v>22580</v>
      </c>
    </row>
    <row r="1354" spans="3:3" x14ac:dyDescent="0.3">
      <c r="C1354">
        <v>44870</v>
      </c>
    </row>
    <row r="1355" spans="3:3" x14ac:dyDescent="0.3">
      <c r="C1355">
        <v>44490</v>
      </c>
    </row>
    <row r="1356" spans="3:3" x14ac:dyDescent="0.3">
      <c r="C1356">
        <v>22180</v>
      </c>
    </row>
    <row r="1357" spans="3:3" x14ac:dyDescent="0.3">
      <c r="C1357">
        <v>191970</v>
      </c>
    </row>
    <row r="1358" spans="3:3" x14ac:dyDescent="0.3">
      <c r="C1358">
        <v>132120</v>
      </c>
    </row>
    <row r="1359" spans="3:3" x14ac:dyDescent="0.3">
      <c r="C1359">
        <v>65770</v>
      </c>
    </row>
    <row r="1360" spans="3:3" x14ac:dyDescent="0.3">
      <c r="C1360">
        <v>83920</v>
      </c>
    </row>
    <row r="1361" spans="3:3" x14ac:dyDescent="0.3">
      <c r="C1361">
        <v>40310</v>
      </c>
    </row>
    <row r="1362" spans="3:3" x14ac:dyDescent="0.3">
      <c r="C1362">
        <v>79690</v>
      </c>
    </row>
    <row r="1363" spans="3:3" x14ac:dyDescent="0.3">
      <c r="C1363">
        <v>26540</v>
      </c>
    </row>
    <row r="1364" spans="3:3" x14ac:dyDescent="0.3">
      <c r="C1364">
        <v>165550</v>
      </c>
    </row>
    <row r="1365" spans="3:3" x14ac:dyDescent="0.3">
      <c r="C1365">
        <v>45560</v>
      </c>
    </row>
    <row r="1366" spans="3:3" x14ac:dyDescent="0.3">
      <c r="C1366">
        <v>60910</v>
      </c>
    </row>
    <row r="1367" spans="3:3" x14ac:dyDescent="0.3">
      <c r="C1367">
        <v>195660</v>
      </c>
    </row>
    <row r="1368" spans="3:3" x14ac:dyDescent="0.3">
      <c r="C1368">
        <v>32020</v>
      </c>
    </row>
    <row r="1369" spans="3:3" x14ac:dyDescent="0.3">
      <c r="C1369">
        <v>23510</v>
      </c>
    </row>
    <row r="1370" spans="3:3" x14ac:dyDescent="0.3">
      <c r="C1370">
        <v>17020</v>
      </c>
    </row>
    <row r="1371" spans="3:3" x14ac:dyDescent="0.3">
      <c r="C1371">
        <v>20970</v>
      </c>
    </row>
    <row r="1372" spans="3:3" x14ac:dyDescent="0.3">
      <c r="C1372">
        <v>119350</v>
      </c>
    </row>
    <row r="1373" spans="3:3" x14ac:dyDescent="0.3">
      <c r="C1373">
        <v>25640</v>
      </c>
    </row>
    <row r="1374" spans="3:3" x14ac:dyDescent="0.3">
      <c r="C1374">
        <v>84120</v>
      </c>
    </row>
    <row r="1375" spans="3:3" x14ac:dyDescent="0.3">
      <c r="C1375">
        <v>170460</v>
      </c>
    </row>
    <row r="1376" spans="3:3" x14ac:dyDescent="0.3">
      <c r="C1376">
        <v>50700</v>
      </c>
    </row>
    <row r="1377" spans="3:3" x14ac:dyDescent="0.3">
      <c r="C1377">
        <v>37800</v>
      </c>
    </row>
    <row r="1378" spans="3:3" x14ac:dyDescent="0.3">
      <c r="C1378">
        <v>27680</v>
      </c>
    </row>
    <row r="1379" spans="3:3" x14ac:dyDescent="0.3">
      <c r="C1379">
        <v>136100</v>
      </c>
    </row>
    <row r="1380" spans="3:3" x14ac:dyDescent="0.3">
      <c r="C1380">
        <v>34080</v>
      </c>
    </row>
    <row r="1381" spans="3:3" x14ac:dyDescent="0.3">
      <c r="C1381">
        <v>29830</v>
      </c>
    </row>
    <row r="1382" spans="3:3" x14ac:dyDescent="0.3">
      <c r="C1382">
        <v>99500</v>
      </c>
    </row>
    <row r="1383" spans="3:3" x14ac:dyDescent="0.3">
      <c r="C1383">
        <v>20930</v>
      </c>
    </row>
    <row r="1384" spans="3:3" x14ac:dyDescent="0.3">
      <c r="C1384">
        <v>99800</v>
      </c>
    </row>
    <row r="1385" spans="3:3" x14ac:dyDescent="0.3">
      <c r="C1385">
        <v>40510</v>
      </c>
    </row>
    <row r="1386" spans="3:3" x14ac:dyDescent="0.3">
      <c r="C1386">
        <v>168350</v>
      </c>
    </row>
    <row r="1387" spans="3:3" x14ac:dyDescent="0.3">
      <c r="C1387">
        <v>132370</v>
      </c>
    </row>
    <row r="1388" spans="3:3" x14ac:dyDescent="0.3">
      <c r="C1388">
        <v>37550</v>
      </c>
    </row>
    <row r="1389" spans="3:3" x14ac:dyDescent="0.3">
      <c r="C1389">
        <v>48050</v>
      </c>
    </row>
    <row r="1390" spans="3:3" x14ac:dyDescent="0.3">
      <c r="C1390">
        <v>42620</v>
      </c>
    </row>
    <row r="1391" spans="3:3" x14ac:dyDescent="0.3">
      <c r="C1391">
        <v>161840</v>
      </c>
    </row>
    <row r="1392" spans="3:3" x14ac:dyDescent="0.3">
      <c r="C1392">
        <v>109320</v>
      </c>
    </row>
    <row r="1393" spans="3:3" x14ac:dyDescent="0.3">
      <c r="C1393">
        <v>48590</v>
      </c>
    </row>
    <row r="1394" spans="3:3" x14ac:dyDescent="0.3">
      <c r="C1394">
        <v>53370</v>
      </c>
    </row>
    <row r="1395" spans="3:3" x14ac:dyDescent="0.3">
      <c r="C1395">
        <v>23400</v>
      </c>
    </row>
    <row r="1396" spans="3:3" x14ac:dyDescent="0.3">
      <c r="C1396">
        <v>105270</v>
      </c>
    </row>
    <row r="1397" spans="3:3" x14ac:dyDescent="0.3">
      <c r="C1397">
        <v>165950</v>
      </c>
    </row>
    <row r="1398" spans="3:3" x14ac:dyDescent="0.3">
      <c r="C1398">
        <v>55770</v>
      </c>
    </row>
    <row r="1399" spans="3:3" x14ac:dyDescent="0.3">
      <c r="C1399">
        <v>47070</v>
      </c>
    </row>
    <row r="1400" spans="3:3" x14ac:dyDescent="0.3">
      <c r="C1400">
        <v>98240</v>
      </c>
    </row>
    <row r="1401" spans="3:3" x14ac:dyDescent="0.3">
      <c r="C1401">
        <v>64470</v>
      </c>
    </row>
    <row r="1402" spans="3:3" x14ac:dyDescent="0.3">
      <c r="C1402">
        <v>195020</v>
      </c>
    </row>
    <row r="1403" spans="3:3" x14ac:dyDescent="0.3">
      <c r="C1403">
        <v>27250</v>
      </c>
    </row>
    <row r="1404" spans="3:3" x14ac:dyDescent="0.3">
      <c r="C1404">
        <v>62720</v>
      </c>
    </row>
    <row r="1405" spans="3:3" x14ac:dyDescent="0.3">
      <c r="C1405">
        <v>21270</v>
      </c>
    </row>
    <row r="1406" spans="3:3" x14ac:dyDescent="0.3">
      <c r="C1406">
        <v>20960</v>
      </c>
    </row>
    <row r="1407" spans="3:3" x14ac:dyDescent="0.3">
      <c r="C1407">
        <v>28860</v>
      </c>
    </row>
    <row r="1408" spans="3:3" x14ac:dyDescent="0.3">
      <c r="C1408">
        <v>36220</v>
      </c>
    </row>
    <row r="1409" spans="3:3" x14ac:dyDescent="0.3">
      <c r="C1409">
        <v>42330</v>
      </c>
    </row>
    <row r="1410" spans="3:3" x14ac:dyDescent="0.3">
      <c r="C1410">
        <v>36810</v>
      </c>
    </row>
    <row r="1411" spans="3:3" x14ac:dyDescent="0.3">
      <c r="C1411">
        <v>21870</v>
      </c>
    </row>
    <row r="1412" spans="3:3" x14ac:dyDescent="0.3">
      <c r="C1412">
        <v>96020</v>
      </c>
    </row>
    <row r="1413" spans="3:3" x14ac:dyDescent="0.3">
      <c r="C1413">
        <v>28360</v>
      </c>
    </row>
    <row r="1414" spans="3:3" x14ac:dyDescent="0.3">
      <c r="C1414">
        <v>56790</v>
      </c>
    </row>
    <row r="1415" spans="3:3" x14ac:dyDescent="0.3">
      <c r="C1415">
        <v>154020</v>
      </c>
    </row>
    <row r="1416" spans="3:3" x14ac:dyDescent="0.3">
      <c r="C1416">
        <v>25790</v>
      </c>
    </row>
    <row r="1417" spans="3:3" x14ac:dyDescent="0.3">
      <c r="C1417">
        <v>30410</v>
      </c>
    </row>
    <row r="1418" spans="3:3" x14ac:dyDescent="0.3">
      <c r="C1418">
        <v>34470</v>
      </c>
    </row>
    <row r="1419" spans="3:3" x14ac:dyDescent="0.3">
      <c r="C1419">
        <v>195130</v>
      </c>
    </row>
    <row r="1420" spans="3:3" x14ac:dyDescent="0.3">
      <c r="C1420">
        <v>71040</v>
      </c>
    </row>
    <row r="1421" spans="3:3" x14ac:dyDescent="0.3">
      <c r="C1421">
        <v>20830</v>
      </c>
    </row>
    <row r="1422" spans="3:3" x14ac:dyDescent="0.3">
      <c r="C1422">
        <v>42860</v>
      </c>
    </row>
    <row r="1423" spans="3:3" x14ac:dyDescent="0.3">
      <c r="C1423">
        <v>26590</v>
      </c>
    </row>
    <row r="1424" spans="3:3" x14ac:dyDescent="0.3">
      <c r="C1424">
        <v>20450</v>
      </c>
    </row>
    <row r="1425" spans="3:3" x14ac:dyDescent="0.3">
      <c r="C1425">
        <v>33480</v>
      </c>
    </row>
    <row r="1426" spans="3:3" x14ac:dyDescent="0.3">
      <c r="C1426">
        <v>28190</v>
      </c>
    </row>
    <row r="1427" spans="3:3" x14ac:dyDescent="0.3">
      <c r="C1427">
        <v>48510</v>
      </c>
    </row>
    <row r="1428" spans="3:3" x14ac:dyDescent="0.3">
      <c r="C1428">
        <v>40280</v>
      </c>
    </row>
    <row r="1429" spans="3:3" x14ac:dyDescent="0.3">
      <c r="C1429">
        <v>27200</v>
      </c>
    </row>
    <row r="1430" spans="3:3" x14ac:dyDescent="0.3">
      <c r="C1430">
        <v>81200</v>
      </c>
    </row>
    <row r="1431" spans="3:3" x14ac:dyDescent="0.3">
      <c r="C1431">
        <v>46470</v>
      </c>
    </row>
    <row r="1432" spans="3:3" x14ac:dyDescent="0.3">
      <c r="C1432">
        <v>46800</v>
      </c>
    </row>
    <row r="1433" spans="3:3" x14ac:dyDescent="0.3">
      <c r="C1433">
        <v>32210</v>
      </c>
    </row>
    <row r="1434" spans="3:3" x14ac:dyDescent="0.3">
      <c r="C1434">
        <v>45770</v>
      </c>
    </row>
    <row r="1435" spans="3:3" x14ac:dyDescent="0.3">
      <c r="C1435">
        <v>45530</v>
      </c>
    </row>
    <row r="1436" spans="3:3" x14ac:dyDescent="0.3">
      <c r="C1436">
        <v>53960</v>
      </c>
    </row>
    <row r="1437" spans="3:3" x14ac:dyDescent="0.3">
      <c r="C1437">
        <v>67960</v>
      </c>
    </row>
    <row r="1438" spans="3:3" x14ac:dyDescent="0.3">
      <c r="C1438">
        <v>76250</v>
      </c>
    </row>
    <row r="1439" spans="3:3" x14ac:dyDescent="0.3">
      <c r="C1439">
        <v>74120</v>
      </c>
    </row>
    <row r="1440" spans="3:3" x14ac:dyDescent="0.3">
      <c r="C1440">
        <v>111590</v>
      </c>
    </row>
    <row r="1441" spans="3:3" x14ac:dyDescent="0.3">
      <c r="C1441">
        <v>49600</v>
      </c>
    </row>
    <row r="1442" spans="3:3" x14ac:dyDescent="0.3">
      <c r="C1442">
        <v>104750</v>
      </c>
    </row>
    <row r="1443" spans="3:3" x14ac:dyDescent="0.3">
      <c r="C1443">
        <v>148140</v>
      </c>
    </row>
    <row r="1444" spans="3:3" x14ac:dyDescent="0.3">
      <c r="C1444">
        <v>191410</v>
      </c>
    </row>
    <row r="1445" spans="3:3" x14ac:dyDescent="0.3">
      <c r="C1445">
        <v>54050</v>
      </c>
    </row>
    <row r="1446" spans="3:3" x14ac:dyDescent="0.3">
      <c r="C1446">
        <v>87930</v>
      </c>
    </row>
    <row r="1447" spans="3:3" x14ac:dyDescent="0.3">
      <c r="C1447">
        <v>191890</v>
      </c>
    </row>
    <row r="1448" spans="3:3" x14ac:dyDescent="0.3">
      <c r="C1448">
        <v>38750</v>
      </c>
    </row>
    <row r="1449" spans="3:3" x14ac:dyDescent="0.3">
      <c r="C1449">
        <v>22160</v>
      </c>
    </row>
    <row r="1450" spans="3:3" x14ac:dyDescent="0.3">
      <c r="C1450">
        <v>117130</v>
      </c>
    </row>
    <row r="1451" spans="3:3" x14ac:dyDescent="0.3">
      <c r="C1451">
        <v>78610</v>
      </c>
    </row>
    <row r="1452" spans="3:3" x14ac:dyDescent="0.3">
      <c r="C1452">
        <v>37080</v>
      </c>
    </row>
    <row r="1453" spans="3:3" x14ac:dyDescent="0.3">
      <c r="C1453">
        <v>137700</v>
      </c>
    </row>
    <row r="1454" spans="3:3" x14ac:dyDescent="0.3">
      <c r="C1454">
        <v>53040</v>
      </c>
    </row>
    <row r="1455" spans="3:3" x14ac:dyDescent="0.3">
      <c r="C1455">
        <v>27590</v>
      </c>
    </row>
    <row r="1456" spans="3:3" x14ac:dyDescent="0.3">
      <c r="C1456">
        <v>68040</v>
      </c>
    </row>
    <row r="1457" spans="3:3" x14ac:dyDescent="0.3">
      <c r="C1457">
        <v>61420</v>
      </c>
    </row>
    <row r="1458" spans="3:3" x14ac:dyDescent="0.3">
      <c r="C1458">
        <v>25000</v>
      </c>
    </row>
    <row r="1459" spans="3:3" x14ac:dyDescent="0.3">
      <c r="C1459">
        <v>63890</v>
      </c>
    </row>
    <row r="1460" spans="3:3" x14ac:dyDescent="0.3">
      <c r="C1460">
        <v>50930</v>
      </c>
    </row>
    <row r="1461" spans="3:3" x14ac:dyDescent="0.3">
      <c r="C1461">
        <v>53090</v>
      </c>
    </row>
    <row r="1462" spans="3:3" x14ac:dyDescent="0.3">
      <c r="C1462">
        <v>168560</v>
      </c>
    </row>
    <row r="1463" spans="3:3" x14ac:dyDescent="0.3">
      <c r="C1463">
        <v>63970</v>
      </c>
    </row>
    <row r="1464" spans="3:3" x14ac:dyDescent="0.3">
      <c r="C1464">
        <v>62740</v>
      </c>
    </row>
    <row r="1465" spans="3:3" x14ac:dyDescent="0.3">
      <c r="C1465">
        <v>42580</v>
      </c>
    </row>
    <row r="1466" spans="3:3" x14ac:dyDescent="0.3">
      <c r="C1466">
        <v>43640</v>
      </c>
    </row>
    <row r="1467" spans="3:3" x14ac:dyDescent="0.3">
      <c r="C1467">
        <v>43350</v>
      </c>
    </row>
    <row r="1468" spans="3:3" x14ac:dyDescent="0.3">
      <c r="C1468">
        <v>32800</v>
      </c>
    </row>
    <row r="1469" spans="3:3" x14ac:dyDescent="0.3">
      <c r="C1469">
        <v>54850</v>
      </c>
    </row>
    <row r="1470" spans="3:3" x14ac:dyDescent="0.3">
      <c r="C1470">
        <v>27820</v>
      </c>
    </row>
    <row r="1471" spans="3:3" x14ac:dyDescent="0.3">
      <c r="C1471">
        <v>59800</v>
      </c>
    </row>
    <row r="1472" spans="3:3" x14ac:dyDescent="0.3">
      <c r="C1472">
        <v>43810</v>
      </c>
    </row>
    <row r="1473" spans="3:3" x14ac:dyDescent="0.3">
      <c r="C1473">
        <v>42440</v>
      </c>
    </row>
    <row r="1474" spans="3:3" x14ac:dyDescent="0.3">
      <c r="C1474">
        <v>65000</v>
      </c>
    </row>
    <row r="1475" spans="3:3" x14ac:dyDescent="0.3">
      <c r="C1475">
        <v>184300</v>
      </c>
    </row>
    <row r="1476" spans="3:3" x14ac:dyDescent="0.3">
      <c r="C1476">
        <v>16010</v>
      </c>
    </row>
    <row r="1477" spans="3:3" x14ac:dyDescent="0.3">
      <c r="C1477">
        <v>26940</v>
      </c>
    </row>
    <row r="1478" spans="3:3" x14ac:dyDescent="0.3">
      <c r="C1478">
        <v>31490</v>
      </c>
    </row>
    <row r="1479" spans="3:3" x14ac:dyDescent="0.3">
      <c r="C1479">
        <v>176390</v>
      </c>
    </row>
    <row r="1480" spans="3:3" x14ac:dyDescent="0.3">
      <c r="C1480">
        <v>23190</v>
      </c>
    </row>
    <row r="1481" spans="3:3" x14ac:dyDescent="0.3">
      <c r="C1481">
        <v>116910</v>
      </c>
    </row>
    <row r="1482" spans="3:3" x14ac:dyDescent="0.3">
      <c r="C1482">
        <v>53240</v>
      </c>
    </row>
    <row r="1483" spans="3:3" x14ac:dyDescent="0.3">
      <c r="C1483">
        <v>167520</v>
      </c>
    </row>
    <row r="1484" spans="3:3" x14ac:dyDescent="0.3">
      <c r="C1484">
        <v>52280</v>
      </c>
    </row>
    <row r="1485" spans="3:3" x14ac:dyDescent="0.3">
      <c r="C1485">
        <v>192460</v>
      </c>
    </row>
    <row r="1486" spans="3:3" x14ac:dyDescent="0.3">
      <c r="C1486">
        <v>60620</v>
      </c>
    </row>
    <row r="1487" spans="3:3" x14ac:dyDescent="0.3">
      <c r="C1487">
        <v>43820</v>
      </c>
    </row>
    <row r="1488" spans="3:3" x14ac:dyDescent="0.3">
      <c r="C1488">
        <v>21430</v>
      </c>
    </row>
    <row r="1489" spans="3:3" x14ac:dyDescent="0.3">
      <c r="C1489">
        <v>50940</v>
      </c>
    </row>
    <row r="1490" spans="3:3" x14ac:dyDescent="0.3">
      <c r="C1490">
        <v>68770</v>
      </c>
    </row>
    <row r="1491" spans="3:3" x14ac:dyDescent="0.3">
      <c r="C1491">
        <v>22740</v>
      </c>
    </row>
    <row r="1492" spans="3:3" x14ac:dyDescent="0.3">
      <c r="C1492">
        <v>44340</v>
      </c>
    </row>
    <row r="1493" spans="3:3" x14ac:dyDescent="0.3">
      <c r="C1493">
        <v>62880</v>
      </c>
    </row>
    <row r="1494" spans="3:3" x14ac:dyDescent="0.3">
      <c r="C1494">
        <v>51600</v>
      </c>
    </row>
    <row r="1495" spans="3:3" x14ac:dyDescent="0.3">
      <c r="C1495">
        <v>171590</v>
      </c>
    </row>
    <row r="1496" spans="3:3" x14ac:dyDescent="0.3">
      <c r="C1496">
        <v>102210</v>
      </c>
    </row>
    <row r="1497" spans="3:3" x14ac:dyDescent="0.3">
      <c r="C1497">
        <v>37370</v>
      </c>
    </row>
    <row r="1498" spans="3:3" x14ac:dyDescent="0.3">
      <c r="C1498">
        <v>23660</v>
      </c>
    </row>
    <row r="1499" spans="3:3" x14ac:dyDescent="0.3">
      <c r="C1499">
        <v>59330</v>
      </c>
    </row>
    <row r="1500" spans="3:3" x14ac:dyDescent="0.3">
      <c r="C1500">
        <v>34240</v>
      </c>
    </row>
    <row r="1501" spans="3:3" x14ac:dyDescent="0.3">
      <c r="C1501">
        <v>40370</v>
      </c>
    </row>
    <row r="1502" spans="3:3" x14ac:dyDescent="0.3">
      <c r="C1502">
        <v>25590</v>
      </c>
    </row>
    <row r="1503" spans="3:3" x14ac:dyDescent="0.3">
      <c r="C1503">
        <v>62010</v>
      </c>
    </row>
    <row r="1504" spans="3:3" x14ac:dyDescent="0.3">
      <c r="C1504">
        <v>44030</v>
      </c>
    </row>
    <row r="1505" spans="3:3" x14ac:dyDescent="0.3">
      <c r="C1505">
        <v>109340</v>
      </c>
    </row>
    <row r="1506" spans="3:3" x14ac:dyDescent="0.3">
      <c r="C1506">
        <v>138260</v>
      </c>
    </row>
    <row r="1507" spans="3:3" x14ac:dyDescent="0.3">
      <c r="C1507">
        <v>63340</v>
      </c>
    </row>
    <row r="1508" spans="3:3" x14ac:dyDescent="0.3">
      <c r="C1508">
        <v>49360</v>
      </c>
    </row>
    <row r="1509" spans="3:3" x14ac:dyDescent="0.3">
      <c r="C1509">
        <v>47750</v>
      </c>
    </row>
    <row r="1510" spans="3:3" x14ac:dyDescent="0.3">
      <c r="C1510">
        <v>25150</v>
      </c>
    </row>
    <row r="1511" spans="3:3" x14ac:dyDescent="0.3">
      <c r="C1511">
        <v>23420</v>
      </c>
    </row>
    <row r="1512" spans="3:3" x14ac:dyDescent="0.3">
      <c r="C1512">
        <v>106850</v>
      </c>
    </row>
    <row r="1513" spans="3:3" x14ac:dyDescent="0.3">
      <c r="C1513">
        <v>20220</v>
      </c>
    </row>
    <row r="1514" spans="3:3" x14ac:dyDescent="0.3">
      <c r="C1514">
        <v>23140</v>
      </c>
    </row>
    <row r="1515" spans="3:3" x14ac:dyDescent="0.3">
      <c r="C1515">
        <v>42560</v>
      </c>
    </row>
    <row r="1516" spans="3:3" x14ac:dyDescent="0.3">
      <c r="C1516">
        <v>28990</v>
      </c>
    </row>
    <row r="1517" spans="3:3" x14ac:dyDescent="0.3">
      <c r="C1517">
        <v>28000</v>
      </c>
    </row>
    <row r="1518" spans="3:3" x14ac:dyDescent="0.3">
      <c r="C1518">
        <v>118360</v>
      </c>
    </row>
    <row r="1519" spans="3:3" x14ac:dyDescent="0.3">
      <c r="C1519">
        <v>109030</v>
      </c>
    </row>
    <row r="1520" spans="3:3" x14ac:dyDescent="0.3">
      <c r="C1520">
        <v>29730</v>
      </c>
    </row>
    <row r="1521" spans="3:3" x14ac:dyDescent="0.3">
      <c r="C1521">
        <v>55620</v>
      </c>
    </row>
    <row r="1522" spans="3:3" x14ac:dyDescent="0.3">
      <c r="C1522">
        <v>45370</v>
      </c>
    </row>
    <row r="1523" spans="3:3" x14ac:dyDescent="0.3">
      <c r="C1523">
        <v>76420</v>
      </c>
    </row>
    <row r="1524" spans="3:3" x14ac:dyDescent="0.3">
      <c r="C1524">
        <v>179240</v>
      </c>
    </row>
    <row r="1525" spans="3:3" x14ac:dyDescent="0.3">
      <c r="C1525">
        <v>27950</v>
      </c>
    </row>
    <row r="1526" spans="3:3" x14ac:dyDescent="0.3">
      <c r="C1526">
        <v>25320</v>
      </c>
    </row>
    <row r="1527" spans="3:3" x14ac:dyDescent="0.3">
      <c r="C1527">
        <v>25590</v>
      </c>
    </row>
    <row r="1528" spans="3:3" x14ac:dyDescent="0.3">
      <c r="C1528">
        <v>49080</v>
      </c>
    </row>
    <row r="1529" spans="3:3" x14ac:dyDescent="0.3">
      <c r="C1529">
        <v>23800</v>
      </c>
    </row>
    <row r="1530" spans="3:3" x14ac:dyDescent="0.3">
      <c r="C1530">
        <v>47650</v>
      </c>
    </row>
    <row r="1531" spans="3:3" x14ac:dyDescent="0.3">
      <c r="C1531">
        <v>20440</v>
      </c>
    </row>
    <row r="1532" spans="3:3" x14ac:dyDescent="0.3">
      <c r="C1532">
        <v>26930</v>
      </c>
    </row>
    <row r="1533" spans="3:3" x14ac:dyDescent="0.3">
      <c r="C1533">
        <v>65860</v>
      </c>
    </row>
    <row r="1534" spans="3:3" x14ac:dyDescent="0.3">
      <c r="C1534">
        <v>32940</v>
      </c>
    </row>
    <row r="1535" spans="3:3" x14ac:dyDescent="0.3">
      <c r="C1535">
        <v>27780</v>
      </c>
    </row>
    <row r="1536" spans="3:3" x14ac:dyDescent="0.3">
      <c r="C1536">
        <v>24040</v>
      </c>
    </row>
    <row r="1537" spans="3:3" x14ac:dyDescent="0.3">
      <c r="C1537">
        <v>62440</v>
      </c>
    </row>
    <row r="1538" spans="3:3" x14ac:dyDescent="0.3">
      <c r="C1538">
        <v>27990</v>
      </c>
    </row>
    <row r="1539" spans="3:3" x14ac:dyDescent="0.3">
      <c r="C1539">
        <v>105520</v>
      </c>
    </row>
    <row r="1540" spans="3:3" x14ac:dyDescent="0.3">
      <c r="C1540">
        <v>40140</v>
      </c>
    </row>
    <row r="1541" spans="3:3" x14ac:dyDescent="0.3">
      <c r="C1541">
        <v>22590</v>
      </c>
    </row>
    <row r="1542" spans="3:3" x14ac:dyDescent="0.3">
      <c r="C1542">
        <v>69320</v>
      </c>
    </row>
    <row r="1543" spans="3:3" x14ac:dyDescent="0.3">
      <c r="C1543">
        <v>46780</v>
      </c>
    </row>
    <row r="1544" spans="3:3" x14ac:dyDescent="0.3">
      <c r="C1544">
        <v>23320</v>
      </c>
    </row>
    <row r="1545" spans="3:3" x14ac:dyDescent="0.3">
      <c r="C1545">
        <v>42940</v>
      </c>
    </row>
    <row r="1546" spans="3:3" x14ac:dyDescent="0.3">
      <c r="C1546">
        <v>47210</v>
      </c>
    </row>
    <row r="1547" spans="3:3" x14ac:dyDescent="0.3">
      <c r="C1547">
        <v>25190</v>
      </c>
    </row>
    <row r="1548" spans="3:3" x14ac:dyDescent="0.3">
      <c r="C1548">
        <v>21210</v>
      </c>
    </row>
    <row r="1549" spans="3:3" x14ac:dyDescent="0.3">
      <c r="C1549">
        <v>36170</v>
      </c>
    </row>
    <row r="1550" spans="3:3" x14ac:dyDescent="0.3">
      <c r="C1550">
        <v>67250</v>
      </c>
    </row>
    <row r="1551" spans="3:3" x14ac:dyDescent="0.3">
      <c r="C1551">
        <v>69490</v>
      </c>
    </row>
    <row r="1552" spans="3:3" x14ac:dyDescent="0.3">
      <c r="C1552">
        <v>106090</v>
      </c>
    </row>
    <row r="1553" spans="3:3" x14ac:dyDescent="0.3">
      <c r="C1553">
        <v>44470</v>
      </c>
    </row>
    <row r="1554" spans="3:3" x14ac:dyDescent="0.3">
      <c r="C1554">
        <v>21570</v>
      </c>
    </row>
    <row r="1555" spans="3:3" x14ac:dyDescent="0.3">
      <c r="C1555">
        <v>46010</v>
      </c>
    </row>
    <row r="1556" spans="3:3" x14ac:dyDescent="0.3">
      <c r="C1556">
        <v>170990</v>
      </c>
    </row>
    <row r="1557" spans="3:3" x14ac:dyDescent="0.3">
      <c r="C1557">
        <v>24790</v>
      </c>
    </row>
    <row r="1558" spans="3:3" x14ac:dyDescent="0.3">
      <c r="C1558">
        <v>148520</v>
      </c>
    </row>
    <row r="1559" spans="3:3" x14ac:dyDescent="0.3">
      <c r="C1559">
        <v>56660</v>
      </c>
    </row>
    <row r="1560" spans="3:3" x14ac:dyDescent="0.3">
      <c r="C1560">
        <v>78230</v>
      </c>
    </row>
    <row r="1561" spans="3:3" x14ac:dyDescent="0.3">
      <c r="C1561">
        <v>78800</v>
      </c>
    </row>
    <row r="1562" spans="3:3" x14ac:dyDescent="0.3">
      <c r="C1562">
        <v>131940</v>
      </c>
    </row>
    <row r="1563" spans="3:3" x14ac:dyDescent="0.3">
      <c r="C1563">
        <v>50670</v>
      </c>
    </row>
    <row r="1564" spans="3:3" x14ac:dyDescent="0.3">
      <c r="C1564">
        <v>50790</v>
      </c>
    </row>
    <row r="1565" spans="3:3" x14ac:dyDescent="0.3">
      <c r="C1565">
        <v>23210</v>
      </c>
    </row>
    <row r="1566" spans="3:3" x14ac:dyDescent="0.3">
      <c r="C1566">
        <v>174440</v>
      </c>
    </row>
    <row r="1567" spans="3:3" x14ac:dyDescent="0.3">
      <c r="C1567">
        <v>24040</v>
      </c>
    </row>
    <row r="1568" spans="3:3" x14ac:dyDescent="0.3">
      <c r="C1568">
        <v>173990</v>
      </c>
    </row>
    <row r="1569" spans="3:3" x14ac:dyDescent="0.3">
      <c r="C1569">
        <v>54880</v>
      </c>
    </row>
    <row r="1570" spans="3:3" x14ac:dyDescent="0.3">
      <c r="C1570">
        <v>28110</v>
      </c>
    </row>
    <row r="1571" spans="3:3" x14ac:dyDescent="0.3">
      <c r="C1571">
        <v>41630</v>
      </c>
    </row>
    <row r="1572" spans="3:3" x14ac:dyDescent="0.3">
      <c r="C1572">
        <v>21320</v>
      </c>
    </row>
    <row r="1573" spans="3:3" x14ac:dyDescent="0.3">
      <c r="C1573">
        <v>43770</v>
      </c>
    </row>
    <row r="1574" spans="3:3" x14ac:dyDescent="0.3">
      <c r="C1574">
        <v>37430</v>
      </c>
    </row>
    <row r="1575" spans="3:3" x14ac:dyDescent="0.3">
      <c r="C1575">
        <v>41480</v>
      </c>
    </row>
    <row r="1576" spans="3:3" x14ac:dyDescent="0.3">
      <c r="C1576">
        <v>10510</v>
      </c>
    </row>
    <row r="1577" spans="3:3" x14ac:dyDescent="0.3">
      <c r="C1577">
        <v>103880</v>
      </c>
    </row>
    <row r="1578" spans="3:3" x14ac:dyDescent="0.3">
      <c r="C1578">
        <v>114160</v>
      </c>
    </row>
    <row r="1579" spans="3:3" x14ac:dyDescent="0.3">
      <c r="C1579">
        <v>24220</v>
      </c>
    </row>
    <row r="1580" spans="3:3" x14ac:dyDescent="0.3">
      <c r="C1580">
        <v>54720</v>
      </c>
    </row>
    <row r="1581" spans="3:3" x14ac:dyDescent="0.3">
      <c r="C1581">
        <v>24510</v>
      </c>
    </row>
    <row r="1582" spans="3:3" x14ac:dyDescent="0.3">
      <c r="C1582">
        <v>42400</v>
      </c>
    </row>
    <row r="1583" spans="3:3" x14ac:dyDescent="0.3">
      <c r="C1583">
        <v>109990</v>
      </c>
    </row>
    <row r="1584" spans="3:3" x14ac:dyDescent="0.3">
      <c r="C1584">
        <v>50030</v>
      </c>
    </row>
    <row r="1585" spans="3:3" x14ac:dyDescent="0.3">
      <c r="C1585">
        <v>127420</v>
      </c>
    </row>
    <row r="1586" spans="3:3" x14ac:dyDescent="0.3">
      <c r="C1586">
        <v>42270</v>
      </c>
    </row>
    <row r="1587" spans="3:3" x14ac:dyDescent="0.3">
      <c r="C1587">
        <v>183030</v>
      </c>
    </row>
    <row r="1588" spans="3:3" x14ac:dyDescent="0.3">
      <c r="C1588">
        <v>23800</v>
      </c>
    </row>
    <row r="1589" spans="3:3" x14ac:dyDescent="0.3">
      <c r="C1589">
        <v>137260</v>
      </c>
    </row>
    <row r="1590" spans="3:3" x14ac:dyDescent="0.3">
      <c r="C1590">
        <v>47770</v>
      </c>
    </row>
    <row r="1591" spans="3:3" x14ac:dyDescent="0.3">
      <c r="C1591">
        <v>63850</v>
      </c>
    </row>
    <row r="1592" spans="3:3" x14ac:dyDescent="0.3">
      <c r="C1592">
        <v>199730</v>
      </c>
    </row>
    <row r="1593" spans="3:3" x14ac:dyDescent="0.3">
      <c r="C1593">
        <v>68610</v>
      </c>
    </row>
    <row r="1594" spans="3:3" x14ac:dyDescent="0.3">
      <c r="C1594">
        <v>198450</v>
      </c>
    </row>
    <row r="1595" spans="3:3" x14ac:dyDescent="0.3">
      <c r="C1595">
        <v>133200</v>
      </c>
    </row>
    <row r="1596" spans="3:3" x14ac:dyDescent="0.3">
      <c r="C1596">
        <v>108800</v>
      </c>
    </row>
    <row r="1597" spans="3:3" x14ac:dyDescent="0.3">
      <c r="C1597">
        <v>23420</v>
      </c>
    </row>
    <row r="1598" spans="3:3" x14ac:dyDescent="0.3">
      <c r="C1598">
        <v>119040</v>
      </c>
    </row>
    <row r="1599" spans="3:3" x14ac:dyDescent="0.3">
      <c r="C1599">
        <v>21770</v>
      </c>
    </row>
    <row r="1600" spans="3:3" x14ac:dyDescent="0.3">
      <c r="C1600">
        <v>75250</v>
      </c>
    </row>
    <row r="1601" spans="3:3" x14ac:dyDescent="0.3">
      <c r="C1601">
        <v>20420</v>
      </c>
    </row>
    <row r="1602" spans="3:3" x14ac:dyDescent="0.3">
      <c r="C1602">
        <v>22200</v>
      </c>
    </row>
    <row r="1603" spans="3:3" x14ac:dyDescent="0.3">
      <c r="C1603">
        <v>10520</v>
      </c>
    </row>
    <row r="1604" spans="3:3" x14ac:dyDescent="0.3">
      <c r="C1604">
        <v>192370</v>
      </c>
    </row>
    <row r="1605" spans="3:3" x14ac:dyDescent="0.3">
      <c r="C1605">
        <v>196270</v>
      </c>
    </row>
    <row r="1606" spans="3:3" x14ac:dyDescent="0.3">
      <c r="C1606">
        <v>106860</v>
      </c>
    </row>
    <row r="1607" spans="3:3" x14ac:dyDescent="0.3">
      <c r="C1607">
        <v>29420</v>
      </c>
    </row>
    <row r="1608" spans="3:3" x14ac:dyDescent="0.3">
      <c r="C1608">
        <v>167560</v>
      </c>
    </row>
    <row r="1609" spans="3:3" x14ac:dyDescent="0.3">
      <c r="C1609">
        <v>23230</v>
      </c>
    </row>
    <row r="1610" spans="3:3" x14ac:dyDescent="0.3">
      <c r="C1610">
        <v>14160</v>
      </c>
    </row>
    <row r="1611" spans="3:3" x14ac:dyDescent="0.3">
      <c r="C1611">
        <v>46150</v>
      </c>
    </row>
    <row r="1612" spans="3:3" x14ac:dyDescent="0.3">
      <c r="C1612">
        <v>39550</v>
      </c>
    </row>
    <row r="1613" spans="3:3" x14ac:dyDescent="0.3">
      <c r="C1613">
        <v>99570</v>
      </c>
    </row>
    <row r="1614" spans="3:3" x14ac:dyDescent="0.3">
      <c r="C1614">
        <v>33760</v>
      </c>
    </row>
    <row r="1615" spans="3:3" x14ac:dyDescent="0.3">
      <c r="C1615">
        <v>88230</v>
      </c>
    </row>
    <row r="1616" spans="3:3" x14ac:dyDescent="0.3">
      <c r="C1616">
        <v>109760</v>
      </c>
    </row>
    <row r="1617" spans="3:3" x14ac:dyDescent="0.3">
      <c r="C1617">
        <v>36600</v>
      </c>
    </row>
    <row r="1618" spans="3:3" x14ac:dyDescent="0.3">
      <c r="C1618">
        <v>71190</v>
      </c>
    </row>
    <row r="1619" spans="3:3" x14ac:dyDescent="0.3">
      <c r="C1619">
        <v>22070</v>
      </c>
    </row>
    <row r="1620" spans="3:3" x14ac:dyDescent="0.3">
      <c r="C1620">
        <v>77560</v>
      </c>
    </row>
    <row r="1621" spans="3:3" x14ac:dyDescent="0.3">
      <c r="C1621">
        <v>23770</v>
      </c>
    </row>
    <row r="1622" spans="3:3" x14ac:dyDescent="0.3">
      <c r="C1622">
        <v>176650</v>
      </c>
    </row>
    <row r="1623" spans="3:3" x14ac:dyDescent="0.3">
      <c r="C1623">
        <v>25960</v>
      </c>
    </row>
    <row r="1624" spans="3:3" x14ac:dyDescent="0.3">
      <c r="C1624">
        <v>43020</v>
      </c>
    </row>
    <row r="1625" spans="3:3" x14ac:dyDescent="0.3">
      <c r="C1625">
        <v>29790</v>
      </c>
    </row>
    <row r="1626" spans="3:3" x14ac:dyDescent="0.3">
      <c r="C1626">
        <v>55930</v>
      </c>
    </row>
    <row r="1627" spans="3:3" x14ac:dyDescent="0.3">
      <c r="C1627">
        <v>104450</v>
      </c>
    </row>
    <row r="1628" spans="3:3" x14ac:dyDescent="0.3">
      <c r="C1628">
        <v>87400</v>
      </c>
    </row>
    <row r="1629" spans="3:3" x14ac:dyDescent="0.3">
      <c r="C1629">
        <v>25140</v>
      </c>
    </row>
    <row r="1630" spans="3:3" x14ac:dyDescent="0.3">
      <c r="C1630">
        <v>76550</v>
      </c>
    </row>
    <row r="1631" spans="3:3" x14ac:dyDescent="0.3">
      <c r="C1631">
        <v>73510</v>
      </c>
    </row>
    <row r="1632" spans="3:3" x14ac:dyDescent="0.3">
      <c r="C1632">
        <v>108200</v>
      </c>
    </row>
    <row r="1633" spans="3:3" x14ac:dyDescent="0.3">
      <c r="C1633">
        <v>121690</v>
      </c>
    </row>
    <row r="1634" spans="3:3" x14ac:dyDescent="0.3">
      <c r="C1634">
        <v>196260</v>
      </c>
    </row>
    <row r="1635" spans="3:3" x14ac:dyDescent="0.3">
      <c r="C1635">
        <v>20700</v>
      </c>
    </row>
    <row r="1636" spans="3:3" x14ac:dyDescent="0.3">
      <c r="C1636">
        <v>32010</v>
      </c>
    </row>
    <row r="1637" spans="3:3" x14ac:dyDescent="0.3">
      <c r="C1637">
        <v>49680</v>
      </c>
    </row>
    <row r="1638" spans="3:3" x14ac:dyDescent="0.3">
      <c r="C1638">
        <v>131200</v>
      </c>
    </row>
    <row r="1639" spans="3:3" x14ac:dyDescent="0.3">
      <c r="C1639">
        <v>40330</v>
      </c>
    </row>
    <row r="1640" spans="3:3" x14ac:dyDescent="0.3">
      <c r="C1640">
        <v>32910</v>
      </c>
    </row>
    <row r="1641" spans="3:3" x14ac:dyDescent="0.3">
      <c r="C1641">
        <v>50560</v>
      </c>
    </row>
    <row r="1642" spans="3:3" x14ac:dyDescent="0.3">
      <c r="C1642">
        <v>27030</v>
      </c>
    </row>
    <row r="1643" spans="3:3" x14ac:dyDescent="0.3">
      <c r="C1643">
        <v>19040</v>
      </c>
    </row>
    <row r="1644" spans="3:3" x14ac:dyDescent="0.3">
      <c r="C1644">
        <v>82240</v>
      </c>
    </row>
    <row r="1645" spans="3:3" x14ac:dyDescent="0.3">
      <c r="C1645">
        <v>57310</v>
      </c>
    </row>
    <row r="1646" spans="3:3" x14ac:dyDescent="0.3">
      <c r="C1646">
        <v>25390</v>
      </c>
    </row>
    <row r="1647" spans="3:3" x14ac:dyDescent="0.3">
      <c r="C1647">
        <v>57140</v>
      </c>
    </row>
    <row r="1648" spans="3:3" x14ac:dyDescent="0.3">
      <c r="C1648">
        <v>134990</v>
      </c>
    </row>
    <row r="1649" spans="3:3" x14ac:dyDescent="0.3">
      <c r="C1649">
        <v>137580</v>
      </c>
    </row>
    <row r="1650" spans="3:3" x14ac:dyDescent="0.3">
      <c r="C1650">
        <v>51550</v>
      </c>
    </row>
    <row r="1651" spans="3:3" x14ac:dyDescent="0.3">
      <c r="C1651">
        <v>35970</v>
      </c>
    </row>
    <row r="1652" spans="3:3" x14ac:dyDescent="0.3">
      <c r="C1652">
        <v>25150</v>
      </c>
    </row>
    <row r="1653" spans="3:3" x14ac:dyDescent="0.3">
      <c r="C1653">
        <v>44220</v>
      </c>
    </row>
    <row r="1654" spans="3:3" x14ac:dyDescent="0.3">
      <c r="C1654">
        <v>53430</v>
      </c>
    </row>
    <row r="1655" spans="3:3" x14ac:dyDescent="0.3">
      <c r="C1655">
        <v>23760</v>
      </c>
    </row>
    <row r="1656" spans="3:3" x14ac:dyDescent="0.3">
      <c r="C1656">
        <v>53460</v>
      </c>
    </row>
    <row r="1657" spans="3:3" x14ac:dyDescent="0.3">
      <c r="C1657">
        <v>28270</v>
      </c>
    </row>
    <row r="1658" spans="3:3" x14ac:dyDescent="0.3">
      <c r="C1658">
        <v>199430</v>
      </c>
    </row>
    <row r="1659" spans="3:3" x14ac:dyDescent="0.3">
      <c r="C1659">
        <v>64740</v>
      </c>
    </row>
    <row r="1660" spans="3:3" x14ac:dyDescent="0.3">
      <c r="C1660">
        <v>29360</v>
      </c>
    </row>
    <row r="1661" spans="3:3" x14ac:dyDescent="0.3">
      <c r="C1661">
        <v>186060</v>
      </c>
    </row>
    <row r="1662" spans="3:3" x14ac:dyDescent="0.3">
      <c r="C1662">
        <v>21680</v>
      </c>
    </row>
    <row r="1663" spans="3:3" x14ac:dyDescent="0.3">
      <c r="C1663">
        <v>28530</v>
      </c>
    </row>
    <row r="1664" spans="3:3" x14ac:dyDescent="0.3">
      <c r="C1664">
        <v>41150</v>
      </c>
    </row>
    <row r="1665" spans="3:3" x14ac:dyDescent="0.3">
      <c r="C1665">
        <v>178560</v>
      </c>
    </row>
    <row r="1666" spans="3:3" x14ac:dyDescent="0.3">
      <c r="C1666">
        <v>89660</v>
      </c>
    </row>
    <row r="1667" spans="3:3" x14ac:dyDescent="0.3">
      <c r="C1667">
        <v>22100</v>
      </c>
    </row>
    <row r="1668" spans="3:3" x14ac:dyDescent="0.3">
      <c r="C1668">
        <v>27410</v>
      </c>
    </row>
    <row r="1669" spans="3:3" x14ac:dyDescent="0.3">
      <c r="C1669">
        <v>34910</v>
      </c>
    </row>
    <row r="1670" spans="3:3" x14ac:dyDescent="0.3">
      <c r="C1670">
        <v>26780</v>
      </c>
    </row>
    <row r="1671" spans="3:3" x14ac:dyDescent="0.3">
      <c r="C1671">
        <v>73790</v>
      </c>
    </row>
    <row r="1672" spans="3:3" x14ac:dyDescent="0.3">
      <c r="C1672">
        <v>62720</v>
      </c>
    </row>
    <row r="1673" spans="3:3" x14ac:dyDescent="0.3">
      <c r="C1673">
        <v>52200</v>
      </c>
    </row>
    <row r="1674" spans="3:3" x14ac:dyDescent="0.3">
      <c r="C1674">
        <v>27430</v>
      </c>
    </row>
    <row r="1675" spans="3:3" x14ac:dyDescent="0.3">
      <c r="C1675">
        <v>49980</v>
      </c>
    </row>
    <row r="1676" spans="3:3" x14ac:dyDescent="0.3">
      <c r="C1676">
        <v>102520</v>
      </c>
    </row>
    <row r="1677" spans="3:3" x14ac:dyDescent="0.3">
      <c r="C1677">
        <v>27810</v>
      </c>
    </row>
    <row r="1678" spans="3:3" x14ac:dyDescent="0.3">
      <c r="C1678">
        <v>68520</v>
      </c>
    </row>
    <row r="1679" spans="3:3" x14ac:dyDescent="0.3">
      <c r="C1679">
        <v>35790</v>
      </c>
    </row>
    <row r="1680" spans="3:3" x14ac:dyDescent="0.3">
      <c r="C1680">
        <v>131910</v>
      </c>
    </row>
    <row r="1681" spans="3:3" x14ac:dyDescent="0.3">
      <c r="C1681">
        <v>103770</v>
      </c>
    </row>
    <row r="1682" spans="3:3" x14ac:dyDescent="0.3">
      <c r="C1682">
        <v>105020</v>
      </c>
    </row>
    <row r="1683" spans="3:3" x14ac:dyDescent="0.3">
      <c r="C1683">
        <v>20110</v>
      </c>
    </row>
    <row r="1684" spans="3:3" x14ac:dyDescent="0.3">
      <c r="C1684">
        <v>37600</v>
      </c>
    </row>
    <row r="1685" spans="3:3" x14ac:dyDescent="0.3">
      <c r="C1685">
        <v>177790</v>
      </c>
    </row>
    <row r="1686" spans="3:3" x14ac:dyDescent="0.3">
      <c r="C1686">
        <v>68330</v>
      </c>
    </row>
    <row r="1687" spans="3:3" x14ac:dyDescent="0.3">
      <c r="C1687">
        <v>68120</v>
      </c>
    </row>
    <row r="1688" spans="3:3" x14ac:dyDescent="0.3">
      <c r="C1688">
        <v>51710</v>
      </c>
    </row>
    <row r="1689" spans="3:3" x14ac:dyDescent="0.3">
      <c r="C1689">
        <v>197400</v>
      </c>
    </row>
    <row r="1690" spans="3:3" x14ac:dyDescent="0.3">
      <c r="C1690">
        <v>36920</v>
      </c>
    </row>
    <row r="1691" spans="3:3" x14ac:dyDescent="0.3">
      <c r="C1691">
        <v>25170</v>
      </c>
    </row>
    <row r="1692" spans="3:3" x14ac:dyDescent="0.3">
      <c r="C1692">
        <v>66230</v>
      </c>
    </row>
    <row r="1693" spans="3:3" x14ac:dyDescent="0.3">
      <c r="C1693">
        <v>182650</v>
      </c>
    </row>
    <row r="1694" spans="3:3" x14ac:dyDescent="0.3">
      <c r="C1694">
        <v>25850</v>
      </c>
    </row>
    <row r="1695" spans="3:3" x14ac:dyDescent="0.3">
      <c r="C1695">
        <v>29940</v>
      </c>
    </row>
    <row r="1696" spans="3:3" x14ac:dyDescent="0.3">
      <c r="C1696">
        <v>188240</v>
      </c>
    </row>
    <row r="1697" spans="3:3" x14ac:dyDescent="0.3">
      <c r="C1697">
        <v>26250</v>
      </c>
    </row>
    <row r="1698" spans="3:3" x14ac:dyDescent="0.3">
      <c r="C1698">
        <v>187890</v>
      </c>
    </row>
    <row r="1699" spans="3:3" x14ac:dyDescent="0.3">
      <c r="C1699">
        <v>45380</v>
      </c>
    </row>
    <row r="1700" spans="3:3" x14ac:dyDescent="0.3">
      <c r="C1700">
        <v>198470</v>
      </c>
    </row>
    <row r="1701" spans="3:3" x14ac:dyDescent="0.3">
      <c r="C1701">
        <v>105120</v>
      </c>
    </row>
    <row r="1702" spans="3:3" x14ac:dyDescent="0.3">
      <c r="C1702">
        <v>44440</v>
      </c>
    </row>
    <row r="1703" spans="3:3" x14ac:dyDescent="0.3">
      <c r="C1703">
        <v>191900</v>
      </c>
    </row>
    <row r="1704" spans="3:3" x14ac:dyDescent="0.3">
      <c r="C1704">
        <v>44900</v>
      </c>
    </row>
    <row r="1705" spans="3:3" x14ac:dyDescent="0.3">
      <c r="C1705">
        <v>54100</v>
      </c>
    </row>
    <row r="1706" spans="3:3" x14ac:dyDescent="0.3">
      <c r="C1706">
        <v>79780</v>
      </c>
    </row>
    <row r="1707" spans="3:3" x14ac:dyDescent="0.3">
      <c r="C1707">
        <v>28380</v>
      </c>
    </row>
    <row r="1708" spans="3:3" x14ac:dyDescent="0.3">
      <c r="C1708">
        <v>33390</v>
      </c>
    </row>
    <row r="1709" spans="3:3" x14ac:dyDescent="0.3">
      <c r="C1709">
        <v>20800</v>
      </c>
    </row>
    <row r="1710" spans="3:3" x14ac:dyDescent="0.3">
      <c r="C1710">
        <v>20960</v>
      </c>
    </row>
    <row r="1711" spans="3:3" x14ac:dyDescent="0.3">
      <c r="C1711">
        <v>62090</v>
      </c>
    </row>
    <row r="1712" spans="3:3" x14ac:dyDescent="0.3">
      <c r="C1712">
        <v>180610</v>
      </c>
    </row>
    <row r="1713" spans="3:3" x14ac:dyDescent="0.3">
      <c r="C1713">
        <v>23720</v>
      </c>
    </row>
    <row r="1714" spans="3:3" x14ac:dyDescent="0.3">
      <c r="C1714">
        <v>48830</v>
      </c>
    </row>
    <row r="1715" spans="3:3" x14ac:dyDescent="0.3">
      <c r="C1715">
        <v>46270</v>
      </c>
    </row>
    <row r="1716" spans="3:3" x14ac:dyDescent="0.3">
      <c r="C1716">
        <v>70940</v>
      </c>
    </row>
    <row r="1717" spans="3:3" x14ac:dyDescent="0.3">
      <c r="C1717">
        <v>34230</v>
      </c>
    </row>
    <row r="1718" spans="3:3" x14ac:dyDescent="0.3">
      <c r="C1718">
        <v>66740</v>
      </c>
    </row>
    <row r="1719" spans="3:3" x14ac:dyDescent="0.3">
      <c r="C1719">
        <v>168800</v>
      </c>
    </row>
    <row r="1720" spans="3:3" x14ac:dyDescent="0.3">
      <c r="C1720">
        <v>90940</v>
      </c>
    </row>
    <row r="1721" spans="3:3" x14ac:dyDescent="0.3">
      <c r="C1721">
        <v>84460</v>
      </c>
    </row>
    <row r="1722" spans="3:3" x14ac:dyDescent="0.3">
      <c r="C1722">
        <v>98520</v>
      </c>
    </row>
    <row r="1723" spans="3:3" x14ac:dyDescent="0.3">
      <c r="C1723">
        <v>61510</v>
      </c>
    </row>
    <row r="1724" spans="3:3" x14ac:dyDescent="0.3">
      <c r="C1724">
        <v>23020</v>
      </c>
    </row>
    <row r="1725" spans="3:3" x14ac:dyDescent="0.3">
      <c r="C1725">
        <v>23620</v>
      </c>
    </row>
    <row r="1726" spans="3:3" x14ac:dyDescent="0.3">
      <c r="C1726">
        <v>178610</v>
      </c>
    </row>
    <row r="1727" spans="3:3" x14ac:dyDescent="0.3">
      <c r="C1727">
        <v>191870</v>
      </c>
    </row>
    <row r="1728" spans="3:3" x14ac:dyDescent="0.3">
      <c r="C1728">
        <v>197170</v>
      </c>
    </row>
    <row r="1729" spans="3:3" x14ac:dyDescent="0.3">
      <c r="C1729">
        <v>35440</v>
      </c>
    </row>
    <row r="1730" spans="3:3" x14ac:dyDescent="0.3">
      <c r="C1730">
        <v>41030</v>
      </c>
    </row>
    <row r="1731" spans="3:3" x14ac:dyDescent="0.3">
      <c r="C1731">
        <v>42490</v>
      </c>
    </row>
    <row r="1732" spans="3:3" x14ac:dyDescent="0.3">
      <c r="C1732">
        <v>140260</v>
      </c>
    </row>
    <row r="1733" spans="3:3" x14ac:dyDescent="0.3">
      <c r="C1733">
        <v>68930</v>
      </c>
    </row>
    <row r="1734" spans="3:3" x14ac:dyDescent="0.3">
      <c r="C1734">
        <v>61250</v>
      </c>
    </row>
    <row r="1735" spans="3:3" x14ac:dyDescent="0.3">
      <c r="C1735">
        <v>36690</v>
      </c>
    </row>
    <row r="1736" spans="3:3" x14ac:dyDescent="0.3">
      <c r="C1736">
        <v>100080</v>
      </c>
    </row>
    <row r="1737" spans="3:3" x14ac:dyDescent="0.3">
      <c r="C1737">
        <v>46390</v>
      </c>
    </row>
    <row r="1738" spans="3:3" x14ac:dyDescent="0.3">
      <c r="C1738">
        <v>78980</v>
      </c>
    </row>
    <row r="1739" spans="3:3" x14ac:dyDescent="0.3">
      <c r="C1739">
        <v>131420</v>
      </c>
    </row>
    <row r="1740" spans="3:3" x14ac:dyDescent="0.3">
      <c r="C1740">
        <v>53630</v>
      </c>
    </row>
    <row r="1741" spans="3:3" x14ac:dyDescent="0.3">
      <c r="C1741">
        <v>50710</v>
      </c>
    </row>
    <row r="1742" spans="3:3" x14ac:dyDescent="0.3">
      <c r="C1742">
        <v>136950</v>
      </c>
    </row>
    <row r="1743" spans="3:3" x14ac:dyDescent="0.3">
      <c r="C1743">
        <v>134020</v>
      </c>
    </row>
    <row r="1744" spans="3:3" x14ac:dyDescent="0.3">
      <c r="C1744">
        <v>63770</v>
      </c>
    </row>
    <row r="1745" spans="3:3" x14ac:dyDescent="0.3">
      <c r="C1745">
        <v>54290</v>
      </c>
    </row>
    <row r="1746" spans="3:3" x14ac:dyDescent="0.3">
      <c r="C1746">
        <v>27850</v>
      </c>
    </row>
    <row r="1747" spans="3:3" x14ac:dyDescent="0.3">
      <c r="C1747">
        <v>46140</v>
      </c>
    </row>
    <row r="1748" spans="3:3" x14ac:dyDescent="0.3">
      <c r="C1748">
        <v>26100</v>
      </c>
    </row>
    <row r="1749" spans="3:3" x14ac:dyDescent="0.3">
      <c r="C1749">
        <v>47240</v>
      </c>
    </row>
    <row r="1750" spans="3:3" x14ac:dyDescent="0.3">
      <c r="C1750">
        <v>61790</v>
      </c>
    </row>
    <row r="1751" spans="3:3" x14ac:dyDescent="0.3">
      <c r="C1751">
        <v>61200</v>
      </c>
    </row>
    <row r="1752" spans="3:3" x14ac:dyDescent="0.3">
      <c r="C1752">
        <v>105960</v>
      </c>
    </row>
    <row r="1753" spans="3:3" x14ac:dyDescent="0.3">
      <c r="C1753">
        <v>54670</v>
      </c>
    </row>
    <row r="1754" spans="3:3" x14ac:dyDescent="0.3">
      <c r="C1754">
        <v>29960</v>
      </c>
    </row>
    <row r="1755" spans="3:3" x14ac:dyDescent="0.3">
      <c r="C1755">
        <v>99980</v>
      </c>
    </row>
    <row r="1756" spans="3:3" x14ac:dyDescent="0.3">
      <c r="C1756">
        <v>109200</v>
      </c>
    </row>
    <row r="1757" spans="3:3" x14ac:dyDescent="0.3">
      <c r="C1757">
        <v>40810</v>
      </c>
    </row>
    <row r="1758" spans="3:3" x14ac:dyDescent="0.3">
      <c r="C1758">
        <v>23940</v>
      </c>
    </row>
    <row r="1759" spans="3:3" x14ac:dyDescent="0.3">
      <c r="C1759">
        <v>39040</v>
      </c>
    </row>
    <row r="1760" spans="3:3" x14ac:dyDescent="0.3">
      <c r="C1760">
        <v>29500</v>
      </c>
    </row>
    <row r="1761" spans="3:3" x14ac:dyDescent="0.3">
      <c r="C1761">
        <v>35780</v>
      </c>
    </row>
    <row r="1762" spans="3:3" x14ac:dyDescent="0.3">
      <c r="C1762">
        <v>42840</v>
      </c>
    </row>
    <row r="1763" spans="3:3" x14ac:dyDescent="0.3">
      <c r="C1763">
        <v>75530</v>
      </c>
    </row>
    <row r="1764" spans="3:3" x14ac:dyDescent="0.3">
      <c r="C1764">
        <v>173280</v>
      </c>
    </row>
    <row r="1765" spans="3:3" x14ac:dyDescent="0.3">
      <c r="C1765">
        <v>147320</v>
      </c>
    </row>
    <row r="1766" spans="3:3" x14ac:dyDescent="0.3">
      <c r="C1766">
        <v>92780</v>
      </c>
    </row>
    <row r="1767" spans="3:3" x14ac:dyDescent="0.3">
      <c r="C1767">
        <v>13590</v>
      </c>
    </row>
    <row r="1768" spans="3:3" x14ac:dyDescent="0.3">
      <c r="C1768">
        <v>47790</v>
      </c>
    </row>
    <row r="1769" spans="3:3" x14ac:dyDescent="0.3">
      <c r="C1769">
        <v>164220</v>
      </c>
    </row>
    <row r="1770" spans="3:3" x14ac:dyDescent="0.3">
      <c r="C1770">
        <v>29960</v>
      </c>
    </row>
    <row r="1771" spans="3:3" x14ac:dyDescent="0.3">
      <c r="C1771">
        <v>20990</v>
      </c>
    </row>
    <row r="1772" spans="3:3" x14ac:dyDescent="0.3">
      <c r="C1772">
        <v>56470</v>
      </c>
    </row>
    <row r="1773" spans="3:3" x14ac:dyDescent="0.3">
      <c r="C1773">
        <v>34200</v>
      </c>
    </row>
    <row r="1774" spans="3:3" x14ac:dyDescent="0.3">
      <c r="C1774">
        <v>35000</v>
      </c>
    </row>
    <row r="1775" spans="3:3" x14ac:dyDescent="0.3">
      <c r="C1775">
        <v>171690</v>
      </c>
    </row>
    <row r="1776" spans="3:3" x14ac:dyDescent="0.3">
      <c r="C1776">
        <v>92040</v>
      </c>
    </row>
    <row r="1777" spans="3:3" x14ac:dyDescent="0.3">
      <c r="C1777">
        <v>39750</v>
      </c>
    </row>
    <row r="1778" spans="3:3" x14ac:dyDescent="0.3">
      <c r="C1778">
        <v>107930</v>
      </c>
    </row>
    <row r="1779" spans="3:3" x14ac:dyDescent="0.3">
      <c r="C1779">
        <v>100960</v>
      </c>
    </row>
    <row r="1780" spans="3:3" x14ac:dyDescent="0.3">
      <c r="C1780">
        <v>36460</v>
      </c>
    </row>
    <row r="1781" spans="3:3" x14ac:dyDescent="0.3">
      <c r="C1781">
        <v>108510</v>
      </c>
    </row>
    <row r="1782" spans="3:3" x14ac:dyDescent="0.3">
      <c r="C1782">
        <v>21090</v>
      </c>
    </row>
    <row r="1783" spans="3:3" x14ac:dyDescent="0.3">
      <c r="C1783">
        <v>37220</v>
      </c>
    </row>
    <row r="1784" spans="3:3" x14ac:dyDescent="0.3">
      <c r="C1784">
        <v>93800</v>
      </c>
    </row>
    <row r="1785" spans="3:3" x14ac:dyDescent="0.3">
      <c r="C1785">
        <v>54860</v>
      </c>
    </row>
    <row r="1786" spans="3:3" x14ac:dyDescent="0.3">
      <c r="C1786">
        <v>165980</v>
      </c>
    </row>
    <row r="1787" spans="3:3" x14ac:dyDescent="0.3">
      <c r="C1787">
        <v>66510</v>
      </c>
    </row>
    <row r="1788" spans="3:3" x14ac:dyDescent="0.3">
      <c r="C1788">
        <v>23450</v>
      </c>
    </row>
    <row r="1789" spans="3:3" x14ac:dyDescent="0.3">
      <c r="C1789">
        <v>53010</v>
      </c>
    </row>
    <row r="1790" spans="3:3" x14ac:dyDescent="0.3">
      <c r="C1790">
        <v>49000</v>
      </c>
    </row>
    <row r="1791" spans="3:3" x14ac:dyDescent="0.3">
      <c r="C1791">
        <v>170070</v>
      </c>
    </row>
    <row r="1792" spans="3:3" x14ac:dyDescent="0.3">
      <c r="C1792">
        <v>57650</v>
      </c>
    </row>
    <row r="1793" spans="3:3" x14ac:dyDescent="0.3">
      <c r="C1793">
        <v>20330</v>
      </c>
    </row>
    <row r="1794" spans="3:3" x14ac:dyDescent="0.3">
      <c r="C1794">
        <v>86200</v>
      </c>
    </row>
    <row r="1795" spans="3:3" x14ac:dyDescent="0.3">
      <c r="C1795">
        <v>20640</v>
      </c>
    </row>
    <row r="1796" spans="3:3" x14ac:dyDescent="0.3">
      <c r="C1796">
        <v>40350</v>
      </c>
    </row>
    <row r="1797" spans="3:3" x14ac:dyDescent="0.3">
      <c r="C1797">
        <v>38380</v>
      </c>
    </row>
    <row r="1798" spans="3:3" x14ac:dyDescent="0.3">
      <c r="C1798">
        <v>45910</v>
      </c>
    </row>
    <row r="1799" spans="3:3" x14ac:dyDescent="0.3">
      <c r="C1799">
        <v>25610</v>
      </c>
    </row>
    <row r="1800" spans="3:3" x14ac:dyDescent="0.3">
      <c r="C1800">
        <v>15630</v>
      </c>
    </row>
    <row r="1801" spans="3:3" x14ac:dyDescent="0.3">
      <c r="C1801">
        <v>48980</v>
      </c>
    </row>
    <row r="1802" spans="3:3" x14ac:dyDescent="0.3">
      <c r="C1802">
        <v>47890</v>
      </c>
    </row>
    <row r="1803" spans="3:3" x14ac:dyDescent="0.3">
      <c r="C1803">
        <v>65490</v>
      </c>
    </row>
    <row r="1804" spans="3:3" x14ac:dyDescent="0.3">
      <c r="C1804">
        <v>23620</v>
      </c>
    </row>
    <row r="1805" spans="3:3" x14ac:dyDescent="0.3">
      <c r="C1805">
        <v>163280</v>
      </c>
    </row>
    <row r="1806" spans="3:3" x14ac:dyDescent="0.3">
      <c r="C1806">
        <v>166060</v>
      </c>
    </row>
    <row r="1807" spans="3:3" x14ac:dyDescent="0.3">
      <c r="C1807">
        <v>22720</v>
      </c>
    </row>
    <row r="1808" spans="3:3" x14ac:dyDescent="0.3">
      <c r="C1808">
        <v>20180</v>
      </c>
    </row>
    <row r="1809" spans="3:3" x14ac:dyDescent="0.3">
      <c r="C1809">
        <v>70830</v>
      </c>
    </row>
    <row r="1810" spans="3:3" x14ac:dyDescent="0.3">
      <c r="C1810">
        <v>23080</v>
      </c>
    </row>
    <row r="1811" spans="3:3" x14ac:dyDescent="0.3">
      <c r="C1811">
        <v>48410</v>
      </c>
    </row>
    <row r="1812" spans="3:3" x14ac:dyDescent="0.3">
      <c r="C1812">
        <v>42850</v>
      </c>
    </row>
    <row r="1813" spans="3:3" x14ac:dyDescent="0.3">
      <c r="C1813">
        <v>43200</v>
      </c>
    </row>
    <row r="1814" spans="3:3" x14ac:dyDescent="0.3">
      <c r="C1814">
        <v>21320</v>
      </c>
    </row>
    <row r="1815" spans="3:3" x14ac:dyDescent="0.3">
      <c r="C1815">
        <v>101240</v>
      </c>
    </row>
    <row r="1816" spans="3:3" x14ac:dyDescent="0.3">
      <c r="C1816">
        <v>52070</v>
      </c>
    </row>
    <row r="1817" spans="3:3" x14ac:dyDescent="0.3">
      <c r="C1817">
        <v>164370</v>
      </c>
    </row>
    <row r="1818" spans="3:3" x14ac:dyDescent="0.3">
      <c r="C1818">
        <v>40690</v>
      </c>
    </row>
    <row r="1819" spans="3:3" x14ac:dyDescent="0.3">
      <c r="C1819">
        <v>74410</v>
      </c>
    </row>
    <row r="1820" spans="3:3" x14ac:dyDescent="0.3">
      <c r="C1820">
        <v>58780</v>
      </c>
    </row>
    <row r="1821" spans="3:3" x14ac:dyDescent="0.3">
      <c r="C1821">
        <v>64390</v>
      </c>
    </row>
    <row r="1822" spans="3:3" x14ac:dyDescent="0.3">
      <c r="C1822">
        <v>24510</v>
      </c>
    </row>
    <row r="1823" spans="3:3" x14ac:dyDescent="0.3">
      <c r="C1823">
        <v>60770</v>
      </c>
    </row>
    <row r="1824" spans="3:3" x14ac:dyDescent="0.3">
      <c r="C1824">
        <v>24500</v>
      </c>
    </row>
    <row r="1825" spans="3:3" x14ac:dyDescent="0.3">
      <c r="C1825">
        <v>92500</v>
      </c>
    </row>
    <row r="1826" spans="3:3" x14ac:dyDescent="0.3">
      <c r="C1826">
        <v>20740</v>
      </c>
    </row>
    <row r="1827" spans="3:3" x14ac:dyDescent="0.3">
      <c r="C1827">
        <v>48550</v>
      </c>
    </row>
    <row r="1828" spans="3:3" x14ac:dyDescent="0.3">
      <c r="C1828">
        <v>29720</v>
      </c>
    </row>
    <row r="1829" spans="3:3" x14ac:dyDescent="0.3">
      <c r="C1829">
        <v>195860</v>
      </c>
    </row>
    <row r="1830" spans="3:3" x14ac:dyDescent="0.3">
      <c r="C1830">
        <v>41980</v>
      </c>
    </row>
    <row r="1831" spans="3:3" x14ac:dyDescent="0.3">
      <c r="C1831">
        <v>47230</v>
      </c>
    </row>
    <row r="1832" spans="3:3" x14ac:dyDescent="0.3">
      <c r="C1832">
        <v>61420</v>
      </c>
    </row>
    <row r="1833" spans="3:3" x14ac:dyDescent="0.3">
      <c r="C1833">
        <v>88530</v>
      </c>
    </row>
    <row r="1834" spans="3:3" x14ac:dyDescent="0.3">
      <c r="C1834">
        <v>193310</v>
      </c>
    </row>
    <row r="1835" spans="3:3" x14ac:dyDescent="0.3">
      <c r="C1835">
        <v>20730</v>
      </c>
    </row>
    <row r="1836" spans="3:3" x14ac:dyDescent="0.3">
      <c r="C1836">
        <v>196130</v>
      </c>
    </row>
    <row r="1837" spans="3:3" x14ac:dyDescent="0.3">
      <c r="C1837">
        <v>34070</v>
      </c>
    </row>
    <row r="1838" spans="3:3" x14ac:dyDescent="0.3">
      <c r="C1838">
        <v>175670</v>
      </c>
    </row>
    <row r="1839" spans="3:3" x14ac:dyDescent="0.3">
      <c r="C1839">
        <v>24080</v>
      </c>
    </row>
    <row r="1840" spans="3:3" x14ac:dyDescent="0.3">
      <c r="C1840">
        <v>28140</v>
      </c>
    </row>
    <row r="1841" spans="3:3" x14ac:dyDescent="0.3">
      <c r="C1841">
        <v>33120</v>
      </c>
    </row>
    <row r="1842" spans="3:3" x14ac:dyDescent="0.3">
      <c r="C1842">
        <v>190490</v>
      </c>
    </row>
    <row r="1843" spans="3:3" x14ac:dyDescent="0.3">
      <c r="C1843">
        <v>21410</v>
      </c>
    </row>
    <row r="1844" spans="3:3" x14ac:dyDescent="0.3">
      <c r="C1844">
        <v>53320</v>
      </c>
    </row>
    <row r="1845" spans="3:3" x14ac:dyDescent="0.3">
      <c r="C1845">
        <v>47240</v>
      </c>
    </row>
    <row r="1846" spans="3:3" x14ac:dyDescent="0.3">
      <c r="C1846">
        <v>53770</v>
      </c>
    </row>
    <row r="1847" spans="3:3" x14ac:dyDescent="0.3">
      <c r="C1847">
        <v>40660</v>
      </c>
    </row>
    <row r="1848" spans="3:3" x14ac:dyDescent="0.3">
      <c r="C1848">
        <v>52080</v>
      </c>
    </row>
    <row r="1849" spans="3:3" x14ac:dyDescent="0.3">
      <c r="C1849">
        <v>48770</v>
      </c>
    </row>
    <row r="1850" spans="3:3" x14ac:dyDescent="0.3">
      <c r="C1850">
        <v>15690</v>
      </c>
    </row>
    <row r="1851" spans="3:3" x14ac:dyDescent="0.3">
      <c r="C1851">
        <v>196580</v>
      </c>
    </row>
    <row r="1852" spans="3:3" x14ac:dyDescent="0.3">
      <c r="C1852">
        <v>104350</v>
      </c>
    </row>
    <row r="1853" spans="3:3" x14ac:dyDescent="0.3">
      <c r="C1853">
        <v>41480</v>
      </c>
    </row>
    <row r="1854" spans="3:3" x14ac:dyDescent="0.3">
      <c r="C1854">
        <v>57680</v>
      </c>
    </row>
    <row r="1855" spans="3:3" x14ac:dyDescent="0.3">
      <c r="C1855">
        <v>50420</v>
      </c>
    </row>
    <row r="1856" spans="3:3" x14ac:dyDescent="0.3">
      <c r="C1856">
        <v>103060</v>
      </c>
    </row>
    <row r="1857" spans="3:3" x14ac:dyDescent="0.3">
      <c r="C1857">
        <v>57430</v>
      </c>
    </row>
    <row r="1858" spans="3:3" x14ac:dyDescent="0.3">
      <c r="C1858">
        <v>152020</v>
      </c>
    </row>
    <row r="1859" spans="3:3" x14ac:dyDescent="0.3">
      <c r="C1859">
        <v>54400</v>
      </c>
    </row>
    <row r="1860" spans="3:3" x14ac:dyDescent="0.3">
      <c r="C1860">
        <v>58690</v>
      </c>
    </row>
    <row r="1861" spans="3:3" x14ac:dyDescent="0.3">
      <c r="C1861">
        <v>80080</v>
      </c>
    </row>
    <row r="1862" spans="3:3" x14ac:dyDescent="0.3">
      <c r="C1862">
        <v>52950</v>
      </c>
    </row>
    <row r="1863" spans="3:3" x14ac:dyDescent="0.3">
      <c r="C1863">
        <v>132690</v>
      </c>
    </row>
    <row r="1864" spans="3:3" x14ac:dyDescent="0.3">
      <c r="C1864">
        <v>27830</v>
      </c>
    </row>
    <row r="1865" spans="3:3" x14ac:dyDescent="0.3">
      <c r="C1865">
        <v>20130</v>
      </c>
    </row>
    <row r="1866" spans="3:3" x14ac:dyDescent="0.3">
      <c r="C1866">
        <v>139660</v>
      </c>
    </row>
    <row r="1867" spans="3:3" x14ac:dyDescent="0.3">
      <c r="C1867">
        <v>43740</v>
      </c>
    </row>
    <row r="1868" spans="3:3" x14ac:dyDescent="0.3">
      <c r="C1868">
        <v>45810</v>
      </c>
    </row>
    <row r="1869" spans="3:3" x14ac:dyDescent="0.3">
      <c r="C1869">
        <v>47350</v>
      </c>
    </row>
    <row r="1870" spans="3:3" x14ac:dyDescent="0.3">
      <c r="C1870">
        <v>41870</v>
      </c>
    </row>
    <row r="1871" spans="3:3" x14ac:dyDescent="0.3">
      <c r="C1871">
        <v>54760</v>
      </c>
    </row>
    <row r="1872" spans="3:3" x14ac:dyDescent="0.3">
      <c r="C1872">
        <v>25870</v>
      </c>
    </row>
    <row r="1873" spans="3:3" x14ac:dyDescent="0.3">
      <c r="C1873">
        <v>24400</v>
      </c>
    </row>
    <row r="1874" spans="3:3" x14ac:dyDescent="0.3">
      <c r="C1874">
        <v>159720</v>
      </c>
    </row>
    <row r="1875" spans="3:3" x14ac:dyDescent="0.3">
      <c r="C1875">
        <v>153790</v>
      </c>
    </row>
    <row r="1876" spans="3:3" x14ac:dyDescent="0.3">
      <c r="C1876">
        <v>53470</v>
      </c>
    </row>
    <row r="1877" spans="3:3" x14ac:dyDescent="0.3">
      <c r="C1877">
        <v>33060</v>
      </c>
    </row>
    <row r="1878" spans="3:3" x14ac:dyDescent="0.3">
      <c r="C1878">
        <v>70050</v>
      </c>
    </row>
    <row r="1879" spans="3:3" x14ac:dyDescent="0.3">
      <c r="C1879">
        <v>26550</v>
      </c>
    </row>
    <row r="1880" spans="3:3" x14ac:dyDescent="0.3">
      <c r="C1880">
        <v>35370</v>
      </c>
    </row>
    <row r="1881" spans="3:3" x14ac:dyDescent="0.3">
      <c r="C1881">
        <v>108830</v>
      </c>
    </row>
    <row r="1882" spans="3:3" x14ac:dyDescent="0.3">
      <c r="C1882">
        <v>20280</v>
      </c>
    </row>
    <row r="1883" spans="3:3" x14ac:dyDescent="0.3">
      <c r="C1883">
        <v>95250</v>
      </c>
    </row>
    <row r="1884" spans="3:3" x14ac:dyDescent="0.3">
      <c r="C1884">
        <v>29290</v>
      </c>
    </row>
    <row r="1885" spans="3:3" x14ac:dyDescent="0.3">
      <c r="C1885">
        <v>22750</v>
      </c>
    </row>
    <row r="1886" spans="3:3" x14ac:dyDescent="0.3">
      <c r="C1886">
        <v>78790</v>
      </c>
    </row>
    <row r="1887" spans="3:3" x14ac:dyDescent="0.3">
      <c r="C1887">
        <v>44010</v>
      </c>
    </row>
    <row r="1888" spans="3:3" x14ac:dyDescent="0.3">
      <c r="C1888">
        <v>92410</v>
      </c>
    </row>
    <row r="1889" spans="3:3" x14ac:dyDescent="0.3">
      <c r="C1889">
        <v>29740</v>
      </c>
    </row>
    <row r="1890" spans="3:3" x14ac:dyDescent="0.3">
      <c r="C1890">
        <v>45020</v>
      </c>
    </row>
    <row r="1891" spans="3:3" x14ac:dyDescent="0.3">
      <c r="C1891">
        <v>129360</v>
      </c>
    </row>
    <row r="1892" spans="3:3" x14ac:dyDescent="0.3">
      <c r="C1892">
        <v>23050</v>
      </c>
    </row>
    <row r="1893" spans="3:3" x14ac:dyDescent="0.3">
      <c r="C1893">
        <v>167040</v>
      </c>
    </row>
    <row r="1894" spans="3:3" x14ac:dyDescent="0.3">
      <c r="C1894">
        <v>34330</v>
      </c>
    </row>
    <row r="1895" spans="3:3" x14ac:dyDescent="0.3">
      <c r="C1895">
        <v>34770</v>
      </c>
    </row>
    <row r="1896" spans="3:3" x14ac:dyDescent="0.3">
      <c r="C1896">
        <v>64300</v>
      </c>
    </row>
    <row r="1897" spans="3:3" x14ac:dyDescent="0.3">
      <c r="C1897">
        <v>65160</v>
      </c>
    </row>
    <row r="1898" spans="3:3" x14ac:dyDescent="0.3">
      <c r="C1898">
        <v>39070</v>
      </c>
    </row>
    <row r="1899" spans="3:3" x14ac:dyDescent="0.3">
      <c r="C1899">
        <v>55620</v>
      </c>
    </row>
    <row r="1900" spans="3:3" x14ac:dyDescent="0.3">
      <c r="C1900">
        <v>68830</v>
      </c>
    </row>
    <row r="1901" spans="3:3" x14ac:dyDescent="0.3">
      <c r="C1901">
        <v>49780</v>
      </c>
    </row>
    <row r="1902" spans="3:3" x14ac:dyDescent="0.3">
      <c r="C1902">
        <v>103680</v>
      </c>
    </row>
    <row r="1903" spans="3:3" x14ac:dyDescent="0.3">
      <c r="C1903">
        <v>67350</v>
      </c>
    </row>
    <row r="1904" spans="3:3" x14ac:dyDescent="0.3">
      <c r="C1904">
        <v>64720</v>
      </c>
    </row>
    <row r="1905" spans="3:3" x14ac:dyDescent="0.3">
      <c r="C1905">
        <v>198330</v>
      </c>
    </row>
    <row r="1906" spans="3:3" x14ac:dyDescent="0.3">
      <c r="C1906">
        <v>21450</v>
      </c>
    </row>
    <row r="1907" spans="3:3" x14ac:dyDescent="0.3">
      <c r="C1907">
        <v>21800</v>
      </c>
    </row>
    <row r="1908" spans="3:3" x14ac:dyDescent="0.3">
      <c r="C1908">
        <v>83460</v>
      </c>
    </row>
    <row r="1909" spans="3:3" x14ac:dyDescent="0.3">
      <c r="C1909">
        <v>34450</v>
      </c>
    </row>
    <row r="1910" spans="3:3" x14ac:dyDescent="0.3">
      <c r="C1910">
        <v>27600</v>
      </c>
    </row>
    <row r="1911" spans="3:3" x14ac:dyDescent="0.3">
      <c r="C1911">
        <v>62940</v>
      </c>
    </row>
    <row r="1912" spans="3:3" x14ac:dyDescent="0.3">
      <c r="C1912">
        <v>45070</v>
      </c>
    </row>
    <row r="1913" spans="3:3" x14ac:dyDescent="0.3">
      <c r="C1913">
        <v>27180</v>
      </c>
    </row>
    <row r="1914" spans="3:3" x14ac:dyDescent="0.3">
      <c r="C1914">
        <v>58110</v>
      </c>
    </row>
    <row r="1915" spans="3:3" x14ac:dyDescent="0.3">
      <c r="C1915">
        <v>24370</v>
      </c>
    </row>
    <row r="1916" spans="3:3" x14ac:dyDescent="0.3">
      <c r="C1916">
        <v>27660</v>
      </c>
    </row>
    <row r="1917" spans="3:3" x14ac:dyDescent="0.3">
      <c r="C1917">
        <v>190380</v>
      </c>
    </row>
    <row r="1918" spans="3:3" x14ac:dyDescent="0.3">
      <c r="C1918">
        <v>30550</v>
      </c>
    </row>
    <row r="1919" spans="3:3" x14ac:dyDescent="0.3">
      <c r="C1919">
        <v>129650</v>
      </c>
    </row>
    <row r="1920" spans="3:3" x14ac:dyDescent="0.3">
      <c r="C1920">
        <v>60290</v>
      </c>
    </row>
    <row r="1921" spans="3:3" x14ac:dyDescent="0.3">
      <c r="C1921">
        <v>26790</v>
      </c>
    </row>
    <row r="1922" spans="3:3" x14ac:dyDescent="0.3">
      <c r="C1922">
        <v>37020</v>
      </c>
    </row>
    <row r="1923" spans="3:3" x14ac:dyDescent="0.3">
      <c r="C1923">
        <v>54680</v>
      </c>
    </row>
    <row r="1924" spans="3:3" x14ac:dyDescent="0.3">
      <c r="C1924">
        <v>41890</v>
      </c>
    </row>
    <row r="1925" spans="3:3" x14ac:dyDescent="0.3">
      <c r="C1925">
        <v>193280</v>
      </c>
    </row>
    <row r="1926" spans="3:3" x14ac:dyDescent="0.3">
      <c r="C1926">
        <v>83210</v>
      </c>
    </row>
    <row r="1927" spans="3:3" x14ac:dyDescent="0.3">
      <c r="C1927">
        <v>23420</v>
      </c>
    </row>
    <row r="1928" spans="3:3" x14ac:dyDescent="0.3">
      <c r="C1928">
        <v>40710</v>
      </c>
    </row>
    <row r="1929" spans="3:3" x14ac:dyDescent="0.3">
      <c r="C1929">
        <v>58130</v>
      </c>
    </row>
    <row r="1930" spans="3:3" x14ac:dyDescent="0.3">
      <c r="C1930">
        <v>31430</v>
      </c>
    </row>
    <row r="1931" spans="3:3" x14ac:dyDescent="0.3">
      <c r="C1931">
        <v>20440</v>
      </c>
    </row>
    <row r="1932" spans="3:3" x14ac:dyDescent="0.3">
      <c r="C1932">
        <v>134640</v>
      </c>
    </row>
    <row r="1933" spans="3:3" x14ac:dyDescent="0.3">
      <c r="C1933">
        <v>79910</v>
      </c>
    </row>
    <row r="1934" spans="3:3" x14ac:dyDescent="0.3">
      <c r="C1934">
        <v>33770</v>
      </c>
    </row>
    <row r="1935" spans="3:3" x14ac:dyDescent="0.3">
      <c r="C1935">
        <v>55380</v>
      </c>
    </row>
    <row r="1936" spans="3:3" x14ac:dyDescent="0.3">
      <c r="C1936">
        <v>57620</v>
      </c>
    </row>
    <row r="1937" spans="3:3" x14ac:dyDescent="0.3">
      <c r="C1937">
        <v>25920</v>
      </c>
    </row>
    <row r="1938" spans="3:3" x14ac:dyDescent="0.3">
      <c r="C1938">
        <v>53460</v>
      </c>
    </row>
    <row r="1939" spans="3:3" x14ac:dyDescent="0.3">
      <c r="C1939">
        <v>42130</v>
      </c>
    </row>
    <row r="1940" spans="3:3" x14ac:dyDescent="0.3">
      <c r="C1940">
        <v>41270</v>
      </c>
    </row>
    <row r="1941" spans="3:3" x14ac:dyDescent="0.3">
      <c r="C1941">
        <v>68700</v>
      </c>
    </row>
    <row r="1942" spans="3:3" x14ac:dyDescent="0.3">
      <c r="C1942">
        <v>104470</v>
      </c>
    </row>
    <row r="1943" spans="3:3" x14ac:dyDescent="0.3">
      <c r="C1943">
        <v>21480</v>
      </c>
    </row>
    <row r="1944" spans="3:3" x14ac:dyDescent="0.3">
      <c r="C1944">
        <v>89260</v>
      </c>
    </row>
    <row r="1945" spans="3:3" x14ac:dyDescent="0.3">
      <c r="C1945">
        <v>65130</v>
      </c>
    </row>
    <row r="1946" spans="3:3" x14ac:dyDescent="0.3">
      <c r="C1946">
        <v>67990</v>
      </c>
    </row>
    <row r="1947" spans="3:3" x14ac:dyDescent="0.3">
      <c r="C1947">
        <v>162910</v>
      </c>
    </row>
    <row r="1948" spans="3:3" x14ac:dyDescent="0.3">
      <c r="C1948">
        <v>103330</v>
      </c>
    </row>
    <row r="1949" spans="3:3" x14ac:dyDescent="0.3">
      <c r="C1949">
        <v>68540</v>
      </c>
    </row>
    <row r="1950" spans="3:3" x14ac:dyDescent="0.3">
      <c r="C1950">
        <v>96370</v>
      </c>
    </row>
    <row r="1951" spans="3:3" x14ac:dyDescent="0.3">
      <c r="C1951">
        <v>35910</v>
      </c>
    </row>
    <row r="1952" spans="3:3" x14ac:dyDescent="0.3">
      <c r="C1952">
        <v>46840</v>
      </c>
    </row>
    <row r="1953" spans="3:3" x14ac:dyDescent="0.3">
      <c r="C1953">
        <v>157870</v>
      </c>
    </row>
    <row r="1954" spans="3:3" x14ac:dyDescent="0.3">
      <c r="C1954">
        <v>23350</v>
      </c>
    </row>
    <row r="1955" spans="3:3" x14ac:dyDescent="0.3">
      <c r="C1955">
        <v>69620</v>
      </c>
    </row>
    <row r="1956" spans="3:3" x14ac:dyDescent="0.3">
      <c r="C1956">
        <v>56750</v>
      </c>
    </row>
    <row r="1957" spans="3:3" x14ac:dyDescent="0.3">
      <c r="C1957">
        <v>23790</v>
      </c>
    </row>
    <row r="1958" spans="3:3" x14ac:dyDescent="0.3">
      <c r="C1958">
        <v>46480</v>
      </c>
    </row>
    <row r="1959" spans="3:3" x14ac:dyDescent="0.3">
      <c r="C1959">
        <v>29360</v>
      </c>
    </row>
    <row r="1960" spans="3:3" x14ac:dyDescent="0.3">
      <c r="C1960">
        <v>85780</v>
      </c>
    </row>
    <row r="1961" spans="3:3" x14ac:dyDescent="0.3">
      <c r="C1961">
        <v>63840</v>
      </c>
    </row>
    <row r="1962" spans="3:3" x14ac:dyDescent="0.3">
      <c r="C1962">
        <v>39680</v>
      </c>
    </row>
    <row r="1963" spans="3:3" x14ac:dyDescent="0.3">
      <c r="C1963">
        <v>99070</v>
      </c>
    </row>
    <row r="1964" spans="3:3" x14ac:dyDescent="0.3">
      <c r="C1964">
        <v>35400</v>
      </c>
    </row>
    <row r="1965" spans="3:3" x14ac:dyDescent="0.3">
      <c r="C1965">
        <v>193920</v>
      </c>
    </row>
    <row r="1966" spans="3:3" x14ac:dyDescent="0.3">
      <c r="C1966">
        <v>24390</v>
      </c>
    </row>
    <row r="1967" spans="3:3" x14ac:dyDescent="0.3">
      <c r="C1967">
        <v>73140</v>
      </c>
    </row>
    <row r="1968" spans="3:3" x14ac:dyDescent="0.3">
      <c r="C1968">
        <v>47740</v>
      </c>
    </row>
    <row r="1969" spans="3:3" x14ac:dyDescent="0.3">
      <c r="C1969">
        <v>39020</v>
      </c>
    </row>
    <row r="1970" spans="3:3" x14ac:dyDescent="0.3">
      <c r="C1970">
        <v>26620</v>
      </c>
    </row>
    <row r="1971" spans="3:3" x14ac:dyDescent="0.3">
      <c r="C1971">
        <v>28560</v>
      </c>
    </row>
    <row r="1972" spans="3:3" x14ac:dyDescent="0.3">
      <c r="C1972">
        <v>24720</v>
      </c>
    </row>
    <row r="1973" spans="3:3" x14ac:dyDescent="0.3">
      <c r="C1973">
        <v>56730</v>
      </c>
    </row>
    <row r="1974" spans="3:3" x14ac:dyDescent="0.3">
      <c r="C1974">
        <v>41970</v>
      </c>
    </row>
    <row r="1975" spans="3:3" x14ac:dyDescent="0.3">
      <c r="C1975">
        <v>97130</v>
      </c>
    </row>
    <row r="1976" spans="3:3" x14ac:dyDescent="0.3">
      <c r="C1976">
        <v>20620</v>
      </c>
    </row>
    <row r="1977" spans="3:3" x14ac:dyDescent="0.3">
      <c r="C1977">
        <v>42840</v>
      </c>
    </row>
    <row r="1978" spans="3:3" x14ac:dyDescent="0.3">
      <c r="C1978">
        <v>59060</v>
      </c>
    </row>
    <row r="1979" spans="3:3" x14ac:dyDescent="0.3">
      <c r="C1979">
        <v>38860</v>
      </c>
    </row>
    <row r="1980" spans="3:3" x14ac:dyDescent="0.3">
      <c r="C1980">
        <v>168230</v>
      </c>
    </row>
    <row r="1981" spans="3:3" x14ac:dyDescent="0.3">
      <c r="C1981">
        <v>29330</v>
      </c>
    </row>
    <row r="1982" spans="3:3" x14ac:dyDescent="0.3">
      <c r="C1982">
        <v>65000</v>
      </c>
    </row>
    <row r="1983" spans="3:3" x14ac:dyDescent="0.3">
      <c r="C1983">
        <v>50330</v>
      </c>
    </row>
    <row r="1984" spans="3:3" x14ac:dyDescent="0.3">
      <c r="C1984">
        <v>23070</v>
      </c>
    </row>
    <row r="1985" spans="3:3" x14ac:dyDescent="0.3">
      <c r="C1985">
        <v>55070</v>
      </c>
    </row>
    <row r="1986" spans="3:3" x14ac:dyDescent="0.3">
      <c r="C1986">
        <v>43930</v>
      </c>
    </row>
    <row r="1987" spans="3:3" x14ac:dyDescent="0.3">
      <c r="C1987">
        <v>65830</v>
      </c>
    </row>
    <row r="1988" spans="3:3" x14ac:dyDescent="0.3">
      <c r="C1988">
        <v>81030</v>
      </c>
    </row>
    <row r="1989" spans="3:3" x14ac:dyDescent="0.3">
      <c r="C1989">
        <v>39780</v>
      </c>
    </row>
    <row r="1990" spans="3:3" x14ac:dyDescent="0.3">
      <c r="C1990">
        <v>53990</v>
      </c>
    </row>
    <row r="1991" spans="3:3" x14ac:dyDescent="0.3">
      <c r="C1991">
        <v>54870</v>
      </c>
    </row>
    <row r="1992" spans="3:3" x14ac:dyDescent="0.3">
      <c r="C1992">
        <v>10910</v>
      </c>
    </row>
    <row r="1993" spans="3:3" x14ac:dyDescent="0.3">
      <c r="C1993">
        <v>57470</v>
      </c>
    </row>
    <row r="1994" spans="3:3" x14ac:dyDescent="0.3">
      <c r="C1994">
        <v>54670</v>
      </c>
    </row>
    <row r="1995" spans="3:3" x14ac:dyDescent="0.3">
      <c r="C1995">
        <v>178750</v>
      </c>
    </row>
    <row r="1996" spans="3:3" x14ac:dyDescent="0.3">
      <c r="C1996">
        <v>47710</v>
      </c>
    </row>
    <row r="1997" spans="3:3" x14ac:dyDescent="0.3">
      <c r="C1997">
        <v>191610</v>
      </c>
    </row>
    <row r="1998" spans="3:3" x14ac:dyDescent="0.3">
      <c r="C1998">
        <v>50870</v>
      </c>
    </row>
    <row r="1999" spans="3:3" x14ac:dyDescent="0.3">
      <c r="C1999">
        <v>28630</v>
      </c>
    </row>
    <row r="2000" spans="3:3" x14ac:dyDescent="0.3">
      <c r="C2000">
        <v>21440</v>
      </c>
    </row>
    <row r="2001" spans="3:3" x14ac:dyDescent="0.3">
      <c r="C2001">
        <v>28100</v>
      </c>
    </row>
    <row r="2002" spans="3:3" x14ac:dyDescent="0.3">
      <c r="C2002">
        <v>98880</v>
      </c>
    </row>
    <row r="2003" spans="3:3" x14ac:dyDescent="0.3">
      <c r="C2003">
        <v>86280</v>
      </c>
    </row>
    <row r="2004" spans="3:3" x14ac:dyDescent="0.3">
      <c r="C2004">
        <v>28670</v>
      </c>
    </row>
    <row r="2005" spans="3:3" x14ac:dyDescent="0.3">
      <c r="C2005">
        <v>66670</v>
      </c>
    </row>
    <row r="2006" spans="3:3" x14ac:dyDescent="0.3">
      <c r="C2006">
        <v>50030</v>
      </c>
    </row>
    <row r="2007" spans="3:3" x14ac:dyDescent="0.3">
      <c r="C2007">
        <v>28580</v>
      </c>
    </row>
    <row r="2008" spans="3:3" x14ac:dyDescent="0.3">
      <c r="C2008">
        <v>41050</v>
      </c>
    </row>
    <row r="2009" spans="3:3" x14ac:dyDescent="0.3">
      <c r="C2009">
        <v>56170</v>
      </c>
    </row>
    <row r="2010" spans="3:3" x14ac:dyDescent="0.3">
      <c r="C2010">
        <v>28970</v>
      </c>
    </row>
    <row r="2011" spans="3:3" x14ac:dyDescent="0.3">
      <c r="C2011">
        <v>59680</v>
      </c>
    </row>
    <row r="2012" spans="3:3" x14ac:dyDescent="0.3">
      <c r="C2012">
        <v>29910</v>
      </c>
    </row>
    <row r="2013" spans="3:3" x14ac:dyDescent="0.3">
      <c r="C2013">
        <v>196360</v>
      </c>
    </row>
    <row r="2014" spans="3:3" x14ac:dyDescent="0.3">
      <c r="C2014">
        <v>133410</v>
      </c>
    </row>
    <row r="2015" spans="3:3" x14ac:dyDescent="0.3">
      <c r="C2015">
        <v>43320</v>
      </c>
    </row>
    <row r="2016" spans="3:3" x14ac:dyDescent="0.3">
      <c r="C2016">
        <v>110310</v>
      </c>
    </row>
    <row r="2017" spans="3:3" x14ac:dyDescent="0.3">
      <c r="C2017">
        <v>56770</v>
      </c>
    </row>
    <row r="2018" spans="3:3" x14ac:dyDescent="0.3">
      <c r="C2018">
        <v>21870</v>
      </c>
    </row>
    <row r="2019" spans="3:3" x14ac:dyDescent="0.3">
      <c r="C2019">
        <v>20080</v>
      </c>
    </row>
    <row r="2020" spans="3:3" x14ac:dyDescent="0.3">
      <c r="C2020">
        <v>44400</v>
      </c>
    </row>
    <row r="2021" spans="3:3" x14ac:dyDescent="0.3">
      <c r="C2021">
        <v>30670</v>
      </c>
    </row>
    <row r="2022" spans="3:3" x14ac:dyDescent="0.3">
      <c r="C2022">
        <v>53210</v>
      </c>
    </row>
    <row r="2023" spans="3:3" x14ac:dyDescent="0.3">
      <c r="C2023">
        <v>27820</v>
      </c>
    </row>
    <row r="2024" spans="3:3" x14ac:dyDescent="0.3">
      <c r="C2024">
        <v>119570</v>
      </c>
    </row>
    <row r="2025" spans="3:3" x14ac:dyDescent="0.3">
      <c r="C2025">
        <v>26600</v>
      </c>
    </row>
    <row r="2026" spans="3:3" x14ac:dyDescent="0.3">
      <c r="C2026">
        <v>33750</v>
      </c>
    </row>
    <row r="2027" spans="3:3" x14ac:dyDescent="0.3">
      <c r="C2027">
        <v>50980</v>
      </c>
    </row>
    <row r="2028" spans="3:3" x14ac:dyDescent="0.3">
      <c r="C2028">
        <v>48780</v>
      </c>
    </row>
    <row r="2029" spans="3:3" x14ac:dyDescent="0.3">
      <c r="C2029">
        <v>22690</v>
      </c>
    </row>
    <row r="2030" spans="3:3" x14ac:dyDescent="0.3">
      <c r="C2030">
        <v>132060</v>
      </c>
    </row>
    <row r="2031" spans="3:3" x14ac:dyDescent="0.3">
      <c r="C2031">
        <v>104220</v>
      </c>
    </row>
    <row r="2032" spans="3:3" x14ac:dyDescent="0.3">
      <c r="C2032">
        <v>137440</v>
      </c>
    </row>
    <row r="2033" spans="3:3" x14ac:dyDescent="0.3">
      <c r="C2033">
        <v>24360</v>
      </c>
    </row>
    <row r="2034" spans="3:3" x14ac:dyDescent="0.3">
      <c r="C2034">
        <v>23800</v>
      </c>
    </row>
    <row r="2035" spans="3:3" x14ac:dyDescent="0.3">
      <c r="C2035">
        <v>194310</v>
      </c>
    </row>
    <row r="2036" spans="3:3" x14ac:dyDescent="0.3">
      <c r="C2036">
        <v>17900</v>
      </c>
    </row>
    <row r="2037" spans="3:3" x14ac:dyDescent="0.3">
      <c r="C2037">
        <v>76440</v>
      </c>
    </row>
    <row r="2038" spans="3:3" x14ac:dyDescent="0.3">
      <c r="C2038">
        <v>51310</v>
      </c>
    </row>
    <row r="2039" spans="3:3" x14ac:dyDescent="0.3">
      <c r="C2039">
        <v>63060</v>
      </c>
    </row>
    <row r="2040" spans="3:3" x14ac:dyDescent="0.3">
      <c r="C2040">
        <v>23390</v>
      </c>
    </row>
    <row r="2041" spans="3:3" x14ac:dyDescent="0.3">
      <c r="C2041">
        <v>135700</v>
      </c>
    </row>
    <row r="2042" spans="3:3" x14ac:dyDescent="0.3">
      <c r="C2042">
        <v>54060</v>
      </c>
    </row>
    <row r="2043" spans="3:3" x14ac:dyDescent="0.3">
      <c r="C2043">
        <v>89380</v>
      </c>
    </row>
    <row r="2044" spans="3:3" x14ac:dyDescent="0.3">
      <c r="C2044">
        <v>88370</v>
      </c>
    </row>
    <row r="2045" spans="3:3" x14ac:dyDescent="0.3">
      <c r="C2045">
        <v>53430</v>
      </c>
    </row>
    <row r="2046" spans="3:3" x14ac:dyDescent="0.3">
      <c r="C2046">
        <v>67280</v>
      </c>
    </row>
    <row r="2047" spans="3:3" x14ac:dyDescent="0.3">
      <c r="C2047">
        <v>48500</v>
      </c>
    </row>
    <row r="2048" spans="3:3" x14ac:dyDescent="0.3">
      <c r="C2048">
        <v>28090</v>
      </c>
    </row>
    <row r="2049" spans="3:3" x14ac:dyDescent="0.3">
      <c r="C2049">
        <v>56890</v>
      </c>
    </row>
    <row r="2050" spans="3:3" x14ac:dyDescent="0.3">
      <c r="C2050">
        <v>29770</v>
      </c>
    </row>
    <row r="2051" spans="3:3" x14ac:dyDescent="0.3">
      <c r="C2051">
        <v>40250</v>
      </c>
    </row>
    <row r="2052" spans="3:3" x14ac:dyDescent="0.3">
      <c r="C2052">
        <v>37850</v>
      </c>
    </row>
    <row r="2053" spans="3:3" x14ac:dyDescent="0.3">
      <c r="C2053">
        <v>108540</v>
      </c>
    </row>
    <row r="2054" spans="3:3" x14ac:dyDescent="0.3">
      <c r="C2054">
        <v>120310</v>
      </c>
    </row>
    <row r="2055" spans="3:3" x14ac:dyDescent="0.3">
      <c r="C2055">
        <v>99360</v>
      </c>
    </row>
    <row r="2056" spans="3:3" x14ac:dyDescent="0.3">
      <c r="C2056">
        <v>29660</v>
      </c>
    </row>
    <row r="2057" spans="3:3" x14ac:dyDescent="0.3">
      <c r="C2057">
        <v>25710</v>
      </c>
    </row>
    <row r="2058" spans="3:3" x14ac:dyDescent="0.3">
      <c r="C2058">
        <v>99910</v>
      </c>
    </row>
    <row r="2059" spans="3:3" x14ac:dyDescent="0.3">
      <c r="C2059">
        <v>61420</v>
      </c>
    </row>
    <row r="2060" spans="3:3" x14ac:dyDescent="0.3">
      <c r="C2060">
        <v>53900</v>
      </c>
    </row>
    <row r="2061" spans="3:3" x14ac:dyDescent="0.3">
      <c r="C2061">
        <v>44040</v>
      </c>
    </row>
    <row r="2062" spans="3:3" x14ac:dyDescent="0.3">
      <c r="C2062">
        <v>59930</v>
      </c>
    </row>
    <row r="2063" spans="3:3" x14ac:dyDescent="0.3">
      <c r="C2063">
        <v>51300</v>
      </c>
    </row>
    <row r="2064" spans="3:3" x14ac:dyDescent="0.3">
      <c r="C2064">
        <v>20900</v>
      </c>
    </row>
    <row r="2065" spans="3:3" x14ac:dyDescent="0.3">
      <c r="C2065">
        <v>29090</v>
      </c>
    </row>
    <row r="2066" spans="3:3" x14ac:dyDescent="0.3">
      <c r="C2066">
        <v>34680</v>
      </c>
    </row>
    <row r="2067" spans="3:3" x14ac:dyDescent="0.3">
      <c r="C2067">
        <v>30680</v>
      </c>
    </row>
    <row r="2068" spans="3:3" x14ac:dyDescent="0.3">
      <c r="C2068">
        <v>26700</v>
      </c>
    </row>
    <row r="2069" spans="3:3" x14ac:dyDescent="0.3">
      <c r="C2069">
        <v>26930</v>
      </c>
    </row>
    <row r="2070" spans="3:3" x14ac:dyDescent="0.3">
      <c r="C2070">
        <v>95260</v>
      </c>
    </row>
    <row r="2071" spans="3:3" x14ac:dyDescent="0.3">
      <c r="C2071">
        <v>52370</v>
      </c>
    </row>
    <row r="2072" spans="3:3" x14ac:dyDescent="0.3">
      <c r="C2072">
        <v>41930</v>
      </c>
    </row>
    <row r="2073" spans="3:3" x14ac:dyDescent="0.3">
      <c r="C2073">
        <v>29110</v>
      </c>
    </row>
    <row r="2074" spans="3:3" x14ac:dyDescent="0.3">
      <c r="C2074">
        <v>26610</v>
      </c>
    </row>
    <row r="2075" spans="3:3" x14ac:dyDescent="0.3">
      <c r="C2075">
        <v>20280</v>
      </c>
    </row>
    <row r="2076" spans="3:3" x14ac:dyDescent="0.3">
      <c r="C2076">
        <v>32980</v>
      </c>
    </row>
    <row r="2077" spans="3:3" x14ac:dyDescent="0.3">
      <c r="C2077">
        <v>154270</v>
      </c>
    </row>
    <row r="2078" spans="3:3" x14ac:dyDescent="0.3">
      <c r="C2078">
        <v>39440</v>
      </c>
    </row>
    <row r="2079" spans="3:3" x14ac:dyDescent="0.3">
      <c r="C2079">
        <v>119940</v>
      </c>
    </row>
    <row r="2080" spans="3:3" x14ac:dyDescent="0.3">
      <c r="C2080">
        <v>190940</v>
      </c>
    </row>
    <row r="2081" spans="3:3" x14ac:dyDescent="0.3">
      <c r="C2081">
        <v>39190</v>
      </c>
    </row>
    <row r="2082" spans="3:3" x14ac:dyDescent="0.3">
      <c r="C2082">
        <v>68250</v>
      </c>
    </row>
    <row r="2083" spans="3:3" x14ac:dyDescent="0.3">
      <c r="C2083">
        <v>189470</v>
      </c>
    </row>
    <row r="2084" spans="3:3" x14ac:dyDescent="0.3">
      <c r="C2084">
        <v>24960</v>
      </c>
    </row>
    <row r="2085" spans="3:3" x14ac:dyDescent="0.3">
      <c r="C2085">
        <v>22930</v>
      </c>
    </row>
    <row r="2086" spans="3:3" x14ac:dyDescent="0.3">
      <c r="C2086">
        <v>26450</v>
      </c>
    </row>
    <row r="2087" spans="3:3" x14ac:dyDescent="0.3">
      <c r="C2087">
        <v>26830</v>
      </c>
    </row>
    <row r="2088" spans="3:3" x14ac:dyDescent="0.3">
      <c r="C2088">
        <v>53760</v>
      </c>
    </row>
    <row r="2089" spans="3:3" x14ac:dyDescent="0.3">
      <c r="C2089">
        <v>23410</v>
      </c>
    </row>
    <row r="2090" spans="3:3" x14ac:dyDescent="0.3">
      <c r="C2090">
        <v>40110</v>
      </c>
    </row>
    <row r="2091" spans="3:3" x14ac:dyDescent="0.3">
      <c r="C2091">
        <v>195450</v>
      </c>
    </row>
    <row r="2092" spans="3:3" x14ac:dyDescent="0.3">
      <c r="C2092">
        <v>30220</v>
      </c>
    </row>
    <row r="2093" spans="3:3" x14ac:dyDescent="0.3">
      <c r="C2093">
        <v>57720</v>
      </c>
    </row>
    <row r="2094" spans="3:3" x14ac:dyDescent="0.3">
      <c r="C2094">
        <v>22690</v>
      </c>
    </row>
    <row r="2095" spans="3:3" x14ac:dyDescent="0.3">
      <c r="C2095">
        <v>53810</v>
      </c>
    </row>
    <row r="2096" spans="3:3" x14ac:dyDescent="0.3">
      <c r="C2096">
        <v>34410</v>
      </c>
    </row>
    <row r="2097" spans="3:3" x14ac:dyDescent="0.3">
      <c r="C2097">
        <v>54540</v>
      </c>
    </row>
    <row r="2098" spans="3:3" x14ac:dyDescent="0.3">
      <c r="C2098">
        <v>98840</v>
      </c>
    </row>
    <row r="2099" spans="3:3" x14ac:dyDescent="0.3">
      <c r="C2099">
        <v>41570</v>
      </c>
    </row>
    <row r="2100" spans="3:3" x14ac:dyDescent="0.3">
      <c r="C2100">
        <v>134580</v>
      </c>
    </row>
    <row r="2101" spans="3:3" x14ac:dyDescent="0.3">
      <c r="C2101">
        <v>90690</v>
      </c>
    </row>
    <row r="2102" spans="3:3" x14ac:dyDescent="0.3">
      <c r="C2102">
        <v>40140</v>
      </c>
    </row>
    <row r="2103" spans="3:3" x14ac:dyDescent="0.3">
      <c r="C2103">
        <v>59150</v>
      </c>
    </row>
    <row r="2104" spans="3:3" x14ac:dyDescent="0.3">
      <c r="C2104">
        <v>61620</v>
      </c>
    </row>
    <row r="2105" spans="3:3" x14ac:dyDescent="0.3">
      <c r="C2105">
        <v>24060</v>
      </c>
    </row>
    <row r="2106" spans="3:3" x14ac:dyDescent="0.3">
      <c r="C2106">
        <v>187400</v>
      </c>
    </row>
    <row r="2107" spans="3:3" x14ac:dyDescent="0.3">
      <c r="C2107">
        <v>76370</v>
      </c>
    </row>
    <row r="2108" spans="3:3" x14ac:dyDescent="0.3">
      <c r="C2108">
        <v>100960</v>
      </c>
    </row>
    <row r="2109" spans="3:3" x14ac:dyDescent="0.3">
      <c r="C2109">
        <v>147560</v>
      </c>
    </row>
    <row r="2110" spans="3:3" x14ac:dyDescent="0.3">
      <c r="C2110">
        <v>97240</v>
      </c>
    </row>
    <row r="2111" spans="3:3" x14ac:dyDescent="0.3">
      <c r="C2111">
        <v>33880</v>
      </c>
    </row>
    <row r="2112" spans="3:3" x14ac:dyDescent="0.3">
      <c r="C2112">
        <v>27030</v>
      </c>
    </row>
    <row r="2113" spans="3:3" x14ac:dyDescent="0.3">
      <c r="C2113">
        <v>25010</v>
      </c>
    </row>
    <row r="2114" spans="3:3" x14ac:dyDescent="0.3">
      <c r="C2114">
        <v>62200</v>
      </c>
    </row>
    <row r="2115" spans="3:3" x14ac:dyDescent="0.3">
      <c r="C2115">
        <v>30380</v>
      </c>
    </row>
    <row r="2116" spans="3:3" x14ac:dyDescent="0.3">
      <c r="C2116">
        <v>44240</v>
      </c>
    </row>
    <row r="2117" spans="3:3" x14ac:dyDescent="0.3">
      <c r="C2117">
        <v>43120</v>
      </c>
    </row>
    <row r="2118" spans="3:3" x14ac:dyDescent="0.3">
      <c r="C2118">
        <v>132450</v>
      </c>
    </row>
    <row r="2119" spans="3:3" x14ac:dyDescent="0.3">
      <c r="C2119">
        <v>50210</v>
      </c>
    </row>
    <row r="2120" spans="3:3" x14ac:dyDescent="0.3">
      <c r="C2120">
        <v>51260</v>
      </c>
    </row>
    <row r="2121" spans="3:3" x14ac:dyDescent="0.3">
      <c r="C2121">
        <v>28590</v>
      </c>
    </row>
    <row r="2122" spans="3:3" x14ac:dyDescent="0.3">
      <c r="C2122">
        <v>53290</v>
      </c>
    </row>
    <row r="2123" spans="3:3" x14ac:dyDescent="0.3">
      <c r="C2123">
        <v>43250</v>
      </c>
    </row>
    <row r="2124" spans="3:3" x14ac:dyDescent="0.3">
      <c r="C2124">
        <v>72600</v>
      </c>
    </row>
    <row r="2125" spans="3:3" x14ac:dyDescent="0.3">
      <c r="C2125">
        <v>41520</v>
      </c>
    </row>
    <row r="2126" spans="3:3" x14ac:dyDescent="0.3">
      <c r="C2126">
        <v>96190</v>
      </c>
    </row>
    <row r="2127" spans="3:3" x14ac:dyDescent="0.3">
      <c r="C2127">
        <v>135030</v>
      </c>
    </row>
    <row r="2128" spans="3:3" x14ac:dyDescent="0.3">
      <c r="C2128">
        <v>54410</v>
      </c>
    </row>
    <row r="2129" spans="3:3" x14ac:dyDescent="0.3">
      <c r="C2129">
        <v>52090</v>
      </c>
    </row>
    <row r="2130" spans="3:3" x14ac:dyDescent="0.3">
      <c r="C2130">
        <v>106730</v>
      </c>
    </row>
    <row r="2131" spans="3:3" x14ac:dyDescent="0.3">
      <c r="C2131">
        <v>50100</v>
      </c>
    </row>
    <row r="2132" spans="3:3" x14ac:dyDescent="0.3">
      <c r="C2132">
        <v>135490</v>
      </c>
    </row>
    <row r="2133" spans="3:3" x14ac:dyDescent="0.3">
      <c r="C2133">
        <v>49990</v>
      </c>
    </row>
    <row r="2134" spans="3:3" x14ac:dyDescent="0.3">
      <c r="C2134">
        <v>20420</v>
      </c>
    </row>
    <row r="2135" spans="3:3" x14ac:dyDescent="0.3">
      <c r="C2135">
        <v>29560</v>
      </c>
    </row>
    <row r="2136" spans="3:3" x14ac:dyDescent="0.3">
      <c r="C2136">
        <v>48090</v>
      </c>
    </row>
    <row r="2137" spans="3:3" x14ac:dyDescent="0.3">
      <c r="C2137">
        <v>51630</v>
      </c>
    </row>
    <row r="2138" spans="3:3" x14ac:dyDescent="0.3">
      <c r="C2138">
        <v>57440</v>
      </c>
    </row>
    <row r="2139" spans="3:3" x14ac:dyDescent="0.3">
      <c r="C2139">
        <v>28710</v>
      </c>
    </row>
    <row r="2140" spans="3:3" x14ac:dyDescent="0.3">
      <c r="C2140">
        <v>74840</v>
      </c>
    </row>
    <row r="2141" spans="3:3" x14ac:dyDescent="0.3">
      <c r="C2141">
        <v>173280</v>
      </c>
    </row>
    <row r="2142" spans="3:3" x14ac:dyDescent="0.3">
      <c r="C2142">
        <v>27740</v>
      </c>
    </row>
    <row r="2143" spans="3:3" x14ac:dyDescent="0.3">
      <c r="C2143">
        <v>45050</v>
      </c>
    </row>
    <row r="2144" spans="3:3" x14ac:dyDescent="0.3">
      <c r="C2144">
        <v>116310</v>
      </c>
    </row>
    <row r="2145" spans="3:3" x14ac:dyDescent="0.3">
      <c r="C2145">
        <v>97380</v>
      </c>
    </row>
    <row r="2146" spans="3:3" x14ac:dyDescent="0.3">
      <c r="C2146">
        <v>28350</v>
      </c>
    </row>
    <row r="2147" spans="3:3" x14ac:dyDescent="0.3">
      <c r="C2147">
        <v>169590</v>
      </c>
    </row>
    <row r="2148" spans="3:3" x14ac:dyDescent="0.3">
      <c r="C2148">
        <v>26130</v>
      </c>
    </row>
    <row r="2149" spans="3:3" x14ac:dyDescent="0.3">
      <c r="C2149">
        <v>61460</v>
      </c>
    </row>
    <row r="2150" spans="3:3" x14ac:dyDescent="0.3">
      <c r="C2150">
        <v>49630</v>
      </c>
    </row>
    <row r="2151" spans="3:3" x14ac:dyDescent="0.3">
      <c r="C2151">
        <v>195370</v>
      </c>
    </row>
    <row r="2152" spans="3:3" x14ac:dyDescent="0.3">
      <c r="C2152">
        <v>16750</v>
      </c>
    </row>
    <row r="2153" spans="3:3" x14ac:dyDescent="0.3">
      <c r="C2153">
        <v>25230</v>
      </c>
    </row>
    <row r="2154" spans="3:3" x14ac:dyDescent="0.3">
      <c r="C2154">
        <v>65670</v>
      </c>
    </row>
    <row r="2155" spans="3:3" x14ac:dyDescent="0.3">
      <c r="C2155">
        <v>47390</v>
      </c>
    </row>
    <row r="2156" spans="3:3" x14ac:dyDescent="0.3">
      <c r="C2156">
        <v>92080</v>
      </c>
    </row>
    <row r="2157" spans="3:3" x14ac:dyDescent="0.3">
      <c r="C2157">
        <v>29420</v>
      </c>
    </row>
    <row r="2158" spans="3:3" x14ac:dyDescent="0.3">
      <c r="C2158">
        <v>49410</v>
      </c>
    </row>
    <row r="2159" spans="3:3" x14ac:dyDescent="0.3">
      <c r="C2159">
        <v>59020</v>
      </c>
    </row>
    <row r="2160" spans="3:3" x14ac:dyDescent="0.3">
      <c r="C2160">
        <v>86390</v>
      </c>
    </row>
    <row r="2161" spans="3:3" x14ac:dyDescent="0.3">
      <c r="C2161">
        <v>63470</v>
      </c>
    </row>
    <row r="2162" spans="3:3" x14ac:dyDescent="0.3">
      <c r="C2162">
        <v>34520</v>
      </c>
    </row>
    <row r="2163" spans="3:3" x14ac:dyDescent="0.3">
      <c r="C2163">
        <v>43170</v>
      </c>
    </row>
    <row r="2164" spans="3:3" x14ac:dyDescent="0.3">
      <c r="C2164">
        <v>32040</v>
      </c>
    </row>
    <row r="2165" spans="3:3" x14ac:dyDescent="0.3">
      <c r="C2165">
        <v>27200</v>
      </c>
    </row>
    <row r="2166" spans="3:3" x14ac:dyDescent="0.3">
      <c r="C2166">
        <v>171810</v>
      </c>
    </row>
    <row r="2167" spans="3:3" x14ac:dyDescent="0.3">
      <c r="C2167">
        <v>14830</v>
      </c>
    </row>
    <row r="2168" spans="3:3" x14ac:dyDescent="0.3">
      <c r="C2168">
        <v>56050</v>
      </c>
    </row>
    <row r="2169" spans="3:3" x14ac:dyDescent="0.3">
      <c r="C2169">
        <v>72950</v>
      </c>
    </row>
    <row r="2170" spans="3:3" x14ac:dyDescent="0.3">
      <c r="C2170">
        <v>23480</v>
      </c>
    </row>
    <row r="2171" spans="3:3" x14ac:dyDescent="0.3">
      <c r="C2171">
        <v>61320</v>
      </c>
    </row>
    <row r="2172" spans="3:3" x14ac:dyDescent="0.3">
      <c r="C2172">
        <v>108550</v>
      </c>
    </row>
    <row r="2173" spans="3:3" x14ac:dyDescent="0.3">
      <c r="C2173">
        <v>20240</v>
      </c>
    </row>
    <row r="2174" spans="3:3" x14ac:dyDescent="0.3">
      <c r="C2174">
        <v>199260</v>
      </c>
    </row>
    <row r="2175" spans="3:3" x14ac:dyDescent="0.3">
      <c r="C2175">
        <v>24510</v>
      </c>
    </row>
    <row r="2176" spans="3:3" x14ac:dyDescent="0.3">
      <c r="C2176">
        <v>30380</v>
      </c>
    </row>
    <row r="2177" spans="3:3" x14ac:dyDescent="0.3">
      <c r="C2177">
        <v>30580</v>
      </c>
    </row>
    <row r="2178" spans="3:3" x14ac:dyDescent="0.3">
      <c r="C2178">
        <v>20880</v>
      </c>
    </row>
    <row r="2179" spans="3:3" x14ac:dyDescent="0.3">
      <c r="C2179">
        <v>50060</v>
      </c>
    </row>
    <row r="2180" spans="3:3" x14ac:dyDescent="0.3">
      <c r="C2180">
        <v>25000</v>
      </c>
    </row>
    <row r="2181" spans="3:3" x14ac:dyDescent="0.3">
      <c r="C2181">
        <v>11020</v>
      </c>
    </row>
    <row r="2182" spans="3:3" x14ac:dyDescent="0.3">
      <c r="C2182">
        <v>104530</v>
      </c>
    </row>
    <row r="2183" spans="3:3" x14ac:dyDescent="0.3">
      <c r="C2183">
        <v>39290</v>
      </c>
    </row>
    <row r="2184" spans="3:3" x14ac:dyDescent="0.3">
      <c r="C2184">
        <v>31400</v>
      </c>
    </row>
    <row r="2185" spans="3:3" x14ac:dyDescent="0.3">
      <c r="C2185">
        <v>44500</v>
      </c>
    </row>
    <row r="2186" spans="3:3" x14ac:dyDescent="0.3">
      <c r="C2186">
        <v>187220</v>
      </c>
    </row>
    <row r="2187" spans="3:3" x14ac:dyDescent="0.3">
      <c r="C2187">
        <v>95470</v>
      </c>
    </row>
    <row r="2188" spans="3:3" x14ac:dyDescent="0.3">
      <c r="C2188">
        <v>199990</v>
      </c>
    </row>
    <row r="2189" spans="3:3" x14ac:dyDescent="0.3">
      <c r="C2189">
        <v>22790</v>
      </c>
    </row>
    <row r="2190" spans="3:3" x14ac:dyDescent="0.3">
      <c r="C2190">
        <v>20890</v>
      </c>
    </row>
    <row r="2191" spans="3:3" x14ac:dyDescent="0.3">
      <c r="C2191">
        <v>167920</v>
      </c>
    </row>
    <row r="2192" spans="3:3" x14ac:dyDescent="0.3">
      <c r="C2192">
        <v>35640</v>
      </c>
    </row>
    <row r="2193" spans="3:3" x14ac:dyDescent="0.3">
      <c r="C2193">
        <v>44250</v>
      </c>
    </row>
    <row r="2194" spans="3:3" x14ac:dyDescent="0.3">
      <c r="C2194">
        <v>52650</v>
      </c>
    </row>
    <row r="2195" spans="3:3" x14ac:dyDescent="0.3">
      <c r="C2195">
        <v>62610</v>
      </c>
    </row>
    <row r="2196" spans="3:3" x14ac:dyDescent="0.3">
      <c r="C2196">
        <v>42980</v>
      </c>
    </row>
    <row r="2197" spans="3:3" x14ac:dyDescent="0.3">
      <c r="C2197">
        <v>68040</v>
      </c>
    </row>
    <row r="2198" spans="3:3" x14ac:dyDescent="0.3">
      <c r="C2198">
        <v>27410</v>
      </c>
    </row>
    <row r="2199" spans="3:3" x14ac:dyDescent="0.3">
      <c r="C2199">
        <v>66730</v>
      </c>
    </row>
    <row r="2200" spans="3:3" x14ac:dyDescent="0.3">
      <c r="C2200">
        <v>76390</v>
      </c>
    </row>
    <row r="2201" spans="3:3" x14ac:dyDescent="0.3">
      <c r="C2201">
        <v>93960</v>
      </c>
    </row>
    <row r="2202" spans="3:3" x14ac:dyDescent="0.3">
      <c r="C2202">
        <v>104000</v>
      </c>
    </row>
    <row r="2203" spans="3:3" x14ac:dyDescent="0.3">
      <c r="C2203">
        <v>84740</v>
      </c>
    </row>
    <row r="2204" spans="3:3" x14ac:dyDescent="0.3">
      <c r="C2204">
        <v>99810</v>
      </c>
    </row>
    <row r="2205" spans="3:3" x14ac:dyDescent="0.3">
      <c r="C2205">
        <v>124900</v>
      </c>
    </row>
    <row r="2206" spans="3:3" x14ac:dyDescent="0.3">
      <c r="C2206">
        <v>26570</v>
      </c>
    </row>
    <row r="2207" spans="3:3" x14ac:dyDescent="0.3">
      <c r="C2207">
        <v>135910</v>
      </c>
    </row>
    <row r="2208" spans="3:3" x14ac:dyDescent="0.3">
      <c r="C2208">
        <v>66960</v>
      </c>
    </row>
    <row r="2209" spans="3:3" x14ac:dyDescent="0.3">
      <c r="C2209">
        <v>20580</v>
      </c>
    </row>
    <row r="2210" spans="3:3" x14ac:dyDescent="0.3">
      <c r="C2210">
        <v>88650</v>
      </c>
    </row>
    <row r="2211" spans="3:3" x14ac:dyDescent="0.3">
      <c r="C2211">
        <v>26220</v>
      </c>
    </row>
    <row r="2212" spans="3:3" x14ac:dyDescent="0.3">
      <c r="C2212">
        <v>106090</v>
      </c>
    </row>
    <row r="2213" spans="3:3" x14ac:dyDescent="0.3">
      <c r="C2213">
        <v>43450</v>
      </c>
    </row>
    <row r="2214" spans="3:3" x14ac:dyDescent="0.3">
      <c r="C2214">
        <v>21770</v>
      </c>
    </row>
    <row r="2215" spans="3:3" x14ac:dyDescent="0.3">
      <c r="C2215">
        <v>27930</v>
      </c>
    </row>
    <row r="2216" spans="3:3" x14ac:dyDescent="0.3">
      <c r="C2216">
        <v>32120</v>
      </c>
    </row>
    <row r="2217" spans="3:3" x14ac:dyDescent="0.3">
      <c r="C2217">
        <v>192320</v>
      </c>
    </row>
    <row r="2218" spans="3:3" x14ac:dyDescent="0.3">
      <c r="C2218">
        <v>195170</v>
      </c>
    </row>
    <row r="2219" spans="3:3" x14ac:dyDescent="0.3">
      <c r="C2219">
        <v>24360</v>
      </c>
    </row>
    <row r="2220" spans="3:3" x14ac:dyDescent="0.3">
      <c r="C2220">
        <v>160640</v>
      </c>
    </row>
    <row r="2221" spans="3:3" x14ac:dyDescent="0.3">
      <c r="C2221">
        <v>27070</v>
      </c>
    </row>
    <row r="2222" spans="3:3" x14ac:dyDescent="0.3">
      <c r="C2222">
        <v>190680</v>
      </c>
    </row>
    <row r="2223" spans="3:3" x14ac:dyDescent="0.3">
      <c r="C2223">
        <v>37300</v>
      </c>
    </row>
    <row r="2224" spans="3:3" x14ac:dyDescent="0.3">
      <c r="C2224">
        <v>22320</v>
      </c>
    </row>
    <row r="2225" spans="3:3" x14ac:dyDescent="0.3">
      <c r="C2225">
        <v>44650</v>
      </c>
    </row>
    <row r="2226" spans="3:3" x14ac:dyDescent="0.3">
      <c r="C2226">
        <v>33190</v>
      </c>
    </row>
    <row r="2227" spans="3:3" x14ac:dyDescent="0.3">
      <c r="C2227">
        <v>192020</v>
      </c>
    </row>
    <row r="2228" spans="3:3" x14ac:dyDescent="0.3">
      <c r="C2228">
        <v>29110</v>
      </c>
    </row>
    <row r="2229" spans="3:3" x14ac:dyDescent="0.3">
      <c r="C2229">
        <v>39200</v>
      </c>
    </row>
    <row r="2230" spans="3:3" x14ac:dyDescent="0.3">
      <c r="C2230">
        <v>65450</v>
      </c>
    </row>
    <row r="2231" spans="3:3" x14ac:dyDescent="0.3">
      <c r="C2231">
        <v>69310</v>
      </c>
    </row>
    <row r="2232" spans="3:3" x14ac:dyDescent="0.3">
      <c r="C2232">
        <v>25930</v>
      </c>
    </row>
    <row r="2233" spans="3:3" x14ac:dyDescent="0.3">
      <c r="C2233">
        <v>34790</v>
      </c>
    </row>
    <row r="2234" spans="3:3" x14ac:dyDescent="0.3">
      <c r="C2234">
        <v>27940</v>
      </c>
    </row>
    <row r="2235" spans="3:3" x14ac:dyDescent="0.3">
      <c r="C2235">
        <v>34850</v>
      </c>
    </row>
    <row r="2236" spans="3:3" x14ac:dyDescent="0.3">
      <c r="C2236">
        <v>134960</v>
      </c>
    </row>
    <row r="2237" spans="3:3" x14ac:dyDescent="0.3">
      <c r="C2237">
        <v>32100</v>
      </c>
    </row>
    <row r="2238" spans="3:3" x14ac:dyDescent="0.3">
      <c r="C2238">
        <v>190450</v>
      </c>
    </row>
    <row r="2239" spans="3:3" x14ac:dyDescent="0.3">
      <c r="C2239">
        <v>65020</v>
      </c>
    </row>
    <row r="2240" spans="3:3" x14ac:dyDescent="0.3">
      <c r="C2240">
        <v>119960</v>
      </c>
    </row>
    <row r="2241" spans="3:3" x14ac:dyDescent="0.3">
      <c r="C2241">
        <v>56050</v>
      </c>
    </row>
    <row r="2242" spans="3:3" x14ac:dyDescent="0.3">
      <c r="C2242">
        <v>63970</v>
      </c>
    </row>
    <row r="2243" spans="3:3" x14ac:dyDescent="0.3">
      <c r="C2243">
        <v>191440</v>
      </c>
    </row>
    <row r="2244" spans="3:3" x14ac:dyDescent="0.3">
      <c r="C2244">
        <v>49070</v>
      </c>
    </row>
    <row r="2245" spans="3:3" x14ac:dyDescent="0.3">
      <c r="C2245">
        <v>47410</v>
      </c>
    </row>
    <row r="2246" spans="3:3" x14ac:dyDescent="0.3">
      <c r="C2246">
        <v>31610</v>
      </c>
    </row>
    <row r="2247" spans="3:3" x14ac:dyDescent="0.3">
      <c r="C2247">
        <v>23730</v>
      </c>
    </row>
    <row r="2248" spans="3:3" x14ac:dyDescent="0.3">
      <c r="C2248">
        <v>186650</v>
      </c>
    </row>
    <row r="2249" spans="3:3" x14ac:dyDescent="0.3">
      <c r="C2249">
        <v>27890</v>
      </c>
    </row>
    <row r="2250" spans="3:3" x14ac:dyDescent="0.3">
      <c r="C2250">
        <v>58280</v>
      </c>
    </row>
    <row r="2251" spans="3:3" x14ac:dyDescent="0.3">
      <c r="C2251">
        <v>23260</v>
      </c>
    </row>
    <row r="2252" spans="3:3" x14ac:dyDescent="0.3">
      <c r="C2252">
        <v>135250</v>
      </c>
    </row>
    <row r="2253" spans="3:3" x14ac:dyDescent="0.3">
      <c r="C2253">
        <v>14200</v>
      </c>
    </row>
    <row r="2254" spans="3:3" x14ac:dyDescent="0.3">
      <c r="C2254">
        <v>80200</v>
      </c>
    </row>
    <row r="2255" spans="3:3" x14ac:dyDescent="0.3">
      <c r="C2255">
        <v>56610</v>
      </c>
    </row>
    <row r="2256" spans="3:3" x14ac:dyDescent="0.3">
      <c r="C2256">
        <v>69290</v>
      </c>
    </row>
    <row r="2257" spans="3:3" x14ac:dyDescent="0.3">
      <c r="C2257">
        <v>56740</v>
      </c>
    </row>
    <row r="2258" spans="3:3" x14ac:dyDescent="0.3">
      <c r="C2258">
        <v>54840</v>
      </c>
    </row>
    <row r="2259" spans="3:3" x14ac:dyDescent="0.3">
      <c r="C2259">
        <v>56600</v>
      </c>
    </row>
    <row r="2260" spans="3:3" x14ac:dyDescent="0.3">
      <c r="C2260">
        <v>64100</v>
      </c>
    </row>
    <row r="2261" spans="3:3" x14ac:dyDescent="0.3">
      <c r="C2261">
        <v>52100</v>
      </c>
    </row>
    <row r="2262" spans="3:3" x14ac:dyDescent="0.3">
      <c r="C2262">
        <v>118780</v>
      </c>
    </row>
    <row r="2263" spans="3:3" x14ac:dyDescent="0.3">
      <c r="C2263">
        <v>170680</v>
      </c>
    </row>
    <row r="2264" spans="3:3" x14ac:dyDescent="0.3">
      <c r="C2264">
        <v>139640</v>
      </c>
    </row>
    <row r="2265" spans="3:3" x14ac:dyDescent="0.3">
      <c r="C2265">
        <v>49410</v>
      </c>
    </row>
    <row r="2266" spans="3:3" x14ac:dyDescent="0.3">
      <c r="C2266">
        <v>24780</v>
      </c>
    </row>
    <row r="2267" spans="3:3" x14ac:dyDescent="0.3">
      <c r="C2267">
        <v>52280</v>
      </c>
    </row>
    <row r="2268" spans="3:3" x14ac:dyDescent="0.3">
      <c r="C2268">
        <v>44780</v>
      </c>
    </row>
    <row r="2269" spans="3:3" x14ac:dyDescent="0.3">
      <c r="C2269">
        <v>75470</v>
      </c>
    </row>
    <row r="2270" spans="3:3" x14ac:dyDescent="0.3">
      <c r="C2270">
        <v>57750</v>
      </c>
    </row>
    <row r="2271" spans="3:3" x14ac:dyDescent="0.3">
      <c r="C2271">
        <v>52380</v>
      </c>
    </row>
    <row r="2272" spans="3:3" x14ac:dyDescent="0.3">
      <c r="C2272">
        <v>46820</v>
      </c>
    </row>
    <row r="2273" spans="3:3" x14ac:dyDescent="0.3">
      <c r="C2273">
        <v>183000</v>
      </c>
    </row>
    <row r="2274" spans="3:3" x14ac:dyDescent="0.3">
      <c r="C2274">
        <v>63490</v>
      </c>
    </row>
    <row r="2275" spans="3:3" x14ac:dyDescent="0.3">
      <c r="C2275">
        <v>36970</v>
      </c>
    </row>
    <row r="2276" spans="3:3" x14ac:dyDescent="0.3">
      <c r="C2276">
        <v>74570</v>
      </c>
    </row>
    <row r="2277" spans="3:3" x14ac:dyDescent="0.3">
      <c r="C2277">
        <v>21190</v>
      </c>
    </row>
    <row r="2278" spans="3:3" x14ac:dyDescent="0.3">
      <c r="C2278">
        <v>62140</v>
      </c>
    </row>
    <row r="2279" spans="3:3" x14ac:dyDescent="0.3">
      <c r="C2279">
        <v>71430</v>
      </c>
    </row>
    <row r="2280" spans="3:3" x14ac:dyDescent="0.3">
      <c r="C2280">
        <v>29040</v>
      </c>
    </row>
    <row r="2281" spans="3:3" x14ac:dyDescent="0.3">
      <c r="C2281">
        <v>60320</v>
      </c>
    </row>
    <row r="2282" spans="3:3" x14ac:dyDescent="0.3">
      <c r="C2282">
        <v>29760</v>
      </c>
    </row>
    <row r="2283" spans="3:3" x14ac:dyDescent="0.3">
      <c r="C2283">
        <v>159920</v>
      </c>
    </row>
    <row r="2284" spans="3:3" x14ac:dyDescent="0.3">
      <c r="C2284">
        <v>125040</v>
      </c>
    </row>
    <row r="2285" spans="3:3" x14ac:dyDescent="0.3">
      <c r="C2285">
        <v>47360</v>
      </c>
    </row>
    <row r="2286" spans="3:3" x14ac:dyDescent="0.3">
      <c r="C2286">
        <v>52960</v>
      </c>
    </row>
    <row r="2287" spans="3:3" x14ac:dyDescent="0.3">
      <c r="C2287">
        <v>21740</v>
      </c>
    </row>
    <row r="2288" spans="3:3" x14ac:dyDescent="0.3">
      <c r="C2288">
        <v>66530</v>
      </c>
    </row>
    <row r="2289" spans="3:3" x14ac:dyDescent="0.3">
      <c r="C2289">
        <v>96990</v>
      </c>
    </row>
    <row r="2290" spans="3:3" x14ac:dyDescent="0.3">
      <c r="C2290">
        <v>22130</v>
      </c>
    </row>
    <row r="2291" spans="3:3" x14ac:dyDescent="0.3">
      <c r="C2291">
        <v>26100</v>
      </c>
    </row>
    <row r="2292" spans="3:3" x14ac:dyDescent="0.3">
      <c r="C2292">
        <v>28510</v>
      </c>
    </row>
    <row r="2293" spans="3:3" x14ac:dyDescent="0.3">
      <c r="C2293">
        <v>34520</v>
      </c>
    </row>
    <row r="2294" spans="3:3" x14ac:dyDescent="0.3">
      <c r="C2294">
        <v>52580</v>
      </c>
    </row>
    <row r="2295" spans="3:3" x14ac:dyDescent="0.3">
      <c r="C2295">
        <v>104960</v>
      </c>
    </row>
    <row r="2296" spans="3:3" x14ac:dyDescent="0.3">
      <c r="C2296">
        <v>27160</v>
      </c>
    </row>
    <row r="2297" spans="3:3" x14ac:dyDescent="0.3">
      <c r="C2297">
        <v>38160</v>
      </c>
    </row>
    <row r="2298" spans="3:3" x14ac:dyDescent="0.3">
      <c r="C2298">
        <v>109650</v>
      </c>
    </row>
    <row r="2299" spans="3:3" x14ac:dyDescent="0.3">
      <c r="C2299">
        <v>49360</v>
      </c>
    </row>
    <row r="2300" spans="3:3" x14ac:dyDescent="0.3">
      <c r="C2300">
        <v>25430</v>
      </c>
    </row>
    <row r="2301" spans="3:3" x14ac:dyDescent="0.3">
      <c r="C2301">
        <v>166590</v>
      </c>
    </row>
    <row r="2302" spans="3:3" x14ac:dyDescent="0.3">
      <c r="C2302">
        <v>42600</v>
      </c>
    </row>
    <row r="2303" spans="3:3" x14ac:dyDescent="0.3">
      <c r="C2303">
        <v>31020</v>
      </c>
    </row>
    <row r="2304" spans="3:3" x14ac:dyDescent="0.3">
      <c r="C2304">
        <v>22440</v>
      </c>
    </row>
    <row r="2305" spans="3:3" x14ac:dyDescent="0.3">
      <c r="C2305">
        <v>75960</v>
      </c>
    </row>
    <row r="2306" spans="3:3" x14ac:dyDescent="0.3">
      <c r="C2306">
        <v>30340</v>
      </c>
    </row>
    <row r="2307" spans="3:3" x14ac:dyDescent="0.3">
      <c r="C2307">
        <v>57150</v>
      </c>
    </row>
    <row r="2308" spans="3:3" x14ac:dyDescent="0.3">
      <c r="C2308">
        <v>41970</v>
      </c>
    </row>
    <row r="2309" spans="3:3" x14ac:dyDescent="0.3">
      <c r="C2309">
        <v>143360</v>
      </c>
    </row>
    <row r="2310" spans="3:3" x14ac:dyDescent="0.3">
      <c r="C2310">
        <v>34480</v>
      </c>
    </row>
    <row r="2311" spans="3:3" x14ac:dyDescent="0.3">
      <c r="C2311">
        <v>194060</v>
      </c>
    </row>
    <row r="2312" spans="3:3" x14ac:dyDescent="0.3">
      <c r="C2312">
        <v>65380</v>
      </c>
    </row>
    <row r="2313" spans="3:3" x14ac:dyDescent="0.3">
      <c r="C2313">
        <v>43060</v>
      </c>
    </row>
    <row r="2314" spans="3:3" x14ac:dyDescent="0.3">
      <c r="C2314">
        <v>22580</v>
      </c>
    </row>
    <row r="2315" spans="3:3" x14ac:dyDescent="0.3">
      <c r="C2315">
        <v>44870</v>
      </c>
    </row>
    <row r="2316" spans="3:3" x14ac:dyDescent="0.3">
      <c r="C2316">
        <v>44490</v>
      </c>
    </row>
    <row r="2317" spans="3:3" x14ac:dyDescent="0.3">
      <c r="C2317">
        <v>22180</v>
      </c>
    </row>
    <row r="2318" spans="3:3" x14ac:dyDescent="0.3">
      <c r="C2318">
        <v>191970</v>
      </c>
    </row>
    <row r="2319" spans="3:3" x14ac:dyDescent="0.3">
      <c r="C2319">
        <v>132120</v>
      </c>
    </row>
    <row r="2320" spans="3:3" x14ac:dyDescent="0.3">
      <c r="C2320">
        <v>65770</v>
      </c>
    </row>
    <row r="2321" spans="3:3" x14ac:dyDescent="0.3">
      <c r="C2321">
        <v>83920</v>
      </c>
    </row>
    <row r="2322" spans="3:3" x14ac:dyDescent="0.3">
      <c r="C2322">
        <v>40310</v>
      </c>
    </row>
    <row r="2323" spans="3:3" x14ac:dyDescent="0.3">
      <c r="C2323">
        <v>79690</v>
      </c>
    </row>
    <row r="2324" spans="3:3" x14ac:dyDescent="0.3">
      <c r="C2324">
        <v>26540</v>
      </c>
    </row>
    <row r="2325" spans="3:3" x14ac:dyDescent="0.3">
      <c r="C2325">
        <v>165550</v>
      </c>
    </row>
    <row r="2326" spans="3:3" x14ac:dyDescent="0.3">
      <c r="C2326">
        <v>45560</v>
      </c>
    </row>
    <row r="2327" spans="3:3" x14ac:dyDescent="0.3">
      <c r="C2327">
        <v>60910</v>
      </c>
    </row>
    <row r="2328" spans="3:3" x14ac:dyDescent="0.3">
      <c r="C2328">
        <v>195660</v>
      </c>
    </row>
    <row r="2329" spans="3:3" x14ac:dyDescent="0.3">
      <c r="C2329">
        <v>32020</v>
      </c>
    </row>
    <row r="2330" spans="3:3" x14ac:dyDescent="0.3">
      <c r="C2330">
        <v>23510</v>
      </c>
    </row>
    <row r="2331" spans="3:3" x14ac:dyDescent="0.3">
      <c r="C2331">
        <v>17020</v>
      </c>
    </row>
    <row r="2332" spans="3:3" x14ac:dyDescent="0.3">
      <c r="C2332">
        <v>20970</v>
      </c>
    </row>
    <row r="2333" spans="3:3" x14ac:dyDescent="0.3">
      <c r="C2333">
        <v>119350</v>
      </c>
    </row>
    <row r="2334" spans="3:3" x14ac:dyDescent="0.3">
      <c r="C2334">
        <v>25640</v>
      </c>
    </row>
    <row r="2335" spans="3:3" x14ac:dyDescent="0.3">
      <c r="C2335">
        <v>84120</v>
      </c>
    </row>
    <row r="2336" spans="3:3" x14ac:dyDescent="0.3">
      <c r="C2336">
        <v>170460</v>
      </c>
    </row>
    <row r="2337" spans="3:3" x14ac:dyDescent="0.3">
      <c r="C2337">
        <v>50700</v>
      </c>
    </row>
    <row r="2338" spans="3:3" x14ac:dyDescent="0.3">
      <c r="C2338">
        <v>37800</v>
      </c>
    </row>
    <row r="2339" spans="3:3" x14ac:dyDescent="0.3">
      <c r="C2339">
        <v>27680</v>
      </c>
    </row>
    <row r="2340" spans="3:3" x14ac:dyDescent="0.3">
      <c r="C2340">
        <v>136100</v>
      </c>
    </row>
    <row r="2341" spans="3:3" x14ac:dyDescent="0.3">
      <c r="C2341">
        <v>34080</v>
      </c>
    </row>
    <row r="2342" spans="3:3" x14ac:dyDescent="0.3">
      <c r="C2342">
        <v>29830</v>
      </c>
    </row>
    <row r="2343" spans="3:3" x14ac:dyDescent="0.3">
      <c r="C2343">
        <v>99500</v>
      </c>
    </row>
    <row r="2344" spans="3:3" x14ac:dyDescent="0.3">
      <c r="C2344">
        <v>20930</v>
      </c>
    </row>
    <row r="2345" spans="3:3" x14ac:dyDescent="0.3">
      <c r="C2345">
        <v>99800</v>
      </c>
    </row>
    <row r="2346" spans="3:3" x14ac:dyDescent="0.3">
      <c r="C2346">
        <v>40510</v>
      </c>
    </row>
    <row r="2347" spans="3:3" x14ac:dyDescent="0.3">
      <c r="C2347">
        <v>168350</v>
      </c>
    </row>
    <row r="2348" spans="3:3" x14ac:dyDescent="0.3">
      <c r="C2348">
        <v>132370</v>
      </c>
    </row>
    <row r="2349" spans="3:3" x14ac:dyDescent="0.3">
      <c r="C2349">
        <v>37550</v>
      </c>
    </row>
    <row r="2350" spans="3:3" x14ac:dyDescent="0.3">
      <c r="C2350">
        <v>48050</v>
      </c>
    </row>
    <row r="2351" spans="3:3" x14ac:dyDescent="0.3">
      <c r="C2351">
        <v>42620</v>
      </c>
    </row>
    <row r="2352" spans="3:3" x14ac:dyDescent="0.3">
      <c r="C2352">
        <v>161840</v>
      </c>
    </row>
    <row r="2353" spans="3:3" x14ac:dyDescent="0.3">
      <c r="C2353">
        <v>109320</v>
      </c>
    </row>
    <row r="2354" spans="3:3" x14ac:dyDescent="0.3">
      <c r="C2354">
        <v>48590</v>
      </c>
    </row>
    <row r="2355" spans="3:3" x14ac:dyDescent="0.3">
      <c r="C2355">
        <v>53370</v>
      </c>
    </row>
    <row r="2356" spans="3:3" x14ac:dyDescent="0.3">
      <c r="C2356">
        <v>23400</v>
      </c>
    </row>
    <row r="2357" spans="3:3" x14ac:dyDescent="0.3">
      <c r="C2357">
        <v>105270</v>
      </c>
    </row>
    <row r="2358" spans="3:3" x14ac:dyDescent="0.3">
      <c r="C2358">
        <v>165950</v>
      </c>
    </row>
    <row r="2359" spans="3:3" x14ac:dyDescent="0.3">
      <c r="C2359">
        <v>55770</v>
      </c>
    </row>
    <row r="2360" spans="3:3" x14ac:dyDescent="0.3">
      <c r="C2360">
        <v>47070</v>
      </c>
    </row>
    <row r="2361" spans="3:3" x14ac:dyDescent="0.3">
      <c r="C2361">
        <v>98240</v>
      </c>
    </row>
    <row r="2362" spans="3:3" x14ac:dyDescent="0.3">
      <c r="C2362">
        <v>64470</v>
      </c>
    </row>
    <row r="2363" spans="3:3" x14ac:dyDescent="0.3">
      <c r="C2363">
        <v>195020</v>
      </c>
    </row>
    <row r="2364" spans="3:3" x14ac:dyDescent="0.3">
      <c r="C2364">
        <v>27250</v>
      </c>
    </row>
    <row r="2365" spans="3:3" x14ac:dyDescent="0.3">
      <c r="C2365">
        <v>62720</v>
      </c>
    </row>
    <row r="2366" spans="3:3" x14ac:dyDescent="0.3">
      <c r="C2366">
        <v>21270</v>
      </c>
    </row>
    <row r="2367" spans="3:3" x14ac:dyDescent="0.3">
      <c r="C2367">
        <v>20960</v>
      </c>
    </row>
    <row r="2368" spans="3:3" x14ac:dyDescent="0.3">
      <c r="C2368">
        <v>28860</v>
      </c>
    </row>
    <row r="2369" spans="3:3" x14ac:dyDescent="0.3">
      <c r="C2369">
        <v>36220</v>
      </c>
    </row>
    <row r="2370" spans="3:3" x14ac:dyDescent="0.3">
      <c r="C2370">
        <v>42330</v>
      </c>
    </row>
    <row r="2371" spans="3:3" x14ac:dyDescent="0.3">
      <c r="C2371">
        <v>36810</v>
      </c>
    </row>
    <row r="2372" spans="3:3" x14ac:dyDescent="0.3">
      <c r="C2372">
        <v>21870</v>
      </c>
    </row>
    <row r="2373" spans="3:3" x14ac:dyDescent="0.3">
      <c r="C2373">
        <v>96020</v>
      </c>
    </row>
    <row r="2374" spans="3:3" x14ac:dyDescent="0.3">
      <c r="C2374">
        <v>28360</v>
      </c>
    </row>
    <row r="2375" spans="3:3" x14ac:dyDescent="0.3">
      <c r="C2375">
        <v>56790</v>
      </c>
    </row>
    <row r="2376" spans="3:3" x14ac:dyDescent="0.3">
      <c r="C2376">
        <v>154020</v>
      </c>
    </row>
    <row r="2377" spans="3:3" x14ac:dyDescent="0.3">
      <c r="C2377">
        <v>25790</v>
      </c>
    </row>
    <row r="2378" spans="3:3" x14ac:dyDescent="0.3">
      <c r="C2378">
        <v>30410</v>
      </c>
    </row>
    <row r="2379" spans="3:3" x14ac:dyDescent="0.3">
      <c r="C2379">
        <v>34470</v>
      </c>
    </row>
    <row r="2380" spans="3:3" x14ac:dyDescent="0.3">
      <c r="C2380">
        <v>195130</v>
      </c>
    </row>
    <row r="2381" spans="3:3" x14ac:dyDescent="0.3">
      <c r="C2381">
        <v>71040</v>
      </c>
    </row>
    <row r="2382" spans="3:3" x14ac:dyDescent="0.3">
      <c r="C2382">
        <v>20830</v>
      </c>
    </row>
    <row r="2383" spans="3:3" x14ac:dyDescent="0.3">
      <c r="C2383">
        <v>42860</v>
      </c>
    </row>
    <row r="2384" spans="3:3" x14ac:dyDescent="0.3">
      <c r="C2384">
        <v>26590</v>
      </c>
    </row>
    <row r="2385" spans="3:3" x14ac:dyDescent="0.3">
      <c r="C2385">
        <v>20450</v>
      </c>
    </row>
    <row r="2386" spans="3:3" x14ac:dyDescent="0.3">
      <c r="C2386">
        <v>33480</v>
      </c>
    </row>
    <row r="2387" spans="3:3" x14ac:dyDescent="0.3">
      <c r="C2387">
        <v>28190</v>
      </c>
    </row>
    <row r="2388" spans="3:3" x14ac:dyDescent="0.3">
      <c r="C2388">
        <v>48510</v>
      </c>
    </row>
    <row r="2389" spans="3:3" x14ac:dyDescent="0.3">
      <c r="C2389">
        <v>40280</v>
      </c>
    </row>
    <row r="2390" spans="3:3" x14ac:dyDescent="0.3">
      <c r="C2390">
        <v>27200</v>
      </c>
    </row>
    <row r="2391" spans="3:3" x14ac:dyDescent="0.3">
      <c r="C2391">
        <v>81200</v>
      </c>
    </row>
    <row r="2392" spans="3:3" x14ac:dyDescent="0.3">
      <c r="C2392">
        <v>46470</v>
      </c>
    </row>
    <row r="2393" spans="3:3" x14ac:dyDescent="0.3">
      <c r="C2393">
        <v>46800</v>
      </c>
    </row>
    <row r="2394" spans="3:3" x14ac:dyDescent="0.3">
      <c r="C2394">
        <v>32210</v>
      </c>
    </row>
    <row r="2395" spans="3:3" x14ac:dyDescent="0.3">
      <c r="C2395">
        <v>45770</v>
      </c>
    </row>
    <row r="2396" spans="3:3" x14ac:dyDescent="0.3">
      <c r="C2396">
        <v>45530</v>
      </c>
    </row>
    <row r="2397" spans="3:3" x14ac:dyDescent="0.3">
      <c r="C2397">
        <v>53960</v>
      </c>
    </row>
    <row r="2398" spans="3:3" x14ac:dyDescent="0.3">
      <c r="C2398">
        <v>67960</v>
      </c>
    </row>
    <row r="2399" spans="3:3" x14ac:dyDescent="0.3">
      <c r="C2399">
        <v>76250</v>
      </c>
    </row>
    <row r="2400" spans="3:3" x14ac:dyDescent="0.3">
      <c r="C2400">
        <v>74120</v>
      </c>
    </row>
    <row r="2401" spans="3:3" x14ac:dyDescent="0.3">
      <c r="C2401">
        <v>111590</v>
      </c>
    </row>
    <row r="2402" spans="3:3" x14ac:dyDescent="0.3">
      <c r="C2402">
        <v>49600</v>
      </c>
    </row>
    <row r="2403" spans="3:3" x14ac:dyDescent="0.3">
      <c r="C2403">
        <v>104750</v>
      </c>
    </row>
    <row r="2404" spans="3:3" x14ac:dyDescent="0.3">
      <c r="C2404">
        <v>148140</v>
      </c>
    </row>
    <row r="2405" spans="3:3" x14ac:dyDescent="0.3">
      <c r="C2405">
        <v>191410</v>
      </c>
    </row>
    <row r="2406" spans="3:3" x14ac:dyDescent="0.3">
      <c r="C2406">
        <v>54050</v>
      </c>
    </row>
    <row r="2407" spans="3:3" x14ac:dyDescent="0.3">
      <c r="C2407">
        <v>87930</v>
      </c>
    </row>
    <row r="2408" spans="3:3" x14ac:dyDescent="0.3">
      <c r="C2408">
        <v>191890</v>
      </c>
    </row>
    <row r="2409" spans="3:3" x14ac:dyDescent="0.3">
      <c r="C2409">
        <v>38750</v>
      </c>
    </row>
    <row r="2410" spans="3:3" x14ac:dyDescent="0.3">
      <c r="C2410">
        <v>22160</v>
      </c>
    </row>
    <row r="2411" spans="3:3" x14ac:dyDescent="0.3">
      <c r="C2411">
        <v>117130</v>
      </c>
    </row>
    <row r="2412" spans="3:3" x14ac:dyDescent="0.3">
      <c r="C2412">
        <v>78610</v>
      </c>
    </row>
    <row r="2413" spans="3:3" x14ac:dyDescent="0.3">
      <c r="C2413">
        <v>37080</v>
      </c>
    </row>
    <row r="2414" spans="3:3" x14ac:dyDescent="0.3">
      <c r="C2414">
        <v>137700</v>
      </c>
    </row>
    <row r="2415" spans="3:3" x14ac:dyDescent="0.3">
      <c r="C2415">
        <v>53040</v>
      </c>
    </row>
    <row r="2416" spans="3:3" x14ac:dyDescent="0.3">
      <c r="C2416">
        <v>27590</v>
      </c>
    </row>
    <row r="2417" spans="3:3" x14ac:dyDescent="0.3">
      <c r="C2417">
        <v>68040</v>
      </c>
    </row>
    <row r="2418" spans="3:3" x14ac:dyDescent="0.3">
      <c r="C2418">
        <v>61420</v>
      </c>
    </row>
    <row r="2419" spans="3:3" x14ac:dyDescent="0.3">
      <c r="C2419">
        <v>25000</v>
      </c>
    </row>
    <row r="2420" spans="3:3" x14ac:dyDescent="0.3">
      <c r="C2420">
        <v>63890</v>
      </c>
    </row>
    <row r="2421" spans="3:3" x14ac:dyDescent="0.3">
      <c r="C2421">
        <v>50930</v>
      </c>
    </row>
    <row r="2422" spans="3:3" x14ac:dyDescent="0.3">
      <c r="C2422">
        <v>53090</v>
      </c>
    </row>
    <row r="2423" spans="3:3" x14ac:dyDescent="0.3">
      <c r="C2423">
        <v>168560</v>
      </c>
    </row>
    <row r="2424" spans="3:3" x14ac:dyDescent="0.3">
      <c r="C2424">
        <v>63970</v>
      </c>
    </row>
    <row r="2425" spans="3:3" x14ac:dyDescent="0.3">
      <c r="C2425">
        <v>62740</v>
      </c>
    </row>
    <row r="2426" spans="3:3" x14ac:dyDescent="0.3">
      <c r="C2426">
        <v>42580</v>
      </c>
    </row>
    <row r="2427" spans="3:3" x14ac:dyDescent="0.3">
      <c r="C2427">
        <v>43640</v>
      </c>
    </row>
    <row r="2428" spans="3:3" x14ac:dyDescent="0.3">
      <c r="C2428">
        <v>43350</v>
      </c>
    </row>
    <row r="2429" spans="3:3" x14ac:dyDescent="0.3">
      <c r="C2429">
        <v>32800</v>
      </c>
    </row>
    <row r="2430" spans="3:3" x14ac:dyDescent="0.3">
      <c r="C2430">
        <v>54850</v>
      </c>
    </row>
    <row r="2431" spans="3:3" x14ac:dyDescent="0.3">
      <c r="C2431">
        <v>27820</v>
      </c>
    </row>
    <row r="2432" spans="3:3" x14ac:dyDescent="0.3">
      <c r="C2432">
        <v>59800</v>
      </c>
    </row>
    <row r="2433" spans="3:3" x14ac:dyDescent="0.3">
      <c r="C2433">
        <v>43810</v>
      </c>
    </row>
    <row r="2434" spans="3:3" x14ac:dyDescent="0.3">
      <c r="C2434">
        <v>42440</v>
      </c>
    </row>
    <row r="2435" spans="3:3" x14ac:dyDescent="0.3">
      <c r="C2435">
        <v>65000</v>
      </c>
    </row>
    <row r="2436" spans="3:3" x14ac:dyDescent="0.3">
      <c r="C2436">
        <v>184300</v>
      </c>
    </row>
    <row r="2437" spans="3:3" x14ac:dyDescent="0.3">
      <c r="C2437">
        <v>16010</v>
      </c>
    </row>
    <row r="2438" spans="3:3" x14ac:dyDescent="0.3">
      <c r="C2438">
        <v>26940</v>
      </c>
    </row>
    <row r="2439" spans="3:3" x14ac:dyDescent="0.3">
      <c r="C2439">
        <v>31490</v>
      </c>
    </row>
    <row r="2440" spans="3:3" x14ac:dyDescent="0.3">
      <c r="C2440">
        <v>176390</v>
      </c>
    </row>
    <row r="2441" spans="3:3" x14ac:dyDescent="0.3">
      <c r="C2441">
        <v>23190</v>
      </c>
    </row>
    <row r="2442" spans="3:3" x14ac:dyDescent="0.3">
      <c r="C2442">
        <v>116910</v>
      </c>
    </row>
    <row r="2443" spans="3:3" x14ac:dyDescent="0.3">
      <c r="C2443">
        <v>53240</v>
      </c>
    </row>
    <row r="2444" spans="3:3" x14ac:dyDescent="0.3">
      <c r="C2444">
        <v>167520</v>
      </c>
    </row>
    <row r="2445" spans="3:3" x14ac:dyDescent="0.3">
      <c r="C2445">
        <v>52280</v>
      </c>
    </row>
    <row r="2446" spans="3:3" x14ac:dyDescent="0.3">
      <c r="C2446">
        <v>192460</v>
      </c>
    </row>
    <row r="2447" spans="3:3" x14ac:dyDescent="0.3">
      <c r="C2447">
        <v>60620</v>
      </c>
    </row>
    <row r="2448" spans="3:3" x14ac:dyDescent="0.3">
      <c r="C2448">
        <v>43820</v>
      </c>
    </row>
    <row r="2449" spans="3:3" x14ac:dyDescent="0.3">
      <c r="C2449">
        <v>21430</v>
      </c>
    </row>
    <row r="2450" spans="3:3" x14ac:dyDescent="0.3">
      <c r="C2450">
        <v>50940</v>
      </c>
    </row>
    <row r="2451" spans="3:3" x14ac:dyDescent="0.3">
      <c r="C2451">
        <v>68770</v>
      </c>
    </row>
    <row r="2452" spans="3:3" x14ac:dyDescent="0.3">
      <c r="C2452">
        <v>22740</v>
      </c>
    </row>
    <row r="2453" spans="3:3" x14ac:dyDescent="0.3">
      <c r="C2453">
        <v>44340</v>
      </c>
    </row>
    <row r="2454" spans="3:3" x14ac:dyDescent="0.3">
      <c r="C2454">
        <v>62880</v>
      </c>
    </row>
    <row r="2455" spans="3:3" x14ac:dyDescent="0.3">
      <c r="C2455">
        <v>51600</v>
      </c>
    </row>
    <row r="2456" spans="3:3" x14ac:dyDescent="0.3">
      <c r="C2456">
        <v>171590</v>
      </c>
    </row>
    <row r="2457" spans="3:3" x14ac:dyDescent="0.3">
      <c r="C2457">
        <v>102210</v>
      </c>
    </row>
    <row r="2458" spans="3:3" x14ac:dyDescent="0.3">
      <c r="C2458">
        <v>37370</v>
      </c>
    </row>
    <row r="2459" spans="3:3" x14ac:dyDescent="0.3">
      <c r="C2459">
        <v>23660</v>
      </c>
    </row>
    <row r="2460" spans="3:3" x14ac:dyDescent="0.3">
      <c r="C2460">
        <v>59330</v>
      </c>
    </row>
    <row r="2461" spans="3:3" x14ac:dyDescent="0.3">
      <c r="C2461">
        <v>34240</v>
      </c>
    </row>
    <row r="2462" spans="3:3" x14ac:dyDescent="0.3">
      <c r="C2462">
        <v>40370</v>
      </c>
    </row>
    <row r="2463" spans="3:3" x14ac:dyDescent="0.3">
      <c r="C2463">
        <v>25590</v>
      </c>
    </row>
    <row r="2464" spans="3:3" x14ac:dyDescent="0.3">
      <c r="C2464">
        <v>62010</v>
      </c>
    </row>
    <row r="2465" spans="3:3" x14ac:dyDescent="0.3">
      <c r="C2465">
        <v>44030</v>
      </c>
    </row>
    <row r="2466" spans="3:3" x14ac:dyDescent="0.3">
      <c r="C2466">
        <v>109340</v>
      </c>
    </row>
    <row r="2467" spans="3:3" x14ac:dyDescent="0.3">
      <c r="C2467">
        <v>138260</v>
      </c>
    </row>
    <row r="2468" spans="3:3" x14ac:dyDescent="0.3">
      <c r="C2468">
        <v>63340</v>
      </c>
    </row>
    <row r="2469" spans="3:3" x14ac:dyDescent="0.3">
      <c r="C2469">
        <v>49360</v>
      </c>
    </row>
    <row r="2470" spans="3:3" x14ac:dyDescent="0.3">
      <c r="C2470">
        <v>47750</v>
      </c>
    </row>
    <row r="2471" spans="3:3" x14ac:dyDescent="0.3">
      <c r="C2471">
        <v>25150</v>
      </c>
    </row>
    <row r="2472" spans="3:3" x14ac:dyDescent="0.3">
      <c r="C2472">
        <v>23420</v>
      </c>
    </row>
    <row r="2473" spans="3:3" x14ac:dyDescent="0.3">
      <c r="C2473">
        <v>106850</v>
      </c>
    </row>
    <row r="2474" spans="3:3" x14ac:dyDescent="0.3">
      <c r="C2474">
        <v>20220</v>
      </c>
    </row>
    <row r="2475" spans="3:3" x14ac:dyDescent="0.3">
      <c r="C2475">
        <v>23140</v>
      </c>
    </row>
    <row r="2476" spans="3:3" x14ac:dyDescent="0.3">
      <c r="C2476">
        <v>42560</v>
      </c>
    </row>
    <row r="2477" spans="3:3" x14ac:dyDescent="0.3">
      <c r="C2477">
        <v>28990</v>
      </c>
    </row>
    <row r="2478" spans="3:3" x14ac:dyDescent="0.3">
      <c r="C2478">
        <v>28000</v>
      </c>
    </row>
    <row r="2479" spans="3:3" x14ac:dyDescent="0.3">
      <c r="C2479">
        <v>118360</v>
      </c>
    </row>
    <row r="2480" spans="3:3" x14ac:dyDescent="0.3">
      <c r="C2480">
        <v>109030</v>
      </c>
    </row>
    <row r="2481" spans="3:3" x14ac:dyDescent="0.3">
      <c r="C2481">
        <v>29730</v>
      </c>
    </row>
    <row r="2482" spans="3:3" x14ac:dyDescent="0.3">
      <c r="C2482">
        <v>55620</v>
      </c>
    </row>
    <row r="2483" spans="3:3" x14ac:dyDescent="0.3">
      <c r="C2483">
        <v>45370</v>
      </c>
    </row>
    <row r="2484" spans="3:3" x14ac:dyDescent="0.3">
      <c r="C2484">
        <v>76420</v>
      </c>
    </row>
    <row r="2485" spans="3:3" x14ac:dyDescent="0.3">
      <c r="C2485">
        <v>179240</v>
      </c>
    </row>
    <row r="2486" spans="3:3" x14ac:dyDescent="0.3">
      <c r="C2486">
        <v>27950</v>
      </c>
    </row>
    <row r="2487" spans="3:3" x14ac:dyDescent="0.3">
      <c r="C2487">
        <v>25320</v>
      </c>
    </row>
    <row r="2488" spans="3:3" x14ac:dyDescent="0.3">
      <c r="C2488">
        <v>25590</v>
      </c>
    </row>
    <row r="2489" spans="3:3" x14ac:dyDescent="0.3">
      <c r="C2489">
        <v>49080</v>
      </c>
    </row>
    <row r="2490" spans="3:3" x14ac:dyDescent="0.3">
      <c r="C2490">
        <v>23800</v>
      </c>
    </row>
    <row r="2491" spans="3:3" x14ac:dyDescent="0.3">
      <c r="C2491">
        <v>47650</v>
      </c>
    </row>
    <row r="2492" spans="3:3" x14ac:dyDescent="0.3">
      <c r="C2492">
        <v>20440</v>
      </c>
    </row>
    <row r="2493" spans="3:3" x14ac:dyDescent="0.3">
      <c r="C2493">
        <v>26930</v>
      </c>
    </row>
    <row r="2494" spans="3:3" x14ac:dyDescent="0.3">
      <c r="C2494">
        <v>65860</v>
      </c>
    </row>
    <row r="2495" spans="3:3" x14ac:dyDescent="0.3">
      <c r="C2495">
        <v>32940</v>
      </c>
    </row>
    <row r="2496" spans="3:3" x14ac:dyDescent="0.3">
      <c r="C2496">
        <v>27780</v>
      </c>
    </row>
    <row r="2497" spans="3:3" x14ac:dyDescent="0.3">
      <c r="C2497">
        <v>24040</v>
      </c>
    </row>
    <row r="2498" spans="3:3" x14ac:dyDescent="0.3">
      <c r="C2498">
        <v>62440</v>
      </c>
    </row>
    <row r="2499" spans="3:3" x14ac:dyDescent="0.3">
      <c r="C2499">
        <v>27990</v>
      </c>
    </row>
    <row r="2500" spans="3:3" x14ac:dyDescent="0.3">
      <c r="C2500">
        <v>105520</v>
      </c>
    </row>
    <row r="2501" spans="3:3" x14ac:dyDescent="0.3">
      <c r="C2501">
        <v>40140</v>
      </c>
    </row>
    <row r="2502" spans="3:3" x14ac:dyDescent="0.3">
      <c r="C2502">
        <v>22590</v>
      </c>
    </row>
    <row r="2503" spans="3:3" x14ac:dyDescent="0.3">
      <c r="C2503">
        <v>69320</v>
      </c>
    </row>
    <row r="2504" spans="3:3" x14ac:dyDescent="0.3">
      <c r="C2504">
        <v>46780</v>
      </c>
    </row>
    <row r="2505" spans="3:3" x14ac:dyDescent="0.3">
      <c r="C2505">
        <v>23320</v>
      </c>
    </row>
    <row r="2506" spans="3:3" x14ac:dyDescent="0.3">
      <c r="C2506">
        <v>42940</v>
      </c>
    </row>
    <row r="2507" spans="3:3" x14ac:dyDescent="0.3">
      <c r="C2507">
        <v>47210</v>
      </c>
    </row>
    <row r="2508" spans="3:3" x14ac:dyDescent="0.3">
      <c r="C2508">
        <v>25190</v>
      </c>
    </row>
    <row r="2509" spans="3:3" x14ac:dyDescent="0.3">
      <c r="C2509">
        <v>21210</v>
      </c>
    </row>
    <row r="2510" spans="3:3" x14ac:dyDescent="0.3">
      <c r="C2510">
        <v>36170</v>
      </c>
    </row>
    <row r="2511" spans="3:3" x14ac:dyDescent="0.3">
      <c r="C2511">
        <v>67250</v>
      </c>
    </row>
    <row r="2512" spans="3:3" x14ac:dyDescent="0.3">
      <c r="C2512">
        <v>69490</v>
      </c>
    </row>
    <row r="2513" spans="3:3" x14ac:dyDescent="0.3">
      <c r="C2513">
        <v>106090</v>
      </c>
    </row>
    <row r="2514" spans="3:3" x14ac:dyDescent="0.3">
      <c r="C2514">
        <v>44470</v>
      </c>
    </row>
    <row r="2515" spans="3:3" x14ac:dyDescent="0.3">
      <c r="C2515">
        <v>21570</v>
      </c>
    </row>
    <row r="2516" spans="3:3" x14ac:dyDescent="0.3">
      <c r="C2516">
        <v>46010</v>
      </c>
    </row>
    <row r="2517" spans="3:3" x14ac:dyDescent="0.3">
      <c r="C2517">
        <v>170990</v>
      </c>
    </row>
    <row r="2518" spans="3:3" x14ac:dyDescent="0.3">
      <c r="C2518">
        <v>24790</v>
      </c>
    </row>
    <row r="2519" spans="3:3" x14ac:dyDescent="0.3">
      <c r="C2519">
        <v>148520</v>
      </c>
    </row>
    <row r="2520" spans="3:3" x14ac:dyDescent="0.3">
      <c r="C2520">
        <v>56660</v>
      </c>
    </row>
    <row r="2521" spans="3:3" x14ac:dyDescent="0.3">
      <c r="C2521">
        <v>78230</v>
      </c>
    </row>
    <row r="2522" spans="3:3" x14ac:dyDescent="0.3">
      <c r="C2522">
        <v>78800</v>
      </c>
    </row>
    <row r="2523" spans="3:3" x14ac:dyDescent="0.3">
      <c r="C2523">
        <v>131940</v>
      </c>
    </row>
    <row r="2524" spans="3:3" x14ac:dyDescent="0.3">
      <c r="C2524">
        <v>50670</v>
      </c>
    </row>
    <row r="2525" spans="3:3" x14ac:dyDescent="0.3">
      <c r="C2525">
        <v>50790</v>
      </c>
    </row>
    <row r="2526" spans="3:3" x14ac:dyDescent="0.3">
      <c r="C2526">
        <v>23210</v>
      </c>
    </row>
    <row r="2527" spans="3:3" x14ac:dyDescent="0.3">
      <c r="C2527">
        <v>174440</v>
      </c>
    </row>
    <row r="2528" spans="3:3" x14ac:dyDescent="0.3">
      <c r="C2528">
        <v>24040</v>
      </c>
    </row>
    <row r="2529" spans="3:3" x14ac:dyDescent="0.3">
      <c r="C2529">
        <v>173990</v>
      </c>
    </row>
    <row r="2530" spans="3:3" x14ac:dyDescent="0.3">
      <c r="C2530">
        <v>54880</v>
      </c>
    </row>
    <row r="2531" spans="3:3" x14ac:dyDescent="0.3">
      <c r="C2531">
        <v>28110</v>
      </c>
    </row>
    <row r="2532" spans="3:3" x14ac:dyDescent="0.3">
      <c r="C2532">
        <v>41630</v>
      </c>
    </row>
    <row r="2533" spans="3:3" x14ac:dyDescent="0.3">
      <c r="C2533">
        <v>21320</v>
      </c>
    </row>
    <row r="2534" spans="3:3" x14ac:dyDescent="0.3">
      <c r="C2534">
        <v>43770</v>
      </c>
    </row>
    <row r="2535" spans="3:3" x14ac:dyDescent="0.3">
      <c r="C2535">
        <v>37430</v>
      </c>
    </row>
    <row r="2536" spans="3:3" x14ac:dyDescent="0.3">
      <c r="C2536">
        <v>41480</v>
      </c>
    </row>
    <row r="2537" spans="3:3" x14ac:dyDescent="0.3">
      <c r="C2537">
        <v>10510</v>
      </c>
    </row>
    <row r="2538" spans="3:3" x14ac:dyDescent="0.3">
      <c r="C2538">
        <v>103880</v>
      </c>
    </row>
    <row r="2539" spans="3:3" x14ac:dyDescent="0.3">
      <c r="C2539">
        <v>114160</v>
      </c>
    </row>
    <row r="2540" spans="3:3" x14ac:dyDescent="0.3">
      <c r="C2540">
        <v>24220</v>
      </c>
    </row>
    <row r="2541" spans="3:3" x14ac:dyDescent="0.3">
      <c r="C2541">
        <v>54720</v>
      </c>
    </row>
    <row r="2542" spans="3:3" x14ac:dyDescent="0.3">
      <c r="C2542">
        <v>24510</v>
      </c>
    </row>
    <row r="2543" spans="3:3" x14ac:dyDescent="0.3">
      <c r="C2543">
        <v>42400</v>
      </c>
    </row>
    <row r="2544" spans="3:3" x14ac:dyDescent="0.3">
      <c r="C2544">
        <v>109990</v>
      </c>
    </row>
    <row r="2545" spans="3:3" x14ac:dyDescent="0.3">
      <c r="C2545">
        <v>50030</v>
      </c>
    </row>
    <row r="2546" spans="3:3" x14ac:dyDescent="0.3">
      <c r="C2546">
        <v>127420</v>
      </c>
    </row>
    <row r="2547" spans="3:3" x14ac:dyDescent="0.3">
      <c r="C2547">
        <v>42270</v>
      </c>
    </row>
    <row r="2548" spans="3:3" x14ac:dyDescent="0.3">
      <c r="C2548">
        <v>183030</v>
      </c>
    </row>
    <row r="2549" spans="3:3" x14ac:dyDescent="0.3">
      <c r="C2549">
        <v>23800</v>
      </c>
    </row>
    <row r="2550" spans="3:3" x14ac:dyDescent="0.3">
      <c r="C2550">
        <v>137260</v>
      </c>
    </row>
    <row r="2551" spans="3:3" x14ac:dyDescent="0.3">
      <c r="C2551">
        <v>47770</v>
      </c>
    </row>
    <row r="2552" spans="3:3" x14ac:dyDescent="0.3">
      <c r="C2552">
        <v>63850</v>
      </c>
    </row>
    <row r="2553" spans="3:3" x14ac:dyDescent="0.3">
      <c r="C2553">
        <v>199730</v>
      </c>
    </row>
    <row r="2554" spans="3:3" x14ac:dyDescent="0.3">
      <c r="C2554">
        <v>68610</v>
      </c>
    </row>
    <row r="2555" spans="3:3" x14ac:dyDescent="0.3">
      <c r="C2555">
        <v>198450</v>
      </c>
    </row>
    <row r="2556" spans="3:3" x14ac:dyDescent="0.3">
      <c r="C2556">
        <v>133200</v>
      </c>
    </row>
    <row r="2557" spans="3:3" x14ac:dyDescent="0.3">
      <c r="C2557">
        <v>108800</v>
      </c>
    </row>
    <row r="2558" spans="3:3" x14ac:dyDescent="0.3">
      <c r="C2558">
        <v>23420</v>
      </c>
    </row>
    <row r="2559" spans="3:3" x14ac:dyDescent="0.3">
      <c r="C2559">
        <v>119040</v>
      </c>
    </row>
    <row r="2560" spans="3:3" x14ac:dyDescent="0.3">
      <c r="C2560">
        <v>21770</v>
      </c>
    </row>
    <row r="2561" spans="3:3" x14ac:dyDescent="0.3">
      <c r="C2561">
        <v>75250</v>
      </c>
    </row>
    <row r="2562" spans="3:3" x14ac:dyDescent="0.3">
      <c r="C2562">
        <v>20420</v>
      </c>
    </row>
    <row r="2563" spans="3:3" x14ac:dyDescent="0.3">
      <c r="C2563">
        <v>22200</v>
      </c>
    </row>
    <row r="2564" spans="3:3" x14ac:dyDescent="0.3">
      <c r="C2564">
        <v>10520</v>
      </c>
    </row>
    <row r="2565" spans="3:3" x14ac:dyDescent="0.3">
      <c r="C2565">
        <v>192370</v>
      </c>
    </row>
    <row r="2566" spans="3:3" x14ac:dyDescent="0.3">
      <c r="C2566">
        <v>196270</v>
      </c>
    </row>
    <row r="2567" spans="3:3" x14ac:dyDescent="0.3">
      <c r="C2567">
        <v>106860</v>
      </c>
    </row>
    <row r="2568" spans="3:3" x14ac:dyDescent="0.3">
      <c r="C2568">
        <v>29420</v>
      </c>
    </row>
    <row r="2569" spans="3:3" x14ac:dyDescent="0.3">
      <c r="C2569">
        <v>167560</v>
      </c>
    </row>
    <row r="2570" spans="3:3" x14ac:dyDescent="0.3">
      <c r="C2570">
        <v>23230</v>
      </c>
    </row>
    <row r="2571" spans="3:3" x14ac:dyDescent="0.3">
      <c r="C2571">
        <v>14160</v>
      </c>
    </row>
    <row r="2572" spans="3:3" x14ac:dyDescent="0.3">
      <c r="C2572">
        <v>46150</v>
      </c>
    </row>
    <row r="2573" spans="3:3" x14ac:dyDescent="0.3">
      <c r="C2573">
        <v>39550</v>
      </c>
    </row>
    <row r="2574" spans="3:3" x14ac:dyDescent="0.3">
      <c r="C2574">
        <v>99570</v>
      </c>
    </row>
    <row r="2575" spans="3:3" x14ac:dyDescent="0.3">
      <c r="C2575">
        <v>33760</v>
      </c>
    </row>
    <row r="2576" spans="3:3" x14ac:dyDescent="0.3">
      <c r="C2576">
        <v>88230</v>
      </c>
    </row>
    <row r="2577" spans="3:3" x14ac:dyDescent="0.3">
      <c r="C2577">
        <v>109760</v>
      </c>
    </row>
    <row r="2578" spans="3:3" x14ac:dyDescent="0.3">
      <c r="C2578">
        <v>36600</v>
      </c>
    </row>
    <row r="2579" spans="3:3" x14ac:dyDescent="0.3">
      <c r="C2579">
        <v>71190</v>
      </c>
    </row>
    <row r="2580" spans="3:3" x14ac:dyDescent="0.3">
      <c r="C2580">
        <v>22070</v>
      </c>
    </row>
    <row r="2581" spans="3:3" x14ac:dyDescent="0.3">
      <c r="C2581">
        <v>77560</v>
      </c>
    </row>
    <row r="2582" spans="3:3" x14ac:dyDescent="0.3">
      <c r="C2582">
        <v>23770</v>
      </c>
    </row>
    <row r="2583" spans="3:3" x14ac:dyDescent="0.3">
      <c r="C2583">
        <v>176650</v>
      </c>
    </row>
    <row r="2584" spans="3:3" x14ac:dyDescent="0.3">
      <c r="C2584">
        <v>25960</v>
      </c>
    </row>
    <row r="2585" spans="3:3" x14ac:dyDescent="0.3">
      <c r="C2585">
        <v>43020</v>
      </c>
    </row>
    <row r="2586" spans="3:3" x14ac:dyDescent="0.3">
      <c r="C2586">
        <v>29790</v>
      </c>
    </row>
    <row r="2587" spans="3:3" x14ac:dyDescent="0.3">
      <c r="C2587">
        <v>55930</v>
      </c>
    </row>
    <row r="2588" spans="3:3" x14ac:dyDescent="0.3">
      <c r="C2588">
        <v>104450</v>
      </c>
    </row>
    <row r="2589" spans="3:3" x14ac:dyDescent="0.3">
      <c r="C2589">
        <v>87400</v>
      </c>
    </row>
    <row r="2590" spans="3:3" x14ac:dyDescent="0.3">
      <c r="C2590">
        <v>25140</v>
      </c>
    </row>
    <row r="2591" spans="3:3" x14ac:dyDescent="0.3">
      <c r="C2591">
        <v>76550</v>
      </c>
    </row>
    <row r="2592" spans="3:3" x14ac:dyDescent="0.3">
      <c r="C2592">
        <v>73510</v>
      </c>
    </row>
    <row r="2593" spans="3:3" x14ac:dyDescent="0.3">
      <c r="C2593">
        <v>108200</v>
      </c>
    </row>
    <row r="2594" spans="3:3" x14ac:dyDescent="0.3">
      <c r="C2594">
        <v>121690</v>
      </c>
    </row>
    <row r="2595" spans="3:3" x14ac:dyDescent="0.3">
      <c r="C2595">
        <v>196260</v>
      </c>
    </row>
    <row r="2596" spans="3:3" x14ac:dyDescent="0.3">
      <c r="C2596">
        <v>20700</v>
      </c>
    </row>
    <row r="2597" spans="3:3" x14ac:dyDescent="0.3">
      <c r="C2597">
        <v>32010</v>
      </c>
    </row>
    <row r="2598" spans="3:3" x14ac:dyDescent="0.3">
      <c r="C2598">
        <v>49680</v>
      </c>
    </row>
    <row r="2599" spans="3:3" x14ac:dyDescent="0.3">
      <c r="C2599">
        <v>131200</v>
      </c>
    </row>
    <row r="2600" spans="3:3" x14ac:dyDescent="0.3">
      <c r="C2600">
        <v>40330</v>
      </c>
    </row>
    <row r="2601" spans="3:3" x14ac:dyDescent="0.3">
      <c r="C2601">
        <v>32910</v>
      </c>
    </row>
    <row r="2602" spans="3:3" x14ac:dyDescent="0.3">
      <c r="C2602">
        <v>50560</v>
      </c>
    </row>
    <row r="2603" spans="3:3" x14ac:dyDescent="0.3">
      <c r="C2603">
        <v>27030</v>
      </c>
    </row>
    <row r="2604" spans="3:3" x14ac:dyDescent="0.3">
      <c r="C2604">
        <v>19040</v>
      </c>
    </row>
    <row r="2605" spans="3:3" x14ac:dyDescent="0.3">
      <c r="C2605">
        <v>82240</v>
      </c>
    </row>
    <row r="2606" spans="3:3" x14ac:dyDescent="0.3">
      <c r="C2606">
        <v>57310</v>
      </c>
    </row>
    <row r="2607" spans="3:3" x14ac:dyDescent="0.3">
      <c r="C2607">
        <v>25390</v>
      </c>
    </row>
    <row r="2608" spans="3:3" x14ac:dyDescent="0.3">
      <c r="C2608">
        <v>57140</v>
      </c>
    </row>
    <row r="2609" spans="3:3" x14ac:dyDescent="0.3">
      <c r="C2609">
        <v>134990</v>
      </c>
    </row>
    <row r="2610" spans="3:3" x14ac:dyDescent="0.3">
      <c r="C2610">
        <v>137580</v>
      </c>
    </row>
    <row r="2611" spans="3:3" x14ac:dyDescent="0.3">
      <c r="C2611">
        <v>51550</v>
      </c>
    </row>
    <row r="2612" spans="3:3" x14ac:dyDescent="0.3">
      <c r="C2612">
        <v>35970</v>
      </c>
    </row>
    <row r="2613" spans="3:3" x14ac:dyDescent="0.3">
      <c r="C2613">
        <v>25150</v>
      </c>
    </row>
    <row r="2614" spans="3:3" x14ac:dyDescent="0.3">
      <c r="C2614">
        <v>44220</v>
      </c>
    </row>
    <row r="2615" spans="3:3" x14ac:dyDescent="0.3">
      <c r="C2615">
        <v>53430</v>
      </c>
    </row>
    <row r="2616" spans="3:3" x14ac:dyDescent="0.3">
      <c r="C2616">
        <v>23760</v>
      </c>
    </row>
    <row r="2617" spans="3:3" x14ac:dyDescent="0.3">
      <c r="C2617">
        <v>53460</v>
      </c>
    </row>
    <row r="2618" spans="3:3" x14ac:dyDescent="0.3">
      <c r="C2618">
        <v>28270</v>
      </c>
    </row>
    <row r="2619" spans="3:3" x14ac:dyDescent="0.3">
      <c r="C2619">
        <v>199430</v>
      </c>
    </row>
    <row r="2620" spans="3:3" x14ac:dyDescent="0.3">
      <c r="C2620">
        <v>64740</v>
      </c>
    </row>
    <row r="2621" spans="3:3" x14ac:dyDescent="0.3">
      <c r="C2621">
        <v>29360</v>
      </c>
    </row>
    <row r="2622" spans="3:3" x14ac:dyDescent="0.3">
      <c r="C2622">
        <v>186060</v>
      </c>
    </row>
    <row r="2623" spans="3:3" x14ac:dyDescent="0.3">
      <c r="C2623">
        <v>21680</v>
      </c>
    </row>
    <row r="2624" spans="3:3" x14ac:dyDescent="0.3">
      <c r="C2624">
        <v>28530</v>
      </c>
    </row>
    <row r="2625" spans="3:3" x14ac:dyDescent="0.3">
      <c r="C2625">
        <v>41150</v>
      </c>
    </row>
    <row r="2626" spans="3:3" x14ac:dyDescent="0.3">
      <c r="C2626">
        <v>178560</v>
      </c>
    </row>
    <row r="2627" spans="3:3" x14ac:dyDescent="0.3">
      <c r="C2627">
        <v>89660</v>
      </c>
    </row>
    <row r="2628" spans="3:3" x14ac:dyDescent="0.3">
      <c r="C2628">
        <v>22100</v>
      </c>
    </row>
    <row r="2629" spans="3:3" x14ac:dyDescent="0.3">
      <c r="C2629">
        <v>27410</v>
      </c>
    </row>
    <row r="2630" spans="3:3" x14ac:dyDescent="0.3">
      <c r="C2630">
        <v>34910</v>
      </c>
    </row>
    <row r="2631" spans="3:3" x14ac:dyDescent="0.3">
      <c r="C2631">
        <v>26780</v>
      </c>
    </row>
    <row r="2632" spans="3:3" x14ac:dyDescent="0.3">
      <c r="C2632">
        <v>73790</v>
      </c>
    </row>
    <row r="2633" spans="3:3" x14ac:dyDescent="0.3">
      <c r="C2633">
        <v>62720</v>
      </c>
    </row>
    <row r="2634" spans="3:3" x14ac:dyDescent="0.3">
      <c r="C2634">
        <v>52200</v>
      </c>
    </row>
    <row r="2635" spans="3:3" x14ac:dyDescent="0.3">
      <c r="C2635">
        <v>27430</v>
      </c>
    </row>
    <row r="2636" spans="3:3" x14ac:dyDescent="0.3">
      <c r="C2636">
        <v>49980</v>
      </c>
    </row>
    <row r="2637" spans="3:3" x14ac:dyDescent="0.3">
      <c r="C2637">
        <v>102520</v>
      </c>
    </row>
    <row r="2638" spans="3:3" x14ac:dyDescent="0.3">
      <c r="C2638">
        <v>27810</v>
      </c>
    </row>
    <row r="2639" spans="3:3" x14ac:dyDescent="0.3">
      <c r="C2639">
        <v>68520</v>
      </c>
    </row>
    <row r="2640" spans="3:3" x14ac:dyDescent="0.3">
      <c r="C2640">
        <v>35790</v>
      </c>
    </row>
    <row r="2641" spans="3:3" x14ac:dyDescent="0.3">
      <c r="C2641">
        <v>131910</v>
      </c>
    </row>
    <row r="2642" spans="3:3" x14ac:dyDescent="0.3">
      <c r="C2642">
        <v>103770</v>
      </c>
    </row>
    <row r="2643" spans="3:3" x14ac:dyDescent="0.3">
      <c r="C2643">
        <v>105020</v>
      </c>
    </row>
    <row r="2644" spans="3:3" x14ac:dyDescent="0.3">
      <c r="C2644">
        <v>20110</v>
      </c>
    </row>
    <row r="2645" spans="3:3" x14ac:dyDescent="0.3">
      <c r="C2645">
        <v>37600</v>
      </c>
    </row>
    <row r="2646" spans="3:3" x14ac:dyDescent="0.3">
      <c r="C2646">
        <v>177790</v>
      </c>
    </row>
    <row r="2647" spans="3:3" x14ac:dyDescent="0.3">
      <c r="C2647">
        <v>68330</v>
      </c>
    </row>
    <row r="2648" spans="3:3" x14ac:dyDescent="0.3">
      <c r="C2648">
        <v>68120</v>
      </c>
    </row>
    <row r="2649" spans="3:3" x14ac:dyDescent="0.3">
      <c r="C2649">
        <v>51710</v>
      </c>
    </row>
    <row r="2650" spans="3:3" x14ac:dyDescent="0.3">
      <c r="C2650">
        <v>197400</v>
      </c>
    </row>
    <row r="2651" spans="3:3" x14ac:dyDescent="0.3">
      <c r="C2651">
        <v>36920</v>
      </c>
    </row>
    <row r="2652" spans="3:3" x14ac:dyDescent="0.3">
      <c r="C2652">
        <v>25170</v>
      </c>
    </row>
    <row r="2653" spans="3:3" x14ac:dyDescent="0.3">
      <c r="C2653">
        <v>66230</v>
      </c>
    </row>
    <row r="2654" spans="3:3" x14ac:dyDescent="0.3">
      <c r="C2654">
        <v>182650</v>
      </c>
    </row>
    <row r="2655" spans="3:3" x14ac:dyDescent="0.3">
      <c r="C2655">
        <v>25850</v>
      </c>
    </row>
    <row r="2656" spans="3:3" x14ac:dyDescent="0.3">
      <c r="C2656">
        <v>29940</v>
      </c>
    </row>
    <row r="2657" spans="3:3" x14ac:dyDescent="0.3">
      <c r="C2657">
        <v>188240</v>
      </c>
    </row>
    <row r="2658" spans="3:3" x14ac:dyDescent="0.3">
      <c r="C2658">
        <v>26250</v>
      </c>
    </row>
    <row r="2659" spans="3:3" x14ac:dyDescent="0.3">
      <c r="C2659">
        <v>187890</v>
      </c>
    </row>
    <row r="2660" spans="3:3" x14ac:dyDescent="0.3">
      <c r="C2660">
        <v>45380</v>
      </c>
    </row>
    <row r="2661" spans="3:3" x14ac:dyDescent="0.3">
      <c r="C2661">
        <v>198470</v>
      </c>
    </row>
    <row r="2662" spans="3:3" x14ac:dyDescent="0.3">
      <c r="C2662">
        <v>105120</v>
      </c>
    </row>
    <row r="2663" spans="3:3" x14ac:dyDescent="0.3">
      <c r="C2663">
        <v>44440</v>
      </c>
    </row>
    <row r="2664" spans="3:3" x14ac:dyDescent="0.3">
      <c r="C2664">
        <v>191900</v>
      </c>
    </row>
    <row r="2665" spans="3:3" x14ac:dyDescent="0.3">
      <c r="C2665">
        <v>44900</v>
      </c>
    </row>
    <row r="2666" spans="3:3" x14ac:dyDescent="0.3">
      <c r="C2666">
        <v>54100</v>
      </c>
    </row>
    <row r="2667" spans="3:3" x14ac:dyDescent="0.3">
      <c r="C2667">
        <v>79780</v>
      </c>
    </row>
    <row r="2668" spans="3:3" x14ac:dyDescent="0.3">
      <c r="C2668">
        <v>28380</v>
      </c>
    </row>
    <row r="2669" spans="3:3" x14ac:dyDescent="0.3">
      <c r="C2669">
        <v>33390</v>
      </c>
    </row>
    <row r="2670" spans="3:3" x14ac:dyDescent="0.3">
      <c r="C2670">
        <v>20800</v>
      </c>
    </row>
    <row r="2671" spans="3:3" x14ac:dyDescent="0.3">
      <c r="C2671">
        <v>20960</v>
      </c>
    </row>
    <row r="2672" spans="3:3" x14ac:dyDescent="0.3">
      <c r="C2672">
        <v>62090</v>
      </c>
    </row>
    <row r="2673" spans="3:3" x14ac:dyDescent="0.3">
      <c r="C2673">
        <v>180610</v>
      </c>
    </row>
    <row r="2674" spans="3:3" x14ac:dyDescent="0.3">
      <c r="C2674">
        <v>23720</v>
      </c>
    </row>
    <row r="2675" spans="3:3" x14ac:dyDescent="0.3">
      <c r="C2675">
        <v>48830</v>
      </c>
    </row>
    <row r="2676" spans="3:3" x14ac:dyDescent="0.3">
      <c r="C2676">
        <v>46270</v>
      </c>
    </row>
    <row r="2677" spans="3:3" x14ac:dyDescent="0.3">
      <c r="C2677">
        <v>70940</v>
      </c>
    </row>
    <row r="2678" spans="3:3" x14ac:dyDescent="0.3">
      <c r="C2678">
        <v>34230</v>
      </c>
    </row>
    <row r="2679" spans="3:3" x14ac:dyDescent="0.3">
      <c r="C2679">
        <v>66740</v>
      </c>
    </row>
    <row r="2680" spans="3:3" x14ac:dyDescent="0.3">
      <c r="C2680">
        <v>168800</v>
      </c>
    </row>
    <row r="2681" spans="3:3" x14ac:dyDescent="0.3">
      <c r="C2681">
        <v>90940</v>
      </c>
    </row>
    <row r="2682" spans="3:3" x14ac:dyDescent="0.3">
      <c r="C2682">
        <v>84460</v>
      </c>
    </row>
    <row r="2683" spans="3:3" x14ac:dyDescent="0.3">
      <c r="C2683">
        <v>98520</v>
      </c>
    </row>
    <row r="2684" spans="3:3" x14ac:dyDescent="0.3">
      <c r="C2684">
        <v>61510</v>
      </c>
    </row>
    <row r="2685" spans="3:3" x14ac:dyDescent="0.3">
      <c r="C2685">
        <v>23020</v>
      </c>
    </row>
    <row r="2686" spans="3:3" x14ac:dyDescent="0.3">
      <c r="C2686">
        <v>23620</v>
      </c>
    </row>
    <row r="2687" spans="3:3" x14ac:dyDescent="0.3">
      <c r="C2687">
        <v>178610</v>
      </c>
    </row>
    <row r="2688" spans="3:3" x14ac:dyDescent="0.3">
      <c r="C2688">
        <v>191870</v>
      </c>
    </row>
    <row r="2689" spans="3:3" x14ac:dyDescent="0.3">
      <c r="C2689">
        <v>197170</v>
      </c>
    </row>
    <row r="2690" spans="3:3" x14ac:dyDescent="0.3">
      <c r="C2690">
        <v>35440</v>
      </c>
    </row>
    <row r="2691" spans="3:3" x14ac:dyDescent="0.3">
      <c r="C2691">
        <v>41030</v>
      </c>
    </row>
    <row r="2692" spans="3:3" x14ac:dyDescent="0.3">
      <c r="C2692">
        <v>42490</v>
      </c>
    </row>
    <row r="2693" spans="3:3" x14ac:dyDescent="0.3">
      <c r="C2693">
        <v>140260</v>
      </c>
    </row>
    <row r="2694" spans="3:3" x14ac:dyDescent="0.3">
      <c r="C2694">
        <v>68930</v>
      </c>
    </row>
    <row r="2695" spans="3:3" x14ac:dyDescent="0.3">
      <c r="C2695">
        <v>61250</v>
      </c>
    </row>
    <row r="2696" spans="3:3" x14ac:dyDescent="0.3">
      <c r="C2696">
        <v>36690</v>
      </c>
    </row>
    <row r="2697" spans="3:3" x14ac:dyDescent="0.3">
      <c r="C2697">
        <v>100080</v>
      </c>
    </row>
    <row r="2698" spans="3:3" x14ac:dyDescent="0.3">
      <c r="C2698">
        <v>46390</v>
      </c>
    </row>
    <row r="2699" spans="3:3" x14ac:dyDescent="0.3">
      <c r="C2699">
        <v>78980</v>
      </c>
    </row>
    <row r="2700" spans="3:3" x14ac:dyDescent="0.3">
      <c r="C2700">
        <v>131420</v>
      </c>
    </row>
    <row r="2701" spans="3:3" x14ac:dyDescent="0.3">
      <c r="C2701">
        <v>53630</v>
      </c>
    </row>
    <row r="2702" spans="3:3" x14ac:dyDescent="0.3">
      <c r="C2702">
        <v>50710</v>
      </c>
    </row>
    <row r="2703" spans="3:3" x14ac:dyDescent="0.3">
      <c r="C2703">
        <v>136950</v>
      </c>
    </row>
    <row r="2704" spans="3:3" x14ac:dyDescent="0.3">
      <c r="C2704">
        <v>134020</v>
      </c>
    </row>
    <row r="2705" spans="3:3" x14ac:dyDescent="0.3">
      <c r="C2705">
        <v>63770</v>
      </c>
    </row>
    <row r="2706" spans="3:3" x14ac:dyDescent="0.3">
      <c r="C2706">
        <v>54290</v>
      </c>
    </row>
    <row r="2707" spans="3:3" x14ac:dyDescent="0.3">
      <c r="C2707">
        <v>27850</v>
      </c>
    </row>
    <row r="2708" spans="3:3" x14ac:dyDescent="0.3">
      <c r="C2708">
        <v>46140</v>
      </c>
    </row>
    <row r="2709" spans="3:3" x14ac:dyDescent="0.3">
      <c r="C2709">
        <v>26100</v>
      </c>
    </row>
    <row r="2710" spans="3:3" x14ac:dyDescent="0.3">
      <c r="C2710">
        <v>47240</v>
      </c>
    </row>
    <row r="2711" spans="3:3" x14ac:dyDescent="0.3">
      <c r="C2711">
        <v>61790</v>
      </c>
    </row>
    <row r="2712" spans="3:3" x14ac:dyDescent="0.3">
      <c r="C2712">
        <v>61200</v>
      </c>
    </row>
    <row r="2713" spans="3:3" x14ac:dyDescent="0.3">
      <c r="C2713">
        <v>105960</v>
      </c>
    </row>
    <row r="2714" spans="3:3" x14ac:dyDescent="0.3">
      <c r="C2714">
        <v>54670</v>
      </c>
    </row>
    <row r="2715" spans="3:3" x14ac:dyDescent="0.3">
      <c r="C2715">
        <v>29960</v>
      </c>
    </row>
    <row r="2716" spans="3:3" x14ac:dyDescent="0.3">
      <c r="C2716">
        <v>99980</v>
      </c>
    </row>
    <row r="2717" spans="3:3" x14ac:dyDescent="0.3">
      <c r="C2717">
        <v>109200</v>
      </c>
    </row>
    <row r="2718" spans="3:3" x14ac:dyDescent="0.3">
      <c r="C2718">
        <v>40810</v>
      </c>
    </row>
    <row r="2719" spans="3:3" x14ac:dyDescent="0.3">
      <c r="C2719">
        <v>23940</v>
      </c>
    </row>
    <row r="2720" spans="3:3" x14ac:dyDescent="0.3">
      <c r="C2720">
        <v>39040</v>
      </c>
    </row>
    <row r="2721" spans="3:3" x14ac:dyDescent="0.3">
      <c r="C2721">
        <v>29500</v>
      </c>
    </row>
    <row r="2722" spans="3:3" x14ac:dyDescent="0.3">
      <c r="C2722">
        <v>35780</v>
      </c>
    </row>
    <row r="2723" spans="3:3" x14ac:dyDescent="0.3">
      <c r="C2723">
        <v>42840</v>
      </c>
    </row>
    <row r="2724" spans="3:3" x14ac:dyDescent="0.3">
      <c r="C2724">
        <v>75530</v>
      </c>
    </row>
    <row r="2725" spans="3:3" x14ac:dyDescent="0.3">
      <c r="C2725">
        <v>173280</v>
      </c>
    </row>
    <row r="2726" spans="3:3" x14ac:dyDescent="0.3">
      <c r="C2726">
        <v>147320</v>
      </c>
    </row>
    <row r="2727" spans="3:3" x14ac:dyDescent="0.3">
      <c r="C2727">
        <v>92780</v>
      </c>
    </row>
    <row r="2728" spans="3:3" x14ac:dyDescent="0.3">
      <c r="C2728">
        <v>13590</v>
      </c>
    </row>
    <row r="2729" spans="3:3" x14ac:dyDescent="0.3">
      <c r="C2729">
        <v>47790</v>
      </c>
    </row>
    <row r="2730" spans="3:3" x14ac:dyDescent="0.3">
      <c r="C2730">
        <v>164220</v>
      </c>
    </row>
    <row r="2731" spans="3:3" x14ac:dyDescent="0.3">
      <c r="C2731">
        <v>29960</v>
      </c>
    </row>
    <row r="2732" spans="3:3" x14ac:dyDescent="0.3">
      <c r="C2732">
        <v>20990</v>
      </c>
    </row>
    <row r="2733" spans="3:3" x14ac:dyDescent="0.3">
      <c r="C2733">
        <v>56470</v>
      </c>
    </row>
    <row r="2734" spans="3:3" x14ac:dyDescent="0.3">
      <c r="C2734">
        <v>34200</v>
      </c>
    </row>
    <row r="2735" spans="3:3" x14ac:dyDescent="0.3">
      <c r="C2735">
        <v>35000</v>
      </c>
    </row>
    <row r="2736" spans="3:3" x14ac:dyDescent="0.3">
      <c r="C2736">
        <v>171690</v>
      </c>
    </row>
    <row r="2737" spans="3:3" x14ac:dyDescent="0.3">
      <c r="C2737">
        <v>92040</v>
      </c>
    </row>
    <row r="2738" spans="3:3" x14ac:dyDescent="0.3">
      <c r="C2738">
        <v>39750</v>
      </c>
    </row>
    <row r="2739" spans="3:3" x14ac:dyDescent="0.3">
      <c r="C2739">
        <v>107930</v>
      </c>
    </row>
    <row r="2740" spans="3:3" x14ac:dyDescent="0.3">
      <c r="C2740">
        <v>100960</v>
      </c>
    </row>
    <row r="2741" spans="3:3" x14ac:dyDescent="0.3">
      <c r="C2741">
        <v>36460</v>
      </c>
    </row>
    <row r="2742" spans="3:3" x14ac:dyDescent="0.3">
      <c r="C2742">
        <v>108510</v>
      </c>
    </row>
    <row r="2743" spans="3:3" x14ac:dyDescent="0.3">
      <c r="C2743">
        <v>21090</v>
      </c>
    </row>
    <row r="2744" spans="3:3" x14ac:dyDescent="0.3">
      <c r="C2744">
        <v>37220</v>
      </c>
    </row>
    <row r="2745" spans="3:3" x14ac:dyDescent="0.3">
      <c r="C2745">
        <v>93800</v>
      </c>
    </row>
    <row r="2746" spans="3:3" x14ac:dyDescent="0.3">
      <c r="C2746">
        <v>54860</v>
      </c>
    </row>
    <row r="2747" spans="3:3" x14ac:dyDescent="0.3">
      <c r="C2747">
        <v>165980</v>
      </c>
    </row>
    <row r="2748" spans="3:3" x14ac:dyDescent="0.3">
      <c r="C2748">
        <v>66510</v>
      </c>
    </row>
    <row r="2749" spans="3:3" x14ac:dyDescent="0.3">
      <c r="C2749">
        <v>23450</v>
      </c>
    </row>
    <row r="2750" spans="3:3" x14ac:dyDescent="0.3">
      <c r="C2750">
        <v>53010</v>
      </c>
    </row>
    <row r="2751" spans="3:3" x14ac:dyDescent="0.3">
      <c r="C2751">
        <v>49000</v>
      </c>
    </row>
    <row r="2752" spans="3:3" x14ac:dyDescent="0.3">
      <c r="C2752">
        <v>170070</v>
      </c>
    </row>
    <row r="2753" spans="3:3" x14ac:dyDescent="0.3">
      <c r="C2753">
        <v>57650</v>
      </c>
    </row>
    <row r="2754" spans="3:3" x14ac:dyDescent="0.3">
      <c r="C2754">
        <v>20330</v>
      </c>
    </row>
    <row r="2755" spans="3:3" x14ac:dyDescent="0.3">
      <c r="C2755">
        <v>86200</v>
      </c>
    </row>
    <row r="2756" spans="3:3" x14ac:dyDescent="0.3">
      <c r="C2756">
        <v>20640</v>
      </c>
    </row>
    <row r="2757" spans="3:3" x14ac:dyDescent="0.3">
      <c r="C2757">
        <v>40350</v>
      </c>
    </row>
    <row r="2758" spans="3:3" x14ac:dyDescent="0.3">
      <c r="C2758">
        <v>38380</v>
      </c>
    </row>
    <row r="2759" spans="3:3" x14ac:dyDescent="0.3">
      <c r="C2759">
        <v>45910</v>
      </c>
    </row>
    <row r="2760" spans="3:3" x14ac:dyDescent="0.3">
      <c r="C2760">
        <v>25610</v>
      </c>
    </row>
    <row r="2761" spans="3:3" x14ac:dyDescent="0.3">
      <c r="C2761">
        <v>15630</v>
      </c>
    </row>
    <row r="2762" spans="3:3" x14ac:dyDescent="0.3">
      <c r="C2762">
        <v>48980</v>
      </c>
    </row>
    <row r="2763" spans="3:3" x14ac:dyDescent="0.3">
      <c r="C2763">
        <v>47890</v>
      </c>
    </row>
    <row r="2764" spans="3:3" x14ac:dyDescent="0.3">
      <c r="C2764">
        <v>65490</v>
      </c>
    </row>
    <row r="2765" spans="3:3" x14ac:dyDescent="0.3">
      <c r="C2765">
        <v>23620</v>
      </c>
    </row>
    <row r="2766" spans="3:3" x14ac:dyDescent="0.3">
      <c r="C2766">
        <v>163280</v>
      </c>
    </row>
    <row r="2767" spans="3:3" x14ac:dyDescent="0.3">
      <c r="C2767">
        <v>166060</v>
      </c>
    </row>
    <row r="2768" spans="3:3" x14ac:dyDescent="0.3">
      <c r="C2768">
        <v>22720</v>
      </c>
    </row>
    <row r="2769" spans="3:3" x14ac:dyDescent="0.3">
      <c r="C2769">
        <v>20180</v>
      </c>
    </row>
    <row r="2770" spans="3:3" x14ac:dyDescent="0.3">
      <c r="C2770">
        <v>70830</v>
      </c>
    </row>
    <row r="2771" spans="3:3" x14ac:dyDescent="0.3">
      <c r="C2771">
        <v>23080</v>
      </c>
    </row>
    <row r="2772" spans="3:3" x14ac:dyDescent="0.3">
      <c r="C2772">
        <v>48410</v>
      </c>
    </row>
    <row r="2773" spans="3:3" x14ac:dyDescent="0.3">
      <c r="C2773">
        <v>42850</v>
      </c>
    </row>
    <row r="2774" spans="3:3" x14ac:dyDescent="0.3">
      <c r="C2774">
        <v>43200</v>
      </c>
    </row>
    <row r="2775" spans="3:3" x14ac:dyDescent="0.3">
      <c r="C2775">
        <v>21320</v>
      </c>
    </row>
    <row r="2776" spans="3:3" x14ac:dyDescent="0.3">
      <c r="C2776">
        <v>101240</v>
      </c>
    </row>
    <row r="2777" spans="3:3" x14ac:dyDescent="0.3">
      <c r="C2777">
        <v>52070</v>
      </c>
    </row>
    <row r="2778" spans="3:3" x14ac:dyDescent="0.3">
      <c r="C2778">
        <v>164370</v>
      </c>
    </row>
    <row r="2779" spans="3:3" x14ac:dyDescent="0.3">
      <c r="C2779">
        <v>40690</v>
      </c>
    </row>
    <row r="2780" spans="3:3" x14ac:dyDescent="0.3">
      <c r="C2780">
        <v>74410</v>
      </c>
    </row>
    <row r="2781" spans="3:3" x14ac:dyDescent="0.3">
      <c r="C2781">
        <v>58780</v>
      </c>
    </row>
    <row r="2782" spans="3:3" x14ac:dyDescent="0.3">
      <c r="C2782">
        <v>64390</v>
      </c>
    </row>
    <row r="2783" spans="3:3" x14ac:dyDescent="0.3">
      <c r="C2783">
        <v>24510</v>
      </c>
    </row>
    <row r="2784" spans="3:3" x14ac:dyDescent="0.3">
      <c r="C2784">
        <v>60770</v>
      </c>
    </row>
    <row r="2785" spans="3:3" x14ac:dyDescent="0.3">
      <c r="C2785">
        <v>24500</v>
      </c>
    </row>
    <row r="2786" spans="3:3" x14ac:dyDescent="0.3">
      <c r="C2786">
        <v>92500</v>
      </c>
    </row>
    <row r="2787" spans="3:3" x14ac:dyDescent="0.3">
      <c r="C2787">
        <v>20740</v>
      </c>
    </row>
    <row r="2788" spans="3:3" x14ac:dyDescent="0.3">
      <c r="C2788">
        <v>48550</v>
      </c>
    </row>
    <row r="2789" spans="3:3" x14ac:dyDescent="0.3">
      <c r="C2789">
        <v>29720</v>
      </c>
    </row>
    <row r="2790" spans="3:3" x14ac:dyDescent="0.3">
      <c r="C2790">
        <v>195860</v>
      </c>
    </row>
    <row r="2791" spans="3:3" x14ac:dyDescent="0.3">
      <c r="C2791">
        <v>41980</v>
      </c>
    </row>
    <row r="2792" spans="3:3" x14ac:dyDescent="0.3">
      <c r="C2792">
        <v>47230</v>
      </c>
    </row>
    <row r="2793" spans="3:3" x14ac:dyDescent="0.3">
      <c r="C2793">
        <v>61420</v>
      </c>
    </row>
    <row r="2794" spans="3:3" x14ac:dyDescent="0.3">
      <c r="C2794">
        <v>88530</v>
      </c>
    </row>
    <row r="2795" spans="3:3" x14ac:dyDescent="0.3">
      <c r="C2795">
        <v>193310</v>
      </c>
    </row>
    <row r="2796" spans="3:3" x14ac:dyDescent="0.3">
      <c r="C2796">
        <v>20730</v>
      </c>
    </row>
    <row r="2797" spans="3:3" x14ac:dyDescent="0.3">
      <c r="C2797">
        <v>196130</v>
      </c>
    </row>
    <row r="2798" spans="3:3" x14ac:dyDescent="0.3">
      <c r="C2798">
        <v>34070</v>
      </c>
    </row>
    <row r="2799" spans="3:3" x14ac:dyDescent="0.3">
      <c r="C2799">
        <v>175670</v>
      </c>
    </row>
    <row r="2800" spans="3:3" x14ac:dyDescent="0.3">
      <c r="C2800">
        <v>24080</v>
      </c>
    </row>
    <row r="2801" spans="3:3" x14ac:dyDescent="0.3">
      <c r="C2801">
        <v>28140</v>
      </c>
    </row>
    <row r="2802" spans="3:3" x14ac:dyDescent="0.3">
      <c r="C2802">
        <v>33120</v>
      </c>
    </row>
    <row r="2803" spans="3:3" x14ac:dyDescent="0.3">
      <c r="C2803">
        <v>190490</v>
      </c>
    </row>
    <row r="2804" spans="3:3" x14ac:dyDescent="0.3">
      <c r="C2804">
        <v>21410</v>
      </c>
    </row>
    <row r="2805" spans="3:3" x14ac:dyDescent="0.3">
      <c r="C2805">
        <v>53320</v>
      </c>
    </row>
    <row r="2806" spans="3:3" x14ac:dyDescent="0.3">
      <c r="C2806">
        <v>47240</v>
      </c>
    </row>
    <row r="2807" spans="3:3" x14ac:dyDescent="0.3">
      <c r="C2807">
        <v>53770</v>
      </c>
    </row>
    <row r="2808" spans="3:3" x14ac:dyDescent="0.3">
      <c r="C2808">
        <v>40660</v>
      </c>
    </row>
    <row r="2809" spans="3:3" x14ac:dyDescent="0.3">
      <c r="C2809">
        <v>52080</v>
      </c>
    </row>
    <row r="2810" spans="3:3" x14ac:dyDescent="0.3">
      <c r="C2810">
        <v>48770</v>
      </c>
    </row>
    <row r="2811" spans="3:3" x14ac:dyDescent="0.3">
      <c r="C2811">
        <v>15690</v>
      </c>
    </row>
    <row r="2812" spans="3:3" x14ac:dyDescent="0.3">
      <c r="C2812">
        <v>196580</v>
      </c>
    </row>
    <row r="2813" spans="3:3" x14ac:dyDescent="0.3">
      <c r="C2813">
        <v>104350</v>
      </c>
    </row>
    <row r="2814" spans="3:3" x14ac:dyDescent="0.3">
      <c r="C2814">
        <v>41480</v>
      </c>
    </row>
    <row r="2815" spans="3:3" x14ac:dyDescent="0.3">
      <c r="C2815">
        <v>57680</v>
      </c>
    </row>
    <row r="2816" spans="3:3" x14ac:dyDescent="0.3">
      <c r="C2816">
        <v>50420</v>
      </c>
    </row>
    <row r="2817" spans="3:3" x14ac:dyDescent="0.3">
      <c r="C2817">
        <v>103060</v>
      </c>
    </row>
    <row r="2818" spans="3:3" x14ac:dyDescent="0.3">
      <c r="C2818">
        <v>57430</v>
      </c>
    </row>
    <row r="2819" spans="3:3" x14ac:dyDescent="0.3">
      <c r="C2819">
        <v>152020</v>
      </c>
    </row>
    <row r="2820" spans="3:3" x14ac:dyDescent="0.3">
      <c r="C2820">
        <v>54400</v>
      </c>
    </row>
    <row r="2821" spans="3:3" x14ac:dyDescent="0.3">
      <c r="C2821">
        <v>58690</v>
      </c>
    </row>
    <row r="2822" spans="3:3" x14ac:dyDescent="0.3">
      <c r="C2822">
        <v>80080</v>
      </c>
    </row>
    <row r="2823" spans="3:3" x14ac:dyDescent="0.3">
      <c r="C2823">
        <v>52950</v>
      </c>
    </row>
    <row r="2824" spans="3:3" x14ac:dyDescent="0.3">
      <c r="C2824">
        <v>132690</v>
      </c>
    </row>
    <row r="2825" spans="3:3" x14ac:dyDescent="0.3">
      <c r="C2825">
        <v>27830</v>
      </c>
    </row>
    <row r="2826" spans="3:3" x14ac:dyDescent="0.3">
      <c r="C2826">
        <v>20130</v>
      </c>
    </row>
    <row r="2827" spans="3:3" x14ac:dyDescent="0.3">
      <c r="C2827">
        <v>139660</v>
      </c>
    </row>
    <row r="2828" spans="3:3" x14ac:dyDescent="0.3">
      <c r="C2828">
        <v>43740</v>
      </c>
    </row>
    <row r="2829" spans="3:3" x14ac:dyDescent="0.3">
      <c r="C2829">
        <v>45810</v>
      </c>
    </row>
    <row r="2830" spans="3:3" x14ac:dyDescent="0.3">
      <c r="C2830">
        <v>47350</v>
      </c>
    </row>
    <row r="2831" spans="3:3" x14ac:dyDescent="0.3">
      <c r="C2831">
        <v>41870</v>
      </c>
    </row>
    <row r="2832" spans="3:3" x14ac:dyDescent="0.3">
      <c r="C2832">
        <v>54760</v>
      </c>
    </row>
    <row r="2833" spans="3:3" x14ac:dyDescent="0.3">
      <c r="C2833">
        <v>25870</v>
      </c>
    </row>
    <row r="2834" spans="3:3" x14ac:dyDescent="0.3">
      <c r="C2834">
        <v>24400</v>
      </c>
    </row>
    <row r="2835" spans="3:3" x14ac:dyDescent="0.3">
      <c r="C2835">
        <v>159720</v>
      </c>
    </row>
    <row r="2836" spans="3:3" x14ac:dyDescent="0.3">
      <c r="C2836">
        <v>153790</v>
      </c>
    </row>
    <row r="2837" spans="3:3" x14ac:dyDescent="0.3">
      <c r="C2837">
        <v>53470</v>
      </c>
    </row>
    <row r="2838" spans="3:3" x14ac:dyDescent="0.3">
      <c r="C2838">
        <v>33060</v>
      </c>
    </row>
    <row r="2839" spans="3:3" x14ac:dyDescent="0.3">
      <c r="C2839">
        <v>70050</v>
      </c>
    </row>
    <row r="2840" spans="3:3" x14ac:dyDescent="0.3">
      <c r="C2840">
        <v>26550</v>
      </c>
    </row>
    <row r="2841" spans="3:3" x14ac:dyDescent="0.3">
      <c r="C2841">
        <v>35370</v>
      </c>
    </row>
    <row r="2842" spans="3:3" x14ac:dyDescent="0.3">
      <c r="C2842">
        <v>108830</v>
      </c>
    </row>
    <row r="2843" spans="3:3" x14ac:dyDescent="0.3">
      <c r="C2843">
        <v>20280</v>
      </c>
    </row>
    <row r="2844" spans="3:3" x14ac:dyDescent="0.3">
      <c r="C2844">
        <v>95250</v>
      </c>
    </row>
    <row r="2845" spans="3:3" x14ac:dyDescent="0.3">
      <c r="C2845">
        <v>29290</v>
      </c>
    </row>
    <row r="2846" spans="3:3" x14ac:dyDescent="0.3">
      <c r="C2846">
        <v>22750</v>
      </c>
    </row>
    <row r="2847" spans="3:3" x14ac:dyDescent="0.3">
      <c r="C2847">
        <v>78790</v>
      </c>
    </row>
    <row r="2848" spans="3:3" x14ac:dyDescent="0.3">
      <c r="C2848">
        <v>44010</v>
      </c>
    </row>
    <row r="2849" spans="3:3" x14ac:dyDescent="0.3">
      <c r="C2849">
        <v>92410</v>
      </c>
    </row>
    <row r="2850" spans="3:3" x14ac:dyDescent="0.3">
      <c r="C2850">
        <v>29740</v>
      </c>
    </row>
    <row r="2851" spans="3:3" x14ac:dyDescent="0.3">
      <c r="C2851">
        <v>45020</v>
      </c>
    </row>
    <row r="2852" spans="3:3" x14ac:dyDescent="0.3">
      <c r="C2852">
        <v>129360</v>
      </c>
    </row>
    <row r="2853" spans="3:3" x14ac:dyDescent="0.3">
      <c r="C2853">
        <v>23050</v>
      </c>
    </row>
    <row r="2854" spans="3:3" x14ac:dyDescent="0.3">
      <c r="C2854">
        <v>167040</v>
      </c>
    </row>
    <row r="2855" spans="3:3" x14ac:dyDescent="0.3">
      <c r="C2855">
        <v>34330</v>
      </c>
    </row>
    <row r="2856" spans="3:3" x14ac:dyDescent="0.3">
      <c r="C2856">
        <v>34770</v>
      </c>
    </row>
    <row r="2857" spans="3:3" x14ac:dyDescent="0.3">
      <c r="C2857">
        <v>64300</v>
      </c>
    </row>
    <row r="2858" spans="3:3" x14ac:dyDescent="0.3">
      <c r="C2858">
        <v>65160</v>
      </c>
    </row>
    <row r="2859" spans="3:3" x14ac:dyDescent="0.3">
      <c r="C2859">
        <v>39070</v>
      </c>
    </row>
    <row r="2860" spans="3:3" x14ac:dyDescent="0.3">
      <c r="C2860">
        <v>55620</v>
      </c>
    </row>
    <row r="2861" spans="3:3" x14ac:dyDescent="0.3">
      <c r="C2861">
        <v>68830</v>
      </c>
    </row>
    <row r="2862" spans="3:3" x14ac:dyDescent="0.3">
      <c r="C2862">
        <v>49780</v>
      </c>
    </row>
    <row r="2863" spans="3:3" x14ac:dyDescent="0.3">
      <c r="C2863">
        <v>103680</v>
      </c>
    </row>
    <row r="2864" spans="3:3" x14ac:dyDescent="0.3">
      <c r="C2864">
        <v>67350</v>
      </c>
    </row>
    <row r="2865" spans="3:3" x14ac:dyDescent="0.3">
      <c r="C2865">
        <v>64720</v>
      </c>
    </row>
    <row r="2866" spans="3:3" x14ac:dyDescent="0.3">
      <c r="C2866">
        <v>198330</v>
      </c>
    </row>
    <row r="2867" spans="3:3" x14ac:dyDescent="0.3">
      <c r="C2867">
        <v>21450</v>
      </c>
    </row>
    <row r="2868" spans="3:3" x14ac:dyDescent="0.3">
      <c r="C2868">
        <v>21800</v>
      </c>
    </row>
    <row r="2869" spans="3:3" x14ac:dyDescent="0.3">
      <c r="C2869">
        <v>83460</v>
      </c>
    </row>
    <row r="2870" spans="3:3" x14ac:dyDescent="0.3">
      <c r="C2870">
        <v>34450</v>
      </c>
    </row>
    <row r="2871" spans="3:3" x14ac:dyDescent="0.3">
      <c r="C2871">
        <v>27600</v>
      </c>
    </row>
    <row r="2872" spans="3:3" x14ac:dyDescent="0.3">
      <c r="C2872">
        <v>62940</v>
      </c>
    </row>
    <row r="2873" spans="3:3" x14ac:dyDescent="0.3">
      <c r="C2873">
        <v>45070</v>
      </c>
    </row>
    <row r="2874" spans="3:3" x14ac:dyDescent="0.3">
      <c r="C2874">
        <v>27180</v>
      </c>
    </row>
    <row r="2875" spans="3:3" x14ac:dyDescent="0.3">
      <c r="C2875">
        <v>58110</v>
      </c>
    </row>
    <row r="2876" spans="3:3" x14ac:dyDescent="0.3">
      <c r="C2876">
        <v>24370</v>
      </c>
    </row>
    <row r="2877" spans="3:3" x14ac:dyDescent="0.3">
      <c r="C2877">
        <v>27660</v>
      </c>
    </row>
    <row r="2878" spans="3:3" x14ac:dyDescent="0.3">
      <c r="C2878">
        <v>190380</v>
      </c>
    </row>
    <row r="2879" spans="3:3" x14ac:dyDescent="0.3">
      <c r="C2879">
        <v>30550</v>
      </c>
    </row>
    <row r="2880" spans="3:3" x14ac:dyDescent="0.3">
      <c r="C2880">
        <v>129650</v>
      </c>
    </row>
    <row r="2881" spans="3:3" x14ac:dyDescent="0.3">
      <c r="C2881">
        <v>60290</v>
      </c>
    </row>
    <row r="2882" spans="3:3" x14ac:dyDescent="0.3">
      <c r="C2882">
        <v>26790</v>
      </c>
    </row>
    <row r="2883" spans="3:3" x14ac:dyDescent="0.3">
      <c r="C2883">
        <v>37020</v>
      </c>
    </row>
    <row r="2884" spans="3:3" x14ac:dyDescent="0.3">
      <c r="C2884">
        <v>54680</v>
      </c>
    </row>
    <row r="4412" spans="1:1" x14ac:dyDescent="0.3">
      <c r="A4412" s="38"/>
    </row>
    <row r="4413" spans="1:1" x14ac:dyDescent="0.3">
      <c r="A4413" s="41"/>
    </row>
    <row r="4414" spans="1:1" x14ac:dyDescent="0.3">
      <c r="A4414" s="41"/>
    </row>
    <row r="4415" spans="1:1" x14ac:dyDescent="0.3">
      <c r="A4415" s="41"/>
    </row>
    <row r="4416" spans="1:1" x14ac:dyDescent="0.3">
      <c r="A4416" s="41"/>
    </row>
    <row r="4417" spans="1:1" x14ac:dyDescent="0.3">
      <c r="A4417" s="41"/>
    </row>
    <row r="4418" spans="1:1" x14ac:dyDescent="0.3">
      <c r="A4418" s="41"/>
    </row>
    <row r="4419" spans="1:1" x14ac:dyDescent="0.3">
      <c r="A4419" s="41"/>
    </row>
    <row r="4420" spans="1:1" x14ac:dyDescent="0.3">
      <c r="A4420" s="41"/>
    </row>
    <row r="4421" spans="1:1" x14ac:dyDescent="0.3">
      <c r="A4421" s="41"/>
    </row>
    <row r="4422" spans="1:1" x14ac:dyDescent="0.3">
      <c r="A4422" s="41"/>
    </row>
    <row r="4423" spans="1:1" x14ac:dyDescent="0.3">
      <c r="A4423" s="41"/>
    </row>
    <row r="4424" spans="1:1" x14ac:dyDescent="0.3">
      <c r="A4424" s="41"/>
    </row>
    <row r="4425" spans="1:1" x14ac:dyDescent="0.3">
      <c r="A4425" s="41"/>
    </row>
    <row r="4426" spans="1:1" x14ac:dyDescent="0.3">
      <c r="A4426" s="41"/>
    </row>
    <row r="4427" spans="1:1" x14ac:dyDescent="0.3">
      <c r="A4427" s="41"/>
    </row>
    <row r="4428" spans="1:1" x14ac:dyDescent="0.3">
      <c r="A4428" s="41"/>
    </row>
    <row r="4429" spans="1:1" x14ac:dyDescent="0.3">
      <c r="A4429" s="44"/>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B649F-91EF-4C22-A6F2-29B6C3216A48}">
  <dimension ref="A1:K2884"/>
  <sheetViews>
    <sheetView topLeftCell="A11" zoomScale="115" zoomScaleNormal="115" workbookViewId="0">
      <selection activeCell="E31" sqref="E31"/>
    </sheetView>
  </sheetViews>
  <sheetFormatPr defaultRowHeight="14.4" x14ac:dyDescent="0.3"/>
  <cols>
    <col min="1" max="1" width="18.109375" customWidth="1"/>
    <col min="2" max="2" width="21.21875" customWidth="1"/>
    <col min="3" max="3" width="21.77734375" customWidth="1"/>
    <col min="5" max="5" width="19.44140625" customWidth="1"/>
  </cols>
  <sheetData>
    <row r="1" spans="1:9" x14ac:dyDescent="0.3">
      <c r="A1" t="s">
        <v>40</v>
      </c>
      <c r="B1" s="52" t="s">
        <v>25</v>
      </c>
      <c r="C1" t="s">
        <v>33</v>
      </c>
    </row>
    <row r="2" spans="1:9" x14ac:dyDescent="0.3">
      <c r="A2">
        <v>3</v>
      </c>
      <c r="B2">
        <v>2</v>
      </c>
      <c r="C2">
        <v>1</v>
      </c>
    </row>
    <row r="3" spans="1:9" x14ac:dyDescent="0.3">
      <c r="A3">
        <v>3</v>
      </c>
      <c r="B3">
        <v>4</v>
      </c>
      <c r="C3">
        <v>4</v>
      </c>
    </row>
    <row r="4" spans="1:9" x14ac:dyDescent="0.3">
      <c r="A4">
        <v>2</v>
      </c>
      <c r="B4">
        <v>4</v>
      </c>
      <c r="C4">
        <v>5</v>
      </c>
    </row>
    <row r="5" spans="1:9" x14ac:dyDescent="0.3">
      <c r="A5">
        <v>2</v>
      </c>
      <c r="B5">
        <v>1</v>
      </c>
      <c r="C5">
        <v>1</v>
      </c>
      <c r="E5" t="s">
        <v>183</v>
      </c>
    </row>
    <row r="6" spans="1:9" x14ac:dyDescent="0.3">
      <c r="A6">
        <v>3</v>
      </c>
      <c r="B6">
        <v>3</v>
      </c>
      <c r="C6">
        <v>3</v>
      </c>
      <c r="E6" t="s">
        <v>184</v>
      </c>
    </row>
    <row r="7" spans="1:9" x14ac:dyDescent="0.3">
      <c r="A7">
        <v>2</v>
      </c>
      <c r="B7">
        <v>3</v>
      </c>
      <c r="C7">
        <v>2</v>
      </c>
    </row>
    <row r="8" spans="1:9" x14ac:dyDescent="0.3">
      <c r="A8">
        <v>4</v>
      </c>
      <c r="B8">
        <v>1</v>
      </c>
      <c r="C8">
        <v>3</v>
      </c>
      <c r="E8" t="s">
        <v>134</v>
      </c>
    </row>
    <row r="9" spans="1:9" x14ac:dyDescent="0.3">
      <c r="A9">
        <v>3</v>
      </c>
      <c r="B9">
        <v>2</v>
      </c>
      <c r="C9">
        <v>3</v>
      </c>
    </row>
    <row r="10" spans="1:9" ht="15" thickBot="1" x14ac:dyDescent="0.35">
      <c r="A10">
        <v>3</v>
      </c>
      <c r="B10">
        <v>2</v>
      </c>
      <c r="C10">
        <v>4</v>
      </c>
      <c r="E10" t="s">
        <v>135</v>
      </c>
    </row>
    <row r="11" spans="1:9" x14ac:dyDescent="0.3">
      <c r="A11">
        <v>4</v>
      </c>
      <c r="B11">
        <v>3</v>
      </c>
      <c r="C11">
        <v>2</v>
      </c>
      <c r="E11" s="19" t="s">
        <v>136</v>
      </c>
      <c r="F11" s="19" t="s">
        <v>62</v>
      </c>
      <c r="G11" s="19" t="s">
        <v>61</v>
      </c>
      <c r="H11" s="19" t="s">
        <v>137</v>
      </c>
      <c r="I11" s="19" t="s">
        <v>133</v>
      </c>
    </row>
    <row r="12" spans="1:9" x14ac:dyDescent="0.3">
      <c r="A12">
        <v>3</v>
      </c>
      <c r="B12">
        <v>4</v>
      </c>
      <c r="C12">
        <v>1</v>
      </c>
      <c r="E12" s="17" t="s">
        <v>150</v>
      </c>
      <c r="F12" s="17">
        <v>189</v>
      </c>
      <c r="G12" s="17">
        <v>564</v>
      </c>
      <c r="H12" s="17">
        <v>2.9841269841269842</v>
      </c>
      <c r="I12" s="17">
        <v>1.1008105369807497</v>
      </c>
    </row>
    <row r="13" spans="1:9" x14ac:dyDescent="0.3">
      <c r="A13">
        <v>5</v>
      </c>
      <c r="B13">
        <v>3</v>
      </c>
      <c r="C13">
        <v>4</v>
      </c>
      <c r="E13" s="17" t="s">
        <v>151</v>
      </c>
      <c r="F13" s="17">
        <v>1338</v>
      </c>
      <c r="G13" s="17">
        <v>3900</v>
      </c>
      <c r="H13" s="17">
        <v>2.9147982062780269</v>
      </c>
      <c r="I13" s="17">
        <v>1.0114338036766604</v>
      </c>
    </row>
    <row r="14" spans="1:9" ht="15" thickBot="1" x14ac:dyDescent="0.35">
      <c r="A14">
        <v>4</v>
      </c>
      <c r="B14">
        <v>4</v>
      </c>
      <c r="C14">
        <v>1</v>
      </c>
      <c r="E14" s="18" t="s">
        <v>152</v>
      </c>
      <c r="F14" s="18">
        <v>2883</v>
      </c>
      <c r="G14" s="18">
        <v>8382</v>
      </c>
      <c r="H14" s="18">
        <v>2.9073881373569197</v>
      </c>
      <c r="I14" s="18">
        <v>1.0625512257717891</v>
      </c>
    </row>
    <row r="15" spans="1:9" x14ac:dyDescent="0.3">
      <c r="A15">
        <v>2</v>
      </c>
      <c r="B15">
        <v>4</v>
      </c>
      <c r="C15">
        <v>3</v>
      </c>
    </row>
    <row r="16" spans="1:9" x14ac:dyDescent="0.3">
      <c r="A16">
        <v>3</v>
      </c>
      <c r="B16">
        <v>4</v>
      </c>
      <c r="C16">
        <v>3</v>
      </c>
    </row>
    <row r="17" spans="1:11" ht="15" thickBot="1" x14ac:dyDescent="0.35">
      <c r="A17">
        <v>1</v>
      </c>
      <c r="B17">
        <v>3</v>
      </c>
      <c r="C17">
        <v>2</v>
      </c>
      <c r="E17" t="s">
        <v>138</v>
      </c>
    </row>
    <row r="18" spans="1:11" x14ac:dyDescent="0.3">
      <c r="A18">
        <v>4</v>
      </c>
      <c r="B18">
        <v>2</v>
      </c>
      <c r="C18">
        <v>3</v>
      </c>
      <c r="E18" s="19" t="s">
        <v>139</v>
      </c>
      <c r="F18" s="19" t="s">
        <v>140</v>
      </c>
      <c r="G18" s="19" t="s">
        <v>141</v>
      </c>
      <c r="H18" s="19" t="s">
        <v>142</v>
      </c>
      <c r="I18" s="19" t="s">
        <v>143</v>
      </c>
      <c r="J18" s="19" t="s">
        <v>144</v>
      </c>
      <c r="K18" s="19" t="s">
        <v>145</v>
      </c>
    </row>
    <row r="19" spans="1:11" x14ac:dyDescent="0.3">
      <c r="A19">
        <v>3</v>
      </c>
      <c r="B19">
        <v>1</v>
      </c>
      <c r="C19">
        <v>3</v>
      </c>
      <c r="E19" s="17" t="s">
        <v>146</v>
      </c>
      <c r="F19" s="17">
        <v>1.0512561637633553</v>
      </c>
      <c r="G19" s="17">
        <v>2</v>
      </c>
      <c r="H19" s="17">
        <v>0.52562808188167764</v>
      </c>
      <c r="I19" s="17">
        <v>0.50123053932784489</v>
      </c>
      <c r="J19" s="20">
        <v>0.60581928892931991</v>
      </c>
      <c r="K19" s="17">
        <v>2.9977695960506439</v>
      </c>
    </row>
    <row r="20" spans="1:11" x14ac:dyDescent="0.3">
      <c r="A20">
        <v>2</v>
      </c>
      <c r="B20">
        <v>4</v>
      </c>
      <c r="C20">
        <v>4</v>
      </c>
      <c r="E20" s="17" t="s">
        <v>147</v>
      </c>
      <c r="F20" s="17">
        <v>4621.5120091423923</v>
      </c>
      <c r="G20" s="17">
        <v>4407</v>
      </c>
      <c r="H20" s="17">
        <v>1.0486752913869735</v>
      </c>
      <c r="I20" s="17"/>
      <c r="J20" s="17"/>
      <c r="K20" s="17"/>
    </row>
    <row r="21" spans="1:11" x14ac:dyDescent="0.3">
      <c r="A21">
        <v>4</v>
      </c>
      <c r="B21">
        <v>2</v>
      </c>
      <c r="C21">
        <v>4</v>
      </c>
      <c r="E21" s="17"/>
      <c r="F21" s="17"/>
      <c r="G21" s="17"/>
      <c r="H21" s="17"/>
      <c r="I21" s="17"/>
      <c r="J21" s="17"/>
      <c r="K21" s="17"/>
    </row>
    <row r="22" spans="1:11" ht="15" thickBot="1" x14ac:dyDescent="0.35">
      <c r="A22">
        <v>2</v>
      </c>
      <c r="B22">
        <v>3</v>
      </c>
      <c r="C22">
        <v>4</v>
      </c>
      <c r="E22" s="18" t="s">
        <v>148</v>
      </c>
      <c r="F22" s="18">
        <v>4622.5632653061557</v>
      </c>
      <c r="G22" s="18">
        <v>4409</v>
      </c>
      <c r="H22" s="18"/>
      <c r="I22" s="18"/>
      <c r="J22" s="18"/>
      <c r="K22" s="18"/>
    </row>
    <row r="23" spans="1:11" x14ac:dyDescent="0.3">
      <c r="A23">
        <v>4</v>
      </c>
      <c r="B23">
        <v>4</v>
      </c>
      <c r="C23">
        <v>4</v>
      </c>
    </row>
    <row r="24" spans="1:11" x14ac:dyDescent="0.3">
      <c r="A24">
        <v>3</v>
      </c>
      <c r="B24">
        <v>4</v>
      </c>
      <c r="C24">
        <v>4</v>
      </c>
      <c r="E24" t="s">
        <v>82</v>
      </c>
      <c r="F24">
        <v>0.05</v>
      </c>
    </row>
    <row r="25" spans="1:11" x14ac:dyDescent="0.3">
      <c r="A25">
        <v>3</v>
      </c>
      <c r="B25">
        <v>4</v>
      </c>
      <c r="C25">
        <v>3</v>
      </c>
    </row>
    <row r="26" spans="1:11" x14ac:dyDescent="0.3">
      <c r="A26">
        <v>4</v>
      </c>
      <c r="B26">
        <v>4</v>
      </c>
      <c r="C26">
        <v>2</v>
      </c>
      <c r="E26" t="s">
        <v>185</v>
      </c>
    </row>
    <row r="27" spans="1:11" x14ac:dyDescent="0.3">
      <c r="A27">
        <v>3</v>
      </c>
      <c r="B27">
        <v>3</v>
      </c>
      <c r="C27">
        <v>3</v>
      </c>
    </row>
    <row r="28" spans="1:11" x14ac:dyDescent="0.3">
      <c r="A28">
        <v>3</v>
      </c>
      <c r="B28">
        <v>2</v>
      </c>
      <c r="C28">
        <v>3</v>
      </c>
      <c r="E28" s="24" t="s">
        <v>95</v>
      </c>
      <c r="F28" s="24"/>
      <c r="G28" s="21"/>
      <c r="H28" s="21"/>
      <c r="I28" s="21"/>
      <c r="J28" s="21"/>
      <c r="K28" s="21"/>
    </row>
    <row r="29" spans="1:11" x14ac:dyDescent="0.3">
      <c r="A29">
        <v>4</v>
      </c>
      <c r="B29">
        <v>4</v>
      </c>
      <c r="C29">
        <v>1</v>
      </c>
      <c r="E29" s="21"/>
      <c r="F29" s="21"/>
      <c r="G29" s="21"/>
      <c r="H29" s="21"/>
      <c r="I29" s="21"/>
      <c r="J29" s="21"/>
      <c r="K29" s="21"/>
    </row>
    <row r="30" spans="1:11" x14ac:dyDescent="0.3">
      <c r="A30">
        <v>3</v>
      </c>
      <c r="B30">
        <v>3</v>
      </c>
      <c r="C30">
        <v>4</v>
      </c>
      <c r="E30" s="21" t="s">
        <v>186</v>
      </c>
      <c r="F30" s="21"/>
      <c r="G30" s="21"/>
      <c r="H30" s="21"/>
      <c r="I30" s="21"/>
      <c r="J30" s="21"/>
      <c r="K30" s="21"/>
    </row>
    <row r="31" spans="1:11" x14ac:dyDescent="0.3">
      <c r="A31">
        <v>3</v>
      </c>
      <c r="B31">
        <v>3</v>
      </c>
      <c r="C31">
        <v>3</v>
      </c>
      <c r="E31" s="22"/>
      <c r="F31" s="22"/>
      <c r="G31" s="22"/>
      <c r="H31" s="22"/>
      <c r="I31" s="22"/>
      <c r="J31" s="21"/>
      <c r="K31" s="21"/>
    </row>
    <row r="32" spans="1:11" x14ac:dyDescent="0.3">
      <c r="A32">
        <v>2</v>
      </c>
      <c r="B32">
        <v>2</v>
      </c>
      <c r="C32">
        <v>4</v>
      </c>
      <c r="E32" s="17"/>
      <c r="F32" s="17"/>
      <c r="G32" s="17"/>
      <c r="H32" s="17"/>
      <c r="I32" s="17"/>
      <c r="J32" s="21"/>
      <c r="K32" s="21"/>
    </row>
    <row r="33" spans="1:11" x14ac:dyDescent="0.3">
      <c r="A33">
        <v>3</v>
      </c>
      <c r="B33">
        <v>3</v>
      </c>
      <c r="C33">
        <v>3</v>
      </c>
      <c r="E33" s="17"/>
      <c r="F33" s="17"/>
      <c r="G33" s="17"/>
      <c r="H33" s="17"/>
      <c r="I33" s="17"/>
      <c r="J33" s="21"/>
      <c r="K33" s="21"/>
    </row>
    <row r="34" spans="1:11" x14ac:dyDescent="0.3">
      <c r="A34">
        <v>3</v>
      </c>
      <c r="B34">
        <v>3</v>
      </c>
      <c r="C34">
        <v>3</v>
      </c>
      <c r="E34" s="17"/>
      <c r="F34" s="17"/>
      <c r="G34" s="17"/>
      <c r="H34" s="17"/>
      <c r="I34" s="17"/>
      <c r="J34" s="21"/>
      <c r="K34" s="21"/>
    </row>
    <row r="35" spans="1:11" x14ac:dyDescent="0.3">
      <c r="A35">
        <v>4</v>
      </c>
      <c r="B35">
        <v>2</v>
      </c>
      <c r="C35">
        <v>1</v>
      </c>
      <c r="E35" s="21"/>
      <c r="F35" s="21"/>
      <c r="G35" s="21"/>
      <c r="H35" s="21"/>
      <c r="I35" s="21"/>
      <c r="J35" s="21"/>
      <c r="K35" s="21"/>
    </row>
    <row r="36" spans="1:11" x14ac:dyDescent="0.3">
      <c r="A36">
        <v>4</v>
      </c>
      <c r="B36">
        <v>1</v>
      </c>
      <c r="C36">
        <v>3</v>
      </c>
      <c r="E36" s="21"/>
      <c r="F36" s="21"/>
      <c r="G36" s="21"/>
      <c r="H36" s="21"/>
      <c r="I36" s="21"/>
      <c r="J36" s="21"/>
      <c r="K36" s="21"/>
    </row>
    <row r="37" spans="1:11" x14ac:dyDescent="0.3">
      <c r="A37">
        <v>3</v>
      </c>
      <c r="B37">
        <v>2</v>
      </c>
      <c r="C37">
        <v>1</v>
      </c>
      <c r="E37" s="21"/>
      <c r="F37" s="21"/>
      <c r="G37" s="21"/>
      <c r="H37" s="21"/>
      <c r="I37" s="21"/>
      <c r="J37" s="21"/>
      <c r="K37" s="21"/>
    </row>
    <row r="38" spans="1:11" x14ac:dyDescent="0.3">
      <c r="A38">
        <v>5</v>
      </c>
      <c r="B38">
        <v>2</v>
      </c>
      <c r="C38">
        <v>4</v>
      </c>
      <c r="E38" s="22"/>
      <c r="F38" s="22"/>
      <c r="G38" s="22"/>
      <c r="H38" s="22"/>
      <c r="I38" s="22"/>
      <c r="J38" s="22"/>
      <c r="K38" s="22"/>
    </row>
    <row r="39" spans="1:11" x14ac:dyDescent="0.3">
      <c r="A39">
        <v>1</v>
      </c>
      <c r="B39">
        <v>3</v>
      </c>
      <c r="C39">
        <v>2</v>
      </c>
      <c r="E39" s="17"/>
      <c r="F39" s="17"/>
      <c r="G39" s="17"/>
      <c r="H39" s="17"/>
      <c r="I39" s="17"/>
      <c r="J39" s="17"/>
      <c r="K39" s="17"/>
    </row>
    <row r="40" spans="1:11" x14ac:dyDescent="0.3">
      <c r="A40">
        <v>3</v>
      </c>
      <c r="B40">
        <v>4</v>
      </c>
      <c r="C40">
        <v>3</v>
      </c>
      <c r="E40" s="17"/>
      <c r="F40" s="17"/>
      <c r="G40" s="17"/>
      <c r="H40" s="17"/>
      <c r="I40" s="17"/>
      <c r="J40" s="17"/>
      <c r="K40" s="17"/>
    </row>
    <row r="41" spans="1:11" x14ac:dyDescent="0.3">
      <c r="A41">
        <v>2</v>
      </c>
      <c r="B41">
        <v>4</v>
      </c>
      <c r="C41">
        <v>1</v>
      </c>
      <c r="E41" s="17"/>
      <c r="F41" s="17"/>
      <c r="G41" s="17"/>
      <c r="H41" s="17"/>
      <c r="I41" s="17"/>
      <c r="J41" s="17"/>
      <c r="K41" s="17"/>
    </row>
    <row r="42" spans="1:11" x14ac:dyDescent="0.3">
      <c r="A42">
        <v>4</v>
      </c>
      <c r="B42">
        <v>3</v>
      </c>
      <c r="C42">
        <v>1</v>
      </c>
      <c r="E42" s="17"/>
      <c r="F42" s="17"/>
      <c r="G42" s="17"/>
      <c r="H42" s="17"/>
      <c r="I42" s="17"/>
      <c r="J42" s="17"/>
      <c r="K42" s="17"/>
    </row>
    <row r="43" spans="1:11" x14ac:dyDescent="0.3">
      <c r="A43">
        <v>4</v>
      </c>
      <c r="B43">
        <v>3</v>
      </c>
      <c r="C43">
        <v>3</v>
      </c>
    </row>
    <row r="44" spans="1:11" x14ac:dyDescent="0.3">
      <c r="A44">
        <v>1</v>
      </c>
      <c r="B44">
        <v>4</v>
      </c>
      <c r="C44">
        <v>4</v>
      </c>
    </row>
    <row r="45" spans="1:11" x14ac:dyDescent="0.3">
      <c r="A45">
        <v>1</v>
      </c>
      <c r="B45">
        <v>3</v>
      </c>
      <c r="C45">
        <v>3</v>
      </c>
    </row>
    <row r="46" spans="1:11" x14ac:dyDescent="0.3">
      <c r="A46">
        <v>4</v>
      </c>
      <c r="B46">
        <v>4</v>
      </c>
      <c r="C46">
        <v>1</v>
      </c>
    </row>
    <row r="47" spans="1:11" x14ac:dyDescent="0.3">
      <c r="A47">
        <v>3</v>
      </c>
      <c r="B47">
        <v>4</v>
      </c>
      <c r="C47">
        <v>4</v>
      </c>
    </row>
    <row r="48" spans="1:11" x14ac:dyDescent="0.3">
      <c r="A48">
        <v>3</v>
      </c>
      <c r="B48">
        <v>2</v>
      </c>
      <c r="C48">
        <v>3</v>
      </c>
    </row>
    <row r="49" spans="1:3" x14ac:dyDescent="0.3">
      <c r="A49">
        <v>4</v>
      </c>
      <c r="B49">
        <v>1</v>
      </c>
      <c r="C49">
        <v>2</v>
      </c>
    </row>
    <row r="50" spans="1:3" x14ac:dyDescent="0.3">
      <c r="A50">
        <v>5</v>
      </c>
      <c r="B50">
        <v>2</v>
      </c>
      <c r="C50">
        <v>3</v>
      </c>
    </row>
    <row r="51" spans="1:3" x14ac:dyDescent="0.3">
      <c r="A51">
        <v>2</v>
      </c>
      <c r="B51">
        <v>4</v>
      </c>
      <c r="C51">
        <v>4</v>
      </c>
    </row>
    <row r="52" spans="1:3" x14ac:dyDescent="0.3">
      <c r="A52">
        <v>3</v>
      </c>
      <c r="B52">
        <v>1</v>
      </c>
      <c r="C52">
        <v>3</v>
      </c>
    </row>
    <row r="53" spans="1:3" x14ac:dyDescent="0.3">
      <c r="A53">
        <v>3</v>
      </c>
      <c r="B53">
        <v>3</v>
      </c>
      <c r="C53">
        <v>1</v>
      </c>
    </row>
    <row r="54" spans="1:3" x14ac:dyDescent="0.3">
      <c r="A54">
        <v>1</v>
      </c>
      <c r="B54">
        <v>1</v>
      </c>
      <c r="C54">
        <v>4</v>
      </c>
    </row>
    <row r="55" spans="1:3" x14ac:dyDescent="0.3">
      <c r="A55">
        <v>3</v>
      </c>
      <c r="B55">
        <v>3</v>
      </c>
      <c r="C55">
        <v>1</v>
      </c>
    </row>
    <row r="56" spans="1:3" x14ac:dyDescent="0.3">
      <c r="A56">
        <v>2</v>
      </c>
      <c r="B56">
        <v>1</v>
      </c>
      <c r="C56">
        <v>3</v>
      </c>
    </row>
    <row r="57" spans="1:3" x14ac:dyDescent="0.3">
      <c r="A57">
        <v>4</v>
      </c>
      <c r="B57">
        <v>3</v>
      </c>
      <c r="C57">
        <v>3</v>
      </c>
    </row>
    <row r="58" spans="1:3" x14ac:dyDescent="0.3">
      <c r="A58">
        <v>3</v>
      </c>
      <c r="B58">
        <v>3</v>
      </c>
      <c r="C58">
        <v>3</v>
      </c>
    </row>
    <row r="59" spans="1:3" x14ac:dyDescent="0.3">
      <c r="A59">
        <v>1</v>
      </c>
      <c r="B59">
        <v>2</v>
      </c>
      <c r="C59">
        <v>4</v>
      </c>
    </row>
    <row r="60" spans="1:3" x14ac:dyDescent="0.3">
      <c r="A60">
        <v>4</v>
      </c>
      <c r="B60">
        <v>2</v>
      </c>
      <c r="C60">
        <v>2</v>
      </c>
    </row>
    <row r="61" spans="1:3" x14ac:dyDescent="0.3">
      <c r="A61">
        <v>4</v>
      </c>
      <c r="B61">
        <v>3</v>
      </c>
      <c r="C61">
        <v>4</v>
      </c>
    </row>
    <row r="62" spans="1:3" x14ac:dyDescent="0.3">
      <c r="A62">
        <v>2</v>
      </c>
      <c r="B62">
        <v>4</v>
      </c>
      <c r="C62">
        <v>3</v>
      </c>
    </row>
    <row r="63" spans="1:3" x14ac:dyDescent="0.3">
      <c r="A63">
        <v>1</v>
      </c>
      <c r="B63">
        <v>4</v>
      </c>
      <c r="C63">
        <v>3</v>
      </c>
    </row>
    <row r="64" spans="1:3" x14ac:dyDescent="0.3">
      <c r="A64">
        <v>4</v>
      </c>
      <c r="B64">
        <v>3</v>
      </c>
      <c r="C64">
        <v>2</v>
      </c>
    </row>
    <row r="65" spans="1:3" x14ac:dyDescent="0.3">
      <c r="A65">
        <v>3</v>
      </c>
      <c r="B65">
        <v>4</v>
      </c>
      <c r="C65">
        <v>4</v>
      </c>
    </row>
    <row r="66" spans="1:3" x14ac:dyDescent="0.3">
      <c r="A66">
        <v>3</v>
      </c>
      <c r="B66">
        <v>3</v>
      </c>
      <c r="C66">
        <v>3</v>
      </c>
    </row>
    <row r="67" spans="1:3" x14ac:dyDescent="0.3">
      <c r="A67">
        <v>2</v>
      </c>
      <c r="B67">
        <v>2</v>
      </c>
      <c r="C67">
        <v>4</v>
      </c>
    </row>
    <row r="68" spans="1:3" x14ac:dyDescent="0.3">
      <c r="A68">
        <v>2</v>
      </c>
      <c r="B68">
        <v>4</v>
      </c>
      <c r="C68">
        <v>4</v>
      </c>
    </row>
    <row r="69" spans="1:3" x14ac:dyDescent="0.3">
      <c r="A69">
        <v>3</v>
      </c>
      <c r="B69">
        <v>3</v>
      </c>
      <c r="C69">
        <v>2</v>
      </c>
    </row>
    <row r="70" spans="1:3" x14ac:dyDescent="0.3">
      <c r="A70">
        <v>2</v>
      </c>
      <c r="B70">
        <v>4</v>
      </c>
      <c r="C70">
        <v>4</v>
      </c>
    </row>
    <row r="71" spans="1:3" x14ac:dyDescent="0.3">
      <c r="A71">
        <v>4</v>
      </c>
      <c r="B71">
        <v>3</v>
      </c>
      <c r="C71">
        <v>3</v>
      </c>
    </row>
    <row r="72" spans="1:3" x14ac:dyDescent="0.3">
      <c r="A72">
        <v>3</v>
      </c>
      <c r="B72">
        <v>3</v>
      </c>
      <c r="C72">
        <v>5</v>
      </c>
    </row>
    <row r="73" spans="1:3" x14ac:dyDescent="0.3">
      <c r="A73">
        <v>3</v>
      </c>
      <c r="B73">
        <v>3</v>
      </c>
      <c r="C73">
        <v>3</v>
      </c>
    </row>
    <row r="74" spans="1:3" x14ac:dyDescent="0.3">
      <c r="A74">
        <v>4</v>
      </c>
      <c r="B74">
        <v>3</v>
      </c>
      <c r="C74">
        <v>3</v>
      </c>
    </row>
    <row r="75" spans="1:3" x14ac:dyDescent="0.3">
      <c r="A75">
        <v>3</v>
      </c>
      <c r="B75">
        <v>3</v>
      </c>
      <c r="C75">
        <v>4</v>
      </c>
    </row>
    <row r="76" spans="1:3" x14ac:dyDescent="0.3">
      <c r="A76">
        <v>5</v>
      </c>
      <c r="B76">
        <v>4</v>
      </c>
      <c r="C76">
        <v>3</v>
      </c>
    </row>
    <row r="77" spans="1:3" x14ac:dyDescent="0.3">
      <c r="A77">
        <v>4</v>
      </c>
      <c r="B77">
        <v>3</v>
      </c>
      <c r="C77">
        <v>5</v>
      </c>
    </row>
    <row r="78" spans="1:3" x14ac:dyDescent="0.3">
      <c r="A78">
        <v>2</v>
      </c>
      <c r="B78">
        <v>4</v>
      </c>
      <c r="C78">
        <v>3</v>
      </c>
    </row>
    <row r="79" spans="1:3" x14ac:dyDescent="0.3">
      <c r="A79">
        <v>3</v>
      </c>
      <c r="B79">
        <v>3</v>
      </c>
      <c r="C79">
        <v>1</v>
      </c>
    </row>
    <row r="80" spans="1:3" x14ac:dyDescent="0.3">
      <c r="A80">
        <v>1</v>
      </c>
      <c r="B80">
        <v>3</v>
      </c>
      <c r="C80">
        <v>3</v>
      </c>
    </row>
    <row r="81" spans="1:3" x14ac:dyDescent="0.3">
      <c r="A81">
        <v>4</v>
      </c>
      <c r="B81">
        <v>4</v>
      </c>
      <c r="C81">
        <v>3</v>
      </c>
    </row>
    <row r="82" spans="1:3" x14ac:dyDescent="0.3">
      <c r="A82">
        <v>3</v>
      </c>
      <c r="B82">
        <v>3</v>
      </c>
      <c r="C82">
        <v>3</v>
      </c>
    </row>
    <row r="83" spans="1:3" x14ac:dyDescent="0.3">
      <c r="A83">
        <v>2</v>
      </c>
      <c r="B83">
        <v>5</v>
      </c>
      <c r="C83">
        <v>3</v>
      </c>
    </row>
    <row r="84" spans="1:3" x14ac:dyDescent="0.3">
      <c r="A84">
        <v>4</v>
      </c>
      <c r="B84">
        <v>3</v>
      </c>
      <c r="C84">
        <v>3</v>
      </c>
    </row>
    <row r="85" spans="1:3" x14ac:dyDescent="0.3">
      <c r="A85">
        <v>2</v>
      </c>
      <c r="B85">
        <v>4</v>
      </c>
      <c r="C85">
        <v>2</v>
      </c>
    </row>
    <row r="86" spans="1:3" x14ac:dyDescent="0.3">
      <c r="A86">
        <v>4</v>
      </c>
      <c r="B86">
        <v>4</v>
      </c>
      <c r="C86">
        <v>2</v>
      </c>
    </row>
    <row r="87" spans="1:3" x14ac:dyDescent="0.3">
      <c r="A87">
        <v>3</v>
      </c>
      <c r="B87">
        <v>3</v>
      </c>
      <c r="C87">
        <v>3</v>
      </c>
    </row>
    <row r="88" spans="1:3" x14ac:dyDescent="0.3">
      <c r="A88">
        <v>3</v>
      </c>
      <c r="B88">
        <v>3</v>
      </c>
      <c r="C88">
        <v>3</v>
      </c>
    </row>
    <row r="89" spans="1:3" x14ac:dyDescent="0.3">
      <c r="A89">
        <v>4</v>
      </c>
      <c r="B89">
        <v>5</v>
      </c>
      <c r="C89">
        <v>3</v>
      </c>
    </row>
    <row r="90" spans="1:3" x14ac:dyDescent="0.3">
      <c r="A90">
        <v>3</v>
      </c>
      <c r="B90">
        <v>4</v>
      </c>
      <c r="C90">
        <v>5</v>
      </c>
    </row>
    <row r="91" spans="1:3" x14ac:dyDescent="0.3">
      <c r="A91">
        <v>3</v>
      </c>
      <c r="B91">
        <v>3</v>
      </c>
      <c r="C91">
        <v>3</v>
      </c>
    </row>
    <row r="92" spans="1:3" x14ac:dyDescent="0.3">
      <c r="A92">
        <v>4</v>
      </c>
      <c r="B92">
        <v>4</v>
      </c>
      <c r="C92">
        <v>1</v>
      </c>
    </row>
    <row r="93" spans="1:3" x14ac:dyDescent="0.3">
      <c r="A93">
        <v>3</v>
      </c>
      <c r="B93">
        <v>1</v>
      </c>
      <c r="C93">
        <v>2</v>
      </c>
    </row>
    <row r="94" spans="1:3" x14ac:dyDescent="0.3">
      <c r="A94">
        <v>3</v>
      </c>
      <c r="B94">
        <v>3</v>
      </c>
      <c r="C94">
        <v>3</v>
      </c>
    </row>
    <row r="95" spans="1:3" x14ac:dyDescent="0.3">
      <c r="A95">
        <v>2</v>
      </c>
      <c r="B95">
        <v>3</v>
      </c>
      <c r="C95">
        <v>3</v>
      </c>
    </row>
    <row r="96" spans="1:3" x14ac:dyDescent="0.3">
      <c r="A96">
        <v>3</v>
      </c>
      <c r="B96">
        <v>2</v>
      </c>
      <c r="C96">
        <v>4</v>
      </c>
    </row>
    <row r="97" spans="1:3" x14ac:dyDescent="0.3">
      <c r="A97">
        <v>3</v>
      </c>
      <c r="B97">
        <v>4</v>
      </c>
      <c r="C97">
        <v>3</v>
      </c>
    </row>
    <row r="98" spans="1:3" x14ac:dyDescent="0.3">
      <c r="A98">
        <v>4</v>
      </c>
      <c r="B98">
        <v>2</v>
      </c>
      <c r="C98">
        <v>1</v>
      </c>
    </row>
    <row r="99" spans="1:3" x14ac:dyDescent="0.3">
      <c r="A99">
        <v>4</v>
      </c>
      <c r="B99">
        <v>5</v>
      </c>
      <c r="C99">
        <v>4</v>
      </c>
    </row>
    <row r="100" spans="1:3" x14ac:dyDescent="0.3">
      <c r="A100">
        <v>3</v>
      </c>
      <c r="B100">
        <v>3</v>
      </c>
      <c r="C100">
        <v>4</v>
      </c>
    </row>
    <row r="101" spans="1:3" x14ac:dyDescent="0.3">
      <c r="A101">
        <v>5</v>
      </c>
      <c r="B101">
        <v>3</v>
      </c>
      <c r="C101">
        <v>3</v>
      </c>
    </row>
    <row r="102" spans="1:3" x14ac:dyDescent="0.3">
      <c r="A102">
        <v>1</v>
      </c>
      <c r="B102">
        <v>5</v>
      </c>
      <c r="C102">
        <v>3</v>
      </c>
    </row>
    <row r="103" spans="1:3" x14ac:dyDescent="0.3">
      <c r="A103">
        <v>3</v>
      </c>
      <c r="B103">
        <v>4</v>
      </c>
      <c r="C103">
        <v>2</v>
      </c>
    </row>
    <row r="104" spans="1:3" x14ac:dyDescent="0.3">
      <c r="A104">
        <v>2</v>
      </c>
      <c r="B104">
        <v>4</v>
      </c>
      <c r="C104">
        <v>2</v>
      </c>
    </row>
    <row r="105" spans="1:3" x14ac:dyDescent="0.3">
      <c r="A105">
        <v>4</v>
      </c>
      <c r="B105">
        <v>3</v>
      </c>
      <c r="C105">
        <v>3</v>
      </c>
    </row>
    <row r="106" spans="1:3" x14ac:dyDescent="0.3">
      <c r="A106">
        <v>4</v>
      </c>
      <c r="B106">
        <v>3</v>
      </c>
      <c r="C106">
        <v>3</v>
      </c>
    </row>
    <row r="107" spans="1:3" x14ac:dyDescent="0.3">
      <c r="A107">
        <v>1</v>
      </c>
      <c r="B107">
        <v>2</v>
      </c>
      <c r="C107">
        <v>3</v>
      </c>
    </row>
    <row r="108" spans="1:3" x14ac:dyDescent="0.3">
      <c r="A108">
        <v>1</v>
      </c>
      <c r="B108">
        <v>4</v>
      </c>
      <c r="C108">
        <v>4</v>
      </c>
    </row>
    <row r="109" spans="1:3" x14ac:dyDescent="0.3">
      <c r="A109">
        <v>4</v>
      </c>
      <c r="B109">
        <v>3</v>
      </c>
      <c r="C109">
        <v>2</v>
      </c>
    </row>
    <row r="110" spans="1:3" x14ac:dyDescent="0.3">
      <c r="A110">
        <v>3</v>
      </c>
      <c r="B110">
        <v>2</v>
      </c>
      <c r="C110">
        <v>3</v>
      </c>
    </row>
    <row r="111" spans="1:3" x14ac:dyDescent="0.3">
      <c r="A111">
        <v>3</v>
      </c>
      <c r="B111">
        <v>3</v>
      </c>
      <c r="C111">
        <v>2</v>
      </c>
    </row>
    <row r="112" spans="1:3" x14ac:dyDescent="0.3">
      <c r="A112">
        <v>4</v>
      </c>
      <c r="B112">
        <v>3</v>
      </c>
      <c r="C112">
        <v>3</v>
      </c>
    </row>
    <row r="113" spans="1:3" x14ac:dyDescent="0.3">
      <c r="A113">
        <v>5</v>
      </c>
      <c r="B113">
        <v>2</v>
      </c>
      <c r="C113">
        <v>3</v>
      </c>
    </row>
    <row r="114" spans="1:3" x14ac:dyDescent="0.3">
      <c r="A114">
        <v>2</v>
      </c>
      <c r="B114">
        <v>3</v>
      </c>
      <c r="C114">
        <v>4</v>
      </c>
    </row>
    <row r="115" spans="1:3" x14ac:dyDescent="0.3">
      <c r="A115">
        <v>3</v>
      </c>
      <c r="B115">
        <v>4</v>
      </c>
      <c r="C115">
        <v>3</v>
      </c>
    </row>
    <row r="116" spans="1:3" x14ac:dyDescent="0.3">
      <c r="A116">
        <v>3</v>
      </c>
      <c r="B116">
        <v>3</v>
      </c>
      <c r="C116">
        <v>4</v>
      </c>
    </row>
    <row r="117" spans="1:3" x14ac:dyDescent="0.3">
      <c r="A117">
        <v>1</v>
      </c>
      <c r="B117">
        <v>5</v>
      </c>
      <c r="C117">
        <v>2</v>
      </c>
    </row>
    <row r="118" spans="1:3" x14ac:dyDescent="0.3">
      <c r="A118">
        <v>3</v>
      </c>
      <c r="B118">
        <v>2</v>
      </c>
      <c r="C118">
        <v>3</v>
      </c>
    </row>
    <row r="119" spans="1:3" x14ac:dyDescent="0.3">
      <c r="A119">
        <v>2</v>
      </c>
      <c r="B119">
        <v>4</v>
      </c>
      <c r="C119">
        <v>3</v>
      </c>
    </row>
    <row r="120" spans="1:3" x14ac:dyDescent="0.3">
      <c r="A120">
        <v>4</v>
      </c>
      <c r="B120">
        <v>1</v>
      </c>
      <c r="C120">
        <v>2</v>
      </c>
    </row>
    <row r="121" spans="1:3" x14ac:dyDescent="0.3">
      <c r="A121">
        <v>3</v>
      </c>
      <c r="B121">
        <v>3</v>
      </c>
      <c r="C121">
        <v>4</v>
      </c>
    </row>
    <row r="122" spans="1:3" x14ac:dyDescent="0.3">
      <c r="A122">
        <v>1</v>
      </c>
      <c r="B122">
        <v>3</v>
      </c>
      <c r="C122">
        <v>3</v>
      </c>
    </row>
    <row r="123" spans="1:3" x14ac:dyDescent="0.3">
      <c r="A123">
        <v>4</v>
      </c>
      <c r="B123">
        <v>3</v>
      </c>
      <c r="C123">
        <v>3</v>
      </c>
    </row>
    <row r="124" spans="1:3" x14ac:dyDescent="0.3">
      <c r="A124">
        <v>4</v>
      </c>
      <c r="B124">
        <v>3</v>
      </c>
      <c r="C124">
        <v>3</v>
      </c>
    </row>
    <row r="125" spans="1:3" x14ac:dyDescent="0.3">
      <c r="A125">
        <v>2</v>
      </c>
      <c r="B125">
        <v>3</v>
      </c>
      <c r="C125">
        <v>3</v>
      </c>
    </row>
    <row r="126" spans="1:3" x14ac:dyDescent="0.3">
      <c r="A126">
        <v>1</v>
      </c>
      <c r="B126">
        <v>3</v>
      </c>
      <c r="C126">
        <v>2</v>
      </c>
    </row>
    <row r="127" spans="1:3" x14ac:dyDescent="0.3">
      <c r="A127">
        <v>4</v>
      </c>
      <c r="B127">
        <v>4</v>
      </c>
      <c r="C127">
        <v>2</v>
      </c>
    </row>
    <row r="128" spans="1:3" x14ac:dyDescent="0.3">
      <c r="A128">
        <v>3</v>
      </c>
      <c r="B128">
        <v>2</v>
      </c>
      <c r="C128">
        <v>4</v>
      </c>
    </row>
    <row r="129" spans="1:3" x14ac:dyDescent="0.3">
      <c r="A129">
        <v>3</v>
      </c>
      <c r="B129">
        <v>4</v>
      </c>
      <c r="C129">
        <v>4</v>
      </c>
    </row>
    <row r="130" spans="1:3" x14ac:dyDescent="0.3">
      <c r="A130">
        <v>2</v>
      </c>
      <c r="B130">
        <v>3</v>
      </c>
      <c r="C130">
        <v>3</v>
      </c>
    </row>
    <row r="131" spans="1:3" x14ac:dyDescent="0.3">
      <c r="A131">
        <v>2</v>
      </c>
      <c r="B131">
        <v>2</v>
      </c>
      <c r="C131">
        <v>3</v>
      </c>
    </row>
    <row r="132" spans="1:3" x14ac:dyDescent="0.3">
      <c r="A132">
        <v>3</v>
      </c>
      <c r="B132">
        <v>1</v>
      </c>
      <c r="C132">
        <v>3</v>
      </c>
    </row>
    <row r="133" spans="1:3" x14ac:dyDescent="0.3">
      <c r="A133">
        <v>2</v>
      </c>
      <c r="B133">
        <v>1</v>
      </c>
      <c r="C133">
        <v>2</v>
      </c>
    </row>
    <row r="134" spans="1:3" x14ac:dyDescent="0.3">
      <c r="A134">
        <v>4</v>
      </c>
      <c r="B134">
        <v>3</v>
      </c>
      <c r="C134">
        <v>3</v>
      </c>
    </row>
    <row r="135" spans="1:3" x14ac:dyDescent="0.3">
      <c r="A135">
        <v>3</v>
      </c>
      <c r="B135">
        <v>1</v>
      </c>
      <c r="C135">
        <v>3</v>
      </c>
    </row>
    <row r="136" spans="1:3" x14ac:dyDescent="0.3">
      <c r="A136">
        <v>3</v>
      </c>
      <c r="B136">
        <v>3</v>
      </c>
      <c r="C136">
        <v>1</v>
      </c>
    </row>
    <row r="137" spans="1:3" x14ac:dyDescent="0.3">
      <c r="A137">
        <v>4</v>
      </c>
      <c r="B137">
        <v>3</v>
      </c>
      <c r="C137">
        <v>4</v>
      </c>
    </row>
    <row r="138" spans="1:3" x14ac:dyDescent="0.3">
      <c r="A138">
        <v>3</v>
      </c>
      <c r="B138">
        <v>3</v>
      </c>
      <c r="C138">
        <v>3</v>
      </c>
    </row>
    <row r="139" spans="1:3" x14ac:dyDescent="0.3">
      <c r="A139">
        <v>5</v>
      </c>
      <c r="B139">
        <v>4</v>
      </c>
      <c r="C139">
        <v>1</v>
      </c>
    </row>
    <row r="140" spans="1:3" x14ac:dyDescent="0.3">
      <c r="A140">
        <v>4</v>
      </c>
      <c r="B140">
        <v>3</v>
      </c>
      <c r="C140">
        <v>1</v>
      </c>
    </row>
    <row r="141" spans="1:3" x14ac:dyDescent="0.3">
      <c r="A141">
        <v>2</v>
      </c>
      <c r="B141">
        <v>3</v>
      </c>
      <c r="C141">
        <v>3</v>
      </c>
    </row>
    <row r="142" spans="1:3" x14ac:dyDescent="0.3">
      <c r="A142">
        <v>3</v>
      </c>
      <c r="B142">
        <v>3</v>
      </c>
      <c r="C142">
        <v>3</v>
      </c>
    </row>
    <row r="143" spans="1:3" x14ac:dyDescent="0.3">
      <c r="A143">
        <v>1</v>
      </c>
      <c r="B143">
        <v>4</v>
      </c>
      <c r="C143">
        <v>4</v>
      </c>
    </row>
    <row r="144" spans="1:3" x14ac:dyDescent="0.3">
      <c r="A144">
        <v>4</v>
      </c>
      <c r="B144">
        <v>3</v>
      </c>
      <c r="C144">
        <v>3</v>
      </c>
    </row>
    <row r="145" spans="1:3" x14ac:dyDescent="0.3">
      <c r="A145">
        <v>3</v>
      </c>
      <c r="B145">
        <v>3</v>
      </c>
      <c r="C145">
        <v>4</v>
      </c>
    </row>
    <row r="146" spans="1:3" x14ac:dyDescent="0.3">
      <c r="A146">
        <v>2</v>
      </c>
      <c r="B146">
        <v>3</v>
      </c>
      <c r="C146">
        <v>3</v>
      </c>
    </row>
    <row r="147" spans="1:3" x14ac:dyDescent="0.3">
      <c r="A147">
        <v>4</v>
      </c>
      <c r="B147">
        <v>3</v>
      </c>
      <c r="C147">
        <v>4</v>
      </c>
    </row>
    <row r="148" spans="1:3" x14ac:dyDescent="0.3">
      <c r="A148">
        <v>2</v>
      </c>
      <c r="B148">
        <v>3</v>
      </c>
      <c r="C148">
        <v>4</v>
      </c>
    </row>
    <row r="149" spans="1:3" x14ac:dyDescent="0.3">
      <c r="A149">
        <v>4</v>
      </c>
      <c r="B149">
        <v>3</v>
      </c>
      <c r="C149">
        <v>3</v>
      </c>
    </row>
    <row r="150" spans="1:3" x14ac:dyDescent="0.3">
      <c r="A150">
        <v>3</v>
      </c>
      <c r="B150">
        <v>3</v>
      </c>
      <c r="C150">
        <v>1</v>
      </c>
    </row>
    <row r="151" spans="1:3" x14ac:dyDescent="0.3">
      <c r="A151">
        <v>3</v>
      </c>
      <c r="B151">
        <v>4</v>
      </c>
      <c r="C151">
        <v>1</v>
      </c>
    </row>
    <row r="152" spans="1:3" x14ac:dyDescent="0.3">
      <c r="A152">
        <v>4</v>
      </c>
      <c r="B152">
        <v>3</v>
      </c>
      <c r="C152">
        <v>1</v>
      </c>
    </row>
    <row r="153" spans="1:3" x14ac:dyDescent="0.3">
      <c r="A153">
        <v>3</v>
      </c>
      <c r="B153">
        <v>2</v>
      </c>
      <c r="C153">
        <v>2</v>
      </c>
    </row>
    <row r="154" spans="1:3" x14ac:dyDescent="0.3">
      <c r="A154">
        <v>3</v>
      </c>
      <c r="B154">
        <v>4</v>
      </c>
      <c r="C154">
        <v>2</v>
      </c>
    </row>
    <row r="155" spans="1:3" x14ac:dyDescent="0.3">
      <c r="A155">
        <v>4</v>
      </c>
      <c r="B155">
        <v>2</v>
      </c>
      <c r="C155">
        <v>3</v>
      </c>
    </row>
    <row r="156" spans="1:3" x14ac:dyDescent="0.3">
      <c r="A156">
        <v>3</v>
      </c>
      <c r="B156">
        <v>3</v>
      </c>
      <c r="C156">
        <v>4</v>
      </c>
    </row>
    <row r="157" spans="1:3" x14ac:dyDescent="0.3">
      <c r="A157">
        <v>3</v>
      </c>
      <c r="B157">
        <v>4</v>
      </c>
      <c r="C157">
        <v>4</v>
      </c>
    </row>
    <row r="158" spans="1:3" x14ac:dyDescent="0.3">
      <c r="A158">
        <v>2</v>
      </c>
      <c r="B158">
        <v>2</v>
      </c>
      <c r="C158">
        <v>3</v>
      </c>
    </row>
    <row r="159" spans="1:3" x14ac:dyDescent="0.3">
      <c r="A159">
        <v>3</v>
      </c>
      <c r="B159">
        <v>3</v>
      </c>
      <c r="C159">
        <v>3</v>
      </c>
    </row>
    <row r="160" spans="1:3" x14ac:dyDescent="0.3">
      <c r="A160">
        <v>3</v>
      </c>
      <c r="B160">
        <v>3</v>
      </c>
      <c r="C160">
        <v>3</v>
      </c>
    </row>
    <row r="161" spans="1:3" x14ac:dyDescent="0.3">
      <c r="A161">
        <v>4</v>
      </c>
      <c r="B161">
        <v>3</v>
      </c>
      <c r="C161">
        <v>1</v>
      </c>
    </row>
    <row r="162" spans="1:3" x14ac:dyDescent="0.3">
      <c r="A162">
        <v>4</v>
      </c>
      <c r="B162">
        <v>4</v>
      </c>
      <c r="C162">
        <v>3</v>
      </c>
    </row>
    <row r="163" spans="1:3" x14ac:dyDescent="0.3">
      <c r="A163">
        <v>3</v>
      </c>
      <c r="B163">
        <v>4</v>
      </c>
      <c r="C163">
        <v>4</v>
      </c>
    </row>
    <row r="164" spans="1:3" x14ac:dyDescent="0.3">
      <c r="A164">
        <v>5</v>
      </c>
      <c r="B164">
        <v>3</v>
      </c>
      <c r="C164">
        <v>4</v>
      </c>
    </row>
    <row r="165" spans="1:3" x14ac:dyDescent="0.3">
      <c r="A165">
        <v>1</v>
      </c>
      <c r="B165">
        <v>4</v>
      </c>
      <c r="C165">
        <v>5</v>
      </c>
    </row>
    <row r="166" spans="1:3" x14ac:dyDescent="0.3">
      <c r="A166">
        <v>3</v>
      </c>
      <c r="B166">
        <v>4</v>
      </c>
      <c r="C166">
        <v>1</v>
      </c>
    </row>
    <row r="167" spans="1:3" x14ac:dyDescent="0.3">
      <c r="A167">
        <v>2</v>
      </c>
      <c r="B167">
        <v>4</v>
      </c>
      <c r="C167">
        <v>4</v>
      </c>
    </row>
    <row r="168" spans="1:3" x14ac:dyDescent="0.3">
      <c r="A168">
        <v>4</v>
      </c>
      <c r="B168">
        <v>2</v>
      </c>
      <c r="C168">
        <v>2</v>
      </c>
    </row>
    <row r="169" spans="1:3" x14ac:dyDescent="0.3">
      <c r="A169">
        <v>4</v>
      </c>
      <c r="B169">
        <v>3</v>
      </c>
      <c r="C169">
        <v>2</v>
      </c>
    </row>
    <row r="170" spans="1:3" x14ac:dyDescent="0.3">
      <c r="A170">
        <v>1</v>
      </c>
      <c r="B170">
        <v>1</v>
      </c>
      <c r="C170">
        <v>1</v>
      </c>
    </row>
    <row r="171" spans="1:3" x14ac:dyDescent="0.3">
      <c r="A171">
        <v>1</v>
      </c>
      <c r="B171">
        <v>1</v>
      </c>
      <c r="C171">
        <v>5</v>
      </c>
    </row>
    <row r="172" spans="1:3" x14ac:dyDescent="0.3">
      <c r="A172">
        <v>4</v>
      </c>
      <c r="B172">
        <v>3</v>
      </c>
      <c r="C172">
        <v>3</v>
      </c>
    </row>
    <row r="173" spans="1:3" x14ac:dyDescent="0.3">
      <c r="A173">
        <v>3</v>
      </c>
      <c r="B173">
        <v>3</v>
      </c>
      <c r="C173">
        <v>5</v>
      </c>
    </row>
    <row r="174" spans="1:3" x14ac:dyDescent="0.3">
      <c r="A174">
        <v>3</v>
      </c>
      <c r="B174">
        <v>4</v>
      </c>
      <c r="C174">
        <v>4</v>
      </c>
    </row>
    <row r="175" spans="1:3" x14ac:dyDescent="0.3">
      <c r="A175">
        <v>4</v>
      </c>
      <c r="B175">
        <v>2</v>
      </c>
      <c r="C175">
        <v>2</v>
      </c>
    </row>
    <row r="176" spans="1:3" x14ac:dyDescent="0.3">
      <c r="A176">
        <v>5</v>
      </c>
      <c r="B176">
        <v>1</v>
      </c>
      <c r="C176">
        <v>3</v>
      </c>
    </row>
    <row r="177" spans="1:3" x14ac:dyDescent="0.3">
      <c r="A177">
        <v>2</v>
      </c>
      <c r="B177">
        <v>2</v>
      </c>
      <c r="C177">
        <v>3</v>
      </c>
    </row>
    <row r="178" spans="1:3" x14ac:dyDescent="0.3">
      <c r="A178">
        <v>3</v>
      </c>
      <c r="B178">
        <v>2</v>
      </c>
      <c r="C178">
        <v>5</v>
      </c>
    </row>
    <row r="179" spans="1:3" x14ac:dyDescent="0.3">
      <c r="A179">
        <v>3</v>
      </c>
      <c r="B179">
        <v>4</v>
      </c>
      <c r="C179">
        <v>3</v>
      </c>
    </row>
    <row r="180" spans="1:3" x14ac:dyDescent="0.3">
      <c r="A180">
        <v>1</v>
      </c>
      <c r="B180">
        <v>3</v>
      </c>
      <c r="C180">
        <v>2</v>
      </c>
    </row>
    <row r="181" spans="1:3" x14ac:dyDescent="0.3">
      <c r="A181">
        <v>3</v>
      </c>
      <c r="B181">
        <v>1</v>
      </c>
      <c r="C181">
        <v>3</v>
      </c>
    </row>
    <row r="182" spans="1:3" x14ac:dyDescent="0.3">
      <c r="A182">
        <v>2</v>
      </c>
      <c r="B182">
        <v>4</v>
      </c>
      <c r="C182">
        <v>3</v>
      </c>
    </row>
    <row r="183" spans="1:3" x14ac:dyDescent="0.3">
      <c r="A183">
        <v>4</v>
      </c>
      <c r="B183">
        <v>4</v>
      </c>
      <c r="C183">
        <v>4</v>
      </c>
    </row>
    <row r="184" spans="1:3" x14ac:dyDescent="0.3">
      <c r="A184">
        <v>3</v>
      </c>
      <c r="B184">
        <v>3</v>
      </c>
      <c r="C184">
        <v>1</v>
      </c>
    </row>
    <row r="185" spans="1:3" x14ac:dyDescent="0.3">
      <c r="A185">
        <v>1</v>
      </c>
      <c r="B185">
        <v>3</v>
      </c>
      <c r="C185">
        <v>3</v>
      </c>
    </row>
    <row r="186" spans="1:3" x14ac:dyDescent="0.3">
      <c r="A186">
        <v>4</v>
      </c>
      <c r="B186">
        <v>3</v>
      </c>
      <c r="C186">
        <v>3</v>
      </c>
    </row>
    <row r="187" spans="1:3" x14ac:dyDescent="0.3">
      <c r="A187">
        <v>4</v>
      </c>
      <c r="B187">
        <v>4</v>
      </c>
      <c r="C187">
        <v>3</v>
      </c>
    </row>
    <row r="188" spans="1:3" x14ac:dyDescent="0.3">
      <c r="A188">
        <v>2</v>
      </c>
      <c r="B188">
        <v>3</v>
      </c>
      <c r="C188">
        <v>3</v>
      </c>
    </row>
    <row r="189" spans="1:3" x14ac:dyDescent="0.3">
      <c r="A189">
        <v>1</v>
      </c>
      <c r="B189">
        <v>1</v>
      </c>
      <c r="C189">
        <v>3</v>
      </c>
    </row>
    <row r="190" spans="1:3" x14ac:dyDescent="0.3">
      <c r="A190">
        <v>4</v>
      </c>
      <c r="B190">
        <v>2</v>
      </c>
      <c r="C190">
        <v>1</v>
      </c>
    </row>
    <row r="191" spans="1:3" x14ac:dyDescent="0.3">
      <c r="B191">
        <v>3</v>
      </c>
      <c r="C191">
        <v>2</v>
      </c>
    </row>
    <row r="192" spans="1:3" x14ac:dyDescent="0.3">
      <c r="B192">
        <v>2</v>
      </c>
      <c r="C192">
        <v>5</v>
      </c>
    </row>
    <row r="193" spans="2:3" x14ac:dyDescent="0.3">
      <c r="B193">
        <v>2</v>
      </c>
      <c r="C193">
        <v>3</v>
      </c>
    </row>
    <row r="194" spans="2:3" x14ac:dyDescent="0.3">
      <c r="B194">
        <v>3</v>
      </c>
      <c r="C194">
        <v>2</v>
      </c>
    </row>
    <row r="195" spans="2:3" x14ac:dyDescent="0.3">
      <c r="B195">
        <v>2</v>
      </c>
      <c r="C195">
        <v>4</v>
      </c>
    </row>
    <row r="196" spans="2:3" x14ac:dyDescent="0.3">
      <c r="B196">
        <v>1</v>
      </c>
      <c r="C196">
        <v>3</v>
      </c>
    </row>
    <row r="197" spans="2:3" x14ac:dyDescent="0.3">
      <c r="B197">
        <v>4</v>
      </c>
      <c r="C197">
        <v>3</v>
      </c>
    </row>
    <row r="198" spans="2:3" x14ac:dyDescent="0.3">
      <c r="B198">
        <v>2</v>
      </c>
      <c r="C198">
        <v>4</v>
      </c>
    </row>
    <row r="199" spans="2:3" x14ac:dyDescent="0.3">
      <c r="B199">
        <v>4</v>
      </c>
      <c r="C199">
        <v>1</v>
      </c>
    </row>
    <row r="200" spans="2:3" x14ac:dyDescent="0.3">
      <c r="B200">
        <v>1</v>
      </c>
      <c r="C200">
        <v>2</v>
      </c>
    </row>
    <row r="201" spans="2:3" x14ac:dyDescent="0.3">
      <c r="B201">
        <v>4</v>
      </c>
      <c r="C201">
        <v>1</v>
      </c>
    </row>
    <row r="202" spans="2:3" x14ac:dyDescent="0.3">
      <c r="B202">
        <v>4</v>
      </c>
      <c r="C202">
        <v>3</v>
      </c>
    </row>
    <row r="203" spans="2:3" x14ac:dyDescent="0.3">
      <c r="B203">
        <v>3</v>
      </c>
      <c r="C203">
        <v>4</v>
      </c>
    </row>
    <row r="204" spans="2:3" x14ac:dyDescent="0.3">
      <c r="B204">
        <v>4</v>
      </c>
      <c r="C204">
        <v>3</v>
      </c>
    </row>
    <row r="205" spans="2:3" x14ac:dyDescent="0.3">
      <c r="B205">
        <v>4</v>
      </c>
      <c r="C205">
        <v>2</v>
      </c>
    </row>
    <row r="206" spans="2:3" x14ac:dyDescent="0.3">
      <c r="B206">
        <v>3</v>
      </c>
      <c r="C206">
        <v>3</v>
      </c>
    </row>
    <row r="207" spans="2:3" x14ac:dyDescent="0.3">
      <c r="B207">
        <v>4</v>
      </c>
      <c r="C207">
        <v>3</v>
      </c>
    </row>
    <row r="208" spans="2:3" x14ac:dyDescent="0.3">
      <c r="B208">
        <v>4</v>
      </c>
      <c r="C208">
        <v>2</v>
      </c>
    </row>
    <row r="209" spans="2:3" x14ac:dyDescent="0.3">
      <c r="B209">
        <v>1</v>
      </c>
      <c r="C209">
        <v>1</v>
      </c>
    </row>
    <row r="210" spans="2:3" x14ac:dyDescent="0.3">
      <c r="B210">
        <v>1</v>
      </c>
      <c r="C210">
        <v>1</v>
      </c>
    </row>
    <row r="211" spans="2:3" x14ac:dyDescent="0.3">
      <c r="B211">
        <v>3</v>
      </c>
      <c r="C211">
        <v>5</v>
      </c>
    </row>
    <row r="212" spans="2:3" x14ac:dyDescent="0.3">
      <c r="B212">
        <v>3</v>
      </c>
      <c r="C212">
        <v>4</v>
      </c>
    </row>
    <row r="213" spans="2:3" x14ac:dyDescent="0.3">
      <c r="B213">
        <v>1</v>
      </c>
      <c r="C213">
        <v>3</v>
      </c>
    </row>
    <row r="214" spans="2:3" x14ac:dyDescent="0.3">
      <c r="B214">
        <v>3</v>
      </c>
      <c r="C214">
        <v>3</v>
      </c>
    </row>
    <row r="215" spans="2:3" x14ac:dyDescent="0.3">
      <c r="B215">
        <v>3</v>
      </c>
      <c r="C215">
        <v>1</v>
      </c>
    </row>
    <row r="216" spans="2:3" x14ac:dyDescent="0.3">
      <c r="B216">
        <v>3</v>
      </c>
      <c r="C216">
        <v>3</v>
      </c>
    </row>
    <row r="217" spans="2:3" x14ac:dyDescent="0.3">
      <c r="B217">
        <v>2</v>
      </c>
      <c r="C217">
        <v>2</v>
      </c>
    </row>
    <row r="218" spans="2:3" x14ac:dyDescent="0.3">
      <c r="B218">
        <v>3</v>
      </c>
      <c r="C218">
        <v>3</v>
      </c>
    </row>
    <row r="219" spans="2:3" x14ac:dyDescent="0.3">
      <c r="B219">
        <v>4</v>
      </c>
      <c r="C219">
        <v>1</v>
      </c>
    </row>
    <row r="220" spans="2:3" x14ac:dyDescent="0.3">
      <c r="B220">
        <v>2</v>
      </c>
      <c r="C220">
        <v>3</v>
      </c>
    </row>
    <row r="221" spans="2:3" x14ac:dyDescent="0.3">
      <c r="B221">
        <v>2</v>
      </c>
      <c r="C221">
        <v>3</v>
      </c>
    </row>
    <row r="222" spans="2:3" x14ac:dyDescent="0.3">
      <c r="B222">
        <v>4</v>
      </c>
      <c r="C222">
        <v>2</v>
      </c>
    </row>
    <row r="223" spans="2:3" x14ac:dyDescent="0.3">
      <c r="B223">
        <v>3</v>
      </c>
      <c r="C223">
        <v>4</v>
      </c>
    </row>
    <row r="224" spans="2:3" x14ac:dyDescent="0.3">
      <c r="B224">
        <v>4</v>
      </c>
      <c r="C224">
        <v>2</v>
      </c>
    </row>
    <row r="225" spans="2:3" x14ac:dyDescent="0.3">
      <c r="B225">
        <v>2</v>
      </c>
      <c r="C225">
        <v>2</v>
      </c>
    </row>
    <row r="226" spans="2:3" x14ac:dyDescent="0.3">
      <c r="B226">
        <v>2</v>
      </c>
      <c r="C226">
        <v>2</v>
      </c>
    </row>
    <row r="227" spans="2:3" x14ac:dyDescent="0.3">
      <c r="B227">
        <v>3</v>
      </c>
      <c r="C227">
        <v>4</v>
      </c>
    </row>
    <row r="228" spans="2:3" x14ac:dyDescent="0.3">
      <c r="B228">
        <v>3</v>
      </c>
      <c r="C228">
        <v>4</v>
      </c>
    </row>
    <row r="229" spans="2:3" x14ac:dyDescent="0.3">
      <c r="B229">
        <v>5</v>
      </c>
      <c r="C229">
        <v>2</v>
      </c>
    </row>
    <row r="230" spans="2:3" x14ac:dyDescent="0.3">
      <c r="B230">
        <v>2</v>
      </c>
      <c r="C230">
        <v>4</v>
      </c>
    </row>
    <row r="231" spans="2:3" x14ac:dyDescent="0.3">
      <c r="B231">
        <v>3</v>
      </c>
      <c r="C231">
        <v>3</v>
      </c>
    </row>
    <row r="232" spans="2:3" x14ac:dyDescent="0.3">
      <c r="B232">
        <v>3</v>
      </c>
      <c r="C232">
        <v>4</v>
      </c>
    </row>
    <row r="233" spans="2:3" x14ac:dyDescent="0.3">
      <c r="B233">
        <v>3</v>
      </c>
      <c r="C233">
        <v>3</v>
      </c>
    </row>
    <row r="234" spans="2:3" x14ac:dyDescent="0.3">
      <c r="B234">
        <v>3</v>
      </c>
      <c r="C234">
        <v>4</v>
      </c>
    </row>
    <row r="235" spans="2:3" x14ac:dyDescent="0.3">
      <c r="B235">
        <v>1</v>
      </c>
      <c r="C235">
        <v>3</v>
      </c>
    </row>
    <row r="236" spans="2:3" x14ac:dyDescent="0.3">
      <c r="B236">
        <v>3</v>
      </c>
      <c r="C236">
        <v>4</v>
      </c>
    </row>
    <row r="237" spans="2:3" x14ac:dyDescent="0.3">
      <c r="B237">
        <v>3</v>
      </c>
      <c r="C237">
        <v>4</v>
      </c>
    </row>
    <row r="238" spans="2:3" x14ac:dyDescent="0.3">
      <c r="B238">
        <v>4</v>
      </c>
      <c r="C238">
        <v>5</v>
      </c>
    </row>
    <row r="239" spans="2:3" x14ac:dyDescent="0.3">
      <c r="B239">
        <v>4</v>
      </c>
      <c r="C239">
        <v>4</v>
      </c>
    </row>
    <row r="240" spans="2:3" x14ac:dyDescent="0.3">
      <c r="B240">
        <v>3</v>
      </c>
      <c r="C240">
        <v>3</v>
      </c>
    </row>
    <row r="241" spans="2:3" x14ac:dyDescent="0.3">
      <c r="B241">
        <v>2</v>
      </c>
      <c r="C241">
        <v>3</v>
      </c>
    </row>
    <row r="242" spans="2:3" x14ac:dyDescent="0.3">
      <c r="B242">
        <v>3</v>
      </c>
      <c r="C242">
        <v>4</v>
      </c>
    </row>
    <row r="243" spans="2:3" x14ac:dyDescent="0.3">
      <c r="B243">
        <v>2</v>
      </c>
      <c r="C243">
        <v>3</v>
      </c>
    </row>
    <row r="244" spans="2:3" x14ac:dyDescent="0.3">
      <c r="B244">
        <v>2</v>
      </c>
      <c r="C244">
        <v>1</v>
      </c>
    </row>
    <row r="245" spans="2:3" x14ac:dyDescent="0.3">
      <c r="B245">
        <v>1</v>
      </c>
      <c r="C245">
        <v>3</v>
      </c>
    </row>
    <row r="246" spans="2:3" x14ac:dyDescent="0.3">
      <c r="B246">
        <v>4</v>
      </c>
      <c r="C246">
        <v>4</v>
      </c>
    </row>
    <row r="247" spans="2:3" x14ac:dyDescent="0.3">
      <c r="B247">
        <v>3</v>
      </c>
      <c r="C247">
        <v>2</v>
      </c>
    </row>
    <row r="248" spans="2:3" x14ac:dyDescent="0.3">
      <c r="B248">
        <v>2</v>
      </c>
      <c r="C248">
        <v>4</v>
      </c>
    </row>
    <row r="249" spans="2:3" x14ac:dyDescent="0.3">
      <c r="B249">
        <v>3</v>
      </c>
      <c r="C249">
        <v>2</v>
      </c>
    </row>
    <row r="250" spans="2:3" x14ac:dyDescent="0.3">
      <c r="B250">
        <v>3</v>
      </c>
      <c r="C250">
        <v>3</v>
      </c>
    </row>
    <row r="251" spans="2:3" x14ac:dyDescent="0.3">
      <c r="B251">
        <v>4</v>
      </c>
      <c r="C251">
        <v>4</v>
      </c>
    </row>
    <row r="252" spans="2:3" x14ac:dyDescent="0.3">
      <c r="B252">
        <v>3</v>
      </c>
      <c r="C252">
        <v>3</v>
      </c>
    </row>
    <row r="253" spans="2:3" x14ac:dyDescent="0.3">
      <c r="B253">
        <v>1</v>
      </c>
      <c r="C253">
        <v>4</v>
      </c>
    </row>
    <row r="254" spans="2:3" x14ac:dyDescent="0.3">
      <c r="B254">
        <v>1</v>
      </c>
      <c r="C254">
        <v>4</v>
      </c>
    </row>
    <row r="255" spans="2:3" x14ac:dyDescent="0.3">
      <c r="B255">
        <v>5</v>
      </c>
      <c r="C255">
        <v>5</v>
      </c>
    </row>
    <row r="256" spans="2:3" x14ac:dyDescent="0.3">
      <c r="B256">
        <v>3</v>
      </c>
      <c r="C256">
        <v>5</v>
      </c>
    </row>
    <row r="257" spans="2:3" x14ac:dyDescent="0.3">
      <c r="B257">
        <v>1</v>
      </c>
      <c r="C257">
        <v>1</v>
      </c>
    </row>
    <row r="258" spans="2:3" x14ac:dyDescent="0.3">
      <c r="B258">
        <v>5</v>
      </c>
      <c r="C258">
        <v>4</v>
      </c>
    </row>
    <row r="259" spans="2:3" x14ac:dyDescent="0.3">
      <c r="B259">
        <v>2</v>
      </c>
      <c r="C259">
        <v>2</v>
      </c>
    </row>
    <row r="260" spans="2:3" x14ac:dyDescent="0.3">
      <c r="B260">
        <v>3</v>
      </c>
      <c r="C260">
        <v>3</v>
      </c>
    </row>
    <row r="261" spans="2:3" x14ac:dyDescent="0.3">
      <c r="B261">
        <v>3</v>
      </c>
      <c r="C261">
        <v>3</v>
      </c>
    </row>
    <row r="262" spans="2:3" x14ac:dyDescent="0.3">
      <c r="B262">
        <v>2</v>
      </c>
      <c r="C262">
        <v>2</v>
      </c>
    </row>
    <row r="263" spans="2:3" x14ac:dyDescent="0.3">
      <c r="B263">
        <v>2</v>
      </c>
      <c r="C263">
        <v>3</v>
      </c>
    </row>
    <row r="264" spans="2:3" x14ac:dyDescent="0.3">
      <c r="B264">
        <v>2</v>
      </c>
      <c r="C264">
        <v>5</v>
      </c>
    </row>
    <row r="265" spans="2:3" x14ac:dyDescent="0.3">
      <c r="B265">
        <v>2</v>
      </c>
      <c r="C265">
        <v>5</v>
      </c>
    </row>
    <row r="266" spans="2:3" x14ac:dyDescent="0.3">
      <c r="B266">
        <v>3</v>
      </c>
      <c r="C266">
        <v>1</v>
      </c>
    </row>
    <row r="267" spans="2:3" x14ac:dyDescent="0.3">
      <c r="B267">
        <v>3</v>
      </c>
      <c r="C267">
        <v>3</v>
      </c>
    </row>
    <row r="268" spans="2:3" x14ac:dyDescent="0.3">
      <c r="B268">
        <v>3</v>
      </c>
      <c r="C268">
        <v>3</v>
      </c>
    </row>
    <row r="269" spans="2:3" x14ac:dyDescent="0.3">
      <c r="B269">
        <v>2</v>
      </c>
      <c r="C269">
        <v>3</v>
      </c>
    </row>
    <row r="270" spans="2:3" x14ac:dyDescent="0.3">
      <c r="B270">
        <v>2</v>
      </c>
      <c r="C270">
        <v>4</v>
      </c>
    </row>
    <row r="271" spans="2:3" x14ac:dyDescent="0.3">
      <c r="B271">
        <v>4</v>
      </c>
      <c r="C271">
        <v>1</v>
      </c>
    </row>
    <row r="272" spans="2:3" x14ac:dyDescent="0.3">
      <c r="B272">
        <v>4</v>
      </c>
      <c r="C272">
        <v>3</v>
      </c>
    </row>
    <row r="273" spans="2:3" x14ac:dyDescent="0.3">
      <c r="B273">
        <v>4</v>
      </c>
      <c r="C273">
        <v>5</v>
      </c>
    </row>
    <row r="274" spans="2:3" x14ac:dyDescent="0.3">
      <c r="B274">
        <v>2</v>
      </c>
      <c r="C274">
        <v>3</v>
      </c>
    </row>
    <row r="275" spans="2:3" x14ac:dyDescent="0.3">
      <c r="B275">
        <v>4</v>
      </c>
      <c r="C275">
        <v>3</v>
      </c>
    </row>
    <row r="276" spans="2:3" x14ac:dyDescent="0.3">
      <c r="B276">
        <v>4</v>
      </c>
      <c r="C276">
        <v>1</v>
      </c>
    </row>
    <row r="277" spans="2:3" x14ac:dyDescent="0.3">
      <c r="B277">
        <v>4</v>
      </c>
      <c r="C277">
        <v>4</v>
      </c>
    </row>
    <row r="278" spans="2:3" x14ac:dyDescent="0.3">
      <c r="B278">
        <v>1</v>
      </c>
      <c r="C278">
        <v>2</v>
      </c>
    </row>
    <row r="279" spans="2:3" x14ac:dyDescent="0.3">
      <c r="B279">
        <v>3</v>
      </c>
      <c r="C279">
        <v>3</v>
      </c>
    </row>
    <row r="280" spans="2:3" x14ac:dyDescent="0.3">
      <c r="B280">
        <v>2</v>
      </c>
      <c r="C280">
        <v>3</v>
      </c>
    </row>
    <row r="281" spans="2:3" x14ac:dyDescent="0.3">
      <c r="B281">
        <v>3</v>
      </c>
      <c r="C281">
        <v>4</v>
      </c>
    </row>
    <row r="282" spans="2:3" x14ac:dyDescent="0.3">
      <c r="B282">
        <v>2</v>
      </c>
      <c r="C282">
        <v>3</v>
      </c>
    </row>
    <row r="283" spans="2:3" x14ac:dyDescent="0.3">
      <c r="B283">
        <v>2</v>
      </c>
      <c r="C283">
        <v>4</v>
      </c>
    </row>
    <row r="284" spans="2:3" x14ac:dyDescent="0.3">
      <c r="B284">
        <v>3</v>
      </c>
      <c r="C284">
        <v>3</v>
      </c>
    </row>
    <row r="285" spans="2:3" x14ac:dyDescent="0.3">
      <c r="B285">
        <v>3</v>
      </c>
      <c r="C285">
        <v>3</v>
      </c>
    </row>
    <row r="286" spans="2:3" x14ac:dyDescent="0.3">
      <c r="B286">
        <v>4</v>
      </c>
      <c r="C286">
        <v>4</v>
      </c>
    </row>
    <row r="287" spans="2:3" x14ac:dyDescent="0.3">
      <c r="B287">
        <v>3</v>
      </c>
      <c r="C287">
        <v>3</v>
      </c>
    </row>
    <row r="288" spans="2:3" x14ac:dyDescent="0.3">
      <c r="B288">
        <v>4</v>
      </c>
      <c r="C288">
        <v>2</v>
      </c>
    </row>
    <row r="289" spans="2:3" x14ac:dyDescent="0.3">
      <c r="B289">
        <v>3</v>
      </c>
      <c r="C289">
        <v>4</v>
      </c>
    </row>
    <row r="290" spans="2:3" x14ac:dyDescent="0.3">
      <c r="B290">
        <v>2</v>
      </c>
      <c r="C290">
        <v>1</v>
      </c>
    </row>
    <row r="291" spans="2:3" x14ac:dyDescent="0.3">
      <c r="B291">
        <v>1</v>
      </c>
      <c r="C291">
        <v>2</v>
      </c>
    </row>
    <row r="292" spans="2:3" x14ac:dyDescent="0.3">
      <c r="B292">
        <v>2</v>
      </c>
      <c r="C292">
        <v>4</v>
      </c>
    </row>
    <row r="293" spans="2:3" x14ac:dyDescent="0.3">
      <c r="B293">
        <v>4</v>
      </c>
      <c r="C293">
        <v>2</v>
      </c>
    </row>
    <row r="294" spans="2:3" x14ac:dyDescent="0.3">
      <c r="B294">
        <v>4</v>
      </c>
      <c r="C294">
        <v>2</v>
      </c>
    </row>
    <row r="295" spans="2:3" x14ac:dyDescent="0.3">
      <c r="B295">
        <v>4</v>
      </c>
      <c r="C295">
        <v>4</v>
      </c>
    </row>
    <row r="296" spans="2:3" x14ac:dyDescent="0.3">
      <c r="B296">
        <v>3</v>
      </c>
      <c r="C296">
        <v>4</v>
      </c>
    </row>
    <row r="297" spans="2:3" x14ac:dyDescent="0.3">
      <c r="B297">
        <v>3</v>
      </c>
      <c r="C297">
        <v>3</v>
      </c>
    </row>
    <row r="298" spans="2:3" x14ac:dyDescent="0.3">
      <c r="B298">
        <v>3</v>
      </c>
      <c r="C298">
        <v>3</v>
      </c>
    </row>
    <row r="299" spans="2:3" x14ac:dyDescent="0.3">
      <c r="B299">
        <v>4</v>
      </c>
      <c r="C299">
        <v>3</v>
      </c>
    </row>
    <row r="300" spans="2:3" x14ac:dyDescent="0.3">
      <c r="B300">
        <v>3</v>
      </c>
      <c r="C300">
        <v>4</v>
      </c>
    </row>
    <row r="301" spans="2:3" x14ac:dyDescent="0.3">
      <c r="B301">
        <v>3</v>
      </c>
      <c r="C301">
        <v>3</v>
      </c>
    </row>
    <row r="302" spans="2:3" x14ac:dyDescent="0.3">
      <c r="B302">
        <v>3</v>
      </c>
      <c r="C302">
        <v>3</v>
      </c>
    </row>
    <row r="303" spans="2:3" x14ac:dyDescent="0.3">
      <c r="B303">
        <v>4</v>
      </c>
      <c r="C303">
        <v>4</v>
      </c>
    </row>
    <row r="304" spans="2:3" x14ac:dyDescent="0.3">
      <c r="B304">
        <v>2</v>
      </c>
      <c r="C304">
        <v>1</v>
      </c>
    </row>
    <row r="305" spans="2:3" x14ac:dyDescent="0.3">
      <c r="B305">
        <v>2</v>
      </c>
      <c r="C305">
        <v>1</v>
      </c>
    </row>
    <row r="306" spans="2:3" x14ac:dyDescent="0.3">
      <c r="B306">
        <v>2</v>
      </c>
      <c r="C306">
        <v>4</v>
      </c>
    </row>
    <row r="307" spans="2:3" x14ac:dyDescent="0.3">
      <c r="B307">
        <v>4</v>
      </c>
      <c r="C307">
        <v>3</v>
      </c>
    </row>
    <row r="308" spans="2:3" x14ac:dyDescent="0.3">
      <c r="B308">
        <v>4</v>
      </c>
      <c r="C308">
        <v>4</v>
      </c>
    </row>
    <row r="309" spans="2:3" x14ac:dyDescent="0.3">
      <c r="B309">
        <v>3</v>
      </c>
      <c r="C309">
        <v>4</v>
      </c>
    </row>
    <row r="310" spans="2:3" x14ac:dyDescent="0.3">
      <c r="B310">
        <v>4</v>
      </c>
      <c r="C310">
        <v>4</v>
      </c>
    </row>
    <row r="311" spans="2:3" x14ac:dyDescent="0.3">
      <c r="B311">
        <v>1</v>
      </c>
      <c r="C311">
        <v>2</v>
      </c>
    </row>
    <row r="312" spans="2:3" x14ac:dyDescent="0.3">
      <c r="B312">
        <v>4</v>
      </c>
      <c r="C312">
        <v>1</v>
      </c>
    </row>
    <row r="313" spans="2:3" x14ac:dyDescent="0.3">
      <c r="B313">
        <v>3</v>
      </c>
      <c r="C313">
        <v>4</v>
      </c>
    </row>
    <row r="314" spans="2:3" x14ac:dyDescent="0.3">
      <c r="B314">
        <v>2</v>
      </c>
      <c r="C314">
        <v>3</v>
      </c>
    </row>
    <row r="315" spans="2:3" x14ac:dyDescent="0.3">
      <c r="B315">
        <v>4</v>
      </c>
      <c r="C315">
        <v>3</v>
      </c>
    </row>
    <row r="316" spans="2:3" x14ac:dyDescent="0.3">
      <c r="B316">
        <v>4</v>
      </c>
      <c r="C316">
        <v>3</v>
      </c>
    </row>
    <row r="317" spans="2:3" x14ac:dyDescent="0.3">
      <c r="B317">
        <v>2</v>
      </c>
      <c r="C317">
        <v>2</v>
      </c>
    </row>
    <row r="318" spans="2:3" x14ac:dyDescent="0.3">
      <c r="B318">
        <v>3</v>
      </c>
      <c r="C318">
        <v>4</v>
      </c>
    </row>
    <row r="319" spans="2:3" x14ac:dyDescent="0.3">
      <c r="B319">
        <v>4</v>
      </c>
      <c r="C319">
        <v>3</v>
      </c>
    </row>
    <row r="320" spans="2:3" x14ac:dyDescent="0.3">
      <c r="B320">
        <v>3</v>
      </c>
      <c r="C320">
        <v>2</v>
      </c>
    </row>
    <row r="321" spans="2:3" x14ac:dyDescent="0.3">
      <c r="B321">
        <v>3</v>
      </c>
      <c r="C321">
        <v>4</v>
      </c>
    </row>
    <row r="322" spans="2:3" x14ac:dyDescent="0.3">
      <c r="B322">
        <v>4</v>
      </c>
      <c r="C322">
        <v>3</v>
      </c>
    </row>
    <row r="323" spans="2:3" x14ac:dyDescent="0.3">
      <c r="B323">
        <v>4</v>
      </c>
      <c r="C323">
        <v>3</v>
      </c>
    </row>
    <row r="324" spans="2:3" x14ac:dyDescent="0.3">
      <c r="B324">
        <v>2</v>
      </c>
      <c r="C324">
        <v>3</v>
      </c>
    </row>
    <row r="325" spans="2:3" x14ac:dyDescent="0.3">
      <c r="B325">
        <v>4</v>
      </c>
      <c r="C325">
        <v>4</v>
      </c>
    </row>
    <row r="326" spans="2:3" x14ac:dyDescent="0.3">
      <c r="B326">
        <v>3</v>
      </c>
      <c r="C326">
        <v>4</v>
      </c>
    </row>
    <row r="327" spans="2:3" x14ac:dyDescent="0.3">
      <c r="B327">
        <v>4</v>
      </c>
      <c r="C327">
        <v>2</v>
      </c>
    </row>
    <row r="328" spans="2:3" x14ac:dyDescent="0.3">
      <c r="B328">
        <v>2</v>
      </c>
      <c r="C328">
        <v>1</v>
      </c>
    </row>
    <row r="329" spans="2:3" x14ac:dyDescent="0.3">
      <c r="B329">
        <v>1</v>
      </c>
      <c r="C329">
        <v>2</v>
      </c>
    </row>
    <row r="330" spans="2:3" x14ac:dyDescent="0.3">
      <c r="B330">
        <v>2</v>
      </c>
      <c r="C330">
        <v>1</v>
      </c>
    </row>
    <row r="331" spans="2:3" x14ac:dyDescent="0.3">
      <c r="B331">
        <v>4</v>
      </c>
      <c r="C331">
        <v>4</v>
      </c>
    </row>
    <row r="332" spans="2:3" x14ac:dyDescent="0.3">
      <c r="B332">
        <v>2</v>
      </c>
      <c r="C332">
        <v>3</v>
      </c>
    </row>
    <row r="333" spans="2:3" x14ac:dyDescent="0.3">
      <c r="B333">
        <v>2</v>
      </c>
      <c r="C333">
        <v>2</v>
      </c>
    </row>
    <row r="334" spans="2:3" x14ac:dyDescent="0.3">
      <c r="B334">
        <v>3</v>
      </c>
      <c r="C334">
        <v>3</v>
      </c>
    </row>
    <row r="335" spans="2:3" x14ac:dyDescent="0.3">
      <c r="B335">
        <v>3</v>
      </c>
      <c r="C335">
        <v>3</v>
      </c>
    </row>
    <row r="336" spans="2:3" x14ac:dyDescent="0.3">
      <c r="B336">
        <v>2</v>
      </c>
      <c r="C336">
        <v>1</v>
      </c>
    </row>
    <row r="337" spans="2:3" x14ac:dyDescent="0.3">
      <c r="B337">
        <v>3</v>
      </c>
      <c r="C337">
        <v>2</v>
      </c>
    </row>
    <row r="338" spans="2:3" x14ac:dyDescent="0.3">
      <c r="B338">
        <v>4</v>
      </c>
      <c r="C338">
        <v>2</v>
      </c>
    </row>
    <row r="339" spans="2:3" x14ac:dyDescent="0.3">
      <c r="B339">
        <v>3</v>
      </c>
      <c r="C339">
        <v>3</v>
      </c>
    </row>
    <row r="340" spans="2:3" x14ac:dyDescent="0.3">
      <c r="B340">
        <v>1</v>
      </c>
      <c r="C340">
        <v>4</v>
      </c>
    </row>
    <row r="341" spans="2:3" x14ac:dyDescent="0.3">
      <c r="B341">
        <v>1</v>
      </c>
      <c r="C341">
        <v>3</v>
      </c>
    </row>
    <row r="342" spans="2:3" x14ac:dyDescent="0.3">
      <c r="B342">
        <v>3</v>
      </c>
      <c r="C342">
        <v>3</v>
      </c>
    </row>
    <row r="343" spans="2:3" x14ac:dyDescent="0.3">
      <c r="B343">
        <v>5</v>
      </c>
      <c r="C343">
        <v>1</v>
      </c>
    </row>
    <row r="344" spans="2:3" x14ac:dyDescent="0.3">
      <c r="B344">
        <v>3</v>
      </c>
      <c r="C344">
        <v>3</v>
      </c>
    </row>
    <row r="345" spans="2:3" x14ac:dyDescent="0.3">
      <c r="B345">
        <v>3</v>
      </c>
      <c r="C345">
        <v>2</v>
      </c>
    </row>
    <row r="346" spans="2:3" x14ac:dyDescent="0.3">
      <c r="B346">
        <v>3</v>
      </c>
      <c r="C346">
        <v>2</v>
      </c>
    </row>
    <row r="347" spans="2:3" x14ac:dyDescent="0.3">
      <c r="B347">
        <v>5</v>
      </c>
      <c r="C347">
        <v>3</v>
      </c>
    </row>
    <row r="348" spans="2:3" x14ac:dyDescent="0.3">
      <c r="B348">
        <v>2</v>
      </c>
      <c r="C348">
        <v>4</v>
      </c>
    </row>
    <row r="349" spans="2:3" x14ac:dyDescent="0.3">
      <c r="B349">
        <v>4</v>
      </c>
      <c r="C349">
        <v>4</v>
      </c>
    </row>
    <row r="350" spans="2:3" x14ac:dyDescent="0.3">
      <c r="B350">
        <v>4</v>
      </c>
      <c r="C350">
        <v>4</v>
      </c>
    </row>
    <row r="351" spans="2:3" x14ac:dyDescent="0.3">
      <c r="B351">
        <v>5</v>
      </c>
      <c r="C351">
        <v>3</v>
      </c>
    </row>
    <row r="352" spans="2:3" x14ac:dyDescent="0.3">
      <c r="B352">
        <v>4</v>
      </c>
      <c r="C352">
        <v>3</v>
      </c>
    </row>
    <row r="353" spans="2:3" x14ac:dyDescent="0.3">
      <c r="B353">
        <v>3</v>
      </c>
      <c r="C353">
        <v>5</v>
      </c>
    </row>
    <row r="354" spans="2:3" x14ac:dyDescent="0.3">
      <c r="B354">
        <v>1</v>
      </c>
      <c r="C354">
        <v>3</v>
      </c>
    </row>
    <row r="355" spans="2:3" x14ac:dyDescent="0.3">
      <c r="B355">
        <v>4</v>
      </c>
      <c r="C355">
        <v>4</v>
      </c>
    </row>
    <row r="356" spans="2:3" x14ac:dyDescent="0.3">
      <c r="B356">
        <v>2</v>
      </c>
      <c r="C356">
        <v>2</v>
      </c>
    </row>
    <row r="357" spans="2:3" x14ac:dyDescent="0.3">
      <c r="B357">
        <v>3</v>
      </c>
      <c r="C357">
        <v>4</v>
      </c>
    </row>
    <row r="358" spans="2:3" x14ac:dyDescent="0.3">
      <c r="B358">
        <v>4</v>
      </c>
      <c r="C358">
        <v>2</v>
      </c>
    </row>
    <row r="359" spans="2:3" x14ac:dyDescent="0.3">
      <c r="B359">
        <v>2</v>
      </c>
      <c r="C359">
        <v>1</v>
      </c>
    </row>
    <row r="360" spans="2:3" x14ac:dyDescent="0.3">
      <c r="B360">
        <v>3</v>
      </c>
      <c r="C360">
        <v>3</v>
      </c>
    </row>
    <row r="361" spans="2:3" x14ac:dyDescent="0.3">
      <c r="B361">
        <v>3</v>
      </c>
      <c r="C361">
        <v>4</v>
      </c>
    </row>
    <row r="362" spans="2:3" x14ac:dyDescent="0.3">
      <c r="B362">
        <v>4</v>
      </c>
      <c r="C362">
        <v>3</v>
      </c>
    </row>
    <row r="363" spans="2:3" x14ac:dyDescent="0.3">
      <c r="B363">
        <v>4</v>
      </c>
      <c r="C363">
        <v>2</v>
      </c>
    </row>
    <row r="364" spans="2:3" x14ac:dyDescent="0.3">
      <c r="B364">
        <v>2</v>
      </c>
      <c r="C364">
        <v>3</v>
      </c>
    </row>
    <row r="365" spans="2:3" x14ac:dyDescent="0.3">
      <c r="B365">
        <v>4</v>
      </c>
      <c r="C365">
        <v>4</v>
      </c>
    </row>
    <row r="366" spans="2:3" x14ac:dyDescent="0.3">
      <c r="B366">
        <v>4</v>
      </c>
      <c r="C366">
        <v>4</v>
      </c>
    </row>
    <row r="367" spans="2:3" x14ac:dyDescent="0.3">
      <c r="B367">
        <v>3</v>
      </c>
      <c r="C367">
        <v>3</v>
      </c>
    </row>
    <row r="368" spans="2:3" x14ac:dyDescent="0.3">
      <c r="B368">
        <v>3</v>
      </c>
      <c r="C368">
        <v>1</v>
      </c>
    </row>
    <row r="369" spans="2:3" x14ac:dyDescent="0.3">
      <c r="B369">
        <v>2</v>
      </c>
      <c r="C369">
        <v>4</v>
      </c>
    </row>
    <row r="370" spans="2:3" x14ac:dyDescent="0.3">
      <c r="B370">
        <v>1</v>
      </c>
      <c r="C370">
        <v>3</v>
      </c>
    </row>
    <row r="371" spans="2:3" x14ac:dyDescent="0.3">
      <c r="B371">
        <v>3</v>
      </c>
      <c r="C371">
        <v>3</v>
      </c>
    </row>
    <row r="372" spans="2:3" x14ac:dyDescent="0.3">
      <c r="B372">
        <v>3</v>
      </c>
      <c r="C372">
        <v>3</v>
      </c>
    </row>
    <row r="373" spans="2:3" x14ac:dyDescent="0.3">
      <c r="B373">
        <v>5</v>
      </c>
      <c r="C373">
        <v>2</v>
      </c>
    </row>
    <row r="374" spans="2:3" x14ac:dyDescent="0.3">
      <c r="B374">
        <v>4</v>
      </c>
      <c r="C374">
        <v>4</v>
      </c>
    </row>
    <row r="375" spans="2:3" x14ac:dyDescent="0.3">
      <c r="B375">
        <v>2</v>
      </c>
      <c r="C375">
        <v>3</v>
      </c>
    </row>
    <row r="376" spans="2:3" x14ac:dyDescent="0.3">
      <c r="B376">
        <v>2</v>
      </c>
      <c r="C376">
        <v>4</v>
      </c>
    </row>
    <row r="377" spans="2:3" x14ac:dyDescent="0.3">
      <c r="B377">
        <v>3</v>
      </c>
      <c r="C377">
        <v>2</v>
      </c>
    </row>
    <row r="378" spans="2:3" x14ac:dyDescent="0.3">
      <c r="B378">
        <v>3</v>
      </c>
      <c r="C378">
        <v>2</v>
      </c>
    </row>
    <row r="379" spans="2:3" x14ac:dyDescent="0.3">
      <c r="B379">
        <v>4</v>
      </c>
      <c r="C379">
        <v>3</v>
      </c>
    </row>
    <row r="380" spans="2:3" x14ac:dyDescent="0.3">
      <c r="B380">
        <v>4</v>
      </c>
      <c r="C380">
        <v>2</v>
      </c>
    </row>
    <row r="381" spans="2:3" x14ac:dyDescent="0.3">
      <c r="B381">
        <v>2</v>
      </c>
      <c r="C381">
        <v>3</v>
      </c>
    </row>
    <row r="382" spans="2:3" x14ac:dyDescent="0.3">
      <c r="B382">
        <v>3</v>
      </c>
      <c r="C382">
        <v>3</v>
      </c>
    </row>
    <row r="383" spans="2:3" x14ac:dyDescent="0.3">
      <c r="B383">
        <v>4</v>
      </c>
      <c r="C383">
        <v>4</v>
      </c>
    </row>
    <row r="384" spans="2:3" x14ac:dyDescent="0.3">
      <c r="B384">
        <v>2</v>
      </c>
      <c r="C384">
        <v>2</v>
      </c>
    </row>
    <row r="385" spans="2:3" x14ac:dyDescent="0.3">
      <c r="B385">
        <v>2</v>
      </c>
      <c r="C385">
        <v>3</v>
      </c>
    </row>
    <row r="386" spans="2:3" x14ac:dyDescent="0.3">
      <c r="B386">
        <v>4</v>
      </c>
      <c r="C386">
        <v>4</v>
      </c>
    </row>
    <row r="387" spans="2:3" x14ac:dyDescent="0.3">
      <c r="B387">
        <v>3</v>
      </c>
      <c r="C387">
        <v>4</v>
      </c>
    </row>
    <row r="388" spans="2:3" x14ac:dyDescent="0.3">
      <c r="B388">
        <v>1</v>
      </c>
      <c r="C388">
        <v>2</v>
      </c>
    </row>
    <row r="389" spans="2:3" x14ac:dyDescent="0.3">
      <c r="B389">
        <v>2</v>
      </c>
      <c r="C389">
        <v>4</v>
      </c>
    </row>
    <row r="390" spans="2:3" x14ac:dyDescent="0.3">
      <c r="B390">
        <v>2</v>
      </c>
      <c r="C390">
        <v>5</v>
      </c>
    </row>
    <row r="391" spans="2:3" x14ac:dyDescent="0.3">
      <c r="B391">
        <v>3</v>
      </c>
      <c r="C391">
        <v>2</v>
      </c>
    </row>
    <row r="392" spans="2:3" x14ac:dyDescent="0.3">
      <c r="B392">
        <v>2</v>
      </c>
      <c r="C392">
        <v>3</v>
      </c>
    </row>
    <row r="393" spans="2:3" x14ac:dyDescent="0.3">
      <c r="B393">
        <v>4</v>
      </c>
      <c r="C393">
        <v>2</v>
      </c>
    </row>
    <row r="394" spans="2:3" x14ac:dyDescent="0.3">
      <c r="B394">
        <v>4</v>
      </c>
      <c r="C394">
        <v>2</v>
      </c>
    </row>
    <row r="395" spans="2:3" x14ac:dyDescent="0.3">
      <c r="B395">
        <v>2</v>
      </c>
      <c r="C395">
        <v>1</v>
      </c>
    </row>
    <row r="396" spans="2:3" x14ac:dyDescent="0.3">
      <c r="B396">
        <v>1</v>
      </c>
      <c r="C396">
        <v>4</v>
      </c>
    </row>
    <row r="397" spans="2:3" x14ac:dyDescent="0.3">
      <c r="B397">
        <v>3</v>
      </c>
      <c r="C397">
        <v>3</v>
      </c>
    </row>
    <row r="398" spans="2:3" x14ac:dyDescent="0.3">
      <c r="B398">
        <v>1</v>
      </c>
      <c r="C398">
        <v>4</v>
      </c>
    </row>
    <row r="399" spans="2:3" x14ac:dyDescent="0.3">
      <c r="B399">
        <v>2</v>
      </c>
      <c r="C399">
        <v>3</v>
      </c>
    </row>
    <row r="400" spans="2:3" x14ac:dyDescent="0.3">
      <c r="B400">
        <v>3</v>
      </c>
      <c r="C400">
        <v>4</v>
      </c>
    </row>
    <row r="401" spans="2:3" x14ac:dyDescent="0.3">
      <c r="B401">
        <v>3</v>
      </c>
      <c r="C401">
        <v>3</v>
      </c>
    </row>
    <row r="402" spans="2:3" x14ac:dyDescent="0.3">
      <c r="B402">
        <v>2</v>
      </c>
      <c r="C402">
        <v>4</v>
      </c>
    </row>
    <row r="403" spans="2:3" x14ac:dyDescent="0.3">
      <c r="B403">
        <v>4</v>
      </c>
      <c r="C403">
        <v>3</v>
      </c>
    </row>
    <row r="404" spans="2:3" x14ac:dyDescent="0.3">
      <c r="B404">
        <v>2</v>
      </c>
      <c r="C404">
        <v>3</v>
      </c>
    </row>
    <row r="405" spans="2:3" x14ac:dyDescent="0.3">
      <c r="B405">
        <v>1</v>
      </c>
      <c r="C405">
        <v>4</v>
      </c>
    </row>
    <row r="406" spans="2:3" x14ac:dyDescent="0.3">
      <c r="B406">
        <v>3</v>
      </c>
      <c r="C406">
        <v>3</v>
      </c>
    </row>
    <row r="407" spans="2:3" x14ac:dyDescent="0.3">
      <c r="B407">
        <v>3</v>
      </c>
      <c r="C407">
        <v>4</v>
      </c>
    </row>
    <row r="408" spans="2:3" x14ac:dyDescent="0.3">
      <c r="B408">
        <v>3</v>
      </c>
      <c r="C408">
        <v>3</v>
      </c>
    </row>
    <row r="409" spans="2:3" x14ac:dyDescent="0.3">
      <c r="B409">
        <v>2</v>
      </c>
      <c r="C409">
        <v>4</v>
      </c>
    </row>
    <row r="410" spans="2:3" x14ac:dyDescent="0.3">
      <c r="B410">
        <v>1</v>
      </c>
      <c r="C410">
        <v>2</v>
      </c>
    </row>
    <row r="411" spans="2:3" x14ac:dyDescent="0.3">
      <c r="B411">
        <v>2</v>
      </c>
      <c r="C411">
        <v>2</v>
      </c>
    </row>
    <row r="412" spans="2:3" x14ac:dyDescent="0.3">
      <c r="B412">
        <v>4</v>
      </c>
      <c r="C412">
        <v>4</v>
      </c>
    </row>
    <row r="413" spans="2:3" x14ac:dyDescent="0.3">
      <c r="B413">
        <v>2</v>
      </c>
      <c r="C413">
        <v>4</v>
      </c>
    </row>
    <row r="414" spans="2:3" x14ac:dyDescent="0.3">
      <c r="B414">
        <v>3</v>
      </c>
      <c r="C414">
        <v>4</v>
      </c>
    </row>
    <row r="415" spans="2:3" x14ac:dyDescent="0.3">
      <c r="B415">
        <v>4</v>
      </c>
      <c r="C415">
        <v>3</v>
      </c>
    </row>
    <row r="416" spans="2:3" x14ac:dyDescent="0.3">
      <c r="B416">
        <v>4</v>
      </c>
      <c r="C416">
        <v>3</v>
      </c>
    </row>
    <row r="417" spans="2:3" x14ac:dyDescent="0.3">
      <c r="B417">
        <v>4</v>
      </c>
      <c r="C417">
        <v>2</v>
      </c>
    </row>
    <row r="418" spans="2:3" x14ac:dyDescent="0.3">
      <c r="B418">
        <v>1</v>
      </c>
      <c r="C418">
        <v>1</v>
      </c>
    </row>
    <row r="419" spans="2:3" x14ac:dyDescent="0.3">
      <c r="B419">
        <v>3</v>
      </c>
      <c r="C419">
        <v>3</v>
      </c>
    </row>
    <row r="420" spans="2:3" x14ac:dyDescent="0.3">
      <c r="B420">
        <v>3</v>
      </c>
      <c r="C420">
        <v>2</v>
      </c>
    </row>
    <row r="421" spans="2:3" x14ac:dyDescent="0.3">
      <c r="B421">
        <v>4</v>
      </c>
      <c r="C421">
        <v>4</v>
      </c>
    </row>
    <row r="422" spans="2:3" x14ac:dyDescent="0.3">
      <c r="B422">
        <v>5</v>
      </c>
      <c r="C422">
        <v>4</v>
      </c>
    </row>
    <row r="423" spans="2:3" x14ac:dyDescent="0.3">
      <c r="B423">
        <v>3</v>
      </c>
      <c r="C423">
        <v>3</v>
      </c>
    </row>
    <row r="424" spans="2:3" x14ac:dyDescent="0.3">
      <c r="B424">
        <v>4</v>
      </c>
      <c r="C424">
        <v>4</v>
      </c>
    </row>
    <row r="425" spans="2:3" x14ac:dyDescent="0.3">
      <c r="B425">
        <v>2</v>
      </c>
      <c r="C425">
        <v>2</v>
      </c>
    </row>
    <row r="426" spans="2:3" x14ac:dyDescent="0.3">
      <c r="B426">
        <v>3</v>
      </c>
      <c r="C426">
        <v>4</v>
      </c>
    </row>
    <row r="427" spans="2:3" x14ac:dyDescent="0.3">
      <c r="B427">
        <v>2</v>
      </c>
      <c r="C427">
        <v>4</v>
      </c>
    </row>
    <row r="428" spans="2:3" x14ac:dyDescent="0.3">
      <c r="B428">
        <v>4</v>
      </c>
      <c r="C428">
        <v>3</v>
      </c>
    </row>
    <row r="429" spans="2:3" x14ac:dyDescent="0.3">
      <c r="B429">
        <v>2</v>
      </c>
      <c r="C429">
        <v>3</v>
      </c>
    </row>
    <row r="430" spans="2:3" x14ac:dyDescent="0.3">
      <c r="B430">
        <v>2</v>
      </c>
      <c r="C430">
        <v>2</v>
      </c>
    </row>
    <row r="431" spans="2:3" x14ac:dyDescent="0.3">
      <c r="B431">
        <v>2</v>
      </c>
      <c r="C431">
        <v>1</v>
      </c>
    </row>
    <row r="432" spans="2:3" x14ac:dyDescent="0.3">
      <c r="B432">
        <v>1</v>
      </c>
      <c r="C432">
        <v>3</v>
      </c>
    </row>
    <row r="433" spans="2:3" x14ac:dyDescent="0.3">
      <c r="B433">
        <v>4</v>
      </c>
      <c r="C433">
        <v>2</v>
      </c>
    </row>
    <row r="434" spans="2:3" x14ac:dyDescent="0.3">
      <c r="B434">
        <v>1</v>
      </c>
      <c r="C434">
        <v>4</v>
      </c>
    </row>
    <row r="435" spans="2:3" x14ac:dyDescent="0.3">
      <c r="B435">
        <v>3</v>
      </c>
      <c r="C435">
        <v>3</v>
      </c>
    </row>
    <row r="436" spans="2:3" x14ac:dyDescent="0.3">
      <c r="B436">
        <v>4</v>
      </c>
      <c r="C436">
        <v>2</v>
      </c>
    </row>
    <row r="437" spans="2:3" x14ac:dyDescent="0.3">
      <c r="B437">
        <v>4</v>
      </c>
      <c r="C437">
        <v>3</v>
      </c>
    </row>
    <row r="438" spans="2:3" x14ac:dyDescent="0.3">
      <c r="B438">
        <v>3</v>
      </c>
      <c r="C438">
        <v>4</v>
      </c>
    </row>
    <row r="439" spans="2:3" x14ac:dyDescent="0.3">
      <c r="B439">
        <v>3</v>
      </c>
      <c r="C439">
        <v>3</v>
      </c>
    </row>
    <row r="440" spans="2:3" x14ac:dyDescent="0.3">
      <c r="B440">
        <v>1</v>
      </c>
      <c r="C440">
        <v>4</v>
      </c>
    </row>
    <row r="441" spans="2:3" x14ac:dyDescent="0.3">
      <c r="B441">
        <v>4</v>
      </c>
      <c r="C441">
        <v>2</v>
      </c>
    </row>
    <row r="442" spans="2:3" x14ac:dyDescent="0.3">
      <c r="B442">
        <v>4</v>
      </c>
      <c r="C442">
        <v>4</v>
      </c>
    </row>
    <row r="443" spans="2:3" x14ac:dyDescent="0.3">
      <c r="B443">
        <v>3</v>
      </c>
      <c r="C443">
        <v>4</v>
      </c>
    </row>
    <row r="444" spans="2:3" x14ac:dyDescent="0.3">
      <c r="B444">
        <v>1</v>
      </c>
      <c r="C444">
        <v>3</v>
      </c>
    </row>
    <row r="445" spans="2:3" x14ac:dyDescent="0.3">
      <c r="B445">
        <v>3</v>
      </c>
      <c r="C445">
        <v>4</v>
      </c>
    </row>
    <row r="446" spans="2:3" x14ac:dyDescent="0.3">
      <c r="B446">
        <v>3</v>
      </c>
      <c r="C446">
        <v>4</v>
      </c>
    </row>
    <row r="447" spans="2:3" x14ac:dyDescent="0.3">
      <c r="B447">
        <v>2</v>
      </c>
      <c r="C447">
        <v>2</v>
      </c>
    </row>
    <row r="448" spans="2:3" x14ac:dyDescent="0.3">
      <c r="B448">
        <v>2</v>
      </c>
      <c r="C448">
        <v>4</v>
      </c>
    </row>
    <row r="449" spans="2:3" x14ac:dyDescent="0.3">
      <c r="B449">
        <v>4</v>
      </c>
      <c r="C449">
        <v>3</v>
      </c>
    </row>
    <row r="450" spans="2:3" x14ac:dyDescent="0.3">
      <c r="B450">
        <v>4</v>
      </c>
      <c r="C450">
        <v>3</v>
      </c>
    </row>
    <row r="451" spans="2:3" x14ac:dyDescent="0.3">
      <c r="B451">
        <v>1</v>
      </c>
      <c r="C451">
        <v>3</v>
      </c>
    </row>
    <row r="452" spans="2:3" x14ac:dyDescent="0.3">
      <c r="B452">
        <v>3</v>
      </c>
      <c r="C452">
        <v>2</v>
      </c>
    </row>
    <row r="453" spans="2:3" x14ac:dyDescent="0.3">
      <c r="B453">
        <v>3</v>
      </c>
      <c r="C453">
        <v>3</v>
      </c>
    </row>
    <row r="454" spans="2:3" x14ac:dyDescent="0.3">
      <c r="B454">
        <v>1</v>
      </c>
      <c r="C454">
        <v>2</v>
      </c>
    </row>
    <row r="455" spans="2:3" x14ac:dyDescent="0.3">
      <c r="B455">
        <v>2</v>
      </c>
      <c r="C455">
        <v>2</v>
      </c>
    </row>
    <row r="456" spans="2:3" x14ac:dyDescent="0.3">
      <c r="B456">
        <v>2</v>
      </c>
      <c r="C456">
        <v>4</v>
      </c>
    </row>
    <row r="457" spans="2:3" x14ac:dyDescent="0.3">
      <c r="B457">
        <v>3</v>
      </c>
      <c r="C457">
        <v>1</v>
      </c>
    </row>
    <row r="458" spans="2:3" x14ac:dyDescent="0.3">
      <c r="B458">
        <v>4</v>
      </c>
      <c r="C458">
        <v>2</v>
      </c>
    </row>
    <row r="459" spans="2:3" x14ac:dyDescent="0.3">
      <c r="B459">
        <v>3</v>
      </c>
      <c r="C459">
        <v>1</v>
      </c>
    </row>
    <row r="460" spans="2:3" x14ac:dyDescent="0.3">
      <c r="B460">
        <v>4</v>
      </c>
      <c r="C460">
        <v>3</v>
      </c>
    </row>
    <row r="461" spans="2:3" x14ac:dyDescent="0.3">
      <c r="B461">
        <v>4</v>
      </c>
      <c r="C461">
        <v>1</v>
      </c>
    </row>
    <row r="462" spans="2:3" x14ac:dyDescent="0.3">
      <c r="B462">
        <v>4</v>
      </c>
      <c r="C462">
        <v>2</v>
      </c>
    </row>
    <row r="463" spans="2:3" x14ac:dyDescent="0.3">
      <c r="B463">
        <v>3</v>
      </c>
      <c r="C463">
        <v>2</v>
      </c>
    </row>
    <row r="464" spans="2:3" x14ac:dyDescent="0.3">
      <c r="B464">
        <v>2</v>
      </c>
      <c r="C464">
        <v>4</v>
      </c>
    </row>
    <row r="465" spans="2:3" x14ac:dyDescent="0.3">
      <c r="B465">
        <v>1</v>
      </c>
      <c r="C465">
        <v>1</v>
      </c>
    </row>
    <row r="466" spans="2:3" x14ac:dyDescent="0.3">
      <c r="B466">
        <v>4</v>
      </c>
      <c r="C466">
        <v>3</v>
      </c>
    </row>
    <row r="467" spans="2:3" x14ac:dyDescent="0.3">
      <c r="B467">
        <v>2</v>
      </c>
      <c r="C467">
        <v>1</v>
      </c>
    </row>
    <row r="468" spans="2:3" x14ac:dyDescent="0.3">
      <c r="B468">
        <v>3</v>
      </c>
      <c r="C468">
        <v>4</v>
      </c>
    </row>
    <row r="469" spans="2:3" x14ac:dyDescent="0.3">
      <c r="B469">
        <v>4</v>
      </c>
      <c r="C469">
        <v>4</v>
      </c>
    </row>
    <row r="470" spans="2:3" x14ac:dyDescent="0.3">
      <c r="B470">
        <v>4</v>
      </c>
      <c r="C470">
        <v>4</v>
      </c>
    </row>
    <row r="471" spans="2:3" x14ac:dyDescent="0.3">
      <c r="B471">
        <v>4</v>
      </c>
      <c r="C471">
        <v>3</v>
      </c>
    </row>
    <row r="472" spans="2:3" x14ac:dyDescent="0.3">
      <c r="B472">
        <v>4</v>
      </c>
      <c r="C472">
        <v>4</v>
      </c>
    </row>
    <row r="473" spans="2:3" x14ac:dyDescent="0.3">
      <c r="B473">
        <v>3</v>
      </c>
      <c r="C473">
        <v>3</v>
      </c>
    </row>
    <row r="474" spans="2:3" x14ac:dyDescent="0.3">
      <c r="B474">
        <v>2</v>
      </c>
      <c r="C474">
        <v>3</v>
      </c>
    </row>
    <row r="475" spans="2:3" x14ac:dyDescent="0.3">
      <c r="B475">
        <v>4</v>
      </c>
      <c r="C475">
        <v>2</v>
      </c>
    </row>
    <row r="476" spans="2:3" x14ac:dyDescent="0.3">
      <c r="B476">
        <v>3</v>
      </c>
      <c r="C476">
        <v>2</v>
      </c>
    </row>
    <row r="477" spans="2:3" x14ac:dyDescent="0.3">
      <c r="B477">
        <v>3</v>
      </c>
      <c r="C477">
        <v>3</v>
      </c>
    </row>
    <row r="478" spans="2:3" x14ac:dyDescent="0.3">
      <c r="B478">
        <v>2</v>
      </c>
      <c r="C478">
        <v>4</v>
      </c>
    </row>
    <row r="479" spans="2:3" x14ac:dyDescent="0.3">
      <c r="B479">
        <v>3</v>
      </c>
      <c r="C479">
        <v>3</v>
      </c>
    </row>
    <row r="480" spans="2:3" x14ac:dyDescent="0.3">
      <c r="B480">
        <v>3</v>
      </c>
      <c r="C480">
        <v>2</v>
      </c>
    </row>
    <row r="481" spans="2:3" x14ac:dyDescent="0.3">
      <c r="B481">
        <v>2</v>
      </c>
      <c r="C481">
        <v>4</v>
      </c>
    </row>
    <row r="482" spans="2:3" x14ac:dyDescent="0.3">
      <c r="B482">
        <v>1</v>
      </c>
      <c r="C482">
        <v>3</v>
      </c>
    </row>
    <row r="483" spans="2:3" x14ac:dyDescent="0.3">
      <c r="B483">
        <v>2</v>
      </c>
      <c r="C483">
        <v>3</v>
      </c>
    </row>
    <row r="484" spans="2:3" x14ac:dyDescent="0.3">
      <c r="B484">
        <v>2</v>
      </c>
      <c r="C484">
        <v>2</v>
      </c>
    </row>
    <row r="485" spans="2:3" x14ac:dyDescent="0.3">
      <c r="B485">
        <v>3</v>
      </c>
      <c r="C485">
        <v>3</v>
      </c>
    </row>
    <row r="486" spans="2:3" x14ac:dyDescent="0.3">
      <c r="B486">
        <v>4</v>
      </c>
      <c r="C486">
        <v>4</v>
      </c>
    </row>
    <row r="487" spans="2:3" x14ac:dyDescent="0.3">
      <c r="B487">
        <v>4</v>
      </c>
      <c r="C487">
        <v>2</v>
      </c>
    </row>
    <row r="488" spans="2:3" x14ac:dyDescent="0.3">
      <c r="B488">
        <v>3</v>
      </c>
      <c r="C488">
        <v>4</v>
      </c>
    </row>
    <row r="489" spans="2:3" x14ac:dyDescent="0.3">
      <c r="B489">
        <v>3</v>
      </c>
      <c r="C489">
        <v>1</v>
      </c>
    </row>
    <row r="490" spans="2:3" x14ac:dyDescent="0.3">
      <c r="B490">
        <v>4</v>
      </c>
      <c r="C490">
        <v>2</v>
      </c>
    </row>
    <row r="491" spans="2:3" x14ac:dyDescent="0.3">
      <c r="B491">
        <v>3</v>
      </c>
      <c r="C491">
        <v>4</v>
      </c>
    </row>
    <row r="492" spans="2:3" x14ac:dyDescent="0.3">
      <c r="B492">
        <v>4</v>
      </c>
      <c r="C492">
        <v>5</v>
      </c>
    </row>
    <row r="493" spans="2:3" x14ac:dyDescent="0.3">
      <c r="B493">
        <v>4</v>
      </c>
      <c r="C493">
        <v>2</v>
      </c>
    </row>
    <row r="494" spans="2:3" x14ac:dyDescent="0.3">
      <c r="B494">
        <v>2</v>
      </c>
      <c r="C494">
        <v>2</v>
      </c>
    </row>
    <row r="495" spans="2:3" x14ac:dyDescent="0.3">
      <c r="B495">
        <v>1</v>
      </c>
      <c r="C495">
        <v>5</v>
      </c>
    </row>
    <row r="496" spans="2:3" x14ac:dyDescent="0.3">
      <c r="B496">
        <v>2</v>
      </c>
      <c r="C496">
        <v>4</v>
      </c>
    </row>
    <row r="497" spans="2:3" x14ac:dyDescent="0.3">
      <c r="B497">
        <v>4</v>
      </c>
      <c r="C497">
        <v>4</v>
      </c>
    </row>
    <row r="498" spans="2:3" x14ac:dyDescent="0.3">
      <c r="B498">
        <v>1</v>
      </c>
      <c r="C498">
        <v>4</v>
      </c>
    </row>
    <row r="499" spans="2:3" x14ac:dyDescent="0.3">
      <c r="B499">
        <v>3</v>
      </c>
      <c r="C499">
        <v>3</v>
      </c>
    </row>
    <row r="500" spans="2:3" x14ac:dyDescent="0.3">
      <c r="B500">
        <v>1</v>
      </c>
      <c r="C500">
        <v>3</v>
      </c>
    </row>
    <row r="501" spans="2:3" x14ac:dyDescent="0.3">
      <c r="B501">
        <v>3</v>
      </c>
      <c r="C501">
        <v>3</v>
      </c>
    </row>
    <row r="502" spans="2:3" x14ac:dyDescent="0.3">
      <c r="B502">
        <v>1</v>
      </c>
      <c r="C502">
        <v>3</v>
      </c>
    </row>
    <row r="503" spans="2:3" x14ac:dyDescent="0.3">
      <c r="B503">
        <v>3</v>
      </c>
      <c r="C503">
        <v>4</v>
      </c>
    </row>
    <row r="504" spans="2:3" x14ac:dyDescent="0.3">
      <c r="B504">
        <v>3</v>
      </c>
      <c r="C504">
        <v>4</v>
      </c>
    </row>
    <row r="505" spans="2:3" x14ac:dyDescent="0.3">
      <c r="B505">
        <v>2</v>
      </c>
      <c r="C505">
        <v>2</v>
      </c>
    </row>
    <row r="506" spans="2:3" x14ac:dyDescent="0.3">
      <c r="B506">
        <v>2</v>
      </c>
      <c r="C506">
        <v>1</v>
      </c>
    </row>
    <row r="507" spans="2:3" x14ac:dyDescent="0.3">
      <c r="B507">
        <v>3</v>
      </c>
      <c r="C507">
        <v>2</v>
      </c>
    </row>
    <row r="508" spans="2:3" x14ac:dyDescent="0.3">
      <c r="B508">
        <v>4</v>
      </c>
      <c r="C508">
        <v>3</v>
      </c>
    </row>
    <row r="509" spans="2:3" x14ac:dyDescent="0.3">
      <c r="B509">
        <v>4</v>
      </c>
      <c r="C509">
        <v>3</v>
      </c>
    </row>
    <row r="510" spans="2:3" x14ac:dyDescent="0.3">
      <c r="B510">
        <v>3</v>
      </c>
      <c r="C510">
        <v>1</v>
      </c>
    </row>
    <row r="511" spans="2:3" x14ac:dyDescent="0.3">
      <c r="B511">
        <v>4</v>
      </c>
      <c r="C511">
        <v>4</v>
      </c>
    </row>
    <row r="512" spans="2:3" x14ac:dyDescent="0.3">
      <c r="B512">
        <v>3</v>
      </c>
      <c r="C512">
        <v>4</v>
      </c>
    </row>
    <row r="513" spans="2:3" x14ac:dyDescent="0.3">
      <c r="B513">
        <v>2</v>
      </c>
      <c r="C513">
        <v>4</v>
      </c>
    </row>
    <row r="514" spans="2:3" x14ac:dyDescent="0.3">
      <c r="B514">
        <v>4</v>
      </c>
      <c r="C514">
        <v>2</v>
      </c>
    </row>
    <row r="515" spans="2:3" x14ac:dyDescent="0.3">
      <c r="B515">
        <v>3</v>
      </c>
      <c r="C515">
        <v>3</v>
      </c>
    </row>
    <row r="516" spans="2:3" x14ac:dyDescent="0.3">
      <c r="B516">
        <v>4</v>
      </c>
      <c r="C516">
        <v>4</v>
      </c>
    </row>
    <row r="517" spans="2:3" x14ac:dyDescent="0.3">
      <c r="B517">
        <v>3</v>
      </c>
      <c r="C517">
        <v>4</v>
      </c>
    </row>
    <row r="518" spans="2:3" x14ac:dyDescent="0.3">
      <c r="B518">
        <v>3</v>
      </c>
      <c r="C518">
        <v>2</v>
      </c>
    </row>
    <row r="519" spans="2:3" x14ac:dyDescent="0.3">
      <c r="B519">
        <v>3</v>
      </c>
      <c r="C519">
        <v>3</v>
      </c>
    </row>
    <row r="520" spans="2:3" x14ac:dyDescent="0.3">
      <c r="B520">
        <v>3</v>
      </c>
      <c r="C520">
        <v>4</v>
      </c>
    </row>
    <row r="521" spans="2:3" x14ac:dyDescent="0.3">
      <c r="B521">
        <v>3</v>
      </c>
      <c r="C521">
        <v>3</v>
      </c>
    </row>
    <row r="522" spans="2:3" x14ac:dyDescent="0.3">
      <c r="B522">
        <v>4</v>
      </c>
      <c r="C522">
        <v>4</v>
      </c>
    </row>
    <row r="523" spans="2:3" x14ac:dyDescent="0.3">
      <c r="B523">
        <v>3</v>
      </c>
      <c r="C523">
        <v>1</v>
      </c>
    </row>
    <row r="524" spans="2:3" x14ac:dyDescent="0.3">
      <c r="B524">
        <v>4</v>
      </c>
      <c r="C524">
        <v>4</v>
      </c>
    </row>
    <row r="525" spans="2:3" x14ac:dyDescent="0.3">
      <c r="B525">
        <v>3</v>
      </c>
      <c r="C525">
        <v>4</v>
      </c>
    </row>
    <row r="526" spans="2:3" x14ac:dyDescent="0.3">
      <c r="B526">
        <v>3</v>
      </c>
      <c r="C526">
        <v>3</v>
      </c>
    </row>
    <row r="527" spans="2:3" x14ac:dyDescent="0.3">
      <c r="B527">
        <v>4</v>
      </c>
      <c r="C527">
        <v>3</v>
      </c>
    </row>
    <row r="528" spans="2:3" x14ac:dyDescent="0.3">
      <c r="B528">
        <v>3</v>
      </c>
      <c r="C528">
        <v>3</v>
      </c>
    </row>
    <row r="529" spans="2:3" x14ac:dyDescent="0.3">
      <c r="B529">
        <v>5</v>
      </c>
      <c r="C529">
        <v>4</v>
      </c>
    </row>
    <row r="530" spans="2:3" x14ac:dyDescent="0.3">
      <c r="B530">
        <v>3</v>
      </c>
      <c r="C530">
        <v>3</v>
      </c>
    </row>
    <row r="531" spans="2:3" x14ac:dyDescent="0.3">
      <c r="B531">
        <v>4</v>
      </c>
      <c r="C531">
        <v>3</v>
      </c>
    </row>
    <row r="532" spans="2:3" x14ac:dyDescent="0.3">
      <c r="B532">
        <v>4</v>
      </c>
      <c r="C532">
        <v>1</v>
      </c>
    </row>
    <row r="533" spans="2:3" x14ac:dyDescent="0.3">
      <c r="B533">
        <v>3</v>
      </c>
      <c r="C533">
        <v>3</v>
      </c>
    </row>
    <row r="534" spans="2:3" x14ac:dyDescent="0.3">
      <c r="B534">
        <v>3</v>
      </c>
      <c r="C534">
        <v>2</v>
      </c>
    </row>
    <row r="535" spans="2:3" x14ac:dyDescent="0.3">
      <c r="B535">
        <v>5</v>
      </c>
      <c r="C535">
        <v>2</v>
      </c>
    </row>
    <row r="536" spans="2:3" x14ac:dyDescent="0.3">
      <c r="B536">
        <v>4</v>
      </c>
      <c r="C536">
        <v>2</v>
      </c>
    </row>
    <row r="537" spans="2:3" x14ac:dyDescent="0.3">
      <c r="B537">
        <v>3</v>
      </c>
      <c r="C537">
        <v>4</v>
      </c>
    </row>
    <row r="538" spans="2:3" x14ac:dyDescent="0.3">
      <c r="B538">
        <v>4</v>
      </c>
      <c r="C538">
        <v>3</v>
      </c>
    </row>
    <row r="539" spans="2:3" x14ac:dyDescent="0.3">
      <c r="B539">
        <v>1</v>
      </c>
      <c r="C539">
        <v>4</v>
      </c>
    </row>
    <row r="540" spans="2:3" x14ac:dyDescent="0.3">
      <c r="B540">
        <v>3</v>
      </c>
      <c r="C540">
        <v>1</v>
      </c>
    </row>
    <row r="541" spans="2:3" x14ac:dyDescent="0.3">
      <c r="B541">
        <v>3</v>
      </c>
      <c r="C541">
        <v>1</v>
      </c>
    </row>
    <row r="542" spans="2:3" x14ac:dyDescent="0.3">
      <c r="B542">
        <v>2</v>
      </c>
      <c r="C542">
        <v>4</v>
      </c>
    </row>
    <row r="543" spans="2:3" x14ac:dyDescent="0.3">
      <c r="B543">
        <v>4</v>
      </c>
      <c r="C543">
        <v>3</v>
      </c>
    </row>
    <row r="544" spans="2:3" x14ac:dyDescent="0.3">
      <c r="B544">
        <v>2</v>
      </c>
      <c r="C544">
        <v>3</v>
      </c>
    </row>
    <row r="545" spans="2:3" x14ac:dyDescent="0.3">
      <c r="B545">
        <v>5</v>
      </c>
      <c r="C545">
        <v>2</v>
      </c>
    </row>
    <row r="546" spans="2:3" x14ac:dyDescent="0.3">
      <c r="B546">
        <v>3</v>
      </c>
      <c r="C546">
        <v>4</v>
      </c>
    </row>
    <row r="547" spans="2:3" x14ac:dyDescent="0.3">
      <c r="B547">
        <v>3</v>
      </c>
      <c r="C547">
        <v>4</v>
      </c>
    </row>
    <row r="548" spans="2:3" x14ac:dyDescent="0.3">
      <c r="B548">
        <v>5</v>
      </c>
      <c r="C548">
        <v>3</v>
      </c>
    </row>
    <row r="549" spans="2:3" x14ac:dyDescent="0.3">
      <c r="B549">
        <v>4</v>
      </c>
      <c r="C549">
        <v>3</v>
      </c>
    </row>
    <row r="550" spans="2:3" x14ac:dyDescent="0.3">
      <c r="B550">
        <v>4</v>
      </c>
      <c r="C550">
        <v>3</v>
      </c>
    </row>
    <row r="551" spans="2:3" x14ac:dyDescent="0.3">
      <c r="B551">
        <v>3</v>
      </c>
      <c r="C551">
        <v>3</v>
      </c>
    </row>
    <row r="552" spans="2:3" x14ac:dyDescent="0.3">
      <c r="B552">
        <v>3</v>
      </c>
      <c r="C552">
        <v>2</v>
      </c>
    </row>
    <row r="553" spans="2:3" x14ac:dyDescent="0.3">
      <c r="B553">
        <v>2</v>
      </c>
      <c r="C553">
        <v>3</v>
      </c>
    </row>
    <row r="554" spans="2:3" x14ac:dyDescent="0.3">
      <c r="B554">
        <v>4</v>
      </c>
      <c r="C554">
        <v>1</v>
      </c>
    </row>
    <row r="555" spans="2:3" x14ac:dyDescent="0.3">
      <c r="B555">
        <v>3</v>
      </c>
      <c r="C555">
        <v>3</v>
      </c>
    </row>
    <row r="556" spans="2:3" x14ac:dyDescent="0.3">
      <c r="B556">
        <v>2</v>
      </c>
      <c r="C556">
        <v>3</v>
      </c>
    </row>
    <row r="557" spans="2:3" x14ac:dyDescent="0.3">
      <c r="B557">
        <v>3</v>
      </c>
      <c r="C557">
        <v>3</v>
      </c>
    </row>
    <row r="558" spans="2:3" x14ac:dyDescent="0.3">
      <c r="B558">
        <v>3</v>
      </c>
      <c r="C558">
        <v>1</v>
      </c>
    </row>
    <row r="559" spans="2:3" x14ac:dyDescent="0.3">
      <c r="B559">
        <v>2</v>
      </c>
      <c r="C559">
        <v>4</v>
      </c>
    </row>
    <row r="560" spans="2:3" x14ac:dyDescent="0.3">
      <c r="B560">
        <v>3</v>
      </c>
      <c r="C560">
        <v>4</v>
      </c>
    </row>
    <row r="561" spans="2:3" x14ac:dyDescent="0.3">
      <c r="B561">
        <v>4</v>
      </c>
      <c r="C561">
        <v>4</v>
      </c>
    </row>
    <row r="562" spans="2:3" x14ac:dyDescent="0.3">
      <c r="B562">
        <v>3</v>
      </c>
      <c r="C562">
        <v>1</v>
      </c>
    </row>
    <row r="563" spans="2:3" x14ac:dyDescent="0.3">
      <c r="B563">
        <v>5</v>
      </c>
      <c r="C563">
        <v>3</v>
      </c>
    </row>
    <row r="564" spans="2:3" x14ac:dyDescent="0.3">
      <c r="B564">
        <v>2</v>
      </c>
      <c r="C564">
        <v>3</v>
      </c>
    </row>
    <row r="565" spans="2:3" x14ac:dyDescent="0.3">
      <c r="B565">
        <v>4</v>
      </c>
      <c r="C565">
        <v>3</v>
      </c>
    </row>
    <row r="566" spans="2:3" x14ac:dyDescent="0.3">
      <c r="B566">
        <v>1</v>
      </c>
      <c r="C566">
        <v>3</v>
      </c>
    </row>
    <row r="567" spans="2:3" x14ac:dyDescent="0.3">
      <c r="B567">
        <v>3</v>
      </c>
      <c r="C567">
        <v>3</v>
      </c>
    </row>
    <row r="568" spans="2:3" x14ac:dyDescent="0.3">
      <c r="B568">
        <v>3</v>
      </c>
      <c r="C568">
        <v>4</v>
      </c>
    </row>
    <row r="569" spans="2:3" x14ac:dyDescent="0.3">
      <c r="B569">
        <v>3</v>
      </c>
      <c r="C569">
        <v>5</v>
      </c>
    </row>
    <row r="570" spans="2:3" x14ac:dyDescent="0.3">
      <c r="B570">
        <v>3</v>
      </c>
      <c r="C570">
        <v>3</v>
      </c>
    </row>
    <row r="571" spans="2:3" x14ac:dyDescent="0.3">
      <c r="B571">
        <v>3</v>
      </c>
      <c r="C571">
        <v>1</v>
      </c>
    </row>
    <row r="572" spans="2:3" x14ac:dyDescent="0.3">
      <c r="B572">
        <v>3</v>
      </c>
      <c r="C572">
        <v>2</v>
      </c>
    </row>
    <row r="573" spans="2:3" x14ac:dyDescent="0.3">
      <c r="B573">
        <v>4</v>
      </c>
      <c r="C573">
        <v>3</v>
      </c>
    </row>
    <row r="574" spans="2:3" x14ac:dyDescent="0.3">
      <c r="B574">
        <v>2</v>
      </c>
      <c r="C574">
        <v>3</v>
      </c>
    </row>
    <row r="575" spans="2:3" x14ac:dyDescent="0.3">
      <c r="B575">
        <v>4</v>
      </c>
      <c r="C575">
        <v>3</v>
      </c>
    </row>
    <row r="576" spans="2:3" x14ac:dyDescent="0.3">
      <c r="B576">
        <v>3</v>
      </c>
      <c r="C576">
        <v>1</v>
      </c>
    </row>
    <row r="577" spans="2:3" x14ac:dyDescent="0.3">
      <c r="B577">
        <v>2</v>
      </c>
      <c r="C577">
        <v>2</v>
      </c>
    </row>
    <row r="578" spans="2:3" x14ac:dyDescent="0.3">
      <c r="B578">
        <v>1</v>
      </c>
      <c r="C578">
        <v>2</v>
      </c>
    </row>
    <row r="579" spans="2:3" x14ac:dyDescent="0.3">
      <c r="B579">
        <v>1</v>
      </c>
      <c r="C579">
        <v>2</v>
      </c>
    </row>
    <row r="580" spans="2:3" x14ac:dyDescent="0.3">
      <c r="B580">
        <v>3</v>
      </c>
      <c r="C580">
        <v>1</v>
      </c>
    </row>
    <row r="581" spans="2:3" x14ac:dyDescent="0.3">
      <c r="B581">
        <v>1</v>
      </c>
      <c r="C581">
        <v>4</v>
      </c>
    </row>
    <row r="582" spans="2:3" x14ac:dyDescent="0.3">
      <c r="B582">
        <v>3</v>
      </c>
      <c r="C582">
        <v>1</v>
      </c>
    </row>
    <row r="583" spans="2:3" x14ac:dyDescent="0.3">
      <c r="B583">
        <v>3</v>
      </c>
      <c r="C583">
        <v>4</v>
      </c>
    </row>
    <row r="584" spans="2:3" x14ac:dyDescent="0.3">
      <c r="B584">
        <v>3</v>
      </c>
      <c r="C584">
        <v>3</v>
      </c>
    </row>
    <row r="585" spans="2:3" x14ac:dyDescent="0.3">
      <c r="B585">
        <v>4</v>
      </c>
      <c r="C585">
        <v>2</v>
      </c>
    </row>
    <row r="586" spans="2:3" x14ac:dyDescent="0.3">
      <c r="B586">
        <v>3</v>
      </c>
      <c r="C586">
        <v>3</v>
      </c>
    </row>
    <row r="587" spans="2:3" x14ac:dyDescent="0.3">
      <c r="B587">
        <v>3</v>
      </c>
      <c r="C587">
        <v>3</v>
      </c>
    </row>
    <row r="588" spans="2:3" x14ac:dyDescent="0.3">
      <c r="B588">
        <v>3</v>
      </c>
      <c r="C588">
        <v>3</v>
      </c>
    </row>
    <row r="589" spans="2:3" x14ac:dyDescent="0.3">
      <c r="B589">
        <v>4</v>
      </c>
      <c r="C589">
        <v>1</v>
      </c>
    </row>
    <row r="590" spans="2:3" x14ac:dyDescent="0.3">
      <c r="B590">
        <v>3</v>
      </c>
      <c r="C590">
        <v>4</v>
      </c>
    </row>
    <row r="591" spans="2:3" x14ac:dyDescent="0.3">
      <c r="B591">
        <v>3</v>
      </c>
      <c r="C591">
        <v>2</v>
      </c>
    </row>
    <row r="592" spans="2:3" x14ac:dyDescent="0.3">
      <c r="B592">
        <v>3</v>
      </c>
      <c r="C592">
        <v>1</v>
      </c>
    </row>
    <row r="593" spans="2:3" x14ac:dyDescent="0.3">
      <c r="B593">
        <v>3</v>
      </c>
      <c r="C593">
        <v>3</v>
      </c>
    </row>
    <row r="594" spans="2:3" x14ac:dyDescent="0.3">
      <c r="B594">
        <v>3</v>
      </c>
      <c r="C594">
        <v>3</v>
      </c>
    </row>
    <row r="595" spans="2:3" x14ac:dyDescent="0.3">
      <c r="B595">
        <v>3</v>
      </c>
      <c r="C595">
        <v>1</v>
      </c>
    </row>
    <row r="596" spans="2:3" x14ac:dyDescent="0.3">
      <c r="B596">
        <v>3</v>
      </c>
      <c r="C596">
        <v>5</v>
      </c>
    </row>
    <row r="597" spans="2:3" x14ac:dyDescent="0.3">
      <c r="B597">
        <v>4</v>
      </c>
      <c r="C597">
        <v>4</v>
      </c>
    </row>
    <row r="598" spans="2:3" x14ac:dyDescent="0.3">
      <c r="B598">
        <v>3</v>
      </c>
      <c r="C598">
        <v>1</v>
      </c>
    </row>
    <row r="599" spans="2:3" x14ac:dyDescent="0.3">
      <c r="B599">
        <v>2</v>
      </c>
      <c r="C599">
        <v>3</v>
      </c>
    </row>
    <row r="600" spans="2:3" x14ac:dyDescent="0.3">
      <c r="B600">
        <v>4</v>
      </c>
      <c r="C600">
        <v>4</v>
      </c>
    </row>
    <row r="601" spans="2:3" x14ac:dyDescent="0.3">
      <c r="B601">
        <v>2</v>
      </c>
      <c r="C601">
        <v>3</v>
      </c>
    </row>
    <row r="602" spans="2:3" x14ac:dyDescent="0.3">
      <c r="B602">
        <v>3</v>
      </c>
      <c r="C602">
        <v>3</v>
      </c>
    </row>
    <row r="603" spans="2:3" x14ac:dyDescent="0.3">
      <c r="B603">
        <v>4</v>
      </c>
      <c r="C603">
        <v>4</v>
      </c>
    </row>
    <row r="604" spans="2:3" x14ac:dyDescent="0.3">
      <c r="B604">
        <v>2</v>
      </c>
      <c r="C604">
        <v>3</v>
      </c>
    </row>
    <row r="605" spans="2:3" x14ac:dyDescent="0.3">
      <c r="B605">
        <v>3</v>
      </c>
      <c r="C605">
        <v>3</v>
      </c>
    </row>
    <row r="606" spans="2:3" x14ac:dyDescent="0.3">
      <c r="B606">
        <v>3</v>
      </c>
      <c r="C606">
        <v>3</v>
      </c>
    </row>
    <row r="607" spans="2:3" x14ac:dyDescent="0.3">
      <c r="B607">
        <v>3</v>
      </c>
      <c r="C607">
        <v>3</v>
      </c>
    </row>
    <row r="608" spans="2:3" x14ac:dyDescent="0.3">
      <c r="B608">
        <v>4</v>
      </c>
      <c r="C608">
        <v>3</v>
      </c>
    </row>
    <row r="609" spans="2:3" x14ac:dyDescent="0.3">
      <c r="B609">
        <v>4</v>
      </c>
      <c r="C609">
        <v>3</v>
      </c>
    </row>
    <row r="610" spans="2:3" x14ac:dyDescent="0.3">
      <c r="B610">
        <v>3</v>
      </c>
      <c r="C610">
        <v>1</v>
      </c>
    </row>
    <row r="611" spans="2:3" x14ac:dyDescent="0.3">
      <c r="B611">
        <v>4</v>
      </c>
      <c r="C611">
        <v>3</v>
      </c>
    </row>
    <row r="612" spans="2:3" x14ac:dyDescent="0.3">
      <c r="B612">
        <v>4</v>
      </c>
      <c r="C612">
        <v>2</v>
      </c>
    </row>
    <row r="613" spans="2:3" x14ac:dyDescent="0.3">
      <c r="B613">
        <v>4</v>
      </c>
      <c r="C613">
        <v>4</v>
      </c>
    </row>
    <row r="614" spans="2:3" x14ac:dyDescent="0.3">
      <c r="B614">
        <v>2</v>
      </c>
      <c r="C614">
        <v>3</v>
      </c>
    </row>
    <row r="615" spans="2:3" x14ac:dyDescent="0.3">
      <c r="B615">
        <v>3</v>
      </c>
      <c r="C615">
        <v>3</v>
      </c>
    </row>
    <row r="616" spans="2:3" x14ac:dyDescent="0.3">
      <c r="B616">
        <v>1</v>
      </c>
      <c r="C616">
        <v>4</v>
      </c>
    </row>
    <row r="617" spans="2:3" x14ac:dyDescent="0.3">
      <c r="B617">
        <v>1</v>
      </c>
      <c r="C617">
        <v>2</v>
      </c>
    </row>
    <row r="618" spans="2:3" x14ac:dyDescent="0.3">
      <c r="B618">
        <v>3</v>
      </c>
      <c r="C618">
        <v>4</v>
      </c>
    </row>
    <row r="619" spans="2:3" x14ac:dyDescent="0.3">
      <c r="B619">
        <v>3</v>
      </c>
      <c r="C619">
        <v>4</v>
      </c>
    </row>
    <row r="620" spans="2:3" x14ac:dyDescent="0.3">
      <c r="B620">
        <v>4</v>
      </c>
      <c r="C620">
        <v>2</v>
      </c>
    </row>
    <row r="621" spans="2:3" x14ac:dyDescent="0.3">
      <c r="B621">
        <v>2</v>
      </c>
      <c r="C621">
        <v>2</v>
      </c>
    </row>
    <row r="622" spans="2:3" x14ac:dyDescent="0.3">
      <c r="B622">
        <v>1</v>
      </c>
      <c r="C622">
        <v>3</v>
      </c>
    </row>
    <row r="623" spans="2:3" x14ac:dyDescent="0.3">
      <c r="B623">
        <v>2</v>
      </c>
      <c r="C623">
        <v>4</v>
      </c>
    </row>
    <row r="624" spans="2:3" x14ac:dyDescent="0.3">
      <c r="B624">
        <v>2</v>
      </c>
      <c r="C624">
        <v>4</v>
      </c>
    </row>
    <row r="625" spans="2:3" x14ac:dyDescent="0.3">
      <c r="B625">
        <v>4</v>
      </c>
      <c r="C625">
        <v>4</v>
      </c>
    </row>
    <row r="626" spans="2:3" x14ac:dyDescent="0.3">
      <c r="B626">
        <v>3</v>
      </c>
      <c r="C626">
        <v>4</v>
      </c>
    </row>
    <row r="627" spans="2:3" x14ac:dyDescent="0.3">
      <c r="B627">
        <v>1</v>
      </c>
      <c r="C627">
        <v>3</v>
      </c>
    </row>
    <row r="628" spans="2:3" x14ac:dyDescent="0.3">
      <c r="B628">
        <v>4</v>
      </c>
      <c r="C628">
        <v>4</v>
      </c>
    </row>
    <row r="629" spans="2:3" x14ac:dyDescent="0.3">
      <c r="B629">
        <v>4</v>
      </c>
      <c r="C629">
        <v>3</v>
      </c>
    </row>
    <row r="630" spans="2:3" x14ac:dyDescent="0.3">
      <c r="B630">
        <v>3</v>
      </c>
      <c r="C630">
        <v>2</v>
      </c>
    </row>
    <row r="631" spans="2:3" x14ac:dyDescent="0.3">
      <c r="B631">
        <v>3</v>
      </c>
      <c r="C631">
        <v>2</v>
      </c>
    </row>
    <row r="632" spans="2:3" x14ac:dyDescent="0.3">
      <c r="B632">
        <v>3</v>
      </c>
      <c r="C632">
        <v>3</v>
      </c>
    </row>
    <row r="633" spans="2:3" x14ac:dyDescent="0.3">
      <c r="B633">
        <v>4</v>
      </c>
      <c r="C633">
        <v>2</v>
      </c>
    </row>
    <row r="634" spans="2:3" x14ac:dyDescent="0.3">
      <c r="B634">
        <v>3</v>
      </c>
      <c r="C634">
        <v>3</v>
      </c>
    </row>
    <row r="635" spans="2:3" x14ac:dyDescent="0.3">
      <c r="B635">
        <v>1</v>
      </c>
      <c r="C635">
        <v>2</v>
      </c>
    </row>
    <row r="636" spans="2:3" x14ac:dyDescent="0.3">
      <c r="B636">
        <v>2</v>
      </c>
      <c r="C636">
        <v>1</v>
      </c>
    </row>
    <row r="637" spans="2:3" x14ac:dyDescent="0.3">
      <c r="B637">
        <v>3</v>
      </c>
      <c r="C637">
        <v>3</v>
      </c>
    </row>
    <row r="638" spans="2:3" x14ac:dyDescent="0.3">
      <c r="B638">
        <v>2</v>
      </c>
      <c r="C638">
        <v>2</v>
      </c>
    </row>
    <row r="639" spans="2:3" x14ac:dyDescent="0.3">
      <c r="B639">
        <v>2</v>
      </c>
      <c r="C639">
        <v>2</v>
      </c>
    </row>
    <row r="640" spans="2:3" x14ac:dyDescent="0.3">
      <c r="B640">
        <v>3</v>
      </c>
      <c r="C640">
        <v>3</v>
      </c>
    </row>
    <row r="641" spans="2:3" x14ac:dyDescent="0.3">
      <c r="B641">
        <v>2</v>
      </c>
      <c r="C641">
        <v>4</v>
      </c>
    </row>
    <row r="642" spans="2:3" x14ac:dyDescent="0.3">
      <c r="B642">
        <v>1</v>
      </c>
      <c r="C642">
        <v>3</v>
      </c>
    </row>
    <row r="643" spans="2:3" x14ac:dyDescent="0.3">
      <c r="B643">
        <v>4</v>
      </c>
      <c r="C643">
        <v>2</v>
      </c>
    </row>
    <row r="644" spans="2:3" x14ac:dyDescent="0.3">
      <c r="B644">
        <v>2</v>
      </c>
      <c r="C644">
        <v>3</v>
      </c>
    </row>
    <row r="645" spans="2:3" x14ac:dyDescent="0.3">
      <c r="B645">
        <v>4</v>
      </c>
      <c r="C645">
        <v>1</v>
      </c>
    </row>
    <row r="646" spans="2:3" x14ac:dyDescent="0.3">
      <c r="B646">
        <v>1</v>
      </c>
      <c r="C646">
        <v>4</v>
      </c>
    </row>
    <row r="647" spans="2:3" x14ac:dyDescent="0.3">
      <c r="B647">
        <v>4</v>
      </c>
      <c r="C647">
        <v>2</v>
      </c>
    </row>
    <row r="648" spans="2:3" x14ac:dyDescent="0.3">
      <c r="B648">
        <v>4</v>
      </c>
      <c r="C648">
        <v>2</v>
      </c>
    </row>
    <row r="649" spans="2:3" x14ac:dyDescent="0.3">
      <c r="B649">
        <v>3</v>
      </c>
      <c r="C649">
        <v>3</v>
      </c>
    </row>
    <row r="650" spans="2:3" x14ac:dyDescent="0.3">
      <c r="B650">
        <v>4</v>
      </c>
      <c r="C650">
        <v>3</v>
      </c>
    </row>
    <row r="651" spans="2:3" x14ac:dyDescent="0.3">
      <c r="B651">
        <v>4</v>
      </c>
      <c r="C651">
        <v>2</v>
      </c>
    </row>
    <row r="652" spans="2:3" x14ac:dyDescent="0.3">
      <c r="B652">
        <v>3</v>
      </c>
      <c r="C652">
        <v>4</v>
      </c>
    </row>
    <row r="653" spans="2:3" x14ac:dyDescent="0.3">
      <c r="B653">
        <v>4</v>
      </c>
      <c r="C653">
        <v>3</v>
      </c>
    </row>
    <row r="654" spans="2:3" x14ac:dyDescent="0.3">
      <c r="B654">
        <v>4</v>
      </c>
      <c r="C654">
        <v>3</v>
      </c>
    </row>
    <row r="655" spans="2:3" x14ac:dyDescent="0.3">
      <c r="B655">
        <v>1</v>
      </c>
      <c r="C655">
        <v>3</v>
      </c>
    </row>
    <row r="656" spans="2:3" x14ac:dyDescent="0.3">
      <c r="B656">
        <v>1</v>
      </c>
      <c r="C656">
        <v>3</v>
      </c>
    </row>
    <row r="657" spans="2:3" x14ac:dyDescent="0.3">
      <c r="B657">
        <v>3</v>
      </c>
      <c r="C657">
        <v>4</v>
      </c>
    </row>
    <row r="658" spans="2:3" x14ac:dyDescent="0.3">
      <c r="B658">
        <v>3</v>
      </c>
      <c r="C658">
        <v>3</v>
      </c>
    </row>
    <row r="659" spans="2:3" x14ac:dyDescent="0.3">
      <c r="B659">
        <v>1</v>
      </c>
      <c r="C659">
        <v>2</v>
      </c>
    </row>
    <row r="660" spans="2:3" x14ac:dyDescent="0.3">
      <c r="B660">
        <v>3</v>
      </c>
      <c r="C660">
        <v>4</v>
      </c>
    </row>
    <row r="661" spans="2:3" x14ac:dyDescent="0.3">
      <c r="B661">
        <v>3</v>
      </c>
      <c r="C661">
        <v>2</v>
      </c>
    </row>
    <row r="662" spans="2:3" x14ac:dyDescent="0.3">
      <c r="B662">
        <v>3</v>
      </c>
      <c r="C662">
        <v>4</v>
      </c>
    </row>
    <row r="663" spans="2:3" x14ac:dyDescent="0.3">
      <c r="B663">
        <v>2</v>
      </c>
      <c r="C663">
        <v>3</v>
      </c>
    </row>
    <row r="664" spans="2:3" x14ac:dyDescent="0.3">
      <c r="B664">
        <v>3</v>
      </c>
      <c r="C664">
        <v>3</v>
      </c>
    </row>
    <row r="665" spans="2:3" x14ac:dyDescent="0.3">
      <c r="B665">
        <v>4</v>
      </c>
      <c r="C665">
        <v>4</v>
      </c>
    </row>
    <row r="666" spans="2:3" x14ac:dyDescent="0.3">
      <c r="B666">
        <v>2</v>
      </c>
      <c r="C666">
        <v>1</v>
      </c>
    </row>
    <row r="667" spans="2:3" x14ac:dyDescent="0.3">
      <c r="B667">
        <v>2</v>
      </c>
      <c r="C667">
        <v>4</v>
      </c>
    </row>
    <row r="668" spans="2:3" x14ac:dyDescent="0.3">
      <c r="B668">
        <v>4</v>
      </c>
      <c r="C668">
        <v>2</v>
      </c>
    </row>
    <row r="669" spans="2:3" x14ac:dyDescent="0.3">
      <c r="B669">
        <v>3</v>
      </c>
      <c r="C669">
        <v>4</v>
      </c>
    </row>
    <row r="670" spans="2:3" x14ac:dyDescent="0.3">
      <c r="B670">
        <v>4</v>
      </c>
      <c r="C670">
        <v>2</v>
      </c>
    </row>
    <row r="671" spans="2:3" x14ac:dyDescent="0.3">
      <c r="B671">
        <v>2</v>
      </c>
      <c r="C671">
        <v>3</v>
      </c>
    </row>
    <row r="672" spans="2:3" x14ac:dyDescent="0.3">
      <c r="B672">
        <v>2</v>
      </c>
      <c r="C672">
        <v>3</v>
      </c>
    </row>
    <row r="673" spans="2:3" x14ac:dyDescent="0.3">
      <c r="B673">
        <v>3</v>
      </c>
      <c r="C673">
        <v>4</v>
      </c>
    </row>
    <row r="674" spans="2:3" x14ac:dyDescent="0.3">
      <c r="B674">
        <v>3</v>
      </c>
      <c r="C674">
        <v>4</v>
      </c>
    </row>
    <row r="675" spans="2:3" x14ac:dyDescent="0.3">
      <c r="B675">
        <v>5</v>
      </c>
      <c r="C675">
        <v>2</v>
      </c>
    </row>
    <row r="676" spans="2:3" x14ac:dyDescent="0.3">
      <c r="B676">
        <v>2</v>
      </c>
      <c r="C676">
        <v>3</v>
      </c>
    </row>
    <row r="677" spans="2:3" x14ac:dyDescent="0.3">
      <c r="B677">
        <v>3</v>
      </c>
      <c r="C677">
        <v>5</v>
      </c>
    </row>
    <row r="678" spans="2:3" x14ac:dyDescent="0.3">
      <c r="B678">
        <v>3</v>
      </c>
      <c r="C678">
        <v>4</v>
      </c>
    </row>
    <row r="679" spans="2:3" x14ac:dyDescent="0.3">
      <c r="B679">
        <v>3</v>
      </c>
      <c r="C679">
        <v>1</v>
      </c>
    </row>
    <row r="680" spans="2:3" x14ac:dyDescent="0.3">
      <c r="B680">
        <v>3</v>
      </c>
      <c r="C680">
        <v>3</v>
      </c>
    </row>
    <row r="681" spans="2:3" x14ac:dyDescent="0.3">
      <c r="B681">
        <v>1</v>
      </c>
      <c r="C681">
        <v>2</v>
      </c>
    </row>
    <row r="682" spans="2:3" x14ac:dyDescent="0.3">
      <c r="B682">
        <v>3</v>
      </c>
      <c r="C682">
        <v>4</v>
      </c>
    </row>
    <row r="683" spans="2:3" x14ac:dyDescent="0.3">
      <c r="B683">
        <v>3</v>
      </c>
      <c r="C683">
        <v>5</v>
      </c>
    </row>
    <row r="684" spans="2:3" x14ac:dyDescent="0.3">
      <c r="B684">
        <v>4</v>
      </c>
      <c r="C684">
        <v>2</v>
      </c>
    </row>
    <row r="685" spans="2:3" x14ac:dyDescent="0.3">
      <c r="B685">
        <v>4</v>
      </c>
      <c r="C685">
        <v>2</v>
      </c>
    </row>
    <row r="686" spans="2:3" x14ac:dyDescent="0.3">
      <c r="B686">
        <v>3</v>
      </c>
      <c r="C686">
        <v>4</v>
      </c>
    </row>
    <row r="687" spans="2:3" x14ac:dyDescent="0.3">
      <c r="B687">
        <v>2</v>
      </c>
      <c r="C687">
        <v>1</v>
      </c>
    </row>
    <row r="688" spans="2:3" x14ac:dyDescent="0.3">
      <c r="B688">
        <v>3</v>
      </c>
      <c r="C688">
        <v>3</v>
      </c>
    </row>
    <row r="689" spans="2:3" x14ac:dyDescent="0.3">
      <c r="B689">
        <v>2</v>
      </c>
      <c r="C689">
        <v>1</v>
      </c>
    </row>
    <row r="690" spans="2:3" x14ac:dyDescent="0.3">
      <c r="B690">
        <v>2</v>
      </c>
      <c r="C690">
        <v>3</v>
      </c>
    </row>
    <row r="691" spans="2:3" x14ac:dyDescent="0.3">
      <c r="B691">
        <v>1</v>
      </c>
      <c r="C691">
        <v>1</v>
      </c>
    </row>
    <row r="692" spans="2:3" x14ac:dyDescent="0.3">
      <c r="B692">
        <v>4</v>
      </c>
      <c r="C692">
        <v>3</v>
      </c>
    </row>
    <row r="693" spans="2:3" x14ac:dyDescent="0.3">
      <c r="B693">
        <v>3</v>
      </c>
      <c r="C693">
        <v>3</v>
      </c>
    </row>
    <row r="694" spans="2:3" x14ac:dyDescent="0.3">
      <c r="B694">
        <v>2</v>
      </c>
      <c r="C694">
        <v>4</v>
      </c>
    </row>
    <row r="695" spans="2:3" x14ac:dyDescent="0.3">
      <c r="B695">
        <v>3</v>
      </c>
      <c r="C695">
        <v>1</v>
      </c>
    </row>
    <row r="696" spans="2:3" x14ac:dyDescent="0.3">
      <c r="B696">
        <v>3</v>
      </c>
      <c r="C696">
        <v>5</v>
      </c>
    </row>
    <row r="697" spans="2:3" x14ac:dyDescent="0.3">
      <c r="B697">
        <v>4</v>
      </c>
      <c r="C697">
        <v>4</v>
      </c>
    </row>
    <row r="698" spans="2:3" x14ac:dyDescent="0.3">
      <c r="B698">
        <v>3</v>
      </c>
      <c r="C698">
        <v>3</v>
      </c>
    </row>
    <row r="699" spans="2:3" x14ac:dyDescent="0.3">
      <c r="B699">
        <v>1</v>
      </c>
      <c r="C699">
        <v>4</v>
      </c>
    </row>
    <row r="700" spans="2:3" x14ac:dyDescent="0.3">
      <c r="B700">
        <v>1</v>
      </c>
      <c r="C700">
        <v>3</v>
      </c>
    </row>
    <row r="701" spans="2:3" x14ac:dyDescent="0.3">
      <c r="B701">
        <v>5</v>
      </c>
      <c r="C701">
        <v>3</v>
      </c>
    </row>
    <row r="702" spans="2:3" x14ac:dyDescent="0.3">
      <c r="B702">
        <v>3</v>
      </c>
      <c r="C702">
        <v>2</v>
      </c>
    </row>
    <row r="703" spans="2:3" x14ac:dyDescent="0.3">
      <c r="B703">
        <v>1</v>
      </c>
      <c r="C703">
        <v>2</v>
      </c>
    </row>
    <row r="704" spans="2:3" x14ac:dyDescent="0.3">
      <c r="B704">
        <v>5</v>
      </c>
      <c r="C704">
        <v>3</v>
      </c>
    </row>
    <row r="705" spans="2:3" x14ac:dyDescent="0.3">
      <c r="B705">
        <v>2</v>
      </c>
      <c r="C705">
        <v>3</v>
      </c>
    </row>
    <row r="706" spans="2:3" x14ac:dyDescent="0.3">
      <c r="B706">
        <v>3</v>
      </c>
      <c r="C706">
        <v>3</v>
      </c>
    </row>
    <row r="707" spans="2:3" x14ac:dyDescent="0.3">
      <c r="B707">
        <v>3</v>
      </c>
      <c r="C707">
        <v>1</v>
      </c>
    </row>
    <row r="708" spans="2:3" x14ac:dyDescent="0.3">
      <c r="B708">
        <v>2</v>
      </c>
      <c r="C708">
        <v>1</v>
      </c>
    </row>
    <row r="709" spans="2:3" x14ac:dyDescent="0.3">
      <c r="B709">
        <v>2</v>
      </c>
      <c r="C709">
        <v>2</v>
      </c>
    </row>
    <row r="710" spans="2:3" x14ac:dyDescent="0.3">
      <c r="B710">
        <v>2</v>
      </c>
      <c r="C710">
        <v>3</v>
      </c>
    </row>
    <row r="711" spans="2:3" x14ac:dyDescent="0.3">
      <c r="B711">
        <v>2</v>
      </c>
      <c r="C711">
        <v>3</v>
      </c>
    </row>
    <row r="712" spans="2:3" x14ac:dyDescent="0.3">
      <c r="B712">
        <v>3</v>
      </c>
      <c r="C712">
        <v>2</v>
      </c>
    </row>
    <row r="713" spans="2:3" x14ac:dyDescent="0.3">
      <c r="B713">
        <v>3</v>
      </c>
      <c r="C713">
        <v>4</v>
      </c>
    </row>
    <row r="714" spans="2:3" x14ac:dyDescent="0.3">
      <c r="B714">
        <v>3</v>
      </c>
      <c r="C714">
        <v>4</v>
      </c>
    </row>
    <row r="715" spans="2:3" x14ac:dyDescent="0.3">
      <c r="B715">
        <v>2</v>
      </c>
      <c r="C715">
        <v>3</v>
      </c>
    </row>
    <row r="716" spans="2:3" x14ac:dyDescent="0.3">
      <c r="B716">
        <v>2</v>
      </c>
      <c r="C716">
        <v>3</v>
      </c>
    </row>
    <row r="717" spans="2:3" x14ac:dyDescent="0.3">
      <c r="B717">
        <v>4</v>
      </c>
      <c r="C717">
        <v>2</v>
      </c>
    </row>
    <row r="718" spans="2:3" x14ac:dyDescent="0.3">
      <c r="B718">
        <v>4</v>
      </c>
      <c r="C718">
        <v>2</v>
      </c>
    </row>
    <row r="719" spans="2:3" x14ac:dyDescent="0.3">
      <c r="B719">
        <v>4</v>
      </c>
      <c r="C719">
        <v>3</v>
      </c>
    </row>
    <row r="720" spans="2:3" x14ac:dyDescent="0.3">
      <c r="B720">
        <v>2</v>
      </c>
      <c r="C720">
        <v>4</v>
      </c>
    </row>
    <row r="721" spans="2:3" x14ac:dyDescent="0.3">
      <c r="B721">
        <v>4</v>
      </c>
      <c r="C721">
        <v>5</v>
      </c>
    </row>
    <row r="722" spans="2:3" x14ac:dyDescent="0.3">
      <c r="B722">
        <v>4</v>
      </c>
      <c r="C722">
        <v>2</v>
      </c>
    </row>
    <row r="723" spans="2:3" x14ac:dyDescent="0.3">
      <c r="B723">
        <v>4</v>
      </c>
      <c r="C723">
        <v>3</v>
      </c>
    </row>
    <row r="724" spans="2:3" x14ac:dyDescent="0.3">
      <c r="B724">
        <v>1</v>
      </c>
      <c r="C724">
        <v>3</v>
      </c>
    </row>
    <row r="725" spans="2:3" x14ac:dyDescent="0.3">
      <c r="B725">
        <v>3</v>
      </c>
      <c r="C725">
        <v>3</v>
      </c>
    </row>
    <row r="726" spans="2:3" x14ac:dyDescent="0.3">
      <c r="B726">
        <v>2</v>
      </c>
      <c r="C726">
        <v>2</v>
      </c>
    </row>
    <row r="727" spans="2:3" x14ac:dyDescent="0.3">
      <c r="B727">
        <v>3</v>
      </c>
      <c r="C727">
        <v>3</v>
      </c>
    </row>
    <row r="728" spans="2:3" x14ac:dyDescent="0.3">
      <c r="B728">
        <v>2</v>
      </c>
      <c r="C728">
        <v>3</v>
      </c>
    </row>
    <row r="729" spans="2:3" x14ac:dyDescent="0.3">
      <c r="B729">
        <v>2</v>
      </c>
      <c r="C729">
        <v>2</v>
      </c>
    </row>
    <row r="730" spans="2:3" x14ac:dyDescent="0.3">
      <c r="B730">
        <v>3</v>
      </c>
      <c r="C730">
        <v>3</v>
      </c>
    </row>
    <row r="731" spans="2:3" x14ac:dyDescent="0.3">
      <c r="B731">
        <v>3</v>
      </c>
      <c r="C731">
        <v>3</v>
      </c>
    </row>
    <row r="732" spans="2:3" x14ac:dyDescent="0.3">
      <c r="B732">
        <v>4</v>
      </c>
      <c r="C732">
        <v>3</v>
      </c>
    </row>
    <row r="733" spans="2:3" x14ac:dyDescent="0.3">
      <c r="B733">
        <v>3</v>
      </c>
      <c r="C733">
        <v>1</v>
      </c>
    </row>
    <row r="734" spans="2:3" x14ac:dyDescent="0.3">
      <c r="B734">
        <v>4</v>
      </c>
      <c r="C734">
        <v>4</v>
      </c>
    </row>
    <row r="735" spans="2:3" x14ac:dyDescent="0.3">
      <c r="B735">
        <v>3</v>
      </c>
      <c r="C735">
        <v>5</v>
      </c>
    </row>
    <row r="736" spans="2:3" x14ac:dyDescent="0.3">
      <c r="B736">
        <v>2</v>
      </c>
      <c r="C736">
        <v>4</v>
      </c>
    </row>
    <row r="737" spans="2:3" x14ac:dyDescent="0.3">
      <c r="B737">
        <v>1</v>
      </c>
      <c r="C737">
        <v>3</v>
      </c>
    </row>
    <row r="738" spans="2:3" x14ac:dyDescent="0.3">
      <c r="B738">
        <v>2</v>
      </c>
      <c r="C738">
        <v>4</v>
      </c>
    </row>
    <row r="739" spans="2:3" x14ac:dyDescent="0.3">
      <c r="B739">
        <v>4</v>
      </c>
      <c r="C739">
        <v>3</v>
      </c>
    </row>
    <row r="740" spans="2:3" x14ac:dyDescent="0.3">
      <c r="B740">
        <v>4</v>
      </c>
      <c r="C740">
        <v>3</v>
      </c>
    </row>
    <row r="741" spans="2:3" x14ac:dyDescent="0.3">
      <c r="B741">
        <v>4</v>
      </c>
      <c r="C741">
        <v>2</v>
      </c>
    </row>
    <row r="742" spans="2:3" x14ac:dyDescent="0.3">
      <c r="B742">
        <v>3</v>
      </c>
      <c r="C742">
        <v>3</v>
      </c>
    </row>
    <row r="743" spans="2:3" x14ac:dyDescent="0.3">
      <c r="B743">
        <v>3</v>
      </c>
      <c r="C743">
        <v>4</v>
      </c>
    </row>
    <row r="744" spans="2:3" x14ac:dyDescent="0.3">
      <c r="B744">
        <v>3</v>
      </c>
      <c r="C744">
        <v>1</v>
      </c>
    </row>
    <row r="745" spans="2:3" x14ac:dyDescent="0.3">
      <c r="B745">
        <v>4</v>
      </c>
      <c r="C745">
        <v>1</v>
      </c>
    </row>
    <row r="746" spans="2:3" x14ac:dyDescent="0.3">
      <c r="B746">
        <v>3</v>
      </c>
      <c r="C746">
        <v>3</v>
      </c>
    </row>
    <row r="747" spans="2:3" x14ac:dyDescent="0.3">
      <c r="B747">
        <v>3</v>
      </c>
      <c r="C747">
        <v>3</v>
      </c>
    </row>
    <row r="748" spans="2:3" x14ac:dyDescent="0.3">
      <c r="B748">
        <v>3</v>
      </c>
      <c r="C748">
        <v>2</v>
      </c>
    </row>
    <row r="749" spans="2:3" x14ac:dyDescent="0.3">
      <c r="B749">
        <v>4</v>
      </c>
      <c r="C749">
        <v>4</v>
      </c>
    </row>
    <row r="750" spans="2:3" x14ac:dyDescent="0.3">
      <c r="B750">
        <v>2</v>
      </c>
      <c r="C750">
        <v>1</v>
      </c>
    </row>
    <row r="751" spans="2:3" x14ac:dyDescent="0.3">
      <c r="B751">
        <v>2</v>
      </c>
      <c r="C751">
        <v>5</v>
      </c>
    </row>
    <row r="752" spans="2:3" x14ac:dyDescent="0.3">
      <c r="B752">
        <v>2</v>
      </c>
      <c r="C752">
        <v>2</v>
      </c>
    </row>
    <row r="753" spans="2:3" x14ac:dyDescent="0.3">
      <c r="B753">
        <v>4</v>
      </c>
      <c r="C753">
        <v>3</v>
      </c>
    </row>
    <row r="754" spans="2:3" x14ac:dyDescent="0.3">
      <c r="B754">
        <v>4</v>
      </c>
      <c r="C754">
        <v>1</v>
      </c>
    </row>
    <row r="755" spans="2:3" x14ac:dyDescent="0.3">
      <c r="B755">
        <v>3</v>
      </c>
      <c r="C755">
        <v>1</v>
      </c>
    </row>
    <row r="756" spans="2:3" x14ac:dyDescent="0.3">
      <c r="B756">
        <v>4</v>
      </c>
      <c r="C756">
        <v>3</v>
      </c>
    </row>
    <row r="757" spans="2:3" x14ac:dyDescent="0.3">
      <c r="B757">
        <v>1</v>
      </c>
      <c r="C757">
        <v>3</v>
      </c>
    </row>
    <row r="758" spans="2:3" x14ac:dyDescent="0.3">
      <c r="B758">
        <v>4</v>
      </c>
      <c r="C758">
        <v>4</v>
      </c>
    </row>
    <row r="759" spans="2:3" x14ac:dyDescent="0.3">
      <c r="B759">
        <v>3</v>
      </c>
      <c r="C759">
        <v>3</v>
      </c>
    </row>
    <row r="760" spans="2:3" x14ac:dyDescent="0.3">
      <c r="B760">
        <v>2</v>
      </c>
      <c r="C760">
        <v>5</v>
      </c>
    </row>
    <row r="761" spans="2:3" x14ac:dyDescent="0.3">
      <c r="B761">
        <v>4</v>
      </c>
      <c r="C761">
        <v>3</v>
      </c>
    </row>
    <row r="762" spans="2:3" x14ac:dyDescent="0.3">
      <c r="B762">
        <v>4</v>
      </c>
      <c r="C762">
        <v>4</v>
      </c>
    </row>
    <row r="763" spans="2:3" x14ac:dyDescent="0.3">
      <c r="B763">
        <v>2</v>
      </c>
      <c r="C763">
        <v>2</v>
      </c>
    </row>
    <row r="764" spans="2:3" x14ac:dyDescent="0.3">
      <c r="B764">
        <v>3</v>
      </c>
      <c r="C764">
        <v>3</v>
      </c>
    </row>
    <row r="765" spans="2:3" x14ac:dyDescent="0.3">
      <c r="B765">
        <v>4</v>
      </c>
      <c r="C765">
        <v>4</v>
      </c>
    </row>
    <row r="766" spans="2:3" x14ac:dyDescent="0.3">
      <c r="B766">
        <v>3</v>
      </c>
      <c r="C766">
        <v>3</v>
      </c>
    </row>
    <row r="767" spans="2:3" x14ac:dyDescent="0.3">
      <c r="B767">
        <v>3</v>
      </c>
      <c r="C767">
        <v>3</v>
      </c>
    </row>
    <row r="768" spans="2:3" x14ac:dyDescent="0.3">
      <c r="B768">
        <v>4</v>
      </c>
      <c r="C768">
        <v>1</v>
      </c>
    </row>
    <row r="769" spans="2:3" x14ac:dyDescent="0.3">
      <c r="B769">
        <v>4</v>
      </c>
      <c r="C769">
        <v>2</v>
      </c>
    </row>
    <row r="770" spans="2:3" x14ac:dyDescent="0.3">
      <c r="B770">
        <v>2</v>
      </c>
      <c r="C770">
        <v>4</v>
      </c>
    </row>
    <row r="771" spans="2:3" x14ac:dyDescent="0.3">
      <c r="B771">
        <v>4</v>
      </c>
      <c r="C771">
        <v>3</v>
      </c>
    </row>
    <row r="772" spans="2:3" x14ac:dyDescent="0.3">
      <c r="B772">
        <v>3</v>
      </c>
      <c r="C772">
        <v>3</v>
      </c>
    </row>
    <row r="773" spans="2:3" x14ac:dyDescent="0.3">
      <c r="B773">
        <v>4</v>
      </c>
      <c r="C773">
        <v>4</v>
      </c>
    </row>
    <row r="774" spans="2:3" x14ac:dyDescent="0.3">
      <c r="B774">
        <v>2</v>
      </c>
      <c r="C774">
        <v>4</v>
      </c>
    </row>
    <row r="775" spans="2:3" x14ac:dyDescent="0.3">
      <c r="B775">
        <v>1</v>
      </c>
      <c r="C775">
        <v>3</v>
      </c>
    </row>
    <row r="776" spans="2:3" x14ac:dyDescent="0.3">
      <c r="B776">
        <v>2</v>
      </c>
      <c r="C776">
        <v>2</v>
      </c>
    </row>
    <row r="777" spans="2:3" x14ac:dyDescent="0.3">
      <c r="B777">
        <v>4</v>
      </c>
      <c r="C777">
        <v>3</v>
      </c>
    </row>
    <row r="778" spans="2:3" x14ac:dyDescent="0.3">
      <c r="B778">
        <v>2</v>
      </c>
      <c r="C778">
        <v>3</v>
      </c>
    </row>
    <row r="779" spans="2:3" x14ac:dyDescent="0.3">
      <c r="B779">
        <v>2</v>
      </c>
      <c r="C779">
        <v>2</v>
      </c>
    </row>
    <row r="780" spans="2:3" x14ac:dyDescent="0.3">
      <c r="B780">
        <v>3</v>
      </c>
      <c r="C780">
        <v>4</v>
      </c>
    </row>
    <row r="781" spans="2:3" x14ac:dyDescent="0.3">
      <c r="B781">
        <v>3</v>
      </c>
      <c r="C781">
        <v>2</v>
      </c>
    </row>
    <row r="782" spans="2:3" x14ac:dyDescent="0.3">
      <c r="B782">
        <v>2</v>
      </c>
      <c r="C782">
        <v>4</v>
      </c>
    </row>
    <row r="783" spans="2:3" x14ac:dyDescent="0.3">
      <c r="B783">
        <v>3</v>
      </c>
      <c r="C783">
        <v>3</v>
      </c>
    </row>
    <row r="784" spans="2:3" x14ac:dyDescent="0.3">
      <c r="B784">
        <v>4</v>
      </c>
      <c r="C784">
        <v>3</v>
      </c>
    </row>
    <row r="785" spans="2:3" x14ac:dyDescent="0.3">
      <c r="B785">
        <v>3</v>
      </c>
      <c r="C785">
        <v>4</v>
      </c>
    </row>
    <row r="786" spans="2:3" x14ac:dyDescent="0.3">
      <c r="B786">
        <v>1</v>
      </c>
      <c r="C786">
        <v>4</v>
      </c>
    </row>
    <row r="787" spans="2:3" x14ac:dyDescent="0.3">
      <c r="B787">
        <v>1</v>
      </c>
      <c r="C787">
        <v>1</v>
      </c>
    </row>
    <row r="788" spans="2:3" x14ac:dyDescent="0.3">
      <c r="B788">
        <v>3</v>
      </c>
      <c r="C788">
        <v>4</v>
      </c>
    </row>
    <row r="789" spans="2:3" x14ac:dyDescent="0.3">
      <c r="B789">
        <v>5</v>
      </c>
      <c r="C789">
        <v>4</v>
      </c>
    </row>
    <row r="790" spans="2:3" x14ac:dyDescent="0.3">
      <c r="B790">
        <v>3</v>
      </c>
      <c r="C790">
        <v>3</v>
      </c>
    </row>
    <row r="791" spans="2:3" x14ac:dyDescent="0.3">
      <c r="B791">
        <v>3</v>
      </c>
      <c r="C791">
        <v>1</v>
      </c>
    </row>
    <row r="792" spans="2:3" x14ac:dyDescent="0.3">
      <c r="B792">
        <v>3</v>
      </c>
      <c r="C792">
        <v>1</v>
      </c>
    </row>
    <row r="793" spans="2:3" x14ac:dyDescent="0.3">
      <c r="B793">
        <v>5</v>
      </c>
      <c r="C793">
        <v>4</v>
      </c>
    </row>
    <row r="794" spans="2:3" x14ac:dyDescent="0.3">
      <c r="B794">
        <v>2</v>
      </c>
      <c r="C794">
        <v>1</v>
      </c>
    </row>
    <row r="795" spans="2:3" x14ac:dyDescent="0.3">
      <c r="B795">
        <v>4</v>
      </c>
      <c r="C795">
        <v>4</v>
      </c>
    </row>
    <row r="796" spans="2:3" x14ac:dyDescent="0.3">
      <c r="B796">
        <v>4</v>
      </c>
      <c r="C796">
        <v>5</v>
      </c>
    </row>
    <row r="797" spans="2:3" x14ac:dyDescent="0.3">
      <c r="B797">
        <v>5</v>
      </c>
      <c r="C797">
        <v>3</v>
      </c>
    </row>
    <row r="798" spans="2:3" x14ac:dyDescent="0.3">
      <c r="B798">
        <v>4</v>
      </c>
      <c r="C798">
        <v>3</v>
      </c>
    </row>
    <row r="799" spans="2:3" x14ac:dyDescent="0.3">
      <c r="B799">
        <v>3</v>
      </c>
      <c r="C799">
        <v>4</v>
      </c>
    </row>
    <row r="800" spans="2:3" x14ac:dyDescent="0.3">
      <c r="B800">
        <v>1</v>
      </c>
      <c r="C800">
        <v>4</v>
      </c>
    </row>
    <row r="801" spans="2:3" x14ac:dyDescent="0.3">
      <c r="B801">
        <v>4</v>
      </c>
      <c r="C801">
        <v>3</v>
      </c>
    </row>
    <row r="802" spans="2:3" x14ac:dyDescent="0.3">
      <c r="B802">
        <v>2</v>
      </c>
      <c r="C802">
        <v>3</v>
      </c>
    </row>
    <row r="803" spans="2:3" x14ac:dyDescent="0.3">
      <c r="B803">
        <v>3</v>
      </c>
      <c r="C803">
        <v>3</v>
      </c>
    </row>
    <row r="804" spans="2:3" x14ac:dyDescent="0.3">
      <c r="B804">
        <v>4</v>
      </c>
      <c r="C804">
        <v>4</v>
      </c>
    </row>
    <row r="805" spans="2:3" x14ac:dyDescent="0.3">
      <c r="B805">
        <v>2</v>
      </c>
      <c r="C805">
        <v>4</v>
      </c>
    </row>
    <row r="806" spans="2:3" x14ac:dyDescent="0.3">
      <c r="B806">
        <v>3</v>
      </c>
      <c r="C806">
        <v>1</v>
      </c>
    </row>
    <row r="807" spans="2:3" x14ac:dyDescent="0.3">
      <c r="B807">
        <v>3</v>
      </c>
      <c r="C807">
        <v>1</v>
      </c>
    </row>
    <row r="808" spans="2:3" x14ac:dyDescent="0.3">
      <c r="B808">
        <v>4</v>
      </c>
      <c r="C808">
        <v>2</v>
      </c>
    </row>
    <row r="809" spans="2:3" x14ac:dyDescent="0.3">
      <c r="B809">
        <v>4</v>
      </c>
      <c r="C809">
        <v>1</v>
      </c>
    </row>
    <row r="810" spans="2:3" x14ac:dyDescent="0.3">
      <c r="B810">
        <v>2</v>
      </c>
      <c r="C810">
        <v>2</v>
      </c>
    </row>
    <row r="811" spans="2:3" x14ac:dyDescent="0.3">
      <c r="B811">
        <v>4</v>
      </c>
      <c r="C811">
        <v>3</v>
      </c>
    </row>
    <row r="812" spans="2:3" x14ac:dyDescent="0.3">
      <c r="B812">
        <v>4</v>
      </c>
      <c r="C812">
        <v>2</v>
      </c>
    </row>
    <row r="813" spans="2:3" x14ac:dyDescent="0.3">
      <c r="B813">
        <v>3</v>
      </c>
      <c r="C813">
        <v>2</v>
      </c>
    </row>
    <row r="814" spans="2:3" x14ac:dyDescent="0.3">
      <c r="B814">
        <v>3</v>
      </c>
      <c r="C814">
        <v>4</v>
      </c>
    </row>
    <row r="815" spans="2:3" x14ac:dyDescent="0.3">
      <c r="B815">
        <v>2</v>
      </c>
      <c r="C815">
        <v>3</v>
      </c>
    </row>
    <row r="816" spans="2:3" x14ac:dyDescent="0.3">
      <c r="B816">
        <v>1</v>
      </c>
      <c r="C816">
        <v>2</v>
      </c>
    </row>
    <row r="817" spans="2:3" x14ac:dyDescent="0.3">
      <c r="B817">
        <v>3</v>
      </c>
      <c r="C817">
        <v>3</v>
      </c>
    </row>
    <row r="818" spans="2:3" x14ac:dyDescent="0.3">
      <c r="B818">
        <v>3</v>
      </c>
      <c r="C818">
        <v>4</v>
      </c>
    </row>
    <row r="819" spans="2:3" x14ac:dyDescent="0.3">
      <c r="B819">
        <v>5</v>
      </c>
      <c r="C819">
        <v>2</v>
      </c>
    </row>
    <row r="820" spans="2:3" x14ac:dyDescent="0.3">
      <c r="B820">
        <v>4</v>
      </c>
      <c r="C820">
        <v>3</v>
      </c>
    </row>
    <row r="821" spans="2:3" x14ac:dyDescent="0.3">
      <c r="B821">
        <v>2</v>
      </c>
      <c r="C821">
        <v>3</v>
      </c>
    </row>
    <row r="822" spans="2:3" x14ac:dyDescent="0.3">
      <c r="B822">
        <v>2</v>
      </c>
      <c r="C822">
        <v>3</v>
      </c>
    </row>
    <row r="823" spans="2:3" x14ac:dyDescent="0.3">
      <c r="B823">
        <v>3</v>
      </c>
      <c r="C823">
        <v>5</v>
      </c>
    </row>
    <row r="824" spans="2:3" x14ac:dyDescent="0.3">
      <c r="B824">
        <v>3</v>
      </c>
      <c r="C824">
        <v>3</v>
      </c>
    </row>
    <row r="825" spans="2:3" x14ac:dyDescent="0.3">
      <c r="B825">
        <v>4</v>
      </c>
      <c r="C825">
        <v>3</v>
      </c>
    </row>
    <row r="826" spans="2:3" x14ac:dyDescent="0.3">
      <c r="B826">
        <v>4</v>
      </c>
      <c r="C826">
        <v>3</v>
      </c>
    </row>
    <row r="827" spans="2:3" x14ac:dyDescent="0.3">
      <c r="B827">
        <v>2</v>
      </c>
      <c r="C827">
        <v>1</v>
      </c>
    </row>
    <row r="828" spans="2:3" x14ac:dyDescent="0.3">
      <c r="B828">
        <v>3</v>
      </c>
      <c r="C828">
        <v>4</v>
      </c>
    </row>
    <row r="829" spans="2:3" x14ac:dyDescent="0.3">
      <c r="B829">
        <v>4</v>
      </c>
      <c r="C829">
        <v>4</v>
      </c>
    </row>
    <row r="830" spans="2:3" x14ac:dyDescent="0.3">
      <c r="B830">
        <v>2</v>
      </c>
      <c r="C830">
        <v>1</v>
      </c>
    </row>
    <row r="831" spans="2:3" x14ac:dyDescent="0.3">
      <c r="B831">
        <v>2</v>
      </c>
      <c r="C831">
        <v>1</v>
      </c>
    </row>
    <row r="832" spans="2:3" x14ac:dyDescent="0.3">
      <c r="B832">
        <v>4</v>
      </c>
      <c r="C832">
        <v>4</v>
      </c>
    </row>
    <row r="833" spans="2:3" x14ac:dyDescent="0.3">
      <c r="B833">
        <v>3</v>
      </c>
      <c r="C833">
        <v>2</v>
      </c>
    </row>
    <row r="834" spans="2:3" x14ac:dyDescent="0.3">
      <c r="B834">
        <v>1</v>
      </c>
      <c r="C834">
        <v>3</v>
      </c>
    </row>
    <row r="835" spans="2:3" x14ac:dyDescent="0.3">
      <c r="B835">
        <v>2</v>
      </c>
      <c r="C835">
        <v>3</v>
      </c>
    </row>
    <row r="836" spans="2:3" x14ac:dyDescent="0.3">
      <c r="B836">
        <v>2</v>
      </c>
      <c r="C836">
        <v>4</v>
      </c>
    </row>
    <row r="837" spans="2:3" x14ac:dyDescent="0.3">
      <c r="B837">
        <v>3</v>
      </c>
      <c r="C837">
        <v>4</v>
      </c>
    </row>
    <row r="838" spans="2:3" x14ac:dyDescent="0.3">
      <c r="B838">
        <v>2</v>
      </c>
      <c r="C838">
        <v>1</v>
      </c>
    </row>
    <row r="839" spans="2:3" x14ac:dyDescent="0.3">
      <c r="B839">
        <v>4</v>
      </c>
      <c r="C839">
        <v>1</v>
      </c>
    </row>
    <row r="840" spans="2:3" x14ac:dyDescent="0.3">
      <c r="B840">
        <v>4</v>
      </c>
      <c r="C840">
        <v>4</v>
      </c>
    </row>
    <row r="841" spans="2:3" x14ac:dyDescent="0.3">
      <c r="B841">
        <v>2</v>
      </c>
      <c r="C841">
        <v>4</v>
      </c>
    </row>
    <row r="842" spans="2:3" x14ac:dyDescent="0.3">
      <c r="B842">
        <v>1</v>
      </c>
      <c r="C842">
        <v>3</v>
      </c>
    </row>
    <row r="843" spans="2:3" x14ac:dyDescent="0.3">
      <c r="B843">
        <v>3</v>
      </c>
      <c r="C843">
        <v>3</v>
      </c>
    </row>
    <row r="844" spans="2:3" x14ac:dyDescent="0.3">
      <c r="B844">
        <v>1</v>
      </c>
      <c r="C844">
        <v>3</v>
      </c>
    </row>
    <row r="845" spans="2:3" x14ac:dyDescent="0.3">
      <c r="B845">
        <v>2</v>
      </c>
      <c r="C845">
        <v>3</v>
      </c>
    </row>
    <row r="846" spans="2:3" x14ac:dyDescent="0.3">
      <c r="B846">
        <v>3</v>
      </c>
      <c r="C846">
        <v>3</v>
      </c>
    </row>
    <row r="847" spans="2:3" x14ac:dyDescent="0.3">
      <c r="B847">
        <v>3</v>
      </c>
      <c r="C847">
        <v>3</v>
      </c>
    </row>
    <row r="848" spans="2:3" x14ac:dyDescent="0.3">
      <c r="B848">
        <v>2</v>
      </c>
      <c r="C848">
        <v>2</v>
      </c>
    </row>
    <row r="849" spans="2:3" x14ac:dyDescent="0.3">
      <c r="B849">
        <v>4</v>
      </c>
      <c r="C849">
        <v>4</v>
      </c>
    </row>
    <row r="850" spans="2:3" x14ac:dyDescent="0.3">
      <c r="B850">
        <v>2</v>
      </c>
      <c r="C850">
        <v>4</v>
      </c>
    </row>
    <row r="851" spans="2:3" x14ac:dyDescent="0.3">
      <c r="B851">
        <v>1</v>
      </c>
      <c r="C851">
        <v>2</v>
      </c>
    </row>
    <row r="852" spans="2:3" x14ac:dyDescent="0.3">
      <c r="B852">
        <v>3</v>
      </c>
      <c r="C852">
        <v>3</v>
      </c>
    </row>
    <row r="853" spans="2:3" x14ac:dyDescent="0.3">
      <c r="B853">
        <v>3</v>
      </c>
      <c r="C853">
        <v>3</v>
      </c>
    </row>
    <row r="854" spans="2:3" x14ac:dyDescent="0.3">
      <c r="B854">
        <v>3</v>
      </c>
      <c r="C854">
        <v>4</v>
      </c>
    </row>
    <row r="855" spans="2:3" x14ac:dyDescent="0.3">
      <c r="B855">
        <v>2</v>
      </c>
      <c r="C855">
        <v>3</v>
      </c>
    </row>
    <row r="856" spans="2:3" x14ac:dyDescent="0.3">
      <c r="B856">
        <v>1</v>
      </c>
      <c r="C856">
        <v>3</v>
      </c>
    </row>
    <row r="857" spans="2:3" x14ac:dyDescent="0.3">
      <c r="B857">
        <v>2</v>
      </c>
      <c r="C857">
        <v>4</v>
      </c>
    </row>
    <row r="858" spans="2:3" x14ac:dyDescent="0.3">
      <c r="B858">
        <v>4</v>
      </c>
      <c r="C858">
        <v>3</v>
      </c>
    </row>
    <row r="859" spans="2:3" x14ac:dyDescent="0.3">
      <c r="B859">
        <v>2</v>
      </c>
      <c r="C859">
        <v>2</v>
      </c>
    </row>
    <row r="860" spans="2:3" x14ac:dyDescent="0.3">
      <c r="B860">
        <v>3</v>
      </c>
      <c r="C860">
        <v>3</v>
      </c>
    </row>
    <row r="861" spans="2:3" x14ac:dyDescent="0.3">
      <c r="B861">
        <v>4</v>
      </c>
      <c r="C861">
        <v>4</v>
      </c>
    </row>
    <row r="862" spans="2:3" x14ac:dyDescent="0.3">
      <c r="B862">
        <v>4</v>
      </c>
      <c r="C862">
        <v>3</v>
      </c>
    </row>
    <row r="863" spans="2:3" x14ac:dyDescent="0.3">
      <c r="B863">
        <v>4</v>
      </c>
      <c r="C863">
        <v>4</v>
      </c>
    </row>
    <row r="864" spans="2:3" x14ac:dyDescent="0.3">
      <c r="B864">
        <v>1</v>
      </c>
      <c r="C864">
        <v>3</v>
      </c>
    </row>
    <row r="865" spans="2:3" x14ac:dyDescent="0.3">
      <c r="B865">
        <v>3</v>
      </c>
      <c r="C865">
        <v>1</v>
      </c>
    </row>
    <row r="866" spans="2:3" x14ac:dyDescent="0.3">
      <c r="B866">
        <v>3</v>
      </c>
      <c r="C866">
        <v>1</v>
      </c>
    </row>
    <row r="867" spans="2:3" x14ac:dyDescent="0.3">
      <c r="B867">
        <v>4</v>
      </c>
      <c r="C867">
        <v>4</v>
      </c>
    </row>
    <row r="868" spans="2:3" x14ac:dyDescent="0.3">
      <c r="B868">
        <v>5</v>
      </c>
      <c r="C868">
        <v>2</v>
      </c>
    </row>
    <row r="869" spans="2:3" x14ac:dyDescent="0.3">
      <c r="B869">
        <v>3</v>
      </c>
      <c r="C869">
        <v>4</v>
      </c>
    </row>
    <row r="870" spans="2:3" x14ac:dyDescent="0.3">
      <c r="B870">
        <v>4</v>
      </c>
      <c r="C870">
        <v>2</v>
      </c>
    </row>
    <row r="871" spans="2:3" x14ac:dyDescent="0.3">
      <c r="B871">
        <v>2</v>
      </c>
      <c r="C871">
        <v>4</v>
      </c>
    </row>
    <row r="872" spans="2:3" x14ac:dyDescent="0.3">
      <c r="B872">
        <v>3</v>
      </c>
      <c r="C872">
        <v>3</v>
      </c>
    </row>
    <row r="873" spans="2:3" x14ac:dyDescent="0.3">
      <c r="B873">
        <v>2</v>
      </c>
      <c r="C873">
        <v>1</v>
      </c>
    </row>
    <row r="874" spans="2:3" x14ac:dyDescent="0.3">
      <c r="B874">
        <v>4</v>
      </c>
      <c r="C874">
        <v>3</v>
      </c>
    </row>
    <row r="875" spans="2:3" x14ac:dyDescent="0.3">
      <c r="B875">
        <v>2</v>
      </c>
      <c r="C875">
        <v>3</v>
      </c>
    </row>
    <row r="876" spans="2:3" x14ac:dyDescent="0.3">
      <c r="B876">
        <v>2</v>
      </c>
      <c r="C876">
        <v>1</v>
      </c>
    </row>
    <row r="877" spans="2:3" x14ac:dyDescent="0.3">
      <c r="B877">
        <v>2</v>
      </c>
      <c r="C877">
        <v>3</v>
      </c>
    </row>
    <row r="878" spans="2:3" x14ac:dyDescent="0.3">
      <c r="B878">
        <v>1</v>
      </c>
      <c r="C878">
        <v>4</v>
      </c>
    </row>
    <row r="879" spans="2:3" x14ac:dyDescent="0.3">
      <c r="B879">
        <v>4</v>
      </c>
      <c r="C879">
        <v>3</v>
      </c>
    </row>
    <row r="880" spans="2:3" x14ac:dyDescent="0.3">
      <c r="B880">
        <v>1</v>
      </c>
      <c r="C880">
        <v>3</v>
      </c>
    </row>
    <row r="881" spans="2:3" x14ac:dyDescent="0.3">
      <c r="B881">
        <v>3</v>
      </c>
      <c r="C881">
        <v>2</v>
      </c>
    </row>
    <row r="882" spans="2:3" x14ac:dyDescent="0.3">
      <c r="B882">
        <v>4</v>
      </c>
      <c r="C882">
        <v>4</v>
      </c>
    </row>
    <row r="883" spans="2:3" x14ac:dyDescent="0.3">
      <c r="B883">
        <v>4</v>
      </c>
      <c r="C883">
        <v>2</v>
      </c>
    </row>
    <row r="884" spans="2:3" x14ac:dyDescent="0.3">
      <c r="B884">
        <v>3</v>
      </c>
      <c r="C884">
        <v>3</v>
      </c>
    </row>
    <row r="885" spans="2:3" x14ac:dyDescent="0.3">
      <c r="B885">
        <v>3</v>
      </c>
      <c r="C885">
        <v>4</v>
      </c>
    </row>
    <row r="886" spans="2:3" x14ac:dyDescent="0.3">
      <c r="B886">
        <v>1</v>
      </c>
      <c r="C886">
        <v>1</v>
      </c>
    </row>
    <row r="887" spans="2:3" x14ac:dyDescent="0.3">
      <c r="B887">
        <v>4</v>
      </c>
      <c r="C887">
        <v>2</v>
      </c>
    </row>
    <row r="888" spans="2:3" x14ac:dyDescent="0.3">
      <c r="B888">
        <v>4</v>
      </c>
      <c r="C888">
        <v>4</v>
      </c>
    </row>
    <row r="889" spans="2:3" x14ac:dyDescent="0.3">
      <c r="B889">
        <v>3</v>
      </c>
      <c r="C889">
        <v>3</v>
      </c>
    </row>
    <row r="890" spans="2:3" x14ac:dyDescent="0.3">
      <c r="B890">
        <v>1</v>
      </c>
      <c r="C890">
        <v>3</v>
      </c>
    </row>
    <row r="891" spans="2:3" x14ac:dyDescent="0.3">
      <c r="B891">
        <v>3</v>
      </c>
      <c r="C891">
        <v>1</v>
      </c>
    </row>
    <row r="892" spans="2:3" x14ac:dyDescent="0.3">
      <c r="B892">
        <v>3</v>
      </c>
      <c r="C892">
        <v>4</v>
      </c>
    </row>
    <row r="893" spans="2:3" x14ac:dyDescent="0.3">
      <c r="B893">
        <v>2</v>
      </c>
      <c r="C893">
        <v>1</v>
      </c>
    </row>
    <row r="894" spans="2:3" x14ac:dyDescent="0.3">
      <c r="B894">
        <v>2</v>
      </c>
      <c r="C894">
        <v>4</v>
      </c>
    </row>
    <row r="895" spans="2:3" x14ac:dyDescent="0.3">
      <c r="B895">
        <v>4</v>
      </c>
      <c r="C895">
        <v>3</v>
      </c>
    </row>
    <row r="896" spans="2:3" x14ac:dyDescent="0.3">
      <c r="B896">
        <v>4</v>
      </c>
      <c r="C896">
        <v>4</v>
      </c>
    </row>
    <row r="897" spans="2:3" x14ac:dyDescent="0.3">
      <c r="B897">
        <v>1</v>
      </c>
      <c r="C897">
        <v>3</v>
      </c>
    </row>
    <row r="898" spans="2:3" x14ac:dyDescent="0.3">
      <c r="B898">
        <v>3</v>
      </c>
      <c r="C898">
        <v>4</v>
      </c>
    </row>
    <row r="899" spans="2:3" x14ac:dyDescent="0.3">
      <c r="B899">
        <v>3</v>
      </c>
      <c r="C899">
        <v>4</v>
      </c>
    </row>
    <row r="900" spans="2:3" x14ac:dyDescent="0.3">
      <c r="B900">
        <v>1</v>
      </c>
      <c r="C900">
        <v>3</v>
      </c>
    </row>
    <row r="901" spans="2:3" x14ac:dyDescent="0.3">
      <c r="B901">
        <v>2</v>
      </c>
      <c r="C901">
        <v>2</v>
      </c>
    </row>
    <row r="902" spans="2:3" x14ac:dyDescent="0.3">
      <c r="B902">
        <v>2</v>
      </c>
      <c r="C902">
        <v>3</v>
      </c>
    </row>
    <row r="903" spans="2:3" x14ac:dyDescent="0.3">
      <c r="B903">
        <v>3</v>
      </c>
      <c r="C903">
        <v>3</v>
      </c>
    </row>
    <row r="904" spans="2:3" x14ac:dyDescent="0.3">
      <c r="B904">
        <v>4</v>
      </c>
      <c r="C904">
        <v>3</v>
      </c>
    </row>
    <row r="905" spans="2:3" x14ac:dyDescent="0.3">
      <c r="B905">
        <v>3</v>
      </c>
      <c r="C905">
        <v>3</v>
      </c>
    </row>
    <row r="906" spans="2:3" x14ac:dyDescent="0.3">
      <c r="B906">
        <v>4</v>
      </c>
      <c r="C906">
        <v>3</v>
      </c>
    </row>
    <row r="907" spans="2:3" x14ac:dyDescent="0.3">
      <c r="B907">
        <v>4</v>
      </c>
      <c r="C907">
        <v>3</v>
      </c>
    </row>
    <row r="908" spans="2:3" x14ac:dyDescent="0.3">
      <c r="B908">
        <v>4</v>
      </c>
      <c r="C908">
        <v>4</v>
      </c>
    </row>
    <row r="909" spans="2:3" x14ac:dyDescent="0.3">
      <c r="B909">
        <v>3</v>
      </c>
      <c r="C909">
        <v>2</v>
      </c>
    </row>
    <row r="910" spans="2:3" x14ac:dyDescent="0.3">
      <c r="B910">
        <v>2</v>
      </c>
      <c r="C910">
        <v>2</v>
      </c>
    </row>
    <row r="911" spans="2:3" x14ac:dyDescent="0.3">
      <c r="B911">
        <v>1</v>
      </c>
      <c r="C911">
        <v>3</v>
      </c>
    </row>
    <row r="912" spans="2:3" x14ac:dyDescent="0.3">
      <c r="B912">
        <v>4</v>
      </c>
      <c r="C912">
        <v>2</v>
      </c>
    </row>
    <row r="913" spans="2:3" x14ac:dyDescent="0.3">
      <c r="B913">
        <v>2</v>
      </c>
      <c r="C913">
        <v>2</v>
      </c>
    </row>
    <row r="914" spans="2:3" x14ac:dyDescent="0.3">
      <c r="B914">
        <v>3</v>
      </c>
      <c r="C914">
        <v>3</v>
      </c>
    </row>
    <row r="915" spans="2:3" x14ac:dyDescent="0.3">
      <c r="B915">
        <v>4</v>
      </c>
      <c r="C915">
        <v>4</v>
      </c>
    </row>
    <row r="916" spans="2:3" x14ac:dyDescent="0.3">
      <c r="B916">
        <v>4</v>
      </c>
      <c r="C916">
        <v>3</v>
      </c>
    </row>
    <row r="917" spans="2:3" x14ac:dyDescent="0.3">
      <c r="B917">
        <v>4</v>
      </c>
      <c r="C917">
        <v>3</v>
      </c>
    </row>
    <row r="918" spans="2:3" x14ac:dyDescent="0.3">
      <c r="B918">
        <v>4</v>
      </c>
      <c r="C918">
        <v>1</v>
      </c>
    </row>
    <row r="919" spans="2:3" x14ac:dyDescent="0.3">
      <c r="B919">
        <v>3</v>
      </c>
      <c r="C919">
        <v>4</v>
      </c>
    </row>
    <row r="920" spans="2:3" x14ac:dyDescent="0.3">
      <c r="B920">
        <v>2</v>
      </c>
      <c r="C920">
        <v>4</v>
      </c>
    </row>
    <row r="921" spans="2:3" x14ac:dyDescent="0.3">
      <c r="B921">
        <v>4</v>
      </c>
      <c r="C921">
        <v>2</v>
      </c>
    </row>
    <row r="922" spans="2:3" x14ac:dyDescent="0.3">
      <c r="B922">
        <v>3</v>
      </c>
      <c r="C922">
        <v>2</v>
      </c>
    </row>
    <row r="923" spans="2:3" x14ac:dyDescent="0.3">
      <c r="B923">
        <v>3</v>
      </c>
      <c r="C923">
        <v>3</v>
      </c>
    </row>
    <row r="924" spans="2:3" x14ac:dyDescent="0.3">
      <c r="B924">
        <v>2</v>
      </c>
      <c r="C924">
        <v>3</v>
      </c>
    </row>
    <row r="925" spans="2:3" x14ac:dyDescent="0.3">
      <c r="B925">
        <v>3</v>
      </c>
      <c r="C925">
        <v>1</v>
      </c>
    </row>
    <row r="926" spans="2:3" x14ac:dyDescent="0.3">
      <c r="B926">
        <v>3</v>
      </c>
      <c r="C926">
        <v>4</v>
      </c>
    </row>
    <row r="927" spans="2:3" x14ac:dyDescent="0.3">
      <c r="B927">
        <v>2</v>
      </c>
      <c r="C927">
        <v>1</v>
      </c>
    </row>
    <row r="928" spans="2:3" x14ac:dyDescent="0.3">
      <c r="B928">
        <v>1</v>
      </c>
      <c r="C928">
        <v>2</v>
      </c>
    </row>
    <row r="929" spans="2:3" x14ac:dyDescent="0.3">
      <c r="B929">
        <v>2</v>
      </c>
      <c r="C929">
        <v>3</v>
      </c>
    </row>
    <row r="930" spans="2:3" x14ac:dyDescent="0.3">
      <c r="B930">
        <v>2</v>
      </c>
      <c r="C930">
        <v>3</v>
      </c>
    </row>
    <row r="931" spans="2:3" x14ac:dyDescent="0.3">
      <c r="B931">
        <v>3</v>
      </c>
      <c r="C931">
        <v>3</v>
      </c>
    </row>
    <row r="932" spans="2:3" x14ac:dyDescent="0.3">
      <c r="B932">
        <v>4</v>
      </c>
      <c r="C932">
        <v>2</v>
      </c>
    </row>
    <row r="933" spans="2:3" x14ac:dyDescent="0.3">
      <c r="B933">
        <v>4</v>
      </c>
      <c r="C933">
        <v>1</v>
      </c>
    </row>
    <row r="934" spans="2:3" x14ac:dyDescent="0.3">
      <c r="B934">
        <v>3</v>
      </c>
      <c r="C934">
        <v>3</v>
      </c>
    </row>
    <row r="935" spans="2:3" x14ac:dyDescent="0.3">
      <c r="B935">
        <v>3</v>
      </c>
      <c r="C935">
        <v>4</v>
      </c>
    </row>
    <row r="936" spans="2:3" x14ac:dyDescent="0.3">
      <c r="B936">
        <v>4</v>
      </c>
      <c r="C936">
        <v>2</v>
      </c>
    </row>
    <row r="937" spans="2:3" x14ac:dyDescent="0.3">
      <c r="B937">
        <v>3</v>
      </c>
      <c r="C937">
        <v>1</v>
      </c>
    </row>
    <row r="938" spans="2:3" x14ac:dyDescent="0.3">
      <c r="B938">
        <v>4</v>
      </c>
      <c r="C938">
        <v>4</v>
      </c>
    </row>
    <row r="939" spans="2:3" x14ac:dyDescent="0.3">
      <c r="B939">
        <v>4</v>
      </c>
      <c r="C939">
        <v>3</v>
      </c>
    </row>
    <row r="940" spans="2:3" x14ac:dyDescent="0.3">
      <c r="B940">
        <v>2</v>
      </c>
      <c r="C940">
        <v>3</v>
      </c>
    </row>
    <row r="941" spans="2:3" x14ac:dyDescent="0.3">
      <c r="B941">
        <v>1</v>
      </c>
      <c r="C941">
        <v>3</v>
      </c>
    </row>
    <row r="942" spans="2:3" x14ac:dyDescent="0.3">
      <c r="B942">
        <v>2</v>
      </c>
      <c r="C942">
        <v>4</v>
      </c>
    </row>
    <row r="943" spans="2:3" x14ac:dyDescent="0.3">
      <c r="B943">
        <v>4</v>
      </c>
      <c r="C943">
        <v>2</v>
      </c>
    </row>
    <row r="944" spans="2:3" x14ac:dyDescent="0.3">
      <c r="B944">
        <v>1</v>
      </c>
      <c r="C944">
        <v>3</v>
      </c>
    </row>
    <row r="945" spans="2:3" x14ac:dyDescent="0.3">
      <c r="B945">
        <v>3</v>
      </c>
      <c r="C945">
        <v>3</v>
      </c>
    </row>
    <row r="946" spans="2:3" x14ac:dyDescent="0.3">
      <c r="B946">
        <v>1</v>
      </c>
      <c r="C946">
        <v>1</v>
      </c>
    </row>
    <row r="947" spans="2:3" x14ac:dyDescent="0.3">
      <c r="B947">
        <v>3</v>
      </c>
      <c r="C947">
        <v>2</v>
      </c>
    </row>
    <row r="948" spans="2:3" x14ac:dyDescent="0.3">
      <c r="B948">
        <v>1</v>
      </c>
      <c r="C948">
        <v>4</v>
      </c>
    </row>
    <row r="949" spans="2:3" x14ac:dyDescent="0.3">
      <c r="B949">
        <v>3</v>
      </c>
      <c r="C949">
        <v>4</v>
      </c>
    </row>
    <row r="950" spans="2:3" x14ac:dyDescent="0.3">
      <c r="B950">
        <v>3</v>
      </c>
      <c r="C950">
        <v>2</v>
      </c>
    </row>
    <row r="951" spans="2:3" x14ac:dyDescent="0.3">
      <c r="B951">
        <v>2</v>
      </c>
      <c r="C951">
        <v>3</v>
      </c>
    </row>
    <row r="952" spans="2:3" x14ac:dyDescent="0.3">
      <c r="B952">
        <v>2</v>
      </c>
      <c r="C952">
        <v>3</v>
      </c>
    </row>
    <row r="953" spans="2:3" x14ac:dyDescent="0.3">
      <c r="B953">
        <v>3</v>
      </c>
      <c r="C953">
        <v>1</v>
      </c>
    </row>
    <row r="954" spans="2:3" x14ac:dyDescent="0.3">
      <c r="B954">
        <v>4</v>
      </c>
      <c r="C954">
        <v>4</v>
      </c>
    </row>
    <row r="955" spans="2:3" x14ac:dyDescent="0.3">
      <c r="B955">
        <v>4</v>
      </c>
      <c r="C955">
        <v>4</v>
      </c>
    </row>
    <row r="956" spans="2:3" x14ac:dyDescent="0.3">
      <c r="B956">
        <v>3</v>
      </c>
      <c r="C956">
        <v>3</v>
      </c>
    </row>
    <row r="957" spans="2:3" x14ac:dyDescent="0.3">
      <c r="B957">
        <v>4</v>
      </c>
      <c r="C957">
        <v>5</v>
      </c>
    </row>
    <row r="958" spans="2:3" x14ac:dyDescent="0.3">
      <c r="B958">
        <v>3</v>
      </c>
      <c r="C958">
        <v>3</v>
      </c>
    </row>
    <row r="959" spans="2:3" x14ac:dyDescent="0.3">
      <c r="B959">
        <v>2</v>
      </c>
      <c r="C959">
        <v>4</v>
      </c>
    </row>
    <row r="960" spans="2:3" x14ac:dyDescent="0.3">
      <c r="B960">
        <v>4</v>
      </c>
      <c r="C960">
        <v>4</v>
      </c>
    </row>
    <row r="961" spans="2:3" x14ac:dyDescent="0.3">
      <c r="B961">
        <v>3</v>
      </c>
      <c r="C961">
        <v>2</v>
      </c>
    </row>
    <row r="962" spans="2:3" x14ac:dyDescent="0.3">
      <c r="B962">
        <v>4</v>
      </c>
      <c r="C962">
        <v>3</v>
      </c>
    </row>
    <row r="963" spans="2:3" x14ac:dyDescent="0.3">
      <c r="B963">
        <v>3</v>
      </c>
      <c r="C963">
        <v>1</v>
      </c>
    </row>
    <row r="964" spans="2:3" x14ac:dyDescent="0.3">
      <c r="B964">
        <v>3</v>
      </c>
      <c r="C964">
        <v>4</v>
      </c>
    </row>
    <row r="965" spans="2:3" x14ac:dyDescent="0.3">
      <c r="B965">
        <v>3</v>
      </c>
      <c r="C965">
        <v>5</v>
      </c>
    </row>
    <row r="966" spans="2:3" x14ac:dyDescent="0.3">
      <c r="B966">
        <v>3</v>
      </c>
      <c r="C966">
        <v>1</v>
      </c>
    </row>
    <row r="967" spans="2:3" x14ac:dyDescent="0.3">
      <c r="B967">
        <v>3</v>
      </c>
      <c r="C967">
        <v>3</v>
      </c>
    </row>
    <row r="968" spans="2:3" x14ac:dyDescent="0.3">
      <c r="B968">
        <v>4</v>
      </c>
      <c r="C968">
        <v>2</v>
      </c>
    </row>
    <row r="969" spans="2:3" x14ac:dyDescent="0.3">
      <c r="B969">
        <v>3</v>
      </c>
      <c r="C969">
        <v>3</v>
      </c>
    </row>
    <row r="970" spans="2:3" x14ac:dyDescent="0.3">
      <c r="B970">
        <v>4</v>
      </c>
      <c r="C970">
        <v>3</v>
      </c>
    </row>
    <row r="971" spans="2:3" x14ac:dyDescent="0.3">
      <c r="B971">
        <v>3</v>
      </c>
      <c r="C971">
        <v>4</v>
      </c>
    </row>
    <row r="972" spans="2:3" x14ac:dyDescent="0.3">
      <c r="B972">
        <v>3</v>
      </c>
      <c r="C972">
        <v>2</v>
      </c>
    </row>
    <row r="973" spans="2:3" x14ac:dyDescent="0.3">
      <c r="B973">
        <v>4</v>
      </c>
      <c r="C973">
        <v>1</v>
      </c>
    </row>
    <row r="974" spans="2:3" x14ac:dyDescent="0.3">
      <c r="B974">
        <v>3</v>
      </c>
      <c r="C974">
        <v>4</v>
      </c>
    </row>
    <row r="975" spans="2:3" x14ac:dyDescent="0.3">
      <c r="B975">
        <v>5</v>
      </c>
      <c r="C975">
        <v>1</v>
      </c>
    </row>
    <row r="976" spans="2:3" x14ac:dyDescent="0.3">
      <c r="B976">
        <v>3</v>
      </c>
      <c r="C976">
        <v>3</v>
      </c>
    </row>
    <row r="977" spans="2:3" x14ac:dyDescent="0.3">
      <c r="B977">
        <v>4</v>
      </c>
      <c r="C977">
        <v>3</v>
      </c>
    </row>
    <row r="978" spans="2:3" x14ac:dyDescent="0.3">
      <c r="B978">
        <v>4</v>
      </c>
      <c r="C978">
        <v>2</v>
      </c>
    </row>
    <row r="979" spans="2:3" x14ac:dyDescent="0.3">
      <c r="B979">
        <v>3</v>
      </c>
      <c r="C979">
        <v>3</v>
      </c>
    </row>
    <row r="980" spans="2:3" x14ac:dyDescent="0.3">
      <c r="B980">
        <v>3</v>
      </c>
      <c r="C980">
        <v>3</v>
      </c>
    </row>
    <row r="981" spans="2:3" x14ac:dyDescent="0.3">
      <c r="B981">
        <v>5</v>
      </c>
      <c r="C981">
        <v>4</v>
      </c>
    </row>
    <row r="982" spans="2:3" x14ac:dyDescent="0.3">
      <c r="B982">
        <v>4</v>
      </c>
      <c r="C982">
        <v>4</v>
      </c>
    </row>
    <row r="983" spans="2:3" x14ac:dyDescent="0.3">
      <c r="B983">
        <v>3</v>
      </c>
      <c r="C983">
        <v>4</v>
      </c>
    </row>
    <row r="984" spans="2:3" x14ac:dyDescent="0.3">
      <c r="B984">
        <v>4</v>
      </c>
      <c r="C984">
        <v>4</v>
      </c>
    </row>
    <row r="985" spans="2:3" x14ac:dyDescent="0.3">
      <c r="B985">
        <v>1</v>
      </c>
      <c r="C985">
        <v>4</v>
      </c>
    </row>
    <row r="986" spans="2:3" x14ac:dyDescent="0.3">
      <c r="B986">
        <v>3</v>
      </c>
      <c r="C986">
        <v>3</v>
      </c>
    </row>
    <row r="987" spans="2:3" x14ac:dyDescent="0.3">
      <c r="B987">
        <v>3</v>
      </c>
      <c r="C987">
        <v>2</v>
      </c>
    </row>
    <row r="988" spans="2:3" x14ac:dyDescent="0.3">
      <c r="B988">
        <v>2</v>
      </c>
      <c r="C988">
        <v>3</v>
      </c>
    </row>
    <row r="989" spans="2:3" x14ac:dyDescent="0.3">
      <c r="B989">
        <v>4</v>
      </c>
      <c r="C989">
        <v>3</v>
      </c>
    </row>
    <row r="990" spans="2:3" x14ac:dyDescent="0.3">
      <c r="B990">
        <v>2</v>
      </c>
      <c r="C990">
        <v>1</v>
      </c>
    </row>
    <row r="991" spans="2:3" x14ac:dyDescent="0.3">
      <c r="B991">
        <v>5</v>
      </c>
      <c r="C991">
        <v>4</v>
      </c>
    </row>
    <row r="992" spans="2:3" x14ac:dyDescent="0.3">
      <c r="B992">
        <v>3</v>
      </c>
      <c r="C992">
        <v>3</v>
      </c>
    </row>
    <row r="993" spans="2:3" x14ac:dyDescent="0.3">
      <c r="B993">
        <v>3</v>
      </c>
      <c r="C993">
        <v>4</v>
      </c>
    </row>
    <row r="994" spans="2:3" x14ac:dyDescent="0.3">
      <c r="B994">
        <v>5</v>
      </c>
      <c r="C994">
        <v>3</v>
      </c>
    </row>
    <row r="995" spans="2:3" x14ac:dyDescent="0.3">
      <c r="B995">
        <v>4</v>
      </c>
      <c r="C995">
        <v>3</v>
      </c>
    </row>
    <row r="996" spans="2:3" x14ac:dyDescent="0.3">
      <c r="B996">
        <v>4</v>
      </c>
      <c r="C996">
        <v>1</v>
      </c>
    </row>
    <row r="997" spans="2:3" x14ac:dyDescent="0.3">
      <c r="B997">
        <v>3</v>
      </c>
      <c r="C997">
        <v>3</v>
      </c>
    </row>
    <row r="998" spans="2:3" x14ac:dyDescent="0.3">
      <c r="B998">
        <v>3</v>
      </c>
      <c r="C998">
        <v>1</v>
      </c>
    </row>
    <row r="999" spans="2:3" x14ac:dyDescent="0.3">
      <c r="B999">
        <v>2</v>
      </c>
      <c r="C999">
        <v>4</v>
      </c>
    </row>
    <row r="1000" spans="2:3" x14ac:dyDescent="0.3">
      <c r="B1000">
        <v>4</v>
      </c>
      <c r="C1000">
        <v>2</v>
      </c>
    </row>
    <row r="1001" spans="2:3" x14ac:dyDescent="0.3">
      <c r="B1001">
        <v>3</v>
      </c>
      <c r="C1001">
        <v>3</v>
      </c>
    </row>
    <row r="1002" spans="2:3" x14ac:dyDescent="0.3">
      <c r="B1002">
        <v>2</v>
      </c>
      <c r="C1002">
        <v>1</v>
      </c>
    </row>
    <row r="1003" spans="2:3" x14ac:dyDescent="0.3">
      <c r="B1003">
        <v>3</v>
      </c>
      <c r="C1003">
        <v>1</v>
      </c>
    </row>
    <row r="1004" spans="2:3" x14ac:dyDescent="0.3">
      <c r="B1004">
        <v>3</v>
      </c>
      <c r="C1004">
        <v>3</v>
      </c>
    </row>
    <row r="1005" spans="2:3" x14ac:dyDescent="0.3">
      <c r="B1005">
        <v>2</v>
      </c>
      <c r="C1005">
        <v>4</v>
      </c>
    </row>
    <row r="1006" spans="2:3" x14ac:dyDescent="0.3">
      <c r="B1006">
        <v>3</v>
      </c>
      <c r="C1006">
        <v>3</v>
      </c>
    </row>
    <row r="1007" spans="2:3" x14ac:dyDescent="0.3">
      <c r="B1007">
        <v>4</v>
      </c>
      <c r="C1007">
        <v>1</v>
      </c>
    </row>
    <row r="1008" spans="2:3" x14ac:dyDescent="0.3">
      <c r="B1008">
        <v>3</v>
      </c>
      <c r="C1008">
        <v>4</v>
      </c>
    </row>
    <row r="1009" spans="2:3" x14ac:dyDescent="0.3">
      <c r="B1009">
        <v>5</v>
      </c>
      <c r="C1009">
        <v>3</v>
      </c>
    </row>
    <row r="1010" spans="2:3" x14ac:dyDescent="0.3">
      <c r="B1010">
        <v>2</v>
      </c>
      <c r="C1010">
        <v>2</v>
      </c>
    </row>
    <row r="1011" spans="2:3" x14ac:dyDescent="0.3">
      <c r="B1011">
        <v>4</v>
      </c>
      <c r="C1011">
        <v>3</v>
      </c>
    </row>
    <row r="1012" spans="2:3" x14ac:dyDescent="0.3">
      <c r="B1012">
        <v>1</v>
      </c>
      <c r="C1012">
        <v>4</v>
      </c>
    </row>
    <row r="1013" spans="2:3" x14ac:dyDescent="0.3">
      <c r="B1013">
        <v>3</v>
      </c>
      <c r="C1013">
        <v>3</v>
      </c>
    </row>
    <row r="1014" spans="2:3" x14ac:dyDescent="0.3">
      <c r="B1014">
        <v>3</v>
      </c>
      <c r="C1014">
        <v>1</v>
      </c>
    </row>
    <row r="1015" spans="2:3" x14ac:dyDescent="0.3">
      <c r="B1015">
        <v>3</v>
      </c>
      <c r="C1015">
        <v>4</v>
      </c>
    </row>
    <row r="1016" spans="2:3" x14ac:dyDescent="0.3">
      <c r="B1016">
        <v>3</v>
      </c>
      <c r="C1016">
        <v>1</v>
      </c>
    </row>
    <row r="1017" spans="2:3" x14ac:dyDescent="0.3">
      <c r="B1017">
        <v>3</v>
      </c>
      <c r="C1017">
        <v>3</v>
      </c>
    </row>
    <row r="1018" spans="2:3" x14ac:dyDescent="0.3">
      <c r="B1018">
        <v>3</v>
      </c>
      <c r="C1018">
        <v>3</v>
      </c>
    </row>
    <row r="1019" spans="2:3" x14ac:dyDescent="0.3">
      <c r="B1019">
        <v>4</v>
      </c>
      <c r="C1019">
        <v>3</v>
      </c>
    </row>
    <row r="1020" spans="2:3" x14ac:dyDescent="0.3">
      <c r="B1020">
        <v>2</v>
      </c>
      <c r="C1020">
        <v>4</v>
      </c>
    </row>
    <row r="1021" spans="2:3" x14ac:dyDescent="0.3">
      <c r="B1021">
        <v>4</v>
      </c>
      <c r="C1021">
        <v>2</v>
      </c>
    </row>
    <row r="1022" spans="2:3" x14ac:dyDescent="0.3">
      <c r="B1022">
        <v>3</v>
      </c>
      <c r="C1022">
        <v>4</v>
      </c>
    </row>
    <row r="1023" spans="2:3" x14ac:dyDescent="0.3">
      <c r="B1023">
        <v>2</v>
      </c>
      <c r="C1023">
        <v>3</v>
      </c>
    </row>
    <row r="1024" spans="2:3" x14ac:dyDescent="0.3">
      <c r="B1024">
        <v>1</v>
      </c>
      <c r="C1024">
        <v>3</v>
      </c>
    </row>
    <row r="1025" spans="2:3" x14ac:dyDescent="0.3">
      <c r="B1025">
        <v>1</v>
      </c>
      <c r="C1025">
        <v>2</v>
      </c>
    </row>
    <row r="1026" spans="2:3" x14ac:dyDescent="0.3">
      <c r="B1026">
        <v>3</v>
      </c>
      <c r="C1026">
        <v>4</v>
      </c>
    </row>
    <row r="1027" spans="2:3" x14ac:dyDescent="0.3">
      <c r="B1027">
        <v>1</v>
      </c>
      <c r="C1027">
        <v>3</v>
      </c>
    </row>
    <row r="1028" spans="2:3" x14ac:dyDescent="0.3">
      <c r="B1028">
        <v>3</v>
      </c>
      <c r="C1028">
        <v>4</v>
      </c>
    </row>
    <row r="1029" spans="2:3" x14ac:dyDescent="0.3">
      <c r="B1029">
        <v>3</v>
      </c>
      <c r="C1029">
        <v>4</v>
      </c>
    </row>
    <row r="1030" spans="2:3" x14ac:dyDescent="0.3">
      <c r="B1030">
        <v>3</v>
      </c>
      <c r="C1030">
        <v>2</v>
      </c>
    </row>
    <row r="1031" spans="2:3" x14ac:dyDescent="0.3">
      <c r="B1031">
        <v>4</v>
      </c>
      <c r="C1031">
        <v>4</v>
      </c>
    </row>
    <row r="1032" spans="2:3" x14ac:dyDescent="0.3">
      <c r="B1032">
        <v>3</v>
      </c>
      <c r="C1032">
        <v>3</v>
      </c>
    </row>
    <row r="1033" spans="2:3" x14ac:dyDescent="0.3">
      <c r="B1033">
        <v>3</v>
      </c>
      <c r="C1033">
        <v>5</v>
      </c>
    </row>
    <row r="1034" spans="2:3" x14ac:dyDescent="0.3">
      <c r="B1034">
        <v>3</v>
      </c>
      <c r="C1034">
        <v>3</v>
      </c>
    </row>
    <row r="1035" spans="2:3" x14ac:dyDescent="0.3">
      <c r="B1035">
        <v>4</v>
      </c>
      <c r="C1035">
        <v>3</v>
      </c>
    </row>
    <row r="1036" spans="2:3" x14ac:dyDescent="0.3">
      <c r="B1036">
        <v>3</v>
      </c>
      <c r="C1036">
        <v>4</v>
      </c>
    </row>
    <row r="1037" spans="2:3" x14ac:dyDescent="0.3">
      <c r="B1037">
        <v>3</v>
      </c>
      <c r="C1037">
        <v>3</v>
      </c>
    </row>
    <row r="1038" spans="2:3" x14ac:dyDescent="0.3">
      <c r="B1038">
        <v>3</v>
      </c>
      <c r="C1038">
        <v>5</v>
      </c>
    </row>
    <row r="1039" spans="2:3" x14ac:dyDescent="0.3">
      <c r="B1039">
        <v>3</v>
      </c>
      <c r="C1039">
        <v>3</v>
      </c>
    </row>
    <row r="1040" spans="2:3" x14ac:dyDescent="0.3">
      <c r="B1040">
        <v>3</v>
      </c>
      <c r="C1040">
        <v>1</v>
      </c>
    </row>
    <row r="1041" spans="2:3" x14ac:dyDescent="0.3">
      <c r="B1041">
        <v>3</v>
      </c>
      <c r="C1041">
        <v>3</v>
      </c>
    </row>
    <row r="1042" spans="2:3" x14ac:dyDescent="0.3">
      <c r="B1042">
        <v>3</v>
      </c>
      <c r="C1042">
        <v>3</v>
      </c>
    </row>
    <row r="1043" spans="2:3" x14ac:dyDescent="0.3">
      <c r="B1043">
        <v>4</v>
      </c>
      <c r="C1043">
        <v>3</v>
      </c>
    </row>
    <row r="1044" spans="2:3" x14ac:dyDescent="0.3">
      <c r="B1044">
        <v>3</v>
      </c>
      <c r="C1044">
        <v>3</v>
      </c>
    </row>
    <row r="1045" spans="2:3" x14ac:dyDescent="0.3">
      <c r="B1045">
        <v>2</v>
      </c>
      <c r="C1045">
        <v>3</v>
      </c>
    </row>
    <row r="1046" spans="2:3" x14ac:dyDescent="0.3">
      <c r="B1046">
        <v>4</v>
      </c>
      <c r="C1046">
        <v>2</v>
      </c>
    </row>
    <row r="1047" spans="2:3" x14ac:dyDescent="0.3">
      <c r="B1047">
        <v>2</v>
      </c>
      <c r="C1047">
        <v>2</v>
      </c>
    </row>
    <row r="1048" spans="2:3" x14ac:dyDescent="0.3">
      <c r="B1048">
        <v>3</v>
      </c>
      <c r="C1048">
        <v>3</v>
      </c>
    </row>
    <row r="1049" spans="2:3" x14ac:dyDescent="0.3">
      <c r="B1049">
        <v>4</v>
      </c>
      <c r="C1049">
        <v>3</v>
      </c>
    </row>
    <row r="1050" spans="2:3" x14ac:dyDescent="0.3">
      <c r="B1050">
        <v>2</v>
      </c>
      <c r="C1050">
        <v>3</v>
      </c>
    </row>
    <row r="1051" spans="2:3" x14ac:dyDescent="0.3">
      <c r="B1051">
        <v>3</v>
      </c>
      <c r="C1051">
        <v>5</v>
      </c>
    </row>
    <row r="1052" spans="2:3" x14ac:dyDescent="0.3">
      <c r="B1052">
        <v>3</v>
      </c>
      <c r="C1052">
        <v>3</v>
      </c>
    </row>
    <row r="1053" spans="2:3" x14ac:dyDescent="0.3">
      <c r="B1053">
        <v>3</v>
      </c>
      <c r="C1053">
        <v>1</v>
      </c>
    </row>
    <row r="1054" spans="2:3" x14ac:dyDescent="0.3">
      <c r="B1054">
        <v>4</v>
      </c>
      <c r="C1054">
        <v>2</v>
      </c>
    </row>
    <row r="1055" spans="2:3" x14ac:dyDescent="0.3">
      <c r="B1055">
        <v>4</v>
      </c>
      <c r="C1055">
        <v>3</v>
      </c>
    </row>
    <row r="1056" spans="2:3" x14ac:dyDescent="0.3">
      <c r="B1056">
        <v>3</v>
      </c>
      <c r="C1056">
        <v>3</v>
      </c>
    </row>
    <row r="1057" spans="2:3" x14ac:dyDescent="0.3">
      <c r="B1057">
        <v>4</v>
      </c>
      <c r="C1057">
        <v>4</v>
      </c>
    </row>
    <row r="1058" spans="2:3" x14ac:dyDescent="0.3">
      <c r="B1058">
        <v>4</v>
      </c>
      <c r="C1058">
        <v>3</v>
      </c>
    </row>
    <row r="1059" spans="2:3" x14ac:dyDescent="0.3">
      <c r="B1059">
        <v>4</v>
      </c>
      <c r="C1059">
        <v>1</v>
      </c>
    </row>
    <row r="1060" spans="2:3" x14ac:dyDescent="0.3">
      <c r="B1060">
        <v>2</v>
      </c>
      <c r="C1060">
        <v>4</v>
      </c>
    </row>
    <row r="1061" spans="2:3" x14ac:dyDescent="0.3">
      <c r="B1061">
        <v>3</v>
      </c>
      <c r="C1061">
        <v>4</v>
      </c>
    </row>
    <row r="1062" spans="2:3" x14ac:dyDescent="0.3">
      <c r="B1062">
        <v>1</v>
      </c>
      <c r="C1062">
        <v>3</v>
      </c>
    </row>
    <row r="1063" spans="2:3" x14ac:dyDescent="0.3">
      <c r="B1063">
        <v>1</v>
      </c>
      <c r="C1063">
        <v>3</v>
      </c>
    </row>
    <row r="1064" spans="2:3" x14ac:dyDescent="0.3">
      <c r="B1064">
        <v>3</v>
      </c>
      <c r="C1064">
        <v>2</v>
      </c>
    </row>
    <row r="1065" spans="2:3" x14ac:dyDescent="0.3">
      <c r="B1065">
        <v>3</v>
      </c>
      <c r="C1065">
        <v>2</v>
      </c>
    </row>
    <row r="1066" spans="2:3" x14ac:dyDescent="0.3">
      <c r="B1066">
        <v>4</v>
      </c>
      <c r="C1066">
        <v>3</v>
      </c>
    </row>
    <row r="1067" spans="2:3" x14ac:dyDescent="0.3">
      <c r="B1067">
        <v>2</v>
      </c>
      <c r="C1067">
        <v>3</v>
      </c>
    </row>
    <row r="1068" spans="2:3" x14ac:dyDescent="0.3">
      <c r="B1068">
        <v>1</v>
      </c>
      <c r="C1068">
        <v>3</v>
      </c>
    </row>
    <row r="1069" spans="2:3" x14ac:dyDescent="0.3">
      <c r="B1069">
        <v>2</v>
      </c>
      <c r="C1069">
        <v>4</v>
      </c>
    </row>
    <row r="1070" spans="2:3" x14ac:dyDescent="0.3">
      <c r="B1070">
        <v>2</v>
      </c>
      <c r="C1070">
        <v>2</v>
      </c>
    </row>
    <row r="1071" spans="2:3" x14ac:dyDescent="0.3">
      <c r="B1071">
        <v>4</v>
      </c>
      <c r="C1071">
        <v>3</v>
      </c>
    </row>
    <row r="1072" spans="2:3" x14ac:dyDescent="0.3">
      <c r="B1072">
        <v>3</v>
      </c>
      <c r="C1072">
        <v>2</v>
      </c>
    </row>
    <row r="1073" spans="2:3" x14ac:dyDescent="0.3">
      <c r="B1073">
        <v>1</v>
      </c>
      <c r="C1073">
        <v>3</v>
      </c>
    </row>
    <row r="1074" spans="2:3" x14ac:dyDescent="0.3">
      <c r="B1074">
        <v>4</v>
      </c>
      <c r="C1074">
        <v>3</v>
      </c>
    </row>
    <row r="1075" spans="2:3" x14ac:dyDescent="0.3">
      <c r="B1075">
        <v>4</v>
      </c>
      <c r="C1075">
        <v>4</v>
      </c>
    </row>
    <row r="1076" spans="2:3" x14ac:dyDescent="0.3">
      <c r="B1076">
        <v>3</v>
      </c>
      <c r="C1076">
        <v>3</v>
      </c>
    </row>
    <row r="1077" spans="2:3" x14ac:dyDescent="0.3">
      <c r="B1077">
        <v>3</v>
      </c>
      <c r="C1077">
        <v>4</v>
      </c>
    </row>
    <row r="1078" spans="2:3" x14ac:dyDescent="0.3">
      <c r="B1078">
        <v>3</v>
      </c>
      <c r="C1078">
        <v>2</v>
      </c>
    </row>
    <row r="1079" spans="2:3" x14ac:dyDescent="0.3">
      <c r="B1079">
        <v>4</v>
      </c>
      <c r="C1079">
        <v>3</v>
      </c>
    </row>
    <row r="1080" spans="2:3" x14ac:dyDescent="0.3">
      <c r="B1080">
        <v>3</v>
      </c>
      <c r="C1080">
        <v>3</v>
      </c>
    </row>
    <row r="1081" spans="2:3" x14ac:dyDescent="0.3">
      <c r="B1081">
        <v>1</v>
      </c>
      <c r="C1081">
        <v>2</v>
      </c>
    </row>
    <row r="1082" spans="2:3" x14ac:dyDescent="0.3">
      <c r="B1082">
        <v>2</v>
      </c>
      <c r="C1082">
        <v>4</v>
      </c>
    </row>
    <row r="1083" spans="2:3" x14ac:dyDescent="0.3">
      <c r="B1083">
        <v>3</v>
      </c>
      <c r="C1083">
        <v>3</v>
      </c>
    </row>
    <row r="1084" spans="2:3" x14ac:dyDescent="0.3">
      <c r="B1084">
        <v>2</v>
      </c>
      <c r="C1084">
        <v>3</v>
      </c>
    </row>
    <row r="1085" spans="2:3" x14ac:dyDescent="0.3">
      <c r="B1085">
        <v>2</v>
      </c>
      <c r="C1085">
        <v>3</v>
      </c>
    </row>
    <row r="1086" spans="2:3" x14ac:dyDescent="0.3">
      <c r="B1086">
        <v>3</v>
      </c>
      <c r="C1086">
        <v>3</v>
      </c>
    </row>
    <row r="1087" spans="2:3" x14ac:dyDescent="0.3">
      <c r="B1087">
        <v>2</v>
      </c>
      <c r="C1087">
        <v>2</v>
      </c>
    </row>
    <row r="1088" spans="2:3" x14ac:dyDescent="0.3">
      <c r="B1088">
        <v>1</v>
      </c>
      <c r="C1088">
        <v>2</v>
      </c>
    </row>
    <row r="1089" spans="2:3" x14ac:dyDescent="0.3">
      <c r="B1089">
        <v>4</v>
      </c>
      <c r="C1089">
        <v>4</v>
      </c>
    </row>
    <row r="1090" spans="2:3" x14ac:dyDescent="0.3">
      <c r="B1090">
        <v>2</v>
      </c>
      <c r="C1090">
        <v>4</v>
      </c>
    </row>
    <row r="1091" spans="2:3" x14ac:dyDescent="0.3">
      <c r="B1091">
        <v>4</v>
      </c>
      <c r="C1091">
        <v>3</v>
      </c>
    </row>
    <row r="1092" spans="2:3" x14ac:dyDescent="0.3">
      <c r="B1092">
        <v>1</v>
      </c>
      <c r="C1092">
        <v>3</v>
      </c>
    </row>
    <row r="1093" spans="2:3" x14ac:dyDescent="0.3">
      <c r="B1093">
        <v>4</v>
      </c>
      <c r="C1093">
        <v>3</v>
      </c>
    </row>
    <row r="1094" spans="2:3" x14ac:dyDescent="0.3">
      <c r="B1094">
        <v>4</v>
      </c>
      <c r="C1094">
        <v>2</v>
      </c>
    </row>
    <row r="1095" spans="2:3" x14ac:dyDescent="0.3">
      <c r="B1095">
        <v>3</v>
      </c>
      <c r="C1095">
        <v>3</v>
      </c>
    </row>
    <row r="1096" spans="2:3" x14ac:dyDescent="0.3">
      <c r="B1096">
        <v>4</v>
      </c>
      <c r="C1096">
        <v>3</v>
      </c>
    </row>
    <row r="1097" spans="2:3" x14ac:dyDescent="0.3">
      <c r="B1097">
        <v>4</v>
      </c>
      <c r="C1097">
        <v>1</v>
      </c>
    </row>
    <row r="1098" spans="2:3" x14ac:dyDescent="0.3">
      <c r="B1098">
        <v>3</v>
      </c>
      <c r="C1098">
        <v>4</v>
      </c>
    </row>
    <row r="1099" spans="2:3" x14ac:dyDescent="0.3">
      <c r="B1099">
        <v>4</v>
      </c>
      <c r="C1099">
        <v>3</v>
      </c>
    </row>
    <row r="1100" spans="2:3" x14ac:dyDescent="0.3">
      <c r="B1100">
        <v>4</v>
      </c>
      <c r="C1100">
        <v>1</v>
      </c>
    </row>
    <row r="1101" spans="2:3" x14ac:dyDescent="0.3">
      <c r="B1101">
        <v>1</v>
      </c>
      <c r="C1101">
        <v>1</v>
      </c>
    </row>
    <row r="1102" spans="2:3" x14ac:dyDescent="0.3">
      <c r="B1102">
        <v>1</v>
      </c>
      <c r="C1102">
        <v>3</v>
      </c>
    </row>
    <row r="1103" spans="2:3" x14ac:dyDescent="0.3">
      <c r="B1103">
        <v>3</v>
      </c>
      <c r="C1103">
        <v>3</v>
      </c>
    </row>
    <row r="1104" spans="2:3" x14ac:dyDescent="0.3">
      <c r="B1104">
        <v>3</v>
      </c>
      <c r="C1104">
        <v>4</v>
      </c>
    </row>
    <row r="1105" spans="2:3" x14ac:dyDescent="0.3">
      <c r="B1105">
        <v>1</v>
      </c>
      <c r="C1105">
        <v>3</v>
      </c>
    </row>
    <row r="1106" spans="2:3" x14ac:dyDescent="0.3">
      <c r="B1106">
        <v>3</v>
      </c>
      <c r="C1106">
        <v>4</v>
      </c>
    </row>
    <row r="1107" spans="2:3" x14ac:dyDescent="0.3">
      <c r="B1107">
        <v>3</v>
      </c>
      <c r="C1107">
        <v>3</v>
      </c>
    </row>
    <row r="1108" spans="2:3" x14ac:dyDescent="0.3">
      <c r="B1108">
        <v>3</v>
      </c>
      <c r="C1108">
        <v>4</v>
      </c>
    </row>
    <row r="1109" spans="2:3" x14ac:dyDescent="0.3">
      <c r="B1109">
        <v>2</v>
      </c>
      <c r="C1109">
        <v>4</v>
      </c>
    </row>
    <row r="1110" spans="2:3" x14ac:dyDescent="0.3">
      <c r="B1110">
        <v>3</v>
      </c>
      <c r="C1110">
        <v>3</v>
      </c>
    </row>
    <row r="1111" spans="2:3" x14ac:dyDescent="0.3">
      <c r="B1111">
        <v>4</v>
      </c>
      <c r="C1111">
        <v>1</v>
      </c>
    </row>
    <row r="1112" spans="2:3" x14ac:dyDescent="0.3">
      <c r="B1112">
        <v>2</v>
      </c>
      <c r="C1112">
        <v>1</v>
      </c>
    </row>
    <row r="1113" spans="2:3" x14ac:dyDescent="0.3">
      <c r="B1113">
        <v>2</v>
      </c>
      <c r="C1113">
        <v>1</v>
      </c>
    </row>
    <row r="1114" spans="2:3" x14ac:dyDescent="0.3">
      <c r="B1114">
        <v>4</v>
      </c>
      <c r="C1114">
        <v>2</v>
      </c>
    </row>
    <row r="1115" spans="2:3" x14ac:dyDescent="0.3">
      <c r="B1115">
        <v>3</v>
      </c>
      <c r="C1115">
        <v>2</v>
      </c>
    </row>
    <row r="1116" spans="2:3" x14ac:dyDescent="0.3">
      <c r="B1116">
        <v>4</v>
      </c>
      <c r="C1116">
        <v>3</v>
      </c>
    </row>
    <row r="1117" spans="2:3" x14ac:dyDescent="0.3">
      <c r="B1117">
        <v>2</v>
      </c>
      <c r="C1117">
        <v>4</v>
      </c>
    </row>
    <row r="1118" spans="2:3" x14ac:dyDescent="0.3">
      <c r="B1118">
        <v>2</v>
      </c>
      <c r="C1118">
        <v>4</v>
      </c>
    </row>
    <row r="1119" spans="2:3" x14ac:dyDescent="0.3">
      <c r="B1119">
        <v>3</v>
      </c>
      <c r="C1119">
        <v>3</v>
      </c>
    </row>
    <row r="1120" spans="2:3" x14ac:dyDescent="0.3">
      <c r="B1120">
        <v>3</v>
      </c>
      <c r="C1120">
        <v>3</v>
      </c>
    </row>
    <row r="1121" spans="2:3" x14ac:dyDescent="0.3">
      <c r="B1121">
        <v>5</v>
      </c>
      <c r="C1121">
        <v>3</v>
      </c>
    </row>
    <row r="1122" spans="2:3" x14ac:dyDescent="0.3">
      <c r="B1122">
        <v>2</v>
      </c>
      <c r="C1122">
        <v>1</v>
      </c>
    </row>
    <row r="1123" spans="2:3" x14ac:dyDescent="0.3">
      <c r="B1123">
        <v>3</v>
      </c>
      <c r="C1123">
        <v>3</v>
      </c>
    </row>
    <row r="1124" spans="2:3" x14ac:dyDescent="0.3">
      <c r="B1124">
        <v>3</v>
      </c>
      <c r="C1124">
        <v>4</v>
      </c>
    </row>
    <row r="1125" spans="2:3" x14ac:dyDescent="0.3">
      <c r="B1125">
        <v>3</v>
      </c>
      <c r="C1125">
        <v>4</v>
      </c>
    </row>
    <row r="1126" spans="2:3" x14ac:dyDescent="0.3">
      <c r="B1126">
        <v>3</v>
      </c>
      <c r="C1126">
        <v>5</v>
      </c>
    </row>
    <row r="1127" spans="2:3" x14ac:dyDescent="0.3">
      <c r="B1127">
        <v>1</v>
      </c>
      <c r="C1127">
        <v>1</v>
      </c>
    </row>
    <row r="1128" spans="2:3" x14ac:dyDescent="0.3">
      <c r="B1128">
        <v>3</v>
      </c>
      <c r="C1128">
        <v>4</v>
      </c>
    </row>
    <row r="1129" spans="2:3" x14ac:dyDescent="0.3">
      <c r="B1129">
        <v>3</v>
      </c>
      <c r="C1129">
        <v>2</v>
      </c>
    </row>
    <row r="1130" spans="2:3" x14ac:dyDescent="0.3">
      <c r="B1130">
        <v>4</v>
      </c>
      <c r="C1130">
        <v>2</v>
      </c>
    </row>
    <row r="1131" spans="2:3" x14ac:dyDescent="0.3">
      <c r="B1131">
        <v>4</v>
      </c>
      <c r="C1131">
        <v>1</v>
      </c>
    </row>
    <row r="1132" spans="2:3" x14ac:dyDescent="0.3">
      <c r="B1132">
        <v>3</v>
      </c>
      <c r="C1132">
        <v>5</v>
      </c>
    </row>
    <row r="1133" spans="2:3" x14ac:dyDescent="0.3">
      <c r="B1133">
        <v>2</v>
      </c>
      <c r="C1133">
        <v>3</v>
      </c>
    </row>
    <row r="1134" spans="2:3" x14ac:dyDescent="0.3">
      <c r="B1134">
        <v>3</v>
      </c>
      <c r="C1134">
        <v>5</v>
      </c>
    </row>
    <row r="1135" spans="2:3" x14ac:dyDescent="0.3">
      <c r="B1135">
        <v>2</v>
      </c>
      <c r="C1135">
        <v>4</v>
      </c>
    </row>
    <row r="1136" spans="2:3" x14ac:dyDescent="0.3">
      <c r="B1136">
        <v>2</v>
      </c>
      <c r="C1136">
        <v>2</v>
      </c>
    </row>
    <row r="1137" spans="2:3" x14ac:dyDescent="0.3">
      <c r="B1137">
        <v>1</v>
      </c>
      <c r="C1137">
        <v>3</v>
      </c>
    </row>
    <row r="1138" spans="2:3" x14ac:dyDescent="0.3">
      <c r="B1138">
        <v>4</v>
      </c>
      <c r="C1138">
        <v>3</v>
      </c>
    </row>
    <row r="1139" spans="2:3" x14ac:dyDescent="0.3">
      <c r="B1139">
        <v>3</v>
      </c>
      <c r="C1139">
        <v>5</v>
      </c>
    </row>
    <row r="1140" spans="2:3" x14ac:dyDescent="0.3">
      <c r="B1140">
        <v>2</v>
      </c>
      <c r="C1140">
        <v>3</v>
      </c>
    </row>
    <row r="1141" spans="2:3" x14ac:dyDescent="0.3">
      <c r="B1141">
        <v>3</v>
      </c>
      <c r="C1141">
        <v>2</v>
      </c>
    </row>
    <row r="1142" spans="2:3" x14ac:dyDescent="0.3">
      <c r="B1142">
        <v>3</v>
      </c>
      <c r="C1142">
        <v>3</v>
      </c>
    </row>
    <row r="1143" spans="2:3" x14ac:dyDescent="0.3">
      <c r="B1143">
        <v>4</v>
      </c>
      <c r="C1143">
        <v>3</v>
      </c>
    </row>
    <row r="1144" spans="2:3" x14ac:dyDescent="0.3">
      <c r="B1144">
        <v>3</v>
      </c>
      <c r="C1144">
        <v>4</v>
      </c>
    </row>
    <row r="1145" spans="2:3" x14ac:dyDescent="0.3">
      <c r="B1145">
        <v>1</v>
      </c>
      <c r="C1145">
        <v>1</v>
      </c>
    </row>
    <row r="1146" spans="2:3" x14ac:dyDescent="0.3">
      <c r="B1146">
        <v>1</v>
      </c>
      <c r="C1146">
        <v>3</v>
      </c>
    </row>
    <row r="1147" spans="2:3" x14ac:dyDescent="0.3">
      <c r="B1147">
        <v>5</v>
      </c>
      <c r="C1147">
        <v>3</v>
      </c>
    </row>
    <row r="1148" spans="2:3" x14ac:dyDescent="0.3">
      <c r="B1148">
        <v>3</v>
      </c>
      <c r="C1148">
        <v>3</v>
      </c>
    </row>
    <row r="1149" spans="2:3" x14ac:dyDescent="0.3">
      <c r="B1149">
        <v>1</v>
      </c>
      <c r="C1149">
        <v>3</v>
      </c>
    </row>
    <row r="1150" spans="2:3" x14ac:dyDescent="0.3">
      <c r="B1150">
        <v>5</v>
      </c>
      <c r="C1150">
        <v>3</v>
      </c>
    </row>
    <row r="1151" spans="2:3" x14ac:dyDescent="0.3">
      <c r="B1151">
        <v>2</v>
      </c>
      <c r="C1151">
        <v>1</v>
      </c>
    </row>
    <row r="1152" spans="2:3" x14ac:dyDescent="0.3">
      <c r="B1152">
        <v>3</v>
      </c>
      <c r="C1152">
        <v>2</v>
      </c>
    </row>
    <row r="1153" spans="2:3" x14ac:dyDescent="0.3">
      <c r="B1153">
        <v>3</v>
      </c>
      <c r="C1153">
        <v>5</v>
      </c>
    </row>
    <row r="1154" spans="2:3" x14ac:dyDescent="0.3">
      <c r="B1154">
        <v>2</v>
      </c>
      <c r="C1154">
        <v>3</v>
      </c>
    </row>
    <row r="1155" spans="2:3" x14ac:dyDescent="0.3">
      <c r="B1155">
        <v>2</v>
      </c>
      <c r="C1155">
        <v>2</v>
      </c>
    </row>
    <row r="1156" spans="2:3" x14ac:dyDescent="0.3">
      <c r="B1156">
        <v>2</v>
      </c>
      <c r="C1156">
        <v>4</v>
      </c>
    </row>
    <row r="1157" spans="2:3" x14ac:dyDescent="0.3">
      <c r="B1157">
        <v>2</v>
      </c>
      <c r="C1157">
        <v>3</v>
      </c>
    </row>
    <row r="1158" spans="2:3" x14ac:dyDescent="0.3">
      <c r="B1158">
        <v>3</v>
      </c>
      <c r="C1158">
        <v>3</v>
      </c>
    </row>
    <row r="1159" spans="2:3" x14ac:dyDescent="0.3">
      <c r="B1159">
        <v>3</v>
      </c>
      <c r="C1159">
        <v>4</v>
      </c>
    </row>
    <row r="1160" spans="2:3" x14ac:dyDescent="0.3">
      <c r="B1160">
        <v>3</v>
      </c>
      <c r="C1160">
        <v>1</v>
      </c>
    </row>
    <row r="1161" spans="2:3" x14ac:dyDescent="0.3">
      <c r="B1161">
        <v>2</v>
      </c>
      <c r="C1161">
        <v>2</v>
      </c>
    </row>
    <row r="1162" spans="2:3" x14ac:dyDescent="0.3">
      <c r="B1162">
        <v>2</v>
      </c>
      <c r="C1162">
        <v>1</v>
      </c>
    </row>
    <row r="1163" spans="2:3" x14ac:dyDescent="0.3">
      <c r="B1163">
        <v>4</v>
      </c>
      <c r="C1163">
        <v>3</v>
      </c>
    </row>
    <row r="1164" spans="2:3" x14ac:dyDescent="0.3">
      <c r="B1164">
        <v>4</v>
      </c>
      <c r="C1164">
        <v>4</v>
      </c>
    </row>
    <row r="1165" spans="2:3" x14ac:dyDescent="0.3">
      <c r="B1165">
        <v>4</v>
      </c>
      <c r="C1165">
        <v>3</v>
      </c>
    </row>
    <row r="1166" spans="2:3" x14ac:dyDescent="0.3">
      <c r="B1166">
        <v>2</v>
      </c>
      <c r="C1166">
        <v>2</v>
      </c>
    </row>
    <row r="1167" spans="2:3" x14ac:dyDescent="0.3">
      <c r="B1167">
        <v>4</v>
      </c>
      <c r="C1167">
        <v>3</v>
      </c>
    </row>
    <row r="1168" spans="2:3" x14ac:dyDescent="0.3">
      <c r="B1168">
        <v>4</v>
      </c>
      <c r="C1168">
        <v>3</v>
      </c>
    </row>
    <row r="1169" spans="2:3" x14ac:dyDescent="0.3">
      <c r="B1169">
        <v>4</v>
      </c>
      <c r="C1169">
        <v>2</v>
      </c>
    </row>
    <row r="1170" spans="2:3" x14ac:dyDescent="0.3">
      <c r="B1170">
        <v>1</v>
      </c>
      <c r="C1170">
        <v>1</v>
      </c>
    </row>
    <row r="1171" spans="2:3" x14ac:dyDescent="0.3">
      <c r="B1171">
        <v>3</v>
      </c>
      <c r="C1171">
        <v>1</v>
      </c>
    </row>
    <row r="1172" spans="2:3" x14ac:dyDescent="0.3">
      <c r="B1172">
        <v>2</v>
      </c>
      <c r="C1172">
        <v>5</v>
      </c>
    </row>
    <row r="1173" spans="2:3" x14ac:dyDescent="0.3">
      <c r="B1173">
        <v>3</v>
      </c>
      <c r="C1173">
        <v>4</v>
      </c>
    </row>
    <row r="1174" spans="2:3" x14ac:dyDescent="0.3">
      <c r="B1174">
        <v>2</v>
      </c>
      <c r="C1174">
        <v>3</v>
      </c>
    </row>
    <row r="1175" spans="2:3" x14ac:dyDescent="0.3">
      <c r="B1175">
        <v>2</v>
      </c>
      <c r="C1175">
        <v>3</v>
      </c>
    </row>
    <row r="1176" spans="2:3" x14ac:dyDescent="0.3">
      <c r="B1176">
        <v>3</v>
      </c>
      <c r="C1176">
        <v>1</v>
      </c>
    </row>
    <row r="1177" spans="2:3" x14ac:dyDescent="0.3">
      <c r="B1177">
        <v>3</v>
      </c>
      <c r="C1177">
        <v>3</v>
      </c>
    </row>
    <row r="1178" spans="2:3" x14ac:dyDescent="0.3">
      <c r="B1178">
        <v>4</v>
      </c>
      <c r="C1178">
        <v>2</v>
      </c>
    </row>
    <row r="1179" spans="2:3" x14ac:dyDescent="0.3">
      <c r="B1179">
        <v>3</v>
      </c>
      <c r="C1179">
        <v>3</v>
      </c>
    </row>
    <row r="1180" spans="2:3" x14ac:dyDescent="0.3">
      <c r="B1180">
        <v>4</v>
      </c>
      <c r="C1180">
        <v>1</v>
      </c>
    </row>
    <row r="1181" spans="2:3" x14ac:dyDescent="0.3">
      <c r="B1181">
        <v>3</v>
      </c>
      <c r="C1181">
        <v>3</v>
      </c>
    </row>
    <row r="1182" spans="2:3" x14ac:dyDescent="0.3">
      <c r="B1182">
        <v>2</v>
      </c>
      <c r="C1182">
        <v>3</v>
      </c>
    </row>
    <row r="1183" spans="2:3" x14ac:dyDescent="0.3">
      <c r="B1183">
        <v>1</v>
      </c>
      <c r="C1183">
        <v>2</v>
      </c>
    </row>
    <row r="1184" spans="2:3" x14ac:dyDescent="0.3">
      <c r="B1184">
        <v>2</v>
      </c>
      <c r="C1184">
        <v>4</v>
      </c>
    </row>
    <row r="1185" spans="2:3" x14ac:dyDescent="0.3">
      <c r="B1185">
        <v>4</v>
      </c>
      <c r="C1185">
        <v>2</v>
      </c>
    </row>
    <row r="1186" spans="2:3" x14ac:dyDescent="0.3">
      <c r="B1186">
        <v>4</v>
      </c>
      <c r="C1186">
        <v>2</v>
      </c>
    </row>
    <row r="1187" spans="2:3" x14ac:dyDescent="0.3">
      <c r="B1187">
        <v>4</v>
      </c>
      <c r="C1187">
        <v>2</v>
      </c>
    </row>
    <row r="1188" spans="2:3" x14ac:dyDescent="0.3">
      <c r="B1188">
        <v>3</v>
      </c>
      <c r="C1188">
        <v>4</v>
      </c>
    </row>
    <row r="1189" spans="2:3" x14ac:dyDescent="0.3">
      <c r="B1189">
        <v>3</v>
      </c>
      <c r="C1189">
        <v>4</v>
      </c>
    </row>
    <row r="1190" spans="2:3" x14ac:dyDescent="0.3">
      <c r="B1190">
        <v>3</v>
      </c>
      <c r="C1190">
        <v>2</v>
      </c>
    </row>
    <row r="1191" spans="2:3" x14ac:dyDescent="0.3">
      <c r="B1191">
        <v>4</v>
      </c>
      <c r="C1191">
        <v>4</v>
      </c>
    </row>
    <row r="1192" spans="2:3" x14ac:dyDescent="0.3">
      <c r="B1192">
        <v>3</v>
      </c>
      <c r="C1192">
        <v>3</v>
      </c>
    </row>
    <row r="1193" spans="2:3" x14ac:dyDescent="0.3">
      <c r="B1193">
        <v>3</v>
      </c>
      <c r="C1193">
        <v>4</v>
      </c>
    </row>
    <row r="1194" spans="2:3" x14ac:dyDescent="0.3">
      <c r="B1194">
        <v>3</v>
      </c>
      <c r="C1194">
        <v>3</v>
      </c>
    </row>
    <row r="1195" spans="2:3" x14ac:dyDescent="0.3">
      <c r="B1195">
        <v>4</v>
      </c>
      <c r="C1195">
        <v>4</v>
      </c>
    </row>
    <row r="1196" spans="2:3" x14ac:dyDescent="0.3">
      <c r="B1196">
        <v>2</v>
      </c>
      <c r="C1196">
        <v>3</v>
      </c>
    </row>
    <row r="1197" spans="2:3" x14ac:dyDescent="0.3">
      <c r="B1197">
        <v>2</v>
      </c>
      <c r="C1197">
        <v>4</v>
      </c>
    </row>
    <row r="1198" spans="2:3" x14ac:dyDescent="0.3">
      <c r="B1198">
        <v>2</v>
      </c>
      <c r="C1198">
        <v>4</v>
      </c>
    </row>
    <row r="1199" spans="2:3" x14ac:dyDescent="0.3">
      <c r="B1199">
        <v>4</v>
      </c>
      <c r="C1199">
        <v>5</v>
      </c>
    </row>
    <row r="1200" spans="2:3" x14ac:dyDescent="0.3">
      <c r="B1200">
        <v>4</v>
      </c>
      <c r="C1200">
        <v>4</v>
      </c>
    </row>
    <row r="1201" spans="2:3" x14ac:dyDescent="0.3">
      <c r="B1201">
        <v>3</v>
      </c>
      <c r="C1201">
        <v>3</v>
      </c>
    </row>
    <row r="1202" spans="2:3" x14ac:dyDescent="0.3">
      <c r="B1202">
        <v>4</v>
      </c>
      <c r="C1202">
        <v>3</v>
      </c>
    </row>
    <row r="1203" spans="2:3" x14ac:dyDescent="0.3">
      <c r="B1203">
        <v>1</v>
      </c>
      <c r="C1203">
        <v>4</v>
      </c>
    </row>
    <row r="1204" spans="2:3" x14ac:dyDescent="0.3">
      <c r="B1204">
        <v>4</v>
      </c>
      <c r="C1204">
        <v>3</v>
      </c>
    </row>
    <row r="1205" spans="2:3" x14ac:dyDescent="0.3">
      <c r="B1205">
        <v>3</v>
      </c>
      <c r="C1205">
        <v>1</v>
      </c>
    </row>
    <row r="1206" spans="2:3" x14ac:dyDescent="0.3">
      <c r="B1206">
        <v>2</v>
      </c>
      <c r="C1206">
        <v>3</v>
      </c>
    </row>
    <row r="1207" spans="2:3" x14ac:dyDescent="0.3">
      <c r="B1207">
        <v>4</v>
      </c>
      <c r="C1207">
        <v>4</v>
      </c>
    </row>
    <row r="1208" spans="2:3" x14ac:dyDescent="0.3">
      <c r="B1208">
        <v>4</v>
      </c>
      <c r="C1208">
        <v>2</v>
      </c>
    </row>
    <row r="1209" spans="2:3" x14ac:dyDescent="0.3">
      <c r="B1209">
        <v>2</v>
      </c>
      <c r="C1209">
        <v>4</v>
      </c>
    </row>
    <row r="1210" spans="2:3" x14ac:dyDescent="0.3">
      <c r="B1210">
        <v>3</v>
      </c>
      <c r="C1210">
        <v>2</v>
      </c>
    </row>
    <row r="1211" spans="2:3" x14ac:dyDescent="0.3">
      <c r="B1211">
        <v>4</v>
      </c>
      <c r="C1211">
        <v>3</v>
      </c>
    </row>
    <row r="1212" spans="2:3" x14ac:dyDescent="0.3">
      <c r="B1212">
        <v>3</v>
      </c>
      <c r="C1212">
        <v>4</v>
      </c>
    </row>
    <row r="1213" spans="2:3" x14ac:dyDescent="0.3">
      <c r="B1213">
        <v>3</v>
      </c>
      <c r="C1213">
        <v>3</v>
      </c>
    </row>
    <row r="1214" spans="2:3" x14ac:dyDescent="0.3">
      <c r="B1214">
        <v>4</v>
      </c>
      <c r="C1214">
        <v>4</v>
      </c>
    </row>
    <row r="1215" spans="2:3" x14ac:dyDescent="0.3">
      <c r="B1215">
        <v>4</v>
      </c>
      <c r="C1215">
        <v>4</v>
      </c>
    </row>
    <row r="1216" spans="2:3" x14ac:dyDescent="0.3">
      <c r="B1216">
        <v>2</v>
      </c>
      <c r="C1216">
        <v>5</v>
      </c>
    </row>
    <row r="1217" spans="2:3" x14ac:dyDescent="0.3">
      <c r="B1217">
        <v>4</v>
      </c>
      <c r="C1217">
        <v>5</v>
      </c>
    </row>
    <row r="1218" spans="2:3" x14ac:dyDescent="0.3">
      <c r="B1218">
        <v>3</v>
      </c>
      <c r="C1218">
        <v>1</v>
      </c>
    </row>
    <row r="1219" spans="2:3" x14ac:dyDescent="0.3">
      <c r="B1219">
        <v>4</v>
      </c>
      <c r="C1219">
        <v>4</v>
      </c>
    </row>
    <row r="1220" spans="2:3" x14ac:dyDescent="0.3">
      <c r="B1220">
        <v>2</v>
      </c>
      <c r="C1220">
        <v>2</v>
      </c>
    </row>
    <row r="1221" spans="2:3" x14ac:dyDescent="0.3">
      <c r="B1221">
        <v>1</v>
      </c>
      <c r="C1221">
        <v>3</v>
      </c>
    </row>
    <row r="1222" spans="2:3" x14ac:dyDescent="0.3">
      <c r="B1222">
        <v>2</v>
      </c>
      <c r="C1222">
        <v>3</v>
      </c>
    </row>
    <row r="1223" spans="2:3" x14ac:dyDescent="0.3">
      <c r="B1223">
        <v>4</v>
      </c>
      <c r="C1223">
        <v>2</v>
      </c>
    </row>
    <row r="1224" spans="2:3" x14ac:dyDescent="0.3">
      <c r="B1224">
        <v>2</v>
      </c>
      <c r="C1224">
        <v>3</v>
      </c>
    </row>
    <row r="1225" spans="2:3" x14ac:dyDescent="0.3">
      <c r="B1225">
        <v>2</v>
      </c>
      <c r="C1225">
        <v>5</v>
      </c>
    </row>
    <row r="1226" spans="2:3" x14ac:dyDescent="0.3">
      <c r="B1226">
        <v>3</v>
      </c>
      <c r="C1226">
        <v>5</v>
      </c>
    </row>
    <row r="1227" spans="2:3" x14ac:dyDescent="0.3">
      <c r="B1227">
        <v>3</v>
      </c>
      <c r="C1227">
        <v>1</v>
      </c>
    </row>
    <row r="1228" spans="2:3" x14ac:dyDescent="0.3">
      <c r="B1228">
        <v>2</v>
      </c>
      <c r="C1228">
        <v>3</v>
      </c>
    </row>
    <row r="1229" spans="2:3" x14ac:dyDescent="0.3">
      <c r="B1229">
        <v>3</v>
      </c>
      <c r="C1229">
        <v>3</v>
      </c>
    </row>
    <row r="1230" spans="2:3" x14ac:dyDescent="0.3">
      <c r="B1230">
        <v>4</v>
      </c>
      <c r="C1230">
        <v>3</v>
      </c>
    </row>
    <row r="1231" spans="2:3" x14ac:dyDescent="0.3">
      <c r="B1231">
        <v>3</v>
      </c>
      <c r="C1231">
        <v>4</v>
      </c>
    </row>
    <row r="1232" spans="2:3" x14ac:dyDescent="0.3">
      <c r="B1232">
        <v>1</v>
      </c>
      <c r="C1232">
        <v>1</v>
      </c>
    </row>
    <row r="1233" spans="2:3" x14ac:dyDescent="0.3">
      <c r="B1233">
        <v>1</v>
      </c>
      <c r="C1233">
        <v>3</v>
      </c>
    </row>
    <row r="1234" spans="2:3" x14ac:dyDescent="0.3">
      <c r="B1234">
        <v>3</v>
      </c>
      <c r="C1234">
        <v>5</v>
      </c>
    </row>
    <row r="1235" spans="2:3" x14ac:dyDescent="0.3">
      <c r="B1235">
        <v>5</v>
      </c>
      <c r="C1235">
        <v>3</v>
      </c>
    </row>
    <row r="1236" spans="2:3" x14ac:dyDescent="0.3">
      <c r="B1236">
        <v>3</v>
      </c>
      <c r="C1236">
        <v>3</v>
      </c>
    </row>
    <row r="1237" spans="2:3" x14ac:dyDescent="0.3">
      <c r="B1237">
        <v>3</v>
      </c>
      <c r="C1237">
        <v>1</v>
      </c>
    </row>
    <row r="1238" spans="2:3" x14ac:dyDescent="0.3">
      <c r="B1238">
        <v>3</v>
      </c>
      <c r="C1238">
        <v>4</v>
      </c>
    </row>
    <row r="1239" spans="2:3" x14ac:dyDescent="0.3">
      <c r="B1239">
        <v>5</v>
      </c>
      <c r="C1239">
        <v>2</v>
      </c>
    </row>
    <row r="1240" spans="2:3" x14ac:dyDescent="0.3">
      <c r="B1240">
        <v>2</v>
      </c>
      <c r="C1240">
        <v>3</v>
      </c>
    </row>
    <row r="1241" spans="2:3" x14ac:dyDescent="0.3">
      <c r="B1241">
        <v>4</v>
      </c>
      <c r="C1241">
        <v>3</v>
      </c>
    </row>
    <row r="1242" spans="2:3" x14ac:dyDescent="0.3">
      <c r="B1242">
        <v>4</v>
      </c>
      <c r="C1242">
        <v>4</v>
      </c>
    </row>
    <row r="1243" spans="2:3" x14ac:dyDescent="0.3">
      <c r="B1243">
        <v>5</v>
      </c>
      <c r="C1243">
        <v>3</v>
      </c>
    </row>
    <row r="1244" spans="2:3" x14ac:dyDescent="0.3">
      <c r="B1244">
        <v>4</v>
      </c>
      <c r="C1244">
        <v>4</v>
      </c>
    </row>
    <row r="1245" spans="2:3" x14ac:dyDescent="0.3">
      <c r="B1245">
        <v>3</v>
      </c>
      <c r="C1245">
        <v>3</v>
      </c>
    </row>
    <row r="1246" spans="2:3" x14ac:dyDescent="0.3">
      <c r="B1246">
        <v>1</v>
      </c>
      <c r="C1246">
        <v>3</v>
      </c>
    </row>
    <row r="1247" spans="2:3" x14ac:dyDescent="0.3">
      <c r="B1247">
        <v>4</v>
      </c>
      <c r="C1247">
        <v>4</v>
      </c>
    </row>
    <row r="1248" spans="2:3" x14ac:dyDescent="0.3">
      <c r="B1248">
        <v>2</v>
      </c>
      <c r="C1248">
        <v>3</v>
      </c>
    </row>
    <row r="1249" spans="2:3" x14ac:dyDescent="0.3">
      <c r="B1249">
        <v>3</v>
      </c>
      <c r="C1249">
        <v>2</v>
      </c>
    </row>
    <row r="1250" spans="2:3" x14ac:dyDescent="0.3">
      <c r="B1250">
        <v>4</v>
      </c>
      <c r="C1250">
        <v>4</v>
      </c>
    </row>
    <row r="1251" spans="2:3" x14ac:dyDescent="0.3">
      <c r="B1251">
        <v>2</v>
      </c>
      <c r="C1251">
        <v>1</v>
      </c>
    </row>
    <row r="1252" spans="2:3" x14ac:dyDescent="0.3">
      <c r="B1252">
        <v>3</v>
      </c>
      <c r="C1252">
        <v>2</v>
      </c>
    </row>
    <row r="1253" spans="2:3" x14ac:dyDescent="0.3">
      <c r="B1253">
        <v>3</v>
      </c>
      <c r="C1253">
        <v>4</v>
      </c>
    </row>
    <row r="1254" spans="2:3" x14ac:dyDescent="0.3">
      <c r="B1254">
        <v>4</v>
      </c>
      <c r="C1254">
        <v>2</v>
      </c>
    </row>
    <row r="1255" spans="2:3" x14ac:dyDescent="0.3">
      <c r="B1255">
        <v>4</v>
      </c>
      <c r="C1255">
        <v>2</v>
      </c>
    </row>
    <row r="1256" spans="2:3" x14ac:dyDescent="0.3">
      <c r="B1256">
        <v>2</v>
      </c>
      <c r="C1256">
        <v>4</v>
      </c>
    </row>
    <row r="1257" spans="2:3" x14ac:dyDescent="0.3">
      <c r="B1257">
        <v>4</v>
      </c>
      <c r="C1257">
        <v>4</v>
      </c>
    </row>
    <row r="1258" spans="2:3" x14ac:dyDescent="0.3">
      <c r="B1258">
        <v>4</v>
      </c>
      <c r="C1258">
        <v>3</v>
      </c>
    </row>
    <row r="1259" spans="2:3" x14ac:dyDescent="0.3">
      <c r="B1259">
        <v>3</v>
      </c>
      <c r="C1259">
        <v>3</v>
      </c>
    </row>
    <row r="1260" spans="2:3" x14ac:dyDescent="0.3">
      <c r="B1260">
        <v>3</v>
      </c>
      <c r="C1260">
        <v>3</v>
      </c>
    </row>
    <row r="1261" spans="2:3" x14ac:dyDescent="0.3">
      <c r="B1261">
        <v>2</v>
      </c>
      <c r="C1261">
        <v>4</v>
      </c>
    </row>
    <row r="1262" spans="2:3" x14ac:dyDescent="0.3">
      <c r="B1262">
        <v>1</v>
      </c>
      <c r="C1262">
        <v>3</v>
      </c>
    </row>
    <row r="1263" spans="2:3" x14ac:dyDescent="0.3">
      <c r="B1263">
        <v>3</v>
      </c>
      <c r="C1263">
        <v>3</v>
      </c>
    </row>
    <row r="1264" spans="2:3" x14ac:dyDescent="0.3">
      <c r="B1264">
        <v>3</v>
      </c>
      <c r="C1264">
        <v>4</v>
      </c>
    </row>
    <row r="1265" spans="2:3" x14ac:dyDescent="0.3">
      <c r="B1265">
        <v>5</v>
      </c>
      <c r="C1265">
        <v>1</v>
      </c>
    </row>
    <row r="1266" spans="2:3" x14ac:dyDescent="0.3">
      <c r="B1266">
        <v>4</v>
      </c>
      <c r="C1266">
        <v>1</v>
      </c>
    </row>
    <row r="1267" spans="2:3" x14ac:dyDescent="0.3">
      <c r="B1267">
        <v>2</v>
      </c>
      <c r="C1267">
        <v>4</v>
      </c>
    </row>
    <row r="1268" spans="2:3" x14ac:dyDescent="0.3">
      <c r="B1268">
        <v>2</v>
      </c>
      <c r="C1268">
        <v>3</v>
      </c>
    </row>
    <row r="1269" spans="2:3" x14ac:dyDescent="0.3">
      <c r="B1269">
        <v>3</v>
      </c>
      <c r="C1269">
        <v>4</v>
      </c>
    </row>
    <row r="1270" spans="2:3" x14ac:dyDescent="0.3">
      <c r="B1270">
        <v>3</v>
      </c>
      <c r="C1270">
        <v>4</v>
      </c>
    </row>
    <row r="1271" spans="2:3" x14ac:dyDescent="0.3">
      <c r="B1271">
        <v>4</v>
      </c>
      <c r="C1271">
        <v>4</v>
      </c>
    </row>
    <row r="1272" spans="2:3" x14ac:dyDescent="0.3">
      <c r="B1272">
        <v>4</v>
      </c>
      <c r="C1272">
        <v>2</v>
      </c>
    </row>
    <row r="1273" spans="2:3" x14ac:dyDescent="0.3">
      <c r="B1273">
        <v>2</v>
      </c>
      <c r="C1273">
        <v>1</v>
      </c>
    </row>
    <row r="1274" spans="2:3" x14ac:dyDescent="0.3">
      <c r="B1274">
        <v>3</v>
      </c>
      <c r="C1274">
        <v>4</v>
      </c>
    </row>
    <row r="1275" spans="2:3" x14ac:dyDescent="0.3">
      <c r="B1275">
        <v>4</v>
      </c>
      <c r="C1275">
        <v>3</v>
      </c>
    </row>
    <row r="1276" spans="2:3" x14ac:dyDescent="0.3">
      <c r="B1276">
        <v>2</v>
      </c>
      <c r="C1276">
        <v>3</v>
      </c>
    </row>
    <row r="1277" spans="2:3" x14ac:dyDescent="0.3">
      <c r="B1277">
        <v>2</v>
      </c>
      <c r="C1277">
        <v>3</v>
      </c>
    </row>
    <row r="1278" spans="2:3" x14ac:dyDescent="0.3">
      <c r="B1278">
        <v>4</v>
      </c>
      <c r="C1278">
        <v>2</v>
      </c>
    </row>
    <row r="1279" spans="2:3" x14ac:dyDescent="0.3">
      <c r="B1279">
        <v>3</v>
      </c>
      <c r="C1279">
        <v>4</v>
      </c>
    </row>
    <row r="1280" spans="2:3" x14ac:dyDescent="0.3">
      <c r="B1280">
        <v>1</v>
      </c>
      <c r="C1280">
        <v>3</v>
      </c>
    </row>
    <row r="1281" spans="2:3" x14ac:dyDescent="0.3">
      <c r="B1281">
        <v>2</v>
      </c>
      <c r="C1281">
        <v>2</v>
      </c>
    </row>
    <row r="1282" spans="2:3" x14ac:dyDescent="0.3">
      <c r="B1282">
        <v>2</v>
      </c>
      <c r="C1282">
        <v>4</v>
      </c>
    </row>
    <row r="1283" spans="2:3" x14ac:dyDescent="0.3">
      <c r="B1283">
        <v>3</v>
      </c>
      <c r="C1283">
        <v>3</v>
      </c>
    </row>
    <row r="1284" spans="2:3" x14ac:dyDescent="0.3">
      <c r="B1284">
        <v>2</v>
      </c>
      <c r="C1284">
        <v>3</v>
      </c>
    </row>
    <row r="1285" spans="2:3" x14ac:dyDescent="0.3">
      <c r="B1285">
        <v>4</v>
      </c>
      <c r="C1285">
        <v>3</v>
      </c>
    </row>
    <row r="1286" spans="2:3" x14ac:dyDescent="0.3">
      <c r="B1286">
        <v>4</v>
      </c>
      <c r="C1286">
        <v>4</v>
      </c>
    </row>
    <row r="1287" spans="2:3" x14ac:dyDescent="0.3">
      <c r="B1287">
        <v>2</v>
      </c>
      <c r="C1287">
        <v>4</v>
      </c>
    </row>
    <row r="1288" spans="2:3" x14ac:dyDescent="0.3">
      <c r="B1288">
        <v>1</v>
      </c>
      <c r="C1288">
        <v>2</v>
      </c>
    </row>
    <row r="1289" spans="2:3" x14ac:dyDescent="0.3">
      <c r="B1289">
        <v>3</v>
      </c>
      <c r="C1289">
        <v>1</v>
      </c>
    </row>
    <row r="1290" spans="2:3" x14ac:dyDescent="0.3">
      <c r="B1290">
        <v>1</v>
      </c>
      <c r="C1290">
        <v>2</v>
      </c>
    </row>
    <row r="1291" spans="2:3" x14ac:dyDescent="0.3">
      <c r="B1291">
        <v>2</v>
      </c>
      <c r="C1291">
        <v>1</v>
      </c>
    </row>
    <row r="1292" spans="2:3" x14ac:dyDescent="0.3">
      <c r="B1292">
        <v>3</v>
      </c>
      <c r="C1292">
        <v>4</v>
      </c>
    </row>
    <row r="1293" spans="2:3" x14ac:dyDescent="0.3">
      <c r="B1293">
        <v>3</v>
      </c>
      <c r="C1293">
        <v>3</v>
      </c>
    </row>
    <row r="1294" spans="2:3" x14ac:dyDescent="0.3">
      <c r="B1294">
        <v>2</v>
      </c>
      <c r="C1294">
        <v>2</v>
      </c>
    </row>
    <row r="1295" spans="2:3" x14ac:dyDescent="0.3">
      <c r="B1295">
        <v>4</v>
      </c>
      <c r="C1295">
        <v>3</v>
      </c>
    </row>
    <row r="1296" spans="2:3" x14ac:dyDescent="0.3">
      <c r="B1296">
        <v>2</v>
      </c>
      <c r="C1296">
        <v>3</v>
      </c>
    </row>
    <row r="1297" spans="2:3" x14ac:dyDescent="0.3">
      <c r="B1297">
        <v>1</v>
      </c>
      <c r="C1297">
        <v>1</v>
      </c>
    </row>
    <row r="1298" spans="2:3" x14ac:dyDescent="0.3">
      <c r="B1298">
        <v>3</v>
      </c>
      <c r="C1298">
        <v>2</v>
      </c>
    </row>
    <row r="1299" spans="2:3" x14ac:dyDescent="0.3">
      <c r="B1299">
        <v>3</v>
      </c>
      <c r="C1299">
        <v>2</v>
      </c>
    </row>
    <row r="1300" spans="2:3" x14ac:dyDescent="0.3">
      <c r="B1300">
        <v>3</v>
      </c>
      <c r="C1300">
        <v>3</v>
      </c>
    </row>
    <row r="1301" spans="2:3" x14ac:dyDescent="0.3">
      <c r="B1301">
        <v>2</v>
      </c>
      <c r="C1301">
        <v>4</v>
      </c>
    </row>
    <row r="1302" spans="2:3" x14ac:dyDescent="0.3">
      <c r="B1302">
        <v>1</v>
      </c>
      <c r="C1302">
        <v>3</v>
      </c>
    </row>
    <row r="1303" spans="2:3" x14ac:dyDescent="0.3">
      <c r="B1303">
        <v>2</v>
      </c>
      <c r="C1303">
        <v>3</v>
      </c>
    </row>
    <row r="1304" spans="2:3" x14ac:dyDescent="0.3">
      <c r="B1304">
        <v>4</v>
      </c>
      <c r="C1304">
        <v>1</v>
      </c>
    </row>
    <row r="1305" spans="2:3" x14ac:dyDescent="0.3">
      <c r="B1305">
        <v>2</v>
      </c>
      <c r="C1305">
        <v>3</v>
      </c>
    </row>
    <row r="1306" spans="2:3" x14ac:dyDescent="0.3">
      <c r="B1306">
        <v>3</v>
      </c>
      <c r="C1306">
        <v>2</v>
      </c>
    </row>
    <row r="1307" spans="2:3" x14ac:dyDescent="0.3">
      <c r="B1307">
        <v>4</v>
      </c>
      <c r="C1307">
        <v>2</v>
      </c>
    </row>
    <row r="1308" spans="2:3" x14ac:dyDescent="0.3">
      <c r="B1308">
        <v>4</v>
      </c>
      <c r="C1308">
        <v>3</v>
      </c>
    </row>
    <row r="1309" spans="2:3" x14ac:dyDescent="0.3">
      <c r="B1309">
        <v>4</v>
      </c>
      <c r="C1309">
        <v>4</v>
      </c>
    </row>
    <row r="1310" spans="2:3" x14ac:dyDescent="0.3">
      <c r="B1310">
        <v>1</v>
      </c>
      <c r="C1310">
        <v>4</v>
      </c>
    </row>
    <row r="1311" spans="2:3" x14ac:dyDescent="0.3">
      <c r="B1311">
        <v>3</v>
      </c>
      <c r="C1311">
        <v>4</v>
      </c>
    </row>
    <row r="1312" spans="2:3" x14ac:dyDescent="0.3">
      <c r="B1312">
        <v>3</v>
      </c>
      <c r="C1312">
        <v>3</v>
      </c>
    </row>
    <row r="1313" spans="2:3" x14ac:dyDescent="0.3">
      <c r="B1313">
        <v>4</v>
      </c>
      <c r="C1313">
        <v>3</v>
      </c>
    </row>
    <row r="1314" spans="2:3" x14ac:dyDescent="0.3">
      <c r="B1314">
        <v>5</v>
      </c>
      <c r="C1314">
        <v>5</v>
      </c>
    </row>
    <row r="1315" spans="2:3" x14ac:dyDescent="0.3">
      <c r="B1315">
        <v>3</v>
      </c>
      <c r="C1315">
        <v>3</v>
      </c>
    </row>
    <row r="1316" spans="2:3" x14ac:dyDescent="0.3">
      <c r="B1316">
        <v>4</v>
      </c>
      <c r="C1316">
        <v>4</v>
      </c>
    </row>
    <row r="1317" spans="2:3" x14ac:dyDescent="0.3">
      <c r="B1317">
        <v>2</v>
      </c>
      <c r="C1317">
        <v>2</v>
      </c>
    </row>
    <row r="1318" spans="2:3" x14ac:dyDescent="0.3">
      <c r="B1318">
        <v>3</v>
      </c>
      <c r="C1318">
        <v>4</v>
      </c>
    </row>
    <row r="1319" spans="2:3" x14ac:dyDescent="0.3">
      <c r="B1319">
        <v>2</v>
      </c>
      <c r="C1319">
        <v>2</v>
      </c>
    </row>
    <row r="1320" spans="2:3" x14ac:dyDescent="0.3">
      <c r="B1320">
        <v>4</v>
      </c>
      <c r="C1320">
        <v>1</v>
      </c>
    </row>
    <row r="1321" spans="2:3" x14ac:dyDescent="0.3">
      <c r="B1321">
        <v>2</v>
      </c>
      <c r="C1321">
        <v>3</v>
      </c>
    </row>
    <row r="1322" spans="2:3" x14ac:dyDescent="0.3">
      <c r="B1322">
        <v>2</v>
      </c>
      <c r="C1322">
        <v>4</v>
      </c>
    </row>
    <row r="1323" spans="2:3" x14ac:dyDescent="0.3">
      <c r="B1323">
        <v>2</v>
      </c>
      <c r="C1323">
        <v>3</v>
      </c>
    </row>
    <row r="1324" spans="2:3" x14ac:dyDescent="0.3">
      <c r="B1324">
        <v>1</v>
      </c>
      <c r="C1324">
        <v>2</v>
      </c>
    </row>
    <row r="1325" spans="2:3" x14ac:dyDescent="0.3">
      <c r="B1325">
        <v>4</v>
      </c>
      <c r="C1325">
        <v>3</v>
      </c>
    </row>
    <row r="1326" spans="2:3" x14ac:dyDescent="0.3">
      <c r="B1326">
        <v>1</v>
      </c>
      <c r="C1326">
        <v>4</v>
      </c>
    </row>
    <row r="1327" spans="2:3" x14ac:dyDescent="0.3">
      <c r="B1327">
        <v>3</v>
      </c>
      <c r="C1327">
        <v>4</v>
      </c>
    </row>
    <row r="1328" spans="2:3" x14ac:dyDescent="0.3">
      <c r="B1328">
        <v>4</v>
      </c>
      <c r="C1328">
        <v>3</v>
      </c>
    </row>
    <row r="1329" spans="2:3" x14ac:dyDescent="0.3">
      <c r="B1329">
        <v>4</v>
      </c>
      <c r="C1329">
        <v>1</v>
      </c>
    </row>
    <row r="1330" spans="2:3" x14ac:dyDescent="0.3">
      <c r="B1330">
        <v>3</v>
      </c>
      <c r="C1330">
        <v>4</v>
      </c>
    </row>
    <row r="1331" spans="2:3" x14ac:dyDescent="0.3">
      <c r="B1331">
        <v>3</v>
      </c>
      <c r="C1331">
        <v>3</v>
      </c>
    </row>
    <row r="1332" spans="2:3" x14ac:dyDescent="0.3">
      <c r="B1332">
        <v>1</v>
      </c>
      <c r="C1332">
        <v>3</v>
      </c>
    </row>
    <row r="1333" spans="2:3" x14ac:dyDescent="0.3">
      <c r="B1333">
        <v>4</v>
      </c>
      <c r="C1333">
        <v>3</v>
      </c>
    </row>
    <row r="1334" spans="2:3" x14ac:dyDescent="0.3">
      <c r="B1334">
        <v>4</v>
      </c>
      <c r="C1334">
        <v>2</v>
      </c>
    </row>
    <row r="1335" spans="2:3" x14ac:dyDescent="0.3">
      <c r="B1335">
        <v>3</v>
      </c>
      <c r="C1335">
        <v>4</v>
      </c>
    </row>
    <row r="1336" spans="2:3" x14ac:dyDescent="0.3">
      <c r="B1336">
        <v>1</v>
      </c>
      <c r="C1336">
        <v>3</v>
      </c>
    </row>
    <row r="1337" spans="2:3" x14ac:dyDescent="0.3">
      <c r="B1337">
        <v>3</v>
      </c>
      <c r="C1337">
        <v>4</v>
      </c>
    </row>
    <row r="1338" spans="2:3" x14ac:dyDescent="0.3">
      <c r="B1338">
        <v>3</v>
      </c>
      <c r="C1338">
        <v>2</v>
      </c>
    </row>
    <row r="1339" spans="2:3" x14ac:dyDescent="0.3">
      <c r="B1339">
        <v>2</v>
      </c>
      <c r="C1339">
        <v>2</v>
      </c>
    </row>
    <row r="1340" spans="2:3" x14ac:dyDescent="0.3">
      <c r="C1340">
        <v>3</v>
      </c>
    </row>
    <row r="1341" spans="2:3" x14ac:dyDescent="0.3">
      <c r="C1341">
        <v>2</v>
      </c>
    </row>
    <row r="1342" spans="2:3" x14ac:dyDescent="0.3">
      <c r="C1342">
        <v>3</v>
      </c>
    </row>
    <row r="1343" spans="2:3" x14ac:dyDescent="0.3">
      <c r="C1343">
        <v>3</v>
      </c>
    </row>
    <row r="1344" spans="2:3" x14ac:dyDescent="0.3">
      <c r="C1344">
        <v>4</v>
      </c>
    </row>
    <row r="1345" spans="3:3" x14ac:dyDescent="0.3">
      <c r="C1345">
        <v>2</v>
      </c>
    </row>
    <row r="1346" spans="3:3" x14ac:dyDescent="0.3">
      <c r="C1346">
        <v>3</v>
      </c>
    </row>
    <row r="1347" spans="3:3" x14ac:dyDescent="0.3">
      <c r="C1347">
        <v>4</v>
      </c>
    </row>
    <row r="1348" spans="3:3" x14ac:dyDescent="0.3">
      <c r="C1348">
        <v>4</v>
      </c>
    </row>
    <row r="1349" spans="3:3" x14ac:dyDescent="0.3">
      <c r="C1349">
        <v>2</v>
      </c>
    </row>
    <row r="1350" spans="3:3" x14ac:dyDescent="0.3">
      <c r="C1350">
        <v>4</v>
      </c>
    </row>
    <row r="1351" spans="3:3" x14ac:dyDescent="0.3">
      <c r="C1351">
        <v>5</v>
      </c>
    </row>
    <row r="1352" spans="3:3" x14ac:dyDescent="0.3">
      <c r="C1352">
        <v>2</v>
      </c>
    </row>
    <row r="1353" spans="3:3" x14ac:dyDescent="0.3">
      <c r="C1353">
        <v>3</v>
      </c>
    </row>
    <row r="1354" spans="3:3" x14ac:dyDescent="0.3">
      <c r="C1354">
        <v>2</v>
      </c>
    </row>
    <row r="1355" spans="3:3" x14ac:dyDescent="0.3">
      <c r="C1355">
        <v>2</v>
      </c>
    </row>
    <row r="1356" spans="3:3" x14ac:dyDescent="0.3">
      <c r="C1356">
        <v>1</v>
      </c>
    </row>
    <row r="1357" spans="3:3" x14ac:dyDescent="0.3">
      <c r="C1357">
        <v>4</v>
      </c>
    </row>
    <row r="1358" spans="3:3" x14ac:dyDescent="0.3">
      <c r="C1358">
        <v>3</v>
      </c>
    </row>
    <row r="1359" spans="3:3" x14ac:dyDescent="0.3">
      <c r="C1359">
        <v>4</v>
      </c>
    </row>
    <row r="1360" spans="3:3" x14ac:dyDescent="0.3">
      <c r="C1360">
        <v>3</v>
      </c>
    </row>
    <row r="1361" spans="3:3" x14ac:dyDescent="0.3">
      <c r="C1361">
        <v>4</v>
      </c>
    </row>
    <row r="1362" spans="3:3" x14ac:dyDescent="0.3">
      <c r="C1362">
        <v>3</v>
      </c>
    </row>
    <row r="1363" spans="3:3" x14ac:dyDescent="0.3">
      <c r="C1363">
        <v>4</v>
      </c>
    </row>
    <row r="1364" spans="3:3" x14ac:dyDescent="0.3">
      <c r="C1364">
        <v>3</v>
      </c>
    </row>
    <row r="1365" spans="3:3" x14ac:dyDescent="0.3">
      <c r="C1365">
        <v>3</v>
      </c>
    </row>
    <row r="1366" spans="3:3" x14ac:dyDescent="0.3">
      <c r="C1366">
        <v>4</v>
      </c>
    </row>
    <row r="1367" spans="3:3" x14ac:dyDescent="0.3">
      <c r="C1367">
        <v>3</v>
      </c>
    </row>
    <row r="1368" spans="3:3" x14ac:dyDescent="0.3">
      <c r="C1368">
        <v>4</v>
      </c>
    </row>
    <row r="1369" spans="3:3" x14ac:dyDescent="0.3">
      <c r="C1369">
        <v>3</v>
      </c>
    </row>
    <row r="1370" spans="3:3" x14ac:dyDescent="0.3">
      <c r="C1370">
        <v>4</v>
      </c>
    </row>
    <row r="1371" spans="3:3" x14ac:dyDescent="0.3">
      <c r="C1371">
        <v>2</v>
      </c>
    </row>
    <row r="1372" spans="3:3" x14ac:dyDescent="0.3">
      <c r="C1372">
        <v>2</v>
      </c>
    </row>
    <row r="1373" spans="3:3" x14ac:dyDescent="0.3">
      <c r="C1373">
        <v>4</v>
      </c>
    </row>
    <row r="1374" spans="3:3" x14ac:dyDescent="0.3">
      <c r="C1374">
        <v>4</v>
      </c>
    </row>
    <row r="1375" spans="3:3" x14ac:dyDescent="0.3">
      <c r="C1375">
        <v>4</v>
      </c>
    </row>
    <row r="1376" spans="3:3" x14ac:dyDescent="0.3">
      <c r="C1376">
        <v>3</v>
      </c>
    </row>
    <row r="1377" spans="3:3" x14ac:dyDescent="0.3">
      <c r="C1377">
        <v>3</v>
      </c>
    </row>
    <row r="1378" spans="3:3" x14ac:dyDescent="0.3">
      <c r="C1378">
        <v>2</v>
      </c>
    </row>
    <row r="1379" spans="3:3" x14ac:dyDescent="0.3">
      <c r="C1379">
        <v>1</v>
      </c>
    </row>
    <row r="1380" spans="3:3" x14ac:dyDescent="0.3">
      <c r="C1380">
        <v>3</v>
      </c>
    </row>
    <row r="1381" spans="3:3" x14ac:dyDescent="0.3">
      <c r="C1381">
        <v>2</v>
      </c>
    </row>
    <row r="1382" spans="3:3" x14ac:dyDescent="0.3">
      <c r="C1382">
        <v>4</v>
      </c>
    </row>
    <row r="1383" spans="3:3" x14ac:dyDescent="0.3">
      <c r="C1383">
        <v>4</v>
      </c>
    </row>
    <row r="1384" spans="3:3" x14ac:dyDescent="0.3">
      <c r="C1384">
        <v>3</v>
      </c>
    </row>
    <row r="1385" spans="3:3" x14ac:dyDescent="0.3">
      <c r="C1385">
        <v>4</v>
      </c>
    </row>
    <row r="1386" spans="3:3" x14ac:dyDescent="0.3">
      <c r="C1386">
        <v>2</v>
      </c>
    </row>
    <row r="1387" spans="3:3" x14ac:dyDescent="0.3">
      <c r="C1387">
        <v>4</v>
      </c>
    </row>
    <row r="1388" spans="3:3" x14ac:dyDescent="0.3">
      <c r="C1388">
        <v>4</v>
      </c>
    </row>
    <row r="1389" spans="3:3" x14ac:dyDescent="0.3">
      <c r="C1389">
        <v>3</v>
      </c>
    </row>
    <row r="1390" spans="3:3" x14ac:dyDescent="0.3">
      <c r="C1390">
        <v>3</v>
      </c>
    </row>
    <row r="1391" spans="3:3" x14ac:dyDescent="0.3">
      <c r="C1391">
        <v>2</v>
      </c>
    </row>
    <row r="1392" spans="3:3" x14ac:dyDescent="0.3">
      <c r="C1392">
        <v>1</v>
      </c>
    </row>
    <row r="1393" spans="3:3" x14ac:dyDescent="0.3">
      <c r="C1393">
        <v>3</v>
      </c>
    </row>
    <row r="1394" spans="3:3" x14ac:dyDescent="0.3">
      <c r="C1394">
        <v>2</v>
      </c>
    </row>
    <row r="1395" spans="3:3" x14ac:dyDescent="0.3">
      <c r="C1395">
        <v>4</v>
      </c>
    </row>
    <row r="1396" spans="3:3" x14ac:dyDescent="0.3">
      <c r="C1396">
        <v>3</v>
      </c>
    </row>
    <row r="1397" spans="3:3" x14ac:dyDescent="0.3">
      <c r="C1397">
        <v>2</v>
      </c>
    </row>
    <row r="1398" spans="3:3" x14ac:dyDescent="0.3">
      <c r="C1398">
        <v>3</v>
      </c>
    </row>
    <row r="1399" spans="3:3" x14ac:dyDescent="0.3">
      <c r="C1399">
        <v>4</v>
      </c>
    </row>
    <row r="1400" spans="3:3" x14ac:dyDescent="0.3">
      <c r="C1400">
        <v>3</v>
      </c>
    </row>
    <row r="1401" spans="3:3" x14ac:dyDescent="0.3">
      <c r="C1401">
        <v>4</v>
      </c>
    </row>
    <row r="1402" spans="3:3" x14ac:dyDescent="0.3">
      <c r="C1402">
        <v>2</v>
      </c>
    </row>
    <row r="1403" spans="3:3" x14ac:dyDescent="0.3">
      <c r="C1403">
        <v>4</v>
      </c>
    </row>
    <row r="1404" spans="3:3" x14ac:dyDescent="0.3">
      <c r="C1404">
        <v>4</v>
      </c>
    </row>
    <row r="1405" spans="3:3" x14ac:dyDescent="0.3">
      <c r="C1405">
        <v>3</v>
      </c>
    </row>
    <row r="1406" spans="3:3" x14ac:dyDescent="0.3">
      <c r="C1406">
        <v>4</v>
      </c>
    </row>
    <row r="1407" spans="3:3" x14ac:dyDescent="0.3">
      <c r="C1407">
        <v>4</v>
      </c>
    </row>
    <row r="1408" spans="3:3" x14ac:dyDescent="0.3">
      <c r="C1408">
        <v>2</v>
      </c>
    </row>
    <row r="1409" spans="3:3" x14ac:dyDescent="0.3">
      <c r="C1409">
        <v>4</v>
      </c>
    </row>
    <row r="1410" spans="3:3" x14ac:dyDescent="0.3">
      <c r="C1410">
        <v>3</v>
      </c>
    </row>
    <row r="1411" spans="3:3" x14ac:dyDescent="0.3">
      <c r="C1411">
        <v>3</v>
      </c>
    </row>
    <row r="1412" spans="3:3" x14ac:dyDescent="0.3">
      <c r="C1412">
        <v>3</v>
      </c>
    </row>
    <row r="1413" spans="3:3" x14ac:dyDescent="0.3">
      <c r="C1413">
        <v>2</v>
      </c>
    </row>
    <row r="1414" spans="3:3" x14ac:dyDescent="0.3">
      <c r="C1414">
        <v>3</v>
      </c>
    </row>
    <row r="1415" spans="3:3" x14ac:dyDescent="0.3">
      <c r="C1415">
        <v>2</v>
      </c>
    </row>
    <row r="1416" spans="3:3" x14ac:dyDescent="0.3">
      <c r="C1416">
        <v>2</v>
      </c>
    </row>
    <row r="1417" spans="3:3" x14ac:dyDescent="0.3">
      <c r="C1417">
        <v>4</v>
      </c>
    </row>
    <row r="1418" spans="3:3" x14ac:dyDescent="0.3">
      <c r="C1418">
        <v>1</v>
      </c>
    </row>
    <row r="1419" spans="3:3" x14ac:dyDescent="0.3">
      <c r="C1419">
        <v>2</v>
      </c>
    </row>
    <row r="1420" spans="3:3" x14ac:dyDescent="0.3">
      <c r="C1420">
        <v>1</v>
      </c>
    </row>
    <row r="1421" spans="3:3" x14ac:dyDescent="0.3">
      <c r="C1421">
        <v>3</v>
      </c>
    </row>
    <row r="1422" spans="3:3" x14ac:dyDescent="0.3">
      <c r="C1422">
        <v>1</v>
      </c>
    </row>
    <row r="1423" spans="3:3" x14ac:dyDescent="0.3">
      <c r="C1423">
        <v>2</v>
      </c>
    </row>
    <row r="1424" spans="3:3" x14ac:dyDescent="0.3">
      <c r="C1424">
        <v>2</v>
      </c>
    </row>
    <row r="1425" spans="3:3" x14ac:dyDescent="0.3">
      <c r="C1425">
        <v>4</v>
      </c>
    </row>
    <row r="1426" spans="3:3" x14ac:dyDescent="0.3">
      <c r="C1426">
        <v>1</v>
      </c>
    </row>
    <row r="1427" spans="3:3" x14ac:dyDescent="0.3">
      <c r="C1427">
        <v>3</v>
      </c>
    </row>
    <row r="1428" spans="3:3" x14ac:dyDescent="0.3">
      <c r="C1428">
        <v>1</v>
      </c>
    </row>
    <row r="1429" spans="3:3" x14ac:dyDescent="0.3">
      <c r="C1429">
        <v>4</v>
      </c>
    </row>
    <row r="1430" spans="3:3" x14ac:dyDescent="0.3">
      <c r="C1430">
        <v>4</v>
      </c>
    </row>
    <row r="1431" spans="3:3" x14ac:dyDescent="0.3">
      <c r="C1431">
        <v>4</v>
      </c>
    </row>
    <row r="1432" spans="3:3" x14ac:dyDescent="0.3">
      <c r="C1432">
        <v>3</v>
      </c>
    </row>
    <row r="1433" spans="3:3" x14ac:dyDescent="0.3">
      <c r="C1433">
        <v>4</v>
      </c>
    </row>
    <row r="1434" spans="3:3" x14ac:dyDescent="0.3">
      <c r="C1434">
        <v>3</v>
      </c>
    </row>
    <row r="1435" spans="3:3" x14ac:dyDescent="0.3">
      <c r="C1435">
        <v>3</v>
      </c>
    </row>
    <row r="1436" spans="3:3" x14ac:dyDescent="0.3">
      <c r="C1436">
        <v>2</v>
      </c>
    </row>
    <row r="1437" spans="3:3" x14ac:dyDescent="0.3">
      <c r="C1437">
        <v>2</v>
      </c>
    </row>
    <row r="1438" spans="3:3" x14ac:dyDescent="0.3">
      <c r="C1438">
        <v>3</v>
      </c>
    </row>
    <row r="1439" spans="3:3" x14ac:dyDescent="0.3">
      <c r="C1439">
        <v>4</v>
      </c>
    </row>
    <row r="1440" spans="3:3" x14ac:dyDescent="0.3">
      <c r="C1440">
        <v>3</v>
      </c>
    </row>
    <row r="1441" spans="3:3" x14ac:dyDescent="0.3">
      <c r="C1441">
        <v>2</v>
      </c>
    </row>
    <row r="1442" spans="3:3" x14ac:dyDescent="0.3">
      <c r="C1442">
        <v>4</v>
      </c>
    </row>
    <row r="1443" spans="3:3" x14ac:dyDescent="0.3">
      <c r="C1443">
        <v>3</v>
      </c>
    </row>
    <row r="1444" spans="3:3" x14ac:dyDescent="0.3">
      <c r="C1444">
        <v>3</v>
      </c>
    </row>
    <row r="1445" spans="3:3" x14ac:dyDescent="0.3">
      <c r="C1445">
        <v>2</v>
      </c>
    </row>
    <row r="1446" spans="3:3" x14ac:dyDescent="0.3">
      <c r="C1446">
        <v>3</v>
      </c>
    </row>
    <row r="1447" spans="3:3" x14ac:dyDescent="0.3">
      <c r="C1447">
        <v>4</v>
      </c>
    </row>
    <row r="1448" spans="3:3" x14ac:dyDescent="0.3">
      <c r="C1448">
        <v>2</v>
      </c>
    </row>
    <row r="1449" spans="3:3" x14ac:dyDescent="0.3">
      <c r="C1449">
        <v>4</v>
      </c>
    </row>
    <row r="1450" spans="3:3" x14ac:dyDescent="0.3">
      <c r="C1450">
        <v>1</v>
      </c>
    </row>
    <row r="1451" spans="3:3" x14ac:dyDescent="0.3">
      <c r="C1451">
        <v>2</v>
      </c>
    </row>
    <row r="1452" spans="3:3" x14ac:dyDescent="0.3">
      <c r="C1452">
        <v>4</v>
      </c>
    </row>
    <row r="1453" spans="3:3" x14ac:dyDescent="0.3">
      <c r="C1453">
        <v>5</v>
      </c>
    </row>
    <row r="1454" spans="3:3" x14ac:dyDescent="0.3">
      <c r="C1454">
        <v>2</v>
      </c>
    </row>
    <row r="1455" spans="3:3" x14ac:dyDescent="0.3">
      <c r="C1455">
        <v>2</v>
      </c>
    </row>
    <row r="1456" spans="3:3" x14ac:dyDescent="0.3">
      <c r="C1456">
        <v>5</v>
      </c>
    </row>
    <row r="1457" spans="3:3" x14ac:dyDescent="0.3">
      <c r="C1457">
        <v>4</v>
      </c>
    </row>
    <row r="1458" spans="3:3" x14ac:dyDescent="0.3">
      <c r="C1458">
        <v>4</v>
      </c>
    </row>
    <row r="1459" spans="3:3" x14ac:dyDescent="0.3">
      <c r="C1459">
        <v>4</v>
      </c>
    </row>
    <row r="1460" spans="3:3" x14ac:dyDescent="0.3">
      <c r="C1460">
        <v>3</v>
      </c>
    </row>
    <row r="1461" spans="3:3" x14ac:dyDescent="0.3">
      <c r="C1461">
        <v>3</v>
      </c>
    </row>
    <row r="1462" spans="3:3" x14ac:dyDescent="0.3">
      <c r="C1462">
        <v>3</v>
      </c>
    </row>
    <row r="1463" spans="3:3" x14ac:dyDescent="0.3">
      <c r="C1463">
        <v>3</v>
      </c>
    </row>
    <row r="1464" spans="3:3" x14ac:dyDescent="0.3">
      <c r="C1464">
        <v>4</v>
      </c>
    </row>
    <row r="1465" spans="3:3" x14ac:dyDescent="0.3">
      <c r="C1465">
        <v>4</v>
      </c>
    </row>
    <row r="1466" spans="3:3" x14ac:dyDescent="0.3">
      <c r="C1466">
        <v>2</v>
      </c>
    </row>
    <row r="1467" spans="3:3" x14ac:dyDescent="0.3">
      <c r="C1467">
        <v>1</v>
      </c>
    </row>
    <row r="1468" spans="3:3" x14ac:dyDescent="0.3">
      <c r="C1468">
        <v>2</v>
      </c>
    </row>
    <row r="1469" spans="3:3" x14ac:dyDescent="0.3">
      <c r="C1469">
        <v>3</v>
      </c>
    </row>
    <row r="1470" spans="3:3" x14ac:dyDescent="0.3">
      <c r="C1470">
        <v>3</v>
      </c>
    </row>
    <row r="1471" spans="3:3" x14ac:dyDescent="0.3">
      <c r="C1471">
        <v>1</v>
      </c>
    </row>
    <row r="1472" spans="3:3" x14ac:dyDescent="0.3">
      <c r="C1472">
        <v>4</v>
      </c>
    </row>
    <row r="1473" spans="3:3" x14ac:dyDescent="0.3">
      <c r="C1473">
        <v>4</v>
      </c>
    </row>
    <row r="1474" spans="3:3" x14ac:dyDescent="0.3">
      <c r="C1474">
        <v>4</v>
      </c>
    </row>
    <row r="1475" spans="3:3" x14ac:dyDescent="0.3">
      <c r="C1475">
        <v>2</v>
      </c>
    </row>
    <row r="1476" spans="3:3" x14ac:dyDescent="0.3">
      <c r="C1476">
        <v>3</v>
      </c>
    </row>
    <row r="1477" spans="3:3" x14ac:dyDescent="0.3">
      <c r="C1477">
        <v>4</v>
      </c>
    </row>
    <row r="1478" spans="3:3" x14ac:dyDescent="0.3">
      <c r="C1478">
        <v>4</v>
      </c>
    </row>
    <row r="1479" spans="3:3" x14ac:dyDescent="0.3">
      <c r="C1479">
        <v>2</v>
      </c>
    </row>
    <row r="1480" spans="3:3" x14ac:dyDescent="0.3">
      <c r="C1480">
        <v>3</v>
      </c>
    </row>
    <row r="1481" spans="3:3" x14ac:dyDescent="0.3">
      <c r="C1481">
        <v>4</v>
      </c>
    </row>
    <row r="1482" spans="3:3" x14ac:dyDescent="0.3">
      <c r="C1482">
        <v>3</v>
      </c>
    </row>
    <row r="1483" spans="3:3" x14ac:dyDescent="0.3">
      <c r="C1483">
        <v>4</v>
      </c>
    </row>
    <row r="1484" spans="3:3" x14ac:dyDescent="0.3">
      <c r="C1484">
        <v>1</v>
      </c>
    </row>
    <row r="1485" spans="3:3" x14ac:dyDescent="0.3">
      <c r="C1485">
        <v>4</v>
      </c>
    </row>
    <row r="1486" spans="3:3" x14ac:dyDescent="0.3">
      <c r="C1486">
        <v>4</v>
      </c>
    </row>
    <row r="1487" spans="3:3" x14ac:dyDescent="0.3">
      <c r="C1487">
        <v>3</v>
      </c>
    </row>
    <row r="1488" spans="3:3" x14ac:dyDescent="0.3">
      <c r="C1488">
        <v>3</v>
      </c>
    </row>
    <row r="1489" spans="3:3" x14ac:dyDescent="0.3">
      <c r="C1489">
        <v>3</v>
      </c>
    </row>
    <row r="1490" spans="3:3" x14ac:dyDescent="0.3">
      <c r="C1490">
        <v>4</v>
      </c>
    </row>
    <row r="1491" spans="3:3" x14ac:dyDescent="0.3">
      <c r="C1491">
        <v>3</v>
      </c>
    </row>
    <row r="1492" spans="3:3" x14ac:dyDescent="0.3">
      <c r="C1492">
        <v>3</v>
      </c>
    </row>
    <row r="1493" spans="3:3" x14ac:dyDescent="0.3">
      <c r="C1493">
        <v>1</v>
      </c>
    </row>
    <row r="1494" spans="3:3" x14ac:dyDescent="0.3">
      <c r="C1494">
        <v>3</v>
      </c>
    </row>
    <row r="1495" spans="3:3" x14ac:dyDescent="0.3">
      <c r="C1495">
        <v>2</v>
      </c>
    </row>
    <row r="1496" spans="3:3" x14ac:dyDescent="0.3">
      <c r="C1496">
        <v>2</v>
      </c>
    </row>
    <row r="1497" spans="3:3" x14ac:dyDescent="0.3">
      <c r="C1497">
        <v>2</v>
      </c>
    </row>
    <row r="1498" spans="3:3" x14ac:dyDescent="0.3">
      <c r="C1498">
        <v>4</v>
      </c>
    </row>
    <row r="1499" spans="3:3" x14ac:dyDescent="0.3">
      <c r="C1499">
        <v>3</v>
      </c>
    </row>
    <row r="1500" spans="3:3" x14ac:dyDescent="0.3">
      <c r="C1500">
        <v>4</v>
      </c>
    </row>
    <row r="1501" spans="3:3" x14ac:dyDescent="0.3">
      <c r="C1501">
        <v>1</v>
      </c>
    </row>
    <row r="1502" spans="3:3" x14ac:dyDescent="0.3">
      <c r="C1502">
        <v>1</v>
      </c>
    </row>
    <row r="1503" spans="3:3" x14ac:dyDescent="0.3">
      <c r="C1503">
        <v>4</v>
      </c>
    </row>
    <row r="1504" spans="3:3" x14ac:dyDescent="0.3">
      <c r="C1504">
        <v>3</v>
      </c>
    </row>
    <row r="1505" spans="3:3" x14ac:dyDescent="0.3">
      <c r="C1505">
        <v>3</v>
      </c>
    </row>
    <row r="1506" spans="3:3" x14ac:dyDescent="0.3">
      <c r="C1506">
        <v>2</v>
      </c>
    </row>
    <row r="1507" spans="3:3" x14ac:dyDescent="0.3">
      <c r="C1507">
        <v>4</v>
      </c>
    </row>
    <row r="1508" spans="3:3" x14ac:dyDescent="0.3">
      <c r="C1508">
        <v>4</v>
      </c>
    </row>
    <row r="1509" spans="3:3" x14ac:dyDescent="0.3">
      <c r="C1509">
        <v>3</v>
      </c>
    </row>
    <row r="1510" spans="3:3" x14ac:dyDescent="0.3">
      <c r="C1510">
        <v>3</v>
      </c>
    </row>
    <row r="1511" spans="3:3" x14ac:dyDescent="0.3">
      <c r="C1511">
        <v>3</v>
      </c>
    </row>
    <row r="1512" spans="3:3" x14ac:dyDescent="0.3">
      <c r="C1512">
        <v>3</v>
      </c>
    </row>
    <row r="1513" spans="3:3" x14ac:dyDescent="0.3">
      <c r="C1513">
        <v>2</v>
      </c>
    </row>
    <row r="1514" spans="3:3" x14ac:dyDescent="0.3">
      <c r="C1514">
        <v>3</v>
      </c>
    </row>
    <row r="1515" spans="3:3" x14ac:dyDescent="0.3">
      <c r="C1515">
        <v>1</v>
      </c>
    </row>
    <row r="1516" spans="3:3" x14ac:dyDescent="0.3">
      <c r="C1516">
        <v>3</v>
      </c>
    </row>
    <row r="1517" spans="3:3" x14ac:dyDescent="0.3">
      <c r="C1517">
        <v>3</v>
      </c>
    </row>
    <row r="1518" spans="3:3" x14ac:dyDescent="0.3">
      <c r="C1518">
        <v>3</v>
      </c>
    </row>
    <row r="1519" spans="3:3" x14ac:dyDescent="0.3">
      <c r="C1519">
        <v>1</v>
      </c>
    </row>
    <row r="1520" spans="3:3" x14ac:dyDescent="0.3">
      <c r="C1520">
        <v>4</v>
      </c>
    </row>
    <row r="1521" spans="3:3" x14ac:dyDescent="0.3">
      <c r="C1521">
        <v>4</v>
      </c>
    </row>
    <row r="1522" spans="3:3" x14ac:dyDescent="0.3">
      <c r="C1522">
        <v>4</v>
      </c>
    </row>
    <row r="1523" spans="3:3" x14ac:dyDescent="0.3">
      <c r="C1523">
        <v>1</v>
      </c>
    </row>
    <row r="1524" spans="3:3" x14ac:dyDescent="0.3">
      <c r="C1524">
        <v>3</v>
      </c>
    </row>
    <row r="1525" spans="3:3" x14ac:dyDescent="0.3">
      <c r="C1525">
        <v>3</v>
      </c>
    </row>
    <row r="1526" spans="3:3" x14ac:dyDescent="0.3">
      <c r="C1526">
        <v>3</v>
      </c>
    </row>
    <row r="1527" spans="3:3" x14ac:dyDescent="0.3">
      <c r="C1527">
        <v>3</v>
      </c>
    </row>
    <row r="1528" spans="3:3" x14ac:dyDescent="0.3">
      <c r="C1528">
        <v>3</v>
      </c>
    </row>
    <row r="1529" spans="3:3" x14ac:dyDescent="0.3">
      <c r="C1529">
        <v>4</v>
      </c>
    </row>
    <row r="1530" spans="3:3" x14ac:dyDescent="0.3">
      <c r="C1530">
        <v>5</v>
      </c>
    </row>
    <row r="1531" spans="3:3" x14ac:dyDescent="0.3">
      <c r="C1531">
        <v>3</v>
      </c>
    </row>
    <row r="1532" spans="3:3" x14ac:dyDescent="0.3">
      <c r="C1532">
        <v>1</v>
      </c>
    </row>
    <row r="1533" spans="3:3" x14ac:dyDescent="0.3">
      <c r="C1533">
        <v>2</v>
      </c>
    </row>
    <row r="1534" spans="3:3" x14ac:dyDescent="0.3">
      <c r="C1534">
        <v>3</v>
      </c>
    </row>
    <row r="1535" spans="3:3" x14ac:dyDescent="0.3">
      <c r="C1535">
        <v>3</v>
      </c>
    </row>
    <row r="1536" spans="3:3" x14ac:dyDescent="0.3">
      <c r="C1536">
        <v>3</v>
      </c>
    </row>
    <row r="1537" spans="3:3" x14ac:dyDescent="0.3">
      <c r="C1537">
        <v>1</v>
      </c>
    </row>
    <row r="1538" spans="3:3" x14ac:dyDescent="0.3">
      <c r="C1538">
        <v>2</v>
      </c>
    </row>
    <row r="1539" spans="3:3" x14ac:dyDescent="0.3">
      <c r="C1539">
        <v>2</v>
      </c>
    </row>
    <row r="1540" spans="3:3" x14ac:dyDescent="0.3">
      <c r="C1540">
        <v>2</v>
      </c>
    </row>
    <row r="1541" spans="3:3" x14ac:dyDescent="0.3">
      <c r="C1541">
        <v>1</v>
      </c>
    </row>
    <row r="1542" spans="3:3" x14ac:dyDescent="0.3">
      <c r="C1542">
        <v>4</v>
      </c>
    </row>
    <row r="1543" spans="3:3" x14ac:dyDescent="0.3">
      <c r="C1543">
        <v>1</v>
      </c>
    </row>
    <row r="1544" spans="3:3" x14ac:dyDescent="0.3">
      <c r="C1544">
        <v>4</v>
      </c>
    </row>
    <row r="1545" spans="3:3" x14ac:dyDescent="0.3">
      <c r="C1545">
        <v>3</v>
      </c>
    </row>
    <row r="1546" spans="3:3" x14ac:dyDescent="0.3">
      <c r="C1546">
        <v>2</v>
      </c>
    </row>
    <row r="1547" spans="3:3" x14ac:dyDescent="0.3">
      <c r="C1547">
        <v>3</v>
      </c>
    </row>
    <row r="1548" spans="3:3" x14ac:dyDescent="0.3">
      <c r="C1548">
        <v>3</v>
      </c>
    </row>
    <row r="1549" spans="3:3" x14ac:dyDescent="0.3">
      <c r="C1549">
        <v>3</v>
      </c>
    </row>
    <row r="1550" spans="3:3" x14ac:dyDescent="0.3">
      <c r="C1550">
        <v>1</v>
      </c>
    </row>
    <row r="1551" spans="3:3" x14ac:dyDescent="0.3">
      <c r="C1551">
        <v>4</v>
      </c>
    </row>
    <row r="1552" spans="3:3" x14ac:dyDescent="0.3">
      <c r="C1552">
        <v>2</v>
      </c>
    </row>
    <row r="1553" spans="3:3" x14ac:dyDescent="0.3">
      <c r="C1553">
        <v>1</v>
      </c>
    </row>
    <row r="1554" spans="3:3" x14ac:dyDescent="0.3">
      <c r="C1554">
        <v>3</v>
      </c>
    </row>
    <row r="1555" spans="3:3" x14ac:dyDescent="0.3">
      <c r="C1555">
        <v>3</v>
      </c>
    </row>
    <row r="1556" spans="3:3" x14ac:dyDescent="0.3">
      <c r="C1556">
        <v>1</v>
      </c>
    </row>
    <row r="1557" spans="3:3" x14ac:dyDescent="0.3">
      <c r="C1557">
        <v>5</v>
      </c>
    </row>
    <row r="1558" spans="3:3" x14ac:dyDescent="0.3">
      <c r="C1558">
        <v>4</v>
      </c>
    </row>
    <row r="1559" spans="3:3" x14ac:dyDescent="0.3">
      <c r="C1559">
        <v>1</v>
      </c>
    </row>
    <row r="1560" spans="3:3" x14ac:dyDescent="0.3">
      <c r="C1560">
        <v>3</v>
      </c>
    </row>
    <row r="1561" spans="3:3" x14ac:dyDescent="0.3">
      <c r="C1561">
        <v>4</v>
      </c>
    </row>
    <row r="1562" spans="3:3" x14ac:dyDescent="0.3">
      <c r="C1562">
        <v>3</v>
      </c>
    </row>
    <row r="1563" spans="3:3" x14ac:dyDescent="0.3">
      <c r="C1563">
        <v>3</v>
      </c>
    </row>
    <row r="1564" spans="3:3" x14ac:dyDescent="0.3">
      <c r="C1564">
        <v>4</v>
      </c>
    </row>
    <row r="1565" spans="3:3" x14ac:dyDescent="0.3">
      <c r="C1565">
        <v>3</v>
      </c>
    </row>
    <row r="1566" spans="3:3" x14ac:dyDescent="0.3">
      <c r="C1566">
        <v>3</v>
      </c>
    </row>
    <row r="1567" spans="3:3" x14ac:dyDescent="0.3">
      <c r="C1567">
        <v>3</v>
      </c>
    </row>
    <row r="1568" spans="3:3" x14ac:dyDescent="0.3">
      <c r="C1568">
        <v>3</v>
      </c>
    </row>
    <row r="1569" spans="3:3" x14ac:dyDescent="0.3">
      <c r="C1569">
        <v>3</v>
      </c>
    </row>
    <row r="1570" spans="3:3" x14ac:dyDescent="0.3">
      <c r="C1570">
        <v>3</v>
      </c>
    </row>
    <row r="1571" spans="3:3" x14ac:dyDescent="0.3">
      <c r="C1571">
        <v>1</v>
      </c>
    </row>
    <row r="1572" spans="3:3" x14ac:dyDescent="0.3">
      <c r="C1572">
        <v>3</v>
      </c>
    </row>
    <row r="1573" spans="3:3" x14ac:dyDescent="0.3">
      <c r="C1573">
        <v>2</v>
      </c>
    </row>
    <row r="1574" spans="3:3" x14ac:dyDescent="0.3">
      <c r="C1574">
        <v>4</v>
      </c>
    </row>
    <row r="1575" spans="3:3" x14ac:dyDescent="0.3">
      <c r="C1575">
        <v>3</v>
      </c>
    </row>
    <row r="1576" spans="3:3" x14ac:dyDescent="0.3">
      <c r="C1576">
        <v>3</v>
      </c>
    </row>
    <row r="1577" spans="3:3" x14ac:dyDescent="0.3">
      <c r="C1577">
        <v>4</v>
      </c>
    </row>
    <row r="1578" spans="3:3" x14ac:dyDescent="0.3">
      <c r="C1578">
        <v>2</v>
      </c>
    </row>
    <row r="1579" spans="3:3" x14ac:dyDescent="0.3">
      <c r="C1579">
        <v>4</v>
      </c>
    </row>
    <row r="1580" spans="3:3" x14ac:dyDescent="0.3">
      <c r="C1580">
        <v>4</v>
      </c>
    </row>
    <row r="1581" spans="3:3" x14ac:dyDescent="0.3">
      <c r="C1581">
        <v>2</v>
      </c>
    </row>
    <row r="1582" spans="3:3" x14ac:dyDescent="0.3">
      <c r="C1582">
        <v>2</v>
      </c>
    </row>
    <row r="1583" spans="3:3" x14ac:dyDescent="0.3">
      <c r="C1583">
        <v>3</v>
      </c>
    </row>
    <row r="1584" spans="3:3" x14ac:dyDescent="0.3">
      <c r="C1584">
        <v>4</v>
      </c>
    </row>
    <row r="1585" spans="3:3" x14ac:dyDescent="0.3">
      <c r="C1585">
        <v>4</v>
      </c>
    </row>
    <row r="1586" spans="3:3" x14ac:dyDescent="0.3">
      <c r="C1586">
        <v>4</v>
      </c>
    </row>
    <row r="1587" spans="3:3" x14ac:dyDescent="0.3">
      <c r="C1587">
        <v>4</v>
      </c>
    </row>
    <row r="1588" spans="3:3" x14ac:dyDescent="0.3">
      <c r="C1588">
        <v>3</v>
      </c>
    </row>
    <row r="1589" spans="3:3" x14ac:dyDescent="0.3">
      <c r="C1589">
        <v>4</v>
      </c>
    </row>
    <row r="1590" spans="3:3" x14ac:dyDescent="0.3">
      <c r="C1590">
        <v>3</v>
      </c>
    </row>
    <row r="1591" spans="3:3" x14ac:dyDescent="0.3">
      <c r="C1591">
        <v>2</v>
      </c>
    </row>
    <row r="1592" spans="3:3" x14ac:dyDescent="0.3">
      <c r="C1592">
        <v>2</v>
      </c>
    </row>
    <row r="1593" spans="3:3" x14ac:dyDescent="0.3">
      <c r="C1593">
        <v>3</v>
      </c>
    </row>
    <row r="1594" spans="3:3" x14ac:dyDescent="0.3">
      <c r="C1594">
        <v>2</v>
      </c>
    </row>
    <row r="1595" spans="3:3" x14ac:dyDescent="0.3">
      <c r="C1595">
        <v>3</v>
      </c>
    </row>
    <row r="1596" spans="3:3" x14ac:dyDescent="0.3">
      <c r="C1596">
        <v>2</v>
      </c>
    </row>
    <row r="1597" spans="3:3" x14ac:dyDescent="0.3">
      <c r="C1597">
        <v>1</v>
      </c>
    </row>
    <row r="1598" spans="3:3" x14ac:dyDescent="0.3">
      <c r="C1598">
        <v>3</v>
      </c>
    </row>
    <row r="1599" spans="3:3" x14ac:dyDescent="0.3">
      <c r="C1599">
        <v>2</v>
      </c>
    </row>
    <row r="1600" spans="3:3" x14ac:dyDescent="0.3">
      <c r="C1600">
        <v>2</v>
      </c>
    </row>
    <row r="1601" spans="3:3" x14ac:dyDescent="0.3">
      <c r="C1601">
        <v>3</v>
      </c>
    </row>
    <row r="1602" spans="3:3" x14ac:dyDescent="0.3">
      <c r="C1602">
        <v>4</v>
      </c>
    </row>
    <row r="1603" spans="3:3" x14ac:dyDescent="0.3">
      <c r="C1603">
        <v>3</v>
      </c>
    </row>
    <row r="1604" spans="3:3" x14ac:dyDescent="0.3">
      <c r="C1604">
        <v>2</v>
      </c>
    </row>
    <row r="1605" spans="3:3" x14ac:dyDescent="0.3">
      <c r="C1605">
        <v>3</v>
      </c>
    </row>
    <row r="1606" spans="3:3" x14ac:dyDescent="0.3">
      <c r="C1606">
        <v>1</v>
      </c>
    </row>
    <row r="1607" spans="3:3" x14ac:dyDescent="0.3">
      <c r="C1607">
        <v>4</v>
      </c>
    </row>
    <row r="1608" spans="3:3" x14ac:dyDescent="0.3">
      <c r="C1608">
        <v>2</v>
      </c>
    </row>
    <row r="1609" spans="3:3" x14ac:dyDescent="0.3">
      <c r="C1609">
        <v>2</v>
      </c>
    </row>
    <row r="1610" spans="3:3" x14ac:dyDescent="0.3">
      <c r="C1610">
        <v>3</v>
      </c>
    </row>
    <row r="1611" spans="3:3" x14ac:dyDescent="0.3">
      <c r="C1611">
        <v>3</v>
      </c>
    </row>
    <row r="1612" spans="3:3" x14ac:dyDescent="0.3">
      <c r="C1612">
        <v>2</v>
      </c>
    </row>
    <row r="1613" spans="3:3" x14ac:dyDescent="0.3">
      <c r="C1613">
        <v>4</v>
      </c>
    </row>
    <row r="1614" spans="3:3" x14ac:dyDescent="0.3">
      <c r="C1614">
        <v>3</v>
      </c>
    </row>
    <row r="1615" spans="3:3" x14ac:dyDescent="0.3">
      <c r="C1615">
        <v>3</v>
      </c>
    </row>
    <row r="1616" spans="3:3" x14ac:dyDescent="0.3">
      <c r="C1616">
        <v>3</v>
      </c>
    </row>
    <row r="1617" spans="3:3" x14ac:dyDescent="0.3">
      <c r="C1617">
        <v>3</v>
      </c>
    </row>
    <row r="1618" spans="3:3" x14ac:dyDescent="0.3">
      <c r="C1618">
        <v>4</v>
      </c>
    </row>
    <row r="1619" spans="3:3" x14ac:dyDescent="0.3">
      <c r="C1619">
        <v>3</v>
      </c>
    </row>
    <row r="1620" spans="3:3" x14ac:dyDescent="0.3">
      <c r="C1620">
        <v>2</v>
      </c>
    </row>
    <row r="1621" spans="3:3" x14ac:dyDescent="0.3">
      <c r="C1621">
        <v>4</v>
      </c>
    </row>
    <row r="1622" spans="3:3" x14ac:dyDescent="0.3">
      <c r="C1622">
        <v>2</v>
      </c>
    </row>
    <row r="1623" spans="3:3" x14ac:dyDescent="0.3">
      <c r="C1623">
        <v>4</v>
      </c>
    </row>
    <row r="1624" spans="3:3" x14ac:dyDescent="0.3">
      <c r="C1624">
        <v>3</v>
      </c>
    </row>
    <row r="1625" spans="3:3" x14ac:dyDescent="0.3">
      <c r="C1625">
        <v>3</v>
      </c>
    </row>
    <row r="1626" spans="3:3" x14ac:dyDescent="0.3">
      <c r="C1626">
        <v>4</v>
      </c>
    </row>
    <row r="1627" spans="3:3" x14ac:dyDescent="0.3">
      <c r="C1627">
        <v>1</v>
      </c>
    </row>
    <row r="1628" spans="3:3" x14ac:dyDescent="0.3">
      <c r="C1628">
        <v>4</v>
      </c>
    </row>
    <row r="1629" spans="3:3" x14ac:dyDescent="0.3">
      <c r="C1629">
        <v>2</v>
      </c>
    </row>
    <row r="1630" spans="3:3" x14ac:dyDescent="0.3">
      <c r="C1630">
        <v>4</v>
      </c>
    </row>
    <row r="1631" spans="3:3" x14ac:dyDescent="0.3">
      <c r="C1631">
        <v>2</v>
      </c>
    </row>
    <row r="1632" spans="3:3" x14ac:dyDescent="0.3">
      <c r="C1632">
        <v>3</v>
      </c>
    </row>
    <row r="1633" spans="3:3" x14ac:dyDescent="0.3">
      <c r="C1633">
        <v>3</v>
      </c>
    </row>
    <row r="1634" spans="3:3" x14ac:dyDescent="0.3">
      <c r="C1634">
        <v>4</v>
      </c>
    </row>
    <row r="1635" spans="3:3" x14ac:dyDescent="0.3">
      <c r="C1635">
        <v>4</v>
      </c>
    </row>
    <row r="1636" spans="3:3" x14ac:dyDescent="0.3">
      <c r="C1636">
        <v>2</v>
      </c>
    </row>
    <row r="1637" spans="3:3" x14ac:dyDescent="0.3">
      <c r="C1637">
        <v>3</v>
      </c>
    </row>
    <row r="1638" spans="3:3" x14ac:dyDescent="0.3">
      <c r="C1638">
        <v>5</v>
      </c>
    </row>
    <row r="1639" spans="3:3" x14ac:dyDescent="0.3">
      <c r="C1639">
        <v>4</v>
      </c>
    </row>
    <row r="1640" spans="3:3" x14ac:dyDescent="0.3">
      <c r="C1640">
        <v>1</v>
      </c>
    </row>
    <row r="1641" spans="3:3" x14ac:dyDescent="0.3">
      <c r="C1641">
        <v>3</v>
      </c>
    </row>
    <row r="1642" spans="3:3" x14ac:dyDescent="0.3">
      <c r="C1642">
        <v>2</v>
      </c>
    </row>
    <row r="1643" spans="3:3" x14ac:dyDescent="0.3">
      <c r="C1643">
        <v>4</v>
      </c>
    </row>
    <row r="1644" spans="3:3" x14ac:dyDescent="0.3">
      <c r="C1644">
        <v>5</v>
      </c>
    </row>
    <row r="1645" spans="3:3" x14ac:dyDescent="0.3">
      <c r="C1645">
        <v>2</v>
      </c>
    </row>
    <row r="1646" spans="3:3" x14ac:dyDescent="0.3">
      <c r="C1646">
        <v>2</v>
      </c>
    </row>
    <row r="1647" spans="3:3" x14ac:dyDescent="0.3">
      <c r="C1647">
        <v>4</v>
      </c>
    </row>
    <row r="1648" spans="3:3" x14ac:dyDescent="0.3">
      <c r="C1648">
        <v>1</v>
      </c>
    </row>
    <row r="1649" spans="3:3" x14ac:dyDescent="0.3">
      <c r="C1649">
        <v>3</v>
      </c>
    </row>
    <row r="1650" spans="3:3" x14ac:dyDescent="0.3">
      <c r="C1650">
        <v>1</v>
      </c>
    </row>
    <row r="1651" spans="3:3" x14ac:dyDescent="0.3">
      <c r="C1651">
        <v>3</v>
      </c>
    </row>
    <row r="1652" spans="3:3" x14ac:dyDescent="0.3">
      <c r="C1652">
        <v>1</v>
      </c>
    </row>
    <row r="1653" spans="3:3" x14ac:dyDescent="0.3">
      <c r="C1653">
        <v>3</v>
      </c>
    </row>
    <row r="1654" spans="3:3" x14ac:dyDescent="0.3">
      <c r="C1654">
        <v>3</v>
      </c>
    </row>
    <row r="1655" spans="3:3" x14ac:dyDescent="0.3">
      <c r="C1655">
        <v>4</v>
      </c>
    </row>
    <row r="1656" spans="3:3" x14ac:dyDescent="0.3">
      <c r="C1656">
        <v>1</v>
      </c>
    </row>
    <row r="1657" spans="3:3" x14ac:dyDescent="0.3">
      <c r="C1657">
        <v>5</v>
      </c>
    </row>
    <row r="1658" spans="3:3" x14ac:dyDescent="0.3">
      <c r="C1658">
        <v>4</v>
      </c>
    </row>
    <row r="1659" spans="3:3" x14ac:dyDescent="0.3">
      <c r="C1659">
        <v>3</v>
      </c>
    </row>
    <row r="1660" spans="3:3" x14ac:dyDescent="0.3">
      <c r="C1660">
        <v>4</v>
      </c>
    </row>
    <row r="1661" spans="3:3" x14ac:dyDescent="0.3">
      <c r="C1661">
        <v>3</v>
      </c>
    </row>
    <row r="1662" spans="3:3" x14ac:dyDescent="0.3">
      <c r="C1662">
        <v>3</v>
      </c>
    </row>
    <row r="1663" spans="3:3" x14ac:dyDescent="0.3">
      <c r="C1663">
        <v>2</v>
      </c>
    </row>
    <row r="1664" spans="3:3" x14ac:dyDescent="0.3">
      <c r="C1664">
        <v>2</v>
      </c>
    </row>
    <row r="1665" spans="3:3" x14ac:dyDescent="0.3">
      <c r="C1665">
        <v>3</v>
      </c>
    </row>
    <row r="1666" spans="3:3" x14ac:dyDescent="0.3">
      <c r="C1666">
        <v>3</v>
      </c>
    </row>
    <row r="1667" spans="3:3" x14ac:dyDescent="0.3">
      <c r="C1667">
        <v>3</v>
      </c>
    </row>
    <row r="1668" spans="3:3" x14ac:dyDescent="0.3">
      <c r="C1668">
        <v>1</v>
      </c>
    </row>
    <row r="1669" spans="3:3" x14ac:dyDescent="0.3">
      <c r="C1669">
        <v>1</v>
      </c>
    </row>
    <row r="1670" spans="3:3" x14ac:dyDescent="0.3">
      <c r="C1670">
        <v>2</v>
      </c>
    </row>
    <row r="1671" spans="3:3" x14ac:dyDescent="0.3">
      <c r="C1671">
        <v>3</v>
      </c>
    </row>
    <row r="1672" spans="3:3" x14ac:dyDescent="0.3">
      <c r="C1672">
        <v>3</v>
      </c>
    </row>
    <row r="1673" spans="3:3" x14ac:dyDescent="0.3">
      <c r="C1673">
        <v>2</v>
      </c>
    </row>
    <row r="1674" spans="3:3" x14ac:dyDescent="0.3">
      <c r="C1674">
        <v>4</v>
      </c>
    </row>
    <row r="1675" spans="3:3" x14ac:dyDescent="0.3">
      <c r="C1675">
        <v>4</v>
      </c>
    </row>
    <row r="1676" spans="3:3" x14ac:dyDescent="0.3">
      <c r="C1676">
        <v>3</v>
      </c>
    </row>
    <row r="1677" spans="3:3" x14ac:dyDescent="0.3">
      <c r="C1677">
        <v>3</v>
      </c>
    </row>
    <row r="1678" spans="3:3" x14ac:dyDescent="0.3">
      <c r="C1678">
        <v>2</v>
      </c>
    </row>
    <row r="1679" spans="3:3" x14ac:dyDescent="0.3">
      <c r="C1679">
        <v>2</v>
      </c>
    </row>
    <row r="1680" spans="3:3" x14ac:dyDescent="0.3">
      <c r="C1680">
        <v>3</v>
      </c>
    </row>
    <row r="1681" spans="3:3" x14ac:dyDescent="0.3">
      <c r="C1681">
        <v>4</v>
      </c>
    </row>
    <row r="1682" spans="3:3" x14ac:dyDescent="0.3">
      <c r="C1682">
        <v>5</v>
      </c>
    </row>
    <row r="1683" spans="3:3" x14ac:dyDescent="0.3">
      <c r="C1683">
        <v>2</v>
      </c>
    </row>
    <row r="1684" spans="3:3" x14ac:dyDescent="0.3">
      <c r="C1684">
        <v>3</v>
      </c>
    </row>
    <row r="1685" spans="3:3" x14ac:dyDescent="0.3">
      <c r="C1685">
        <v>3</v>
      </c>
    </row>
    <row r="1686" spans="3:3" x14ac:dyDescent="0.3">
      <c r="C1686">
        <v>3</v>
      </c>
    </row>
    <row r="1687" spans="3:3" x14ac:dyDescent="0.3">
      <c r="C1687">
        <v>2</v>
      </c>
    </row>
    <row r="1688" spans="3:3" x14ac:dyDescent="0.3">
      <c r="C1688">
        <v>3</v>
      </c>
    </row>
    <row r="1689" spans="3:3" x14ac:dyDescent="0.3">
      <c r="C1689">
        <v>3</v>
      </c>
    </row>
    <row r="1690" spans="3:3" x14ac:dyDescent="0.3">
      <c r="C1690">
        <v>2</v>
      </c>
    </row>
    <row r="1691" spans="3:3" x14ac:dyDescent="0.3">
      <c r="C1691">
        <v>3</v>
      </c>
    </row>
    <row r="1692" spans="3:3" x14ac:dyDescent="0.3">
      <c r="C1692">
        <v>3</v>
      </c>
    </row>
    <row r="1693" spans="3:3" x14ac:dyDescent="0.3">
      <c r="C1693">
        <v>3</v>
      </c>
    </row>
    <row r="1694" spans="3:3" x14ac:dyDescent="0.3">
      <c r="C1694">
        <v>1</v>
      </c>
    </row>
    <row r="1695" spans="3:3" x14ac:dyDescent="0.3">
      <c r="C1695">
        <v>4</v>
      </c>
    </row>
    <row r="1696" spans="3:3" x14ac:dyDescent="0.3">
      <c r="C1696">
        <v>5</v>
      </c>
    </row>
    <row r="1697" spans="3:3" x14ac:dyDescent="0.3">
      <c r="C1697">
        <v>4</v>
      </c>
    </row>
    <row r="1698" spans="3:3" x14ac:dyDescent="0.3">
      <c r="C1698">
        <v>3</v>
      </c>
    </row>
    <row r="1699" spans="3:3" x14ac:dyDescent="0.3">
      <c r="C1699">
        <v>4</v>
      </c>
    </row>
    <row r="1700" spans="3:3" x14ac:dyDescent="0.3">
      <c r="C1700">
        <v>3</v>
      </c>
    </row>
    <row r="1701" spans="3:3" x14ac:dyDescent="0.3">
      <c r="C1701">
        <v>3</v>
      </c>
    </row>
    <row r="1702" spans="3:3" x14ac:dyDescent="0.3">
      <c r="C1702">
        <v>2</v>
      </c>
    </row>
    <row r="1703" spans="3:3" x14ac:dyDescent="0.3">
      <c r="C1703">
        <v>3</v>
      </c>
    </row>
    <row r="1704" spans="3:3" x14ac:dyDescent="0.3">
      <c r="C1704">
        <v>4</v>
      </c>
    </row>
    <row r="1705" spans="3:3" x14ac:dyDescent="0.3">
      <c r="C1705">
        <v>1</v>
      </c>
    </row>
    <row r="1706" spans="3:3" x14ac:dyDescent="0.3">
      <c r="C1706">
        <v>1</v>
      </c>
    </row>
    <row r="1707" spans="3:3" x14ac:dyDescent="0.3">
      <c r="C1707">
        <v>3</v>
      </c>
    </row>
    <row r="1708" spans="3:3" x14ac:dyDescent="0.3">
      <c r="C1708">
        <v>3</v>
      </c>
    </row>
    <row r="1709" spans="3:3" x14ac:dyDescent="0.3">
      <c r="C1709">
        <v>2</v>
      </c>
    </row>
    <row r="1710" spans="3:3" x14ac:dyDescent="0.3">
      <c r="C1710">
        <v>4</v>
      </c>
    </row>
    <row r="1711" spans="3:3" x14ac:dyDescent="0.3">
      <c r="C1711">
        <v>1</v>
      </c>
    </row>
    <row r="1712" spans="3:3" x14ac:dyDescent="0.3">
      <c r="C1712">
        <v>5</v>
      </c>
    </row>
    <row r="1713" spans="3:3" x14ac:dyDescent="0.3">
      <c r="C1713">
        <v>2</v>
      </c>
    </row>
    <row r="1714" spans="3:3" x14ac:dyDescent="0.3">
      <c r="C1714">
        <v>3</v>
      </c>
    </row>
    <row r="1715" spans="3:3" x14ac:dyDescent="0.3">
      <c r="C1715">
        <v>1</v>
      </c>
    </row>
    <row r="1716" spans="3:3" x14ac:dyDescent="0.3">
      <c r="C1716">
        <v>1</v>
      </c>
    </row>
    <row r="1717" spans="3:3" x14ac:dyDescent="0.3">
      <c r="C1717">
        <v>3</v>
      </c>
    </row>
    <row r="1718" spans="3:3" x14ac:dyDescent="0.3">
      <c r="C1718">
        <v>3</v>
      </c>
    </row>
    <row r="1719" spans="3:3" x14ac:dyDescent="0.3">
      <c r="C1719">
        <v>4</v>
      </c>
    </row>
    <row r="1720" spans="3:3" x14ac:dyDescent="0.3">
      <c r="C1720">
        <v>3</v>
      </c>
    </row>
    <row r="1721" spans="3:3" x14ac:dyDescent="0.3">
      <c r="C1721">
        <v>5</v>
      </c>
    </row>
    <row r="1722" spans="3:3" x14ac:dyDescent="0.3">
      <c r="C1722">
        <v>3</v>
      </c>
    </row>
    <row r="1723" spans="3:3" x14ac:dyDescent="0.3">
      <c r="C1723">
        <v>4</v>
      </c>
    </row>
    <row r="1724" spans="3:3" x14ac:dyDescent="0.3">
      <c r="C1724">
        <v>2</v>
      </c>
    </row>
    <row r="1725" spans="3:3" x14ac:dyDescent="0.3">
      <c r="C1725">
        <v>3</v>
      </c>
    </row>
    <row r="1726" spans="3:3" x14ac:dyDescent="0.3">
      <c r="C1726">
        <v>4</v>
      </c>
    </row>
    <row r="1727" spans="3:3" x14ac:dyDescent="0.3">
      <c r="C1727">
        <v>3</v>
      </c>
    </row>
    <row r="1728" spans="3:3" x14ac:dyDescent="0.3">
      <c r="C1728">
        <v>3</v>
      </c>
    </row>
    <row r="1729" spans="3:3" x14ac:dyDescent="0.3">
      <c r="C1729">
        <v>1</v>
      </c>
    </row>
    <row r="1730" spans="3:3" x14ac:dyDescent="0.3">
      <c r="C1730">
        <v>2</v>
      </c>
    </row>
    <row r="1731" spans="3:3" x14ac:dyDescent="0.3">
      <c r="C1731">
        <v>4</v>
      </c>
    </row>
    <row r="1732" spans="3:3" x14ac:dyDescent="0.3">
      <c r="C1732">
        <v>3</v>
      </c>
    </row>
    <row r="1733" spans="3:3" x14ac:dyDescent="0.3">
      <c r="C1733">
        <v>3</v>
      </c>
    </row>
    <row r="1734" spans="3:3" x14ac:dyDescent="0.3">
      <c r="C1734">
        <v>4</v>
      </c>
    </row>
    <row r="1735" spans="3:3" x14ac:dyDescent="0.3">
      <c r="C1735">
        <v>4</v>
      </c>
    </row>
    <row r="1736" spans="3:3" x14ac:dyDescent="0.3">
      <c r="C1736">
        <v>3</v>
      </c>
    </row>
    <row r="1737" spans="3:3" x14ac:dyDescent="0.3">
      <c r="C1737">
        <v>2</v>
      </c>
    </row>
    <row r="1738" spans="3:3" x14ac:dyDescent="0.3">
      <c r="C1738">
        <v>3</v>
      </c>
    </row>
    <row r="1739" spans="3:3" x14ac:dyDescent="0.3">
      <c r="C1739">
        <v>3</v>
      </c>
    </row>
    <row r="1740" spans="3:3" x14ac:dyDescent="0.3">
      <c r="C1740">
        <v>2</v>
      </c>
    </row>
    <row r="1741" spans="3:3" x14ac:dyDescent="0.3">
      <c r="C1741">
        <v>4</v>
      </c>
    </row>
    <row r="1742" spans="3:3" x14ac:dyDescent="0.3">
      <c r="C1742">
        <v>2</v>
      </c>
    </row>
    <row r="1743" spans="3:3" x14ac:dyDescent="0.3">
      <c r="C1743">
        <v>4</v>
      </c>
    </row>
    <row r="1744" spans="3:3" x14ac:dyDescent="0.3">
      <c r="C1744">
        <v>3</v>
      </c>
    </row>
    <row r="1745" spans="3:3" x14ac:dyDescent="0.3">
      <c r="C1745">
        <v>3</v>
      </c>
    </row>
    <row r="1746" spans="3:3" x14ac:dyDescent="0.3">
      <c r="C1746">
        <v>4</v>
      </c>
    </row>
    <row r="1747" spans="3:3" x14ac:dyDescent="0.3">
      <c r="C1747">
        <v>4</v>
      </c>
    </row>
    <row r="1748" spans="3:3" x14ac:dyDescent="0.3">
      <c r="C1748">
        <v>1</v>
      </c>
    </row>
    <row r="1749" spans="3:3" x14ac:dyDescent="0.3">
      <c r="C1749">
        <v>4</v>
      </c>
    </row>
    <row r="1750" spans="3:3" x14ac:dyDescent="0.3">
      <c r="C1750">
        <v>4</v>
      </c>
    </row>
    <row r="1751" spans="3:3" x14ac:dyDescent="0.3">
      <c r="C1751">
        <v>3</v>
      </c>
    </row>
    <row r="1752" spans="3:3" x14ac:dyDescent="0.3">
      <c r="C1752">
        <v>1</v>
      </c>
    </row>
    <row r="1753" spans="3:3" x14ac:dyDescent="0.3">
      <c r="C1753">
        <v>1</v>
      </c>
    </row>
    <row r="1754" spans="3:3" x14ac:dyDescent="0.3">
      <c r="C1754">
        <v>4</v>
      </c>
    </row>
    <row r="1755" spans="3:3" x14ac:dyDescent="0.3">
      <c r="C1755">
        <v>1</v>
      </c>
    </row>
    <row r="1756" spans="3:3" x14ac:dyDescent="0.3">
      <c r="C1756">
        <v>4</v>
      </c>
    </row>
    <row r="1757" spans="3:3" x14ac:dyDescent="0.3">
      <c r="C1757">
        <v>5</v>
      </c>
    </row>
    <row r="1758" spans="3:3" x14ac:dyDescent="0.3">
      <c r="C1758">
        <v>3</v>
      </c>
    </row>
    <row r="1759" spans="3:3" x14ac:dyDescent="0.3">
      <c r="C1759">
        <v>3</v>
      </c>
    </row>
    <row r="1760" spans="3:3" x14ac:dyDescent="0.3">
      <c r="C1760">
        <v>4</v>
      </c>
    </row>
    <row r="1761" spans="3:3" x14ac:dyDescent="0.3">
      <c r="C1761">
        <v>4</v>
      </c>
    </row>
    <row r="1762" spans="3:3" x14ac:dyDescent="0.3">
      <c r="C1762">
        <v>3</v>
      </c>
    </row>
    <row r="1763" spans="3:3" x14ac:dyDescent="0.3">
      <c r="C1763">
        <v>3</v>
      </c>
    </row>
    <row r="1764" spans="3:3" x14ac:dyDescent="0.3">
      <c r="C1764">
        <v>3</v>
      </c>
    </row>
    <row r="1765" spans="3:3" x14ac:dyDescent="0.3">
      <c r="C1765">
        <v>4</v>
      </c>
    </row>
    <row r="1766" spans="3:3" x14ac:dyDescent="0.3">
      <c r="C1766">
        <v>4</v>
      </c>
    </row>
    <row r="1767" spans="3:3" x14ac:dyDescent="0.3">
      <c r="C1767">
        <v>1</v>
      </c>
    </row>
    <row r="1768" spans="3:3" x14ac:dyDescent="0.3">
      <c r="C1768">
        <v>1</v>
      </c>
    </row>
    <row r="1769" spans="3:3" x14ac:dyDescent="0.3">
      <c r="C1769">
        <v>2</v>
      </c>
    </row>
    <row r="1770" spans="3:3" x14ac:dyDescent="0.3">
      <c r="C1770">
        <v>1</v>
      </c>
    </row>
    <row r="1771" spans="3:3" x14ac:dyDescent="0.3">
      <c r="C1771">
        <v>2</v>
      </c>
    </row>
    <row r="1772" spans="3:3" x14ac:dyDescent="0.3">
      <c r="C1772">
        <v>3</v>
      </c>
    </row>
    <row r="1773" spans="3:3" x14ac:dyDescent="0.3">
      <c r="C1773">
        <v>2</v>
      </c>
    </row>
    <row r="1774" spans="3:3" x14ac:dyDescent="0.3">
      <c r="C1774">
        <v>2</v>
      </c>
    </row>
    <row r="1775" spans="3:3" x14ac:dyDescent="0.3">
      <c r="C1775">
        <v>4</v>
      </c>
    </row>
    <row r="1776" spans="3:3" x14ac:dyDescent="0.3">
      <c r="C1776">
        <v>3</v>
      </c>
    </row>
    <row r="1777" spans="3:3" x14ac:dyDescent="0.3">
      <c r="C1777">
        <v>2</v>
      </c>
    </row>
    <row r="1778" spans="3:3" x14ac:dyDescent="0.3">
      <c r="C1778">
        <v>3</v>
      </c>
    </row>
    <row r="1779" spans="3:3" x14ac:dyDescent="0.3">
      <c r="C1779">
        <v>4</v>
      </c>
    </row>
    <row r="1780" spans="3:3" x14ac:dyDescent="0.3">
      <c r="C1780">
        <v>2</v>
      </c>
    </row>
    <row r="1781" spans="3:3" x14ac:dyDescent="0.3">
      <c r="C1781">
        <v>3</v>
      </c>
    </row>
    <row r="1782" spans="3:3" x14ac:dyDescent="0.3">
      <c r="C1782">
        <v>3</v>
      </c>
    </row>
    <row r="1783" spans="3:3" x14ac:dyDescent="0.3">
      <c r="C1783">
        <v>3</v>
      </c>
    </row>
    <row r="1784" spans="3:3" x14ac:dyDescent="0.3">
      <c r="C1784">
        <v>5</v>
      </c>
    </row>
    <row r="1785" spans="3:3" x14ac:dyDescent="0.3">
      <c r="C1785">
        <v>3</v>
      </c>
    </row>
    <row r="1786" spans="3:3" x14ac:dyDescent="0.3">
      <c r="C1786">
        <v>3</v>
      </c>
    </row>
    <row r="1787" spans="3:3" x14ac:dyDescent="0.3">
      <c r="C1787">
        <v>3</v>
      </c>
    </row>
    <row r="1788" spans="3:3" x14ac:dyDescent="0.3">
      <c r="C1788">
        <v>1</v>
      </c>
    </row>
    <row r="1789" spans="3:3" x14ac:dyDescent="0.3">
      <c r="C1789">
        <v>4</v>
      </c>
    </row>
    <row r="1790" spans="3:3" x14ac:dyDescent="0.3">
      <c r="C1790">
        <v>4</v>
      </c>
    </row>
    <row r="1791" spans="3:3" x14ac:dyDescent="0.3">
      <c r="C1791">
        <v>1</v>
      </c>
    </row>
    <row r="1792" spans="3:3" x14ac:dyDescent="0.3">
      <c r="C1792">
        <v>1</v>
      </c>
    </row>
    <row r="1793" spans="3:3" x14ac:dyDescent="0.3">
      <c r="C1793">
        <v>4</v>
      </c>
    </row>
    <row r="1794" spans="3:3" x14ac:dyDescent="0.3">
      <c r="C1794">
        <v>2</v>
      </c>
    </row>
    <row r="1795" spans="3:3" x14ac:dyDescent="0.3">
      <c r="C1795">
        <v>3</v>
      </c>
    </row>
    <row r="1796" spans="3:3" x14ac:dyDescent="0.3">
      <c r="C1796">
        <v>3</v>
      </c>
    </row>
    <row r="1797" spans="3:3" x14ac:dyDescent="0.3">
      <c r="C1797">
        <v>4</v>
      </c>
    </row>
    <row r="1798" spans="3:3" x14ac:dyDescent="0.3">
      <c r="C1798">
        <v>4</v>
      </c>
    </row>
    <row r="1799" spans="3:3" x14ac:dyDescent="0.3">
      <c r="C1799">
        <v>1</v>
      </c>
    </row>
    <row r="1800" spans="3:3" x14ac:dyDescent="0.3">
      <c r="C1800">
        <v>1</v>
      </c>
    </row>
    <row r="1801" spans="3:3" x14ac:dyDescent="0.3">
      <c r="C1801">
        <v>4</v>
      </c>
    </row>
    <row r="1802" spans="3:3" x14ac:dyDescent="0.3">
      <c r="C1802">
        <v>4</v>
      </c>
    </row>
    <row r="1803" spans="3:3" x14ac:dyDescent="0.3">
      <c r="C1803">
        <v>3</v>
      </c>
    </row>
    <row r="1804" spans="3:3" x14ac:dyDescent="0.3">
      <c r="C1804">
        <v>3</v>
      </c>
    </row>
    <row r="1805" spans="3:3" x14ac:dyDescent="0.3">
      <c r="C1805">
        <v>3</v>
      </c>
    </row>
    <row r="1806" spans="3:3" x14ac:dyDescent="0.3">
      <c r="C1806">
        <v>3</v>
      </c>
    </row>
    <row r="1807" spans="3:3" x14ac:dyDescent="0.3">
      <c r="C1807">
        <v>3</v>
      </c>
    </row>
    <row r="1808" spans="3:3" x14ac:dyDescent="0.3">
      <c r="C1808">
        <v>3</v>
      </c>
    </row>
    <row r="1809" spans="3:3" x14ac:dyDescent="0.3">
      <c r="C1809">
        <v>2</v>
      </c>
    </row>
    <row r="1810" spans="3:3" x14ac:dyDescent="0.3">
      <c r="C1810">
        <v>4</v>
      </c>
    </row>
    <row r="1811" spans="3:3" x14ac:dyDescent="0.3">
      <c r="C1811">
        <v>4</v>
      </c>
    </row>
    <row r="1812" spans="3:3" x14ac:dyDescent="0.3">
      <c r="C1812">
        <v>2</v>
      </c>
    </row>
    <row r="1813" spans="3:3" x14ac:dyDescent="0.3">
      <c r="C1813">
        <v>3</v>
      </c>
    </row>
    <row r="1814" spans="3:3" x14ac:dyDescent="0.3">
      <c r="C1814">
        <v>3</v>
      </c>
    </row>
    <row r="1815" spans="3:3" x14ac:dyDescent="0.3">
      <c r="C1815">
        <v>4</v>
      </c>
    </row>
    <row r="1816" spans="3:3" x14ac:dyDescent="0.3">
      <c r="C1816">
        <v>3</v>
      </c>
    </row>
    <row r="1817" spans="3:3" x14ac:dyDescent="0.3">
      <c r="C1817">
        <v>3</v>
      </c>
    </row>
    <row r="1818" spans="3:3" x14ac:dyDescent="0.3">
      <c r="C1818">
        <v>4</v>
      </c>
    </row>
    <row r="1819" spans="3:3" x14ac:dyDescent="0.3">
      <c r="C1819">
        <v>3</v>
      </c>
    </row>
    <row r="1820" spans="3:3" x14ac:dyDescent="0.3">
      <c r="C1820">
        <v>2</v>
      </c>
    </row>
    <row r="1821" spans="3:3" x14ac:dyDescent="0.3">
      <c r="C1821">
        <v>3</v>
      </c>
    </row>
    <row r="1822" spans="3:3" x14ac:dyDescent="0.3">
      <c r="C1822">
        <v>4</v>
      </c>
    </row>
    <row r="1823" spans="3:3" x14ac:dyDescent="0.3">
      <c r="C1823">
        <v>3</v>
      </c>
    </row>
    <row r="1824" spans="3:3" x14ac:dyDescent="0.3">
      <c r="C1824">
        <v>4</v>
      </c>
    </row>
    <row r="1825" spans="3:3" x14ac:dyDescent="0.3">
      <c r="C1825">
        <v>3</v>
      </c>
    </row>
    <row r="1826" spans="3:3" x14ac:dyDescent="0.3">
      <c r="C1826">
        <v>1</v>
      </c>
    </row>
    <row r="1827" spans="3:3" x14ac:dyDescent="0.3">
      <c r="C1827">
        <v>1</v>
      </c>
    </row>
    <row r="1828" spans="3:3" x14ac:dyDescent="0.3">
      <c r="C1828">
        <v>4</v>
      </c>
    </row>
    <row r="1829" spans="3:3" x14ac:dyDescent="0.3">
      <c r="C1829">
        <v>2</v>
      </c>
    </row>
    <row r="1830" spans="3:3" x14ac:dyDescent="0.3">
      <c r="C1830">
        <v>4</v>
      </c>
    </row>
    <row r="1831" spans="3:3" x14ac:dyDescent="0.3">
      <c r="C1831">
        <v>2</v>
      </c>
    </row>
    <row r="1832" spans="3:3" x14ac:dyDescent="0.3">
      <c r="C1832">
        <v>4</v>
      </c>
    </row>
    <row r="1833" spans="3:3" x14ac:dyDescent="0.3">
      <c r="C1833">
        <v>3</v>
      </c>
    </row>
    <row r="1834" spans="3:3" x14ac:dyDescent="0.3">
      <c r="C1834">
        <v>1</v>
      </c>
    </row>
    <row r="1835" spans="3:3" x14ac:dyDescent="0.3">
      <c r="C1835">
        <v>3</v>
      </c>
    </row>
    <row r="1836" spans="3:3" x14ac:dyDescent="0.3">
      <c r="C1836">
        <v>3</v>
      </c>
    </row>
    <row r="1837" spans="3:3" x14ac:dyDescent="0.3">
      <c r="C1837">
        <v>1</v>
      </c>
    </row>
    <row r="1838" spans="3:3" x14ac:dyDescent="0.3">
      <c r="C1838">
        <v>3</v>
      </c>
    </row>
    <row r="1839" spans="3:3" x14ac:dyDescent="0.3">
      <c r="C1839">
        <v>4</v>
      </c>
    </row>
    <row r="1840" spans="3:3" x14ac:dyDescent="0.3">
      <c r="C1840">
        <v>3</v>
      </c>
    </row>
    <row r="1841" spans="3:3" x14ac:dyDescent="0.3">
      <c r="C1841">
        <v>3</v>
      </c>
    </row>
    <row r="1842" spans="3:3" x14ac:dyDescent="0.3">
      <c r="C1842">
        <v>2</v>
      </c>
    </row>
    <row r="1843" spans="3:3" x14ac:dyDescent="0.3">
      <c r="C1843">
        <v>4</v>
      </c>
    </row>
    <row r="1844" spans="3:3" x14ac:dyDescent="0.3">
      <c r="C1844">
        <v>2</v>
      </c>
    </row>
    <row r="1845" spans="3:3" x14ac:dyDescent="0.3">
      <c r="C1845">
        <v>3</v>
      </c>
    </row>
    <row r="1846" spans="3:3" x14ac:dyDescent="0.3">
      <c r="C1846">
        <v>4</v>
      </c>
    </row>
    <row r="1847" spans="3:3" x14ac:dyDescent="0.3">
      <c r="C1847">
        <v>1</v>
      </c>
    </row>
    <row r="1848" spans="3:3" x14ac:dyDescent="0.3">
      <c r="C1848">
        <v>2</v>
      </c>
    </row>
    <row r="1849" spans="3:3" x14ac:dyDescent="0.3">
      <c r="C1849">
        <v>4</v>
      </c>
    </row>
    <row r="1850" spans="3:3" x14ac:dyDescent="0.3">
      <c r="C1850">
        <v>3</v>
      </c>
    </row>
    <row r="1851" spans="3:3" x14ac:dyDescent="0.3">
      <c r="C1851">
        <v>3</v>
      </c>
    </row>
    <row r="1852" spans="3:3" x14ac:dyDescent="0.3">
      <c r="C1852">
        <v>1</v>
      </c>
    </row>
    <row r="1853" spans="3:3" x14ac:dyDescent="0.3">
      <c r="C1853">
        <v>4</v>
      </c>
    </row>
    <row r="1854" spans="3:3" x14ac:dyDescent="0.3">
      <c r="C1854">
        <v>1</v>
      </c>
    </row>
    <row r="1855" spans="3:3" x14ac:dyDescent="0.3">
      <c r="C1855">
        <v>4</v>
      </c>
    </row>
    <row r="1856" spans="3:3" x14ac:dyDescent="0.3">
      <c r="C1856">
        <v>3</v>
      </c>
    </row>
    <row r="1857" spans="3:3" x14ac:dyDescent="0.3">
      <c r="C1857">
        <v>4</v>
      </c>
    </row>
    <row r="1858" spans="3:3" x14ac:dyDescent="0.3">
      <c r="C1858">
        <v>3</v>
      </c>
    </row>
    <row r="1859" spans="3:3" x14ac:dyDescent="0.3">
      <c r="C1859">
        <v>4</v>
      </c>
    </row>
    <row r="1860" spans="3:3" x14ac:dyDescent="0.3">
      <c r="C1860">
        <v>4</v>
      </c>
    </row>
    <row r="1861" spans="3:3" x14ac:dyDescent="0.3">
      <c r="C1861">
        <v>3</v>
      </c>
    </row>
    <row r="1862" spans="3:3" x14ac:dyDescent="0.3">
      <c r="C1862">
        <v>2</v>
      </c>
    </row>
    <row r="1863" spans="3:3" x14ac:dyDescent="0.3">
      <c r="C1863">
        <v>3</v>
      </c>
    </row>
    <row r="1864" spans="3:3" x14ac:dyDescent="0.3">
      <c r="C1864">
        <v>3</v>
      </c>
    </row>
    <row r="1865" spans="3:3" x14ac:dyDescent="0.3">
      <c r="C1865">
        <v>3</v>
      </c>
    </row>
    <row r="1866" spans="3:3" x14ac:dyDescent="0.3">
      <c r="C1866">
        <v>3</v>
      </c>
    </row>
    <row r="1867" spans="3:3" x14ac:dyDescent="0.3">
      <c r="C1867">
        <v>3</v>
      </c>
    </row>
    <row r="1868" spans="3:3" x14ac:dyDescent="0.3">
      <c r="C1868">
        <v>3</v>
      </c>
    </row>
    <row r="1869" spans="3:3" x14ac:dyDescent="0.3">
      <c r="C1869">
        <v>4</v>
      </c>
    </row>
    <row r="1870" spans="3:3" x14ac:dyDescent="0.3">
      <c r="C1870">
        <v>2</v>
      </c>
    </row>
    <row r="1871" spans="3:3" x14ac:dyDescent="0.3">
      <c r="C1871">
        <v>2</v>
      </c>
    </row>
    <row r="1872" spans="3:3" x14ac:dyDescent="0.3">
      <c r="C1872">
        <v>3</v>
      </c>
    </row>
    <row r="1873" spans="3:3" x14ac:dyDescent="0.3">
      <c r="C1873">
        <v>2</v>
      </c>
    </row>
    <row r="1874" spans="3:3" x14ac:dyDescent="0.3">
      <c r="C1874">
        <v>2</v>
      </c>
    </row>
    <row r="1875" spans="3:3" x14ac:dyDescent="0.3">
      <c r="C1875">
        <v>3</v>
      </c>
    </row>
    <row r="1876" spans="3:3" x14ac:dyDescent="0.3">
      <c r="C1876">
        <v>4</v>
      </c>
    </row>
    <row r="1877" spans="3:3" x14ac:dyDescent="0.3">
      <c r="C1877">
        <v>3</v>
      </c>
    </row>
    <row r="1878" spans="3:3" x14ac:dyDescent="0.3">
      <c r="C1878">
        <v>3</v>
      </c>
    </row>
    <row r="1879" spans="3:3" x14ac:dyDescent="0.3">
      <c r="C1879">
        <v>1</v>
      </c>
    </row>
    <row r="1880" spans="3:3" x14ac:dyDescent="0.3">
      <c r="C1880">
        <v>4</v>
      </c>
    </row>
    <row r="1881" spans="3:3" x14ac:dyDescent="0.3">
      <c r="C1881">
        <v>4</v>
      </c>
    </row>
    <row r="1882" spans="3:3" x14ac:dyDescent="0.3">
      <c r="C1882">
        <v>2</v>
      </c>
    </row>
    <row r="1883" spans="3:3" x14ac:dyDescent="0.3">
      <c r="C1883">
        <v>2</v>
      </c>
    </row>
    <row r="1884" spans="3:3" x14ac:dyDescent="0.3">
      <c r="C1884">
        <v>3</v>
      </c>
    </row>
    <row r="1885" spans="3:3" x14ac:dyDescent="0.3">
      <c r="C1885">
        <v>3</v>
      </c>
    </row>
    <row r="1886" spans="3:3" x14ac:dyDescent="0.3">
      <c r="C1886">
        <v>1</v>
      </c>
    </row>
    <row r="1887" spans="3:3" x14ac:dyDescent="0.3">
      <c r="C1887">
        <v>4</v>
      </c>
    </row>
    <row r="1888" spans="3:3" x14ac:dyDescent="0.3">
      <c r="C1888">
        <v>1</v>
      </c>
    </row>
    <row r="1889" spans="3:3" x14ac:dyDescent="0.3">
      <c r="C1889">
        <v>2</v>
      </c>
    </row>
    <row r="1890" spans="3:3" x14ac:dyDescent="0.3">
      <c r="C1890">
        <v>3</v>
      </c>
    </row>
    <row r="1891" spans="3:3" x14ac:dyDescent="0.3">
      <c r="C1891">
        <v>3</v>
      </c>
    </row>
    <row r="1892" spans="3:3" x14ac:dyDescent="0.3">
      <c r="C1892">
        <v>3</v>
      </c>
    </row>
    <row r="1893" spans="3:3" x14ac:dyDescent="0.3">
      <c r="C1893">
        <v>2</v>
      </c>
    </row>
    <row r="1894" spans="3:3" x14ac:dyDescent="0.3">
      <c r="C1894">
        <v>1</v>
      </c>
    </row>
    <row r="1895" spans="3:3" x14ac:dyDescent="0.3">
      <c r="C1895">
        <v>3</v>
      </c>
    </row>
    <row r="1896" spans="3:3" x14ac:dyDescent="0.3">
      <c r="C1896">
        <v>4</v>
      </c>
    </row>
    <row r="1897" spans="3:3" x14ac:dyDescent="0.3">
      <c r="C1897">
        <v>2</v>
      </c>
    </row>
    <row r="1898" spans="3:3" x14ac:dyDescent="0.3">
      <c r="C1898">
        <v>1</v>
      </c>
    </row>
    <row r="1899" spans="3:3" x14ac:dyDescent="0.3">
      <c r="C1899">
        <v>4</v>
      </c>
    </row>
    <row r="1900" spans="3:3" x14ac:dyDescent="0.3">
      <c r="C1900">
        <v>3</v>
      </c>
    </row>
    <row r="1901" spans="3:3" x14ac:dyDescent="0.3">
      <c r="C1901">
        <v>3</v>
      </c>
    </row>
    <row r="1902" spans="3:3" x14ac:dyDescent="0.3">
      <c r="C1902">
        <v>3</v>
      </c>
    </row>
    <row r="1903" spans="3:3" x14ac:dyDescent="0.3">
      <c r="C1903">
        <v>4</v>
      </c>
    </row>
    <row r="1904" spans="3:3" x14ac:dyDescent="0.3">
      <c r="C1904">
        <v>2</v>
      </c>
    </row>
    <row r="1905" spans="3:3" x14ac:dyDescent="0.3">
      <c r="C1905">
        <v>3</v>
      </c>
    </row>
    <row r="1906" spans="3:3" x14ac:dyDescent="0.3">
      <c r="C1906">
        <v>3</v>
      </c>
    </row>
    <row r="1907" spans="3:3" x14ac:dyDescent="0.3">
      <c r="C1907">
        <v>1</v>
      </c>
    </row>
    <row r="1908" spans="3:3" x14ac:dyDescent="0.3">
      <c r="C1908">
        <v>2</v>
      </c>
    </row>
    <row r="1909" spans="3:3" x14ac:dyDescent="0.3">
      <c r="C1909">
        <v>4</v>
      </c>
    </row>
    <row r="1910" spans="3:3" x14ac:dyDescent="0.3">
      <c r="C1910">
        <v>4</v>
      </c>
    </row>
    <row r="1911" spans="3:3" x14ac:dyDescent="0.3">
      <c r="C1911">
        <v>2</v>
      </c>
    </row>
    <row r="1912" spans="3:3" x14ac:dyDescent="0.3">
      <c r="C1912">
        <v>3</v>
      </c>
    </row>
    <row r="1913" spans="3:3" x14ac:dyDescent="0.3">
      <c r="C1913">
        <v>3</v>
      </c>
    </row>
    <row r="1914" spans="3:3" x14ac:dyDescent="0.3">
      <c r="C1914">
        <v>1</v>
      </c>
    </row>
    <row r="1915" spans="3:3" x14ac:dyDescent="0.3">
      <c r="C1915">
        <v>4</v>
      </c>
    </row>
    <row r="1916" spans="3:3" x14ac:dyDescent="0.3">
      <c r="C1916">
        <v>4</v>
      </c>
    </row>
    <row r="1917" spans="3:3" x14ac:dyDescent="0.3">
      <c r="C1917">
        <v>3</v>
      </c>
    </row>
    <row r="1918" spans="3:3" x14ac:dyDescent="0.3">
      <c r="C1918">
        <v>5</v>
      </c>
    </row>
    <row r="1919" spans="3:3" x14ac:dyDescent="0.3">
      <c r="C1919">
        <v>3</v>
      </c>
    </row>
    <row r="1920" spans="3:3" x14ac:dyDescent="0.3">
      <c r="C1920">
        <v>4</v>
      </c>
    </row>
    <row r="1921" spans="3:3" x14ac:dyDescent="0.3">
      <c r="C1921">
        <v>4</v>
      </c>
    </row>
    <row r="1922" spans="3:3" x14ac:dyDescent="0.3">
      <c r="C1922">
        <v>2</v>
      </c>
    </row>
    <row r="1923" spans="3:3" x14ac:dyDescent="0.3">
      <c r="C1923">
        <v>3</v>
      </c>
    </row>
    <row r="1924" spans="3:3" x14ac:dyDescent="0.3">
      <c r="C1924">
        <v>1</v>
      </c>
    </row>
    <row r="1925" spans="3:3" x14ac:dyDescent="0.3">
      <c r="C1925">
        <v>4</v>
      </c>
    </row>
    <row r="1926" spans="3:3" x14ac:dyDescent="0.3">
      <c r="C1926">
        <v>5</v>
      </c>
    </row>
    <row r="1927" spans="3:3" x14ac:dyDescent="0.3">
      <c r="C1927">
        <v>1</v>
      </c>
    </row>
    <row r="1928" spans="3:3" x14ac:dyDescent="0.3">
      <c r="C1928">
        <v>3</v>
      </c>
    </row>
    <row r="1929" spans="3:3" x14ac:dyDescent="0.3">
      <c r="C1929">
        <v>2</v>
      </c>
    </row>
    <row r="1930" spans="3:3" x14ac:dyDescent="0.3">
      <c r="C1930">
        <v>3</v>
      </c>
    </row>
    <row r="1931" spans="3:3" x14ac:dyDescent="0.3">
      <c r="C1931">
        <v>3</v>
      </c>
    </row>
    <row r="1932" spans="3:3" x14ac:dyDescent="0.3">
      <c r="C1932">
        <v>4</v>
      </c>
    </row>
    <row r="1933" spans="3:3" x14ac:dyDescent="0.3">
      <c r="C1933">
        <v>2</v>
      </c>
    </row>
    <row r="1934" spans="3:3" x14ac:dyDescent="0.3">
      <c r="C1934">
        <v>1</v>
      </c>
    </row>
    <row r="1935" spans="3:3" x14ac:dyDescent="0.3">
      <c r="C1935">
        <v>4</v>
      </c>
    </row>
    <row r="1936" spans="3:3" x14ac:dyDescent="0.3">
      <c r="C1936">
        <v>1</v>
      </c>
    </row>
    <row r="1937" spans="3:3" x14ac:dyDescent="0.3">
      <c r="C1937">
        <v>3</v>
      </c>
    </row>
    <row r="1938" spans="3:3" x14ac:dyDescent="0.3">
      <c r="C1938">
        <v>3</v>
      </c>
    </row>
    <row r="1939" spans="3:3" x14ac:dyDescent="0.3">
      <c r="C1939">
        <v>2</v>
      </c>
    </row>
    <row r="1940" spans="3:3" x14ac:dyDescent="0.3">
      <c r="C1940">
        <v>3</v>
      </c>
    </row>
    <row r="1941" spans="3:3" x14ac:dyDescent="0.3">
      <c r="C1941">
        <v>3</v>
      </c>
    </row>
    <row r="1942" spans="3:3" x14ac:dyDescent="0.3">
      <c r="C1942">
        <v>4</v>
      </c>
    </row>
    <row r="1943" spans="3:3" x14ac:dyDescent="0.3">
      <c r="C1943">
        <v>4</v>
      </c>
    </row>
    <row r="1944" spans="3:3" x14ac:dyDescent="0.3">
      <c r="C1944">
        <v>4</v>
      </c>
    </row>
    <row r="1945" spans="3:3" x14ac:dyDescent="0.3">
      <c r="C1945">
        <v>4</v>
      </c>
    </row>
    <row r="1946" spans="3:3" x14ac:dyDescent="0.3">
      <c r="C1946">
        <v>4</v>
      </c>
    </row>
    <row r="1947" spans="3:3" x14ac:dyDescent="0.3">
      <c r="C1947">
        <v>3</v>
      </c>
    </row>
    <row r="1948" spans="3:3" x14ac:dyDescent="0.3">
      <c r="C1948">
        <v>2</v>
      </c>
    </row>
    <row r="1949" spans="3:3" x14ac:dyDescent="0.3">
      <c r="C1949">
        <v>3</v>
      </c>
    </row>
    <row r="1950" spans="3:3" x14ac:dyDescent="0.3">
      <c r="C1950">
        <v>3</v>
      </c>
    </row>
    <row r="1951" spans="3:3" x14ac:dyDescent="0.3">
      <c r="C1951">
        <v>1</v>
      </c>
    </row>
    <row r="1952" spans="3:3" x14ac:dyDescent="0.3">
      <c r="C1952">
        <v>4</v>
      </c>
    </row>
    <row r="1953" spans="3:3" x14ac:dyDescent="0.3">
      <c r="C1953">
        <v>3</v>
      </c>
    </row>
    <row r="1954" spans="3:3" x14ac:dyDescent="0.3">
      <c r="C1954">
        <v>4</v>
      </c>
    </row>
    <row r="1955" spans="3:3" x14ac:dyDescent="0.3">
      <c r="C1955">
        <v>3</v>
      </c>
    </row>
    <row r="1956" spans="3:3" x14ac:dyDescent="0.3">
      <c r="C1956">
        <v>3</v>
      </c>
    </row>
    <row r="1957" spans="3:3" x14ac:dyDescent="0.3">
      <c r="C1957">
        <v>1</v>
      </c>
    </row>
    <row r="1958" spans="3:3" x14ac:dyDescent="0.3">
      <c r="C1958">
        <v>3</v>
      </c>
    </row>
    <row r="1959" spans="3:3" x14ac:dyDescent="0.3">
      <c r="C1959">
        <v>1</v>
      </c>
    </row>
    <row r="1960" spans="3:3" x14ac:dyDescent="0.3">
      <c r="C1960">
        <v>4</v>
      </c>
    </row>
    <row r="1961" spans="3:3" x14ac:dyDescent="0.3">
      <c r="C1961">
        <v>2</v>
      </c>
    </row>
    <row r="1962" spans="3:3" x14ac:dyDescent="0.3">
      <c r="C1962">
        <v>3</v>
      </c>
    </row>
    <row r="1963" spans="3:3" x14ac:dyDescent="0.3">
      <c r="C1963">
        <v>1</v>
      </c>
    </row>
    <row r="1964" spans="3:3" x14ac:dyDescent="0.3">
      <c r="C1964">
        <v>1</v>
      </c>
    </row>
    <row r="1965" spans="3:3" x14ac:dyDescent="0.3">
      <c r="C1965">
        <v>3</v>
      </c>
    </row>
    <row r="1966" spans="3:3" x14ac:dyDescent="0.3">
      <c r="C1966">
        <v>4</v>
      </c>
    </row>
    <row r="1967" spans="3:3" x14ac:dyDescent="0.3">
      <c r="C1967">
        <v>3</v>
      </c>
    </row>
    <row r="1968" spans="3:3" x14ac:dyDescent="0.3">
      <c r="C1968">
        <v>1</v>
      </c>
    </row>
    <row r="1969" spans="3:3" x14ac:dyDescent="0.3">
      <c r="C1969">
        <v>4</v>
      </c>
    </row>
    <row r="1970" spans="3:3" x14ac:dyDescent="0.3">
      <c r="C1970">
        <v>3</v>
      </c>
    </row>
    <row r="1971" spans="3:3" x14ac:dyDescent="0.3">
      <c r="C1971">
        <v>2</v>
      </c>
    </row>
    <row r="1972" spans="3:3" x14ac:dyDescent="0.3">
      <c r="C1972">
        <v>3</v>
      </c>
    </row>
    <row r="1973" spans="3:3" x14ac:dyDescent="0.3">
      <c r="C1973">
        <v>4</v>
      </c>
    </row>
    <row r="1974" spans="3:3" x14ac:dyDescent="0.3">
      <c r="C1974">
        <v>3</v>
      </c>
    </row>
    <row r="1975" spans="3:3" x14ac:dyDescent="0.3">
      <c r="C1975">
        <v>1</v>
      </c>
    </row>
    <row r="1976" spans="3:3" x14ac:dyDescent="0.3">
      <c r="C1976">
        <v>4</v>
      </c>
    </row>
    <row r="1977" spans="3:3" x14ac:dyDescent="0.3">
      <c r="C1977">
        <v>1</v>
      </c>
    </row>
    <row r="1978" spans="3:3" x14ac:dyDescent="0.3">
      <c r="C1978">
        <v>3</v>
      </c>
    </row>
    <row r="1979" spans="3:3" x14ac:dyDescent="0.3">
      <c r="C1979">
        <v>3</v>
      </c>
    </row>
    <row r="1980" spans="3:3" x14ac:dyDescent="0.3">
      <c r="C1980">
        <v>3</v>
      </c>
    </row>
    <row r="1981" spans="3:3" x14ac:dyDescent="0.3">
      <c r="C1981">
        <v>4</v>
      </c>
    </row>
    <row r="1982" spans="3:3" x14ac:dyDescent="0.3">
      <c r="C1982">
        <v>2</v>
      </c>
    </row>
    <row r="1983" spans="3:3" x14ac:dyDescent="0.3">
      <c r="C1983">
        <v>4</v>
      </c>
    </row>
    <row r="1984" spans="3:3" x14ac:dyDescent="0.3">
      <c r="C1984">
        <v>3</v>
      </c>
    </row>
    <row r="1985" spans="3:3" x14ac:dyDescent="0.3">
      <c r="C1985">
        <v>3</v>
      </c>
    </row>
    <row r="1986" spans="3:3" x14ac:dyDescent="0.3">
      <c r="C1986">
        <v>2</v>
      </c>
    </row>
    <row r="1987" spans="3:3" x14ac:dyDescent="0.3">
      <c r="C1987">
        <v>4</v>
      </c>
    </row>
    <row r="1988" spans="3:3" x14ac:dyDescent="0.3">
      <c r="C1988">
        <v>3</v>
      </c>
    </row>
    <row r="1989" spans="3:3" x14ac:dyDescent="0.3">
      <c r="C1989">
        <v>4</v>
      </c>
    </row>
    <row r="1990" spans="3:3" x14ac:dyDescent="0.3">
      <c r="C1990">
        <v>4</v>
      </c>
    </row>
    <row r="1991" spans="3:3" x14ac:dyDescent="0.3">
      <c r="C1991">
        <v>2</v>
      </c>
    </row>
    <row r="1992" spans="3:3" x14ac:dyDescent="0.3">
      <c r="C1992">
        <v>4</v>
      </c>
    </row>
    <row r="1993" spans="3:3" x14ac:dyDescent="0.3">
      <c r="C1993">
        <v>3</v>
      </c>
    </row>
    <row r="1994" spans="3:3" x14ac:dyDescent="0.3">
      <c r="C1994">
        <v>5</v>
      </c>
    </row>
    <row r="1995" spans="3:3" x14ac:dyDescent="0.3">
      <c r="C1995">
        <v>3</v>
      </c>
    </row>
    <row r="1996" spans="3:3" x14ac:dyDescent="0.3">
      <c r="C1996">
        <v>3</v>
      </c>
    </row>
    <row r="1997" spans="3:3" x14ac:dyDescent="0.3">
      <c r="C1997">
        <v>4</v>
      </c>
    </row>
    <row r="1998" spans="3:3" x14ac:dyDescent="0.3">
      <c r="C1998">
        <v>3</v>
      </c>
    </row>
    <row r="1999" spans="3:3" x14ac:dyDescent="0.3">
      <c r="C1999">
        <v>5</v>
      </c>
    </row>
    <row r="2000" spans="3:3" x14ac:dyDescent="0.3">
      <c r="C2000">
        <v>3</v>
      </c>
    </row>
    <row r="2001" spans="3:3" x14ac:dyDescent="0.3">
      <c r="C2001">
        <v>1</v>
      </c>
    </row>
    <row r="2002" spans="3:3" x14ac:dyDescent="0.3">
      <c r="C2002">
        <v>3</v>
      </c>
    </row>
    <row r="2003" spans="3:3" x14ac:dyDescent="0.3">
      <c r="C2003">
        <v>3</v>
      </c>
    </row>
    <row r="2004" spans="3:3" x14ac:dyDescent="0.3">
      <c r="C2004">
        <v>3</v>
      </c>
    </row>
    <row r="2005" spans="3:3" x14ac:dyDescent="0.3">
      <c r="C2005">
        <v>3</v>
      </c>
    </row>
    <row r="2006" spans="3:3" x14ac:dyDescent="0.3">
      <c r="C2006">
        <v>3</v>
      </c>
    </row>
    <row r="2007" spans="3:3" x14ac:dyDescent="0.3">
      <c r="C2007">
        <v>2</v>
      </c>
    </row>
    <row r="2008" spans="3:3" x14ac:dyDescent="0.3">
      <c r="C2008">
        <v>2</v>
      </c>
    </row>
    <row r="2009" spans="3:3" x14ac:dyDescent="0.3">
      <c r="C2009">
        <v>3</v>
      </c>
    </row>
    <row r="2010" spans="3:3" x14ac:dyDescent="0.3">
      <c r="C2010">
        <v>3</v>
      </c>
    </row>
    <row r="2011" spans="3:3" x14ac:dyDescent="0.3">
      <c r="C2011">
        <v>3</v>
      </c>
    </row>
    <row r="2012" spans="3:3" x14ac:dyDescent="0.3">
      <c r="C2012">
        <v>5</v>
      </c>
    </row>
    <row r="2013" spans="3:3" x14ac:dyDescent="0.3">
      <c r="C2013">
        <v>3</v>
      </c>
    </row>
    <row r="2014" spans="3:3" x14ac:dyDescent="0.3">
      <c r="C2014">
        <v>1</v>
      </c>
    </row>
    <row r="2015" spans="3:3" x14ac:dyDescent="0.3">
      <c r="C2015">
        <v>2</v>
      </c>
    </row>
    <row r="2016" spans="3:3" x14ac:dyDescent="0.3">
      <c r="C2016">
        <v>3</v>
      </c>
    </row>
    <row r="2017" spans="3:3" x14ac:dyDescent="0.3">
      <c r="C2017">
        <v>3</v>
      </c>
    </row>
    <row r="2018" spans="3:3" x14ac:dyDescent="0.3">
      <c r="C2018">
        <v>4</v>
      </c>
    </row>
    <row r="2019" spans="3:3" x14ac:dyDescent="0.3">
      <c r="C2019">
        <v>3</v>
      </c>
    </row>
    <row r="2020" spans="3:3" x14ac:dyDescent="0.3">
      <c r="C2020">
        <v>1</v>
      </c>
    </row>
    <row r="2021" spans="3:3" x14ac:dyDescent="0.3">
      <c r="C2021">
        <v>4</v>
      </c>
    </row>
    <row r="2022" spans="3:3" x14ac:dyDescent="0.3">
      <c r="C2022">
        <v>4</v>
      </c>
    </row>
    <row r="2023" spans="3:3" x14ac:dyDescent="0.3">
      <c r="C2023">
        <v>3</v>
      </c>
    </row>
    <row r="2024" spans="3:3" x14ac:dyDescent="0.3">
      <c r="C2024">
        <v>3</v>
      </c>
    </row>
    <row r="2025" spans="3:3" x14ac:dyDescent="0.3">
      <c r="C2025">
        <v>2</v>
      </c>
    </row>
    <row r="2026" spans="3:3" x14ac:dyDescent="0.3">
      <c r="C2026">
        <v>2</v>
      </c>
    </row>
    <row r="2027" spans="3:3" x14ac:dyDescent="0.3">
      <c r="C2027">
        <v>3</v>
      </c>
    </row>
    <row r="2028" spans="3:3" x14ac:dyDescent="0.3">
      <c r="C2028">
        <v>3</v>
      </c>
    </row>
    <row r="2029" spans="3:3" x14ac:dyDescent="0.3">
      <c r="C2029">
        <v>3</v>
      </c>
    </row>
    <row r="2030" spans="3:3" x14ac:dyDescent="0.3">
      <c r="C2030">
        <v>4</v>
      </c>
    </row>
    <row r="2031" spans="3:3" x14ac:dyDescent="0.3">
      <c r="C2031">
        <v>2</v>
      </c>
    </row>
    <row r="2032" spans="3:3" x14ac:dyDescent="0.3">
      <c r="C2032">
        <v>3</v>
      </c>
    </row>
    <row r="2033" spans="3:3" x14ac:dyDescent="0.3">
      <c r="C2033">
        <v>2</v>
      </c>
    </row>
    <row r="2034" spans="3:3" x14ac:dyDescent="0.3">
      <c r="C2034">
        <v>3</v>
      </c>
    </row>
    <row r="2035" spans="3:3" x14ac:dyDescent="0.3">
      <c r="C2035">
        <v>3</v>
      </c>
    </row>
    <row r="2036" spans="3:3" x14ac:dyDescent="0.3">
      <c r="C2036">
        <v>4</v>
      </c>
    </row>
    <row r="2037" spans="3:3" x14ac:dyDescent="0.3">
      <c r="C2037">
        <v>3</v>
      </c>
    </row>
    <row r="2038" spans="3:3" x14ac:dyDescent="0.3">
      <c r="C2038">
        <v>4</v>
      </c>
    </row>
    <row r="2039" spans="3:3" x14ac:dyDescent="0.3">
      <c r="C2039">
        <v>2</v>
      </c>
    </row>
    <row r="2040" spans="3:3" x14ac:dyDescent="0.3">
      <c r="C2040">
        <v>3</v>
      </c>
    </row>
    <row r="2041" spans="3:3" x14ac:dyDescent="0.3">
      <c r="C2041">
        <v>3</v>
      </c>
    </row>
    <row r="2042" spans="3:3" x14ac:dyDescent="0.3">
      <c r="C2042">
        <v>2</v>
      </c>
    </row>
    <row r="2043" spans="3:3" x14ac:dyDescent="0.3">
      <c r="C2043">
        <v>4</v>
      </c>
    </row>
    <row r="2044" spans="3:3" x14ac:dyDescent="0.3">
      <c r="C2044">
        <v>3</v>
      </c>
    </row>
    <row r="2045" spans="3:3" x14ac:dyDescent="0.3">
      <c r="C2045">
        <v>3</v>
      </c>
    </row>
    <row r="2046" spans="3:3" x14ac:dyDescent="0.3">
      <c r="C2046">
        <v>3</v>
      </c>
    </row>
    <row r="2047" spans="3:3" x14ac:dyDescent="0.3">
      <c r="C2047">
        <v>3</v>
      </c>
    </row>
    <row r="2048" spans="3:3" x14ac:dyDescent="0.3">
      <c r="C2048">
        <v>2</v>
      </c>
    </row>
    <row r="2049" spans="3:3" x14ac:dyDescent="0.3">
      <c r="C2049">
        <v>2</v>
      </c>
    </row>
    <row r="2050" spans="3:3" x14ac:dyDescent="0.3">
      <c r="C2050">
        <v>4</v>
      </c>
    </row>
    <row r="2051" spans="3:3" x14ac:dyDescent="0.3">
      <c r="C2051">
        <v>4</v>
      </c>
    </row>
    <row r="2052" spans="3:3" x14ac:dyDescent="0.3">
      <c r="C2052">
        <v>3</v>
      </c>
    </row>
    <row r="2053" spans="3:3" x14ac:dyDescent="0.3">
      <c r="C2053">
        <v>3</v>
      </c>
    </row>
    <row r="2054" spans="3:3" x14ac:dyDescent="0.3">
      <c r="C2054">
        <v>3</v>
      </c>
    </row>
    <row r="2055" spans="3:3" x14ac:dyDescent="0.3">
      <c r="C2055">
        <v>2</v>
      </c>
    </row>
    <row r="2056" spans="3:3" x14ac:dyDescent="0.3">
      <c r="C2056">
        <v>3</v>
      </c>
    </row>
    <row r="2057" spans="3:3" x14ac:dyDescent="0.3">
      <c r="C2057">
        <v>3</v>
      </c>
    </row>
    <row r="2058" spans="3:3" x14ac:dyDescent="0.3">
      <c r="C2058">
        <v>1</v>
      </c>
    </row>
    <row r="2059" spans="3:3" x14ac:dyDescent="0.3">
      <c r="C2059">
        <v>4</v>
      </c>
    </row>
    <row r="2060" spans="3:3" x14ac:dyDescent="0.3">
      <c r="C2060">
        <v>3</v>
      </c>
    </row>
    <row r="2061" spans="3:3" x14ac:dyDescent="0.3">
      <c r="C2061">
        <v>1</v>
      </c>
    </row>
    <row r="2062" spans="3:3" x14ac:dyDescent="0.3">
      <c r="C2062">
        <v>1</v>
      </c>
    </row>
    <row r="2063" spans="3:3" x14ac:dyDescent="0.3">
      <c r="C2063">
        <v>3</v>
      </c>
    </row>
    <row r="2064" spans="3:3" x14ac:dyDescent="0.3">
      <c r="C2064">
        <v>3</v>
      </c>
    </row>
    <row r="2065" spans="3:3" x14ac:dyDescent="0.3">
      <c r="C2065">
        <v>4</v>
      </c>
    </row>
    <row r="2066" spans="3:3" x14ac:dyDescent="0.3">
      <c r="C2066">
        <v>3</v>
      </c>
    </row>
    <row r="2067" spans="3:3" x14ac:dyDescent="0.3">
      <c r="C2067">
        <v>4</v>
      </c>
    </row>
    <row r="2068" spans="3:3" x14ac:dyDescent="0.3">
      <c r="C2068">
        <v>3</v>
      </c>
    </row>
    <row r="2069" spans="3:3" x14ac:dyDescent="0.3">
      <c r="C2069">
        <v>4</v>
      </c>
    </row>
    <row r="2070" spans="3:3" x14ac:dyDescent="0.3">
      <c r="C2070">
        <v>4</v>
      </c>
    </row>
    <row r="2071" spans="3:3" x14ac:dyDescent="0.3">
      <c r="C2071">
        <v>3</v>
      </c>
    </row>
    <row r="2072" spans="3:3" x14ac:dyDescent="0.3">
      <c r="C2072">
        <v>1</v>
      </c>
    </row>
    <row r="2073" spans="3:3" x14ac:dyDescent="0.3">
      <c r="C2073">
        <v>1</v>
      </c>
    </row>
    <row r="2074" spans="3:3" x14ac:dyDescent="0.3">
      <c r="C2074">
        <v>1</v>
      </c>
    </row>
    <row r="2075" spans="3:3" x14ac:dyDescent="0.3">
      <c r="C2075">
        <v>2</v>
      </c>
    </row>
    <row r="2076" spans="3:3" x14ac:dyDescent="0.3">
      <c r="C2076">
        <v>2</v>
      </c>
    </row>
    <row r="2077" spans="3:3" x14ac:dyDescent="0.3">
      <c r="C2077">
        <v>3</v>
      </c>
    </row>
    <row r="2078" spans="3:3" x14ac:dyDescent="0.3">
      <c r="C2078">
        <v>4</v>
      </c>
    </row>
    <row r="2079" spans="3:3" x14ac:dyDescent="0.3">
      <c r="C2079">
        <v>4</v>
      </c>
    </row>
    <row r="2080" spans="3:3" x14ac:dyDescent="0.3">
      <c r="C2080">
        <v>3</v>
      </c>
    </row>
    <row r="2081" spans="3:3" x14ac:dyDescent="0.3">
      <c r="C2081">
        <v>3</v>
      </c>
    </row>
    <row r="2082" spans="3:3" x14ac:dyDescent="0.3">
      <c r="C2082">
        <v>3</v>
      </c>
    </row>
    <row r="2083" spans="3:3" x14ac:dyDescent="0.3">
      <c r="C2083">
        <v>1</v>
      </c>
    </row>
    <row r="2084" spans="3:3" x14ac:dyDescent="0.3">
      <c r="C2084">
        <v>3</v>
      </c>
    </row>
    <row r="2085" spans="3:3" x14ac:dyDescent="0.3">
      <c r="C2085">
        <v>4</v>
      </c>
    </row>
    <row r="2086" spans="3:3" x14ac:dyDescent="0.3">
      <c r="C2086">
        <v>4</v>
      </c>
    </row>
    <row r="2087" spans="3:3" x14ac:dyDescent="0.3">
      <c r="C2087">
        <v>5</v>
      </c>
    </row>
    <row r="2088" spans="3:3" x14ac:dyDescent="0.3">
      <c r="C2088">
        <v>1</v>
      </c>
    </row>
    <row r="2089" spans="3:3" x14ac:dyDescent="0.3">
      <c r="C2089">
        <v>4</v>
      </c>
    </row>
    <row r="2090" spans="3:3" x14ac:dyDescent="0.3">
      <c r="C2090">
        <v>2</v>
      </c>
    </row>
    <row r="2091" spans="3:3" x14ac:dyDescent="0.3">
      <c r="C2091">
        <v>2</v>
      </c>
    </row>
    <row r="2092" spans="3:3" x14ac:dyDescent="0.3">
      <c r="C2092">
        <v>1</v>
      </c>
    </row>
    <row r="2093" spans="3:3" x14ac:dyDescent="0.3">
      <c r="C2093">
        <v>5</v>
      </c>
    </row>
    <row r="2094" spans="3:3" x14ac:dyDescent="0.3">
      <c r="C2094">
        <v>3</v>
      </c>
    </row>
    <row r="2095" spans="3:3" x14ac:dyDescent="0.3">
      <c r="C2095">
        <v>5</v>
      </c>
    </row>
    <row r="2096" spans="3:3" x14ac:dyDescent="0.3">
      <c r="C2096">
        <v>4</v>
      </c>
    </row>
    <row r="2097" spans="3:3" x14ac:dyDescent="0.3">
      <c r="C2097">
        <v>2</v>
      </c>
    </row>
    <row r="2098" spans="3:3" x14ac:dyDescent="0.3">
      <c r="C2098">
        <v>3</v>
      </c>
    </row>
    <row r="2099" spans="3:3" x14ac:dyDescent="0.3">
      <c r="C2099">
        <v>3</v>
      </c>
    </row>
    <row r="2100" spans="3:3" x14ac:dyDescent="0.3">
      <c r="C2100">
        <v>5</v>
      </c>
    </row>
    <row r="2101" spans="3:3" x14ac:dyDescent="0.3">
      <c r="C2101">
        <v>3</v>
      </c>
    </row>
    <row r="2102" spans="3:3" x14ac:dyDescent="0.3">
      <c r="C2102">
        <v>2</v>
      </c>
    </row>
    <row r="2103" spans="3:3" x14ac:dyDescent="0.3">
      <c r="C2103">
        <v>3</v>
      </c>
    </row>
    <row r="2104" spans="3:3" x14ac:dyDescent="0.3">
      <c r="C2104">
        <v>3</v>
      </c>
    </row>
    <row r="2105" spans="3:3" x14ac:dyDescent="0.3">
      <c r="C2105">
        <v>4</v>
      </c>
    </row>
    <row r="2106" spans="3:3" x14ac:dyDescent="0.3">
      <c r="C2106">
        <v>1</v>
      </c>
    </row>
    <row r="2107" spans="3:3" x14ac:dyDescent="0.3">
      <c r="C2107">
        <v>3</v>
      </c>
    </row>
    <row r="2108" spans="3:3" x14ac:dyDescent="0.3">
      <c r="C2108">
        <v>3</v>
      </c>
    </row>
    <row r="2109" spans="3:3" x14ac:dyDescent="0.3">
      <c r="C2109">
        <v>3</v>
      </c>
    </row>
    <row r="2110" spans="3:3" x14ac:dyDescent="0.3">
      <c r="C2110">
        <v>3</v>
      </c>
    </row>
    <row r="2111" spans="3:3" x14ac:dyDescent="0.3">
      <c r="C2111">
        <v>3</v>
      </c>
    </row>
    <row r="2112" spans="3:3" x14ac:dyDescent="0.3">
      <c r="C2112">
        <v>1</v>
      </c>
    </row>
    <row r="2113" spans="3:3" x14ac:dyDescent="0.3">
      <c r="C2113">
        <v>2</v>
      </c>
    </row>
    <row r="2114" spans="3:3" x14ac:dyDescent="0.3">
      <c r="C2114">
        <v>5</v>
      </c>
    </row>
    <row r="2115" spans="3:3" x14ac:dyDescent="0.3">
      <c r="C2115">
        <v>3</v>
      </c>
    </row>
    <row r="2116" spans="3:3" x14ac:dyDescent="0.3">
      <c r="C2116">
        <v>2</v>
      </c>
    </row>
    <row r="2117" spans="3:3" x14ac:dyDescent="0.3">
      <c r="C2117">
        <v>4</v>
      </c>
    </row>
    <row r="2118" spans="3:3" x14ac:dyDescent="0.3">
      <c r="C2118">
        <v>3</v>
      </c>
    </row>
    <row r="2119" spans="3:3" x14ac:dyDescent="0.3">
      <c r="C2119">
        <v>3</v>
      </c>
    </row>
    <row r="2120" spans="3:3" x14ac:dyDescent="0.3">
      <c r="C2120">
        <v>4</v>
      </c>
    </row>
    <row r="2121" spans="3:3" x14ac:dyDescent="0.3">
      <c r="C2121">
        <v>1</v>
      </c>
    </row>
    <row r="2122" spans="3:3" x14ac:dyDescent="0.3">
      <c r="C2122">
        <v>2</v>
      </c>
    </row>
    <row r="2123" spans="3:3" x14ac:dyDescent="0.3">
      <c r="C2123">
        <v>1</v>
      </c>
    </row>
    <row r="2124" spans="3:3" x14ac:dyDescent="0.3">
      <c r="C2124">
        <v>3</v>
      </c>
    </row>
    <row r="2125" spans="3:3" x14ac:dyDescent="0.3">
      <c r="C2125">
        <v>4</v>
      </c>
    </row>
    <row r="2126" spans="3:3" x14ac:dyDescent="0.3">
      <c r="C2126">
        <v>3</v>
      </c>
    </row>
    <row r="2127" spans="3:3" x14ac:dyDescent="0.3">
      <c r="C2127">
        <v>2</v>
      </c>
    </row>
    <row r="2128" spans="3:3" x14ac:dyDescent="0.3">
      <c r="C2128">
        <v>3</v>
      </c>
    </row>
    <row r="2129" spans="3:3" x14ac:dyDescent="0.3">
      <c r="C2129">
        <v>3</v>
      </c>
    </row>
    <row r="2130" spans="3:3" x14ac:dyDescent="0.3">
      <c r="C2130">
        <v>2</v>
      </c>
    </row>
    <row r="2131" spans="3:3" x14ac:dyDescent="0.3">
      <c r="C2131">
        <v>1</v>
      </c>
    </row>
    <row r="2132" spans="3:3" x14ac:dyDescent="0.3">
      <c r="C2132">
        <v>1</v>
      </c>
    </row>
    <row r="2133" spans="3:3" x14ac:dyDescent="0.3">
      <c r="C2133">
        <v>5</v>
      </c>
    </row>
    <row r="2134" spans="3:3" x14ac:dyDescent="0.3">
      <c r="C2134">
        <v>4</v>
      </c>
    </row>
    <row r="2135" spans="3:3" x14ac:dyDescent="0.3">
      <c r="C2135">
        <v>3</v>
      </c>
    </row>
    <row r="2136" spans="3:3" x14ac:dyDescent="0.3">
      <c r="C2136">
        <v>3</v>
      </c>
    </row>
    <row r="2137" spans="3:3" x14ac:dyDescent="0.3">
      <c r="C2137">
        <v>1</v>
      </c>
    </row>
    <row r="2138" spans="3:3" x14ac:dyDescent="0.3">
      <c r="C2138">
        <v>3</v>
      </c>
    </row>
    <row r="2139" spans="3:3" x14ac:dyDescent="0.3">
      <c r="C2139">
        <v>2</v>
      </c>
    </row>
    <row r="2140" spans="3:3" x14ac:dyDescent="0.3">
      <c r="C2140">
        <v>3</v>
      </c>
    </row>
    <row r="2141" spans="3:3" x14ac:dyDescent="0.3">
      <c r="C2141">
        <v>1</v>
      </c>
    </row>
    <row r="2142" spans="3:3" x14ac:dyDescent="0.3">
      <c r="C2142">
        <v>3</v>
      </c>
    </row>
    <row r="2143" spans="3:3" x14ac:dyDescent="0.3">
      <c r="C2143">
        <v>3</v>
      </c>
    </row>
    <row r="2144" spans="3:3" x14ac:dyDescent="0.3">
      <c r="C2144">
        <v>2</v>
      </c>
    </row>
    <row r="2145" spans="3:3" x14ac:dyDescent="0.3">
      <c r="C2145">
        <v>4</v>
      </c>
    </row>
    <row r="2146" spans="3:3" x14ac:dyDescent="0.3">
      <c r="C2146">
        <v>2</v>
      </c>
    </row>
    <row r="2147" spans="3:3" x14ac:dyDescent="0.3">
      <c r="C2147">
        <v>2</v>
      </c>
    </row>
    <row r="2148" spans="3:3" x14ac:dyDescent="0.3">
      <c r="C2148">
        <v>2</v>
      </c>
    </row>
    <row r="2149" spans="3:3" x14ac:dyDescent="0.3">
      <c r="C2149">
        <v>4</v>
      </c>
    </row>
    <row r="2150" spans="3:3" x14ac:dyDescent="0.3">
      <c r="C2150">
        <v>4</v>
      </c>
    </row>
    <row r="2151" spans="3:3" x14ac:dyDescent="0.3">
      <c r="C2151">
        <v>2</v>
      </c>
    </row>
    <row r="2152" spans="3:3" x14ac:dyDescent="0.3">
      <c r="C2152">
        <v>4</v>
      </c>
    </row>
    <row r="2153" spans="3:3" x14ac:dyDescent="0.3">
      <c r="C2153">
        <v>3</v>
      </c>
    </row>
    <row r="2154" spans="3:3" x14ac:dyDescent="0.3">
      <c r="C2154">
        <v>4</v>
      </c>
    </row>
    <row r="2155" spans="3:3" x14ac:dyDescent="0.3">
      <c r="C2155">
        <v>3</v>
      </c>
    </row>
    <row r="2156" spans="3:3" x14ac:dyDescent="0.3">
      <c r="C2156">
        <v>4</v>
      </c>
    </row>
    <row r="2157" spans="3:3" x14ac:dyDescent="0.3">
      <c r="C2157">
        <v>3</v>
      </c>
    </row>
    <row r="2158" spans="3:3" x14ac:dyDescent="0.3">
      <c r="C2158">
        <v>4</v>
      </c>
    </row>
    <row r="2159" spans="3:3" x14ac:dyDescent="0.3">
      <c r="C2159">
        <v>4</v>
      </c>
    </row>
    <row r="2160" spans="3:3" x14ac:dyDescent="0.3">
      <c r="C2160">
        <v>5</v>
      </c>
    </row>
    <row r="2161" spans="3:3" x14ac:dyDescent="0.3">
      <c r="C2161">
        <v>4</v>
      </c>
    </row>
    <row r="2162" spans="3:3" x14ac:dyDescent="0.3">
      <c r="C2162">
        <v>3</v>
      </c>
    </row>
    <row r="2163" spans="3:3" x14ac:dyDescent="0.3">
      <c r="C2163">
        <v>3</v>
      </c>
    </row>
    <row r="2164" spans="3:3" x14ac:dyDescent="0.3">
      <c r="C2164">
        <v>4</v>
      </c>
    </row>
    <row r="2165" spans="3:3" x14ac:dyDescent="0.3">
      <c r="C2165">
        <v>3</v>
      </c>
    </row>
    <row r="2166" spans="3:3" x14ac:dyDescent="0.3">
      <c r="C2166">
        <v>1</v>
      </c>
    </row>
    <row r="2167" spans="3:3" x14ac:dyDescent="0.3">
      <c r="C2167">
        <v>3</v>
      </c>
    </row>
    <row r="2168" spans="3:3" x14ac:dyDescent="0.3">
      <c r="C2168">
        <v>4</v>
      </c>
    </row>
    <row r="2169" spans="3:3" x14ac:dyDescent="0.3">
      <c r="C2169">
        <v>2</v>
      </c>
    </row>
    <row r="2170" spans="3:3" x14ac:dyDescent="0.3">
      <c r="C2170">
        <v>4</v>
      </c>
    </row>
    <row r="2171" spans="3:3" x14ac:dyDescent="0.3">
      <c r="C2171">
        <v>2</v>
      </c>
    </row>
    <row r="2172" spans="3:3" x14ac:dyDescent="0.3">
      <c r="C2172">
        <v>3</v>
      </c>
    </row>
    <row r="2173" spans="3:3" x14ac:dyDescent="0.3">
      <c r="C2173">
        <v>4</v>
      </c>
    </row>
    <row r="2174" spans="3:3" x14ac:dyDescent="0.3">
      <c r="C2174">
        <v>3</v>
      </c>
    </row>
    <row r="2175" spans="3:3" x14ac:dyDescent="0.3">
      <c r="C2175">
        <v>4</v>
      </c>
    </row>
    <row r="2176" spans="3:3" x14ac:dyDescent="0.3">
      <c r="C2176">
        <v>4</v>
      </c>
    </row>
    <row r="2177" spans="3:3" x14ac:dyDescent="0.3">
      <c r="C2177">
        <v>5</v>
      </c>
    </row>
    <row r="2178" spans="3:3" x14ac:dyDescent="0.3">
      <c r="C2178">
        <v>5</v>
      </c>
    </row>
    <row r="2179" spans="3:3" x14ac:dyDescent="0.3">
      <c r="C2179">
        <v>1</v>
      </c>
    </row>
    <row r="2180" spans="3:3" x14ac:dyDescent="0.3">
      <c r="C2180">
        <v>4</v>
      </c>
    </row>
    <row r="2181" spans="3:3" x14ac:dyDescent="0.3">
      <c r="C2181">
        <v>2</v>
      </c>
    </row>
    <row r="2182" spans="3:3" x14ac:dyDescent="0.3">
      <c r="C2182">
        <v>3</v>
      </c>
    </row>
    <row r="2183" spans="3:3" x14ac:dyDescent="0.3">
      <c r="C2183">
        <v>3</v>
      </c>
    </row>
    <row r="2184" spans="3:3" x14ac:dyDescent="0.3">
      <c r="C2184">
        <v>2</v>
      </c>
    </row>
    <row r="2185" spans="3:3" x14ac:dyDescent="0.3">
      <c r="C2185">
        <v>3</v>
      </c>
    </row>
    <row r="2186" spans="3:3" x14ac:dyDescent="0.3">
      <c r="C2186">
        <v>5</v>
      </c>
    </row>
    <row r="2187" spans="3:3" x14ac:dyDescent="0.3">
      <c r="C2187">
        <v>5</v>
      </c>
    </row>
    <row r="2188" spans="3:3" x14ac:dyDescent="0.3">
      <c r="C2188">
        <v>1</v>
      </c>
    </row>
    <row r="2189" spans="3:3" x14ac:dyDescent="0.3">
      <c r="C2189">
        <v>3</v>
      </c>
    </row>
    <row r="2190" spans="3:3" x14ac:dyDescent="0.3">
      <c r="C2190">
        <v>3</v>
      </c>
    </row>
    <row r="2191" spans="3:3" x14ac:dyDescent="0.3">
      <c r="C2191">
        <v>3</v>
      </c>
    </row>
    <row r="2192" spans="3:3" x14ac:dyDescent="0.3">
      <c r="C2192">
        <v>4</v>
      </c>
    </row>
    <row r="2193" spans="3:3" x14ac:dyDescent="0.3">
      <c r="C2193">
        <v>1</v>
      </c>
    </row>
    <row r="2194" spans="3:3" x14ac:dyDescent="0.3">
      <c r="C2194">
        <v>3</v>
      </c>
    </row>
    <row r="2195" spans="3:3" x14ac:dyDescent="0.3">
      <c r="C2195">
        <v>5</v>
      </c>
    </row>
    <row r="2196" spans="3:3" x14ac:dyDescent="0.3">
      <c r="C2196">
        <v>3</v>
      </c>
    </row>
    <row r="2197" spans="3:3" x14ac:dyDescent="0.3">
      <c r="C2197">
        <v>3</v>
      </c>
    </row>
    <row r="2198" spans="3:3" x14ac:dyDescent="0.3">
      <c r="C2198">
        <v>1</v>
      </c>
    </row>
    <row r="2199" spans="3:3" x14ac:dyDescent="0.3">
      <c r="C2199">
        <v>4</v>
      </c>
    </row>
    <row r="2200" spans="3:3" x14ac:dyDescent="0.3">
      <c r="C2200">
        <v>2</v>
      </c>
    </row>
    <row r="2201" spans="3:3" x14ac:dyDescent="0.3">
      <c r="C2201">
        <v>3</v>
      </c>
    </row>
    <row r="2202" spans="3:3" x14ac:dyDescent="0.3">
      <c r="C2202">
        <v>3</v>
      </c>
    </row>
    <row r="2203" spans="3:3" x14ac:dyDescent="0.3">
      <c r="C2203">
        <v>4</v>
      </c>
    </row>
    <row r="2204" spans="3:3" x14ac:dyDescent="0.3">
      <c r="C2204">
        <v>3</v>
      </c>
    </row>
    <row r="2205" spans="3:3" x14ac:dyDescent="0.3">
      <c r="C2205">
        <v>4</v>
      </c>
    </row>
    <row r="2206" spans="3:3" x14ac:dyDescent="0.3">
      <c r="C2206">
        <v>3</v>
      </c>
    </row>
    <row r="2207" spans="3:3" x14ac:dyDescent="0.3">
      <c r="C2207">
        <v>3</v>
      </c>
    </row>
    <row r="2208" spans="3:3" x14ac:dyDescent="0.3">
      <c r="C2208">
        <v>4</v>
      </c>
    </row>
    <row r="2209" spans="3:3" x14ac:dyDescent="0.3">
      <c r="C2209">
        <v>3</v>
      </c>
    </row>
    <row r="2210" spans="3:3" x14ac:dyDescent="0.3">
      <c r="C2210">
        <v>2</v>
      </c>
    </row>
    <row r="2211" spans="3:3" x14ac:dyDescent="0.3">
      <c r="C2211">
        <v>4</v>
      </c>
    </row>
    <row r="2212" spans="3:3" x14ac:dyDescent="0.3">
      <c r="C2212">
        <v>1</v>
      </c>
    </row>
    <row r="2213" spans="3:3" x14ac:dyDescent="0.3">
      <c r="C2213">
        <v>2</v>
      </c>
    </row>
    <row r="2214" spans="3:3" x14ac:dyDescent="0.3">
      <c r="C2214">
        <v>4</v>
      </c>
    </row>
    <row r="2215" spans="3:3" x14ac:dyDescent="0.3">
      <c r="C2215">
        <v>2</v>
      </c>
    </row>
    <row r="2216" spans="3:3" x14ac:dyDescent="0.3">
      <c r="C2216">
        <v>2</v>
      </c>
    </row>
    <row r="2217" spans="3:3" x14ac:dyDescent="0.3">
      <c r="C2217">
        <v>4</v>
      </c>
    </row>
    <row r="2218" spans="3:3" x14ac:dyDescent="0.3">
      <c r="C2218">
        <v>4</v>
      </c>
    </row>
    <row r="2219" spans="3:3" x14ac:dyDescent="0.3">
      <c r="C2219">
        <v>3</v>
      </c>
    </row>
    <row r="2220" spans="3:3" x14ac:dyDescent="0.3">
      <c r="C2220">
        <v>3</v>
      </c>
    </row>
    <row r="2221" spans="3:3" x14ac:dyDescent="0.3">
      <c r="C2221">
        <v>3</v>
      </c>
    </row>
    <row r="2222" spans="3:3" x14ac:dyDescent="0.3">
      <c r="C2222">
        <v>4</v>
      </c>
    </row>
    <row r="2223" spans="3:3" x14ac:dyDescent="0.3">
      <c r="C2223">
        <v>3</v>
      </c>
    </row>
    <row r="2224" spans="3:3" x14ac:dyDescent="0.3">
      <c r="C2224">
        <v>3</v>
      </c>
    </row>
    <row r="2225" spans="3:3" x14ac:dyDescent="0.3">
      <c r="C2225">
        <v>4</v>
      </c>
    </row>
    <row r="2226" spans="3:3" x14ac:dyDescent="0.3">
      <c r="C2226">
        <v>1</v>
      </c>
    </row>
    <row r="2227" spans="3:3" x14ac:dyDescent="0.3">
      <c r="C2227">
        <v>1</v>
      </c>
    </row>
    <row r="2228" spans="3:3" x14ac:dyDescent="0.3">
      <c r="C2228">
        <v>4</v>
      </c>
    </row>
    <row r="2229" spans="3:3" x14ac:dyDescent="0.3">
      <c r="C2229">
        <v>3</v>
      </c>
    </row>
    <row r="2230" spans="3:3" x14ac:dyDescent="0.3">
      <c r="C2230">
        <v>4</v>
      </c>
    </row>
    <row r="2231" spans="3:3" x14ac:dyDescent="0.3">
      <c r="C2231">
        <v>4</v>
      </c>
    </row>
    <row r="2232" spans="3:3" x14ac:dyDescent="0.3">
      <c r="C2232">
        <v>4</v>
      </c>
    </row>
    <row r="2233" spans="3:3" x14ac:dyDescent="0.3">
      <c r="C2233">
        <v>2</v>
      </c>
    </row>
    <row r="2234" spans="3:3" x14ac:dyDescent="0.3">
      <c r="C2234">
        <v>1</v>
      </c>
    </row>
    <row r="2235" spans="3:3" x14ac:dyDescent="0.3">
      <c r="C2235">
        <v>4</v>
      </c>
    </row>
    <row r="2236" spans="3:3" x14ac:dyDescent="0.3">
      <c r="C2236">
        <v>3</v>
      </c>
    </row>
    <row r="2237" spans="3:3" x14ac:dyDescent="0.3">
      <c r="C2237">
        <v>3</v>
      </c>
    </row>
    <row r="2238" spans="3:3" x14ac:dyDescent="0.3">
      <c r="C2238">
        <v>3</v>
      </c>
    </row>
    <row r="2239" spans="3:3" x14ac:dyDescent="0.3">
      <c r="C2239">
        <v>2</v>
      </c>
    </row>
    <row r="2240" spans="3:3" x14ac:dyDescent="0.3">
      <c r="C2240">
        <v>4</v>
      </c>
    </row>
    <row r="2241" spans="3:3" x14ac:dyDescent="0.3">
      <c r="C2241">
        <v>3</v>
      </c>
    </row>
    <row r="2242" spans="3:3" x14ac:dyDescent="0.3">
      <c r="C2242">
        <v>2</v>
      </c>
    </row>
    <row r="2243" spans="3:3" x14ac:dyDescent="0.3">
      <c r="C2243">
        <v>4</v>
      </c>
    </row>
    <row r="2244" spans="3:3" x14ac:dyDescent="0.3">
      <c r="C2244">
        <v>3</v>
      </c>
    </row>
    <row r="2245" spans="3:3" x14ac:dyDescent="0.3">
      <c r="C2245">
        <v>3</v>
      </c>
    </row>
    <row r="2246" spans="3:3" x14ac:dyDescent="0.3">
      <c r="C2246">
        <v>3</v>
      </c>
    </row>
    <row r="2247" spans="3:3" x14ac:dyDescent="0.3">
      <c r="C2247">
        <v>4</v>
      </c>
    </row>
    <row r="2248" spans="3:3" x14ac:dyDescent="0.3">
      <c r="C2248">
        <v>4</v>
      </c>
    </row>
    <row r="2249" spans="3:3" x14ac:dyDescent="0.3">
      <c r="C2249">
        <v>2</v>
      </c>
    </row>
    <row r="2250" spans="3:3" x14ac:dyDescent="0.3">
      <c r="C2250">
        <v>1</v>
      </c>
    </row>
    <row r="2251" spans="3:3" x14ac:dyDescent="0.3">
      <c r="C2251">
        <v>2</v>
      </c>
    </row>
    <row r="2252" spans="3:3" x14ac:dyDescent="0.3">
      <c r="C2252">
        <v>1</v>
      </c>
    </row>
    <row r="2253" spans="3:3" x14ac:dyDescent="0.3">
      <c r="C2253">
        <v>4</v>
      </c>
    </row>
    <row r="2254" spans="3:3" x14ac:dyDescent="0.3">
      <c r="C2254">
        <v>3</v>
      </c>
    </row>
    <row r="2255" spans="3:3" x14ac:dyDescent="0.3">
      <c r="C2255">
        <v>2</v>
      </c>
    </row>
    <row r="2256" spans="3:3" x14ac:dyDescent="0.3">
      <c r="C2256">
        <v>3</v>
      </c>
    </row>
    <row r="2257" spans="3:3" x14ac:dyDescent="0.3">
      <c r="C2257">
        <v>3</v>
      </c>
    </row>
    <row r="2258" spans="3:3" x14ac:dyDescent="0.3">
      <c r="C2258">
        <v>1</v>
      </c>
    </row>
    <row r="2259" spans="3:3" x14ac:dyDescent="0.3">
      <c r="C2259">
        <v>2</v>
      </c>
    </row>
    <row r="2260" spans="3:3" x14ac:dyDescent="0.3">
      <c r="C2260">
        <v>2</v>
      </c>
    </row>
    <row r="2261" spans="3:3" x14ac:dyDescent="0.3">
      <c r="C2261">
        <v>3</v>
      </c>
    </row>
    <row r="2262" spans="3:3" x14ac:dyDescent="0.3">
      <c r="C2262">
        <v>4</v>
      </c>
    </row>
    <row r="2263" spans="3:3" x14ac:dyDescent="0.3">
      <c r="C2263">
        <v>3</v>
      </c>
    </row>
    <row r="2264" spans="3:3" x14ac:dyDescent="0.3">
      <c r="C2264">
        <v>3</v>
      </c>
    </row>
    <row r="2265" spans="3:3" x14ac:dyDescent="0.3">
      <c r="C2265">
        <v>1</v>
      </c>
    </row>
    <row r="2266" spans="3:3" x14ac:dyDescent="0.3">
      <c r="C2266">
        <v>3</v>
      </c>
    </row>
    <row r="2267" spans="3:3" x14ac:dyDescent="0.3">
      <c r="C2267">
        <v>2</v>
      </c>
    </row>
    <row r="2268" spans="3:3" x14ac:dyDescent="0.3">
      <c r="C2268">
        <v>2</v>
      </c>
    </row>
    <row r="2269" spans="3:3" x14ac:dyDescent="0.3">
      <c r="C2269">
        <v>3</v>
      </c>
    </row>
    <row r="2270" spans="3:3" x14ac:dyDescent="0.3">
      <c r="C2270">
        <v>4</v>
      </c>
    </row>
    <row r="2271" spans="3:3" x14ac:dyDescent="0.3">
      <c r="C2271">
        <v>4</v>
      </c>
    </row>
    <row r="2272" spans="3:3" x14ac:dyDescent="0.3">
      <c r="C2272">
        <v>4</v>
      </c>
    </row>
    <row r="2273" spans="3:3" x14ac:dyDescent="0.3">
      <c r="C2273">
        <v>3</v>
      </c>
    </row>
    <row r="2274" spans="3:3" x14ac:dyDescent="0.3">
      <c r="C2274">
        <v>3</v>
      </c>
    </row>
    <row r="2275" spans="3:3" x14ac:dyDescent="0.3">
      <c r="C2275">
        <v>5</v>
      </c>
    </row>
    <row r="2276" spans="3:3" x14ac:dyDescent="0.3">
      <c r="C2276">
        <v>3</v>
      </c>
    </row>
    <row r="2277" spans="3:3" x14ac:dyDescent="0.3">
      <c r="C2277">
        <v>4</v>
      </c>
    </row>
    <row r="2278" spans="3:3" x14ac:dyDescent="0.3">
      <c r="C2278">
        <v>2</v>
      </c>
    </row>
    <row r="2279" spans="3:3" x14ac:dyDescent="0.3">
      <c r="C2279">
        <v>4</v>
      </c>
    </row>
    <row r="2280" spans="3:3" x14ac:dyDescent="0.3">
      <c r="C2280">
        <v>2</v>
      </c>
    </row>
    <row r="2281" spans="3:3" x14ac:dyDescent="0.3">
      <c r="C2281">
        <v>1</v>
      </c>
    </row>
    <row r="2282" spans="3:3" x14ac:dyDescent="0.3">
      <c r="C2282">
        <v>3</v>
      </c>
    </row>
    <row r="2283" spans="3:3" x14ac:dyDescent="0.3">
      <c r="C2283">
        <v>4</v>
      </c>
    </row>
    <row r="2284" spans="3:3" x14ac:dyDescent="0.3">
      <c r="C2284">
        <v>3</v>
      </c>
    </row>
    <row r="2285" spans="3:3" x14ac:dyDescent="0.3">
      <c r="C2285">
        <v>2</v>
      </c>
    </row>
    <row r="2286" spans="3:3" x14ac:dyDescent="0.3">
      <c r="C2286">
        <v>3</v>
      </c>
    </row>
    <row r="2287" spans="3:3" x14ac:dyDescent="0.3">
      <c r="C2287">
        <v>4</v>
      </c>
    </row>
    <row r="2288" spans="3:3" x14ac:dyDescent="0.3">
      <c r="C2288">
        <v>4</v>
      </c>
    </row>
    <row r="2289" spans="3:3" x14ac:dyDescent="0.3">
      <c r="C2289">
        <v>3</v>
      </c>
    </row>
    <row r="2290" spans="3:3" x14ac:dyDescent="0.3">
      <c r="C2290">
        <v>1</v>
      </c>
    </row>
    <row r="2291" spans="3:3" x14ac:dyDescent="0.3">
      <c r="C2291">
        <v>4</v>
      </c>
    </row>
    <row r="2292" spans="3:3" x14ac:dyDescent="0.3">
      <c r="C2292">
        <v>3</v>
      </c>
    </row>
    <row r="2293" spans="3:3" x14ac:dyDescent="0.3">
      <c r="C2293">
        <v>3</v>
      </c>
    </row>
    <row r="2294" spans="3:3" x14ac:dyDescent="0.3">
      <c r="C2294">
        <v>3</v>
      </c>
    </row>
    <row r="2295" spans="3:3" x14ac:dyDescent="0.3">
      <c r="C2295">
        <v>2</v>
      </c>
    </row>
    <row r="2296" spans="3:3" x14ac:dyDescent="0.3">
      <c r="C2296">
        <v>4</v>
      </c>
    </row>
    <row r="2297" spans="3:3" x14ac:dyDescent="0.3">
      <c r="C2297">
        <v>3</v>
      </c>
    </row>
    <row r="2298" spans="3:3" x14ac:dyDescent="0.3">
      <c r="C2298">
        <v>4</v>
      </c>
    </row>
    <row r="2299" spans="3:3" x14ac:dyDescent="0.3">
      <c r="C2299">
        <v>2</v>
      </c>
    </row>
    <row r="2300" spans="3:3" x14ac:dyDescent="0.3">
      <c r="C2300">
        <v>2</v>
      </c>
    </row>
    <row r="2301" spans="3:3" x14ac:dyDescent="0.3">
      <c r="C2301">
        <v>3</v>
      </c>
    </row>
    <row r="2302" spans="3:3" x14ac:dyDescent="0.3">
      <c r="C2302">
        <v>2</v>
      </c>
    </row>
    <row r="2303" spans="3:3" x14ac:dyDescent="0.3">
      <c r="C2303">
        <v>3</v>
      </c>
    </row>
    <row r="2304" spans="3:3" x14ac:dyDescent="0.3">
      <c r="C2304">
        <v>3</v>
      </c>
    </row>
    <row r="2305" spans="3:3" x14ac:dyDescent="0.3">
      <c r="C2305">
        <v>4</v>
      </c>
    </row>
    <row r="2306" spans="3:3" x14ac:dyDescent="0.3">
      <c r="C2306">
        <v>2</v>
      </c>
    </row>
    <row r="2307" spans="3:3" x14ac:dyDescent="0.3">
      <c r="C2307">
        <v>3</v>
      </c>
    </row>
    <row r="2308" spans="3:3" x14ac:dyDescent="0.3">
      <c r="C2308">
        <v>4</v>
      </c>
    </row>
    <row r="2309" spans="3:3" x14ac:dyDescent="0.3">
      <c r="C2309">
        <v>4</v>
      </c>
    </row>
    <row r="2310" spans="3:3" x14ac:dyDescent="0.3">
      <c r="C2310">
        <v>2</v>
      </c>
    </row>
    <row r="2311" spans="3:3" x14ac:dyDescent="0.3">
      <c r="C2311">
        <v>4</v>
      </c>
    </row>
    <row r="2312" spans="3:3" x14ac:dyDescent="0.3">
      <c r="C2312">
        <v>5</v>
      </c>
    </row>
    <row r="2313" spans="3:3" x14ac:dyDescent="0.3">
      <c r="C2313">
        <v>2</v>
      </c>
    </row>
    <row r="2314" spans="3:3" x14ac:dyDescent="0.3">
      <c r="C2314">
        <v>3</v>
      </c>
    </row>
    <row r="2315" spans="3:3" x14ac:dyDescent="0.3">
      <c r="C2315">
        <v>2</v>
      </c>
    </row>
    <row r="2316" spans="3:3" x14ac:dyDescent="0.3">
      <c r="C2316">
        <v>2</v>
      </c>
    </row>
    <row r="2317" spans="3:3" x14ac:dyDescent="0.3">
      <c r="C2317">
        <v>1</v>
      </c>
    </row>
    <row r="2318" spans="3:3" x14ac:dyDescent="0.3">
      <c r="C2318">
        <v>4</v>
      </c>
    </row>
    <row r="2319" spans="3:3" x14ac:dyDescent="0.3">
      <c r="C2319">
        <v>3</v>
      </c>
    </row>
    <row r="2320" spans="3:3" x14ac:dyDescent="0.3">
      <c r="C2320">
        <v>4</v>
      </c>
    </row>
    <row r="2321" spans="3:3" x14ac:dyDescent="0.3">
      <c r="C2321">
        <v>3</v>
      </c>
    </row>
    <row r="2322" spans="3:3" x14ac:dyDescent="0.3">
      <c r="C2322">
        <v>4</v>
      </c>
    </row>
    <row r="2323" spans="3:3" x14ac:dyDescent="0.3">
      <c r="C2323">
        <v>3</v>
      </c>
    </row>
    <row r="2324" spans="3:3" x14ac:dyDescent="0.3">
      <c r="C2324">
        <v>4</v>
      </c>
    </row>
    <row r="2325" spans="3:3" x14ac:dyDescent="0.3">
      <c r="C2325">
        <v>3</v>
      </c>
    </row>
    <row r="2326" spans="3:3" x14ac:dyDescent="0.3">
      <c r="C2326">
        <v>3</v>
      </c>
    </row>
    <row r="2327" spans="3:3" x14ac:dyDescent="0.3">
      <c r="C2327">
        <v>4</v>
      </c>
    </row>
    <row r="2328" spans="3:3" x14ac:dyDescent="0.3">
      <c r="C2328">
        <v>3</v>
      </c>
    </row>
    <row r="2329" spans="3:3" x14ac:dyDescent="0.3">
      <c r="C2329">
        <v>4</v>
      </c>
    </row>
    <row r="2330" spans="3:3" x14ac:dyDescent="0.3">
      <c r="C2330">
        <v>3</v>
      </c>
    </row>
    <row r="2331" spans="3:3" x14ac:dyDescent="0.3">
      <c r="C2331">
        <v>4</v>
      </c>
    </row>
    <row r="2332" spans="3:3" x14ac:dyDescent="0.3">
      <c r="C2332">
        <v>2</v>
      </c>
    </row>
    <row r="2333" spans="3:3" x14ac:dyDescent="0.3">
      <c r="C2333">
        <v>2</v>
      </c>
    </row>
    <row r="2334" spans="3:3" x14ac:dyDescent="0.3">
      <c r="C2334">
        <v>4</v>
      </c>
    </row>
    <row r="2335" spans="3:3" x14ac:dyDescent="0.3">
      <c r="C2335">
        <v>4</v>
      </c>
    </row>
    <row r="2336" spans="3:3" x14ac:dyDescent="0.3">
      <c r="C2336">
        <v>4</v>
      </c>
    </row>
    <row r="2337" spans="3:3" x14ac:dyDescent="0.3">
      <c r="C2337">
        <v>3</v>
      </c>
    </row>
    <row r="2338" spans="3:3" x14ac:dyDescent="0.3">
      <c r="C2338">
        <v>3</v>
      </c>
    </row>
    <row r="2339" spans="3:3" x14ac:dyDescent="0.3">
      <c r="C2339">
        <v>2</v>
      </c>
    </row>
    <row r="2340" spans="3:3" x14ac:dyDescent="0.3">
      <c r="C2340">
        <v>1</v>
      </c>
    </row>
    <row r="2341" spans="3:3" x14ac:dyDescent="0.3">
      <c r="C2341">
        <v>3</v>
      </c>
    </row>
    <row r="2342" spans="3:3" x14ac:dyDescent="0.3">
      <c r="C2342">
        <v>2</v>
      </c>
    </row>
    <row r="2343" spans="3:3" x14ac:dyDescent="0.3">
      <c r="C2343">
        <v>4</v>
      </c>
    </row>
    <row r="2344" spans="3:3" x14ac:dyDescent="0.3">
      <c r="C2344">
        <v>4</v>
      </c>
    </row>
    <row r="2345" spans="3:3" x14ac:dyDescent="0.3">
      <c r="C2345">
        <v>3</v>
      </c>
    </row>
    <row r="2346" spans="3:3" x14ac:dyDescent="0.3">
      <c r="C2346">
        <v>4</v>
      </c>
    </row>
    <row r="2347" spans="3:3" x14ac:dyDescent="0.3">
      <c r="C2347">
        <v>2</v>
      </c>
    </row>
    <row r="2348" spans="3:3" x14ac:dyDescent="0.3">
      <c r="C2348">
        <v>4</v>
      </c>
    </row>
    <row r="2349" spans="3:3" x14ac:dyDescent="0.3">
      <c r="C2349">
        <v>4</v>
      </c>
    </row>
    <row r="2350" spans="3:3" x14ac:dyDescent="0.3">
      <c r="C2350">
        <v>3</v>
      </c>
    </row>
    <row r="2351" spans="3:3" x14ac:dyDescent="0.3">
      <c r="C2351">
        <v>3</v>
      </c>
    </row>
    <row r="2352" spans="3:3" x14ac:dyDescent="0.3">
      <c r="C2352">
        <v>2</v>
      </c>
    </row>
    <row r="2353" spans="3:3" x14ac:dyDescent="0.3">
      <c r="C2353">
        <v>1</v>
      </c>
    </row>
    <row r="2354" spans="3:3" x14ac:dyDescent="0.3">
      <c r="C2354">
        <v>3</v>
      </c>
    </row>
    <row r="2355" spans="3:3" x14ac:dyDescent="0.3">
      <c r="C2355">
        <v>2</v>
      </c>
    </row>
    <row r="2356" spans="3:3" x14ac:dyDescent="0.3">
      <c r="C2356">
        <v>4</v>
      </c>
    </row>
    <row r="2357" spans="3:3" x14ac:dyDescent="0.3">
      <c r="C2357">
        <v>3</v>
      </c>
    </row>
    <row r="2358" spans="3:3" x14ac:dyDescent="0.3">
      <c r="C2358">
        <v>2</v>
      </c>
    </row>
    <row r="2359" spans="3:3" x14ac:dyDescent="0.3">
      <c r="C2359">
        <v>3</v>
      </c>
    </row>
    <row r="2360" spans="3:3" x14ac:dyDescent="0.3">
      <c r="C2360">
        <v>4</v>
      </c>
    </row>
    <row r="2361" spans="3:3" x14ac:dyDescent="0.3">
      <c r="C2361">
        <v>3</v>
      </c>
    </row>
    <row r="2362" spans="3:3" x14ac:dyDescent="0.3">
      <c r="C2362">
        <v>4</v>
      </c>
    </row>
    <row r="2363" spans="3:3" x14ac:dyDescent="0.3">
      <c r="C2363">
        <v>2</v>
      </c>
    </row>
    <row r="2364" spans="3:3" x14ac:dyDescent="0.3">
      <c r="C2364">
        <v>4</v>
      </c>
    </row>
    <row r="2365" spans="3:3" x14ac:dyDescent="0.3">
      <c r="C2365">
        <v>4</v>
      </c>
    </row>
    <row r="2366" spans="3:3" x14ac:dyDescent="0.3">
      <c r="C2366">
        <v>3</v>
      </c>
    </row>
    <row r="2367" spans="3:3" x14ac:dyDescent="0.3">
      <c r="C2367">
        <v>4</v>
      </c>
    </row>
    <row r="2368" spans="3:3" x14ac:dyDescent="0.3">
      <c r="C2368">
        <v>4</v>
      </c>
    </row>
    <row r="2369" spans="3:3" x14ac:dyDescent="0.3">
      <c r="C2369">
        <v>2</v>
      </c>
    </row>
    <row r="2370" spans="3:3" x14ac:dyDescent="0.3">
      <c r="C2370">
        <v>4</v>
      </c>
    </row>
    <row r="2371" spans="3:3" x14ac:dyDescent="0.3">
      <c r="C2371">
        <v>3</v>
      </c>
    </row>
    <row r="2372" spans="3:3" x14ac:dyDescent="0.3">
      <c r="C2372">
        <v>3</v>
      </c>
    </row>
    <row r="2373" spans="3:3" x14ac:dyDescent="0.3">
      <c r="C2373">
        <v>3</v>
      </c>
    </row>
    <row r="2374" spans="3:3" x14ac:dyDescent="0.3">
      <c r="C2374">
        <v>2</v>
      </c>
    </row>
    <row r="2375" spans="3:3" x14ac:dyDescent="0.3">
      <c r="C2375">
        <v>3</v>
      </c>
    </row>
    <row r="2376" spans="3:3" x14ac:dyDescent="0.3">
      <c r="C2376">
        <v>2</v>
      </c>
    </row>
    <row r="2377" spans="3:3" x14ac:dyDescent="0.3">
      <c r="C2377">
        <v>2</v>
      </c>
    </row>
    <row r="2378" spans="3:3" x14ac:dyDescent="0.3">
      <c r="C2378">
        <v>4</v>
      </c>
    </row>
    <row r="2379" spans="3:3" x14ac:dyDescent="0.3">
      <c r="C2379">
        <v>1</v>
      </c>
    </row>
    <row r="2380" spans="3:3" x14ac:dyDescent="0.3">
      <c r="C2380">
        <v>2</v>
      </c>
    </row>
    <row r="2381" spans="3:3" x14ac:dyDescent="0.3">
      <c r="C2381">
        <v>1</v>
      </c>
    </row>
    <row r="2382" spans="3:3" x14ac:dyDescent="0.3">
      <c r="C2382">
        <v>3</v>
      </c>
    </row>
    <row r="2383" spans="3:3" x14ac:dyDescent="0.3">
      <c r="C2383">
        <v>1</v>
      </c>
    </row>
    <row r="2384" spans="3:3" x14ac:dyDescent="0.3">
      <c r="C2384">
        <v>2</v>
      </c>
    </row>
    <row r="2385" spans="3:3" x14ac:dyDescent="0.3">
      <c r="C2385">
        <v>2</v>
      </c>
    </row>
    <row r="2386" spans="3:3" x14ac:dyDescent="0.3">
      <c r="C2386">
        <v>4</v>
      </c>
    </row>
    <row r="2387" spans="3:3" x14ac:dyDescent="0.3">
      <c r="C2387">
        <v>1</v>
      </c>
    </row>
    <row r="2388" spans="3:3" x14ac:dyDescent="0.3">
      <c r="C2388">
        <v>3</v>
      </c>
    </row>
    <row r="2389" spans="3:3" x14ac:dyDescent="0.3">
      <c r="C2389">
        <v>1</v>
      </c>
    </row>
    <row r="2390" spans="3:3" x14ac:dyDescent="0.3">
      <c r="C2390">
        <v>4</v>
      </c>
    </row>
    <row r="2391" spans="3:3" x14ac:dyDescent="0.3">
      <c r="C2391">
        <v>4</v>
      </c>
    </row>
    <row r="2392" spans="3:3" x14ac:dyDescent="0.3">
      <c r="C2392">
        <v>4</v>
      </c>
    </row>
    <row r="2393" spans="3:3" x14ac:dyDescent="0.3">
      <c r="C2393">
        <v>3</v>
      </c>
    </row>
    <row r="2394" spans="3:3" x14ac:dyDescent="0.3">
      <c r="C2394">
        <v>4</v>
      </c>
    </row>
    <row r="2395" spans="3:3" x14ac:dyDescent="0.3">
      <c r="C2395">
        <v>3</v>
      </c>
    </row>
    <row r="2396" spans="3:3" x14ac:dyDescent="0.3">
      <c r="C2396">
        <v>3</v>
      </c>
    </row>
    <row r="2397" spans="3:3" x14ac:dyDescent="0.3">
      <c r="C2397">
        <v>2</v>
      </c>
    </row>
    <row r="2398" spans="3:3" x14ac:dyDescent="0.3">
      <c r="C2398">
        <v>2</v>
      </c>
    </row>
    <row r="2399" spans="3:3" x14ac:dyDescent="0.3">
      <c r="C2399">
        <v>3</v>
      </c>
    </row>
    <row r="2400" spans="3:3" x14ac:dyDescent="0.3">
      <c r="C2400">
        <v>4</v>
      </c>
    </row>
    <row r="2401" spans="3:3" x14ac:dyDescent="0.3">
      <c r="C2401">
        <v>3</v>
      </c>
    </row>
    <row r="2402" spans="3:3" x14ac:dyDescent="0.3">
      <c r="C2402">
        <v>2</v>
      </c>
    </row>
    <row r="2403" spans="3:3" x14ac:dyDescent="0.3">
      <c r="C2403">
        <v>4</v>
      </c>
    </row>
    <row r="2404" spans="3:3" x14ac:dyDescent="0.3">
      <c r="C2404">
        <v>3</v>
      </c>
    </row>
    <row r="2405" spans="3:3" x14ac:dyDescent="0.3">
      <c r="C2405">
        <v>3</v>
      </c>
    </row>
    <row r="2406" spans="3:3" x14ac:dyDescent="0.3">
      <c r="C2406">
        <v>2</v>
      </c>
    </row>
    <row r="2407" spans="3:3" x14ac:dyDescent="0.3">
      <c r="C2407">
        <v>3</v>
      </c>
    </row>
    <row r="2408" spans="3:3" x14ac:dyDescent="0.3">
      <c r="C2408">
        <v>4</v>
      </c>
    </row>
    <row r="2409" spans="3:3" x14ac:dyDescent="0.3">
      <c r="C2409">
        <v>2</v>
      </c>
    </row>
    <row r="2410" spans="3:3" x14ac:dyDescent="0.3">
      <c r="C2410">
        <v>4</v>
      </c>
    </row>
    <row r="2411" spans="3:3" x14ac:dyDescent="0.3">
      <c r="C2411">
        <v>1</v>
      </c>
    </row>
    <row r="2412" spans="3:3" x14ac:dyDescent="0.3">
      <c r="C2412">
        <v>2</v>
      </c>
    </row>
    <row r="2413" spans="3:3" x14ac:dyDescent="0.3">
      <c r="C2413">
        <v>4</v>
      </c>
    </row>
    <row r="2414" spans="3:3" x14ac:dyDescent="0.3">
      <c r="C2414">
        <v>5</v>
      </c>
    </row>
    <row r="2415" spans="3:3" x14ac:dyDescent="0.3">
      <c r="C2415">
        <v>2</v>
      </c>
    </row>
    <row r="2416" spans="3:3" x14ac:dyDescent="0.3">
      <c r="C2416">
        <v>2</v>
      </c>
    </row>
    <row r="2417" spans="3:3" x14ac:dyDescent="0.3">
      <c r="C2417">
        <v>5</v>
      </c>
    </row>
    <row r="2418" spans="3:3" x14ac:dyDescent="0.3">
      <c r="C2418">
        <v>4</v>
      </c>
    </row>
    <row r="2419" spans="3:3" x14ac:dyDescent="0.3">
      <c r="C2419">
        <v>4</v>
      </c>
    </row>
    <row r="2420" spans="3:3" x14ac:dyDescent="0.3">
      <c r="C2420">
        <v>4</v>
      </c>
    </row>
    <row r="2421" spans="3:3" x14ac:dyDescent="0.3">
      <c r="C2421">
        <v>3</v>
      </c>
    </row>
    <row r="2422" spans="3:3" x14ac:dyDescent="0.3">
      <c r="C2422">
        <v>3</v>
      </c>
    </row>
    <row r="2423" spans="3:3" x14ac:dyDescent="0.3">
      <c r="C2423">
        <v>3</v>
      </c>
    </row>
    <row r="2424" spans="3:3" x14ac:dyDescent="0.3">
      <c r="C2424">
        <v>3</v>
      </c>
    </row>
    <row r="2425" spans="3:3" x14ac:dyDescent="0.3">
      <c r="C2425">
        <v>4</v>
      </c>
    </row>
    <row r="2426" spans="3:3" x14ac:dyDescent="0.3">
      <c r="C2426">
        <v>4</v>
      </c>
    </row>
    <row r="2427" spans="3:3" x14ac:dyDescent="0.3">
      <c r="C2427">
        <v>2</v>
      </c>
    </row>
    <row r="2428" spans="3:3" x14ac:dyDescent="0.3">
      <c r="C2428">
        <v>1</v>
      </c>
    </row>
    <row r="2429" spans="3:3" x14ac:dyDescent="0.3">
      <c r="C2429">
        <v>2</v>
      </c>
    </row>
    <row r="2430" spans="3:3" x14ac:dyDescent="0.3">
      <c r="C2430">
        <v>3</v>
      </c>
    </row>
    <row r="2431" spans="3:3" x14ac:dyDescent="0.3">
      <c r="C2431">
        <v>3</v>
      </c>
    </row>
    <row r="2432" spans="3:3" x14ac:dyDescent="0.3">
      <c r="C2432">
        <v>1</v>
      </c>
    </row>
    <row r="2433" spans="3:3" x14ac:dyDescent="0.3">
      <c r="C2433">
        <v>4</v>
      </c>
    </row>
    <row r="2434" spans="3:3" x14ac:dyDescent="0.3">
      <c r="C2434">
        <v>4</v>
      </c>
    </row>
    <row r="2435" spans="3:3" x14ac:dyDescent="0.3">
      <c r="C2435">
        <v>4</v>
      </c>
    </row>
    <row r="2436" spans="3:3" x14ac:dyDescent="0.3">
      <c r="C2436">
        <v>2</v>
      </c>
    </row>
    <row r="2437" spans="3:3" x14ac:dyDescent="0.3">
      <c r="C2437">
        <v>3</v>
      </c>
    </row>
    <row r="2438" spans="3:3" x14ac:dyDescent="0.3">
      <c r="C2438">
        <v>4</v>
      </c>
    </row>
    <row r="2439" spans="3:3" x14ac:dyDescent="0.3">
      <c r="C2439">
        <v>4</v>
      </c>
    </row>
    <row r="2440" spans="3:3" x14ac:dyDescent="0.3">
      <c r="C2440">
        <v>2</v>
      </c>
    </row>
    <row r="2441" spans="3:3" x14ac:dyDescent="0.3">
      <c r="C2441">
        <v>3</v>
      </c>
    </row>
    <row r="2442" spans="3:3" x14ac:dyDescent="0.3">
      <c r="C2442">
        <v>4</v>
      </c>
    </row>
    <row r="2443" spans="3:3" x14ac:dyDescent="0.3">
      <c r="C2443">
        <v>3</v>
      </c>
    </row>
    <row r="2444" spans="3:3" x14ac:dyDescent="0.3">
      <c r="C2444">
        <v>4</v>
      </c>
    </row>
    <row r="2445" spans="3:3" x14ac:dyDescent="0.3">
      <c r="C2445">
        <v>1</v>
      </c>
    </row>
    <row r="2446" spans="3:3" x14ac:dyDescent="0.3">
      <c r="C2446">
        <v>4</v>
      </c>
    </row>
    <row r="2447" spans="3:3" x14ac:dyDescent="0.3">
      <c r="C2447">
        <v>4</v>
      </c>
    </row>
    <row r="2448" spans="3:3" x14ac:dyDescent="0.3">
      <c r="C2448">
        <v>3</v>
      </c>
    </row>
    <row r="2449" spans="3:3" x14ac:dyDescent="0.3">
      <c r="C2449">
        <v>3</v>
      </c>
    </row>
    <row r="2450" spans="3:3" x14ac:dyDescent="0.3">
      <c r="C2450">
        <v>3</v>
      </c>
    </row>
    <row r="2451" spans="3:3" x14ac:dyDescent="0.3">
      <c r="C2451">
        <v>4</v>
      </c>
    </row>
    <row r="2452" spans="3:3" x14ac:dyDescent="0.3">
      <c r="C2452">
        <v>3</v>
      </c>
    </row>
    <row r="2453" spans="3:3" x14ac:dyDescent="0.3">
      <c r="C2453">
        <v>3</v>
      </c>
    </row>
    <row r="2454" spans="3:3" x14ac:dyDescent="0.3">
      <c r="C2454">
        <v>1</v>
      </c>
    </row>
    <row r="2455" spans="3:3" x14ac:dyDescent="0.3">
      <c r="C2455">
        <v>3</v>
      </c>
    </row>
    <row r="2456" spans="3:3" x14ac:dyDescent="0.3">
      <c r="C2456">
        <v>2</v>
      </c>
    </row>
    <row r="2457" spans="3:3" x14ac:dyDescent="0.3">
      <c r="C2457">
        <v>2</v>
      </c>
    </row>
    <row r="2458" spans="3:3" x14ac:dyDescent="0.3">
      <c r="C2458">
        <v>2</v>
      </c>
    </row>
    <row r="2459" spans="3:3" x14ac:dyDescent="0.3">
      <c r="C2459">
        <v>4</v>
      </c>
    </row>
    <row r="2460" spans="3:3" x14ac:dyDescent="0.3">
      <c r="C2460">
        <v>3</v>
      </c>
    </row>
    <row r="2461" spans="3:3" x14ac:dyDescent="0.3">
      <c r="C2461">
        <v>4</v>
      </c>
    </row>
    <row r="2462" spans="3:3" x14ac:dyDescent="0.3">
      <c r="C2462">
        <v>1</v>
      </c>
    </row>
    <row r="2463" spans="3:3" x14ac:dyDescent="0.3">
      <c r="C2463">
        <v>1</v>
      </c>
    </row>
    <row r="2464" spans="3:3" x14ac:dyDescent="0.3">
      <c r="C2464">
        <v>4</v>
      </c>
    </row>
    <row r="2465" spans="3:3" x14ac:dyDescent="0.3">
      <c r="C2465">
        <v>3</v>
      </c>
    </row>
    <row r="2466" spans="3:3" x14ac:dyDescent="0.3">
      <c r="C2466">
        <v>3</v>
      </c>
    </row>
    <row r="2467" spans="3:3" x14ac:dyDescent="0.3">
      <c r="C2467">
        <v>2</v>
      </c>
    </row>
    <row r="2468" spans="3:3" x14ac:dyDescent="0.3">
      <c r="C2468">
        <v>4</v>
      </c>
    </row>
    <row r="2469" spans="3:3" x14ac:dyDescent="0.3">
      <c r="C2469">
        <v>4</v>
      </c>
    </row>
    <row r="2470" spans="3:3" x14ac:dyDescent="0.3">
      <c r="C2470">
        <v>3</v>
      </c>
    </row>
    <row r="2471" spans="3:3" x14ac:dyDescent="0.3">
      <c r="C2471">
        <v>3</v>
      </c>
    </row>
    <row r="2472" spans="3:3" x14ac:dyDescent="0.3">
      <c r="C2472">
        <v>3</v>
      </c>
    </row>
    <row r="2473" spans="3:3" x14ac:dyDescent="0.3">
      <c r="C2473">
        <v>3</v>
      </c>
    </row>
    <row r="2474" spans="3:3" x14ac:dyDescent="0.3">
      <c r="C2474">
        <v>2</v>
      </c>
    </row>
    <row r="2475" spans="3:3" x14ac:dyDescent="0.3">
      <c r="C2475">
        <v>3</v>
      </c>
    </row>
    <row r="2476" spans="3:3" x14ac:dyDescent="0.3">
      <c r="C2476">
        <v>1</v>
      </c>
    </row>
    <row r="2477" spans="3:3" x14ac:dyDescent="0.3">
      <c r="C2477">
        <v>3</v>
      </c>
    </row>
    <row r="2478" spans="3:3" x14ac:dyDescent="0.3">
      <c r="C2478">
        <v>3</v>
      </c>
    </row>
    <row r="2479" spans="3:3" x14ac:dyDescent="0.3">
      <c r="C2479">
        <v>3</v>
      </c>
    </row>
    <row r="2480" spans="3:3" x14ac:dyDescent="0.3">
      <c r="C2480">
        <v>1</v>
      </c>
    </row>
    <row r="2481" spans="3:3" x14ac:dyDescent="0.3">
      <c r="C2481">
        <v>4</v>
      </c>
    </row>
    <row r="2482" spans="3:3" x14ac:dyDescent="0.3">
      <c r="C2482">
        <v>4</v>
      </c>
    </row>
    <row r="2483" spans="3:3" x14ac:dyDescent="0.3">
      <c r="C2483">
        <v>4</v>
      </c>
    </row>
    <row r="2484" spans="3:3" x14ac:dyDescent="0.3">
      <c r="C2484">
        <v>1</v>
      </c>
    </row>
    <row r="2485" spans="3:3" x14ac:dyDescent="0.3">
      <c r="C2485">
        <v>3</v>
      </c>
    </row>
    <row r="2486" spans="3:3" x14ac:dyDescent="0.3">
      <c r="C2486">
        <v>3</v>
      </c>
    </row>
    <row r="2487" spans="3:3" x14ac:dyDescent="0.3">
      <c r="C2487">
        <v>3</v>
      </c>
    </row>
    <row r="2488" spans="3:3" x14ac:dyDescent="0.3">
      <c r="C2488">
        <v>3</v>
      </c>
    </row>
    <row r="2489" spans="3:3" x14ac:dyDescent="0.3">
      <c r="C2489">
        <v>3</v>
      </c>
    </row>
    <row r="2490" spans="3:3" x14ac:dyDescent="0.3">
      <c r="C2490">
        <v>4</v>
      </c>
    </row>
    <row r="2491" spans="3:3" x14ac:dyDescent="0.3">
      <c r="C2491">
        <v>5</v>
      </c>
    </row>
    <row r="2492" spans="3:3" x14ac:dyDescent="0.3">
      <c r="C2492">
        <v>3</v>
      </c>
    </row>
    <row r="2493" spans="3:3" x14ac:dyDescent="0.3">
      <c r="C2493">
        <v>1</v>
      </c>
    </row>
    <row r="2494" spans="3:3" x14ac:dyDescent="0.3">
      <c r="C2494">
        <v>2</v>
      </c>
    </row>
    <row r="2495" spans="3:3" x14ac:dyDescent="0.3">
      <c r="C2495">
        <v>3</v>
      </c>
    </row>
    <row r="2496" spans="3:3" x14ac:dyDescent="0.3">
      <c r="C2496">
        <v>3</v>
      </c>
    </row>
    <row r="2497" spans="3:3" x14ac:dyDescent="0.3">
      <c r="C2497">
        <v>3</v>
      </c>
    </row>
    <row r="2498" spans="3:3" x14ac:dyDescent="0.3">
      <c r="C2498">
        <v>1</v>
      </c>
    </row>
    <row r="2499" spans="3:3" x14ac:dyDescent="0.3">
      <c r="C2499">
        <v>2</v>
      </c>
    </row>
    <row r="2500" spans="3:3" x14ac:dyDescent="0.3">
      <c r="C2500">
        <v>2</v>
      </c>
    </row>
    <row r="2501" spans="3:3" x14ac:dyDescent="0.3">
      <c r="C2501">
        <v>2</v>
      </c>
    </row>
    <row r="2502" spans="3:3" x14ac:dyDescent="0.3">
      <c r="C2502">
        <v>1</v>
      </c>
    </row>
    <row r="2503" spans="3:3" x14ac:dyDescent="0.3">
      <c r="C2503">
        <v>4</v>
      </c>
    </row>
    <row r="2504" spans="3:3" x14ac:dyDescent="0.3">
      <c r="C2504">
        <v>1</v>
      </c>
    </row>
    <row r="2505" spans="3:3" x14ac:dyDescent="0.3">
      <c r="C2505">
        <v>4</v>
      </c>
    </row>
    <row r="2506" spans="3:3" x14ac:dyDescent="0.3">
      <c r="C2506">
        <v>3</v>
      </c>
    </row>
    <row r="2507" spans="3:3" x14ac:dyDescent="0.3">
      <c r="C2507">
        <v>2</v>
      </c>
    </row>
    <row r="2508" spans="3:3" x14ac:dyDescent="0.3">
      <c r="C2508">
        <v>3</v>
      </c>
    </row>
    <row r="2509" spans="3:3" x14ac:dyDescent="0.3">
      <c r="C2509">
        <v>3</v>
      </c>
    </row>
    <row r="2510" spans="3:3" x14ac:dyDescent="0.3">
      <c r="C2510">
        <v>3</v>
      </c>
    </row>
    <row r="2511" spans="3:3" x14ac:dyDescent="0.3">
      <c r="C2511">
        <v>1</v>
      </c>
    </row>
    <row r="2512" spans="3:3" x14ac:dyDescent="0.3">
      <c r="C2512">
        <v>4</v>
      </c>
    </row>
    <row r="2513" spans="3:3" x14ac:dyDescent="0.3">
      <c r="C2513">
        <v>2</v>
      </c>
    </row>
    <row r="2514" spans="3:3" x14ac:dyDescent="0.3">
      <c r="C2514">
        <v>1</v>
      </c>
    </row>
    <row r="2515" spans="3:3" x14ac:dyDescent="0.3">
      <c r="C2515">
        <v>3</v>
      </c>
    </row>
    <row r="2516" spans="3:3" x14ac:dyDescent="0.3">
      <c r="C2516">
        <v>3</v>
      </c>
    </row>
    <row r="2517" spans="3:3" x14ac:dyDescent="0.3">
      <c r="C2517">
        <v>1</v>
      </c>
    </row>
    <row r="2518" spans="3:3" x14ac:dyDescent="0.3">
      <c r="C2518">
        <v>5</v>
      </c>
    </row>
    <row r="2519" spans="3:3" x14ac:dyDescent="0.3">
      <c r="C2519">
        <v>4</v>
      </c>
    </row>
    <row r="2520" spans="3:3" x14ac:dyDescent="0.3">
      <c r="C2520">
        <v>1</v>
      </c>
    </row>
    <row r="2521" spans="3:3" x14ac:dyDescent="0.3">
      <c r="C2521">
        <v>3</v>
      </c>
    </row>
    <row r="2522" spans="3:3" x14ac:dyDescent="0.3">
      <c r="C2522">
        <v>4</v>
      </c>
    </row>
    <row r="2523" spans="3:3" x14ac:dyDescent="0.3">
      <c r="C2523">
        <v>3</v>
      </c>
    </row>
    <row r="2524" spans="3:3" x14ac:dyDescent="0.3">
      <c r="C2524">
        <v>3</v>
      </c>
    </row>
    <row r="2525" spans="3:3" x14ac:dyDescent="0.3">
      <c r="C2525">
        <v>4</v>
      </c>
    </row>
    <row r="2526" spans="3:3" x14ac:dyDescent="0.3">
      <c r="C2526">
        <v>3</v>
      </c>
    </row>
    <row r="2527" spans="3:3" x14ac:dyDescent="0.3">
      <c r="C2527">
        <v>3</v>
      </c>
    </row>
    <row r="2528" spans="3:3" x14ac:dyDescent="0.3">
      <c r="C2528">
        <v>3</v>
      </c>
    </row>
    <row r="2529" spans="3:3" x14ac:dyDescent="0.3">
      <c r="C2529">
        <v>3</v>
      </c>
    </row>
    <row r="2530" spans="3:3" x14ac:dyDescent="0.3">
      <c r="C2530">
        <v>3</v>
      </c>
    </row>
    <row r="2531" spans="3:3" x14ac:dyDescent="0.3">
      <c r="C2531">
        <v>3</v>
      </c>
    </row>
    <row r="2532" spans="3:3" x14ac:dyDescent="0.3">
      <c r="C2532">
        <v>1</v>
      </c>
    </row>
    <row r="2533" spans="3:3" x14ac:dyDescent="0.3">
      <c r="C2533">
        <v>3</v>
      </c>
    </row>
    <row r="2534" spans="3:3" x14ac:dyDescent="0.3">
      <c r="C2534">
        <v>2</v>
      </c>
    </row>
    <row r="2535" spans="3:3" x14ac:dyDescent="0.3">
      <c r="C2535">
        <v>4</v>
      </c>
    </row>
    <row r="2536" spans="3:3" x14ac:dyDescent="0.3">
      <c r="C2536">
        <v>3</v>
      </c>
    </row>
    <row r="2537" spans="3:3" x14ac:dyDescent="0.3">
      <c r="C2537">
        <v>3</v>
      </c>
    </row>
    <row r="2538" spans="3:3" x14ac:dyDescent="0.3">
      <c r="C2538">
        <v>4</v>
      </c>
    </row>
    <row r="2539" spans="3:3" x14ac:dyDescent="0.3">
      <c r="C2539">
        <v>2</v>
      </c>
    </row>
    <row r="2540" spans="3:3" x14ac:dyDescent="0.3">
      <c r="C2540">
        <v>4</v>
      </c>
    </row>
    <row r="2541" spans="3:3" x14ac:dyDescent="0.3">
      <c r="C2541">
        <v>4</v>
      </c>
    </row>
    <row r="2542" spans="3:3" x14ac:dyDescent="0.3">
      <c r="C2542">
        <v>2</v>
      </c>
    </row>
    <row r="2543" spans="3:3" x14ac:dyDescent="0.3">
      <c r="C2543">
        <v>2</v>
      </c>
    </row>
    <row r="2544" spans="3:3" x14ac:dyDescent="0.3">
      <c r="C2544">
        <v>3</v>
      </c>
    </row>
    <row r="2545" spans="3:3" x14ac:dyDescent="0.3">
      <c r="C2545">
        <v>4</v>
      </c>
    </row>
    <row r="2546" spans="3:3" x14ac:dyDescent="0.3">
      <c r="C2546">
        <v>4</v>
      </c>
    </row>
    <row r="2547" spans="3:3" x14ac:dyDescent="0.3">
      <c r="C2547">
        <v>4</v>
      </c>
    </row>
    <row r="2548" spans="3:3" x14ac:dyDescent="0.3">
      <c r="C2548">
        <v>4</v>
      </c>
    </row>
    <row r="2549" spans="3:3" x14ac:dyDescent="0.3">
      <c r="C2549">
        <v>3</v>
      </c>
    </row>
    <row r="2550" spans="3:3" x14ac:dyDescent="0.3">
      <c r="C2550">
        <v>4</v>
      </c>
    </row>
    <row r="2551" spans="3:3" x14ac:dyDescent="0.3">
      <c r="C2551">
        <v>3</v>
      </c>
    </row>
    <row r="2552" spans="3:3" x14ac:dyDescent="0.3">
      <c r="C2552">
        <v>2</v>
      </c>
    </row>
    <row r="2553" spans="3:3" x14ac:dyDescent="0.3">
      <c r="C2553">
        <v>2</v>
      </c>
    </row>
    <row r="2554" spans="3:3" x14ac:dyDescent="0.3">
      <c r="C2554">
        <v>3</v>
      </c>
    </row>
    <row r="2555" spans="3:3" x14ac:dyDescent="0.3">
      <c r="C2555">
        <v>2</v>
      </c>
    </row>
    <row r="2556" spans="3:3" x14ac:dyDescent="0.3">
      <c r="C2556">
        <v>3</v>
      </c>
    </row>
    <row r="2557" spans="3:3" x14ac:dyDescent="0.3">
      <c r="C2557">
        <v>2</v>
      </c>
    </row>
    <row r="2558" spans="3:3" x14ac:dyDescent="0.3">
      <c r="C2558">
        <v>1</v>
      </c>
    </row>
    <row r="2559" spans="3:3" x14ac:dyDescent="0.3">
      <c r="C2559">
        <v>3</v>
      </c>
    </row>
    <row r="2560" spans="3:3" x14ac:dyDescent="0.3">
      <c r="C2560">
        <v>2</v>
      </c>
    </row>
    <row r="2561" spans="3:3" x14ac:dyDescent="0.3">
      <c r="C2561">
        <v>2</v>
      </c>
    </row>
    <row r="2562" spans="3:3" x14ac:dyDescent="0.3">
      <c r="C2562">
        <v>3</v>
      </c>
    </row>
    <row r="2563" spans="3:3" x14ac:dyDescent="0.3">
      <c r="C2563">
        <v>4</v>
      </c>
    </row>
    <row r="2564" spans="3:3" x14ac:dyDescent="0.3">
      <c r="C2564">
        <v>3</v>
      </c>
    </row>
    <row r="2565" spans="3:3" x14ac:dyDescent="0.3">
      <c r="C2565">
        <v>2</v>
      </c>
    </row>
    <row r="2566" spans="3:3" x14ac:dyDescent="0.3">
      <c r="C2566">
        <v>3</v>
      </c>
    </row>
    <row r="2567" spans="3:3" x14ac:dyDescent="0.3">
      <c r="C2567">
        <v>1</v>
      </c>
    </row>
    <row r="2568" spans="3:3" x14ac:dyDescent="0.3">
      <c r="C2568">
        <v>4</v>
      </c>
    </row>
    <row r="2569" spans="3:3" x14ac:dyDescent="0.3">
      <c r="C2569">
        <v>2</v>
      </c>
    </row>
    <row r="2570" spans="3:3" x14ac:dyDescent="0.3">
      <c r="C2570">
        <v>2</v>
      </c>
    </row>
    <row r="2571" spans="3:3" x14ac:dyDescent="0.3">
      <c r="C2571">
        <v>3</v>
      </c>
    </row>
    <row r="2572" spans="3:3" x14ac:dyDescent="0.3">
      <c r="C2572">
        <v>3</v>
      </c>
    </row>
    <row r="2573" spans="3:3" x14ac:dyDescent="0.3">
      <c r="C2573">
        <v>2</v>
      </c>
    </row>
    <row r="2574" spans="3:3" x14ac:dyDescent="0.3">
      <c r="C2574">
        <v>4</v>
      </c>
    </row>
    <row r="2575" spans="3:3" x14ac:dyDescent="0.3">
      <c r="C2575">
        <v>3</v>
      </c>
    </row>
    <row r="2576" spans="3:3" x14ac:dyDescent="0.3">
      <c r="C2576">
        <v>3</v>
      </c>
    </row>
    <row r="2577" spans="3:3" x14ac:dyDescent="0.3">
      <c r="C2577">
        <v>3</v>
      </c>
    </row>
    <row r="2578" spans="3:3" x14ac:dyDescent="0.3">
      <c r="C2578">
        <v>3</v>
      </c>
    </row>
    <row r="2579" spans="3:3" x14ac:dyDescent="0.3">
      <c r="C2579">
        <v>4</v>
      </c>
    </row>
    <row r="2580" spans="3:3" x14ac:dyDescent="0.3">
      <c r="C2580">
        <v>3</v>
      </c>
    </row>
    <row r="2581" spans="3:3" x14ac:dyDescent="0.3">
      <c r="C2581">
        <v>2</v>
      </c>
    </row>
    <row r="2582" spans="3:3" x14ac:dyDescent="0.3">
      <c r="C2582">
        <v>4</v>
      </c>
    </row>
    <row r="2583" spans="3:3" x14ac:dyDescent="0.3">
      <c r="C2583">
        <v>2</v>
      </c>
    </row>
    <row r="2584" spans="3:3" x14ac:dyDescent="0.3">
      <c r="C2584">
        <v>4</v>
      </c>
    </row>
    <row r="2585" spans="3:3" x14ac:dyDescent="0.3">
      <c r="C2585">
        <v>3</v>
      </c>
    </row>
    <row r="2586" spans="3:3" x14ac:dyDescent="0.3">
      <c r="C2586">
        <v>3</v>
      </c>
    </row>
    <row r="2587" spans="3:3" x14ac:dyDescent="0.3">
      <c r="C2587">
        <v>4</v>
      </c>
    </row>
    <row r="2588" spans="3:3" x14ac:dyDescent="0.3">
      <c r="C2588">
        <v>1</v>
      </c>
    </row>
    <row r="2589" spans="3:3" x14ac:dyDescent="0.3">
      <c r="C2589">
        <v>4</v>
      </c>
    </row>
    <row r="2590" spans="3:3" x14ac:dyDescent="0.3">
      <c r="C2590">
        <v>2</v>
      </c>
    </row>
    <row r="2591" spans="3:3" x14ac:dyDescent="0.3">
      <c r="C2591">
        <v>4</v>
      </c>
    </row>
    <row r="2592" spans="3:3" x14ac:dyDescent="0.3">
      <c r="C2592">
        <v>2</v>
      </c>
    </row>
    <row r="2593" spans="3:3" x14ac:dyDescent="0.3">
      <c r="C2593">
        <v>3</v>
      </c>
    </row>
    <row r="2594" spans="3:3" x14ac:dyDescent="0.3">
      <c r="C2594">
        <v>3</v>
      </c>
    </row>
    <row r="2595" spans="3:3" x14ac:dyDescent="0.3">
      <c r="C2595">
        <v>4</v>
      </c>
    </row>
    <row r="2596" spans="3:3" x14ac:dyDescent="0.3">
      <c r="C2596">
        <v>4</v>
      </c>
    </row>
    <row r="2597" spans="3:3" x14ac:dyDescent="0.3">
      <c r="C2597">
        <v>2</v>
      </c>
    </row>
    <row r="2598" spans="3:3" x14ac:dyDescent="0.3">
      <c r="C2598">
        <v>3</v>
      </c>
    </row>
    <row r="2599" spans="3:3" x14ac:dyDescent="0.3">
      <c r="C2599">
        <v>5</v>
      </c>
    </row>
    <row r="2600" spans="3:3" x14ac:dyDescent="0.3">
      <c r="C2600">
        <v>4</v>
      </c>
    </row>
    <row r="2601" spans="3:3" x14ac:dyDescent="0.3">
      <c r="C2601">
        <v>1</v>
      </c>
    </row>
    <row r="2602" spans="3:3" x14ac:dyDescent="0.3">
      <c r="C2602">
        <v>3</v>
      </c>
    </row>
    <row r="2603" spans="3:3" x14ac:dyDescent="0.3">
      <c r="C2603">
        <v>2</v>
      </c>
    </row>
    <row r="2604" spans="3:3" x14ac:dyDescent="0.3">
      <c r="C2604">
        <v>4</v>
      </c>
    </row>
    <row r="2605" spans="3:3" x14ac:dyDescent="0.3">
      <c r="C2605">
        <v>5</v>
      </c>
    </row>
    <row r="2606" spans="3:3" x14ac:dyDescent="0.3">
      <c r="C2606">
        <v>2</v>
      </c>
    </row>
    <row r="2607" spans="3:3" x14ac:dyDescent="0.3">
      <c r="C2607">
        <v>2</v>
      </c>
    </row>
    <row r="2608" spans="3:3" x14ac:dyDescent="0.3">
      <c r="C2608">
        <v>4</v>
      </c>
    </row>
    <row r="2609" spans="3:3" x14ac:dyDescent="0.3">
      <c r="C2609">
        <v>1</v>
      </c>
    </row>
    <row r="2610" spans="3:3" x14ac:dyDescent="0.3">
      <c r="C2610">
        <v>3</v>
      </c>
    </row>
    <row r="2611" spans="3:3" x14ac:dyDescent="0.3">
      <c r="C2611">
        <v>1</v>
      </c>
    </row>
    <row r="2612" spans="3:3" x14ac:dyDescent="0.3">
      <c r="C2612">
        <v>3</v>
      </c>
    </row>
    <row r="2613" spans="3:3" x14ac:dyDescent="0.3">
      <c r="C2613">
        <v>1</v>
      </c>
    </row>
    <row r="2614" spans="3:3" x14ac:dyDescent="0.3">
      <c r="C2614">
        <v>3</v>
      </c>
    </row>
    <row r="2615" spans="3:3" x14ac:dyDescent="0.3">
      <c r="C2615">
        <v>3</v>
      </c>
    </row>
    <row r="2616" spans="3:3" x14ac:dyDescent="0.3">
      <c r="C2616">
        <v>4</v>
      </c>
    </row>
    <row r="2617" spans="3:3" x14ac:dyDescent="0.3">
      <c r="C2617">
        <v>1</v>
      </c>
    </row>
    <row r="2618" spans="3:3" x14ac:dyDescent="0.3">
      <c r="C2618">
        <v>5</v>
      </c>
    </row>
    <row r="2619" spans="3:3" x14ac:dyDescent="0.3">
      <c r="C2619">
        <v>4</v>
      </c>
    </row>
    <row r="2620" spans="3:3" x14ac:dyDescent="0.3">
      <c r="C2620">
        <v>3</v>
      </c>
    </row>
    <row r="2621" spans="3:3" x14ac:dyDescent="0.3">
      <c r="C2621">
        <v>4</v>
      </c>
    </row>
    <row r="2622" spans="3:3" x14ac:dyDescent="0.3">
      <c r="C2622">
        <v>3</v>
      </c>
    </row>
    <row r="2623" spans="3:3" x14ac:dyDescent="0.3">
      <c r="C2623">
        <v>3</v>
      </c>
    </row>
    <row r="2624" spans="3:3" x14ac:dyDescent="0.3">
      <c r="C2624">
        <v>2</v>
      </c>
    </row>
    <row r="2625" spans="3:3" x14ac:dyDescent="0.3">
      <c r="C2625">
        <v>2</v>
      </c>
    </row>
    <row r="2626" spans="3:3" x14ac:dyDescent="0.3">
      <c r="C2626">
        <v>3</v>
      </c>
    </row>
    <row r="2627" spans="3:3" x14ac:dyDescent="0.3">
      <c r="C2627">
        <v>3</v>
      </c>
    </row>
    <row r="2628" spans="3:3" x14ac:dyDescent="0.3">
      <c r="C2628">
        <v>3</v>
      </c>
    </row>
    <row r="2629" spans="3:3" x14ac:dyDescent="0.3">
      <c r="C2629">
        <v>1</v>
      </c>
    </row>
    <row r="2630" spans="3:3" x14ac:dyDescent="0.3">
      <c r="C2630">
        <v>1</v>
      </c>
    </row>
    <row r="2631" spans="3:3" x14ac:dyDescent="0.3">
      <c r="C2631">
        <v>2</v>
      </c>
    </row>
    <row r="2632" spans="3:3" x14ac:dyDescent="0.3">
      <c r="C2632">
        <v>3</v>
      </c>
    </row>
    <row r="2633" spans="3:3" x14ac:dyDescent="0.3">
      <c r="C2633">
        <v>3</v>
      </c>
    </row>
    <row r="2634" spans="3:3" x14ac:dyDescent="0.3">
      <c r="C2634">
        <v>2</v>
      </c>
    </row>
    <row r="2635" spans="3:3" x14ac:dyDescent="0.3">
      <c r="C2635">
        <v>4</v>
      </c>
    </row>
    <row r="2636" spans="3:3" x14ac:dyDescent="0.3">
      <c r="C2636">
        <v>4</v>
      </c>
    </row>
    <row r="2637" spans="3:3" x14ac:dyDescent="0.3">
      <c r="C2637">
        <v>3</v>
      </c>
    </row>
    <row r="2638" spans="3:3" x14ac:dyDescent="0.3">
      <c r="C2638">
        <v>3</v>
      </c>
    </row>
    <row r="2639" spans="3:3" x14ac:dyDescent="0.3">
      <c r="C2639">
        <v>2</v>
      </c>
    </row>
    <row r="2640" spans="3:3" x14ac:dyDescent="0.3">
      <c r="C2640">
        <v>2</v>
      </c>
    </row>
    <row r="2641" spans="3:3" x14ac:dyDescent="0.3">
      <c r="C2641">
        <v>3</v>
      </c>
    </row>
    <row r="2642" spans="3:3" x14ac:dyDescent="0.3">
      <c r="C2642">
        <v>4</v>
      </c>
    </row>
    <row r="2643" spans="3:3" x14ac:dyDescent="0.3">
      <c r="C2643">
        <v>5</v>
      </c>
    </row>
    <row r="2644" spans="3:3" x14ac:dyDescent="0.3">
      <c r="C2644">
        <v>2</v>
      </c>
    </row>
    <row r="2645" spans="3:3" x14ac:dyDescent="0.3">
      <c r="C2645">
        <v>3</v>
      </c>
    </row>
    <row r="2646" spans="3:3" x14ac:dyDescent="0.3">
      <c r="C2646">
        <v>3</v>
      </c>
    </row>
    <row r="2647" spans="3:3" x14ac:dyDescent="0.3">
      <c r="C2647">
        <v>3</v>
      </c>
    </row>
    <row r="2648" spans="3:3" x14ac:dyDescent="0.3">
      <c r="C2648">
        <v>2</v>
      </c>
    </row>
    <row r="2649" spans="3:3" x14ac:dyDescent="0.3">
      <c r="C2649">
        <v>3</v>
      </c>
    </row>
    <row r="2650" spans="3:3" x14ac:dyDescent="0.3">
      <c r="C2650">
        <v>3</v>
      </c>
    </row>
    <row r="2651" spans="3:3" x14ac:dyDescent="0.3">
      <c r="C2651">
        <v>2</v>
      </c>
    </row>
    <row r="2652" spans="3:3" x14ac:dyDescent="0.3">
      <c r="C2652">
        <v>3</v>
      </c>
    </row>
    <row r="2653" spans="3:3" x14ac:dyDescent="0.3">
      <c r="C2653">
        <v>3</v>
      </c>
    </row>
    <row r="2654" spans="3:3" x14ac:dyDescent="0.3">
      <c r="C2654">
        <v>3</v>
      </c>
    </row>
    <row r="2655" spans="3:3" x14ac:dyDescent="0.3">
      <c r="C2655">
        <v>1</v>
      </c>
    </row>
    <row r="2656" spans="3:3" x14ac:dyDescent="0.3">
      <c r="C2656">
        <v>4</v>
      </c>
    </row>
    <row r="2657" spans="3:3" x14ac:dyDescent="0.3">
      <c r="C2657">
        <v>5</v>
      </c>
    </row>
    <row r="2658" spans="3:3" x14ac:dyDescent="0.3">
      <c r="C2658">
        <v>4</v>
      </c>
    </row>
    <row r="2659" spans="3:3" x14ac:dyDescent="0.3">
      <c r="C2659">
        <v>3</v>
      </c>
    </row>
    <row r="2660" spans="3:3" x14ac:dyDescent="0.3">
      <c r="C2660">
        <v>4</v>
      </c>
    </row>
    <row r="2661" spans="3:3" x14ac:dyDescent="0.3">
      <c r="C2661">
        <v>3</v>
      </c>
    </row>
    <row r="2662" spans="3:3" x14ac:dyDescent="0.3">
      <c r="C2662">
        <v>3</v>
      </c>
    </row>
    <row r="2663" spans="3:3" x14ac:dyDescent="0.3">
      <c r="C2663">
        <v>2</v>
      </c>
    </row>
    <row r="2664" spans="3:3" x14ac:dyDescent="0.3">
      <c r="C2664">
        <v>3</v>
      </c>
    </row>
    <row r="2665" spans="3:3" x14ac:dyDescent="0.3">
      <c r="C2665">
        <v>4</v>
      </c>
    </row>
    <row r="2666" spans="3:3" x14ac:dyDescent="0.3">
      <c r="C2666">
        <v>1</v>
      </c>
    </row>
    <row r="2667" spans="3:3" x14ac:dyDescent="0.3">
      <c r="C2667">
        <v>1</v>
      </c>
    </row>
    <row r="2668" spans="3:3" x14ac:dyDescent="0.3">
      <c r="C2668">
        <v>3</v>
      </c>
    </row>
    <row r="2669" spans="3:3" x14ac:dyDescent="0.3">
      <c r="C2669">
        <v>3</v>
      </c>
    </row>
    <row r="2670" spans="3:3" x14ac:dyDescent="0.3">
      <c r="C2670">
        <v>2</v>
      </c>
    </row>
    <row r="2671" spans="3:3" x14ac:dyDescent="0.3">
      <c r="C2671">
        <v>4</v>
      </c>
    </row>
    <row r="2672" spans="3:3" x14ac:dyDescent="0.3">
      <c r="C2672">
        <v>1</v>
      </c>
    </row>
    <row r="2673" spans="3:3" x14ac:dyDescent="0.3">
      <c r="C2673">
        <v>5</v>
      </c>
    </row>
    <row r="2674" spans="3:3" x14ac:dyDescent="0.3">
      <c r="C2674">
        <v>2</v>
      </c>
    </row>
    <row r="2675" spans="3:3" x14ac:dyDescent="0.3">
      <c r="C2675">
        <v>3</v>
      </c>
    </row>
    <row r="2676" spans="3:3" x14ac:dyDescent="0.3">
      <c r="C2676">
        <v>1</v>
      </c>
    </row>
    <row r="2677" spans="3:3" x14ac:dyDescent="0.3">
      <c r="C2677">
        <v>1</v>
      </c>
    </row>
    <row r="2678" spans="3:3" x14ac:dyDescent="0.3">
      <c r="C2678">
        <v>3</v>
      </c>
    </row>
    <row r="2679" spans="3:3" x14ac:dyDescent="0.3">
      <c r="C2679">
        <v>3</v>
      </c>
    </row>
    <row r="2680" spans="3:3" x14ac:dyDescent="0.3">
      <c r="C2680">
        <v>4</v>
      </c>
    </row>
    <row r="2681" spans="3:3" x14ac:dyDescent="0.3">
      <c r="C2681">
        <v>3</v>
      </c>
    </row>
    <row r="2682" spans="3:3" x14ac:dyDescent="0.3">
      <c r="C2682">
        <v>5</v>
      </c>
    </row>
    <row r="2683" spans="3:3" x14ac:dyDescent="0.3">
      <c r="C2683">
        <v>3</v>
      </c>
    </row>
    <row r="2684" spans="3:3" x14ac:dyDescent="0.3">
      <c r="C2684">
        <v>4</v>
      </c>
    </row>
    <row r="2685" spans="3:3" x14ac:dyDescent="0.3">
      <c r="C2685">
        <v>2</v>
      </c>
    </row>
    <row r="2686" spans="3:3" x14ac:dyDescent="0.3">
      <c r="C2686">
        <v>3</v>
      </c>
    </row>
    <row r="2687" spans="3:3" x14ac:dyDescent="0.3">
      <c r="C2687">
        <v>4</v>
      </c>
    </row>
    <row r="2688" spans="3:3" x14ac:dyDescent="0.3">
      <c r="C2688">
        <v>3</v>
      </c>
    </row>
    <row r="2689" spans="3:3" x14ac:dyDescent="0.3">
      <c r="C2689">
        <v>3</v>
      </c>
    </row>
    <row r="2690" spans="3:3" x14ac:dyDescent="0.3">
      <c r="C2690">
        <v>1</v>
      </c>
    </row>
    <row r="2691" spans="3:3" x14ac:dyDescent="0.3">
      <c r="C2691">
        <v>2</v>
      </c>
    </row>
    <row r="2692" spans="3:3" x14ac:dyDescent="0.3">
      <c r="C2692">
        <v>4</v>
      </c>
    </row>
    <row r="2693" spans="3:3" x14ac:dyDescent="0.3">
      <c r="C2693">
        <v>3</v>
      </c>
    </row>
    <row r="2694" spans="3:3" x14ac:dyDescent="0.3">
      <c r="C2694">
        <v>3</v>
      </c>
    </row>
    <row r="2695" spans="3:3" x14ac:dyDescent="0.3">
      <c r="C2695">
        <v>4</v>
      </c>
    </row>
    <row r="2696" spans="3:3" x14ac:dyDescent="0.3">
      <c r="C2696">
        <v>4</v>
      </c>
    </row>
    <row r="2697" spans="3:3" x14ac:dyDescent="0.3">
      <c r="C2697">
        <v>3</v>
      </c>
    </row>
    <row r="2698" spans="3:3" x14ac:dyDescent="0.3">
      <c r="C2698">
        <v>2</v>
      </c>
    </row>
    <row r="2699" spans="3:3" x14ac:dyDescent="0.3">
      <c r="C2699">
        <v>3</v>
      </c>
    </row>
    <row r="2700" spans="3:3" x14ac:dyDescent="0.3">
      <c r="C2700">
        <v>3</v>
      </c>
    </row>
    <row r="2701" spans="3:3" x14ac:dyDescent="0.3">
      <c r="C2701">
        <v>2</v>
      </c>
    </row>
    <row r="2702" spans="3:3" x14ac:dyDescent="0.3">
      <c r="C2702">
        <v>4</v>
      </c>
    </row>
    <row r="2703" spans="3:3" x14ac:dyDescent="0.3">
      <c r="C2703">
        <v>2</v>
      </c>
    </row>
    <row r="2704" spans="3:3" x14ac:dyDescent="0.3">
      <c r="C2704">
        <v>4</v>
      </c>
    </row>
    <row r="2705" spans="3:3" x14ac:dyDescent="0.3">
      <c r="C2705">
        <v>3</v>
      </c>
    </row>
    <row r="2706" spans="3:3" x14ac:dyDescent="0.3">
      <c r="C2706">
        <v>3</v>
      </c>
    </row>
    <row r="2707" spans="3:3" x14ac:dyDescent="0.3">
      <c r="C2707">
        <v>4</v>
      </c>
    </row>
    <row r="2708" spans="3:3" x14ac:dyDescent="0.3">
      <c r="C2708">
        <v>4</v>
      </c>
    </row>
    <row r="2709" spans="3:3" x14ac:dyDescent="0.3">
      <c r="C2709">
        <v>1</v>
      </c>
    </row>
    <row r="2710" spans="3:3" x14ac:dyDescent="0.3">
      <c r="C2710">
        <v>4</v>
      </c>
    </row>
    <row r="2711" spans="3:3" x14ac:dyDescent="0.3">
      <c r="C2711">
        <v>4</v>
      </c>
    </row>
    <row r="2712" spans="3:3" x14ac:dyDescent="0.3">
      <c r="C2712">
        <v>3</v>
      </c>
    </row>
    <row r="2713" spans="3:3" x14ac:dyDescent="0.3">
      <c r="C2713">
        <v>1</v>
      </c>
    </row>
    <row r="2714" spans="3:3" x14ac:dyDescent="0.3">
      <c r="C2714">
        <v>1</v>
      </c>
    </row>
    <row r="2715" spans="3:3" x14ac:dyDescent="0.3">
      <c r="C2715">
        <v>4</v>
      </c>
    </row>
    <row r="2716" spans="3:3" x14ac:dyDescent="0.3">
      <c r="C2716">
        <v>1</v>
      </c>
    </row>
    <row r="2717" spans="3:3" x14ac:dyDescent="0.3">
      <c r="C2717">
        <v>4</v>
      </c>
    </row>
    <row r="2718" spans="3:3" x14ac:dyDescent="0.3">
      <c r="C2718">
        <v>5</v>
      </c>
    </row>
    <row r="2719" spans="3:3" x14ac:dyDescent="0.3">
      <c r="C2719">
        <v>3</v>
      </c>
    </row>
    <row r="2720" spans="3:3" x14ac:dyDescent="0.3">
      <c r="C2720">
        <v>3</v>
      </c>
    </row>
    <row r="2721" spans="3:3" x14ac:dyDescent="0.3">
      <c r="C2721">
        <v>4</v>
      </c>
    </row>
    <row r="2722" spans="3:3" x14ac:dyDescent="0.3">
      <c r="C2722">
        <v>4</v>
      </c>
    </row>
    <row r="2723" spans="3:3" x14ac:dyDescent="0.3">
      <c r="C2723">
        <v>3</v>
      </c>
    </row>
    <row r="2724" spans="3:3" x14ac:dyDescent="0.3">
      <c r="C2724">
        <v>3</v>
      </c>
    </row>
    <row r="2725" spans="3:3" x14ac:dyDescent="0.3">
      <c r="C2725">
        <v>3</v>
      </c>
    </row>
    <row r="2726" spans="3:3" x14ac:dyDescent="0.3">
      <c r="C2726">
        <v>4</v>
      </c>
    </row>
    <row r="2727" spans="3:3" x14ac:dyDescent="0.3">
      <c r="C2727">
        <v>4</v>
      </c>
    </row>
    <row r="2728" spans="3:3" x14ac:dyDescent="0.3">
      <c r="C2728">
        <v>1</v>
      </c>
    </row>
    <row r="2729" spans="3:3" x14ac:dyDescent="0.3">
      <c r="C2729">
        <v>1</v>
      </c>
    </row>
    <row r="2730" spans="3:3" x14ac:dyDescent="0.3">
      <c r="C2730">
        <v>2</v>
      </c>
    </row>
    <row r="2731" spans="3:3" x14ac:dyDescent="0.3">
      <c r="C2731">
        <v>1</v>
      </c>
    </row>
    <row r="2732" spans="3:3" x14ac:dyDescent="0.3">
      <c r="C2732">
        <v>2</v>
      </c>
    </row>
    <row r="2733" spans="3:3" x14ac:dyDescent="0.3">
      <c r="C2733">
        <v>3</v>
      </c>
    </row>
    <row r="2734" spans="3:3" x14ac:dyDescent="0.3">
      <c r="C2734">
        <v>2</v>
      </c>
    </row>
    <row r="2735" spans="3:3" x14ac:dyDescent="0.3">
      <c r="C2735">
        <v>2</v>
      </c>
    </row>
    <row r="2736" spans="3:3" x14ac:dyDescent="0.3">
      <c r="C2736">
        <v>4</v>
      </c>
    </row>
    <row r="2737" spans="3:3" x14ac:dyDescent="0.3">
      <c r="C2737">
        <v>3</v>
      </c>
    </row>
    <row r="2738" spans="3:3" x14ac:dyDescent="0.3">
      <c r="C2738">
        <v>2</v>
      </c>
    </row>
    <row r="2739" spans="3:3" x14ac:dyDescent="0.3">
      <c r="C2739">
        <v>3</v>
      </c>
    </row>
    <row r="2740" spans="3:3" x14ac:dyDescent="0.3">
      <c r="C2740">
        <v>4</v>
      </c>
    </row>
    <row r="2741" spans="3:3" x14ac:dyDescent="0.3">
      <c r="C2741">
        <v>2</v>
      </c>
    </row>
    <row r="2742" spans="3:3" x14ac:dyDescent="0.3">
      <c r="C2742">
        <v>3</v>
      </c>
    </row>
    <row r="2743" spans="3:3" x14ac:dyDescent="0.3">
      <c r="C2743">
        <v>3</v>
      </c>
    </row>
    <row r="2744" spans="3:3" x14ac:dyDescent="0.3">
      <c r="C2744">
        <v>3</v>
      </c>
    </row>
    <row r="2745" spans="3:3" x14ac:dyDescent="0.3">
      <c r="C2745">
        <v>5</v>
      </c>
    </row>
    <row r="2746" spans="3:3" x14ac:dyDescent="0.3">
      <c r="C2746">
        <v>3</v>
      </c>
    </row>
    <row r="2747" spans="3:3" x14ac:dyDescent="0.3">
      <c r="C2747">
        <v>3</v>
      </c>
    </row>
    <row r="2748" spans="3:3" x14ac:dyDescent="0.3">
      <c r="C2748">
        <v>3</v>
      </c>
    </row>
    <row r="2749" spans="3:3" x14ac:dyDescent="0.3">
      <c r="C2749">
        <v>1</v>
      </c>
    </row>
    <row r="2750" spans="3:3" x14ac:dyDescent="0.3">
      <c r="C2750">
        <v>4</v>
      </c>
    </row>
    <row r="2751" spans="3:3" x14ac:dyDescent="0.3">
      <c r="C2751">
        <v>4</v>
      </c>
    </row>
    <row r="2752" spans="3:3" x14ac:dyDescent="0.3">
      <c r="C2752">
        <v>1</v>
      </c>
    </row>
    <row r="2753" spans="3:3" x14ac:dyDescent="0.3">
      <c r="C2753">
        <v>1</v>
      </c>
    </row>
    <row r="2754" spans="3:3" x14ac:dyDescent="0.3">
      <c r="C2754">
        <v>4</v>
      </c>
    </row>
    <row r="2755" spans="3:3" x14ac:dyDescent="0.3">
      <c r="C2755">
        <v>2</v>
      </c>
    </row>
    <row r="2756" spans="3:3" x14ac:dyDescent="0.3">
      <c r="C2756">
        <v>3</v>
      </c>
    </row>
    <row r="2757" spans="3:3" x14ac:dyDescent="0.3">
      <c r="C2757">
        <v>3</v>
      </c>
    </row>
    <row r="2758" spans="3:3" x14ac:dyDescent="0.3">
      <c r="C2758">
        <v>4</v>
      </c>
    </row>
    <row r="2759" spans="3:3" x14ac:dyDescent="0.3">
      <c r="C2759">
        <v>4</v>
      </c>
    </row>
    <row r="2760" spans="3:3" x14ac:dyDescent="0.3">
      <c r="C2760">
        <v>1</v>
      </c>
    </row>
    <row r="2761" spans="3:3" x14ac:dyDescent="0.3">
      <c r="C2761">
        <v>1</v>
      </c>
    </row>
    <row r="2762" spans="3:3" x14ac:dyDescent="0.3">
      <c r="C2762">
        <v>4</v>
      </c>
    </row>
    <row r="2763" spans="3:3" x14ac:dyDescent="0.3">
      <c r="C2763">
        <v>4</v>
      </c>
    </row>
    <row r="2764" spans="3:3" x14ac:dyDescent="0.3">
      <c r="C2764">
        <v>3</v>
      </c>
    </row>
    <row r="2765" spans="3:3" x14ac:dyDescent="0.3">
      <c r="C2765">
        <v>3</v>
      </c>
    </row>
    <row r="2766" spans="3:3" x14ac:dyDescent="0.3">
      <c r="C2766">
        <v>3</v>
      </c>
    </row>
    <row r="2767" spans="3:3" x14ac:dyDescent="0.3">
      <c r="C2767">
        <v>3</v>
      </c>
    </row>
    <row r="2768" spans="3:3" x14ac:dyDescent="0.3">
      <c r="C2768">
        <v>3</v>
      </c>
    </row>
    <row r="2769" spans="3:3" x14ac:dyDescent="0.3">
      <c r="C2769">
        <v>3</v>
      </c>
    </row>
    <row r="2770" spans="3:3" x14ac:dyDescent="0.3">
      <c r="C2770">
        <v>2</v>
      </c>
    </row>
    <row r="2771" spans="3:3" x14ac:dyDescent="0.3">
      <c r="C2771">
        <v>4</v>
      </c>
    </row>
    <row r="2772" spans="3:3" x14ac:dyDescent="0.3">
      <c r="C2772">
        <v>4</v>
      </c>
    </row>
    <row r="2773" spans="3:3" x14ac:dyDescent="0.3">
      <c r="C2773">
        <v>2</v>
      </c>
    </row>
    <row r="2774" spans="3:3" x14ac:dyDescent="0.3">
      <c r="C2774">
        <v>3</v>
      </c>
    </row>
    <row r="2775" spans="3:3" x14ac:dyDescent="0.3">
      <c r="C2775">
        <v>3</v>
      </c>
    </row>
    <row r="2776" spans="3:3" x14ac:dyDescent="0.3">
      <c r="C2776">
        <v>4</v>
      </c>
    </row>
    <row r="2777" spans="3:3" x14ac:dyDescent="0.3">
      <c r="C2777">
        <v>3</v>
      </c>
    </row>
    <row r="2778" spans="3:3" x14ac:dyDescent="0.3">
      <c r="C2778">
        <v>3</v>
      </c>
    </row>
    <row r="2779" spans="3:3" x14ac:dyDescent="0.3">
      <c r="C2779">
        <v>4</v>
      </c>
    </row>
    <row r="2780" spans="3:3" x14ac:dyDescent="0.3">
      <c r="C2780">
        <v>3</v>
      </c>
    </row>
    <row r="2781" spans="3:3" x14ac:dyDescent="0.3">
      <c r="C2781">
        <v>2</v>
      </c>
    </row>
    <row r="2782" spans="3:3" x14ac:dyDescent="0.3">
      <c r="C2782">
        <v>3</v>
      </c>
    </row>
    <row r="2783" spans="3:3" x14ac:dyDescent="0.3">
      <c r="C2783">
        <v>4</v>
      </c>
    </row>
    <row r="2784" spans="3:3" x14ac:dyDescent="0.3">
      <c r="C2784">
        <v>3</v>
      </c>
    </row>
    <row r="2785" spans="3:3" x14ac:dyDescent="0.3">
      <c r="C2785">
        <v>4</v>
      </c>
    </row>
    <row r="2786" spans="3:3" x14ac:dyDescent="0.3">
      <c r="C2786">
        <v>3</v>
      </c>
    </row>
    <row r="2787" spans="3:3" x14ac:dyDescent="0.3">
      <c r="C2787">
        <v>1</v>
      </c>
    </row>
    <row r="2788" spans="3:3" x14ac:dyDescent="0.3">
      <c r="C2788">
        <v>1</v>
      </c>
    </row>
    <row r="2789" spans="3:3" x14ac:dyDescent="0.3">
      <c r="C2789">
        <v>4</v>
      </c>
    </row>
    <row r="2790" spans="3:3" x14ac:dyDescent="0.3">
      <c r="C2790">
        <v>2</v>
      </c>
    </row>
    <row r="2791" spans="3:3" x14ac:dyDescent="0.3">
      <c r="C2791">
        <v>4</v>
      </c>
    </row>
    <row r="2792" spans="3:3" x14ac:dyDescent="0.3">
      <c r="C2792">
        <v>2</v>
      </c>
    </row>
    <row r="2793" spans="3:3" x14ac:dyDescent="0.3">
      <c r="C2793">
        <v>4</v>
      </c>
    </row>
    <row r="2794" spans="3:3" x14ac:dyDescent="0.3">
      <c r="C2794">
        <v>3</v>
      </c>
    </row>
    <row r="2795" spans="3:3" x14ac:dyDescent="0.3">
      <c r="C2795">
        <v>1</v>
      </c>
    </row>
    <row r="2796" spans="3:3" x14ac:dyDescent="0.3">
      <c r="C2796">
        <v>3</v>
      </c>
    </row>
    <row r="2797" spans="3:3" x14ac:dyDescent="0.3">
      <c r="C2797">
        <v>3</v>
      </c>
    </row>
    <row r="2798" spans="3:3" x14ac:dyDescent="0.3">
      <c r="C2798">
        <v>1</v>
      </c>
    </row>
    <row r="2799" spans="3:3" x14ac:dyDescent="0.3">
      <c r="C2799">
        <v>3</v>
      </c>
    </row>
    <row r="2800" spans="3:3" x14ac:dyDescent="0.3">
      <c r="C2800">
        <v>4</v>
      </c>
    </row>
    <row r="2801" spans="3:3" x14ac:dyDescent="0.3">
      <c r="C2801">
        <v>3</v>
      </c>
    </row>
    <row r="2802" spans="3:3" x14ac:dyDescent="0.3">
      <c r="C2802">
        <v>3</v>
      </c>
    </row>
    <row r="2803" spans="3:3" x14ac:dyDescent="0.3">
      <c r="C2803">
        <v>2</v>
      </c>
    </row>
    <row r="2804" spans="3:3" x14ac:dyDescent="0.3">
      <c r="C2804">
        <v>4</v>
      </c>
    </row>
    <row r="2805" spans="3:3" x14ac:dyDescent="0.3">
      <c r="C2805">
        <v>2</v>
      </c>
    </row>
    <row r="2806" spans="3:3" x14ac:dyDescent="0.3">
      <c r="C2806">
        <v>3</v>
      </c>
    </row>
    <row r="2807" spans="3:3" x14ac:dyDescent="0.3">
      <c r="C2807">
        <v>4</v>
      </c>
    </row>
    <row r="2808" spans="3:3" x14ac:dyDescent="0.3">
      <c r="C2808">
        <v>1</v>
      </c>
    </row>
    <row r="2809" spans="3:3" x14ac:dyDescent="0.3">
      <c r="C2809">
        <v>2</v>
      </c>
    </row>
    <row r="2810" spans="3:3" x14ac:dyDescent="0.3">
      <c r="C2810">
        <v>4</v>
      </c>
    </row>
    <row r="2811" spans="3:3" x14ac:dyDescent="0.3">
      <c r="C2811">
        <v>3</v>
      </c>
    </row>
    <row r="2812" spans="3:3" x14ac:dyDescent="0.3">
      <c r="C2812">
        <v>3</v>
      </c>
    </row>
    <row r="2813" spans="3:3" x14ac:dyDescent="0.3">
      <c r="C2813">
        <v>1</v>
      </c>
    </row>
    <row r="2814" spans="3:3" x14ac:dyDescent="0.3">
      <c r="C2814">
        <v>4</v>
      </c>
    </row>
    <row r="2815" spans="3:3" x14ac:dyDescent="0.3">
      <c r="C2815">
        <v>1</v>
      </c>
    </row>
    <row r="2816" spans="3:3" x14ac:dyDescent="0.3">
      <c r="C2816">
        <v>4</v>
      </c>
    </row>
    <row r="2817" spans="3:3" x14ac:dyDescent="0.3">
      <c r="C2817">
        <v>3</v>
      </c>
    </row>
    <row r="2818" spans="3:3" x14ac:dyDescent="0.3">
      <c r="C2818">
        <v>4</v>
      </c>
    </row>
    <row r="2819" spans="3:3" x14ac:dyDescent="0.3">
      <c r="C2819">
        <v>3</v>
      </c>
    </row>
    <row r="2820" spans="3:3" x14ac:dyDescent="0.3">
      <c r="C2820">
        <v>4</v>
      </c>
    </row>
    <row r="2821" spans="3:3" x14ac:dyDescent="0.3">
      <c r="C2821">
        <v>4</v>
      </c>
    </row>
    <row r="2822" spans="3:3" x14ac:dyDescent="0.3">
      <c r="C2822">
        <v>3</v>
      </c>
    </row>
    <row r="2823" spans="3:3" x14ac:dyDescent="0.3">
      <c r="C2823">
        <v>2</v>
      </c>
    </row>
    <row r="2824" spans="3:3" x14ac:dyDescent="0.3">
      <c r="C2824">
        <v>3</v>
      </c>
    </row>
    <row r="2825" spans="3:3" x14ac:dyDescent="0.3">
      <c r="C2825">
        <v>3</v>
      </c>
    </row>
    <row r="2826" spans="3:3" x14ac:dyDescent="0.3">
      <c r="C2826">
        <v>3</v>
      </c>
    </row>
    <row r="2827" spans="3:3" x14ac:dyDescent="0.3">
      <c r="C2827">
        <v>3</v>
      </c>
    </row>
    <row r="2828" spans="3:3" x14ac:dyDescent="0.3">
      <c r="C2828">
        <v>3</v>
      </c>
    </row>
    <row r="2829" spans="3:3" x14ac:dyDescent="0.3">
      <c r="C2829">
        <v>3</v>
      </c>
    </row>
    <row r="2830" spans="3:3" x14ac:dyDescent="0.3">
      <c r="C2830">
        <v>4</v>
      </c>
    </row>
    <row r="2831" spans="3:3" x14ac:dyDescent="0.3">
      <c r="C2831">
        <v>2</v>
      </c>
    </row>
    <row r="2832" spans="3:3" x14ac:dyDescent="0.3">
      <c r="C2832">
        <v>2</v>
      </c>
    </row>
    <row r="2833" spans="3:3" x14ac:dyDescent="0.3">
      <c r="C2833">
        <v>3</v>
      </c>
    </row>
    <row r="2834" spans="3:3" x14ac:dyDescent="0.3">
      <c r="C2834">
        <v>2</v>
      </c>
    </row>
    <row r="2835" spans="3:3" x14ac:dyDescent="0.3">
      <c r="C2835">
        <v>2</v>
      </c>
    </row>
    <row r="2836" spans="3:3" x14ac:dyDescent="0.3">
      <c r="C2836">
        <v>3</v>
      </c>
    </row>
    <row r="2837" spans="3:3" x14ac:dyDescent="0.3">
      <c r="C2837">
        <v>4</v>
      </c>
    </row>
    <row r="2838" spans="3:3" x14ac:dyDescent="0.3">
      <c r="C2838">
        <v>3</v>
      </c>
    </row>
    <row r="2839" spans="3:3" x14ac:dyDescent="0.3">
      <c r="C2839">
        <v>3</v>
      </c>
    </row>
    <row r="2840" spans="3:3" x14ac:dyDescent="0.3">
      <c r="C2840">
        <v>1</v>
      </c>
    </row>
    <row r="2841" spans="3:3" x14ac:dyDescent="0.3">
      <c r="C2841">
        <v>4</v>
      </c>
    </row>
    <row r="2842" spans="3:3" x14ac:dyDescent="0.3">
      <c r="C2842">
        <v>4</v>
      </c>
    </row>
    <row r="2843" spans="3:3" x14ac:dyDescent="0.3">
      <c r="C2843">
        <v>2</v>
      </c>
    </row>
    <row r="2844" spans="3:3" x14ac:dyDescent="0.3">
      <c r="C2844">
        <v>2</v>
      </c>
    </row>
    <row r="2845" spans="3:3" x14ac:dyDescent="0.3">
      <c r="C2845">
        <v>3</v>
      </c>
    </row>
    <row r="2846" spans="3:3" x14ac:dyDescent="0.3">
      <c r="C2846">
        <v>3</v>
      </c>
    </row>
    <row r="2847" spans="3:3" x14ac:dyDescent="0.3">
      <c r="C2847">
        <v>1</v>
      </c>
    </row>
    <row r="2848" spans="3:3" x14ac:dyDescent="0.3">
      <c r="C2848">
        <v>4</v>
      </c>
    </row>
    <row r="2849" spans="3:3" x14ac:dyDescent="0.3">
      <c r="C2849">
        <v>1</v>
      </c>
    </row>
    <row r="2850" spans="3:3" x14ac:dyDescent="0.3">
      <c r="C2850">
        <v>2</v>
      </c>
    </row>
    <row r="2851" spans="3:3" x14ac:dyDescent="0.3">
      <c r="C2851">
        <v>3</v>
      </c>
    </row>
    <row r="2852" spans="3:3" x14ac:dyDescent="0.3">
      <c r="C2852">
        <v>3</v>
      </c>
    </row>
    <row r="2853" spans="3:3" x14ac:dyDescent="0.3">
      <c r="C2853">
        <v>3</v>
      </c>
    </row>
    <row r="2854" spans="3:3" x14ac:dyDescent="0.3">
      <c r="C2854">
        <v>2</v>
      </c>
    </row>
    <row r="2855" spans="3:3" x14ac:dyDescent="0.3">
      <c r="C2855">
        <v>1</v>
      </c>
    </row>
    <row r="2856" spans="3:3" x14ac:dyDescent="0.3">
      <c r="C2856">
        <v>3</v>
      </c>
    </row>
    <row r="2857" spans="3:3" x14ac:dyDescent="0.3">
      <c r="C2857">
        <v>4</v>
      </c>
    </row>
    <row r="2858" spans="3:3" x14ac:dyDescent="0.3">
      <c r="C2858">
        <v>2</v>
      </c>
    </row>
    <row r="2859" spans="3:3" x14ac:dyDescent="0.3">
      <c r="C2859">
        <v>1</v>
      </c>
    </row>
    <row r="2860" spans="3:3" x14ac:dyDescent="0.3">
      <c r="C2860">
        <v>4</v>
      </c>
    </row>
    <row r="2861" spans="3:3" x14ac:dyDescent="0.3">
      <c r="C2861">
        <v>3</v>
      </c>
    </row>
    <row r="2862" spans="3:3" x14ac:dyDescent="0.3">
      <c r="C2862">
        <v>3</v>
      </c>
    </row>
    <row r="2863" spans="3:3" x14ac:dyDescent="0.3">
      <c r="C2863">
        <v>3</v>
      </c>
    </row>
    <row r="2864" spans="3:3" x14ac:dyDescent="0.3">
      <c r="C2864">
        <v>4</v>
      </c>
    </row>
    <row r="2865" spans="3:3" x14ac:dyDescent="0.3">
      <c r="C2865">
        <v>2</v>
      </c>
    </row>
    <row r="2866" spans="3:3" x14ac:dyDescent="0.3">
      <c r="C2866">
        <v>3</v>
      </c>
    </row>
    <row r="2867" spans="3:3" x14ac:dyDescent="0.3">
      <c r="C2867">
        <v>3</v>
      </c>
    </row>
    <row r="2868" spans="3:3" x14ac:dyDescent="0.3">
      <c r="C2868">
        <v>1</v>
      </c>
    </row>
    <row r="2869" spans="3:3" x14ac:dyDescent="0.3">
      <c r="C2869">
        <v>2</v>
      </c>
    </row>
    <row r="2870" spans="3:3" x14ac:dyDescent="0.3">
      <c r="C2870">
        <v>4</v>
      </c>
    </row>
    <row r="2871" spans="3:3" x14ac:dyDescent="0.3">
      <c r="C2871">
        <v>4</v>
      </c>
    </row>
    <row r="2872" spans="3:3" x14ac:dyDescent="0.3">
      <c r="C2872">
        <v>2</v>
      </c>
    </row>
    <row r="2873" spans="3:3" x14ac:dyDescent="0.3">
      <c r="C2873">
        <v>3</v>
      </c>
    </row>
    <row r="2874" spans="3:3" x14ac:dyDescent="0.3">
      <c r="C2874">
        <v>3</v>
      </c>
    </row>
    <row r="2875" spans="3:3" x14ac:dyDescent="0.3">
      <c r="C2875">
        <v>1</v>
      </c>
    </row>
    <row r="2876" spans="3:3" x14ac:dyDescent="0.3">
      <c r="C2876">
        <v>4</v>
      </c>
    </row>
    <row r="2877" spans="3:3" x14ac:dyDescent="0.3">
      <c r="C2877">
        <v>4</v>
      </c>
    </row>
    <row r="2878" spans="3:3" x14ac:dyDescent="0.3">
      <c r="C2878">
        <v>3</v>
      </c>
    </row>
    <row r="2879" spans="3:3" x14ac:dyDescent="0.3">
      <c r="C2879">
        <v>5</v>
      </c>
    </row>
    <row r="2880" spans="3:3" x14ac:dyDescent="0.3">
      <c r="C2880">
        <v>3</v>
      </c>
    </row>
    <row r="2881" spans="3:3" x14ac:dyDescent="0.3">
      <c r="C2881">
        <v>4</v>
      </c>
    </row>
    <row r="2882" spans="3:3" x14ac:dyDescent="0.3">
      <c r="C2882">
        <v>4</v>
      </c>
    </row>
    <row r="2883" spans="3:3" x14ac:dyDescent="0.3">
      <c r="C2883">
        <v>2</v>
      </c>
    </row>
    <row r="2884" spans="3:3" x14ac:dyDescent="0.3">
      <c r="C2884">
        <v>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8A999-726D-41EA-BA3E-E0117C6280EF}">
  <dimension ref="A1:O1819"/>
  <sheetViews>
    <sheetView topLeftCell="A14" zoomScale="85" zoomScaleNormal="85" workbookViewId="0">
      <selection activeCell="I40" sqref="I40"/>
    </sheetView>
  </sheetViews>
  <sheetFormatPr defaultRowHeight="14.4" x14ac:dyDescent="0.3"/>
  <cols>
    <col min="1" max="1" width="16.77734375" customWidth="1"/>
    <col min="2" max="2" width="12.6640625" customWidth="1"/>
    <col min="6" max="6" width="15.33203125" customWidth="1"/>
    <col min="9" max="9" width="28.109375" customWidth="1"/>
    <col min="10" max="10" width="15.88671875" customWidth="1"/>
    <col min="11" max="11" width="13.88671875" customWidth="1"/>
    <col min="12" max="12" width="15.33203125" customWidth="1"/>
    <col min="13" max="13" width="12.5546875" customWidth="1"/>
  </cols>
  <sheetData>
    <row r="1" spans="1:9" x14ac:dyDescent="0.3">
      <c r="A1" t="s">
        <v>40</v>
      </c>
      <c r="B1" t="s">
        <v>26</v>
      </c>
      <c r="C1" t="s">
        <v>48</v>
      </c>
      <c r="D1" t="s">
        <v>41</v>
      </c>
      <c r="E1" t="s">
        <v>36</v>
      </c>
      <c r="F1" t="s">
        <v>49</v>
      </c>
    </row>
    <row r="2" spans="1:9" x14ac:dyDescent="0.3">
      <c r="A2">
        <v>24320</v>
      </c>
      <c r="B2">
        <v>131160</v>
      </c>
      <c r="C2">
        <v>27050</v>
      </c>
      <c r="D2">
        <v>23420</v>
      </c>
      <c r="E2">
        <v>193280</v>
      </c>
      <c r="F2">
        <v>54050</v>
      </c>
    </row>
    <row r="3" spans="1:9" x14ac:dyDescent="0.3">
      <c r="A3">
        <v>55610</v>
      </c>
      <c r="B3">
        <v>41890</v>
      </c>
      <c r="C3">
        <v>44480</v>
      </c>
      <c r="D3">
        <v>58130</v>
      </c>
      <c r="E3">
        <v>104470</v>
      </c>
      <c r="F3">
        <v>29360</v>
      </c>
    </row>
    <row r="4" spans="1:9" x14ac:dyDescent="0.3">
      <c r="A4">
        <v>53730</v>
      </c>
      <c r="B4">
        <v>83210</v>
      </c>
      <c r="C4">
        <v>15140</v>
      </c>
      <c r="D4">
        <v>134640</v>
      </c>
      <c r="E4">
        <v>67990</v>
      </c>
      <c r="F4">
        <v>99070</v>
      </c>
    </row>
    <row r="5" spans="1:9" x14ac:dyDescent="0.3">
      <c r="A5">
        <v>86330</v>
      </c>
      <c r="B5">
        <v>40710</v>
      </c>
      <c r="C5">
        <v>29560</v>
      </c>
      <c r="D5">
        <v>79910</v>
      </c>
      <c r="E5">
        <v>96370</v>
      </c>
      <c r="F5">
        <v>24720</v>
      </c>
    </row>
    <row r="6" spans="1:9" x14ac:dyDescent="0.3">
      <c r="A6">
        <v>74280</v>
      </c>
      <c r="B6">
        <v>31430</v>
      </c>
      <c r="C6">
        <v>21050</v>
      </c>
      <c r="D6">
        <v>57620</v>
      </c>
      <c r="E6">
        <v>69620</v>
      </c>
      <c r="F6">
        <v>25440</v>
      </c>
    </row>
    <row r="7" spans="1:9" x14ac:dyDescent="0.3">
      <c r="A7">
        <v>136750</v>
      </c>
      <c r="B7">
        <v>20440</v>
      </c>
      <c r="C7">
        <v>27060</v>
      </c>
      <c r="D7">
        <v>41270</v>
      </c>
      <c r="E7">
        <v>50330</v>
      </c>
      <c r="F7">
        <v>54670</v>
      </c>
      <c r="H7" t="s">
        <v>178</v>
      </c>
    </row>
    <row r="8" spans="1:9" x14ac:dyDescent="0.3">
      <c r="A8">
        <v>63470</v>
      </c>
      <c r="B8">
        <v>33770</v>
      </c>
      <c r="C8">
        <v>132250</v>
      </c>
      <c r="D8">
        <v>65130</v>
      </c>
      <c r="E8">
        <v>53800</v>
      </c>
      <c r="F8">
        <v>52040</v>
      </c>
      <c r="H8" t="s">
        <v>190</v>
      </c>
    </row>
    <row r="9" spans="1:9" x14ac:dyDescent="0.3">
      <c r="A9">
        <v>82680</v>
      </c>
      <c r="B9">
        <v>55380</v>
      </c>
      <c r="C9">
        <v>28040</v>
      </c>
      <c r="D9">
        <v>103330</v>
      </c>
      <c r="E9">
        <v>50870</v>
      </c>
      <c r="F9">
        <v>133410</v>
      </c>
    </row>
    <row r="10" spans="1:9" x14ac:dyDescent="0.3">
      <c r="A10">
        <v>67810</v>
      </c>
      <c r="B10">
        <v>25920</v>
      </c>
      <c r="C10">
        <v>171740</v>
      </c>
      <c r="D10">
        <v>68540</v>
      </c>
      <c r="E10">
        <v>29910</v>
      </c>
      <c r="F10">
        <v>30670</v>
      </c>
    </row>
    <row r="11" spans="1:9" x14ac:dyDescent="0.3">
      <c r="A11">
        <v>45580</v>
      </c>
      <c r="B11">
        <v>53460</v>
      </c>
      <c r="C11">
        <v>57360</v>
      </c>
      <c r="D11">
        <v>35910</v>
      </c>
      <c r="E11">
        <v>68250</v>
      </c>
      <c r="F11">
        <v>27820</v>
      </c>
    </row>
    <row r="12" spans="1:9" x14ac:dyDescent="0.3">
      <c r="A12">
        <v>28860</v>
      </c>
      <c r="B12">
        <v>42130</v>
      </c>
      <c r="C12">
        <v>30650</v>
      </c>
      <c r="D12">
        <v>46840</v>
      </c>
      <c r="E12">
        <v>22690</v>
      </c>
      <c r="F12">
        <v>132060</v>
      </c>
    </row>
    <row r="13" spans="1:9" x14ac:dyDescent="0.3">
      <c r="A13">
        <v>43060</v>
      </c>
      <c r="B13">
        <v>24380</v>
      </c>
      <c r="C13">
        <v>104480</v>
      </c>
      <c r="D13">
        <v>157870</v>
      </c>
      <c r="E13">
        <v>63470</v>
      </c>
      <c r="F13">
        <v>135700</v>
      </c>
    </row>
    <row r="14" spans="1:9" x14ac:dyDescent="0.3">
      <c r="A14">
        <v>28180</v>
      </c>
      <c r="B14">
        <v>68700</v>
      </c>
      <c r="C14">
        <v>11290</v>
      </c>
      <c r="D14">
        <v>46480</v>
      </c>
      <c r="E14">
        <v>34520</v>
      </c>
      <c r="F14">
        <v>67120</v>
      </c>
    </row>
    <row r="15" spans="1:9" x14ac:dyDescent="0.3">
      <c r="A15">
        <v>23770</v>
      </c>
      <c r="B15">
        <v>96670</v>
      </c>
      <c r="C15">
        <v>44400</v>
      </c>
      <c r="D15">
        <v>35400</v>
      </c>
      <c r="E15">
        <v>43170</v>
      </c>
      <c r="F15">
        <v>34680</v>
      </c>
      <c r="I15" t="s">
        <v>134</v>
      </c>
    </row>
    <row r="16" spans="1:9" x14ac:dyDescent="0.3">
      <c r="A16">
        <v>168850</v>
      </c>
      <c r="B16">
        <v>21480</v>
      </c>
      <c r="C16">
        <v>28370</v>
      </c>
      <c r="D16">
        <v>24390</v>
      </c>
      <c r="E16">
        <v>20240</v>
      </c>
      <c r="F16">
        <v>30680</v>
      </c>
    </row>
    <row r="17" spans="1:15" ht="15" thickBot="1" x14ac:dyDescent="0.35">
      <c r="A17">
        <v>28750</v>
      </c>
      <c r="B17">
        <v>89260</v>
      </c>
      <c r="C17">
        <v>24060</v>
      </c>
      <c r="D17">
        <v>39020</v>
      </c>
      <c r="E17">
        <v>39290</v>
      </c>
      <c r="F17">
        <v>39440</v>
      </c>
      <c r="I17" t="s">
        <v>135</v>
      </c>
    </row>
    <row r="18" spans="1:15" x14ac:dyDescent="0.3">
      <c r="A18">
        <v>25340</v>
      </c>
      <c r="B18">
        <v>162910</v>
      </c>
      <c r="C18">
        <v>41080</v>
      </c>
      <c r="D18">
        <v>28560</v>
      </c>
      <c r="E18">
        <v>68040</v>
      </c>
      <c r="F18">
        <v>119940</v>
      </c>
      <c r="I18" s="19" t="s">
        <v>136</v>
      </c>
      <c r="J18" s="19" t="s">
        <v>62</v>
      </c>
      <c r="K18" s="19" t="s">
        <v>61</v>
      </c>
      <c r="L18" s="19" t="s">
        <v>137</v>
      </c>
      <c r="M18" s="19" t="s">
        <v>133</v>
      </c>
    </row>
    <row r="19" spans="1:15" x14ac:dyDescent="0.3">
      <c r="A19">
        <v>32940</v>
      </c>
      <c r="B19">
        <v>23350</v>
      </c>
      <c r="C19">
        <v>49070</v>
      </c>
      <c r="D19">
        <v>56730</v>
      </c>
      <c r="E19">
        <v>87890</v>
      </c>
      <c r="F19">
        <v>26830</v>
      </c>
      <c r="I19" s="17" t="s">
        <v>150</v>
      </c>
      <c r="J19" s="17">
        <v>81</v>
      </c>
      <c r="K19" s="17">
        <v>4896690</v>
      </c>
      <c r="L19" s="17">
        <v>60452.962962962964</v>
      </c>
      <c r="M19" s="17">
        <v>1673266423.6111114</v>
      </c>
    </row>
    <row r="20" spans="1:15" x14ac:dyDescent="0.3">
      <c r="A20">
        <v>74460</v>
      </c>
      <c r="B20">
        <v>51540</v>
      </c>
      <c r="C20">
        <v>34820</v>
      </c>
      <c r="D20">
        <v>20620</v>
      </c>
      <c r="E20">
        <v>29110</v>
      </c>
      <c r="F20">
        <v>57720</v>
      </c>
      <c r="I20" s="17" t="s">
        <v>151</v>
      </c>
      <c r="J20" s="17">
        <v>1818</v>
      </c>
      <c r="K20" s="17">
        <v>118736910</v>
      </c>
      <c r="L20" s="17">
        <v>65311.831683168319</v>
      </c>
      <c r="M20" s="17">
        <v>2247029678.4812851</v>
      </c>
    </row>
    <row r="21" spans="1:15" x14ac:dyDescent="0.3">
      <c r="A21">
        <v>47680</v>
      </c>
      <c r="B21">
        <v>56750</v>
      </c>
      <c r="C21">
        <v>66520</v>
      </c>
      <c r="D21">
        <v>42840</v>
      </c>
      <c r="E21">
        <v>194360</v>
      </c>
      <c r="F21">
        <v>90690</v>
      </c>
      <c r="I21" s="17" t="s">
        <v>152</v>
      </c>
      <c r="J21" s="17">
        <v>477</v>
      </c>
      <c r="K21" s="17">
        <v>28157730</v>
      </c>
      <c r="L21" s="17">
        <v>59030.880503144654</v>
      </c>
      <c r="M21" s="17">
        <v>1604930314.769304</v>
      </c>
    </row>
    <row r="22" spans="1:15" x14ac:dyDescent="0.3">
      <c r="A22">
        <v>54730</v>
      </c>
      <c r="B22">
        <v>23790</v>
      </c>
      <c r="C22">
        <v>20010</v>
      </c>
      <c r="D22">
        <v>38860</v>
      </c>
      <c r="E22">
        <v>168720</v>
      </c>
      <c r="F22">
        <v>97240</v>
      </c>
      <c r="I22" s="17" t="s">
        <v>187</v>
      </c>
      <c r="J22" s="17">
        <v>1392</v>
      </c>
      <c r="K22" s="17">
        <v>93398640</v>
      </c>
      <c r="L22" s="17">
        <v>67096.724137931029</v>
      </c>
      <c r="M22" s="17">
        <v>2373961495.9468508</v>
      </c>
    </row>
    <row r="23" spans="1:15" x14ac:dyDescent="0.3">
      <c r="A23">
        <v>54840</v>
      </c>
      <c r="B23">
        <v>38120</v>
      </c>
      <c r="C23">
        <v>24260</v>
      </c>
      <c r="D23">
        <v>23070</v>
      </c>
      <c r="E23">
        <v>34850</v>
      </c>
      <c r="F23">
        <v>21940</v>
      </c>
      <c r="I23" s="17" t="s">
        <v>188</v>
      </c>
      <c r="J23" s="17">
        <v>246</v>
      </c>
      <c r="K23" s="17">
        <v>16177320</v>
      </c>
      <c r="L23" s="17">
        <v>65761.463414634141</v>
      </c>
      <c r="M23" s="17">
        <v>2133971850.9109011</v>
      </c>
    </row>
    <row r="24" spans="1:15" ht="15" thickBot="1" x14ac:dyDescent="0.35">
      <c r="A24">
        <v>20610</v>
      </c>
      <c r="B24">
        <v>85780</v>
      </c>
      <c r="C24">
        <v>34070</v>
      </c>
      <c r="D24">
        <v>25870</v>
      </c>
      <c r="E24">
        <v>32300</v>
      </c>
      <c r="F24">
        <v>41520</v>
      </c>
      <c r="I24" s="18" t="s">
        <v>189</v>
      </c>
      <c r="J24" s="18">
        <v>396</v>
      </c>
      <c r="K24" s="18">
        <v>25411980</v>
      </c>
      <c r="L24" s="18">
        <v>64171.666666666664</v>
      </c>
      <c r="M24" s="18">
        <v>2372178638.2278481</v>
      </c>
    </row>
    <row r="25" spans="1:15" x14ac:dyDescent="0.3">
      <c r="A25">
        <v>31170</v>
      </c>
      <c r="B25">
        <v>63840</v>
      </c>
      <c r="C25">
        <v>29600</v>
      </c>
      <c r="D25">
        <v>43930</v>
      </c>
      <c r="E25">
        <v>49070</v>
      </c>
      <c r="F25">
        <v>49990</v>
      </c>
    </row>
    <row r="26" spans="1:15" x14ac:dyDescent="0.3">
      <c r="A26">
        <v>174260</v>
      </c>
      <c r="B26">
        <v>39680</v>
      </c>
      <c r="C26">
        <v>64650</v>
      </c>
      <c r="D26">
        <v>65830</v>
      </c>
      <c r="E26">
        <v>23730</v>
      </c>
      <c r="F26">
        <v>28890</v>
      </c>
    </row>
    <row r="27" spans="1:15" ht="15" thickBot="1" x14ac:dyDescent="0.35">
      <c r="A27">
        <v>25700</v>
      </c>
      <c r="B27">
        <v>193920</v>
      </c>
      <c r="C27">
        <v>20860</v>
      </c>
      <c r="D27">
        <v>81030</v>
      </c>
      <c r="E27">
        <v>23260</v>
      </c>
      <c r="F27">
        <v>45050</v>
      </c>
      <c r="I27" t="s">
        <v>138</v>
      </c>
    </row>
    <row r="28" spans="1:15" x14ac:dyDescent="0.3">
      <c r="A28">
        <v>78470</v>
      </c>
      <c r="B28">
        <v>196650</v>
      </c>
      <c r="C28">
        <v>19510</v>
      </c>
      <c r="D28">
        <v>68340</v>
      </c>
      <c r="E28">
        <v>56610</v>
      </c>
      <c r="F28">
        <v>61460</v>
      </c>
      <c r="I28" s="19" t="s">
        <v>139</v>
      </c>
      <c r="J28" s="19" t="s">
        <v>140</v>
      </c>
      <c r="K28" s="19" t="s">
        <v>141</v>
      </c>
      <c r="L28" s="19" t="s">
        <v>142</v>
      </c>
      <c r="M28" s="19" t="s">
        <v>143</v>
      </c>
      <c r="N28" s="19" t="s">
        <v>144</v>
      </c>
      <c r="O28" s="19" t="s">
        <v>145</v>
      </c>
    </row>
    <row r="29" spans="1:15" x14ac:dyDescent="0.3">
      <c r="A29">
        <v>24320</v>
      </c>
      <c r="B29">
        <v>73140</v>
      </c>
      <c r="C29">
        <v>45680</v>
      </c>
      <c r="D29">
        <v>22260</v>
      </c>
      <c r="E29">
        <v>52100</v>
      </c>
      <c r="F29">
        <v>61720</v>
      </c>
      <c r="I29" s="17" t="s">
        <v>146</v>
      </c>
      <c r="J29" s="17">
        <v>25377335463.384766</v>
      </c>
      <c r="K29" s="17">
        <v>5</v>
      </c>
      <c r="L29" s="17">
        <v>5075467092.6769533</v>
      </c>
      <c r="M29" s="17">
        <v>2.2942730484657372</v>
      </c>
      <c r="N29" s="20">
        <v>4.2979082826706469E-2</v>
      </c>
      <c r="O29" s="17">
        <v>2.2161292007275222</v>
      </c>
    </row>
    <row r="30" spans="1:15" x14ac:dyDescent="0.3">
      <c r="A30">
        <v>55610</v>
      </c>
      <c r="B30">
        <v>47740</v>
      </c>
      <c r="C30">
        <v>59930</v>
      </c>
      <c r="D30">
        <v>57470</v>
      </c>
      <c r="E30">
        <v>104960</v>
      </c>
      <c r="F30">
        <v>14830</v>
      </c>
      <c r="I30" s="17" t="s">
        <v>147</v>
      </c>
      <c r="J30" s="17">
        <v>974267517</v>
      </c>
      <c r="K30" s="17">
        <v>4404</v>
      </c>
      <c r="L30" s="17">
        <v>2212233237.0469594</v>
      </c>
      <c r="M30" s="17"/>
      <c r="N30" s="17"/>
      <c r="O30" s="17"/>
    </row>
    <row r="31" spans="1:15" x14ac:dyDescent="0.3">
      <c r="A31">
        <v>53730</v>
      </c>
      <c r="B31">
        <v>26620</v>
      </c>
      <c r="C31">
        <v>42210</v>
      </c>
      <c r="D31">
        <v>98540</v>
      </c>
      <c r="E31">
        <v>65400</v>
      </c>
      <c r="F31">
        <v>43190</v>
      </c>
      <c r="I31" s="17"/>
      <c r="J31" s="17"/>
      <c r="K31" s="17"/>
      <c r="L31" s="17"/>
      <c r="M31" s="17"/>
      <c r="N31" s="17"/>
      <c r="O31" s="17"/>
    </row>
    <row r="32" spans="1:15" ht="15" thickBot="1" x14ac:dyDescent="0.35">
      <c r="A32">
        <v>86330</v>
      </c>
      <c r="B32">
        <v>10810</v>
      </c>
      <c r="C32">
        <v>138720</v>
      </c>
      <c r="D32">
        <v>51510</v>
      </c>
      <c r="E32">
        <v>44870</v>
      </c>
      <c r="F32">
        <v>22310</v>
      </c>
      <c r="I32" s="18" t="s">
        <v>148</v>
      </c>
      <c r="J32" s="18">
        <v>976805251</v>
      </c>
      <c r="K32" s="18">
        <v>4409</v>
      </c>
      <c r="L32" s="18"/>
      <c r="M32" s="18"/>
      <c r="N32" s="18"/>
      <c r="O32" s="18"/>
    </row>
    <row r="33" spans="1:12" x14ac:dyDescent="0.3">
      <c r="A33">
        <v>74280</v>
      </c>
      <c r="B33">
        <v>41970</v>
      </c>
      <c r="C33">
        <v>20730</v>
      </c>
      <c r="D33">
        <v>21330</v>
      </c>
      <c r="E33">
        <v>44490</v>
      </c>
      <c r="F33">
        <v>27130</v>
      </c>
    </row>
    <row r="34" spans="1:12" x14ac:dyDescent="0.3">
      <c r="A34">
        <v>136750</v>
      </c>
      <c r="B34">
        <v>97130</v>
      </c>
      <c r="C34">
        <v>29260</v>
      </c>
      <c r="D34">
        <v>178750</v>
      </c>
      <c r="E34">
        <v>17020</v>
      </c>
      <c r="F34">
        <v>20880</v>
      </c>
    </row>
    <row r="35" spans="1:12" x14ac:dyDescent="0.3">
      <c r="A35">
        <v>63470</v>
      </c>
      <c r="B35">
        <v>47880</v>
      </c>
      <c r="C35">
        <v>103120</v>
      </c>
      <c r="D35">
        <v>28100</v>
      </c>
      <c r="E35">
        <v>98240</v>
      </c>
      <c r="F35">
        <v>190330</v>
      </c>
      <c r="I35" t="s">
        <v>82</v>
      </c>
      <c r="J35">
        <v>0.05</v>
      </c>
    </row>
    <row r="36" spans="1:12" x14ac:dyDescent="0.3">
      <c r="A36">
        <v>82680</v>
      </c>
      <c r="B36">
        <v>59060</v>
      </c>
      <c r="C36">
        <v>81890</v>
      </c>
      <c r="D36">
        <v>98880</v>
      </c>
      <c r="E36">
        <v>55770</v>
      </c>
      <c r="F36">
        <v>187220</v>
      </c>
    </row>
    <row r="37" spans="1:12" x14ac:dyDescent="0.3">
      <c r="A37">
        <v>67810</v>
      </c>
      <c r="B37">
        <v>168230</v>
      </c>
      <c r="C37">
        <v>106500</v>
      </c>
      <c r="D37">
        <v>86280</v>
      </c>
      <c r="E37">
        <v>20960</v>
      </c>
      <c r="F37">
        <v>199990</v>
      </c>
      <c r="I37" t="s">
        <v>154</v>
      </c>
    </row>
    <row r="38" spans="1:12" x14ac:dyDescent="0.3">
      <c r="A38">
        <v>45580</v>
      </c>
      <c r="B38">
        <v>29330</v>
      </c>
      <c r="C38">
        <v>26320</v>
      </c>
      <c r="D38">
        <v>28580</v>
      </c>
      <c r="E38">
        <v>42330</v>
      </c>
      <c r="F38">
        <v>21530</v>
      </c>
    </row>
    <row r="39" spans="1:12" x14ac:dyDescent="0.3">
      <c r="A39">
        <v>28860</v>
      </c>
      <c r="B39">
        <v>65000</v>
      </c>
      <c r="C39">
        <v>46680</v>
      </c>
      <c r="D39">
        <v>196360</v>
      </c>
      <c r="E39">
        <v>21870</v>
      </c>
      <c r="F39">
        <v>88650</v>
      </c>
      <c r="I39" s="11" t="s">
        <v>105</v>
      </c>
    </row>
    <row r="40" spans="1:12" x14ac:dyDescent="0.3">
      <c r="A40">
        <v>43060</v>
      </c>
      <c r="B40">
        <v>55070</v>
      </c>
      <c r="C40">
        <v>22380</v>
      </c>
      <c r="D40">
        <v>43320</v>
      </c>
      <c r="E40">
        <v>59850</v>
      </c>
      <c r="F40">
        <v>59400</v>
      </c>
    </row>
    <row r="41" spans="1:12" x14ac:dyDescent="0.3">
      <c r="A41">
        <v>28180</v>
      </c>
      <c r="B41">
        <v>133480</v>
      </c>
      <c r="C41">
        <v>86860</v>
      </c>
      <c r="D41">
        <v>110310</v>
      </c>
      <c r="E41">
        <v>55610</v>
      </c>
      <c r="F41">
        <v>27930</v>
      </c>
      <c r="I41" t="s">
        <v>191</v>
      </c>
    </row>
    <row r="42" spans="1:12" x14ac:dyDescent="0.3">
      <c r="A42">
        <v>23770</v>
      </c>
      <c r="B42">
        <v>39780</v>
      </c>
      <c r="C42">
        <v>23250</v>
      </c>
      <c r="D42">
        <v>56770</v>
      </c>
      <c r="E42">
        <v>81200</v>
      </c>
      <c r="F42">
        <v>79180</v>
      </c>
    </row>
    <row r="43" spans="1:12" x14ac:dyDescent="0.3">
      <c r="A43">
        <v>168850</v>
      </c>
      <c r="B43">
        <v>53990</v>
      </c>
      <c r="C43">
        <v>30720</v>
      </c>
      <c r="D43">
        <v>20080</v>
      </c>
      <c r="E43">
        <v>74120</v>
      </c>
      <c r="F43">
        <v>39200</v>
      </c>
    </row>
    <row r="44" spans="1:12" x14ac:dyDescent="0.3">
      <c r="A44">
        <v>28750</v>
      </c>
      <c r="B44">
        <v>54870</v>
      </c>
      <c r="C44">
        <v>36900</v>
      </c>
      <c r="D44">
        <v>44400</v>
      </c>
      <c r="E44">
        <v>53040</v>
      </c>
      <c r="F44">
        <v>34790</v>
      </c>
    </row>
    <row r="45" spans="1:12" x14ac:dyDescent="0.3">
      <c r="A45">
        <v>25340</v>
      </c>
      <c r="B45">
        <v>10910</v>
      </c>
      <c r="C45">
        <v>27560</v>
      </c>
      <c r="D45">
        <v>54100</v>
      </c>
      <c r="E45">
        <v>63970</v>
      </c>
      <c r="F45">
        <v>134960</v>
      </c>
    </row>
    <row r="46" spans="1:12" x14ac:dyDescent="0.3">
      <c r="A46">
        <v>32940</v>
      </c>
      <c r="B46">
        <v>47710</v>
      </c>
      <c r="C46">
        <v>59160</v>
      </c>
      <c r="D46">
        <v>119570</v>
      </c>
      <c r="E46">
        <v>42580</v>
      </c>
      <c r="F46">
        <v>32100</v>
      </c>
    </row>
    <row r="47" spans="1:12" x14ac:dyDescent="0.3">
      <c r="A47">
        <v>74460</v>
      </c>
      <c r="B47">
        <v>191610</v>
      </c>
      <c r="C47">
        <v>65530</v>
      </c>
      <c r="D47">
        <v>50980</v>
      </c>
      <c r="E47">
        <v>43350</v>
      </c>
      <c r="F47">
        <v>65020</v>
      </c>
    </row>
    <row r="48" spans="1:12" x14ac:dyDescent="0.3">
      <c r="A48">
        <v>47680</v>
      </c>
      <c r="B48">
        <v>28630</v>
      </c>
      <c r="C48">
        <v>48760</v>
      </c>
      <c r="D48">
        <v>48780</v>
      </c>
      <c r="E48">
        <v>31490</v>
      </c>
      <c r="F48">
        <v>54820</v>
      </c>
      <c r="H48" s="17" t="s">
        <v>188</v>
      </c>
      <c r="I48" s="17">
        <v>246</v>
      </c>
      <c r="J48" s="17">
        <v>16177320</v>
      </c>
      <c r="K48" s="17">
        <v>65761.463414634141</v>
      </c>
      <c r="L48" s="17">
        <v>2133971850.9109011</v>
      </c>
    </row>
    <row r="49" spans="1:14" ht="15" thickBot="1" x14ac:dyDescent="0.35">
      <c r="A49">
        <v>54730</v>
      </c>
      <c r="B49">
        <v>21440</v>
      </c>
      <c r="C49">
        <v>59140</v>
      </c>
      <c r="D49">
        <v>104220</v>
      </c>
      <c r="E49">
        <v>52280</v>
      </c>
      <c r="F49">
        <v>12000</v>
      </c>
      <c r="H49" s="18" t="s">
        <v>189</v>
      </c>
      <c r="I49" s="18">
        <v>396</v>
      </c>
      <c r="J49" s="18">
        <v>25411980</v>
      </c>
      <c r="K49" s="18">
        <v>64171.666666666664</v>
      </c>
      <c r="L49" s="18">
        <v>2372178638.2278481</v>
      </c>
    </row>
    <row r="50" spans="1:14" x14ac:dyDescent="0.3">
      <c r="A50">
        <v>54840</v>
      </c>
      <c r="B50">
        <v>28670</v>
      </c>
      <c r="C50">
        <v>23890</v>
      </c>
      <c r="D50">
        <v>137440</v>
      </c>
      <c r="E50">
        <v>25530</v>
      </c>
      <c r="F50">
        <v>63490</v>
      </c>
    </row>
    <row r="51" spans="1:14" x14ac:dyDescent="0.3">
      <c r="A51">
        <v>20610</v>
      </c>
      <c r="B51">
        <v>66670</v>
      </c>
      <c r="C51">
        <v>22670</v>
      </c>
      <c r="D51">
        <v>24360</v>
      </c>
      <c r="E51">
        <v>179240</v>
      </c>
      <c r="F51">
        <v>99850</v>
      </c>
    </row>
    <row r="52" spans="1:14" ht="15" thickBot="1" x14ac:dyDescent="0.35">
      <c r="A52">
        <v>31170</v>
      </c>
      <c r="B52">
        <v>50030</v>
      </c>
      <c r="C52">
        <v>39310</v>
      </c>
      <c r="D52">
        <v>23800</v>
      </c>
      <c r="E52">
        <v>46780</v>
      </c>
      <c r="F52">
        <v>26570</v>
      </c>
      <c r="H52" t="s">
        <v>138</v>
      </c>
    </row>
    <row r="53" spans="1:14" x14ac:dyDescent="0.3">
      <c r="A53">
        <v>174260</v>
      </c>
      <c r="B53">
        <v>23670</v>
      </c>
      <c r="C53">
        <v>30720</v>
      </c>
      <c r="D53">
        <v>194310</v>
      </c>
      <c r="E53">
        <v>42940</v>
      </c>
      <c r="F53">
        <v>53040</v>
      </c>
      <c r="H53" s="19" t="s">
        <v>139</v>
      </c>
      <c r="I53" s="19" t="s">
        <v>140</v>
      </c>
      <c r="J53" s="19" t="s">
        <v>141</v>
      </c>
      <c r="K53" s="19" t="s">
        <v>142</v>
      </c>
      <c r="L53" s="19" t="s">
        <v>143</v>
      </c>
      <c r="M53" s="19" t="s">
        <v>144</v>
      </c>
      <c r="N53" s="19" t="s">
        <v>145</v>
      </c>
    </row>
    <row r="54" spans="1:14" x14ac:dyDescent="0.3">
      <c r="A54">
        <v>25700</v>
      </c>
      <c r="B54">
        <v>41050</v>
      </c>
      <c r="C54">
        <v>64340</v>
      </c>
      <c r="D54">
        <v>76440</v>
      </c>
      <c r="E54">
        <v>55930</v>
      </c>
      <c r="F54">
        <v>23510</v>
      </c>
      <c r="H54" s="17" t="s">
        <v>146</v>
      </c>
      <c r="I54" s="17">
        <v>25377335463.384766</v>
      </c>
      <c r="J54" s="17">
        <v>5</v>
      </c>
      <c r="K54" s="17">
        <v>5075467092.6769533</v>
      </c>
      <c r="L54" s="17">
        <v>2.2942730484657372</v>
      </c>
      <c r="M54" s="17">
        <v>4.2979082826706469E-2</v>
      </c>
      <c r="N54" s="17">
        <v>2.2161292007275222</v>
      </c>
    </row>
    <row r="55" spans="1:14" x14ac:dyDescent="0.3">
      <c r="A55">
        <v>78470</v>
      </c>
      <c r="B55">
        <v>96790</v>
      </c>
      <c r="C55">
        <v>23400</v>
      </c>
      <c r="D55">
        <v>54060</v>
      </c>
      <c r="E55">
        <v>76550</v>
      </c>
      <c r="F55">
        <v>40510</v>
      </c>
      <c r="H55" s="17" t="s">
        <v>147</v>
      </c>
      <c r="I55" s="17">
        <v>9742675175954.8086</v>
      </c>
      <c r="J55" s="17">
        <v>4404</v>
      </c>
      <c r="K55" s="17">
        <v>2212233237.0469594</v>
      </c>
      <c r="L55" s="17"/>
      <c r="M55" s="17"/>
      <c r="N55" s="17"/>
    </row>
    <row r="56" spans="1:14" x14ac:dyDescent="0.3">
      <c r="A56">
        <v>24320</v>
      </c>
      <c r="B56">
        <v>56170</v>
      </c>
      <c r="C56">
        <v>21760</v>
      </c>
      <c r="D56">
        <v>89380</v>
      </c>
      <c r="E56">
        <v>174650</v>
      </c>
      <c r="F56">
        <v>48050</v>
      </c>
      <c r="H56" s="17"/>
      <c r="I56" s="17"/>
      <c r="J56" s="17"/>
      <c r="K56" s="17"/>
      <c r="L56" s="17"/>
      <c r="M56" s="17"/>
      <c r="N56" s="17"/>
    </row>
    <row r="57" spans="1:14" ht="15" thickBot="1" x14ac:dyDescent="0.35">
      <c r="A57">
        <v>55610</v>
      </c>
      <c r="B57">
        <v>28970</v>
      </c>
      <c r="C57">
        <v>175840</v>
      </c>
      <c r="D57">
        <v>28090</v>
      </c>
      <c r="E57">
        <v>108200</v>
      </c>
      <c r="F57">
        <v>28860</v>
      </c>
      <c r="H57" s="18" t="s">
        <v>148</v>
      </c>
      <c r="I57" s="18">
        <v>9768052511418.1934</v>
      </c>
      <c r="J57" s="18">
        <v>4409</v>
      </c>
      <c r="K57" s="18"/>
      <c r="L57" s="18"/>
      <c r="M57" s="18"/>
      <c r="N57" s="18"/>
    </row>
    <row r="58" spans="1:14" x14ac:dyDescent="0.3">
      <c r="A58">
        <v>53730</v>
      </c>
      <c r="B58">
        <v>59680</v>
      </c>
      <c r="C58">
        <v>44850</v>
      </c>
      <c r="D58">
        <v>56890</v>
      </c>
      <c r="E58">
        <v>49680</v>
      </c>
      <c r="F58">
        <v>96020</v>
      </c>
    </row>
    <row r="59" spans="1:14" x14ac:dyDescent="0.3">
      <c r="A59">
        <v>86330</v>
      </c>
      <c r="B59">
        <v>75100</v>
      </c>
      <c r="C59">
        <v>160150</v>
      </c>
      <c r="D59">
        <v>29770</v>
      </c>
      <c r="E59">
        <v>57140</v>
      </c>
      <c r="F59">
        <v>25790</v>
      </c>
    </row>
    <row r="60" spans="1:14" x14ac:dyDescent="0.3">
      <c r="A60">
        <v>74280</v>
      </c>
      <c r="B60">
        <v>46170</v>
      </c>
      <c r="C60">
        <v>96130</v>
      </c>
      <c r="D60">
        <v>40250</v>
      </c>
      <c r="E60">
        <v>25520</v>
      </c>
      <c r="F60">
        <v>83810</v>
      </c>
    </row>
    <row r="61" spans="1:14" x14ac:dyDescent="0.3">
      <c r="A61">
        <v>136750</v>
      </c>
      <c r="B61">
        <v>26470</v>
      </c>
      <c r="C61">
        <v>34640</v>
      </c>
      <c r="D61">
        <v>37850</v>
      </c>
      <c r="E61">
        <v>68330</v>
      </c>
      <c r="F61">
        <v>26590</v>
      </c>
    </row>
    <row r="62" spans="1:14" x14ac:dyDescent="0.3">
      <c r="A62">
        <v>63470</v>
      </c>
      <c r="B62">
        <v>63230</v>
      </c>
      <c r="C62">
        <v>89430</v>
      </c>
      <c r="D62">
        <v>108540</v>
      </c>
      <c r="E62">
        <v>105120</v>
      </c>
      <c r="F62">
        <v>66460</v>
      </c>
    </row>
    <row r="63" spans="1:14" x14ac:dyDescent="0.3">
      <c r="A63">
        <v>82680</v>
      </c>
      <c r="B63">
        <v>21870</v>
      </c>
      <c r="C63">
        <v>48690</v>
      </c>
      <c r="D63">
        <v>120310</v>
      </c>
      <c r="E63">
        <v>20960</v>
      </c>
      <c r="F63">
        <v>10090</v>
      </c>
    </row>
    <row r="64" spans="1:14" x14ac:dyDescent="0.3">
      <c r="A64">
        <v>67810</v>
      </c>
      <c r="B64">
        <v>37480</v>
      </c>
      <c r="C64">
        <v>39830</v>
      </c>
      <c r="D64">
        <v>29660</v>
      </c>
      <c r="E64">
        <v>70940</v>
      </c>
      <c r="F64">
        <v>46800</v>
      </c>
    </row>
    <row r="65" spans="1:6" x14ac:dyDescent="0.3">
      <c r="A65">
        <v>45580</v>
      </c>
      <c r="B65">
        <v>39770</v>
      </c>
      <c r="C65">
        <v>115100</v>
      </c>
      <c r="D65">
        <v>99910</v>
      </c>
      <c r="E65">
        <v>66740</v>
      </c>
      <c r="F65">
        <v>104750</v>
      </c>
    </row>
    <row r="66" spans="1:6" x14ac:dyDescent="0.3">
      <c r="A66">
        <v>28860</v>
      </c>
      <c r="B66">
        <v>53210</v>
      </c>
      <c r="C66">
        <v>80950</v>
      </c>
      <c r="D66">
        <v>53900</v>
      </c>
      <c r="E66">
        <v>45340</v>
      </c>
      <c r="F66">
        <v>61800</v>
      </c>
    </row>
    <row r="67" spans="1:6" x14ac:dyDescent="0.3">
      <c r="A67">
        <v>43060</v>
      </c>
      <c r="B67">
        <v>26600</v>
      </c>
      <c r="C67">
        <v>26960</v>
      </c>
      <c r="D67">
        <v>44040</v>
      </c>
      <c r="E67">
        <v>178610</v>
      </c>
      <c r="F67">
        <v>16010</v>
      </c>
    </row>
    <row r="68" spans="1:6" x14ac:dyDescent="0.3">
      <c r="A68">
        <v>28180</v>
      </c>
      <c r="B68">
        <v>33750</v>
      </c>
      <c r="C68">
        <v>67550</v>
      </c>
      <c r="D68">
        <v>51300</v>
      </c>
      <c r="E68">
        <v>36690</v>
      </c>
      <c r="F68">
        <v>176390</v>
      </c>
    </row>
    <row r="69" spans="1:6" x14ac:dyDescent="0.3">
      <c r="A69">
        <v>23770</v>
      </c>
      <c r="B69">
        <v>22690</v>
      </c>
      <c r="C69">
        <v>93550</v>
      </c>
      <c r="D69">
        <v>20900</v>
      </c>
      <c r="E69">
        <v>46140</v>
      </c>
      <c r="F69">
        <v>116910</v>
      </c>
    </row>
    <row r="70" spans="1:6" x14ac:dyDescent="0.3">
      <c r="A70">
        <v>168850</v>
      </c>
      <c r="B70">
        <v>17900</v>
      </c>
      <c r="C70">
        <v>24760</v>
      </c>
      <c r="D70">
        <v>26930</v>
      </c>
      <c r="E70">
        <v>40780</v>
      </c>
      <c r="F70">
        <v>25060</v>
      </c>
    </row>
    <row r="71" spans="1:6" x14ac:dyDescent="0.3">
      <c r="A71">
        <v>28750</v>
      </c>
      <c r="B71">
        <v>51310</v>
      </c>
      <c r="C71">
        <v>45220</v>
      </c>
      <c r="D71">
        <v>95260</v>
      </c>
      <c r="E71">
        <v>23620</v>
      </c>
      <c r="F71">
        <v>50940</v>
      </c>
    </row>
    <row r="72" spans="1:6" x14ac:dyDescent="0.3">
      <c r="A72">
        <v>25340</v>
      </c>
      <c r="B72">
        <v>63060</v>
      </c>
      <c r="C72">
        <v>48100</v>
      </c>
      <c r="D72">
        <v>52370</v>
      </c>
      <c r="E72">
        <v>40840</v>
      </c>
      <c r="F72">
        <v>25590</v>
      </c>
    </row>
    <row r="73" spans="1:6" x14ac:dyDescent="0.3">
      <c r="A73">
        <v>32940</v>
      </c>
      <c r="B73">
        <v>47870</v>
      </c>
      <c r="C73">
        <v>180410</v>
      </c>
      <c r="D73">
        <v>29110</v>
      </c>
      <c r="E73">
        <v>41980</v>
      </c>
      <c r="F73">
        <v>51750</v>
      </c>
    </row>
    <row r="74" spans="1:6" x14ac:dyDescent="0.3">
      <c r="A74">
        <v>74460</v>
      </c>
      <c r="B74">
        <v>188800</v>
      </c>
      <c r="C74">
        <v>25460</v>
      </c>
      <c r="D74">
        <v>20280</v>
      </c>
      <c r="E74">
        <v>190490</v>
      </c>
      <c r="F74">
        <v>31620</v>
      </c>
    </row>
    <row r="75" spans="1:6" x14ac:dyDescent="0.3">
      <c r="A75">
        <v>47680</v>
      </c>
      <c r="B75">
        <v>23390</v>
      </c>
      <c r="C75">
        <v>178610</v>
      </c>
      <c r="D75">
        <v>99800</v>
      </c>
      <c r="E75">
        <v>52080</v>
      </c>
      <c r="F75">
        <v>27950</v>
      </c>
    </row>
    <row r="76" spans="1:6" x14ac:dyDescent="0.3">
      <c r="A76">
        <v>54730</v>
      </c>
      <c r="B76">
        <v>24390</v>
      </c>
      <c r="C76">
        <v>42300</v>
      </c>
      <c r="D76">
        <v>12320</v>
      </c>
      <c r="E76">
        <v>152020</v>
      </c>
      <c r="F76">
        <v>23320</v>
      </c>
    </row>
    <row r="77" spans="1:6" x14ac:dyDescent="0.3">
      <c r="A77">
        <v>54840</v>
      </c>
      <c r="B77">
        <v>88370</v>
      </c>
      <c r="C77">
        <v>90710</v>
      </c>
      <c r="D77">
        <v>39190</v>
      </c>
      <c r="E77">
        <v>80080</v>
      </c>
      <c r="F77">
        <v>25190</v>
      </c>
    </row>
    <row r="78" spans="1:6" x14ac:dyDescent="0.3">
      <c r="A78">
        <v>20610</v>
      </c>
      <c r="B78">
        <v>53430</v>
      </c>
      <c r="C78">
        <v>38940</v>
      </c>
      <c r="D78">
        <v>189470</v>
      </c>
      <c r="E78">
        <v>13930</v>
      </c>
      <c r="F78">
        <v>29730</v>
      </c>
    </row>
    <row r="79" spans="1:6" x14ac:dyDescent="0.3">
      <c r="A79">
        <v>31170</v>
      </c>
      <c r="B79">
        <v>67280</v>
      </c>
      <c r="C79">
        <v>47170</v>
      </c>
      <c r="D79">
        <v>22060</v>
      </c>
      <c r="E79">
        <v>22750</v>
      </c>
      <c r="F79">
        <v>78800</v>
      </c>
    </row>
    <row r="80" spans="1:6" x14ac:dyDescent="0.3">
      <c r="A80">
        <v>174260</v>
      </c>
      <c r="B80">
        <v>48500</v>
      </c>
      <c r="C80">
        <v>74060</v>
      </c>
      <c r="D80">
        <v>22930</v>
      </c>
      <c r="E80">
        <v>92410</v>
      </c>
      <c r="F80">
        <v>131940</v>
      </c>
    </row>
    <row r="81" spans="1:6" x14ac:dyDescent="0.3">
      <c r="A81">
        <v>25700</v>
      </c>
      <c r="B81">
        <v>99360</v>
      </c>
      <c r="C81">
        <v>115570</v>
      </c>
      <c r="D81">
        <v>20140</v>
      </c>
      <c r="E81">
        <v>32950</v>
      </c>
      <c r="F81">
        <v>24040</v>
      </c>
    </row>
    <row r="82" spans="1:6" x14ac:dyDescent="0.3">
      <c r="A82">
        <v>78470</v>
      </c>
      <c r="B82">
        <v>25710</v>
      </c>
      <c r="C82">
        <v>54600</v>
      </c>
      <c r="D82">
        <v>34190</v>
      </c>
      <c r="E82">
        <v>190380</v>
      </c>
      <c r="F82">
        <v>50030</v>
      </c>
    </row>
    <row r="83" spans="1:6" x14ac:dyDescent="0.3">
      <c r="B83">
        <v>61420</v>
      </c>
      <c r="C83">
        <v>40890</v>
      </c>
      <c r="D83">
        <v>53760</v>
      </c>
      <c r="E83">
        <v>35390</v>
      </c>
      <c r="F83">
        <v>127420</v>
      </c>
    </row>
    <row r="84" spans="1:6" x14ac:dyDescent="0.3">
      <c r="B84">
        <v>59930</v>
      </c>
      <c r="C84">
        <v>166270</v>
      </c>
      <c r="D84">
        <v>195450</v>
      </c>
      <c r="E84">
        <v>193280</v>
      </c>
      <c r="F84">
        <v>199730</v>
      </c>
    </row>
    <row r="85" spans="1:6" x14ac:dyDescent="0.3">
      <c r="B85">
        <v>29090</v>
      </c>
      <c r="C85">
        <v>26420</v>
      </c>
      <c r="D85">
        <v>53810</v>
      </c>
      <c r="E85">
        <v>104470</v>
      </c>
      <c r="F85">
        <v>68610</v>
      </c>
    </row>
    <row r="86" spans="1:6" x14ac:dyDescent="0.3">
      <c r="B86">
        <v>26700</v>
      </c>
      <c r="C86">
        <v>68110</v>
      </c>
      <c r="D86">
        <v>98840</v>
      </c>
      <c r="E86">
        <v>67990</v>
      </c>
      <c r="F86">
        <v>23230</v>
      </c>
    </row>
    <row r="87" spans="1:6" x14ac:dyDescent="0.3">
      <c r="B87">
        <v>41930</v>
      </c>
      <c r="C87">
        <v>26860</v>
      </c>
      <c r="D87">
        <v>134580</v>
      </c>
      <c r="E87">
        <v>96370</v>
      </c>
      <c r="F87">
        <v>99570</v>
      </c>
    </row>
    <row r="88" spans="1:6" x14ac:dyDescent="0.3">
      <c r="B88">
        <v>26610</v>
      </c>
      <c r="C88">
        <v>35050</v>
      </c>
      <c r="D88">
        <v>24060</v>
      </c>
      <c r="E88">
        <v>69620</v>
      </c>
      <c r="F88">
        <v>36600</v>
      </c>
    </row>
    <row r="89" spans="1:6" x14ac:dyDescent="0.3">
      <c r="B89">
        <v>32980</v>
      </c>
      <c r="C89">
        <v>53260</v>
      </c>
      <c r="D89">
        <v>187400</v>
      </c>
      <c r="E89">
        <v>50330</v>
      </c>
      <c r="F89">
        <v>25140</v>
      </c>
    </row>
    <row r="90" spans="1:6" x14ac:dyDescent="0.3">
      <c r="B90">
        <v>29350</v>
      </c>
      <c r="C90">
        <v>38330</v>
      </c>
      <c r="D90">
        <v>100960</v>
      </c>
      <c r="E90">
        <v>53800</v>
      </c>
      <c r="F90">
        <v>50560</v>
      </c>
    </row>
    <row r="91" spans="1:6" x14ac:dyDescent="0.3">
      <c r="B91">
        <v>154270</v>
      </c>
      <c r="C91">
        <v>47790</v>
      </c>
      <c r="D91">
        <v>54730</v>
      </c>
      <c r="E91">
        <v>50870</v>
      </c>
      <c r="F91">
        <v>27030</v>
      </c>
    </row>
    <row r="92" spans="1:6" x14ac:dyDescent="0.3">
      <c r="B92">
        <v>40110</v>
      </c>
      <c r="C92">
        <v>17060</v>
      </c>
      <c r="D92">
        <v>27030</v>
      </c>
      <c r="E92">
        <v>29910</v>
      </c>
      <c r="F92">
        <v>25150</v>
      </c>
    </row>
    <row r="93" spans="1:6" x14ac:dyDescent="0.3">
      <c r="B93">
        <v>190940</v>
      </c>
      <c r="C93">
        <v>163070</v>
      </c>
      <c r="D93">
        <v>62200</v>
      </c>
      <c r="E93">
        <v>68250</v>
      </c>
      <c r="F93">
        <v>65780</v>
      </c>
    </row>
    <row r="94" spans="1:6" x14ac:dyDescent="0.3">
      <c r="B94">
        <v>102480</v>
      </c>
      <c r="C94">
        <v>107610</v>
      </c>
      <c r="D94">
        <v>44240</v>
      </c>
      <c r="E94">
        <v>22690</v>
      </c>
      <c r="F94">
        <v>53460</v>
      </c>
    </row>
    <row r="95" spans="1:6" x14ac:dyDescent="0.3">
      <c r="B95">
        <v>24960</v>
      </c>
      <c r="C95">
        <v>41940</v>
      </c>
      <c r="D95">
        <v>132450</v>
      </c>
      <c r="E95">
        <v>63470</v>
      </c>
      <c r="F95">
        <v>29360</v>
      </c>
    </row>
    <row r="96" spans="1:6" x14ac:dyDescent="0.3">
      <c r="B96">
        <v>26450</v>
      </c>
      <c r="C96">
        <v>23560</v>
      </c>
      <c r="D96">
        <v>136640</v>
      </c>
      <c r="E96">
        <v>34520</v>
      </c>
      <c r="F96">
        <v>170480</v>
      </c>
    </row>
    <row r="97" spans="2:6" x14ac:dyDescent="0.3">
      <c r="B97">
        <v>23410</v>
      </c>
      <c r="C97">
        <v>142750</v>
      </c>
      <c r="D97">
        <v>50210</v>
      </c>
      <c r="E97">
        <v>43170</v>
      </c>
      <c r="F97">
        <v>22900</v>
      </c>
    </row>
    <row r="98" spans="2:6" x14ac:dyDescent="0.3">
      <c r="B98">
        <v>22930</v>
      </c>
      <c r="C98">
        <v>52040</v>
      </c>
      <c r="D98">
        <v>51260</v>
      </c>
      <c r="E98">
        <v>20240</v>
      </c>
      <c r="F98">
        <v>102520</v>
      </c>
    </row>
    <row r="99" spans="2:6" x14ac:dyDescent="0.3">
      <c r="B99">
        <v>87260</v>
      </c>
      <c r="C99">
        <v>41710</v>
      </c>
      <c r="D99">
        <v>102390</v>
      </c>
      <c r="E99">
        <v>39290</v>
      </c>
      <c r="F99">
        <v>22350</v>
      </c>
    </row>
    <row r="100" spans="2:6" x14ac:dyDescent="0.3">
      <c r="B100">
        <v>40110</v>
      </c>
      <c r="C100">
        <v>135820</v>
      </c>
      <c r="D100">
        <v>72600</v>
      </c>
      <c r="E100">
        <v>68040</v>
      </c>
      <c r="F100">
        <v>18590</v>
      </c>
    </row>
    <row r="101" spans="2:6" x14ac:dyDescent="0.3">
      <c r="B101">
        <v>30220</v>
      </c>
      <c r="C101">
        <v>97050</v>
      </c>
      <c r="D101">
        <v>96190</v>
      </c>
      <c r="E101">
        <v>87890</v>
      </c>
      <c r="F101">
        <v>51710</v>
      </c>
    </row>
    <row r="102" spans="2:6" x14ac:dyDescent="0.3">
      <c r="B102">
        <v>34410</v>
      </c>
      <c r="C102">
        <v>103250</v>
      </c>
      <c r="D102">
        <v>106730</v>
      </c>
      <c r="E102">
        <v>29110</v>
      </c>
      <c r="F102">
        <v>25170</v>
      </c>
    </row>
    <row r="103" spans="2:6" x14ac:dyDescent="0.3">
      <c r="B103">
        <v>54540</v>
      </c>
      <c r="C103">
        <v>34520</v>
      </c>
      <c r="D103">
        <v>20420</v>
      </c>
      <c r="E103">
        <v>194360</v>
      </c>
      <c r="F103">
        <v>182650</v>
      </c>
    </row>
    <row r="104" spans="2:6" x14ac:dyDescent="0.3">
      <c r="B104">
        <v>41570</v>
      </c>
      <c r="C104">
        <v>22700</v>
      </c>
      <c r="D104">
        <v>51630</v>
      </c>
      <c r="E104">
        <v>168720</v>
      </c>
      <c r="F104">
        <v>135770</v>
      </c>
    </row>
    <row r="105" spans="2:6" x14ac:dyDescent="0.3">
      <c r="B105">
        <v>40140</v>
      </c>
      <c r="C105">
        <v>36330</v>
      </c>
      <c r="D105">
        <v>181720</v>
      </c>
      <c r="E105">
        <v>34850</v>
      </c>
      <c r="F105">
        <v>187890</v>
      </c>
    </row>
    <row r="106" spans="2:6" x14ac:dyDescent="0.3">
      <c r="B106">
        <v>59150</v>
      </c>
      <c r="C106">
        <v>139730</v>
      </c>
      <c r="D106">
        <v>57440</v>
      </c>
      <c r="E106">
        <v>32300</v>
      </c>
      <c r="F106">
        <v>198470</v>
      </c>
    </row>
    <row r="107" spans="2:6" x14ac:dyDescent="0.3">
      <c r="B107">
        <v>61620</v>
      </c>
      <c r="C107">
        <v>26840</v>
      </c>
      <c r="D107">
        <v>28710</v>
      </c>
      <c r="E107">
        <v>49070</v>
      </c>
      <c r="F107">
        <v>33390</v>
      </c>
    </row>
    <row r="108" spans="2:6" x14ac:dyDescent="0.3">
      <c r="B108">
        <v>76370</v>
      </c>
      <c r="C108">
        <v>26000</v>
      </c>
      <c r="D108">
        <v>169590</v>
      </c>
      <c r="E108">
        <v>23730</v>
      </c>
      <c r="F108">
        <v>180610</v>
      </c>
    </row>
    <row r="109" spans="2:6" x14ac:dyDescent="0.3">
      <c r="B109">
        <v>147560</v>
      </c>
      <c r="C109">
        <v>63470</v>
      </c>
      <c r="D109">
        <v>49630</v>
      </c>
      <c r="E109">
        <v>23260</v>
      </c>
      <c r="F109">
        <v>23720</v>
      </c>
    </row>
    <row r="110" spans="2:6" x14ac:dyDescent="0.3">
      <c r="B110">
        <v>64990</v>
      </c>
      <c r="C110">
        <v>28210</v>
      </c>
      <c r="D110">
        <v>16750</v>
      </c>
      <c r="E110">
        <v>56610</v>
      </c>
      <c r="F110">
        <v>53630</v>
      </c>
    </row>
    <row r="111" spans="2:6" x14ac:dyDescent="0.3">
      <c r="B111">
        <v>33880</v>
      </c>
      <c r="C111">
        <v>88580</v>
      </c>
      <c r="D111">
        <v>25230</v>
      </c>
      <c r="E111">
        <v>52100</v>
      </c>
      <c r="F111">
        <v>13590</v>
      </c>
    </row>
    <row r="112" spans="2:6" x14ac:dyDescent="0.3">
      <c r="B112">
        <v>25010</v>
      </c>
      <c r="C112">
        <v>87220</v>
      </c>
      <c r="D112">
        <v>65670</v>
      </c>
      <c r="E112">
        <v>104960</v>
      </c>
      <c r="F112">
        <v>107930</v>
      </c>
    </row>
    <row r="113" spans="2:6" x14ac:dyDescent="0.3">
      <c r="B113">
        <v>30380</v>
      </c>
      <c r="C113">
        <v>46210</v>
      </c>
      <c r="D113">
        <v>92080</v>
      </c>
      <c r="E113">
        <v>65400</v>
      </c>
      <c r="F113">
        <v>66510</v>
      </c>
    </row>
    <row r="114" spans="2:6" x14ac:dyDescent="0.3">
      <c r="B114">
        <v>43120</v>
      </c>
      <c r="C114">
        <v>45080</v>
      </c>
      <c r="D114">
        <v>45590</v>
      </c>
      <c r="E114">
        <v>44870</v>
      </c>
      <c r="F114">
        <v>53010</v>
      </c>
    </row>
    <row r="115" spans="2:6" x14ac:dyDescent="0.3">
      <c r="B115">
        <v>28590</v>
      </c>
      <c r="C115">
        <v>36910</v>
      </c>
      <c r="D115">
        <v>42000</v>
      </c>
      <c r="E115">
        <v>44490</v>
      </c>
      <c r="F115">
        <v>12740</v>
      </c>
    </row>
    <row r="116" spans="2:6" x14ac:dyDescent="0.3">
      <c r="B116">
        <v>53290</v>
      </c>
      <c r="C116">
        <v>47280</v>
      </c>
      <c r="D116">
        <v>32040</v>
      </c>
      <c r="E116">
        <v>17020</v>
      </c>
      <c r="F116">
        <v>86200</v>
      </c>
    </row>
    <row r="117" spans="2:6" x14ac:dyDescent="0.3">
      <c r="B117">
        <v>43250</v>
      </c>
      <c r="C117">
        <v>67820</v>
      </c>
      <c r="D117">
        <v>171810</v>
      </c>
      <c r="E117">
        <v>98240</v>
      </c>
      <c r="F117">
        <v>40350</v>
      </c>
    </row>
    <row r="118" spans="2:6" x14ac:dyDescent="0.3">
      <c r="B118">
        <v>23220</v>
      </c>
      <c r="C118">
        <v>27910</v>
      </c>
      <c r="D118">
        <v>72950</v>
      </c>
      <c r="E118">
        <v>55770</v>
      </c>
      <c r="F118">
        <v>45910</v>
      </c>
    </row>
    <row r="119" spans="2:6" x14ac:dyDescent="0.3">
      <c r="B119">
        <v>20750</v>
      </c>
      <c r="C119">
        <v>42720</v>
      </c>
      <c r="D119">
        <v>23060</v>
      </c>
      <c r="E119">
        <v>20960</v>
      </c>
      <c r="F119">
        <v>48980</v>
      </c>
    </row>
    <row r="120" spans="2:6" x14ac:dyDescent="0.3">
      <c r="B120">
        <v>135030</v>
      </c>
      <c r="C120">
        <v>26100</v>
      </c>
      <c r="D120">
        <v>61320</v>
      </c>
      <c r="E120">
        <v>42330</v>
      </c>
      <c r="F120">
        <v>166060</v>
      </c>
    </row>
    <row r="121" spans="2:6" x14ac:dyDescent="0.3">
      <c r="B121">
        <v>54410</v>
      </c>
      <c r="C121">
        <v>73360</v>
      </c>
      <c r="D121">
        <v>33460</v>
      </c>
      <c r="E121">
        <v>21870</v>
      </c>
      <c r="F121">
        <v>63920</v>
      </c>
    </row>
    <row r="122" spans="2:6" x14ac:dyDescent="0.3">
      <c r="B122">
        <v>52090</v>
      </c>
      <c r="C122">
        <v>44200</v>
      </c>
      <c r="D122">
        <v>108550</v>
      </c>
      <c r="E122">
        <v>59850</v>
      </c>
      <c r="F122">
        <v>88530</v>
      </c>
    </row>
    <row r="123" spans="2:6" x14ac:dyDescent="0.3">
      <c r="B123">
        <v>50100</v>
      </c>
      <c r="C123">
        <v>30330</v>
      </c>
      <c r="D123">
        <v>94390</v>
      </c>
      <c r="E123">
        <v>55610</v>
      </c>
      <c r="F123">
        <v>46390</v>
      </c>
    </row>
    <row r="124" spans="2:6" x14ac:dyDescent="0.3">
      <c r="B124">
        <v>135490</v>
      </c>
      <c r="C124">
        <v>21540</v>
      </c>
      <c r="D124">
        <v>25660</v>
      </c>
      <c r="E124">
        <v>81200</v>
      </c>
      <c r="F124">
        <v>21410</v>
      </c>
    </row>
    <row r="125" spans="2:6" x14ac:dyDescent="0.3">
      <c r="B125">
        <v>29560</v>
      </c>
      <c r="C125">
        <v>46950</v>
      </c>
      <c r="D125">
        <v>199260</v>
      </c>
      <c r="E125">
        <v>74120</v>
      </c>
      <c r="F125">
        <v>46630</v>
      </c>
    </row>
    <row r="126" spans="2:6" x14ac:dyDescent="0.3">
      <c r="B126">
        <v>48090</v>
      </c>
      <c r="C126">
        <v>119160</v>
      </c>
      <c r="D126">
        <v>94190</v>
      </c>
      <c r="E126">
        <v>53040</v>
      </c>
      <c r="F126">
        <v>57680</v>
      </c>
    </row>
    <row r="127" spans="2:6" x14ac:dyDescent="0.3">
      <c r="B127">
        <v>188440</v>
      </c>
      <c r="C127">
        <v>20660</v>
      </c>
      <c r="D127">
        <v>30380</v>
      </c>
      <c r="E127">
        <v>63970</v>
      </c>
      <c r="F127">
        <v>25800</v>
      </c>
    </row>
    <row r="128" spans="2:6" x14ac:dyDescent="0.3">
      <c r="B128">
        <v>74840</v>
      </c>
      <c r="C128">
        <v>27420</v>
      </c>
      <c r="D128">
        <v>30580</v>
      </c>
      <c r="E128">
        <v>42580</v>
      </c>
      <c r="F128">
        <v>58690</v>
      </c>
    </row>
    <row r="129" spans="2:6" x14ac:dyDescent="0.3">
      <c r="B129">
        <v>60740</v>
      </c>
      <c r="C129">
        <v>84630</v>
      </c>
      <c r="D129">
        <v>104530</v>
      </c>
      <c r="E129">
        <v>43350</v>
      </c>
      <c r="F129">
        <v>52950</v>
      </c>
    </row>
    <row r="130" spans="2:6" x14ac:dyDescent="0.3">
      <c r="B130">
        <v>173280</v>
      </c>
      <c r="C130">
        <v>104660</v>
      </c>
      <c r="D130">
        <v>95470</v>
      </c>
      <c r="E130">
        <v>31490</v>
      </c>
      <c r="F130">
        <v>153790</v>
      </c>
    </row>
    <row r="131" spans="2:6" x14ac:dyDescent="0.3">
      <c r="B131">
        <v>27740</v>
      </c>
      <c r="C131">
        <v>29090</v>
      </c>
      <c r="D131">
        <v>137340</v>
      </c>
      <c r="E131">
        <v>52280</v>
      </c>
      <c r="F131">
        <v>78790</v>
      </c>
    </row>
    <row r="132" spans="2:6" x14ac:dyDescent="0.3">
      <c r="B132">
        <v>116310</v>
      </c>
      <c r="C132">
        <v>45990</v>
      </c>
      <c r="D132">
        <v>44250</v>
      </c>
      <c r="E132">
        <v>25530</v>
      </c>
      <c r="F132">
        <v>27600</v>
      </c>
    </row>
    <row r="133" spans="2:6" x14ac:dyDescent="0.3">
      <c r="B133">
        <v>97380</v>
      </c>
      <c r="C133">
        <v>24040</v>
      </c>
      <c r="D133">
        <v>52650</v>
      </c>
      <c r="E133">
        <v>179240</v>
      </c>
      <c r="F133">
        <v>45070</v>
      </c>
    </row>
    <row r="134" spans="2:6" x14ac:dyDescent="0.3">
      <c r="B134">
        <v>28350</v>
      </c>
      <c r="C134">
        <v>102090</v>
      </c>
      <c r="D134">
        <v>62610</v>
      </c>
      <c r="E134">
        <v>46780</v>
      </c>
      <c r="F134">
        <v>54050</v>
      </c>
    </row>
    <row r="135" spans="2:6" x14ac:dyDescent="0.3">
      <c r="B135">
        <v>26130</v>
      </c>
      <c r="C135">
        <v>160320</v>
      </c>
      <c r="D135">
        <v>42980</v>
      </c>
      <c r="E135">
        <v>42940</v>
      </c>
      <c r="F135">
        <v>29360</v>
      </c>
    </row>
    <row r="136" spans="2:6" x14ac:dyDescent="0.3">
      <c r="B136">
        <v>195370</v>
      </c>
      <c r="C136">
        <v>83760</v>
      </c>
      <c r="D136">
        <v>27410</v>
      </c>
      <c r="E136">
        <v>55930</v>
      </c>
      <c r="F136">
        <v>99070</v>
      </c>
    </row>
    <row r="137" spans="2:6" x14ac:dyDescent="0.3">
      <c r="B137">
        <v>23680</v>
      </c>
      <c r="C137">
        <v>86060</v>
      </c>
      <c r="D137">
        <v>93960</v>
      </c>
      <c r="E137">
        <v>76550</v>
      </c>
      <c r="F137">
        <v>24720</v>
      </c>
    </row>
    <row r="138" spans="2:6" x14ac:dyDescent="0.3">
      <c r="B138">
        <v>47390</v>
      </c>
      <c r="C138">
        <v>24300</v>
      </c>
      <c r="D138">
        <v>104000</v>
      </c>
      <c r="E138">
        <v>174650</v>
      </c>
      <c r="F138">
        <v>25440</v>
      </c>
    </row>
    <row r="139" spans="2:6" x14ac:dyDescent="0.3">
      <c r="B139">
        <v>29420</v>
      </c>
      <c r="C139">
        <v>101690</v>
      </c>
      <c r="D139">
        <v>84740</v>
      </c>
      <c r="E139">
        <v>108200</v>
      </c>
      <c r="F139">
        <v>54670</v>
      </c>
    </row>
    <row r="140" spans="2:6" x14ac:dyDescent="0.3">
      <c r="B140">
        <v>49410</v>
      </c>
      <c r="C140">
        <v>40870</v>
      </c>
      <c r="D140">
        <v>20580</v>
      </c>
      <c r="E140">
        <v>49680</v>
      </c>
      <c r="F140">
        <v>52040</v>
      </c>
    </row>
    <row r="141" spans="2:6" x14ac:dyDescent="0.3">
      <c r="B141">
        <v>59020</v>
      </c>
      <c r="C141">
        <v>82370</v>
      </c>
      <c r="D141">
        <v>21770</v>
      </c>
      <c r="E141">
        <v>57140</v>
      </c>
      <c r="F141">
        <v>133410</v>
      </c>
    </row>
    <row r="142" spans="2:6" x14ac:dyDescent="0.3">
      <c r="B142">
        <v>86390</v>
      </c>
      <c r="C142">
        <v>50630</v>
      </c>
      <c r="D142">
        <v>192320</v>
      </c>
      <c r="E142">
        <v>25520</v>
      </c>
      <c r="F142">
        <v>30670</v>
      </c>
    </row>
    <row r="143" spans="2:6" x14ac:dyDescent="0.3">
      <c r="B143">
        <v>27200</v>
      </c>
      <c r="C143">
        <v>57700</v>
      </c>
      <c r="D143">
        <v>195170</v>
      </c>
      <c r="E143">
        <v>68330</v>
      </c>
      <c r="F143">
        <v>27820</v>
      </c>
    </row>
    <row r="144" spans="2:6" x14ac:dyDescent="0.3">
      <c r="B144">
        <v>56050</v>
      </c>
      <c r="C144">
        <v>77560</v>
      </c>
      <c r="D144">
        <v>22320</v>
      </c>
      <c r="E144">
        <v>105120</v>
      </c>
      <c r="F144">
        <v>132060</v>
      </c>
    </row>
    <row r="145" spans="2:6" x14ac:dyDescent="0.3">
      <c r="B145">
        <v>23480</v>
      </c>
      <c r="C145">
        <v>37600</v>
      </c>
      <c r="D145">
        <v>44650</v>
      </c>
      <c r="E145">
        <v>20960</v>
      </c>
      <c r="F145">
        <v>135700</v>
      </c>
    </row>
    <row r="146" spans="2:6" x14ac:dyDescent="0.3">
      <c r="B146">
        <v>89980</v>
      </c>
      <c r="C146">
        <v>52060</v>
      </c>
      <c r="D146">
        <v>59570</v>
      </c>
      <c r="E146">
        <v>70940</v>
      </c>
      <c r="F146">
        <v>67120</v>
      </c>
    </row>
    <row r="147" spans="2:6" x14ac:dyDescent="0.3">
      <c r="B147">
        <v>23230</v>
      </c>
      <c r="C147">
        <v>164130</v>
      </c>
      <c r="D147">
        <v>25930</v>
      </c>
      <c r="E147">
        <v>66740</v>
      </c>
      <c r="F147">
        <v>34680</v>
      </c>
    </row>
    <row r="148" spans="2:6" x14ac:dyDescent="0.3">
      <c r="B148">
        <v>24510</v>
      </c>
      <c r="C148">
        <v>68420</v>
      </c>
      <c r="D148">
        <v>27940</v>
      </c>
      <c r="E148">
        <v>45340</v>
      </c>
      <c r="F148">
        <v>30680</v>
      </c>
    </row>
    <row r="149" spans="2:6" x14ac:dyDescent="0.3">
      <c r="B149">
        <v>50060</v>
      </c>
      <c r="C149">
        <v>55050</v>
      </c>
      <c r="D149">
        <v>66440</v>
      </c>
      <c r="E149">
        <v>178610</v>
      </c>
      <c r="F149">
        <v>39440</v>
      </c>
    </row>
    <row r="150" spans="2:6" x14ac:dyDescent="0.3">
      <c r="B150">
        <v>42570</v>
      </c>
      <c r="C150">
        <v>53680</v>
      </c>
      <c r="D150">
        <v>55820</v>
      </c>
      <c r="E150">
        <v>36690</v>
      </c>
      <c r="F150">
        <v>119940</v>
      </c>
    </row>
    <row r="151" spans="2:6" x14ac:dyDescent="0.3">
      <c r="B151">
        <v>25000</v>
      </c>
      <c r="C151">
        <v>31950</v>
      </c>
      <c r="D151">
        <v>190450</v>
      </c>
      <c r="E151">
        <v>46140</v>
      </c>
      <c r="F151">
        <v>26830</v>
      </c>
    </row>
    <row r="152" spans="2:6" x14ac:dyDescent="0.3">
      <c r="B152">
        <v>11020</v>
      </c>
      <c r="C152">
        <v>39860</v>
      </c>
      <c r="D152">
        <v>20700</v>
      </c>
      <c r="E152">
        <v>40780</v>
      </c>
      <c r="F152">
        <v>57720</v>
      </c>
    </row>
    <row r="153" spans="2:6" x14ac:dyDescent="0.3">
      <c r="B153">
        <v>22880</v>
      </c>
      <c r="C153">
        <v>49300</v>
      </c>
      <c r="D153">
        <v>136030</v>
      </c>
      <c r="E153">
        <v>23620</v>
      </c>
      <c r="F153">
        <v>90690</v>
      </c>
    </row>
    <row r="154" spans="2:6" x14ac:dyDescent="0.3">
      <c r="B154">
        <v>23110</v>
      </c>
      <c r="C154">
        <v>61340</v>
      </c>
      <c r="D154">
        <v>119960</v>
      </c>
      <c r="E154">
        <v>40840</v>
      </c>
      <c r="F154">
        <v>97240</v>
      </c>
    </row>
    <row r="155" spans="2:6" x14ac:dyDescent="0.3">
      <c r="B155">
        <v>31400</v>
      </c>
      <c r="C155">
        <v>97560</v>
      </c>
      <c r="D155">
        <v>191440</v>
      </c>
      <c r="E155">
        <v>41980</v>
      </c>
      <c r="F155">
        <v>21940</v>
      </c>
    </row>
    <row r="156" spans="2:6" x14ac:dyDescent="0.3">
      <c r="B156">
        <v>44500</v>
      </c>
      <c r="C156">
        <v>71400</v>
      </c>
      <c r="D156">
        <v>45540</v>
      </c>
      <c r="E156">
        <v>190490</v>
      </c>
      <c r="F156">
        <v>41520</v>
      </c>
    </row>
    <row r="157" spans="2:6" x14ac:dyDescent="0.3">
      <c r="B157">
        <v>22790</v>
      </c>
      <c r="C157">
        <v>29320</v>
      </c>
      <c r="D157">
        <v>54150</v>
      </c>
      <c r="E157">
        <v>52080</v>
      </c>
      <c r="F157">
        <v>49990</v>
      </c>
    </row>
    <row r="158" spans="2:6" x14ac:dyDescent="0.3">
      <c r="B158">
        <v>20890</v>
      </c>
      <c r="C158">
        <v>21090</v>
      </c>
      <c r="D158">
        <v>57450</v>
      </c>
      <c r="E158">
        <v>152020</v>
      </c>
      <c r="F158">
        <v>28890</v>
      </c>
    </row>
    <row r="159" spans="2:6" x14ac:dyDescent="0.3">
      <c r="B159">
        <v>167920</v>
      </c>
      <c r="C159">
        <v>22890</v>
      </c>
      <c r="D159">
        <v>33100</v>
      </c>
      <c r="E159">
        <v>80080</v>
      </c>
      <c r="F159">
        <v>45050</v>
      </c>
    </row>
    <row r="160" spans="2:6" x14ac:dyDescent="0.3">
      <c r="B160">
        <v>35640</v>
      </c>
      <c r="C160">
        <v>40010</v>
      </c>
      <c r="D160">
        <v>186650</v>
      </c>
      <c r="E160">
        <v>13930</v>
      </c>
      <c r="F160">
        <v>61460</v>
      </c>
    </row>
    <row r="161" spans="2:6" x14ac:dyDescent="0.3">
      <c r="B161">
        <v>38150</v>
      </c>
      <c r="C161">
        <v>27050</v>
      </c>
      <c r="D161">
        <v>14200</v>
      </c>
      <c r="E161">
        <v>22750</v>
      </c>
      <c r="F161">
        <v>61720</v>
      </c>
    </row>
    <row r="162" spans="2:6" x14ac:dyDescent="0.3">
      <c r="B162">
        <v>66730</v>
      </c>
      <c r="C162">
        <v>44480</v>
      </c>
      <c r="D162">
        <v>69290</v>
      </c>
      <c r="E162">
        <v>92410</v>
      </c>
      <c r="F162">
        <v>14830</v>
      </c>
    </row>
    <row r="163" spans="2:6" x14ac:dyDescent="0.3">
      <c r="B163">
        <v>76390</v>
      </c>
      <c r="C163">
        <v>15140</v>
      </c>
      <c r="D163">
        <v>54840</v>
      </c>
      <c r="E163">
        <v>32950</v>
      </c>
      <c r="F163">
        <v>43190</v>
      </c>
    </row>
    <row r="164" spans="2:6" x14ac:dyDescent="0.3">
      <c r="B164">
        <v>23280</v>
      </c>
      <c r="C164">
        <v>29560</v>
      </c>
      <c r="D164">
        <v>120610</v>
      </c>
      <c r="E164">
        <v>190380</v>
      </c>
      <c r="F164">
        <v>22310</v>
      </c>
    </row>
    <row r="165" spans="2:6" x14ac:dyDescent="0.3">
      <c r="B165">
        <v>99810</v>
      </c>
      <c r="C165">
        <v>21050</v>
      </c>
      <c r="D165">
        <v>26950</v>
      </c>
      <c r="E165">
        <v>35390</v>
      </c>
      <c r="F165">
        <v>27130</v>
      </c>
    </row>
    <row r="166" spans="2:6" x14ac:dyDescent="0.3">
      <c r="B166">
        <v>124900</v>
      </c>
      <c r="C166">
        <v>27060</v>
      </c>
      <c r="D166">
        <v>24550</v>
      </c>
      <c r="E166">
        <v>193280</v>
      </c>
      <c r="F166">
        <v>20880</v>
      </c>
    </row>
    <row r="167" spans="2:6" x14ac:dyDescent="0.3">
      <c r="B167">
        <v>26570</v>
      </c>
      <c r="C167">
        <v>132250</v>
      </c>
      <c r="D167">
        <v>139640</v>
      </c>
      <c r="E167">
        <v>104470</v>
      </c>
      <c r="F167">
        <v>190330</v>
      </c>
    </row>
    <row r="168" spans="2:6" x14ac:dyDescent="0.3">
      <c r="B168">
        <v>135910</v>
      </c>
      <c r="C168">
        <v>28040</v>
      </c>
      <c r="D168">
        <v>49410</v>
      </c>
      <c r="E168">
        <v>67990</v>
      </c>
      <c r="F168">
        <v>187220</v>
      </c>
    </row>
    <row r="169" spans="2:6" x14ac:dyDescent="0.3">
      <c r="B169">
        <v>66960</v>
      </c>
      <c r="C169">
        <v>171740</v>
      </c>
      <c r="D169">
        <v>24780</v>
      </c>
      <c r="E169">
        <v>96370</v>
      </c>
      <c r="F169">
        <v>199990</v>
      </c>
    </row>
    <row r="170" spans="2:6" x14ac:dyDescent="0.3">
      <c r="B170">
        <v>26220</v>
      </c>
      <c r="C170">
        <v>57360</v>
      </c>
      <c r="D170">
        <v>75470</v>
      </c>
      <c r="E170">
        <v>69620</v>
      </c>
      <c r="F170">
        <v>21530</v>
      </c>
    </row>
    <row r="171" spans="2:6" x14ac:dyDescent="0.3">
      <c r="B171">
        <v>121850</v>
      </c>
      <c r="C171">
        <v>30650</v>
      </c>
      <c r="D171">
        <v>192720</v>
      </c>
      <c r="E171">
        <v>50330</v>
      </c>
      <c r="F171">
        <v>88650</v>
      </c>
    </row>
    <row r="172" spans="2:6" x14ac:dyDescent="0.3">
      <c r="B172">
        <v>106090</v>
      </c>
      <c r="C172">
        <v>104480</v>
      </c>
      <c r="D172">
        <v>46820</v>
      </c>
      <c r="E172">
        <v>53800</v>
      </c>
      <c r="F172">
        <v>59400</v>
      </c>
    </row>
    <row r="173" spans="2:6" x14ac:dyDescent="0.3">
      <c r="B173">
        <v>43450</v>
      </c>
      <c r="C173">
        <v>11290</v>
      </c>
      <c r="D173">
        <v>183000</v>
      </c>
      <c r="E173">
        <v>50870</v>
      </c>
      <c r="F173">
        <v>27930</v>
      </c>
    </row>
    <row r="174" spans="2:6" x14ac:dyDescent="0.3">
      <c r="B174">
        <v>32120</v>
      </c>
      <c r="C174">
        <v>44400</v>
      </c>
      <c r="D174">
        <v>159920</v>
      </c>
      <c r="E174">
        <v>29910</v>
      </c>
      <c r="F174">
        <v>79180</v>
      </c>
    </row>
    <row r="175" spans="2:6" x14ac:dyDescent="0.3">
      <c r="B175">
        <v>24360</v>
      </c>
      <c r="C175">
        <v>28370</v>
      </c>
      <c r="D175">
        <v>46490</v>
      </c>
      <c r="E175">
        <v>68250</v>
      </c>
      <c r="F175">
        <v>39200</v>
      </c>
    </row>
    <row r="176" spans="2:6" x14ac:dyDescent="0.3">
      <c r="B176">
        <v>160640</v>
      </c>
      <c r="C176">
        <v>24060</v>
      </c>
      <c r="D176">
        <v>125040</v>
      </c>
      <c r="E176">
        <v>22690</v>
      </c>
      <c r="F176">
        <v>34790</v>
      </c>
    </row>
    <row r="177" spans="2:6" x14ac:dyDescent="0.3">
      <c r="B177">
        <v>27070</v>
      </c>
      <c r="C177">
        <v>41080</v>
      </c>
      <c r="D177">
        <v>47360</v>
      </c>
      <c r="E177">
        <v>63470</v>
      </c>
      <c r="F177">
        <v>134960</v>
      </c>
    </row>
    <row r="178" spans="2:6" x14ac:dyDescent="0.3">
      <c r="B178">
        <v>190680</v>
      </c>
      <c r="C178">
        <v>49070</v>
      </c>
      <c r="D178">
        <v>52960</v>
      </c>
      <c r="E178">
        <v>34520</v>
      </c>
      <c r="F178">
        <v>32100</v>
      </c>
    </row>
    <row r="179" spans="2:6" x14ac:dyDescent="0.3">
      <c r="B179">
        <v>37300</v>
      </c>
      <c r="C179">
        <v>34820</v>
      </c>
      <c r="D179">
        <v>21740</v>
      </c>
      <c r="E179">
        <v>43170</v>
      </c>
      <c r="F179">
        <v>65020</v>
      </c>
    </row>
    <row r="180" spans="2:6" x14ac:dyDescent="0.3">
      <c r="B180">
        <v>33190</v>
      </c>
      <c r="C180">
        <v>66520</v>
      </c>
      <c r="D180">
        <v>66530</v>
      </c>
      <c r="E180">
        <v>20240</v>
      </c>
      <c r="F180">
        <v>54820</v>
      </c>
    </row>
    <row r="181" spans="2:6" x14ac:dyDescent="0.3">
      <c r="B181">
        <v>192020</v>
      </c>
      <c r="C181">
        <v>20010</v>
      </c>
      <c r="D181">
        <v>96990</v>
      </c>
      <c r="E181">
        <v>39290</v>
      </c>
      <c r="F181">
        <v>12000</v>
      </c>
    </row>
    <row r="182" spans="2:6" x14ac:dyDescent="0.3">
      <c r="B182">
        <v>100480</v>
      </c>
      <c r="C182">
        <v>24260</v>
      </c>
      <c r="D182">
        <v>34520</v>
      </c>
      <c r="E182">
        <v>68040</v>
      </c>
      <c r="F182">
        <v>63490</v>
      </c>
    </row>
    <row r="183" spans="2:6" x14ac:dyDescent="0.3">
      <c r="B183">
        <v>109380</v>
      </c>
      <c r="C183">
        <v>34070</v>
      </c>
      <c r="D183">
        <v>63800</v>
      </c>
      <c r="E183">
        <v>87890</v>
      </c>
      <c r="F183">
        <v>99850</v>
      </c>
    </row>
    <row r="184" spans="2:6" x14ac:dyDescent="0.3">
      <c r="B184">
        <v>65450</v>
      </c>
      <c r="C184">
        <v>29600</v>
      </c>
      <c r="D184">
        <v>27160</v>
      </c>
      <c r="E184">
        <v>29110</v>
      </c>
      <c r="F184">
        <v>26570</v>
      </c>
    </row>
    <row r="185" spans="2:6" x14ac:dyDescent="0.3">
      <c r="B185">
        <v>69310</v>
      </c>
      <c r="C185">
        <v>64650</v>
      </c>
      <c r="D185">
        <v>38160</v>
      </c>
      <c r="E185">
        <v>194360</v>
      </c>
      <c r="F185">
        <v>53040</v>
      </c>
    </row>
    <row r="186" spans="2:6" x14ac:dyDescent="0.3">
      <c r="B186">
        <v>48980</v>
      </c>
      <c r="C186">
        <v>20860</v>
      </c>
      <c r="D186">
        <v>109650</v>
      </c>
      <c r="E186">
        <v>168720</v>
      </c>
      <c r="F186">
        <v>23510</v>
      </c>
    </row>
    <row r="187" spans="2:6" x14ac:dyDescent="0.3">
      <c r="B187">
        <v>27230</v>
      </c>
      <c r="C187">
        <v>19510</v>
      </c>
      <c r="D187">
        <v>25430</v>
      </c>
      <c r="E187">
        <v>34850</v>
      </c>
      <c r="F187">
        <v>40510</v>
      </c>
    </row>
    <row r="188" spans="2:6" x14ac:dyDescent="0.3">
      <c r="B188">
        <v>52490</v>
      </c>
      <c r="C188">
        <v>45680</v>
      </c>
      <c r="D188">
        <v>42600</v>
      </c>
      <c r="E188">
        <v>32300</v>
      </c>
      <c r="F188">
        <v>48050</v>
      </c>
    </row>
    <row r="189" spans="2:6" x14ac:dyDescent="0.3">
      <c r="B189">
        <v>40000</v>
      </c>
      <c r="C189">
        <v>59930</v>
      </c>
      <c r="D189">
        <v>75960</v>
      </c>
      <c r="E189">
        <v>49070</v>
      </c>
      <c r="F189">
        <v>28860</v>
      </c>
    </row>
    <row r="190" spans="2:6" x14ac:dyDescent="0.3">
      <c r="B190">
        <v>118490</v>
      </c>
      <c r="C190">
        <v>42210</v>
      </c>
      <c r="D190">
        <v>57150</v>
      </c>
      <c r="E190">
        <v>23730</v>
      </c>
      <c r="F190">
        <v>96020</v>
      </c>
    </row>
    <row r="191" spans="2:6" x14ac:dyDescent="0.3">
      <c r="B191">
        <v>56050</v>
      </c>
      <c r="C191">
        <v>138720</v>
      </c>
      <c r="D191">
        <v>65380</v>
      </c>
      <c r="E191">
        <v>23260</v>
      </c>
      <c r="F191">
        <v>25790</v>
      </c>
    </row>
    <row r="192" spans="2:6" x14ac:dyDescent="0.3">
      <c r="B192">
        <v>63970</v>
      </c>
      <c r="C192">
        <v>20730</v>
      </c>
      <c r="D192">
        <v>22580</v>
      </c>
      <c r="E192">
        <v>56610</v>
      </c>
      <c r="F192">
        <v>83810</v>
      </c>
    </row>
    <row r="193" spans="2:6" x14ac:dyDescent="0.3">
      <c r="B193">
        <v>47410</v>
      </c>
      <c r="C193">
        <v>29260</v>
      </c>
      <c r="D193">
        <v>83920</v>
      </c>
      <c r="E193">
        <v>52100</v>
      </c>
      <c r="F193">
        <v>26590</v>
      </c>
    </row>
    <row r="194" spans="2:6" x14ac:dyDescent="0.3">
      <c r="B194">
        <v>21150</v>
      </c>
      <c r="C194">
        <v>103120</v>
      </c>
      <c r="D194">
        <v>79690</v>
      </c>
      <c r="E194">
        <v>104960</v>
      </c>
      <c r="F194">
        <v>66460</v>
      </c>
    </row>
    <row r="195" spans="2:6" x14ac:dyDescent="0.3">
      <c r="B195">
        <v>31610</v>
      </c>
      <c r="C195">
        <v>81890</v>
      </c>
      <c r="D195">
        <v>26540</v>
      </c>
      <c r="E195">
        <v>65400</v>
      </c>
      <c r="F195">
        <v>10090</v>
      </c>
    </row>
    <row r="196" spans="2:6" x14ac:dyDescent="0.3">
      <c r="B196">
        <v>27890</v>
      </c>
      <c r="C196">
        <v>106500</v>
      </c>
      <c r="D196">
        <v>45230</v>
      </c>
      <c r="E196">
        <v>44870</v>
      </c>
      <c r="F196">
        <v>46800</v>
      </c>
    </row>
    <row r="197" spans="2:6" x14ac:dyDescent="0.3">
      <c r="B197">
        <v>58280</v>
      </c>
      <c r="C197">
        <v>26320</v>
      </c>
      <c r="D197">
        <v>20970</v>
      </c>
      <c r="E197">
        <v>44490</v>
      </c>
      <c r="F197">
        <v>104750</v>
      </c>
    </row>
    <row r="198" spans="2:6" x14ac:dyDescent="0.3">
      <c r="B198">
        <v>135250</v>
      </c>
      <c r="C198">
        <v>46680</v>
      </c>
      <c r="D198">
        <v>119350</v>
      </c>
      <c r="E198">
        <v>17020</v>
      </c>
      <c r="F198">
        <v>61800</v>
      </c>
    </row>
    <row r="199" spans="2:6" x14ac:dyDescent="0.3">
      <c r="B199">
        <v>80200</v>
      </c>
      <c r="C199">
        <v>22380</v>
      </c>
      <c r="D199">
        <v>25640</v>
      </c>
      <c r="E199">
        <v>98240</v>
      </c>
      <c r="F199">
        <v>16010</v>
      </c>
    </row>
    <row r="200" spans="2:6" x14ac:dyDescent="0.3">
      <c r="B200">
        <v>36880</v>
      </c>
      <c r="C200">
        <v>86860</v>
      </c>
      <c r="D200">
        <v>84120</v>
      </c>
      <c r="E200">
        <v>55770</v>
      </c>
      <c r="F200">
        <v>176390</v>
      </c>
    </row>
    <row r="201" spans="2:6" x14ac:dyDescent="0.3">
      <c r="B201">
        <v>56740</v>
      </c>
      <c r="C201">
        <v>23250</v>
      </c>
      <c r="D201">
        <v>141180</v>
      </c>
      <c r="E201">
        <v>20960</v>
      </c>
      <c r="F201">
        <v>116910</v>
      </c>
    </row>
    <row r="202" spans="2:6" x14ac:dyDescent="0.3">
      <c r="B202">
        <v>56600</v>
      </c>
      <c r="C202">
        <v>30720</v>
      </c>
      <c r="D202">
        <v>170460</v>
      </c>
      <c r="E202">
        <v>42330</v>
      </c>
      <c r="F202">
        <v>25060</v>
      </c>
    </row>
    <row r="203" spans="2:6" x14ac:dyDescent="0.3">
      <c r="B203">
        <v>48210</v>
      </c>
      <c r="C203">
        <v>36900</v>
      </c>
      <c r="D203">
        <v>37800</v>
      </c>
      <c r="E203">
        <v>21870</v>
      </c>
      <c r="F203">
        <v>50940</v>
      </c>
    </row>
    <row r="204" spans="2:6" x14ac:dyDescent="0.3">
      <c r="B204">
        <v>64100</v>
      </c>
      <c r="C204">
        <v>27560</v>
      </c>
      <c r="D204">
        <v>27680</v>
      </c>
      <c r="E204">
        <v>59850</v>
      </c>
      <c r="F204">
        <v>25590</v>
      </c>
    </row>
    <row r="205" spans="2:6" x14ac:dyDescent="0.3">
      <c r="B205">
        <v>118780</v>
      </c>
      <c r="C205">
        <v>59160</v>
      </c>
      <c r="D205">
        <v>106480</v>
      </c>
      <c r="E205">
        <v>55610</v>
      </c>
      <c r="F205">
        <v>51750</v>
      </c>
    </row>
    <row r="206" spans="2:6" x14ac:dyDescent="0.3">
      <c r="B206">
        <v>170680</v>
      </c>
      <c r="C206">
        <v>65530</v>
      </c>
      <c r="D206">
        <v>29830</v>
      </c>
      <c r="E206">
        <v>81200</v>
      </c>
      <c r="F206">
        <v>31620</v>
      </c>
    </row>
    <row r="207" spans="2:6" x14ac:dyDescent="0.3">
      <c r="B207">
        <v>52280</v>
      </c>
      <c r="C207">
        <v>48760</v>
      </c>
      <c r="D207">
        <v>65820</v>
      </c>
      <c r="E207">
        <v>74120</v>
      </c>
      <c r="F207">
        <v>27950</v>
      </c>
    </row>
    <row r="208" spans="2:6" x14ac:dyDescent="0.3">
      <c r="B208">
        <v>44780</v>
      </c>
      <c r="C208">
        <v>59140</v>
      </c>
      <c r="D208">
        <v>27410</v>
      </c>
      <c r="E208">
        <v>53040</v>
      </c>
      <c r="F208">
        <v>23320</v>
      </c>
    </row>
    <row r="209" spans="2:6" x14ac:dyDescent="0.3">
      <c r="B209">
        <v>50550</v>
      </c>
      <c r="C209">
        <v>23890</v>
      </c>
      <c r="D209">
        <v>18780</v>
      </c>
      <c r="E209">
        <v>63970</v>
      </c>
      <c r="F209">
        <v>25190</v>
      </c>
    </row>
    <row r="210" spans="2:6" x14ac:dyDescent="0.3">
      <c r="B210">
        <v>57750</v>
      </c>
      <c r="C210">
        <v>22670</v>
      </c>
      <c r="D210">
        <v>53370</v>
      </c>
      <c r="E210">
        <v>42580</v>
      </c>
      <c r="F210">
        <v>29730</v>
      </c>
    </row>
    <row r="211" spans="2:6" x14ac:dyDescent="0.3">
      <c r="B211">
        <v>52380</v>
      </c>
      <c r="C211">
        <v>39310</v>
      </c>
      <c r="D211">
        <v>74910</v>
      </c>
      <c r="E211">
        <v>43350</v>
      </c>
      <c r="F211">
        <v>78800</v>
      </c>
    </row>
    <row r="212" spans="2:6" x14ac:dyDescent="0.3">
      <c r="B212">
        <v>52570</v>
      </c>
      <c r="C212">
        <v>30720</v>
      </c>
      <c r="D212">
        <v>88340</v>
      </c>
      <c r="E212">
        <v>31490</v>
      </c>
      <c r="F212">
        <v>131940</v>
      </c>
    </row>
    <row r="213" spans="2:6" x14ac:dyDescent="0.3">
      <c r="B213">
        <v>36970</v>
      </c>
      <c r="C213">
        <v>64340</v>
      </c>
      <c r="D213">
        <v>195020</v>
      </c>
      <c r="E213">
        <v>52280</v>
      </c>
      <c r="F213">
        <v>24040</v>
      </c>
    </row>
    <row r="214" spans="2:6" x14ac:dyDescent="0.3">
      <c r="B214">
        <v>74570</v>
      </c>
      <c r="C214">
        <v>23400</v>
      </c>
      <c r="D214">
        <v>27250</v>
      </c>
      <c r="E214">
        <v>25530</v>
      </c>
      <c r="F214">
        <v>50030</v>
      </c>
    </row>
    <row r="215" spans="2:6" x14ac:dyDescent="0.3">
      <c r="B215">
        <v>21190</v>
      </c>
      <c r="C215">
        <v>21760</v>
      </c>
      <c r="D215">
        <v>182000</v>
      </c>
      <c r="E215">
        <v>179240</v>
      </c>
      <c r="F215">
        <v>127420</v>
      </c>
    </row>
    <row r="216" spans="2:6" x14ac:dyDescent="0.3">
      <c r="B216">
        <v>61180</v>
      </c>
      <c r="C216">
        <v>175840</v>
      </c>
      <c r="D216">
        <v>36810</v>
      </c>
      <c r="E216">
        <v>46780</v>
      </c>
      <c r="F216">
        <v>199730</v>
      </c>
    </row>
    <row r="217" spans="2:6" x14ac:dyDescent="0.3">
      <c r="B217">
        <v>62140</v>
      </c>
      <c r="C217">
        <v>44850</v>
      </c>
      <c r="D217">
        <v>26190</v>
      </c>
      <c r="E217">
        <v>42940</v>
      </c>
      <c r="F217">
        <v>68610</v>
      </c>
    </row>
    <row r="218" spans="2:6" x14ac:dyDescent="0.3">
      <c r="B218">
        <v>71430</v>
      </c>
      <c r="C218">
        <v>160150</v>
      </c>
      <c r="D218">
        <v>56790</v>
      </c>
      <c r="E218">
        <v>55930</v>
      </c>
      <c r="F218">
        <v>23230</v>
      </c>
    </row>
    <row r="219" spans="2:6" x14ac:dyDescent="0.3">
      <c r="B219">
        <v>29040</v>
      </c>
      <c r="C219">
        <v>96130</v>
      </c>
      <c r="D219">
        <v>154020</v>
      </c>
      <c r="E219">
        <v>76550</v>
      </c>
      <c r="F219">
        <v>99570</v>
      </c>
    </row>
    <row r="220" spans="2:6" x14ac:dyDescent="0.3">
      <c r="B220">
        <v>60320</v>
      </c>
      <c r="C220">
        <v>34640</v>
      </c>
      <c r="D220">
        <v>30410</v>
      </c>
      <c r="E220">
        <v>174650</v>
      </c>
      <c r="F220">
        <v>36600</v>
      </c>
    </row>
    <row r="221" spans="2:6" x14ac:dyDescent="0.3">
      <c r="B221">
        <v>29760</v>
      </c>
      <c r="C221">
        <v>89430</v>
      </c>
      <c r="D221">
        <v>34470</v>
      </c>
      <c r="E221">
        <v>108200</v>
      </c>
      <c r="F221">
        <v>25140</v>
      </c>
    </row>
    <row r="222" spans="2:6" x14ac:dyDescent="0.3">
      <c r="B222">
        <v>23700</v>
      </c>
      <c r="C222">
        <v>48690</v>
      </c>
      <c r="D222">
        <v>195130</v>
      </c>
      <c r="E222">
        <v>49680</v>
      </c>
      <c r="F222">
        <v>50560</v>
      </c>
    </row>
    <row r="223" spans="2:6" x14ac:dyDescent="0.3">
      <c r="B223">
        <v>59740</v>
      </c>
      <c r="C223">
        <v>39830</v>
      </c>
      <c r="D223">
        <v>26910</v>
      </c>
      <c r="E223">
        <v>57140</v>
      </c>
      <c r="F223">
        <v>27030</v>
      </c>
    </row>
    <row r="224" spans="2:6" x14ac:dyDescent="0.3">
      <c r="B224">
        <v>22130</v>
      </c>
      <c r="C224">
        <v>115100</v>
      </c>
      <c r="D224">
        <v>94340</v>
      </c>
      <c r="E224">
        <v>25520</v>
      </c>
      <c r="F224">
        <v>25150</v>
      </c>
    </row>
    <row r="225" spans="2:6" x14ac:dyDescent="0.3">
      <c r="B225">
        <v>26100</v>
      </c>
      <c r="C225">
        <v>80950</v>
      </c>
      <c r="D225">
        <v>20450</v>
      </c>
      <c r="E225">
        <v>68330</v>
      </c>
      <c r="F225">
        <v>65780</v>
      </c>
    </row>
    <row r="226" spans="2:6" x14ac:dyDescent="0.3">
      <c r="B226">
        <v>28510</v>
      </c>
      <c r="C226">
        <v>26960</v>
      </c>
      <c r="D226">
        <v>33480</v>
      </c>
      <c r="E226">
        <v>105120</v>
      </c>
      <c r="F226">
        <v>53460</v>
      </c>
    </row>
    <row r="227" spans="2:6" x14ac:dyDescent="0.3">
      <c r="B227">
        <v>52580</v>
      </c>
      <c r="C227">
        <v>67550</v>
      </c>
      <c r="D227">
        <v>40280</v>
      </c>
      <c r="E227">
        <v>20960</v>
      </c>
      <c r="F227">
        <v>29360</v>
      </c>
    </row>
    <row r="228" spans="2:6" x14ac:dyDescent="0.3">
      <c r="B228">
        <v>22010</v>
      </c>
      <c r="C228">
        <v>93550</v>
      </c>
      <c r="D228">
        <v>27200</v>
      </c>
      <c r="E228">
        <v>70940</v>
      </c>
      <c r="F228">
        <v>170480</v>
      </c>
    </row>
    <row r="229" spans="2:6" x14ac:dyDescent="0.3">
      <c r="B229">
        <v>52530</v>
      </c>
      <c r="C229">
        <v>24760</v>
      </c>
      <c r="D229">
        <v>46470</v>
      </c>
      <c r="E229">
        <v>66740</v>
      </c>
      <c r="F229">
        <v>22900</v>
      </c>
    </row>
    <row r="230" spans="2:6" x14ac:dyDescent="0.3">
      <c r="B230">
        <v>49360</v>
      </c>
      <c r="C230">
        <v>45220</v>
      </c>
      <c r="D230">
        <v>53960</v>
      </c>
      <c r="E230">
        <v>45340</v>
      </c>
      <c r="F230">
        <v>102520</v>
      </c>
    </row>
    <row r="231" spans="2:6" x14ac:dyDescent="0.3">
      <c r="B231">
        <v>166590</v>
      </c>
      <c r="C231">
        <v>48100</v>
      </c>
      <c r="D231">
        <v>67960</v>
      </c>
      <c r="E231">
        <v>178610</v>
      </c>
      <c r="F231">
        <v>22350</v>
      </c>
    </row>
    <row r="232" spans="2:6" x14ac:dyDescent="0.3">
      <c r="B232">
        <v>31020</v>
      </c>
      <c r="C232">
        <v>180410</v>
      </c>
      <c r="D232">
        <v>76250</v>
      </c>
      <c r="E232">
        <v>36690</v>
      </c>
      <c r="F232">
        <v>18590</v>
      </c>
    </row>
    <row r="233" spans="2:6" x14ac:dyDescent="0.3">
      <c r="B233">
        <v>22440</v>
      </c>
      <c r="C233">
        <v>25460</v>
      </c>
      <c r="D233">
        <v>148140</v>
      </c>
      <c r="E233">
        <v>46140</v>
      </c>
      <c r="F233">
        <v>51710</v>
      </c>
    </row>
    <row r="234" spans="2:6" x14ac:dyDescent="0.3">
      <c r="B234">
        <v>22850</v>
      </c>
      <c r="C234">
        <v>178610</v>
      </c>
      <c r="D234">
        <v>54050</v>
      </c>
      <c r="E234">
        <v>40780</v>
      </c>
      <c r="F234">
        <v>25170</v>
      </c>
    </row>
    <row r="235" spans="2:6" x14ac:dyDescent="0.3">
      <c r="B235">
        <v>30340</v>
      </c>
      <c r="C235">
        <v>42300</v>
      </c>
      <c r="D235">
        <v>87930</v>
      </c>
      <c r="E235">
        <v>23620</v>
      </c>
      <c r="F235">
        <v>182650</v>
      </c>
    </row>
    <row r="236" spans="2:6" x14ac:dyDescent="0.3">
      <c r="B236">
        <v>25760</v>
      </c>
      <c r="C236">
        <v>90710</v>
      </c>
      <c r="D236">
        <v>191890</v>
      </c>
      <c r="E236">
        <v>40840</v>
      </c>
      <c r="F236">
        <v>135770</v>
      </c>
    </row>
    <row r="237" spans="2:6" x14ac:dyDescent="0.3">
      <c r="B237">
        <v>41970</v>
      </c>
      <c r="C237">
        <v>38940</v>
      </c>
      <c r="D237">
        <v>78610</v>
      </c>
      <c r="E237">
        <v>41980</v>
      </c>
      <c r="F237">
        <v>187890</v>
      </c>
    </row>
    <row r="238" spans="2:6" x14ac:dyDescent="0.3">
      <c r="B238">
        <v>143360</v>
      </c>
      <c r="C238">
        <v>47170</v>
      </c>
      <c r="D238">
        <v>61420</v>
      </c>
      <c r="E238">
        <v>190490</v>
      </c>
      <c r="F238">
        <v>198470</v>
      </c>
    </row>
    <row r="239" spans="2:6" x14ac:dyDescent="0.3">
      <c r="B239">
        <v>34480</v>
      </c>
      <c r="C239">
        <v>74060</v>
      </c>
      <c r="D239">
        <v>25000</v>
      </c>
      <c r="E239">
        <v>52080</v>
      </c>
      <c r="F239">
        <v>33390</v>
      </c>
    </row>
    <row r="240" spans="2:6" x14ac:dyDescent="0.3">
      <c r="B240">
        <v>194060</v>
      </c>
      <c r="C240">
        <v>115570</v>
      </c>
      <c r="D240">
        <v>23420</v>
      </c>
      <c r="E240">
        <v>152020</v>
      </c>
      <c r="F240">
        <v>180610</v>
      </c>
    </row>
    <row r="241" spans="2:6" x14ac:dyDescent="0.3">
      <c r="B241">
        <v>43060</v>
      </c>
      <c r="C241">
        <v>54600</v>
      </c>
      <c r="D241">
        <v>22970</v>
      </c>
      <c r="E241">
        <v>80080</v>
      </c>
      <c r="F241">
        <v>23720</v>
      </c>
    </row>
    <row r="242" spans="2:6" x14ac:dyDescent="0.3">
      <c r="B242">
        <v>22180</v>
      </c>
      <c r="C242">
        <v>40890</v>
      </c>
      <c r="D242">
        <v>53090</v>
      </c>
      <c r="E242">
        <v>13930</v>
      </c>
      <c r="F242">
        <v>53630</v>
      </c>
    </row>
    <row r="243" spans="2:6" x14ac:dyDescent="0.3">
      <c r="B243">
        <v>191970</v>
      </c>
      <c r="C243">
        <v>166270</v>
      </c>
      <c r="D243">
        <v>168560</v>
      </c>
      <c r="E243">
        <v>22750</v>
      </c>
      <c r="F243">
        <v>13590</v>
      </c>
    </row>
    <row r="244" spans="2:6" x14ac:dyDescent="0.3">
      <c r="B244">
        <v>132120</v>
      </c>
      <c r="C244">
        <v>26420</v>
      </c>
      <c r="D244">
        <v>66320</v>
      </c>
      <c r="E244">
        <v>92410</v>
      </c>
      <c r="F244">
        <v>107930</v>
      </c>
    </row>
    <row r="245" spans="2:6" x14ac:dyDescent="0.3">
      <c r="B245">
        <v>65770</v>
      </c>
      <c r="C245">
        <v>68110</v>
      </c>
      <c r="D245">
        <v>75870</v>
      </c>
      <c r="E245">
        <v>32950</v>
      </c>
      <c r="F245">
        <v>66510</v>
      </c>
    </row>
    <row r="246" spans="2:6" x14ac:dyDescent="0.3">
      <c r="B246">
        <v>40310</v>
      </c>
      <c r="C246">
        <v>26860</v>
      </c>
      <c r="D246">
        <v>43640</v>
      </c>
      <c r="E246">
        <v>190380</v>
      </c>
      <c r="F246">
        <v>53010</v>
      </c>
    </row>
    <row r="247" spans="2:6" x14ac:dyDescent="0.3">
      <c r="B247">
        <v>165550</v>
      </c>
      <c r="C247">
        <v>35050</v>
      </c>
      <c r="D247">
        <v>32800</v>
      </c>
      <c r="E247">
        <v>35390</v>
      </c>
      <c r="F247">
        <v>12740</v>
      </c>
    </row>
    <row r="248" spans="2:6" x14ac:dyDescent="0.3">
      <c r="B248">
        <v>45560</v>
      </c>
      <c r="C248">
        <v>53260</v>
      </c>
      <c r="D248">
        <v>54850</v>
      </c>
      <c r="F248">
        <v>86200</v>
      </c>
    </row>
    <row r="249" spans="2:6" x14ac:dyDescent="0.3">
      <c r="B249">
        <v>60910</v>
      </c>
      <c r="C249">
        <v>38330</v>
      </c>
      <c r="D249">
        <v>27820</v>
      </c>
      <c r="F249">
        <v>40350</v>
      </c>
    </row>
    <row r="250" spans="2:6" x14ac:dyDescent="0.3">
      <c r="B250">
        <v>195660</v>
      </c>
      <c r="C250">
        <v>47790</v>
      </c>
      <c r="D250">
        <v>59800</v>
      </c>
      <c r="F250">
        <v>45910</v>
      </c>
    </row>
    <row r="251" spans="2:6" x14ac:dyDescent="0.3">
      <c r="B251">
        <v>32020</v>
      </c>
      <c r="C251">
        <v>17060</v>
      </c>
      <c r="D251">
        <v>43810</v>
      </c>
      <c r="F251">
        <v>48980</v>
      </c>
    </row>
    <row r="252" spans="2:6" x14ac:dyDescent="0.3">
      <c r="B252">
        <v>25640</v>
      </c>
      <c r="C252">
        <v>163070</v>
      </c>
      <c r="D252">
        <v>25720</v>
      </c>
      <c r="F252">
        <v>166060</v>
      </c>
    </row>
    <row r="253" spans="2:6" x14ac:dyDescent="0.3">
      <c r="B253">
        <v>102660</v>
      </c>
      <c r="C253">
        <v>107610</v>
      </c>
      <c r="D253">
        <v>26940</v>
      </c>
      <c r="F253">
        <v>63920</v>
      </c>
    </row>
    <row r="254" spans="2:6" x14ac:dyDescent="0.3">
      <c r="B254">
        <v>50700</v>
      </c>
      <c r="C254">
        <v>41940</v>
      </c>
      <c r="D254">
        <v>27000</v>
      </c>
      <c r="F254">
        <v>88530</v>
      </c>
    </row>
    <row r="255" spans="2:6" x14ac:dyDescent="0.3">
      <c r="B255">
        <v>136100</v>
      </c>
      <c r="C255">
        <v>23560</v>
      </c>
      <c r="D255">
        <v>60620</v>
      </c>
      <c r="F255">
        <v>46390</v>
      </c>
    </row>
    <row r="256" spans="2:6" x14ac:dyDescent="0.3">
      <c r="B256">
        <v>34080</v>
      </c>
      <c r="C256">
        <v>142750</v>
      </c>
      <c r="D256">
        <v>68770</v>
      </c>
      <c r="F256">
        <v>21410</v>
      </c>
    </row>
    <row r="257" spans="2:6" x14ac:dyDescent="0.3">
      <c r="B257">
        <v>76320</v>
      </c>
      <c r="C257">
        <v>52040</v>
      </c>
      <c r="D257">
        <v>22740</v>
      </c>
      <c r="F257">
        <v>46630</v>
      </c>
    </row>
    <row r="258" spans="2:6" x14ac:dyDescent="0.3">
      <c r="B258">
        <v>99500</v>
      </c>
      <c r="C258">
        <v>41710</v>
      </c>
      <c r="D258">
        <v>44340</v>
      </c>
      <c r="F258">
        <v>57680</v>
      </c>
    </row>
    <row r="259" spans="2:6" x14ac:dyDescent="0.3">
      <c r="B259">
        <v>20930</v>
      </c>
      <c r="C259">
        <v>135820</v>
      </c>
      <c r="D259">
        <v>62880</v>
      </c>
      <c r="F259">
        <v>25800</v>
      </c>
    </row>
    <row r="260" spans="2:6" x14ac:dyDescent="0.3">
      <c r="B260">
        <v>99800</v>
      </c>
      <c r="C260">
        <v>97050</v>
      </c>
      <c r="D260">
        <v>171590</v>
      </c>
      <c r="F260">
        <v>58690</v>
      </c>
    </row>
    <row r="261" spans="2:6" x14ac:dyDescent="0.3">
      <c r="B261">
        <v>168350</v>
      </c>
      <c r="C261">
        <v>103250</v>
      </c>
      <c r="D261">
        <v>23660</v>
      </c>
      <c r="F261">
        <v>52950</v>
      </c>
    </row>
    <row r="262" spans="2:6" x14ac:dyDescent="0.3">
      <c r="B262">
        <v>62300</v>
      </c>
      <c r="C262">
        <v>34520</v>
      </c>
      <c r="D262">
        <v>40370</v>
      </c>
      <c r="F262">
        <v>153790</v>
      </c>
    </row>
    <row r="263" spans="2:6" x14ac:dyDescent="0.3">
      <c r="B263">
        <v>132370</v>
      </c>
      <c r="C263">
        <v>22700</v>
      </c>
      <c r="D263">
        <v>49360</v>
      </c>
      <c r="F263">
        <v>78790</v>
      </c>
    </row>
    <row r="264" spans="2:6" x14ac:dyDescent="0.3">
      <c r="B264">
        <v>37550</v>
      </c>
      <c r="C264">
        <v>36330</v>
      </c>
      <c r="D264">
        <v>47750</v>
      </c>
      <c r="F264">
        <v>27600</v>
      </c>
    </row>
    <row r="265" spans="2:6" x14ac:dyDescent="0.3">
      <c r="B265">
        <v>42620</v>
      </c>
      <c r="C265">
        <v>139730</v>
      </c>
      <c r="D265">
        <v>23420</v>
      </c>
      <c r="F265">
        <v>45070</v>
      </c>
    </row>
    <row r="266" spans="2:6" x14ac:dyDescent="0.3">
      <c r="B266">
        <v>161840</v>
      </c>
      <c r="C266">
        <v>26840</v>
      </c>
      <c r="D266">
        <v>20220</v>
      </c>
      <c r="F266">
        <v>54050</v>
      </c>
    </row>
    <row r="267" spans="2:6" x14ac:dyDescent="0.3">
      <c r="B267">
        <v>109320</v>
      </c>
      <c r="C267">
        <v>26000</v>
      </c>
      <c r="D267">
        <v>23140</v>
      </c>
      <c r="F267">
        <v>29360</v>
      </c>
    </row>
    <row r="268" spans="2:6" x14ac:dyDescent="0.3">
      <c r="B268">
        <v>68110</v>
      </c>
      <c r="C268">
        <v>63470</v>
      </c>
      <c r="D268">
        <v>28990</v>
      </c>
      <c r="F268">
        <v>99070</v>
      </c>
    </row>
    <row r="269" spans="2:6" x14ac:dyDescent="0.3">
      <c r="B269">
        <v>48590</v>
      </c>
      <c r="C269">
        <v>28210</v>
      </c>
      <c r="D269">
        <v>28000</v>
      </c>
      <c r="F269">
        <v>24720</v>
      </c>
    </row>
    <row r="270" spans="2:6" x14ac:dyDescent="0.3">
      <c r="B270">
        <v>23400</v>
      </c>
      <c r="C270">
        <v>88580</v>
      </c>
      <c r="D270">
        <v>118360</v>
      </c>
      <c r="F270">
        <v>25440</v>
      </c>
    </row>
    <row r="271" spans="2:6" x14ac:dyDescent="0.3">
      <c r="B271">
        <v>105270</v>
      </c>
      <c r="C271">
        <v>87220</v>
      </c>
      <c r="D271">
        <v>29730</v>
      </c>
      <c r="F271">
        <v>54670</v>
      </c>
    </row>
    <row r="272" spans="2:6" x14ac:dyDescent="0.3">
      <c r="B272">
        <v>165950</v>
      </c>
      <c r="C272">
        <v>46210</v>
      </c>
      <c r="D272">
        <v>55620</v>
      </c>
      <c r="F272">
        <v>52040</v>
      </c>
    </row>
    <row r="273" spans="2:6" x14ac:dyDescent="0.3">
      <c r="B273">
        <v>47070</v>
      </c>
      <c r="C273">
        <v>45080</v>
      </c>
      <c r="D273">
        <v>76420</v>
      </c>
      <c r="F273">
        <v>133410</v>
      </c>
    </row>
    <row r="274" spans="2:6" x14ac:dyDescent="0.3">
      <c r="B274">
        <v>24000</v>
      </c>
      <c r="C274">
        <v>36910</v>
      </c>
      <c r="D274">
        <v>25320</v>
      </c>
      <c r="F274">
        <v>30670</v>
      </c>
    </row>
    <row r="275" spans="2:6" x14ac:dyDescent="0.3">
      <c r="B275">
        <v>98240</v>
      </c>
      <c r="C275">
        <v>47280</v>
      </c>
      <c r="D275">
        <v>49080</v>
      </c>
      <c r="F275">
        <v>27820</v>
      </c>
    </row>
    <row r="276" spans="2:6" x14ac:dyDescent="0.3">
      <c r="B276">
        <v>64470</v>
      </c>
      <c r="C276">
        <v>67820</v>
      </c>
      <c r="D276">
        <v>26930</v>
      </c>
      <c r="F276">
        <v>132060</v>
      </c>
    </row>
    <row r="277" spans="2:6" x14ac:dyDescent="0.3">
      <c r="B277">
        <v>62720</v>
      </c>
      <c r="C277">
        <v>27910</v>
      </c>
      <c r="D277">
        <v>20080</v>
      </c>
      <c r="F277">
        <v>135700</v>
      </c>
    </row>
    <row r="278" spans="2:6" x14ac:dyDescent="0.3">
      <c r="B278">
        <v>21270</v>
      </c>
      <c r="C278">
        <v>42720</v>
      </c>
      <c r="D278">
        <v>62440</v>
      </c>
      <c r="F278">
        <v>67120</v>
      </c>
    </row>
    <row r="279" spans="2:6" x14ac:dyDescent="0.3">
      <c r="B279">
        <v>20330</v>
      </c>
      <c r="C279">
        <v>26100</v>
      </c>
      <c r="D279">
        <v>27990</v>
      </c>
      <c r="F279">
        <v>34680</v>
      </c>
    </row>
    <row r="280" spans="2:6" x14ac:dyDescent="0.3">
      <c r="B280">
        <v>36220</v>
      </c>
      <c r="C280">
        <v>73360</v>
      </c>
      <c r="D280">
        <v>74030</v>
      </c>
      <c r="F280">
        <v>30680</v>
      </c>
    </row>
    <row r="281" spans="2:6" x14ac:dyDescent="0.3">
      <c r="B281">
        <v>28360</v>
      </c>
      <c r="C281">
        <v>44200</v>
      </c>
      <c r="D281">
        <v>24130</v>
      </c>
      <c r="F281">
        <v>39440</v>
      </c>
    </row>
    <row r="282" spans="2:6" x14ac:dyDescent="0.3">
      <c r="B282">
        <v>27730</v>
      </c>
      <c r="C282">
        <v>30330</v>
      </c>
      <c r="D282">
        <v>21210</v>
      </c>
      <c r="F282">
        <v>119940</v>
      </c>
    </row>
    <row r="283" spans="2:6" x14ac:dyDescent="0.3">
      <c r="B283">
        <v>71040</v>
      </c>
      <c r="C283">
        <v>21540</v>
      </c>
      <c r="D283">
        <v>36170</v>
      </c>
      <c r="F283">
        <v>26830</v>
      </c>
    </row>
    <row r="284" spans="2:6" x14ac:dyDescent="0.3">
      <c r="B284">
        <v>63220</v>
      </c>
      <c r="C284">
        <v>46950</v>
      </c>
      <c r="D284">
        <v>67250</v>
      </c>
      <c r="F284">
        <v>57720</v>
      </c>
    </row>
    <row r="285" spans="2:6" x14ac:dyDescent="0.3">
      <c r="B285">
        <v>20830</v>
      </c>
      <c r="C285">
        <v>119160</v>
      </c>
      <c r="D285">
        <v>21570</v>
      </c>
      <c r="F285">
        <v>90690</v>
      </c>
    </row>
    <row r="286" spans="2:6" x14ac:dyDescent="0.3">
      <c r="B286">
        <v>42860</v>
      </c>
      <c r="C286">
        <v>20660</v>
      </c>
      <c r="D286">
        <v>24790</v>
      </c>
      <c r="F286">
        <v>97240</v>
      </c>
    </row>
    <row r="287" spans="2:6" x14ac:dyDescent="0.3">
      <c r="B287">
        <v>77250</v>
      </c>
      <c r="C287">
        <v>27420</v>
      </c>
      <c r="D287">
        <v>148520</v>
      </c>
      <c r="F287">
        <v>21940</v>
      </c>
    </row>
    <row r="288" spans="2:6" x14ac:dyDescent="0.3">
      <c r="B288">
        <v>107250</v>
      </c>
      <c r="C288">
        <v>84630</v>
      </c>
      <c r="D288">
        <v>78230</v>
      </c>
      <c r="F288">
        <v>41520</v>
      </c>
    </row>
    <row r="289" spans="2:6" x14ac:dyDescent="0.3">
      <c r="B289">
        <v>88470</v>
      </c>
      <c r="C289">
        <v>104660</v>
      </c>
      <c r="D289">
        <v>41630</v>
      </c>
      <c r="F289">
        <v>49990</v>
      </c>
    </row>
    <row r="290" spans="2:6" x14ac:dyDescent="0.3">
      <c r="B290">
        <v>12810</v>
      </c>
      <c r="C290">
        <v>29090</v>
      </c>
      <c r="D290">
        <v>43770</v>
      </c>
      <c r="F290">
        <v>28890</v>
      </c>
    </row>
    <row r="291" spans="2:6" x14ac:dyDescent="0.3">
      <c r="B291">
        <v>28190</v>
      </c>
      <c r="C291">
        <v>45990</v>
      </c>
      <c r="D291">
        <v>37430</v>
      </c>
      <c r="F291">
        <v>45050</v>
      </c>
    </row>
    <row r="292" spans="2:6" x14ac:dyDescent="0.3">
      <c r="B292">
        <v>48510</v>
      </c>
      <c r="C292">
        <v>24040</v>
      </c>
      <c r="D292">
        <v>41480</v>
      </c>
      <c r="F292">
        <v>61460</v>
      </c>
    </row>
    <row r="293" spans="2:6" x14ac:dyDescent="0.3">
      <c r="B293">
        <v>32210</v>
      </c>
      <c r="C293">
        <v>102090</v>
      </c>
      <c r="D293">
        <v>114160</v>
      </c>
      <c r="F293">
        <v>61720</v>
      </c>
    </row>
    <row r="294" spans="2:6" x14ac:dyDescent="0.3">
      <c r="B294">
        <v>86210</v>
      </c>
      <c r="C294">
        <v>160320</v>
      </c>
      <c r="D294">
        <v>54720</v>
      </c>
      <c r="F294">
        <v>14830</v>
      </c>
    </row>
    <row r="295" spans="2:6" x14ac:dyDescent="0.3">
      <c r="B295">
        <v>45770</v>
      </c>
      <c r="C295">
        <v>83760</v>
      </c>
      <c r="D295">
        <v>42400</v>
      </c>
      <c r="F295">
        <v>43190</v>
      </c>
    </row>
    <row r="296" spans="2:6" x14ac:dyDescent="0.3">
      <c r="B296">
        <v>45530</v>
      </c>
      <c r="C296">
        <v>86060</v>
      </c>
      <c r="D296">
        <v>109990</v>
      </c>
      <c r="F296">
        <v>22310</v>
      </c>
    </row>
    <row r="297" spans="2:6" x14ac:dyDescent="0.3">
      <c r="B297">
        <v>111590</v>
      </c>
      <c r="C297">
        <v>24300</v>
      </c>
      <c r="D297">
        <v>42270</v>
      </c>
      <c r="F297">
        <v>27130</v>
      </c>
    </row>
    <row r="298" spans="2:6" x14ac:dyDescent="0.3">
      <c r="B298">
        <v>49600</v>
      </c>
      <c r="C298">
        <v>101690</v>
      </c>
      <c r="D298">
        <v>39170</v>
      </c>
      <c r="F298">
        <v>20880</v>
      </c>
    </row>
    <row r="299" spans="2:6" x14ac:dyDescent="0.3">
      <c r="B299">
        <v>191410</v>
      </c>
      <c r="C299">
        <v>40870</v>
      </c>
      <c r="D299">
        <v>183030</v>
      </c>
      <c r="F299">
        <v>190330</v>
      </c>
    </row>
    <row r="300" spans="2:6" x14ac:dyDescent="0.3">
      <c r="B300">
        <v>38750</v>
      </c>
      <c r="C300">
        <v>82370</v>
      </c>
      <c r="D300">
        <v>23800</v>
      </c>
      <c r="F300">
        <v>187220</v>
      </c>
    </row>
    <row r="301" spans="2:6" x14ac:dyDescent="0.3">
      <c r="B301">
        <v>22160</v>
      </c>
      <c r="C301">
        <v>50630</v>
      </c>
      <c r="D301">
        <v>63850</v>
      </c>
      <c r="F301">
        <v>199990</v>
      </c>
    </row>
    <row r="302" spans="2:6" x14ac:dyDescent="0.3">
      <c r="B302">
        <v>117130</v>
      </c>
      <c r="C302">
        <v>57700</v>
      </c>
      <c r="D302">
        <v>108800</v>
      </c>
      <c r="F302">
        <v>21530</v>
      </c>
    </row>
    <row r="303" spans="2:6" x14ac:dyDescent="0.3">
      <c r="B303">
        <v>37080</v>
      </c>
      <c r="C303">
        <v>77560</v>
      </c>
      <c r="D303">
        <v>40250</v>
      </c>
      <c r="F303">
        <v>88650</v>
      </c>
    </row>
    <row r="304" spans="2:6" x14ac:dyDescent="0.3">
      <c r="B304">
        <v>137700</v>
      </c>
      <c r="C304">
        <v>37600</v>
      </c>
      <c r="D304">
        <v>75250</v>
      </c>
      <c r="F304">
        <v>59400</v>
      </c>
    </row>
    <row r="305" spans="2:6" x14ac:dyDescent="0.3">
      <c r="B305">
        <v>27590</v>
      </c>
      <c r="C305">
        <v>52060</v>
      </c>
      <c r="D305">
        <v>20070</v>
      </c>
      <c r="F305">
        <v>27930</v>
      </c>
    </row>
    <row r="306" spans="2:6" x14ac:dyDescent="0.3">
      <c r="B306">
        <v>68040</v>
      </c>
      <c r="C306">
        <v>164130</v>
      </c>
      <c r="D306">
        <v>196270</v>
      </c>
      <c r="F306">
        <v>79180</v>
      </c>
    </row>
    <row r="307" spans="2:6" x14ac:dyDescent="0.3">
      <c r="B307">
        <v>63890</v>
      </c>
      <c r="C307">
        <v>68420</v>
      </c>
      <c r="D307">
        <v>106860</v>
      </c>
      <c r="F307">
        <v>39200</v>
      </c>
    </row>
    <row r="308" spans="2:6" x14ac:dyDescent="0.3">
      <c r="B308">
        <v>111030</v>
      </c>
      <c r="C308">
        <v>55050</v>
      </c>
      <c r="D308">
        <v>107980</v>
      </c>
      <c r="F308">
        <v>34790</v>
      </c>
    </row>
    <row r="309" spans="2:6" x14ac:dyDescent="0.3">
      <c r="B309">
        <v>24500</v>
      </c>
      <c r="C309">
        <v>53680</v>
      </c>
      <c r="D309">
        <v>46150</v>
      </c>
      <c r="F309">
        <v>134960</v>
      </c>
    </row>
    <row r="310" spans="2:6" x14ac:dyDescent="0.3">
      <c r="B310">
        <v>50930</v>
      </c>
      <c r="C310">
        <v>31950</v>
      </c>
      <c r="D310">
        <v>33760</v>
      </c>
      <c r="F310">
        <v>32100</v>
      </c>
    </row>
    <row r="311" spans="2:6" x14ac:dyDescent="0.3">
      <c r="B311">
        <v>30570</v>
      </c>
      <c r="C311">
        <v>39860</v>
      </c>
      <c r="D311">
        <v>88230</v>
      </c>
      <c r="F311">
        <v>65020</v>
      </c>
    </row>
    <row r="312" spans="2:6" x14ac:dyDescent="0.3">
      <c r="B312">
        <v>51210</v>
      </c>
      <c r="C312">
        <v>49300</v>
      </c>
      <c r="D312">
        <v>71190</v>
      </c>
      <c r="F312">
        <v>54820</v>
      </c>
    </row>
    <row r="313" spans="2:6" x14ac:dyDescent="0.3">
      <c r="B313">
        <v>62740</v>
      </c>
      <c r="C313">
        <v>61340</v>
      </c>
      <c r="D313">
        <v>176650</v>
      </c>
      <c r="F313">
        <v>12000</v>
      </c>
    </row>
    <row r="314" spans="2:6" x14ac:dyDescent="0.3">
      <c r="B314">
        <v>198590</v>
      </c>
      <c r="C314">
        <v>97560</v>
      </c>
      <c r="D314">
        <v>25960</v>
      </c>
      <c r="F314">
        <v>63490</v>
      </c>
    </row>
    <row r="315" spans="2:6" x14ac:dyDescent="0.3">
      <c r="B315">
        <v>43420</v>
      </c>
      <c r="C315">
        <v>71400</v>
      </c>
      <c r="D315">
        <v>29790</v>
      </c>
      <c r="F315">
        <v>99850</v>
      </c>
    </row>
    <row r="316" spans="2:6" x14ac:dyDescent="0.3">
      <c r="B316">
        <v>42440</v>
      </c>
      <c r="C316">
        <v>29320</v>
      </c>
      <c r="D316">
        <v>104450</v>
      </c>
      <c r="F316">
        <v>26570</v>
      </c>
    </row>
    <row r="317" spans="2:6" x14ac:dyDescent="0.3">
      <c r="B317">
        <v>65000</v>
      </c>
      <c r="C317">
        <v>21090</v>
      </c>
      <c r="D317">
        <v>121690</v>
      </c>
      <c r="F317">
        <v>53040</v>
      </c>
    </row>
    <row r="318" spans="2:6" x14ac:dyDescent="0.3">
      <c r="B318">
        <v>184300</v>
      </c>
      <c r="C318">
        <v>22890</v>
      </c>
      <c r="D318">
        <v>196260</v>
      </c>
      <c r="F318">
        <v>23510</v>
      </c>
    </row>
    <row r="319" spans="2:6" x14ac:dyDescent="0.3">
      <c r="B319">
        <v>23190</v>
      </c>
      <c r="C319">
        <v>40010</v>
      </c>
      <c r="D319">
        <v>20700</v>
      </c>
      <c r="F319">
        <v>40510</v>
      </c>
    </row>
    <row r="320" spans="2:6" x14ac:dyDescent="0.3">
      <c r="B320">
        <v>53240</v>
      </c>
      <c r="C320">
        <v>27050</v>
      </c>
      <c r="D320">
        <v>82240</v>
      </c>
      <c r="F320">
        <v>48050</v>
      </c>
    </row>
    <row r="321" spans="2:6" x14ac:dyDescent="0.3">
      <c r="B321">
        <v>167520</v>
      </c>
      <c r="C321">
        <v>44480</v>
      </c>
      <c r="D321">
        <v>47660</v>
      </c>
      <c r="F321">
        <v>28860</v>
      </c>
    </row>
    <row r="322" spans="2:6" x14ac:dyDescent="0.3">
      <c r="B322">
        <v>192460</v>
      </c>
      <c r="C322">
        <v>15140</v>
      </c>
      <c r="D322">
        <v>25390</v>
      </c>
      <c r="F322">
        <v>96020</v>
      </c>
    </row>
    <row r="323" spans="2:6" x14ac:dyDescent="0.3">
      <c r="B323">
        <v>43820</v>
      </c>
      <c r="C323">
        <v>29560</v>
      </c>
      <c r="D323">
        <v>51550</v>
      </c>
      <c r="F323">
        <v>25790</v>
      </c>
    </row>
    <row r="324" spans="2:6" x14ac:dyDescent="0.3">
      <c r="B324">
        <v>21430</v>
      </c>
      <c r="C324">
        <v>21050</v>
      </c>
      <c r="D324">
        <v>22580</v>
      </c>
      <c r="F324">
        <v>83810</v>
      </c>
    </row>
    <row r="325" spans="2:6" x14ac:dyDescent="0.3">
      <c r="B325">
        <v>61620</v>
      </c>
      <c r="C325">
        <v>27060</v>
      </c>
      <c r="D325">
        <v>44220</v>
      </c>
      <c r="F325">
        <v>26590</v>
      </c>
    </row>
    <row r="326" spans="2:6" x14ac:dyDescent="0.3">
      <c r="B326">
        <v>76540</v>
      </c>
      <c r="C326">
        <v>132250</v>
      </c>
      <c r="D326">
        <v>102740</v>
      </c>
      <c r="F326">
        <v>66460</v>
      </c>
    </row>
    <row r="327" spans="2:6" x14ac:dyDescent="0.3">
      <c r="B327">
        <v>51600</v>
      </c>
      <c r="C327">
        <v>28040</v>
      </c>
      <c r="D327">
        <v>23760</v>
      </c>
      <c r="F327">
        <v>10090</v>
      </c>
    </row>
    <row r="328" spans="2:6" x14ac:dyDescent="0.3">
      <c r="B328">
        <v>128080</v>
      </c>
      <c r="C328">
        <v>171740</v>
      </c>
      <c r="D328">
        <v>28270</v>
      </c>
      <c r="F328">
        <v>46800</v>
      </c>
    </row>
    <row r="329" spans="2:6" x14ac:dyDescent="0.3">
      <c r="B329">
        <v>102210</v>
      </c>
      <c r="C329">
        <v>57360</v>
      </c>
      <c r="D329">
        <v>31310</v>
      </c>
      <c r="F329">
        <v>104750</v>
      </c>
    </row>
    <row r="330" spans="2:6" x14ac:dyDescent="0.3">
      <c r="B330">
        <v>37370</v>
      </c>
      <c r="C330">
        <v>30650</v>
      </c>
      <c r="D330">
        <v>64740</v>
      </c>
      <c r="F330">
        <v>61800</v>
      </c>
    </row>
    <row r="331" spans="2:6" x14ac:dyDescent="0.3">
      <c r="B331">
        <v>59330</v>
      </c>
      <c r="C331">
        <v>104480</v>
      </c>
      <c r="D331">
        <v>28530</v>
      </c>
      <c r="F331">
        <v>16010</v>
      </c>
    </row>
    <row r="332" spans="2:6" x14ac:dyDescent="0.3">
      <c r="B332">
        <v>34240</v>
      </c>
      <c r="C332">
        <v>11290</v>
      </c>
      <c r="D332">
        <v>36000</v>
      </c>
      <c r="F332">
        <v>176390</v>
      </c>
    </row>
    <row r="333" spans="2:6" x14ac:dyDescent="0.3">
      <c r="B333">
        <v>62010</v>
      </c>
      <c r="C333">
        <v>44400</v>
      </c>
      <c r="D333">
        <v>41150</v>
      </c>
      <c r="F333">
        <v>116910</v>
      </c>
    </row>
    <row r="334" spans="2:6" x14ac:dyDescent="0.3">
      <c r="B334">
        <v>44030</v>
      </c>
      <c r="C334">
        <v>28370</v>
      </c>
      <c r="D334">
        <v>178560</v>
      </c>
      <c r="F334">
        <v>25060</v>
      </c>
    </row>
    <row r="335" spans="2:6" x14ac:dyDescent="0.3">
      <c r="B335">
        <v>37610</v>
      </c>
      <c r="C335">
        <v>24060</v>
      </c>
      <c r="D335">
        <v>22100</v>
      </c>
      <c r="F335">
        <v>50940</v>
      </c>
    </row>
    <row r="336" spans="2:6" x14ac:dyDescent="0.3">
      <c r="B336">
        <v>109340</v>
      </c>
      <c r="C336">
        <v>41080</v>
      </c>
      <c r="D336">
        <v>45390</v>
      </c>
      <c r="F336">
        <v>25590</v>
      </c>
    </row>
    <row r="337" spans="2:6" x14ac:dyDescent="0.3">
      <c r="B337">
        <v>138260</v>
      </c>
      <c r="C337">
        <v>49070</v>
      </c>
      <c r="D337">
        <v>27410</v>
      </c>
      <c r="F337">
        <v>51750</v>
      </c>
    </row>
    <row r="338" spans="2:6" x14ac:dyDescent="0.3">
      <c r="B338">
        <v>63340</v>
      </c>
      <c r="C338">
        <v>34820</v>
      </c>
      <c r="D338">
        <v>26780</v>
      </c>
      <c r="F338">
        <v>31620</v>
      </c>
    </row>
    <row r="339" spans="2:6" x14ac:dyDescent="0.3">
      <c r="B339">
        <v>25150</v>
      </c>
      <c r="C339">
        <v>66520</v>
      </c>
      <c r="D339">
        <v>27430</v>
      </c>
      <c r="F339">
        <v>27950</v>
      </c>
    </row>
    <row r="340" spans="2:6" x14ac:dyDescent="0.3">
      <c r="B340">
        <v>106850</v>
      </c>
      <c r="C340">
        <v>20010</v>
      </c>
      <c r="D340">
        <v>49980</v>
      </c>
      <c r="F340">
        <v>23320</v>
      </c>
    </row>
    <row r="341" spans="2:6" x14ac:dyDescent="0.3">
      <c r="B341">
        <v>42560</v>
      </c>
      <c r="C341">
        <v>24260</v>
      </c>
      <c r="D341">
        <v>20110</v>
      </c>
      <c r="F341">
        <v>25190</v>
      </c>
    </row>
    <row r="342" spans="2:6" x14ac:dyDescent="0.3">
      <c r="B342">
        <v>35800</v>
      </c>
      <c r="C342">
        <v>34070</v>
      </c>
      <c r="D342">
        <v>37600</v>
      </c>
      <c r="F342">
        <v>29730</v>
      </c>
    </row>
    <row r="343" spans="2:6" x14ac:dyDescent="0.3">
      <c r="B343">
        <v>65240</v>
      </c>
      <c r="C343">
        <v>29600</v>
      </c>
      <c r="D343">
        <v>177790</v>
      </c>
      <c r="F343">
        <v>78800</v>
      </c>
    </row>
    <row r="344" spans="2:6" x14ac:dyDescent="0.3">
      <c r="B344">
        <v>52310</v>
      </c>
      <c r="C344">
        <v>64650</v>
      </c>
      <c r="D344">
        <v>187110</v>
      </c>
      <c r="F344">
        <v>131940</v>
      </c>
    </row>
    <row r="345" spans="2:6" x14ac:dyDescent="0.3">
      <c r="B345">
        <v>109030</v>
      </c>
      <c r="C345">
        <v>20860</v>
      </c>
      <c r="D345">
        <v>25590</v>
      </c>
      <c r="F345">
        <v>24040</v>
      </c>
    </row>
    <row r="346" spans="2:6" x14ac:dyDescent="0.3">
      <c r="B346">
        <v>45370</v>
      </c>
      <c r="C346">
        <v>19510</v>
      </c>
      <c r="D346">
        <v>188240</v>
      </c>
      <c r="F346">
        <v>50030</v>
      </c>
    </row>
    <row r="347" spans="2:6" x14ac:dyDescent="0.3">
      <c r="B347">
        <v>22770</v>
      </c>
      <c r="C347">
        <v>45680</v>
      </c>
      <c r="D347">
        <v>45380</v>
      </c>
      <c r="F347">
        <v>127420</v>
      </c>
    </row>
    <row r="348" spans="2:6" x14ac:dyDescent="0.3">
      <c r="B348">
        <v>25590</v>
      </c>
      <c r="C348">
        <v>59930</v>
      </c>
      <c r="D348">
        <v>44440</v>
      </c>
      <c r="F348">
        <v>199730</v>
      </c>
    </row>
    <row r="349" spans="2:6" x14ac:dyDescent="0.3">
      <c r="B349">
        <v>23800</v>
      </c>
      <c r="C349">
        <v>42210</v>
      </c>
      <c r="D349">
        <v>54100</v>
      </c>
      <c r="F349">
        <v>68610</v>
      </c>
    </row>
    <row r="350" spans="2:6" x14ac:dyDescent="0.3">
      <c r="B350">
        <v>47650</v>
      </c>
      <c r="C350">
        <v>138720</v>
      </c>
      <c r="D350">
        <v>79780</v>
      </c>
      <c r="F350">
        <v>23230</v>
      </c>
    </row>
    <row r="351" spans="2:6" x14ac:dyDescent="0.3">
      <c r="B351">
        <v>20440</v>
      </c>
      <c r="C351">
        <v>20730</v>
      </c>
      <c r="D351">
        <v>38670</v>
      </c>
      <c r="F351">
        <v>99570</v>
      </c>
    </row>
    <row r="352" spans="2:6" x14ac:dyDescent="0.3">
      <c r="B352">
        <v>65860</v>
      </c>
      <c r="C352">
        <v>29260</v>
      </c>
      <c r="D352">
        <v>46270</v>
      </c>
      <c r="F352">
        <v>36600</v>
      </c>
    </row>
    <row r="353" spans="2:6" x14ac:dyDescent="0.3">
      <c r="B353">
        <v>32940</v>
      </c>
      <c r="C353">
        <v>103120</v>
      </c>
      <c r="D353">
        <v>34230</v>
      </c>
      <c r="F353">
        <v>25140</v>
      </c>
    </row>
    <row r="354" spans="2:6" x14ac:dyDescent="0.3">
      <c r="B354">
        <v>27780</v>
      </c>
      <c r="C354">
        <v>81890</v>
      </c>
      <c r="D354">
        <v>168800</v>
      </c>
      <c r="F354">
        <v>50560</v>
      </c>
    </row>
    <row r="355" spans="2:6" x14ac:dyDescent="0.3">
      <c r="B355">
        <v>24040</v>
      </c>
      <c r="C355">
        <v>106500</v>
      </c>
      <c r="D355">
        <v>90940</v>
      </c>
      <c r="F355">
        <v>27030</v>
      </c>
    </row>
    <row r="356" spans="2:6" x14ac:dyDescent="0.3">
      <c r="B356">
        <v>23180</v>
      </c>
      <c r="C356">
        <v>26320</v>
      </c>
      <c r="D356">
        <v>84460</v>
      </c>
      <c r="F356">
        <v>25150</v>
      </c>
    </row>
    <row r="357" spans="2:6" x14ac:dyDescent="0.3">
      <c r="B357">
        <v>105520</v>
      </c>
      <c r="C357">
        <v>46680</v>
      </c>
      <c r="D357">
        <v>23620</v>
      </c>
      <c r="F357">
        <v>65780</v>
      </c>
    </row>
    <row r="358" spans="2:6" x14ac:dyDescent="0.3">
      <c r="B358">
        <v>23290</v>
      </c>
      <c r="C358">
        <v>22380</v>
      </c>
      <c r="D358">
        <v>197170</v>
      </c>
      <c r="F358">
        <v>53460</v>
      </c>
    </row>
    <row r="359" spans="2:6" x14ac:dyDescent="0.3">
      <c r="B359">
        <v>40140</v>
      </c>
      <c r="C359">
        <v>86860</v>
      </c>
      <c r="D359">
        <v>35440</v>
      </c>
      <c r="F359">
        <v>29360</v>
      </c>
    </row>
    <row r="360" spans="2:6" x14ac:dyDescent="0.3">
      <c r="B360">
        <v>22590</v>
      </c>
      <c r="C360">
        <v>23250</v>
      </c>
      <c r="D360">
        <v>85000</v>
      </c>
      <c r="F360">
        <v>170480</v>
      </c>
    </row>
    <row r="361" spans="2:6" x14ac:dyDescent="0.3">
      <c r="B361">
        <v>69320</v>
      </c>
      <c r="C361">
        <v>30720</v>
      </c>
      <c r="D361">
        <v>41030</v>
      </c>
      <c r="F361">
        <v>22900</v>
      </c>
    </row>
    <row r="362" spans="2:6" x14ac:dyDescent="0.3">
      <c r="B362">
        <v>47210</v>
      </c>
      <c r="C362">
        <v>36900</v>
      </c>
      <c r="D362">
        <v>61250</v>
      </c>
      <c r="F362">
        <v>102520</v>
      </c>
    </row>
    <row r="363" spans="2:6" x14ac:dyDescent="0.3">
      <c r="B363">
        <v>58550</v>
      </c>
      <c r="C363">
        <v>27560</v>
      </c>
      <c r="D363">
        <v>100080</v>
      </c>
      <c r="F363">
        <v>22350</v>
      </c>
    </row>
    <row r="364" spans="2:6" x14ac:dyDescent="0.3">
      <c r="B364">
        <v>69490</v>
      </c>
      <c r="C364">
        <v>59160</v>
      </c>
      <c r="D364">
        <v>23870</v>
      </c>
      <c r="F364">
        <v>18590</v>
      </c>
    </row>
    <row r="365" spans="2:6" x14ac:dyDescent="0.3">
      <c r="B365">
        <v>106090</v>
      </c>
      <c r="C365">
        <v>65530</v>
      </c>
      <c r="D365">
        <v>46390</v>
      </c>
      <c r="F365">
        <v>51710</v>
      </c>
    </row>
    <row r="366" spans="2:6" x14ac:dyDescent="0.3">
      <c r="B366">
        <v>44470</v>
      </c>
      <c r="C366">
        <v>48760</v>
      </c>
      <c r="D366">
        <v>131420</v>
      </c>
      <c r="F366">
        <v>25170</v>
      </c>
    </row>
    <row r="367" spans="2:6" x14ac:dyDescent="0.3">
      <c r="B367">
        <v>46010</v>
      </c>
      <c r="C367">
        <v>59140</v>
      </c>
      <c r="D367">
        <v>16110</v>
      </c>
      <c r="F367">
        <v>182650</v>
      </c>
    </row>
    <row r="368" spans="2:6" x14ac:dyDescent="0.3">
      <c r="B368">
        <v>170990</v>
      </c>
      <c r="C368">
        <v>23890</v>
      </c>
      <c r="D368">
        <v>50710</v>
      </c>
      <c r="F368">
        <v>135770</v>
      </c>
    </row>
    <row r="369" spans="2:6" x14ac:dyDescent="0.3">
      <c r="B369">
        <v>72640</v>
      </c>
      <c r="C369">
        <v>22670</v>
      </c>
      <c r="D369">
        <v>136950</v>
      </c>
      <c r="F369">
        <v>187890</v>
      </c>
    </row>
    <row r="370" spans="2:6" x14ac:dyDescent="0.3">
      <c r="B370">
        <v>56660</v>
      </c>
      <c r="C370">
        <v>39310</v>
      </c>
      <c r="D370">
        <v>20290</v>
      </c>
      <c r="F370">
        <v>198470</v>
      </c>
    </row>
    <row r="371" spans="2:6" x14ac:dyDescent="0.3">
      <c r="B371">
        <v>50670</v>
      </c>
      <c r="C371">
        <v>30720</v>
      </c>
      <c r="D371">
        <v>27850</v>
      </c>
      <c r="F371">
        <v>33390</v>
      </c>
    </row>
    <row r="372" spans="2:6" x14ac:dyDescent="0.3">
      <c r="B372">
        <v>50790</v>
      </c>
      <c r="C372">
        <v>64340</v>
      </c>
      <c r="D372">
        <v>66870</v>
      </c>
      <c r="F372">
        <v>180610</v>
      </c>
    </row>
    <row r="373" spans="2:6" x14ac:dyDescent="0.3">
      <c r="B373">
        <v>23210</v>
      </c>
      <c r="C373">
        <v>23400</v>
      </c>
      <c r="D373">
        <v>105960</v>
      </c>
      <c r="F373">
        <v>23720</v>
      </c>
    </row>
    <row r="374" spans="2:6" x14ac:dyDescent="0.3">
      <c r="B374">
        <v>174440</v>
      </c>
      <c r="C374">
        <v>21760</v>
      </c>
      <c r="D374">
        <v>29960</v>
      </c>
      <c r="F374">
        <v>53630</v>
      </c>
    </row>
    <row r="375" spans="2:6" x14ac:dyDescent="0.3">
      <c r="B375">
        <v>173990</v>
      </c>
      <c r="C375">
        <v>175840</v>
      </c>
      <c r="D375">
        <v>62320</v>
      </c>
      <c r="F375">
        <v>13590</v>
      </c>
    </row>
    <row r="376" spans="2:6" x14ac:dyDescent="0.3">
      <c r="B376">
        <v>54880</v>
      </c>
      <c r="C376">
        <v>44850</v>
      </c>
      <c r="D376">
        <v>132470</v>
      </c>
      <c r="F376">
        <v>107930</v>
      </c>
    </row>
    <row r="377" spans="2:6" x14ac:dyDescent="0.3">
      <c r="B377">
        <v>194190</v>
      </c>
      <c r="C377">
        <v>160150</v>
      </c>
      <c r="D377">
        <v>40810</v>
      </c>
      <c r="F377">
        <v>66510</v>
      </c>
    </row>
    <row r="378" spans="2:6" x14ac:dyDescent="0.3">
      <c r="B378">
        <v>28110</v>
      </c>
      <c r="C378">
        <v>96130</v>
      </c>
      <c r="D378">
        <v>23940</v>
      </c>
      <c r="F378">
        <v>53010</v>
      </c>
    </row>
    <row r="379" spans="2:6" x14ac:dyDescent="0.3">
      <c r="B379">
        <v>21320</v>
      </c>
      <c r="C379">
        <v>34640</v>
      </c>
      <c r="D379">
        <v>39040</v>
      </c>
      <c r="F379">
        <v>12740</v>
      </c>
    </row>
    <row r="380" spans="2:6" x14ac:dyDescent="0.3">
      <c r="B380">
        <v>108450</v>
      </c>
      <c r="C380">
        <v>89430</v>
      </c>
      <c r="D380">
        <v>42840</v>
      </c>
      <c r="F380">
        <v>86200</v>
      </c>
    </row>
    <row r="381" spans="2:6" x14ac:dyDescent="0.3">
      <c r="B381">
        <v>10510</v>
      </c>
      <c r="C381">
        <v>48690</v>
      </c>
      <c r="D381">
        <v>75530</v>
      </c>
      <c r="F381">
        <v>40350</v>
      </c>
    </row>
    <row r="382" spans="2:6" x14ac:dyDescent="0.3">
      <c r="B382">
        <v>107390</v>
      </c>
      <c r="C382">
        <v>39830</v>
      </c>
      <c r="D382">
        <v>173280</v>
      </c>
      <c r="F382">
        <v>45910</v>
      </c>
    </row>
    <row r="383" spans="2:6" x14ac:dyDescent="0.3">
      <c r="B383">
        <v>103880</v>
      </c>
      <c r="C383">
        <v>115100</v>
      </c>
      <c r="D383">
        <v>197010</v>
      </c>
      <c r="F383">
        <v>48980</v>
      </c>
    </row>
    <row r="384" spans="2:6" x14ac:dyDescent="0.3">
      <c r="B384">
        <v>24220</v>
      </c>
      <c r="C384">
        <v>80950</v>
      </c>
      <c r="D384">
        <v>92780</v>
      </c>
      <c r="F384">
        <v>166060</v>
      </c>
    </row>
    <row r="385" spans="2:6" x14ac:dyDescent="0.3">
      <c r="B385">
        <v>24510</v>
      </c>
      <c r="C385">
        <v>26960</v>
      </c>
      <c r="D385">
        <v>47790</v>
      </c>
      <c r="F385">
        <v>63920</v>
      </c>
    </row>
    <row r="386" spans="2:6" x14ac:dyDescent="0.3">
      <c r="B386">
        <v>137260</v>
      </c>
      <c r="C386">
        <v>67550</v>
      </c>
      <c r="D386">
        <v>164220</v>
      </c>
      <c r="F386">
        <v>88530</v>
      </c>
    </row>
    <row r="387" spans="2:6" x14ac:dyDescent="0.3">
      <c r="B387">
        <v>47770</v>
      </c>
      <c r="C387">
        <v>93550</v>
      </c>
      <c r="D387">
        <v>29960</v>
      </c>
      <c r="F387">
        <v>46390</v>
      </c>
    </row>
    <row r="388" spans="2:6" x14ac:dyDescent="0.3">
      <c r="B388">
        <v>49690</v>
      </c>
      <c r="C388">
        <v>24760</v>
      </c>
      <c r="D388">
        <v>12610</v>
      </c>
      <c r="F388">
        <v>21410</v>
      </c>
    </row>
    <row r="389" spans="2:6" x14ac:dyDescent="0.3">
      <c r="B389">
        <v>198450</v>
      </c>
      <c r="C389">
        <v>45220</v>
      </c>
      <c r="D389">
        <v>34200</v>
      </c>
      <c r="F389">
        <v>46630</v>
      </c>
    </row>
    <row r="390" spans="2:6" x14ac:dyDescent="0.3">
      <c r="B390">
        <v>133200</v>
      </c>
      <c r="C390">
        <v>48100</v>
      </c>
      <c r="D390">
        <v>44000</v>
      </c>
      <c r="F390">
        <v>57680</v>
      </c>
    </row>
    <row r="391" spans="2:6" x14ac:dyDescent="0.3">
      <c r="B391">
        <v>27430</v>
      </c>
      <c r="C391">
        <v>180410</v>
      </c>
      <c r="D391">
        <v>35000</v>
      </c>
      <c r="F391">
        <v>25800</v>
      </c>
    </row>
    <row r="392" spans="2:6" x14ac:dyDescent="0.3">
      <c r="B392">
        <v>23420</v>
      </c>
      <c r="C392">
        <v>25460</v>
      </c>
      <c r="D392">
        <v>171690</v>
      </c>
      <c r="F392">
        <v>58690</v>
      </c>
    </row>
    <row r="393" spans="2:6" x14ac:dyDescent="0.3">
      <c r="B393">
        <v>176500</v>
      </c>
      <c r="C393">
        <v>178610</v>
      </c>
      <c r="D393">
        <v>39750</v>
      </c>
      <c r="F393">
        <v>52950</v>
      </c>
    </row>
    <row r="394" spans="2:6" x14ac:dyDescent="0.3">
      <c r="B394">
        <v>97250</v>
      </c>
      <c r="C394">
        <v>42300</v>
      </c>
      <c r="D394">
        <v>21090</v>
      </c>
      <c r="F394">
        <v>153790</v>
      </c>
    </row>
    <row r="395" spans="2:6" x14ac:dyDescent="0.3">
      <c r="B395">
        <v>119040</v>
      </c>
      <c r="C395">
        <v>90710</v>
      </c>
      <c r="D395">
        <v>165980</v>
      </c>
      <c r="F395">
        <v>78790</v>
      </c>
    </row>
    <row r="396" spans="2:6" x14ac:dyDescent="0.3">
      <c r="B396">
        <v>21770</v>
      </c>
      <c r="C396">
        <v>38940</v>
      </c>
      <c r="D396">
        <v>43730</v>
      </c>
      <c r="F396">
        <v>27600</v>
      </c>
    </row>
    <row r="397" spans="2:6" x14ac:dyDescent="0.3">
      <c r="B397">
        <v>48340</v>
      </c>
      <c r="C397">
        <v>47170</v>
      </c>
      <c r="D397">
        <v>36730</v>
      </c>
      <c r="F397">
        <v>45070</v>
      </c>
    </row>
    <row r="398" spans="2:6" x14ac:dyDescent="0.3">
      <c r="B398">
        <v>20420</v>
      </c>
      <c r="C398">
        <v>74060</v>
      </c>
      <c r="D398">
        <v>49000</v>
      </c>
    </row>
    <row r="399" spans="2:6" x14ac:dyDescent="0.3">
      <c r="B399">
        <v>22200</v>
      </c>
      <c r="C399">
        <v>115570</v>
      </c>
      <c r="D399">
        <v>57650</v>
      </c>
    </row>
    <row r="400" spans="2:6" x14ac:dyDescent="0.3">
      <c r="B400">
        <v>10520</v>
      </c>
      <c r="C400">
        <v>54600</v>
      </c>
      <c r="D400">
        <v>20330</v>
      </c>
    </row>
    <row r="401" spans="2:4" x14ac:dyDescent="0.3">
      <c r="B401">
        <v>192370</v>
      </c>
      <c r="C401">
        <v>40890</v>
      </c>
      <c r="D401">
        <v>38380</v>
      </c>
    </row>
    <row r="402" spans="2:4" x14ac:dyDescent="0.3">
      <c r="B402">
        <v>41070</v>
      </c>
      <c r="C402">
        <v>166270</v>
      </c>
      <c r="D402">
        <v>25610</v>
      </c>
    </row>
    <row r="403" spans="2:4" x14ac:dyDescent="0.3">
      <c r="B403">
        <v>83960</v>
      </c>
      <c r="C403">
        <v>26420</v>
      </c>
      <c r="D403">
        <v>15630</v>
      </c>
    </row>
    <row r="404" spans="2:4" x14ac:dyDescent="0.3">
      <c r="B404">
        <v>29420</v>
      </c>
      <c r="C404">
        <v>68110</v>
      </c>
      <c r="D404">
        <v>65490</v>
      </c>
    </row>
    <row r="405" spans="2:4" x14ac:dyDescent="0.3">
      <c r="B405">
        <v>167560</v>
      </c>
      <c r="C405">
        <v>26860</v>
      </c>
      <c r="D405">
        <v>163280</v>
      </c>
    </row>
    <row r="406" spans="2:4" x14ac:dyDescent="0.3">
      <c r="B406">
        <v>14160</v>
      </c>
      <c r="C406">
        <v>35050</v>
      </c>
      <c r="D406">
        <v>22720</v>
      </c>
    </row>
    <row r="407" spans="2:4" x14ac:dyDescent="0.3">
      <c r="B407">
        <v>24610</v>
      </c>
      <c r="C407">
        <v>53260</v>
      </c>
      <c r="D407">
        <v>70830</v>
      </c>
    </row>
    <row r="408" spans="2:4" x14ac:dyDescent="0.3">
      <c r="B408">
        <v>39550</v>
      </c>
      <c r="C408">
        <v>38330</v>
      </c>
      <c r="D408">
        <v>42850</v>
      </c>
    </row>
    <row r="409" spans="2:4" x14ac:dyDescent="0.3">
      <c r="B409">
        <v>103220</v>
      </c>
      <c r="C409">
        <v>47790</v>
      </c>
      <c r="D409">
        <v>21320</v>
      </c>
    </row>
    <row r="410" spans="2:4" x14ac:dyDescent="0.3">
      <c r="B410">
        <v>109760</v>
      </c>
      <c r="C410">
        <v>17060</v>
      </c>
      <c r="D410">
        <v>101240</v>
      </c>
    </row>
    <row r="411" spans="2:4" x14ac:dyDescent="0.3">
      <c r="B411">
        <v>104820</v>
      </c>
      <c r="C411">
        <v>163070</v>
      </c>
      <c r="D411">
        <v>164370</v>
      </c>
    </row>
    <row r="412" spans="2:4" x14ac:dyDescent="0.3">
      <c r="B412">
        <v>95820</v>
      </c>
      <c r="C412">
        <v>107610</v>
      </c>
      <c r="D412">
        <v>58780</v>
      </c>
    </row>
    <row r="413" spans="2:4" x14ac:dyDescent="0.3">
      <c r="B413">
        <v>22070</v>
      </c>
      <c r="C413">
        <v>41940</v>
      </c>
      <c r="D413">
        <v>26440</v>
      </c>
    </row>
    <row r="414" spans="2:4" x14ac:dyDescent="0.3">
      <c r="B414">
        <v>77560</v>
      </c>
      <c r="C414">
        <v>23560</v>
      </c>
      <c r="D414">
        <v>64390</v>
      </c>
    </row>
    <row r="415" spans="2:4" x14ac:dyDescent="0.3">
      <c r="B415">
        <v>66940</v>
      </c>
      <c r="C415">
        <v>142750</v>
      </c>
      <c r="D415">
        <v>97140</v>
      </c>
    </row>
    <row r="416" spans="2:4" x14ac:dyDescent="0.3">
      <c r="B416">
        <v>23770</v>
      </c>
      <c r="C416">
        <v>52040</v>
      </c>
      <c r="D416">
        <v>60770</v>
      </c>
    </row>
    <row r="417" spans="2:4" x14ac:dyDescent="0.3">
      <c r="B417">
        <v>23130</v>
      </c>
      <c r="C417">
        <v>41710</v>
      </c>
      <c r="D417">
        <v>20740</v>
      </c>
    </row>
    <row r="418" spans="2:4" x14ac:dyDescent="0.3">
      <c r="B418">
        <v>43020</v>
      </c>
      <c r="C418">
        <v>135820</v>
      </c>
      <c r="D418">
        <v>48550</v>
      </c>
    </row>
    <row r="419" spans="2:4" x14ac:dyDescent="0.3">
      <c r="B419">
        <v>87400</v>
      </c>
      <c r="C419">
        <v>97050</v>
      </c>
      <c r="D419">
        <v>23670</v>
      </c>
    </row>
    <row r="420" spans="2:4" x14ac:dyDescent="0.3">
      <c r="B420">
        <v>73510</v>
      </c>
      <c r="C420">
        <v>103250</v>
      </c>
      <c r="D420">
        <v>195860</v>
      </c>
    </row>
    <row r="421" spans="2:4" x14ac:dyDescent="0.3">
      <c r="B421">
        <v>77790</v>
      </c>
      <c r="C421">
        <v>34520</v>
      </c>
      <c r="D421">
        <v>61420</v>
      </c>
    </row>
    <row r="422" spans="2:4" x14ac:dyDescent="0.3">
      <c r="B422">
        <v>32010</v>
      </c>
      <c r="C422">
        <v>22700</v>
      </c>
      <c r="D422">
        <v>48760</v>
      </c>
    </row>
    <row r="423" spans="2:4" x14ac:dyDescent="0.3">
      <c r="B423">
        <v>131200</v>
      </c>
      <c r="C423">
        <v>36330</v>
      </c>
      <c r="D423">
        <v>26900</v>
      </c>
    </row>
    <row r="424" spans="2:4" x14ac:dyDescent="0.3">
      <c r="B424">
        <v>40330</v>
      </c>
      <c r="C424">
        <v>139730</v>
      </c>
      <c r="D424">
        <v>175670</v>
      </c>
    </row>
    <row r="425" spans="2:4" x14ac:dyDescent="0.3">
      <c r="B425">
        <v>32910</v>
      </c>
      <c r="C425">
        <v>26840</v>
      </c>
      <c r="D425">
        <v>57690</v>
      </c>
    </row>
    <row r="426" spans="2:4" x14ac:dyDescent="0.3">
      <c r="B426">
        <v>28440</v>
      </c>
      <c r="C426">
        <v>26000</v>
      </c>
      <c r="D426">
        <v>43850</v>
      </c>
    </row>
    <row r="427" spans="2:4" x14ac:dyDescent="0.3">
      <c r="B427">
        <v>19040</v>
      </c>
      <c r="C427">
        <v>63470</v>
      </c>
      <c r="D427">
        <v>40660</v>
      </c>
    </row>
    <row r="428" spans="2:4" x14ac:dyDescent="0.3">
      <c r="B428">
        <v>57310</v>
      </c>
      <c r="C428">
        <v>28210</v>
      </c>
      <c r="D428">
        <v>30690</v>
      </c>
    </row>
    <row r="429" spans="2:4" x14ac:dyDescent="0.3">
      <c r="B429">
        <v>43230</v>
      </c>
      <c r="C429">
        <v>88580</v>
      </c>
      <c r="D429">
        <v>104350</v>
      </c>
    </row>
    <row r="430" spans="2:4" x14ac:dyDescent="0.3">
      <c r="B430">
        <v>134990</v>
      </c>
      <c r="C430">
        <v>87220</v>
      </c>
      <c r="D430">
        <v>103060</v>
      </c>
    </row>
    <row r="431" spans="2:4" x14ac:dyDescent="0.3">
      <c r="B431">
        <v>137580</v>
      </c>
      <c r="C431">
        <v>46210</v>
      </c>
      <c r="D431">
        <v>39360</v>
      </c>
    </row>
    <row r="432" spans="2:4" x14ac:dyDescent="0.3">
      <c r="B432">
        <v>35970</v>
      </c>
      <c r="C432">
        <v>45080</v>
      </c>
      <c r="D432">
        <v>79450</v>
      </c>
    </row>
    <row r="433" spans="2:4" x14ac:dyDescent="0.3">
      <c r="B433">
        <v>53430</v>
      </c>
      <c r="C433">
        <v>36910</v>
      </c>
      <c r="D433">
        <v>57430</v>
      </c>
    </row>
    <row r="434" spans="2:4" x14ac:dyDescent="0.3">
      <c r="B434">
        <v>199430</v>
      </c>
      <c r="C434">
        <v>47280</v>
      </c>
      <c r="D434">
        <v>54400</v>
      </c>
    </row>
    <row r="435" spans="2:4" x14ac:dyDescent="0.3">
      <c r="B435">
        <v>44770</v>
      </c>
      <c r="C435">
        <v>67820</v>
      </c>
      <c r="D435">
        <v>132690</v>
      </c>
    </row>
    <row r="436" spans="2:4" x14ac:dyDescent="0.3">
      <c r="B436">
        <v>186060</v>
      </c>
      <c r="C436">
        <v>27910</v>
      </c>
      <c r="D436">
        <v>27830</v>
      </c>
    </row>
    <row r="437" spans="2:4" x14ac:dyDescent="0.3">
      <c r="B437">
        <v>21680</v>
      </c>
      <c r="C437">
        <v>42720</v>
      </c>
      <c r="D437">
        <v>176030</v>
      </c>
    </row>
    <row r="438" spans="2:4" x14ac:dyDescent="0.3">
      <c r="B438">
        <v>21070</v>
      </c>
      <c r="C438">
        <v>26100</v>
      </c>
      <c r="D438">
        <v>45810</v>
      </c>
    </row>
    <row r="439" spans="2:4" x14ac:dyDescent="0.3">
      <c r="B439">
        <v>43270</v>
      </c>
      <c r="C439">
        <v>73360</v>
      </c>
      <c r="D439">
        <v>47350</v>
      </c>
    </row>
    <row r="440" spans="2:4" x14ac:dyDescent="0.3">
      <c r="B440">
        <v>31960</v>
      </c>
      <c r="C440">
        <v>44200</v>
      </c>
      <c r="D440">
        <v>54700</v>
      </c>
    </row>
    <row r="441" spans="2:4" x14ac:dyDescent="0.3">
      <c r="B441">
        <v>190810</v>
      </c>
      <c r="C441">
        <v>30330</v>
      </c>
      <c r="D441">
        <v>54760</v>
      </c>
    </row>
    <row r="442" spans="2:4" x14ac:dyDescent="0.3">
      <c r="B442">
        <v>89660</v>
      </c>
      <c r="C442">
        <v>21540</v>
      </c>
      <c r="D442">
        <v>24400</v>
      </c>
    </row>
    <row r="443" spans="2:4" x14ac:dyDescent="0.3">
      <c r="B443">
        <v>34910</v>
      </c>
      <c r="C443">
        <v>46950</v>
      </c>
      <c r="D443">
        <v>35370</v>
      </c>
    </row>
    <row r="444" spans="2:4" x14ac:dyDescent="0.3">
      <c r="B444">
        <v>45410</v>
      </c>
      <c r="C444">
        <v>119160</v>
      </c>
      <c r="D444">
        <v>20280</v>
      </c>
    </row>
    <row r="445" spans="2:4" x14ac:dyDescent="0.3">
      <c r="B445">
        <v>73790</v>
      </c>
      <c r="C445">
        <v>20660</v>
      </c>
      <c r="D445">
        <v>95250</v>
      </c>
    </row>
    <row r="446" spans="2:4" x14ac:dyDescent="0.3">
      <c r="B446">
        <v>62720</v>
      </c>
      <c r="C446">
        <v>27420</v>
      </c>
      <c r="D446">
        <v>44010</v>
      </c>
    </row>
    <row r="447" spans="2:4" x14ac:dyDescent="0.3">
      <c r="B447">
        <v>52200</v>
      </c>
      <c r="C447">
        <v>84630</v>
      </c>
      <c r="D447">
        <v>29740</v>
      </c>
    </row>
    <row r="448" spans="2:4" x14ac:dyDescent="0.3">
      <c r="B448">
        <v>27810</v>
      </c>
      <c r="C448">
        <v>104660</v>
      </c>
      <c r="D448">
        <v>45020</v>
      </c>
    </row>
    <row r="449" spans="2:4" x14ac:dyDescent="0.3">
      <c r="B449">
        <v>68520</v>
      </c>
      <c r="C449">
        <v>29090</v>
      </c>
      <c r="D449">
        <v>34330</v>
      </c>
    </row>
    <row r="450" spans="2:4" x14ac:dyDescent="0.3">
      <c r="B450">
        <v>49500</v>
      </c>
      <c r="C450">
        <v>45990</v>
      </c>
      <c r="D450">
        <v>34770</v>
      </c>
    </row>
    <row r="451" spans="2:4" x14ac:dyDescent="0.3">
      <c r="B451">
        <v>35790</v>
      </c>
      <c r="C451">
        <v>24040</v>
      </c>
      <c r="D451">
        <v>65160</v>
      </c>
    </row>
    <row r="452" spans="2:4" x14ac:dyDescent="0.3">
      <c r="B452">
        <v>131910</v>
      </c>
      <c r="C452">
        <v>102090</v>
      </c>
      <c r="D452">
        <v>39070</v>
      </c>
    </row>
    <row r="453" spans="2:4" x14ac:dyDescent="0.3">
      <c r="B453">
        <v>103770</v>
      </c>
      <c r="C453">
        <v>160320</v>
      </c>
      <c r="D453">
        <v>28620</v>
      </c>
    </row>
    <row r="454" spans="2:4" x14ac:dyDescent="0.3">
      <c r="B454">
        <v>105020</v>
      </c>
      <c r="C454">
        <v>83760</v>
      </c>
      <c r="D454">
        <v>103680</v>
      </c>
    </row>
    <row r="455" spans="2:4" x14ac:dyDescent="0.3">
      <c r="B455">
        <v>68120</v>
      </c>
      <c r="C455">
        <v>86060</v>
      </c>
      <c r="D455">
        <v>64720</v>
      </c>
    </row>
    <row r="456" spans="2:4" x14ac:dyDescent="0.3">
      <c r="B456">
        <v>197400</v>
      </c>
      <c r="C456">
        <v>24300</v>
      </c>
      <c r="D456">
        <v>96100</v>
      </c>
    </row>
    <row r="457" spans="2:4" x14ac:dyDescent="0.3">
      <c r="B457">
        <v>36920</v>
      </c>
      <c r="C457">
        <v>101690</v>
      </c>
      <c r="D457">
        <v>49680</v>
      </c>
    </row>
    <row r="458" spans="2:4" x14ac:dyDescent="0.3">
      <c r="B458">
        <v>66230</v>
      </c>
      <c r="C458">
        <v>40870</v>
      </c>
      <c r="D458">
        <v>83460</v>
      </c>
    </row>
    <row r="459" spans="2:4" x14ac:dyDescent="0.3">
      <c r="B459">
        <v>161240</v>
      </c>
      <c r="C459">
        <v>82370</v>
      </c>
      <c r="D459">
        <v>24370</v>
      </c>
    </row>
    <row r="460" spans="2:4" x14ac:dyDescent="0.3">
      <c r="B460">
        <v>25850</v>
      </c>
      <c r="C460">
        <v>50630</v>
      </c>
      <c r="D460">
        <v>30550</v>
      </c>
    </row>
    <row r="461" spans="2:4" x14ac:dyDescent="0.3">
      <c r="B461">
        <v>182130</v>
      </c>
      <c r="C461">
        <v>57700</v>
      </c>
      <c r="D461">
        <v>129650</v>
      </c>
    </row>
    <row r="462" spans="2:4" x14ac:dyDescent="0.3">
      <c r="B462">
        <v>83800</v>
      </c>
      <c r="C462">
        <v>77560</v>
      </c>
      <c r="D462">
        <v>60290</v>
      </c>
    </row>
    <row r="463" spans="2:4" x14ac:dyDescent="0.3">
      <c r="B463">
        <v>29940</v>
      </c>
      <c r="C463">
        <v>37600</v>
      </c>
      <c r="D463">
        <v>26790</v>
      </c>
    </row>
    <row r="464" spans="2:4" x14ac:dyDescent="0.3">
      <c r="B464">
        <v>12230</v>
      </c>
      <c r="C464">
        <v>52060</v>
      </c>
      <c r="D464">
        <v>23980</v>
      </c>
    </row>
    <row r="465" spans="2:4" x14ac:dyDescent="0.3">
      <c r="B465">
        <v>11180</v>
      </c>
      <c r="C465">
        <v>164130</v>
      </c>
      <c r="D465">
        <v>54680</v>
      </c>
    </row>
    <row r="466" spans="2:4" x14ac:dyDescent="0.3">
      <c r="B466">
        <v>26250</v>
      </c>
      <c r="C466">
        <v>68420</v>
      </c>
      <c r="D466">
        <v>23420</v>
      </c>
    </row>
    <row r="467" spans="2:4" x14ac:dyDescent="0.3">
      <c r="B467">
        <v>191900</v>
      </c>
      <c r="C467">
        <v>55050</v>
      </c>
      <c r="D467">
        <v>58130</v>
      </c>
    </row>
    <row r="468" spans="2:4" x14ac:dyDescent="0.3">
      <c r="B468">
        <v>44900</v>
      </c>
      <c r="C468">
        <v>53680</v>
      </c>
      <c r="D468">
        <v>134640</v>
      </c>
    </row>
    <row r="469" spans="2:4" x14ac:dyDescent="0.3">
      <c r="B469">
        <v>35060</v>
      </c>
      <c r="C469">
        <v>31950</v>
      </c>
      <c r="D469">
        <v>79910</v>
      </c>
    </row>
    <row r="470" spans="2:4" x14ac:dyDescent="0.3">
      <c r="B470">
        <v>23720</v>
      </c>
      <c r="C470">
        <v>39860</v>
      </c>
      <c r="D470">
        <v>57620</v>
      </c>
    </row>
    <row r="471" spans="2:4" x14ac:dyDescent="0.3">
      <c r="B471">
        <v>102310</v>
      </c>
      <c r="C471">
        <v>49300</v>
      </c>
      <c r="D471">
        <v>41270</v>
      </c>
    </row>
    <row r="472" spans="2:4" x14ac:dyDescent="0.3">
      <c r="B472">
        <v>28380</v>
      </c>
      <c r="C472">
        <v>61340</v>
      </c>
      <c r="D472">
        <v>65130</v>
      </c>
    </row>
    <row r="473" spans="2:4" x14ac:dyDescent="0.3">
      <c r="B473">
        <v>20800</v>
      </c>
      <c r="C473">
        <v>97560</v>
      </c>
      <c r="D473">
        <v>103330</v>
      </c>
    </row>
    <row r="474" spans="2:4" x14ac:dyDescent="0.3">
      <c r="B474">
        <v>62090</v>
      </c>
      <c r="C474">
        <v>71400</v>
      </c>
      <c r="D474">
        <v>68540</v>
      </c>
    </row>
    <row r="475" spans="2:4" x14ac:dyDescent="0.3">
      <c r="B475">
        <v>171230</v>
      </c>
      <c r="C475">
        <v>29320</v>
      </c>
      <c r="D475">
        <v>35910</v>
      </c>
    </row>
    <row r="476" spans="2:4" x14ac:dyDescent="0.3">
      <c r="B476">
        <v>48830</v>
      </c>
      <c r="C476">
        <v>21090</v>
      </c>
      <c r="D476">
        <v>46840</v>
      </c>
    </row>
    <row r="477" spans="2:4" x14ac:dyDescent="0.3">
      <c r="B477">
        <v>39040</v>
      </c>
      <c r="C477">
        <v>22890</v>
      </c>
      <c r="D477">
        <v>157870</v>
      </c>
    </row>
    <row r="478" spans="2:4" x14ac:dyDescent="0.3">
      <c r="B478">
        <v>98520</v>
      </c>
      <c r="C478">
        <v>40010</v>
      </c>
      <c r="D478">
        <v>46480</v>
      </c>
    </row>
    <row r="479" spans="2:4" x14ac:dyDescent="0.3">
      <c r="B479">
        <v>61510</v>
      </c>
      <c r="D479">
        <v>35400</v>
      </c>
    </row>
    <row r="480" spans="2:4" x14ac:dyDescent="0.3">
      <c r="B480">
        <v>23020</v>
      </c>
      <c r="D480">
        <v>24390</v>
      </c>
    </row>
    <row r="481" spans="2:4" x14ac:dyDescent="0.3">
      <c r="B481">
        <v>191870</v>
      </c>
      <c r="D481">
        <v>39020</v>
      </c>
    </row>
    <row r="482" spans="2:4" x14ac:dyDescent="0.3">
      <c r="B482">
        <v>46610</v>
      </c>
      <c r="D482">
        <v>28560</v>
      </c>
    </row>
    <row r="483" spans="2:4" x14ac:dyDescent="0.3">
      <c r="B483">
        <v>42490</v>
      </c>
      <c r="D483">
        <v>56730</v>
      </c>
    </row>
    <row r="484" spans="2:4" x14ac:dyDescent="0.3">
      <c r="B484">
        <v>140260</v>
      </c>
      <c r="D484">
        <v>20620</v>
      </c>
    </row>
    <row r="485" spans="2:4" x14ac:dyDescent="0.3">
      <c r="B485">
        <v>68930</v>
      </c>
      <c r="D485">
        <v>42840</v>
      </c>
    </row>
    <row r="486" spans="2:4" x14ac:dyDescent="0.3">
      <c r="B486">
        <v>78980</v>
      </c>
      <c r="D486">
        <v>38860</v>
      </c>
    </row>
    <row r="487" spans="2:4" x14ac:dyDescent="0.3">
      <c r="B487">
        <v>134020</v>
      </c>
      <c r="D487">
        <v>23070</v>
      </c>
    </row>
    <row r="488" spans="2:4" x14ac:dyDescent="0.3">
      <c r="B488">
        <v>63770</v>
      </c>
      <c r="D488">
        <v>25870</v>
      </c>
    </row>
    <row r="489" spans="2:4" x14ac:dyDescent="0.3">
      <c r="B489">
        <v>54290</v>
      </c>
      <c r="D489">
        <v>43930</v>
      </c>
    </row>
    <row r="490" spans="2:4" x14ac:dyDescent="0.3">
      <c r="B490">
        <v>26100</v>
      </c>
      <c r="D490">
        <v>65830</v>
      </c>
    </row>
    <row r="491" spans="2:4" x14ac:dyDescent="0.3">
      <c r="B491">
        <v>47240</v>
      </c>
      <c r="D491">
        <v>81030</v>
      </c>
    </row>
    <row r="492" spans="2:4" x14ac:dyDescent="0.3">
      <c r="B492">
        <v>61790</v>
      </c>
      <c r="D492">
        <v>68340</v>
      </c>
    </row>
    <row r="493" spans="2:4" x14ac:dyDescent="0.3">
      <c r="B493">
        <v>61200</v>
      </c>
      <c r="D493">
        <v>22260</v>
      </c>
    </row>
    <row r="494" spans="2:4" x14ac:dyDescent="0.3">
      <c r="B494">
        <v>54670</v>
      </c>
      <c r="D494">
        <v>57470</v>
      </c>
    </row>
    <row r="495" spans="2:4" x14ac:dyDescent="0.3">
      <c r="B495">
        <v>99980</v>
      </c>
      <c r="D495">
        <v>98540</v>
      </c>
    </row>
    <row r="496" spans="2:4" x14ac:dyDescent="0.3">
      <c r="B496">
        <v>109200</v>
      </c>
      <c r="D496">
        <v>51510</v>
      </c>
    </row>
    <row r="497" spans="2:4" x14ac:dyDescent="0.3">
      <c r="B497">
        <v>57690</v>
      </c>
      <c r="D497">
        <v>21330</v>
      </c>
    </row>
    <row r="498" spans="2:4" x14ac:dyDescent="0.3">
      <c r="B498">
        <v>167990</v>
      </c>
      <c r="D498">
        <v>178750</v>
      </c>
    </row>
    <row r="499" spans="2:4" x14ac:dyDescent="0.3">
      <c r="B499">
        <v>29500</v>
      </c>
      <c r="D499">
        <v>28100</v>
      </c>
    </row>
    <row r="500" spans="2:4" x14ac:dyDescent="0.3">
      <c r="B500">
        <v>36290</v>
      </c>
      <c r="D500">
        <v>98880</v>
      </c>
    </row>
    <row r="501" spans="2:4" x14ac:dyDescent="0.3">
      <c r="B501">
        <v>93620</v>
      </c>
      <c r="D501">
        <v>86280</v>
      </c>
    </row>
    <row r="502" spans="2:4" x14ac:dyDescent="0.3">
      <c r="B502">
        <v>32290</v>
      </c>
      <c r="D502">
        <v>28580</v>
      </c>
    </row>
    <row r="503" spans="2:4" x14ac:dyDescent="0.3">
      <c r="B503">
        <v>35780</v>
      </c>
      <c r="D503">
        <v>196360</v>
      </c>
    </row>
    <row r="504" spans="2:4" x14ac:dyDescent="0.3">
      <c r="B504">
        <v>79880</v>
      </c>
      <c r="D504">
        <v>43320</v>
      </c>
    </row>
    <row r="505" spans="2:4" x14ac:dyDescent="0.3">
      <c r="B505">
        <v>147320</v>
      </c>
      <c r="D505">
        <v>110310</v>
      </c>
    </row>
    <row r="506" spans="2:4" x14ac:dyDescent="0.3">
      <c r="B506">
        <v>20990</v>
      </c>
      <c r="D506">
        <v>56770</v>
      </c>
    </row>
    <row r="507" spans="2:4" x14ac:dyDescent="0.3">
      <c r="B507">
        <v>58100</v>
      </c>
      <c r="D507">
        <v>20080</v>
      </c>
    </row>
    <row r="508" spans="2:4" x14ac:dyDescent="0.3">
      <c r="B508">
        <v>56470</v>
      </c>
      <c r="D508">
        <v>44400</v>
      </c>
    </row>
    <row r="509" spans="2:4" x14ac:dyDescent="0.3">
      <c r="B509">
        <v>41620</v>
      </c>
      <c r="D509">
        <v>54100</v>
      </c>
    </row>
    <row r="510" spans="2:4" x14ac:dyDescent="0.3">
      <c r="B510">
        <v>92040</v>
      </c>
      <c r="D510">
        <v>119570</v>
      </c>
    </row>
    <row r="511" spans="2:4" x14ac:dyDescent="0.3">
      <c r="B511">
        <v>21270</v>
      </c>
      <c r="D511">
        <v>50980</v>
      </c>
    </row>
    <row r="512" spans="2:4" x14ac:dyDescent="0.3">
      <c r="B512">
        <v>100960</v>
      </c>
      <c r="D512">
        <v>48780</v>
      </c>
    </row>
    <row r="513" spans="2:4" x14ac:dyDescent="0.3">
      <c r="B513">
        <v>36460</v>
      </c>
      <c r="D513">
        <v>104220</v>
      </c>
    </row>
    <row r="514" spans="2:4" x14ac:dyDescent="0.3">
      <c r="B514">
        <v>108510</v>
      </c>
      <c r="D514">
        <v>137440</v>
      </c>
    </row>
    <row r="515" spans="2:4" x14ac:dyDescent="0.3">
      <c r="B515">
        <v>37220</v>
      </c>
      <c r="D515">
        <v>24360</v>
      </c>
    </row>
    <row r="516" spans="2:4" x14ac:dyDescent="0.3">
      <c r="B516">
        <v>93800</v>
      </c>
      <c r="D516">
        <v>23800</v>
      </c>
    </row>
    <row r="517" spans="2:4" x14ac:dyDescent="0.3">
      <c r="B517">
        <v>54860</v>
      </c>
      <c r="D517">
        <v>194310</v>
      </c>
    </row>
    <row r="518" spans="2:4" x14ac:dyDescent="0.3">
      <c r="B518">
        <v>137570</v>
      </c>
      <c r="D518">
        <v>76440</v>
      </c>
    </row>
    <row r="519" spans="2:4" x14ac:dyDescent="0.3">
      <c r="B519">
        <v>31620</v>
      </c>
      <c r="D519">
        <v>54060</v>
      </c>
    </row>
    <row r="520" spans="2:4" x14ac:dyDescent="0.3">
      <c r="B520">
        <v>23450</v>
      </c>
      <c r="D520">
        <v>89380</v>
      </c>
    </row>
    <row r="521" spans="2:4" x14ac:dyDescent="0.3">
      <c r="B521">
        <v>34200</v>
      </c>
      <c r="D521">
        <v>28090</v>
      </c>
    </row>
    <row r="522" spans="2:4" x14ac:dyDescent="0.3">
      <c r="B522">
        <v>47590</v>
      </c>
      <c r="D522">
        <v>56890</v>
      </c>
    </row>
    <row r="523" spans="2:4" x14ac:dyDescent="0.3">
      <c r="B523">
        <v>170070</v>
      </c>
      <c r="D523">
        <v>29770</v>
      </c>
    </row>
    <row r="524" spans="2:4" x14ac:dyDescent="0.3">
      <c r="B524">
        <v>31720</v>
      </c>
      <c r="D524">
        <v>40250</v>
      </c>
    </row>
    <row r="525" spans="2:4" x14ac:dyDescent="0.3">
      <c r="B525">
        <v>20640</v>
      </c>
      <c r="D525">
        <v>37850</v>
      </c>
    </row>
    <row r="526" spans="2:4" x14ac:dyDescent="0.3">
      <c r="B526">
        <v>47890</v>
      </c>
      <c r="D526">
        <v>108540</v>
      </c>
    </row>
    <row r="527" spans="2:4" x14ac:dyDescent="0.3">
      <c r="B527">
        <v>31800</v>
      </c>
      <c r="D527">
        <v>120310</v>
      </c>
    </row>
    <row r="528" spans="2:4" x14ac:dyDescent="0.3">
      <c r="B528">
        <v>63880</v>
      </c>
      <c r="D528">
        <v>29660</v>
      </c>
    </row>
    <row r="529" spans="2:4" x14ac:dyDescent="0.3">
      <c r="B529">
        <v>112440</v>
      </c>
      <c r="D529">
        <v>99910</v>
      </c>
    </row>
    <row r="530" spans="2:4" x14ac:dyDescent="0.3">
      <c r="B530">
        <v>20180</v>
      </c>
      <c r="D530">
        <v>53900</v>
      </c>
    </row>
    <row r="531" spans="2:4" x14ac:dyDescent="0.3">
      <c r="B531">
        <v>144110</v>
      </c>
      <c r="D531">
        <v>44040</v>
      </c>
    </row>
    <row r="532" spans="2:4" x14ac:dyDescent="0.3">
      <c r="B532">
        <v>23080</v>
      </c>
      <c r="D532">
        <v>51300</v>
      </c>
    </row>
    <row r="533" spans="2:4" x14ac:dyDescent="0.3">
      <c r="B533">
        <v>48410</v>
      </c>
      <c r="D533">
        <v>20900</v>
      </c>
    </row>
    <row r="534" spans="2:4" x14ac:dyDescent="0.3">
      <c r="B534">
        <v>97150</v>
      </c>
      <c r="D534">
        <v>26930</v>
      </c>
    </row>
    <row r="535" spans="2:4" x14ac:dyDescent="0.3">
      <c r="B535">
        <v>43200</v>
      </c>
      <c r="D535">
        <v>95260</v>
      </c>
    </row>
    <row r="536" spans="2:4" x14ac:dyDescent="0.3">
      <c r="B536">
        <v>52070</v>
      </c>
      <c r="D536">
        <v>52370</v>
      </c>
    </row>
    <row r="537" spans="2:4" x14ac:dyDescent="0.3">
      <c r="B537">
        <v>22960</v>
      </c>
      <c r="D537">
        <v>29110</v>
      </c>
    </row>
    <row r="538" spans="2:4" x14ac:dyDescent="0.3">
      <c r="B538">
        <v>40690</v>
      </c>
      <c r="D538">
        <v>20280</v>
      </c>
    </row>
    <row r="539" spans="2:4" x14ac:dyDescent="0.3">
      <c r="B539">
        <v>74410</v>
      </c>
      <c r="D539">
        <v>99800</v>
      </c>
    </row>
    <row r="540" spans="2:4" x14ac:dyDescent="0.3">
      <c r="B540">
        <v>24510</v>
      </c>
      <c r="D540">
        <v>12320</v>
      </c>
    </row>
    <row r="541" spans="2:4" x14ac:dyDescent="0.3">
      <c r="B541">
        <v>24500</v>
      </c>
      <c r="D541">
        <v>39190</v>
      </c>
    </row>
    <row r="542" spans="2:4" x14ac:dyDescent="0.3">
      <c r="B542">
        <v>92500</v>
      </c>
      <c r="D542">
        <v>189470</v>
      </c>
    </row>
    <row r="543" spans="2:4" x14ac:dyDescent="0.3">
      <c r="B543">
        <v>29720</v>
      </c>
      <c r="D543">
        <v>22060</v>
      </c>
    </row>
    <row r="544" spans="2:4" x14ac:dyDescent="0.3">
      <c r="B544">
        <v>99240</v>
      </c>
      <c r="D544">
        <v>22930</v>
      </c>
    </row>
    <row r="545" spans="2:4" x14ac:dyDescent="0.3">
      <c r="B545">
        <v>68150</v>
      </c>
      <c r="D545">
        <v>20140</v>
      </c>
    </row>
    <row r="546" spans="2:4" x14ac:dyDescent="0.3">
      <c r="B546">
        <v>47230</v>
      </c>
      <c r="D546">
        <v>34190</v>
      </c>
    </row>
    <row r="547" spans="2:4" x14ac:dyDescent="0.3">
      <c r="B547">
        <v>193310</v>
      </c>
      <c r="D547">
        <v>53760</v>
      </c>
    </row>
    <row r="548" spans="2:4" x14ac:dyDescent="0.3">
      <c r="B548">
        <v>20730</v>
      </c>
      <c r="D548">
        <v>195450</v>
      </c>
    </row>
    <row r="549" spans="2:4" x14ac:dyDescent="0.3">
      <c r="B549">
        <v>55620</v>
      </c>
      <c r="D549">
        <v>53810</v>
      </c>
    </row>
    <row r="550" spans="2:4" x14ac:dyDescent="0.3">
      <c r="B550">
        <v>196130</v>
      </c>
      <c r="D550">
        <v>98840</v>
      </c>
    </row>
    <row r="551" spans="2:4" x14ac:dyDescent="0.3">
      <c r="B551">
        <v>34070</v>
      </c>
      <c r="D551">
        <v>134580</v>
      </c>
    </row>
    <row r="552" spans="2:4" x14ac:dyDescent="0.3">
      <c r="B552">
        <v>24080</v>
      </c>
      <c r="D552">
        <v>24060</v>
      </c>
    </row>
    <row r="553" spans="2:4" x14ac:dyDescent="0.3">
      <c r="B553">
        <v>28140</v>
      </c>
      <c r="D553">
        <v>187400</v>
      </c>
    </row>
    <row r="554" spans="2:4" x14ac:dyDescent="0.3">
      <c r="B554">
        <v>112450</v>
      </c>
      <c r="D554">
        <v>100960</v>
      </c>
    </row>
    <row r="555" spans="2:4" x14ac:dyDescent="0.3">
      <c r="B555">
        <v>33120</v>
      </c>
      <c r="D555">
        <v>54730</v>
      </c>
    </row>
    <row r="556" spans="2:4" x14ac:dyDescent="0.3">
      <c r="B556">
        <v>53320</v>
      </c>
      <c r="D556">
        <v>27030</v>
      </c>
    </row>
    <row r="557" spans="2:4" x14ac:dyDescent="0.3">
      <c r="B557">
        <v>47240</v>
      </c>
      <c r="D557">
        <v>62200</v>
      </c>
    </row>
    <row r="558" spans="2:4" x14ac:dyDescent="0.3">
      <c r="B558">
        <v>32110</v>
      </c>
      <c r="D558">
        <v>44240</v>
      </c>
    </row>
    <row r="559" spans="2:4" x14ac:dyDescent="0.3">
      <c r="B559">
        <v>53770</v>
      </c>
      <c r="D559">
        <v>132450</v>
      </c>
    </row>
    <row r="560" spans="2:4" x14ac:dyDescent="0.3">
      <c r="B560">
        <v>48770</v>
      </c>
      <c r="D560">
        <v>136640</v>
      </c>
    </row>
    <row r="561" spans="2:4" x14ac:dyDescent="0.3">
      <c r="B561">
        <v>15690</v>
      </c>
      <c r="D561">
        <v>50210</v>
      </c>
    </row>
    <row r="562" spans="2:4" x14ac:dyDescent="0.3">
      <c r="B562">
        <v>196580</v>
      </c>
      <c r="D562">
        <v>51260</v>
      </c>
    </row>
    <row r="563" spans="2:4" x14ac:dyDescent="0.3">
      <c r="B563">
        <v>41480</v>
      </c>
      <c r="D563">
        <v>102390</v>
      </c>
    </row>
    <row r="564" spans="2:4" x14ac:dyDescent="0.3">
      <c r="B564">
        <v>50420</v>
      </c>
      <c r="D564">
        <v>72600</v>
      </c>
    </row>
    <row r="565" spans="2:4" x14ac:dyDescent="0.3">
      <c r="B565">
        <v>35170</v>
      </c>
      <c r="D565">
        <v>96190</v>
      </c>
    </row>
    <row r="566" spans="2:4" x14ac:dyDescent="0.3">
      <c r="B566">
        <v>21660</v>
      </c>
      <c r="D566">
        <v>106730</v>
      </c>
    </row>
    <row r="567" spans="2:4" x14ac:dyDescent="0.3">
      <c r="B567">
        <v>54330</v>
      </c>
      <c r="D567">
        <v>20420</v>
      </c>
    </row>
    <row r="568" spans="2:4" x14ac:dyDescent="0.3">
      <c r="B568">
        <v>20130</v>
      </c>
      <c r="D568">
        <v>51630</v>
      </c>
    </row>
    <row r="569" spans="2:4" x14ac:dyDescent="0.3">
      <c r="B569">
        <v>139660</v>
      </c>
      <c r="D569">
        <v>181720</v>
      </c>
    </row>
    <row r="570" spans="2:4" x14ac:dyDescent="0.3">
      <c r="B570">
        <v>43740</v>
      </c>
      <c r="D570">
        <v>57440</v>
      </c>
    </row>
    <row r="571" spans="2:4" x14ac:dyDescent="0.3">
      <c r="B571">
        <v>41870</v>
      </c>
      <c r="D571">
        <v>28710</v>
      </c>
    </row>
    <row r="572" spans="2:4" x14ac:dyDescent="0.3">
      <c r="B572">
        <v>25870</v>
      </c>
      <c r="D572">
        <v>169590</v>
      </c>
    </row>
    <row r="573" spans="2:4" x14ac:dyDescent="0.3">
      <c r="B573">
        <v>159720</v>
      </c>
      <c r="D573">
        <v>49630</v>
      </c>
    </row>
    <row r="574" spans="2:4" x14ac:dyDescent="0.3">
      <c r="B574">
        <v>70820</v>
      </c>
      <c r="D574">
        <v>16750</v>
      </c>
    </row>
    <row r="575" spans="2:4" x14ac:dyDescent="0.3">
      <c r="B575">
        <v>27280</v>
      </c>
      <c r="D575">
        <v>25230</v>
      </c>
    </row>
    <row r="576" spans="2:4" x14ac:dyDescent="0.3">
      <c r="B576">
        <v>53470</v>
      </c>
      <c r="D576">
        <v>65670</v>
      </c>
    </row>
    <row r="577" spans="2:4" x14ac:dyDescent="0.3">
      <c r="B577">
        <v>39890</v>
      </c>
      <c r="D577">
        <v>92080</v>
      </c>
    </row>
    <row r="578" spans="2:4" x14ac:dyDescent="0.3">
      <c r="B578">
        <v>33060</v>
      </c>
      <c r="D578">
        <v>45590</v>
      </c>
    </row>
    <row r="579" spans="2:4" x14ac:dyDescent="0.3">
      <c r="B579">
        <v>70050</v>
      </c>
      <c r="D579">
        <v>42000</v>
      </c>
    </row>
    <row r="580" spans="2:4" x14ac:dyDescent="0.3">
      <c r="B580">
        <v>26550</v>
      </c>
      <c r="D580">
        <v>32040</v>
      </c>
    </row>
    <row r="581" spans="2:4" x14ac:dyDescent="0.3">
      <c r="B581">
        <v>108830</v>
      </c>
      <c r="D581">
        <v>171810</v>
      </c>
    </row>
    <row r="582" spans="2:4" x14ac:dyDescent="0.3">
      <c r="B582">
        <v>29290</v>
      </c>
      <c r="D582">
        <v>72950</v>
      </c>
    </row>
    <row r="583" spans="2:4" x14ac:dyDescent="0.3">
      <c r="B583">
        <v>107480</v>
      </c>
      <c r="D583">
        <v>23060</v>
      </c>
    </row>
    <row r="584" spans="2:4" x14ac:dyDescent="0.3">
      <c r="B584">
        <v>15550</v>
      </c>
      <c r="D584">
        <v>61320</v>
      </c>
    </row>
    <row r="585" spans="2:4" x14ac:dyDescent="0.3">
      <c r="B585">
        <v>129360</v>
      </c>
      <c r="D585">
        <v>33460</v>
      </c>
    </row>
    <row r="586" spans="2:4" x14ac:dyDescent="0.3">
      <c r="B586">
        <v>23050</v>
      </c>
      <c r="D586">
        <v>108550</v>
      </c>
    </row>
    <row r="587" spans="2:4" x14ac:dyDescent="0.3">
      <c r="B587">
        <v>167040</v>
      </c>
      <c r="D587">
        <v>94390</v>
      </c>
    </row>
    <row r="588" spans="2:4" x14ac:dyDescent="0.3">
      <c r="B588">
        <v>64300</v>
      </c>
      <c r="D588">
        <v>25660</v>
      </c>
    </row>
    <row r="589" spans="2:4" x14ac:dyDescent="0.3">
      <c r="B589">
        <v>55620</v>
      </c>
      <c r="D589">
        <v>199260</v>
      </c>
    </row>
    <row r="590" spans="2:4" x14ac:dyDescent="0.3">
      <c r="B590">
        <v>68830</v>
      </c>
      <c r="D590">
        <v>94190</v>
      </c>
    </row>
    <row r="591" spans="2:4" x14ac:dyDescent="0.3">
      <c r="B591">
        <v>49780</v>
      </c>
      <c r="D591">
        <v>30380</v>
      </c>
    </row>
    <row r="592" spans="2:4" x14ac:dyDescent="0.3">
      <c r="B592">
        <v>67350</v>
      </c>
      <c r="D592">
        <v>30580</v>
      </c>
    </row>
    <row r="593" spans="2:4" x14ac:dyDescent="0.3">
      <c r="B593">
        <v>52380</v>
      </c>
      <c r="D593">
        <v>104530</v>
      </c>
    </row>
    <row r="594" spans="2:4" x14ac:dyDescent="0.3">
      <c r="B594">
        <v>198330</v>
      </c>
      <c r="D594">
        <v>95470</v>
      </c>
    </row>
    <row r="595" spans="2:4" x14ac:dyDescent="0.3">
      <c r="B595">
        <v>21450</v>
      </c>
      <c r="D595">
        <v>137340</v>
      </c>
    </row>
    <row r="596" spans="2:4" x14ac:dyDescent="0.3">
      <c r="B596">
        <v>21800</v>
      </c>
      <c r="D596">
        <v>44250</v>
      </c>
    </row>
    <row r="597" spans="2:4" x14ac:dyDescent="0.3">
      <c r="B597">
        <v>34450</v>
      </c>
      <c r="D597">
        <v>52650</v>
      </c>
    </row>
    <row r="598" spans="2:4" x14ac:dyDescent="0.3">
      <c r="B598">
        <v>62940</v>
      </c>
      <c r="D598">
        <v>62610</v>
      </c>
    </row>
    <row r="599" spans="2:4" x14ac:dyDescent="0.3">
      <c r="B599">
        <v>51470</v>
      </c>
      <c r="D599">
        <v>42980</v>
      </c>
    </row>
    <row r="600" spans="2:4" x14ac:dyDescent="0.3">
      <c r="B600">
        <v>85640</v>
      </c>
      <c r="D600">
        <v>27410</v>
      </c>
    </row>
    <row r="601" spans="2:4" x14ac:dyDescent="0.3">
      <c r="B601">
        <v>24680</v>
      </c>
      <c r="D601">
        <v>93960</v>
      </c>
    </row>
    <row r="602" spans="2:4" x14ac:dyDescent="0.3">
      <c r="B602">
        <v>81610</v>
      </c>
      <c r="D602">
        <v>104000</v>
      </c>
    </row>
    <row r="603" spans="2:4" x14ac:dyDescent="0.3">
      <c r="B603">
        <v>52940</v>
      </c>
      <c r="D603">
        <v>84740</v>
      </c>
    </row>
    <row r="604" spans="2:4" x14ac:dyDescent="0.3">
      <c r="B604">
        <v>27180</v>
      </c>
      <c r="D604">
        <v>20580</v>
      </c>
    </row>
    <row r="605" spans="2:4" x14ac:dyDescent="0.3">
      <c r="B605">
        <v>58110</v>
      </c>
      <c r="D605">
        <v>21770</v>
      </c>
    </row>
    <row r="606" spans="2:4" x14ac:dyDescent="0.3">
      <c r="B606">
        <v>27660</v>
      </c>
      <c r="D606">
        <v>192320</v>
      </c>
    </row>
    <row r="607" spans="2:4" x14ac:dyDescent="0.3">
      <c r="B607">
        <v>37020</v>
      </c>
      <c r="D607">
        <v>195170</v>
      </c>
    </row>
    <row r="608" spans="2:4" x14ac:dyDescent="0.3">
      <c r="B608">
        <v>131160</v>
      </c>
      <c r="D608">
        <v>22320</v>
      </c>
    </row>
    <row r="609" spans="2:4" x14ac:dyDescent="0.3">
      <c r="B609">
        <v>41890</v>
      </c>
      <c r="D609">
        <v>44650</v>
      </c>
    </row>
    <row r="610" spans="2:4" x14ac:dyDescent="0.3">
      <c r="B610">
        <v>83210</v>
      </c>
      <c r="D610">
        <v>59570</v>
      </c>
    </row>
    <row r="611" spans="2:4" x14ac:dyDescent="0.3">
      <c r="B611">
        <v>40710</v>
      </c>
      <c r="D611">
        <v>25930</v>
      </c>
    </row>
    <row r="612" spans="2:4" x14ac:dyDescent="0.3">
      <c r="B612">
        <v>31430</v>
      </c>
      <c r="D612">
        <v>27940</v>
      </c>
    </row>
    <row r="613" spans="2:4" x14ac:dyDescent="0.3">
      <c r="B613">
        <v>20440</v>
      </c>
      <c r="D613">
        <v>66440</v>
      </c>
    </row>
    <row r="614" spans="2:4" x14ac:dyDescent="0.3">
      <c r="B614">
        <v>33770</v>
      </c>
      <c r="D614">
        <v>55820</v>
      </c>
    </row>
    <row r="615" spans="2:4" x14ac:dyDescent="0.3">
      <c r="B615">
        <v>55380</v>
      </c>
      <c r="D615">
        <v>190450</v>
      </c>
    </row>
    <row r="616" spans="2:4" x14ac:dyDescent="0.3">
      <c r="B616">
        <v>25920</v>
      </c>
      <c r="D616">
        <v>20700</v>
      </c>
    </row>
    <row r="617" spans="2:4" x14ac:dyDescent="0.3">
      <c r="B617">
        <v>53460</v>
      </c>
      <c r="D617">
        <v>136030</v>
      </c>
    </row>
    <row r="618" spans="2:4" x14ac:dyDescent="0.3">
      <c r="B618">
        <v>42130</v>
      </c>
      <c r="D618">
        <v>119960</v>
      </c>
    </row>
    <row r="619" spans="2:4" x14ac:dyDescent="0.3">
      <c r="B619">
        <v>24380</v>
      </c>
      <c r="D619">
        <v>191440</v>
      </c>
    </row>
    <row r="620" spans="2:4" x14ac:dyDescent="0.3">
      <c r="B620">
        <v>68700</v>
      </c>
      <c r="D620">
        <v>45540</v>
      </c>
    </row>
    <row r="621" spans="2:4" x14ac:dyDescent="0.3">
      <c r="B621">
        <v>96670</v>
      </c>
      <c r="D621">
        <v>54150</v>
      </c>
    </row>
    <row r="622" spans="2:4" x14ac:dyDescent="0.3">
      <c r="B622">
        <v>21480</v>
      </c>
      <c r="D622">
        <v>57450</v>
      </c>
    </row>
    <row r="623" spans="2:4" x14ac:dyDescent="0.3">
      <c r="B623">
        <v>89260</v>
      </c>
      <c r="D623">
        <v>33100</v>
      </c>
    </row>
    <row r="624" spans="2:4" x14ac:dyDescent="0.3">
      <c r="B624">
        <v>162910</v>
      </c>
      <c r="D624">
        <v>186650</v>
      </c>
    </row>
    <row r="625" spans="2:4" x14ac:dyDescent="0.3">
      <c r="B625">
        <v>23350</v>
      </c>
      <c r="D625">
        <v>14200</v>
      </c>
    </row>
    <row r="626" spans="2:4" x14ac:dyDescent="0.3">
      <c r="B626">
        <v>51540</v>
      </c>
      <c r="D626">
        <v>69290</v>
      </c>
    </row>
    <row r="627" spans="2:4" x14ac:dyDescent="0.3">
      <c r="B627">
        <v>56750</v>
      </c>
      <c r="D627">
        <v>54840</v>
      </c>
    </row>
    <row r="628" spans="2:4" x14ac:dyDescent="0.3">
      <c r="B628">
        <v>23790</v>
      </c>
      <c r="D628">
        <v>120610</v>
      </c>
    </row>
    <row r="629" spans="2:4" x14ac:dyDescent="0.3">
      <c r="B629">
        <v>38120</v>
      </c>
      <c r="D629">
        <v>26950</v>
      </c>
    </row>
    <row r="630" spans="2:4" x14ac:dyDescent="0.3">
      <c r="B630">
        <v>85780</v>
      </c>
      <c r="D630">
        <v>24550</v>
      </c>
    </row>
    <row r="631" spans="2:4" x14ac:dyDescent="0.3">
      <c r="B631">
        <v>63840</v>
      </c>
      <c r="D631">
        <v>139640</v>
      </c>
    </row>
    <row r="632" spans="2:4" x14ac:dyDescent="0.3">
      <c r="B632">
        <v>39680</v>
      </c>
      <c r="D632">
        <v>49410</v>
      </c>
    </row>
    <row r="633" spans="2:4" x14ac:dyDescent="0.3">
      <c r="B633">
        <v>193920</v>
      </c>
      <c r="D633">
        <v>24780</v>
      </c>
    </row>
    <row r="634" spans="2:4" x14ac:dyDescent="0.3">
      <c r="B634">
        <v>196650</v>
      </c>
      <c r="D634">
        <v>75470</v>
      </c>
    </row>
    <row r="635" spans="2:4" x14ac:dyDescent="0.3">
      <c r="B635">
        <v>73140</v>
      </c>
      <c r="D635">
        <v>192720</v>
      </c>
    </row>
    <row r="636" spans="2:4" x14ac:dyDescent="0.3">
      <c r="B636">
        <v>47740</v>
      </c>
      <c r="D636">
        <v>46820</v>
      </c>
    </row>
    <row r="637" spans="2:4" x14ac:dyDescent="0.3">
      <c r="B637">
        <v>26620</v>
      </c>
      <c r="D637">
        <v>183000</v>
      </c>
    </row>
    <row r="638" spans="2:4" x14ac:dyDescent="0.3">
      <c r="B638">
        <v>10810</v>
      </c>
      <c r="D638">
        <v>159920</v>
      </c>
    </row>
    <row r="639" spans="2:4" x14ac:dyDescent="0.3">
      <c r="B639">
        <v>41970</v>
      </c>
      <c r="D639">
        <v>46490</v>
      </c>
    </row>
    <row r="640" spans="2:4" x14ac:dyDescent="0.3">
      <c r="B640">
        <v>97130</v>
      </c>
      <c r="D640">
        <v>125040</v>
      </c>
    </row>
    <row r="641" spans="2:4" x14ac:dyDescent="0.3">
      <c r="B641">
        <v>47880</v>
      </c>
      <c r="D641">
        <v>47360</v>
      </c>
    </row>
    <row r="642" spans="2:4" x14ac:dyDescent="0.3">
      <c r="B642">
        <v>59060</v>
      </c>
      <c r="D642">
        <v>52960</v>
      </c>
    </row>
    <row r="643" spans="2:4" x14ac:dyDescent="0.3">
      <c r="B643">
        <v>168230</v>
      </c>
      <c r="D643">
        <v>21740</v>
      </c>
    </row>
    <row r="644" spans="2:4" x14ac:dyDescent="0.3">
      <c r="B644">
        <v>29330</v>
      </c>
      <c r="D644">
        <v>66530</v>
      </c>
    </row>
    <row r="645" spans="2:4" x14ac:dyDescent="0.3">
      <c r="B645">
        <v>65000</v>
      </c>
      <c r="D645">
        <v>96990</v>
      </c>
    </row>
    <row r="646" spans="2:4" x14ac:dyDescent="0.3">
      <c r="B646">
        <v>55070</v>
      </c>
      <c r="D646">
        <v>34520</v>
      </c>
    </row>
    <row r="647" spans="2:4" x14ac:dyDescent="0.3">
      <c r="B647">
        <v>133480</v>
      </c>
      <c r="D647">
        <v>63800</v>
      </c>
    </row>
    <row r="648" spans="2:4" x14ac:dyDescent="0.3">
      <c r="B648">
        <v>39780</v>
      </c>
      <c r="D648">
        <v>27160</v>
      </c>
    </row>
    <row r="649" spans="2:4" x14ac:dyDescent="0.3">
      <c r="B649">
        <v>53990</v>
      </c>
      <c r="D649">
        <v>38160</v>
      </c>
    </row>
    <row r="650" spans="2:4" x14ac:dyDescent="0.3">
      <c r="B650">
        <v>54870</v>
      </c>
      <c r="D650">
        <v>109650</v>
      </c>
    </row>
    <row r="651" spans="2:4" x14ac:dyDescent="0.3">
      <c r="B651">
        <v>10910</v>
      </c>
      <c r="D651">
        <v>25430</v>
      </c>
    </row>
    <row r="652" spans="2:4" x14ac:dyDescent="0.3">
      <c r="B652">
        <v>47710</v>
      </c>
      <c r="D652">
        <v>42600</v>
      </c>
    </row>
    <row r="653" spans="2:4" x14ac:dyDescent="0.3">
      <c r="B653">
        <v>191610</v>
      </c>
      <c r="D653">
        <v>75960</v>
      </c>
    </row>
    <row r="654" spans="2:4" x14ac:dyDescent="0.3">
      <c r="B654">
        <v>28630</v>
      </c>
      <c r="D654">
        <v>57150</v>
      </c>
    </row>
    <row r="655" spans="2:4" x14ac:dyDescent="0.3">
      <c r="B655">
        <v>21440</v>
      </c>
      <c r="D655">
        <v>65380</v>
      </c>
    </row>
    <row r="656" spans="2:4" x14ac:dyDescent="0.3">
      <c r="B656">
        <v>28670</v>
      </c>
      <c r="D656">
        <v>22580</v>
      </c>
    </row>
    <row r="657" spans="2:4" x14ac:dyDescent="0.3">
      <c r="B657">
        <v>66670</v>
      </c>
      <c r="D657">
        <v>83920</v>
      </c>
    </row>
    <row r="658" spans="2:4" x14ac:dyDescent="0.3">
      <c r="B658">
        <v>50030</v>
      </c>
      <c r="D658">
        <v>79690</v>
      </c>
    </row>
    <row r="659" spans="2:4" x14ac:dyDescent="0.3">
      <c r="B659">
        <v>23670</v>
      </c>
      <c r="D659">
        <v>26540</v>
      </c>
    </row>
    <row r="660" spans="2:4" x14ac:dyDescent="0.3">
      <c r="B660">
        <v>41050</v>
      </c>
      <c r="D660">
        <v>45230</v>
      </c>
    </row>
    <row r="661" spans="2:4" x14ac:dyDescent="0.3">
      <c r="B661">
        <v>96790</v>
      </c>
      <c r="D661">
        <v>20970</v>
      </c>
    </row>
    <row r="662" spans="2:4" x14ac:dyDescent="0.3">
      <c r="B662">
        <v>56170</v>
      </c>
      <c r="D662">
        <v>119350</v>
      </c>
    </row>
    <row r="663" spans="2:4" x14ac:dyDescent="0.3">
      <c r="B663">
        <v>28970</v>
      </c>
      <c r="D663">
        <v>25640</v>
      </c>
    </row>
    <row r="664" spans="2:4" x14ac:dyDescent="0.3">
      <c r="B664">
        <v>59680</v>
      </c>
      <c r="D664">
        <v>84120</v>
      </c>
    </row>
    <row r="665" spans="2:4" x14ac:dyDescent="0.3">
      <c r="B665">
        <v>75100</v>
      </c>
      <c r="D665">
        <v>141180</v>
      </c>
    </row>
    <row r="666" spans="2:4" x14ac:dyDescent="0.3">
      <c r="B666">
        <v>46170</v>
      </c>
      <c r="D666">
        <v>170460</v>
      </c>
    </row>
    <row r="667" spans="2:4" x14ac:dyDescent="0.3">
      <c r="B667">
        <v>26470</v>
      </c>
      <c r="D667">
        <v>37800</v>
      </c>
    </row>
    <row r="668" spans="2:4" x14ac:dyDescent="0.3">
      <c r="B668">
        <v>63230</v>
      </c>
      <c r="D668">
        <v>27680</v>
      </c>
    </row>
    <row r="669" spans="2:4" x14ac:dyDescent="0.3">
      <c r="B669">
        <v>21870</v>
      </c>
      <c r="D669">
        <v>106480</v>
      </c>
    </row>
    <row r="670" spans="2:4" x14ac:dyDescent="0.3">
      <c r="B670">
        <v>37480</v>
      </c>
      <c r="D670">
        <v>29830</v>
      </c>
    </row>
    <row r="671" spans="2:4" x14ac:dyDescent="0.3">
      <c r="B671">
        <v>39770</v>
      </c>
      <c r="D671">
        <v>65820</v>
      </c>
    </row>
    <row r="672" spans="2:4" x14ac:dyDescent="0.3">
      <c r="B672">
        <v>53210</v>
      </c>
      <c r="D672">
        <v>27410</v>
      </c>
    </row>
    <row r="673" spans="2:4" x14ac:dyDescent="0.3">
      <c r="B673">
        <v>26600</v>
      </c>
      <c r="D673">
        <v>18780</v>
      </c>
    </row>
    <row r="674" spans="2:4" x14ac:dyDescent="0.3">
      <c r="B674">
        <v>33750</v>
      </c>
      <c r="D674">
        <v>53370</v>
      </c>
    </row>
    <row r="675" spans="2:4" x14ac:dyDescent="0.3">
      <c r="B675">
        <v>22690</v>
      </c>
      <c r="D675">
        <v>74910</v>
      </c>
    </row>
    <row r="676" spans="2:4" x14ac:dyDescent="0.3">
      <c r="B676">
        <v>17900</v>
      </c>
      <c r="D676">
        <v>88340</v>
      </c>
    </row>
    <row r="677" spans="2:4" x14ac:dyDescent="0.3">
      <c r="B677">
        <v>51310</v>
      </c>
      <c r="D677">
        <v>195020</v>
      </c>
    </row>
    <row r="678" spans="2:4" x14ac:dyDescent="0.3">
      <c r="B678">
        <v>63060</v>
      </c>
      <c r="D678">
        <v>27250</v>
      </c>
    </row>
    <row r="679" spans="2:4" x14ac:dyDescent="0.3">
      <c r="B679">
        <v>47870</v>
      </c>
      <c r="D679">
        <v>182000</v>
      </c>
    </row>
    <row r="680" spans="2:4" x14ac:dyDescent="0.3">
      <c r="B680">
        <v>188800</v>
      </c>
      <c r="D680">
        <v>36810</v>
      </c>
    </row>
    <row r="681" spans="2:4" x14ac:dyDescent="0.3">
      <c r="B681">
        <v>23390</v>
      </c>
      <c r="D681">
        <v>26190</v>
      </c>
    </row>
    <row r="682" spans="2:4" x14ac:dyDescent="0.3">
      <c r="B682">
        <v>24390</v>
      </c>
      <c r="D682">
        <v>56790</v>
      </c>
    </row>
    <row r="683" spans="2:4" x14ac:dyDescent="0.3">
      <c r="B683">
        <v>88370</v>
      </c>
      <c r="D683">
        <v>154020</v>
      </c>
    </row>
    <row r="684" spans="2:4" x14ac:dyDescent="0.3">
      <c r="B684">
        <v>53430</v>
      </c>
      <c r="D684">
        <v>30410</v>
      </c>
    </row>
    <row r="685" spans="2:4" x14ac:dyDescent="0.3">
      <c r="B685">
        <v>67280</v>
      </c>
      <c r="D685">
        <v>34470</v>
      </c>
    </row>
    <row r="686" spans="2:4" x14ac:dyDescent="0.3">
      <c r="B686">
        <v>48500</v>
      </c>
      <c r="D686">
        <v>195130</v>
      </c>
    </row>
    <row r="687" spans="2:4" x14ac:dyDescent="0.3">
      <c r="B687">
        <v>99360</v>
      </c>
      <c r="D687">
        <v>26910</v>
      </c>
    </row>
    <row r="688" spans="2:4" x14ac:dyDescent="0.3">
      <c r="B688">
        <v>25710</v>
      </c>
      <c r="D688">
        <v>94340</v>
      </c>
    </row>
    <row r="689" spans="2:4" x14ac:dyDescent="0.3">
      <c r="B689">
        <v>61420</v>
      </c>
      <c r="D689">
        <v>20450</v>
      </c>
    </row>
    <row r="690" spans="2:4" x14ac:dyDescent="0.3">
      <c r="B690">
        <v>59930</v>
      </c>
      <c r="D690">
        <v>33480</v>
      </c>
    </row>
    <row r="691" spans="2:4" x14ac:dyDescent="0.3">
      <c r="B691">
        <v>29090</v>
      </c>
      <c r="D691">
        <v>40280</v>
      </c>
    </row>
    <row r="692" spans="2:4" x14ac:dyDescent="0.3">
      <c r="B692">
        <v>26700</v>
      </c>
      <c r="D692">
        <v>27200</v>
      </c>
    </row>
    <row r="693" spans="2:4" x14ac:dyDescent="0.3">
      <c r="B693">
        <v>41930</v>
      </c>
      <c r="D693">
        <v>46470</v>
      </c>
    </row>
    <row r="694" spans="2:4" x14ac:dyDescent="0.3">
      <c r="B694">
        <v>26610</v>
      </c>
      <c r="D694">
        <v>53960</v>
      </c>
    </row>
    <row r="695" spans="2:4" x14ac:dyDescent="0.3">
      <c r="B695">
        <v>32980</v>
      </c>
      <c r="D695">
        <v>67960</v>
      </c>
    </row>
    <row r="696" spans="2:4" x14ac:dyDescent="0.3">
      <c r="B696">
        <v>29350</v>
      </c>
      <c r="D696">
        <v>76250</v>
      </c>
    </row>
    <row r="697" spans="2:4" x14ac:dyDescent="0.3">
      <c r="B697">
        <v>154270</v>
      </c>
      <c r="D697">
        <v>148140</v>
      </c>
    </row>
    <row r="698" spans="2:4" x14ac:dyDescent="0.3">
      <c r="B698">
        <v>40110</v>
      </c>
      <c r="D698">
        <v>54050</v>
      </c>
    </row>
    <row r="699" spans="2:4" x14ac:dyDescent="0.3">
      <c r="B699">
        <v>190940</v>
      </c>
      <c r="D699">
        <v>87930</v>
      </c>
    </row>
    <row r="700" spans="2:4" x14ac:dyDescent="0.3">
      <c r="B700">
        <v>102480</v>
      </c>
      <c r="D700">
        <v>191890</v>
      </c>
    </row>
    <row r="701" spans="2:4" x14ac:dyDescent="0.3">
      <c r="B701">
        <v>24960</v>
      </c>
      <c r="D701">
        <v>78610</v>
      </c>
    </row>
    <row r="702" spans="2:4" x14ac:dyDescent="0.3">
      <c r="B702">
        <v>26450</v>
      </c>
      <c r="D702">
        <v>61420</v>
      </c>
    </row>
    <row r="703" spans="2:4" x14ac:dyDescent="0.3">
      <c r="B703">
        <v>23410</v>
      </c>
      <c r="D703">
        <v>25000</v>
      </c>
    </row>
    <row r="704" spans="2:4" x14ac:dyDescent="0.3">
      <c r="B704">
        <v>22930</v>
      </c>
      <c r="D704">
        <v>23420</v>
      </c>
    </row>
    <row r="705" spans="2:4" x14ac:dyDescent="0.3">
      <c r="B705">
        <v>87260</v>
      </c>
      <c r="D705">
        <v>22970</v>
      </c>
    </row>
    <row r="706" spans="2:4" x14ac:dyDescent="0.3">
      <c r="B706">
        <v>40110</v>
      </c>
      <c r="D706">
        <v>53090</v>
      </c>
    </row>
    <row r="707" spans="2:4" x14ac:dyDescent="0.3">
      <c r="B707">
        <v>30220</v>
      </c>
      <c r="D707">
        <v>168560</v>
      </c>
    </row>
    <row r="708" spans="2:4" x14ac:dyDescent="0.3">
      <c r="B708">
        <v>34410</v>
      </c>
      <c r="D708">
        <v>66320</v>
      </c>
    </row>
    <row r="709" spans="2:4" x14ac:dyDescent="0.3">
      <c r="B709">
        <v>54540</v>
      </c>
      <c r="D709">
        <v>75870</v>
      </c>
    </row>
    <row r="710" spans="2:4" x14ac:dyDescent="0.3">
      <c r="B710">
        <v>41570</v>
      </c>
      <c r="D710">
        <v>43640</v>
      </c>
    </row>
    <row r="711" spans="2:4" x14ac:dyDescent="0.3">
      <c r="B711">
        <v>40140</v>
      </c>
      <c r="D711">
        <v>32800</v>
      </c>
    </row>
    <row r="712" spans="2:4" x14ac:dyDescent="0.3">
      <c r="B712">
        <v>59150</v>
      </c>
      <c r="D712">
        <v>54850</v>
      </c>
    </row>
    <row r="713" spans="2:4" x14ac:dyDescent="0.3">
      <c r="B713">
        <v>61620</v>
      </c>
      <c r="D713">
        <v>27820</v>
      </c>
    </row>
    <row r="714" spans="2:4" x14ac:dyDescent="0.3">
      <c r="B714">
        <v>76370</v>
      </c>
      <c r="D714">
        <v>59800</v>
      </c>
    </row>
    <row r="715" spans="2:4" x14ac:dyDescent="0.3">
      <c r="B715">
        <v>147560</v>
      </c>
      <c r="D715">
        <v>43810</v>
      </c>
    </row>
    <row r="716" spans="2:4" x14ac:dyDescent="0.3">
      <c r="B716">
        <v>64990</v>
      </c>
      <c r="D716">
        <v>25720</v>
      </c>
    </row>
    <row r="717" spans="2:4" x14ac:dyDescent="0.3">
      <c r="B717">
        <v>33880</v>
      </c>
      <c r="D717">
        <v>26940</v>
      </c>
    </row>
    <row r="718" spans="2:4" x14ac:dyDescent="0.3">
      <c r="B718">
        <v>25010</v>
      </c>
      <c r="D718">
        <v>27000</v>
      </c>
    </row>
    <row r="719" spans="2:4" x14ac:dyDescent="0.3">
      <c r="B719">
        <v>30380</v>
      </c>
      <c r="D719">
        <v>60620</v>
      </c>
    </row>
    <row r="720" spans="2:4" x14ac:dyDescent="0.3">
      <c r="B720">
        <v>43120</v>
      </c>
      <c r="D720">
        <v>68770</v>
      </c>
    </row>
    <row r="721" spans="2:4" x14ac:dyDescent="0.3">
      <c r="B721">
        <v>28590</v>
      </c>
      <c r="D721">
        <v>22740</v>
      </c>
    </row>
    <row r="722" spans="2:4" x14ac:dyDescent="0.3">
      <c r="B722">
        <v>53290</v>
      </c>
      <c r="D722">
        <v>44340</v>
      </c>
    </row>
    <row r="723" spans="2:4" x14ac:dyDescent="0.3">
      <c r="B723">
        <v>43250</v>
      </c>
      <c r="D723">
        <v>62880</v>
      </c>
    </row>
    <row r="724" spans="2:4" x14ac:dyDescent="0.3">
      <c r="B724">
        <v>23220</v>
      </c>
      <c r="D724">
        <v>171590</v>
      </c>
    </row>
    <row r="725" spans="2:4" x14ac:dyDescent="0.3">
      <c r="B725">
        <v>20750</v>
      </c>
      <c r="D725">
        <v>23660</v>
      </c>
    </row>
    <row r="726" spans="2:4" x14ac:dyDescent="0.3">
      <c r="B726">
        <v>135030</v>
      </c>
      <c r="D726">
        <v>40370</v>
      </c>
    </row>
    <row r="727" spans="2:4" x14ac:dyDescent="0.3">
      <c r="B727">
        <v>54410</v>
      </c>
      <c r="D727">
        <v>49360</v>
      </c>
    </row>
    <row r="728" spans="2:4" x14ac:dyDescent="0.3">
      <c r="B728">
        <v>52090</v>
      </c>
      <c r="D728">
        <v>47750</v>
      </c>
    </row>
    <row r="729" spans="2:4" x14ac:dyDescent="0.3">
      <c r="B729">
        <v>50100</v>
      </c>
      <c r="D729">
        <v>23420</v>
      </c>
    </row>
    <row r="730" spans="2:4" x14ac:dyDescent="0.3">
      <c r="B730">
        <v>135490</v>
      </c>
      <c r="D730">
        <v>20220</v>
      </c>
    </row>
    <row r="731" spans="2:4" x14ac:dyDescent="0.3">
      <c r="B731">
        <v>29560</v>
      </c>
      <c r="D731">
        <v>23140</v>
      </c>
    </row>
    <row r="732" spans="2:4" x14ac:dyDescent="0.3">
      <c r="B732">
        <v>48090</v>
      </c>
      <c r="D732">
        <v>28990</v>
      </c>
    </row>
    <row r="733" spans="2:4" x14ac:dyDescent="0.3">
      <c r="B733">
        <v>188440</v>
      </c>
      <c r="D733">
        <v>28000</v>
      </c>
    </row>
    <row r="734" spans="2:4" x14ac:dyDescent="0.3">
      <c r="B734">
        <v>74840</v>
      </c>
      <c r="D734">
        <v>118360</v>
      </c>
    </row>
    <row r="735" spans="2:4" x14ac:dyDescent="0.3">
      <c r="B735">
        <v>60740</v>
      </c>
      <c r="D735">
        <v>29730</v>
      </c>
    </row>
    <row r="736" spans="2:4" x14ac:dyDescent="0.3">
      <c r="B736">
        <v>173280</v>
      </c>
      <c r="D736">
        <v>55620</v>
      </c>
    </row>
    <row r="737" spans="2:4" x14ac:dyDescent="0.3">
      <c r="B737">
        <v>27740</v>
      </c>
      <c r="D737">
        <v>76420</v>
      </c>
    </row>
    <row r="738" spans="2:4" x14ac:dyDescent="0.3">
      <c r="B738">
        <v>116310</v>
      </c>
      <c r="D738">
        <v>25320</v>
      </c>
    </row>
    <row r="739" spans="2:4" x14ac:dyDescent="0.3">
      <c r="B739">
        <v>97380</v>
      </c>
      <c r="D739">
        <v>49080</v>
      </c>
    </row>
    <row r="740" spans="2:4" x14ac:dyDescent="0.3">
      <c r="B740">
        <v>28350</v>
      </c>
      <c r="D740">
        <v>26930</v>
      </c>
    </row>
    <row r="741" spans="2:4" x14ac:dyDescent="0.3">
      <c r="B741">
        <v>26130</v>
      </c>
      <c r="D741">
        <v>20080</v>
      </c>
    </row>
    <row r="742" spans="2:4" x14ac:dyDescent="0.3">
      <c r="B742">
        <v>195370</v>
      </c>
      <c r="D742">
        <v>62440</v>
      </c>
    </row>
    <row r="743" spans="2:4" x14ac:dyDescent="0.3">
      <c r="B743">
        <v>23680</v>
      </c>
      <c r="D743">
        <v>27990</v>
      </c>
    </row>
    <row r="744" spans="2:4" x14ac:dyDescent="0.3">
      <c r="B744">
        <v>47390</v>
      </c>
      <c r="D744">
        <v>74030</v>
      </c>
    </row>
    <row r="745" spans="2:4" x14ac:dyDescent="0.3">
      <c r="B745">
        <v>29420</v>
      </c>
      <c r="D745">
        <v>24130</v>
      </c>
    </row>
    <row r="746" spans="2:4" x14ac:dyDescent="0.3">
      <c r="B746">
        <v>49410</v>
      </c>
      <c r="D746">
        <v>21210</v>
      </c>
    </row>
    <row r="747" spans="2:4" x14ac:dyDescent="0.3">
      <c r="B747">
        <v>59020</v>
      </c>
      <c r="D747">
        <v>36170</v>
      </c>
    </row>
    <row r="748" spans="2:4" x14ac:dyDescent="0.3">
      <c r="B748">
        <v>86390</v>
      </c>
      <c r="D748">
        <v>67250</v>
      </c>
    </row>
    <row r="749" spans="2:4" x14ac:dyDescent="0.3">
      <c r="B749">
        <v>27200</v>
      </c>
      <c r="D749">
        <v>21570</v>
      </c>
    </row>
    <row r="750" spans="2:4" x14ac:dyDescent="0.3">
      <c r="B750">
        <v>56050</v>
      </c>
      <c r="D750">
        <v>24790</v>
      </c>
    </row>
    <row r="751" spans="2:4" x14ac:dyDescent="0.3">
      <c r="B751">
        <v>23480</v>
      </c>
      <c r="D751">
        <v>148520</v>
      </c>
    </row>
    <row r="752" spans="2:4" x14ac:dyDescent="0.3">
      <c r="B752">
        <v>89980</v>
      </c>
      <c r="D752">
        <v>78230</v>
      </c>
    </row>
    <row r="753" spans="2:4" x14ac:dyDescent="0.3">
      <c r="B753">
        <v>23230</v>
      </c>
      <c r="D753">
        <v>41630</v>
      </c>
    </row>
    <row r="754" spans="2:4" x14ac:dyDescent="0.3">
      <c r="B754">
        <v>24510</v>
      </c>
      <c r="D754">
        <v>43770</v>
      </c>
    </row>
    <row r="755" spans="2:4" x14ac:dyDescent="0.3">
      <c r="B755">
        <v>50060</v>
      </c>
      <c r="D755">
        <v>37430</v>
      </c>
    </row>
    <row r="756" spans="2:4" x14ac:dyDescent="0.3">
      <c r="B756">
        <v>42570</v>
      </c>
      <c r="D756">
        <v>41480</v>
      </c>
    </row>
    <row r="757" spans="2:4" x14ac:dyDescent="0.3">
      <c r="B757">
        <v>25000</v>
      </c>
      <c r="D757">
        <v>114160</v>
      </c>
    </row>
    <row r="758" spans="2:4" x14ac:dyDescent="0.3">
      <c r="B758">
        <v>11020</v>
      </c>
      <c r="D758">
        <v>54720</v>
      </c>
    </row>
    <row r="759" spans="2:4" x14ac:dyDescent="0.3">
      <c r="B759">
        <v>22880</v>
      </c>
      <c r="D759">
        <v>42400</v>
      </c>
    </row>
    <row r="760" spans="2:4" x14ac:dyDescent="0.3">
      <c r="B760">
        <v>23110</v>
      </c>
      <c r="D760">
        <v>109990</v>
      </c>
    </row>
    <row r="761" spans="2:4" x14ac:dyDescent="0.3">
      <c r="B761">
        <v>31400</v>
      </c>
      <c r="D761">
        <v>42270</v>
      </c>
    </row>
    <row r="762" spans="2:4" x14ac:dyDescent="0.3">
      <c r="B762">
        <v>44500</v>
      </c>
      <c r="D762">
        <v>39170</v>
      </c>
    </row>
    <row r="763" spans="2:4" x14ac:dyDescent="0.3">
      <c r="B763">
        <v>22790</v>
      </c>
      <c r="D763">
        <v>183030</v>
      </c>
    </row>
    <row r="764" spans="2:4" x14ac:dyDescent="0.3">
      <c r="B764">
        <v>20890</v>
      </c>
      <c r="D764">
        <v>23800</v>
      </c>
    </row>
    <row r="765" spans="2:4" x14ac:dyDescent="0.3">
      <c r="B765">
        <v>167920</v>
      </c>
      <c r="D765">
        <v>63850</v>
      </c>
    </row>
    <row r="766" spans="2:4" x14ac:dyDescent="0.3">
      <c r="B766">
        <v>35640</v>
      </c>
      <c r="D766">
        <v>108800</v>
      </c>
    </row>
    <row r="767" spans="2:4" x14ac:dyDescent="0.3">
      <c r="B767">
        <v>38150</v>
      </c>
      <c r="D767">
        <v>40250</v>
      </c>
    </row>
    <row r="768" spans="2:4" x14ac:dyDescent="0.3">
      <c r="B768">
        <v>66730</v>
      </c>
      <c r="D768">
        <v>75250</v>
      </c>
    </row>
    <row r="769" spans="2:4" x14ac:dyDescent="0.3">
      <c r="B769">
        <v>76390</v>
      </c>
      <c r="D769">
        <v>20070</v>
      </c>
    </row>
    <row r="770" spans="2:4" x14ac:dyDescent="0.3">
      <c r="B770">
        <v>23280</v>
      </c>
      <c r="D770">
        <v>196270</v>
      </c>
    </row>
    <row r="771" spans="2:4" x14ac:dyDescent="0.3">
      <c r="B771">
        <v>99810</v>
      </c>
      <c r="D771">
        <v>106860</v>
      </c>
    </row>
    <row r="772" spans="2:4" x14ac:dyDescent="0.3">
      <c r="B772">
        <v>124900</v>
      </c>
      <c r="D772">
        <v>107980</v>
      </c>
    </row>
    <row r="773" spans="2:4" x14ac:dyDescent="0.3">
      <c r="B773">
        <v>26570</v>
      </c>
      <c r="D773">
        <v>46150</v>
      </c>
    </row>
    <row r="774" spans="2:4" x14ac:dyDescent="0.3">
      <c r="B774">
        <v>135910</v>
      </c>
      <c r="D774">
        <v>33760</v>
      </c>
    </row>
    <row r="775" spans="2:4" x14ac:dyDescent="0.3">
      <c r="B775">
        <v>66960</v>
      </c>
      <c r="D775">
        <v>88230</v>
      </c>
    </row>
    <row r="776" spans="2:4" x14ac:dyDescent="0.3">
      <c r="B776">
        <v>26220</v>
      </c>
      <c r="D776">
        <v>71190</v>
      </c>
    </row>
    <row r="777" spans="2:4" x14ac:dyDescent="0.3">
      <c r="B777">
        <v>121850</v>
      </c>
      <c r="D777">
        <v>176650</v>
      </c>
    </row>
    <row r="778" spans="2:4" x14ac:dyDescent="0.3">
      <c r="B778">
        <v>106090</v>
      </c>
      <c r="D778">
        <v>25960</v>
      </c>
    </row>
    <row r="779" spans="2:4" x14ac:dyDescent="0.3">
      <c r="B779">
        <v>43450</v>
      </c>
      <c r="D779">
        <v>29790</v>
      </c>
    </row>
    <row r="780" spans="2:4" x14ac:dyDescent="0.3">
      <c r="B780">
        <v>32120</v>
      </c>
      <c r="D780">
        <v>104450</v>
      </c>
    </row>
    <row r="781" spans="2:4" x14ac:dyDescent="0.3">
      <c r="B781">
        <v>24360</v>
      </c>
      <c r="D781">
        <v>121690</v>
      </c>
    </row>
    <row r="782" spans="2:4" x14ac:dyDescent="0.3">
      <c r="B782">
        <v>160640</v>
      </c>
      <c r="D782">
        <v>196260</v>
      </c>
    </row>
    <row r="783" spans="2:4" x14ac:dyDescent="0.3">
      <c r="B783">
        <v>27070</v>
      </c>
      <c r="D783">
        <v>20700</v>
      </c>
    </row>
    <row r="784" spans="2:4" x14ac:dyDescent="0.3">
      <c r="B784">
        <v>190680</v>
      </c>
      <c r="D784">
        <v>82240</v>
      </c>
    </row>
    <row r="785" spans="2:4" x14ac:dyDescent="0.3">
      <c r="B785">
        <v>37300</v>
      </c>
      <c r="D785">
        <v>47660</v>
      </c>
    </row>
    <row r="786" spans="2:4" x14ac:dyDescent="0.3">
      <c r="B786">
        <v>33190</v>
      </c>
      <c r="D786">
        <v>25390</v>
      </c>
    </row>
    <row r="787" spans="2:4" x14ac:dyDescent="0.3">
      <c r="B787">
        <v>192020</v>
      </c>
      <c r="D787">
        <v>51550</v>
      </c>
    </row>
    <row r="788" spans="2:4" x14ac:dyDescent="0.3">
      <c r="B788">
        <v>100480</v>
      </c>
      <c r="D788">
        <v>22580</v>
      </c>
    </row>
    <row r="789" spans="2:4" x14ac:dyDescent="0.3">
      <c r="B789">
        <v>109380</v>
      </c>
      <c r="D789">
        <v>44220</v>
      </c>
    </row>
    <row r="790" spans="2:4" x14ac:dyDescent="0.3">
      <c r="B790">
        <v>65450</v>
      </c>
      <c r="D790">
        <v>102740</v>
      </c>
    </row>
    <row r="791" spans="2:4" x14ac:dyDescent="0.3">
      <c r="B791">
        <v>69310</v>
      </c>
      <c r="D791">
        <v>23760</v>
      </c>
    </row>
    <row r="792" spans="2:4" x14ac:dyDescent="0.3">
      <c r="B792">
        <v>48980</v>
      </c>
      <c r="D792">
        <v>28270</v>
      </c>
    </row>
    <row r="793" spans="2:4" x14ac:dyDescent="0.3">
      <c r="B793">
        <v>27230</v>
      </c>
      <c r="D793">
        <v>31310</v>
      </c>
    </row>
    <row r="794" spans="2:4" x14ac:dyDescent="0.3">
      <c r="B794">
        <v>52490</v>
      </c>
      <c r="D794">
        <v>64740</v>
      </c>
    </row>
    <row r="795" spans="2:4" x14ac:dyDescent="0.3">
      <c r="B795">
        <v>40000</v>
      </c>
      <c r="D795">
        <v>28530</v>
      </c>
    </row>
    <row r="796" spans="2:4" x14ac:dyDescent="0.3">
      <c r="B796">
        <v>118490</v>
      </c>
      <c r="D796">
        <v>36000</v>
      </c>
    </row>
    <row r="797" spans="2:4" x14ac:dyDescent="0.3">
      <c r="B797">
        <v>56050</v>
      </c>
      <c r="D797">
        <v>41150</v>
      </c>
    </row>
    <row r="798" spans="2:4" x14ac:dyDescent="0.3">
      <c r="B798">
        <v>63970</v>
      </c>
      <c r="D798">
        <v>178560</v>
      </c>
    </row>
    <row r="799" spans="2:4" x14ac:dyDescent="0.3">
      <c r="B799">
        <v>47410</v>
      </c>
      <c r="D799">
        <v>22100</v>
      </c>
    </row>
    <row r="800" spans="2:4" x14ac:dyDescent="0.3">
      <c r="B800">
        <v>21150</v>
      </c>
      <c r="D800">
        <v>45390</v>
      </c>
    </row>
    <row r="801" spans="2:4" x14ac:dyDescent="0.3">
      <c r="B801">
        <v>31610</v>
      </c>
      <c r="D801">
        <v>27410</v>
      </c>
    </row>
    <row r="802" spans="2:4" x14ac:dyDescent="0.3">
      <c r="B802">
        <v>27890</v>
      </c>
      <c r="D802">
        <v>26780</v>
      </c>
    </row>
    <row r="803" spans="2:4" x14ac:dyDescent="0.3">
      <c r="B803">
        <v>58280</v>
      </c>
      <c r="D803">
        <v>27430</v>
      </c>
    </row>
    <row r="804" spans="2:4" x14ac:dyDescent="0.3">
      <c r="B804">
        <v>135250</v>
      </c>
      <c r="D804">
        <v>49980</v>
      </c>
    </row>
    <row r="805" spans="2:4" x14ac:dyDescent="0.3">
      <c r="B805">
        <v>80200</v>
      </c>
      <c r="D805">
        <v>20110</v>
      </c>
    </row>
    <row r="806" spans="2:4" x14ac:dyDescent="0.3">
      <c r="B806">
        <v>36880</v>
      </c>
      <c r="D806">
        <v>37600</v>
      </c>
    </row>
    <row r="807" spans="2:4" x14ac:dyDescent="0.3">
      <c r="B807">
        <v>56740</v>
      </c>
      <c r="D807">
        <v>177790</v>
      </c>
    </row>
    <row r="808" spans="2:4" x14ac:dyDescent="0.3">
      <c r="B808">
        <v>56600</v>
      </c>
      <c r="D808">
        <v>187110</v>
      </c>
    </row>
    <row r="809" spans="2:4" x14ac:dyDescent="0.3">
      <c r="B809">
        <v>48210</v>
      </c>
      <c r="D809">
        <v>25590</v>
      </c>
    </row>
    <row r="810" spans="2:4" x14ac:dyDescent="0.3">
      <c r="B810">
        <v>64100</v>
      </c>
      <c r="D810">
        <v>188240</v>
      </c>
    </row>
    <row r="811" spans="2:4" x14ac:dyDescent="0.3">
      <c r="B811">
        <v>118780</v>
      </c>
      <c r="D811">
        <v>45380</v>
      </c>
    </row>
    <row r="812" spans="2:4" x14ac:dyDescent="0.3">
      <c r="B812">
        <v>170680</v>
      </c>
      <c r="D812">
        <v>44440</v>
      </c>
    </row>
    <row r="813" spans="2:4" x14ac:dyDescent="0.3">
      <c r="B813">
        <v>52280</v>
      </c>
      <c r="D813">
        <v>54100</v>
      </c>
    </row>
    <row r="814" spans="2:4" x14ac:dyDescent="0.3">
      <c r="B814">
        <v>44780</v>
      </c>
      <c r="D814">
        <v>79780</v>
      </c>
    </row>
    <row r="815" spans="2:4" x14ac:dyDescent="0.3">
      <c r="B815">
        <v>50550</v>
      </c>
      <c r="D815">
        <v>38670</v>
      </c>
    </row>
    <row r="816" spans="2:4" x14ac:dyDescent="0.3">
      <c r="B816">
        <v>57750</v>
      </c>
      <c r="D816">
        <v>46270</v>
      </c>
    </row>
    <row r="817" spans="2:4" x14ac:dyDescent="0.3">
      <c r="B817">
        <v>52380</v>
      </c>
      <c r="D817">
        <v>34230</v>
      </c>
    </row>
    <row r="818" spans="2:4" x14ac:dyDescent="0.3">
      <c r="B818">
        <v>52570</v>
      </c>
      <c r="D818">
        <v>168800</v>
      </c>
    </row>
    <row r="819" spans="2:4" x14ac:dyDescent="0.3">
      <c r="B819">
        <v>36970</v>
      </c>
      <c r="D819">
        <v>90940</v>
      </c>
    </row>
    <row r="820" spans="2:4" x14ac:dyDescent="0.3">
      <c r="B820">
        <v>74570</v>
      </c>
      <c r="D820">
        <v>84460</v>
      </c>
    </row>
    <row r="821" spans="2:4" x14ac:dyDescent="0.3">
      <c r="B821">
        <v>21190</v>
      </c>
      <c r="D821">
        <v>23620</v>
      </c>
    </row>
    <row r="822" spans="2:4" x14ac:dyDescent="0.3">
      <c r="B822">
        <v>61180</v>
      </c>
      <c r="D822">
        <v>197170</v>
      </c>
    </row>
    <row r="823" spans="2:4" x14ac:dyDescent="0.3">
      <c r="B823">
        <v>62140</v>
      </c>
      <c r="D823">
        <v>35440</v>
      </c>
    </row>
    <row r="824" spans="2:4" x14ac:dyDescent="0.3">
      <c r="B824">
        <v>71430</v>
      </c>
      <c r="D824">
        <v>85000</v>
      </c>
    </row>
    <row r="825" spans="2:4" x14ac:dyDescent="0.3">
      <c r="B825">
        <v>29040</v>
      </c>
      <c r="D825">
        <v>41030</v>
      </c>
    </row>
    <row r="826" spans="2:4" x14ac:dyDescent="0.3">
      <c r="B826">
        <v>60320</v>
      </c>
      <c r="D826">
        <v>61250</v>
      </c>
    </row>
    <row r="827" spans="2:4" x14ac:dyDescent="0.3">
      <c r="B827">
        <v>29760</v>
      </c>
      <c r="D827">
        <v>100080</v>
      </c>
    </row>
    <row r="828" spans="2:4" x14ac:dyDescent="0.3">
      <c r="B828">
        <v>23700</v>
      </c>
      <c r="D828">
        <v>23870</v>
      </c>
    </row>
    <row r="829" spans="2:4" x14ac:dyDescent="0.3">
      <c r="B829">
        <v>59740</v>
      </c>
      <c r="D829">
        <v>46390</v>
      </c>
    </row>
    <row r="830" spans="2:4" x14ac:dyDescent="0.3">
      <c r="B830">
        <v>22130</v>
      </c>
      <c r="D830">
        <v>131420</v>
      </c>
    </row>
    <row r="831" spans="2:4" x14ac:dyDescent="0.3">
      <c r="B831">
        <v>26100</v>
      </c>
      <c r="D831">
        <v>16110</v>
      </c>
    </row>
    <row r="832" spans="2:4" x14ac:dyDescent="0.3">
      <c r="B832">
        <v>28510</v>
      </c>
      <c r="D832">
        <v>50710</v>
      </c>
    </row>
    <row r="833" spans="2:4" x14ac:dyDescent="0.3">
      <c r="B833">
        <v>52580</v>
      </c>
      <c r="D833">
        <v>136950</v>
      </c>
    </row>
    <row r="834" spans="2:4" x14ac:dyDescent="0.3">
      <c r="B834">
        <v>22010</v>
      </c>
      <c r="D834">
        <v>20290</v>
      </c>
    </row>
    <row r="835" spans="2:4" x14ac:dyDescent="0.3">
      <c r="B835">
        <v>52530</v>
      </c>
      <c r="D835">
        <v>27850</v>
      </c>
    </row>
    <row r="836" spans="2:4" x14ac:dyDescent="0.3">
      <c r="B836">
        <v>49360</v>
      </c>
      <c r="D836">
        <v>66870</v>
      </c>
    </row>
    <row r="837" spans="2:4" x14ac:dyDescent="0.3">
      <c r="B837">
        <v>166590</v>
      </c>
      <c r="D837">
        <v>105960</v>
      </c>
    </row>
    <row r="838" spans="2:4" x14ac:dyDescent="0.3">
      <c r="B838">
        <v>31020</v>
      </c>
      <c r="D838">
        <v>29960</v>
      </c>
    </row>
    <row r="839" spans="2:4" x14ac:dyDescent="0.3">
      <c r="B839">
        <v>22440</v>
      </c>
      <c r="D839">
        <v>62320</v>
      </c>
    </row>
    <row r="840" spans="2:4" x14ac:dyDescent="0.3">
      <c r="B840">
        <v>22850</v>
      </c>
      <c r="D840">
        <v>132470</v>
      </c>
    </row>
    <row r="841" spans="2:4" x14ac:dyDescent="0.3">
      <c r="B841">
        <v>30340</v>
      </c>
      <c r="D841">
        <v>40810</v>
      </c>
    </row>
    <row r="842" spans="2:4" x14ac:dyDescent="0.3">
      <c r="B842">
        <v>25760</v>
      </c>
      <c r="D842">
        <v>23940</v>
      </c>
    </row>
    <row r="843" spans="2:4" x14ac:dyDescent="0.3">
      <c r="B843">
        <v>41970</v>
      </c>
      <c r="D843">
        <v>39040</v>
      </c>
    </row>
    <row r="844" spans="2:4" x14ac:dyDescent="0.3">
      <c r="B844">
        <v>143360</v>
      </c>
      <c r="D844">
        <v>42840</v>
      </c>
    </row>
    <row r="845" spans="2:4" x14ac:dyDescent="0.3">
      <c r="B845">
        <v>34480</v>
      </c>
      <c r="D845">
        <v>75530</v>
      </c>
    </row>
    <row r="846" spans="2:4" x14ac:dyDescent="0.3">
      <c r="B846">
        <v>194060</v>
      </c>
      <c r="D846">
        <v>173280</v>
      </c>
    </row>
    <row r="847" spans="2:4" x14ac:dyDescent="0.3">
      <c r="B847">
        <v>43060</v>
      </c>
      <c r="D847">
        <v>197010</v>
      </c>
    </row>
    <row r="848" spans="2:4" x14ac:dyDescent="0.3">
      <c r="B848">
        <v>22180</v>
      </c>
      <c r="D848">
        <v>92780</v>
      </c>
    </row>
    <row r="849" spans="2:4" x14ac:dyDescent="0.3">
      <c r="B849">
        <v>191970</v>
      </c>
      <c r="D849">
        <v>47790</v>
      </c>
    </row>
    <row r="850" spans="2:4" x14ac:dyDescent="0.3">
      <c r="B850">
        <v>132120</v>
      </c>
      <c r="D850">
        <v>164220</v>
      </c>
    </row>
    <row r="851" spans="2:4" x14ac:dyDescent="0.3">
      <c r="B851">
        <v>65770</v>
      </c>
      <c r="D851">
        <v>29960</v>
      </c>
    </row>
    <row r="852" spans="2:4" x14ac:dyDescent="0.3">
      <c r="B852">
        <v>40310</v>
      </c>
      <c r="D852">
        <v>12610</v>
      </c>
    </row>
    <row r="853" spans="2:4" x14ac:dyDescent="0.3">
      <c r="B853">
        <v>165550</v>
      </c>
      <c r="D853">
        <v>34200</v>
      </c>
    </row>
    <row r="854" spans="2:4" x14ac:dyDescent="0.3">
      <c r="B854">
        <v>45560</v>
      </c>
      <c r="D854">
        <v>44000</v>
      </c>
    </row>
    <row r="855" spans="2:4" x14ac:dyDescent="0.3">
      <c r="B855">
        <v>60910</v>
      </c>
      <c r="D855">
        <v>35000</v>
      </c>
    </row>
    <row r="856" spans="2:4" x14ac:dyDescent="0.3">
      <c r="B856">
        <v>195660</v>
      </c>
      <c r="D856">
        <v>171690</v>
      </c>
    </row>
    <row r="857" spans="2:4" x14ac:dyDescent="0.3">
      <c r="B857">
        <v>32020</v>
      </c>
      <c r="D857">
        <v>39750</v>
      </c>
    </row>
    <row r="858" spans="2:4" x14ac:dyDescent="0.3">
      <c r="B858">
        <v>25640</v>
      </c>
      <c r="D858">
        <v>21090</v>
      </c>
    </row>
    <row r="859" spans="2:4" x14ac:dyDescent="0.3">
      <c r="B859">
        <v>102660</v>
      </c>
      <c r="D859">
        <v>165980</v>
      </c>
    </row>
    <row r="860" spans="2:4" x14ac:dyDescent="0.3">
      <c r="B860">
        <v>50700</v>
      </c>
      <c r="D860">
        <v>43730</v>
      </c>
    </row>
    <row r="861" spans="2:4" x14ac:dyDescent="0.3">
      <c r="B861">
        <v>136100</v>
      </c>
      <c r="D861">
        <v>36730</v>
      </c>
    </row>
    <row r="862" spans="2:4" x14ac:dyDescent="0.3">
      <c r="B862">
        <v>34080</v>
      </c>
      <c r="D862">
        <v>49000</v>
      </c>
    </row>
    <row r="863" spans="2:4" x14ac:dyDescent="0.3">
      <c r="B863">
        <v>76320</v>
      </c>
      <c r="D863">
        <v>57650</v>
      </c>
    </row>
    <row r="864" spans="2:4" x14ac:dyDescent="0.3">
      <c r="B864">
        <v>99500</v>
      </c>
      <c r="D864">
        <v>20330</v>
      </c>
    </row>
    <row r="865" spans="2:4" x14ac:dyDescent="0.3">
      <c r="B865">
        <v>20930</v>
      </c>
      <c r="D865">
        <v>38380</v>
      </c>
    </row>
    <row r="866" spans="2:4" x14ac:dyDescent="0.3">
      <c r="B866">
        <v>99800</v>
      </c>
      <c r="D866">
        <v>25610</v>
      </c>
    </row>
    <row r="867" spans="2:4" x14ac:dyDescent="0.3">
      <c r="B867">
        <v>168350</v>
      </c>
      <c r="D867">
        <v>15630</v>
      </c>
    </row>
    <row r="868" spans="2:4" x14ac:dyDescent="0.3">
      <c r="B868">
        <v>62300</v>
      </c>
      <c r="D868">
        <v>65490</v>
      </c>
    </row>
    <row r="869" spans="2:4" x14ac:dyDescent="0.3">
      <c r="B869">
        <v>132370</v>
      </c>
      <c r="D869">
        <v>163280</v>
      </c>
    </row>
    <row r="870" spans="2:4" x14ac:dyDescent="0.3">
      <c r="B870">
        <v>37550</v>
      </c>
      <c r="D870">
        <v>22720</v>
      </c>
    </row>
    <row r="871" spans="2:4" x14ac:dyDescent="0.3">
      <c r="B871">
        <v>42620</v>
      </c>
      <c r="D871">
        <v>70830</v>
      </c>
    </row>
    <row r="872" spans="2:4" x14ac:dyDescent="0.3">
      <c r="B872">
        <v>161840</v>
      </c>
      <c r="D872">
        <v>42850</v>
      </c>
    </row>
    <row r="873" spans="2:4" x14ac:dyDescent="0.3">
      <c r="B873">
        <v>109320</v>
      </c>
      <c r="D873">
        <v>21320</v>
      </c>
    </row>
    <row r="874" spans="2:4" x14ac:dyDescent="0.3">
      <c r="B874">
        <v>68110</v>
      </c>
      <c r="D874">
        <v>101240</v>
      </c>
    </row>
    <row r="875" spans="2:4" x14ac:dyDescent="0.3">
      <c r="B875">
        <v>48590</v>
      </c>
      <c r="D875">
        <v>164370</v>
      </c>
    </row>
    <row r="876" spans="2:4" x14ac:dyDescent="0.3">
      <c r="B876">
        <v>23400</v>
      </c>
      <c r="D876">
        <v>58780</v>
      </c>
    </row>
    <row r="877" spans="2:4" x14ac:dyDescent="0.3">
      <c r="B877">
        <v>105270</v>
      </c>
      <c r="D877">
        <v>26440</v>
      </c>
    </row>
    <row r="878" spans="2:4" x14ac:dyDescent="0.3">
      <c r="B878">
        <v>165950</v>
      </c>
      <c r="D878">
        <v>64390</v>
      </c>
    </row>
    <row r="879" spans="2:4" x14ac:dyDescent="0.3">
      <c r="B879">
        <v>47070</v>
      </c>
      <c r="D879">
        <v>97140</v>
      </c>
    </row>
    <row r="880" spans="2:4" x14ac:dyDescent="0.3">
      <c r="B880">
        <v>24000</v>
      </c>
      <c r="D880">
        <v>60770</v>
      </c>
    </row>
    <row r="881" spans="2:4" x14ac:dyDescent="0.3">
      <c r="B881">
        <v>98240</v>
      </c>
      <c r="D881">
        <v>20740</v>
      </c>
    </row>
    <row r="882" spans="2:4" x14ac:dyDescent="0.3">
      <c r="B882">
        <v>64470</v>
      </c>
      <c r="D882">
        <v>48550</v>
      </c>
    </row>
    <row r="883" spans="2:4" x14ac:dyDescent="0.3">
      <c r="B883">
        <v>62720</v>
      </c>
      <c r="D883">
        <v>23670</v>
      </c>
    </row>
    <row r="884" spans="2:4" x14ac:dyDescent="0.3">
      <c r="B884">
        <v>21270</v>
      </c>
      <c r="D884">
        <v>195860</v>
      </c>
    </row>
    <row r="885" spans="2:4" x14ac:dyDescent="0.3">
      <c r="B885">
        <v>20330</v>
      </c>
      <c r="D885">
        <v>61420</v>
      </c>
    </row>
    <row r="886" spans="2:4" x14ac:dyDescent="0.3">
      <c r="B886">
        <v>36220</v>
      </c>
      <c r="D886">
        <v>48760</v>
      </c>
    </row>
    <row r="887" spans="2:4" x14ac:dyDescent="0.3">
      <c r="B887">
        <v>28360</v>
      </c>
      <c r="D887">
        <v>26900</v>
      </c>
    </row>
    <row r="888" spans="2:4" x14ac:dyDescent="0.3">
      <c r="B888">
        <v>27730</v>
      </c>
      <c r="D888">
        <v>175670</v>
      </c>
    </row>
    <row r="889" spans="2:4" x14ac:dyDescent="0.3">
      <c r="B889">
        <v>71040</v>
      </c>
      <c r="D889">
        <v>57690</v>
      </c>
    </row>
    <row r="890" spans="2:4" x14ac:dyDescent="0.3">
      <c r="B890">
        <v>63220</v>
      </c>
      <c r="D890">
        <v>43850</v>
      </c>
    </row>
    <row r="891" spans="2:4" x14ac:dyDescent="0.3">
      <c r="B891">
        <v>20830</v>
      </c>
      <c r="D891">
        <v>40660</v>
      </c>
    </row>
    <row r="892" spans="2:4" x14ac:dyDescent="0.3">
      <c r="B892">
        <v>42860</v>
      </c>
      <c r="D892">
        <v>30690</v>
      </c>
    </row>
    <row r="893" spans="2:4" x14ac:dyDescent="0.3">
      <c r="B893">
        <v>77250</v>
      </c>
      <c r="D893">
        <v>104350</v>
      </c>
    </row>
    <row r="894" spans="2:4" x14ac:dyDescent="0.3">
      <c r="B894">
        <v>107250</v>
      </c>
      <c r="D894">
        <v>103060</v>
      </c>
    </row>
    <row r="895" spans="2:4" x14ac:dyDescent="0.3">
      <c r="B895">
        <v>88470</v>
      </c>
      <c r="D895">
        <v>39360</v>
      </c>
    </row>
    <row r="896" spans="2:4" x14ac:dyDescent="0.3">
      <c r="B896">
        <v>12810</v>
      </c>
      <c r="D896">
        <v>79450</v>
      </c>
    </row>
    <row r="897" spans="2:4" x14ac:dyDescent="0.3">
      <c r="B897">
        <v>28190</v>
      </c>
      <c r="D897">
        <v>57430</v>
      </c>
    </row>
    <row r="898" spans="2:4" x14ac:dyDescent="0.3">
      <c r="B898">
        <v>48510</v>
      </c>
      <c r="D898">
        <v>54400</v>
      </c>
    </row>
    <row r="899" spans="2:4" x14ac:dyDescent="0.3">
      <c r="B899">
        <v>32210</v>
      </c>
      <c r="D899">
        <v>132690</v>
      </c>
    </row>
    <row r="900" spans="2:4" x14ac:dyDescent="0.3">
      <c r="B900">
        <v>86210</v>
      </c>
      <c r="D900">
        <v>27830</v>
      </c>
    </row>
    <row r="901" spans="2:4" x14ac:dyDescent="0.3">
      <c r="B901">
        <v>45770</v>
      </c>
      <c r="D901">
        <v>176030</v>
      </c>
    </row>
    <row r="902" spans="2:4" x14ac:dyDescent="0.3">
      <c r="B902">
        <v>45530</v>
      </c>
      <c r="D902">
        <v>45810</v>
      </c>
    </row>
    <row r="903" spans="2:4" x14ac:dyDescent="0.3">
      <c r="B903">
        <v>111590</v>
      </c>
      <c r="D903">
        <v>47350</v>
      </c>
    </row>
    <row r="904" spans="2:4" x14ac:dyDescent="0.3">
      <c r="B904">
        <v>49600</v>
      </c>
      <c r="D904">
        <v>54700</v>
      </c>
    </row>
    <row r="905" spans="2:4" x14ac:dyDescent="0.3">
      <c r="B905">
        <v>191410</v>
      </c>
      <c r="D905">
        <v>54760</v>
      </c>
    </row>
    <row r="906" spans="2:4" x14ac:dyDescent="0.3">
      <c r="B906">
        <v>38750</v>
      </c>
      <c r="D906">
        <v>24400</v>
      </c>
    </row>
    <row r="907" spans="2:4" x14ac:dyDescent="0.3">
      <c r="B907">
        <v>22160</v>
      </c>
      <c r="D907">
        <v>35370</v>
      </c>
    </row>
    <row r="908" spans="2:4" x14ac:dyDescent="0.3">
      <c r="B908">
        <v>117130</v>
      </c>
      <c r="D908">
        <v>20280</v>
      </c>
    </row>
    <row r="909" spans="2:4" x14ac:dyDescent="0.3">
      <c r="B909">
        <v>37080</v>
      </c>
      <c r="D909">
        <v>95250</v>
      </c>
    </row>
    <row r="910" spans="2:4" x14ac:dyDescent="0.3">
      <c r="B910">
        <v>137700</v>
      </c>
      <c r="D910">
        <v>44010</v>
      </c>
    </row>
    <row r="911" spans="2:4" x14ac:dyDescent="0.3">
      <c r="B911">
        <v>27590</v>
      </c>
      <c r="D911">
        <v>29740</v>
      </c>
    </row>
    <row r="912" spans="2:4" x14ac:dyDescent="0.3">
      <c r="B912">
        <v>68040</v>
      </c>
      <c r="D912">
        <v>45020</v>
      </c>
    </row>
    <row r="913" spans="2:4" x14ac:dyDescent="0.3">
      <c r="B913">
        <v>63890</v>
      </c>
      <c r="D913">
        <v>34330</v>
      </c>
    </row>
    <row r="914" spans="2:4" x14ac:dyDescent="0.3">
      <c r="B914">
        <v>111030</v>
      </c>
      <c r="D914">
        <v>34770</v>
      </c>
    </row>
    <row r="915" spans="2:4" x14ac:dyDescent="0.3">
      <c r="B915">
        <v>24500</v>
      </c>
      <c r="D915">
        <v>65160</v>
      </c>
    </row>
    <row r="916" spans="2:4" x14ac:dyDescent="0.3">
      <c r="B916">
        <v>50930</v>
      </c>
      <c r="D916">
        <v>39070</v>
      </c>
    </row>
    <row r="917" spans="2:4" x14ac:dyDescent="0.3">
      <c r="B917">
        <v>30570</v>
      </c>
      <c r="D917">
        <v>28620</v>
      </c>
    </row>
    <row r="918" spans="2:4" x14ac:dyDescent="0.3">
      <c r="B918">
        <v>51210</v>
      </c>
      <c r="D918">
        <v>103680</v>
      </c>
    </row>
    <row r="919" spans="2:4" x14ac:dyDescent="0.3">
      <c r="B919">
        <v>62740</v>
      </c>
      <c r="D919">
        <v>64720</v>
      </c>
    </row>
    <row r="920" spans="2:4" x14ac:dyDescent="0.3">
      <c r="B920">
        <v>198590</v>
      </c>
      <c r="D920">
        <v>96100</v>
      </c>
    </row>
    <row r="921" spans="2:4" x14ac:dyDescent="0.3">
      <c r="B921">
        <v>43420</v>
      </c>
      <c r="D921">
        <v>49680</v>
      </c>
    </row>
    <row r="922" spans="2:4" x14ac:dyDescent="0.3">
      <c r="B922">
        <v>42440</v>
      </c>
      <c r="D922">
        <v>83460</v>
      </c>
    </row>
    <row r="923" spans="2:4" x14ac:dyDescent="0.3">
      <c r="B923">
        <v>65000</v>
      </c>
      <c r="D923">
        <v>24370</v>
      </c>
    </row>
    <row r="924" spans="2:4" x14ac:dyDescent="0.3">
      <c r="B924">
        <v>184300</v>
      </c>
      <c r="D924">
        <v>30550</v>
      </c>
    </row>
    <row r="925" spans="2:4" x14ac:dyDescent="0.3">
      <c r="B925">
        <v>23190</v>
      </c>
      <c r="D925">
        <v>129650</v>
      </c>
    </row>
    <row r="926" spans="2:4" x14ac:dyDescent="0.3">
      <c r="B926">
        <v>53240</v>
      </c>
      <c r="D926">
        <v>60290</v>
      </c>
    </row>
    <row r="927" spans="2:4" x14ac:dyDescent="0.3">
      <c r="B927">
        <v>167520</v>
      </c>
      <c r="D927">
        <v>26790</v>
      </c>
    </row>
    <row r="928" spans="2:4" x14ac:dyDescent="0.3">
      <c r="B928">
        <v>192460</v>
      </c>
      <c r="D928">
        <v>23980</v>
      </c>
    </row>
    <row r="929" spans="2:4" x14ac:dyDescent="0.3">
      <c r="B929">
        <v>43820</v>
      </c>
      <c r="D929">
        <v>54680</v>
      </c>
    </row>
    <row r="930" spans="2:4" x14ac:dyDescent="0.3">
      <c r="B930">
        <v>21430</v>
      </c>
      <c r="D930">
        <v>23420</v>
      </c>
    </row>
    <row r="931" spans="2:4" x14ac:dyDescent="0.3">
      <c r="B931">
        <v>61620</v>
      </c>
      <c r="D931">
        <v>58130</v>
      </c>
    </row>
    <row r="932" spans="2:4" x14ac:dyDescent="0.3">
      <c r="B932">
        <v>76540</v>
      </c>
      <c r="D932">
        <v>134640</v>
      </c>
    </row>
    <row r="933" spans="2:4" x14ac:dyDescent="0.3">
      <c r="B933">
        <v>51600</v>
      </c>
      <c r="D933">
        <v>79910</v>
      </c>
    </row>
    <row r="934" spans="2:4" x14ac:dyDescent="0.3">
      <c r="B934">
        <v>128080</v>
      </c>
      <c r="D934">
        <v>57620</v>
      </c>
    </row>
    <row r="935" spans="2:4" x14ac:dyDescent="0.3">
      <c r="B935">
        <v>102210</v>
      </c>
      <c r="D935">
        <v>41270</v>
      </c>
    </row>
    <row r="936" spans="2:4" x14ac:dyDescent="0.3">
      <c r="B936">
        <v>37370</v>
      </c>
      <c r="D936">
        <v>65130</v>
      </c>
    </row>
    <row r="937" spans="2:4" x14ac:dyDescent="0.3">
      <c r="B937">
        <v>59330</v>
      </c>
      <c r="D937">
        <v>103330</v>
      </c>
    </row>
    <row r="938" spans="2:4" x14ac:dyDescent="0.3">
      <c r="B938">
        <v>34240</v>
      </c>
      <c r="D938">
        <v>68540</v>
      </c>
    </row>
    <row r="939" spans="2:4" x14ac:dyDescent="0.3">
      <c r="B939">
        <v>62010</v>
      </c>
      <c r="D939">
        <v>35910</v>
      </c>
    </row>
    <row r="940" spans="2:4" x14ac:dyDescent="0.3">
      <c r="B940">
        <v>44030</v>
      </c>
      <c r="D940">
        <v>46840</v>
      </c>
    </row>
    <row r="941" spans="2:4" x14ac:dyDescent="0.3">
      <c r="B941">
        <v>37610</v>
      </c>
      <c r="D941">
        <v>157870</v>
      </c>
    </row>
    <row r="942" spans="2:4" x14ac:dyDescent="0.3">
      <c r="B942">
        <v>109340</v>
      </c>
      <c r="D942">
        <v>46480</v>
      </c>
    </row>
    <row r="943" spans="2:4" x14ac:dyDescent="0.3">
      <c r="B943">
        <v>138260</v>
      </c>
      <c r="D943">
        <v>35400</v>
      </c>
    </row>
    <row r="944" spans="2:4" x14ac:dyDescent="0.3">
      <c r="B944">
        <v>63340</v>
      </c>
      <c r="D944">
        <v>24390</v>
      </c>
    </row>
    <row r="945" spans="2:4" x14ac:dyDescent="0.3">
      <c r="B945">
        <v>25150</v>
      </c>
      <c r="D945">
        <v>39020</v>
      </c>
    </row>
    <row r="946" spans="2:4" x14ac:dyDescent="0.3">
      <c r="B946">
        <v>106850</v>
      </c>
      <c r="D946">
        <v>28560</v>
      </c>
    </row>
    <row r="947" spans="2:4" x14ac:dyDescent="0.3">
      <c r="B947">
        <v>42560</v>
      </c>
      <c r="D947">
        <v>56730</v>
      </c>
    </row>
    <row r="948" spans="2:4" x14ac:dyDescent="0.3">
      <c r="B948">
        <v>35800</v>
      </c>
      <c r="D948">
        <v>20620</v>
      </c>
    </row>
    <row r="949" spans="2:4" x14ac:dyDescent="0.3">
      <c r="B949">
        <v>65240</v>
      </c>
      <c r="D949">
        <v>42840</v>
      </c>
    </row>
    <row r="950" spans="2:4" x14ac:dyDescent="0.3">
      <c r="B950">
        <v>52310</v>
      </c>
      <c r="D950">
        <v>38860</v>
      </c>
    </row>
    <row r="951" spans="2:4" x14ac:dyDescent="0.3">
      <c r="B951">
        <v>109030</v>
      </c>
      <c r="D951">
        <v>23070</v>
      </c>
    </row>
    <row r="952" spans="2:4" x14ac:dyDescent="0.3">
      <c r="B952">
        <v>45370</v>
      </c>
      <c r="D952">
        <v>25870</v>
      </c>
    </row>
    <row r="953" spans="2:4" x14ac:dyDescent="0.3">
      <c r="B953">
        <v>22770</v>
      </c>
      <c r="D953">
        <v>43930</v>
      </c>
    </row>
    <row r="954" spans="2:4" x14ac:dyDescent="0.3">
      <c r="B954">
        <v>25590</v>
      </c>
      <c r="D954">
        <v>65830</v>
      </c>
    </row>
    <row r="955" spans="2:4" x14ac:dyDescent="0.3">
      <c r="B955">
        <v>23800</v>
      </c>
      <c r="D955">
        <v>81030</v>
      </c>
    </row>
    <row r="956" spans="2:4" x14ac:dyDescent="0.3">
      <c r="B956">
        <v>47650</v>
      </c>
      <c r="D956">
        <v>68340</v>
      </c>
    </row>
    <row r="957" spans="2:4" x14ac:dyDescent="0.3">
      <c r="B957">
        <v>20440</v>
      </c>
      <c r="D957">
        <v>22260</v>
      </c>
    </row>
    <row r="958" spans="2:4" x14ac:dyDescent="0.3">
      <c r="B958">
        <v>65860</v>
      </c>
      <c r="D958">
        <v>57470</v>
      </c>
    </row>
    <row r="959" spans="2:4" x14ac:dyDescent="0.3">
      <c r="B959">
        <v>32940</v>
      </c>
      <c r="D959">
        <v>98540</v>
      </c>
    </row>
    <row r="960" spans="2:4" x14ac:dyDescent="0.3">
      <c r="B960">
        <v>27780</v>
      </c>
      <c r="D960">
        <v>51510</v>
      </c>
    </row>
    <row r="961" spans="2:4" x14ac:dyDescent="0.3">
      <c r="B961">
        <v>24040</v>
      </c>
      <c r="D961">
        <v>21330</v>
      </c>
    </row>
    <row r="962" spans="2:4" x14ac:dyDescent="0.3">
      <c r="B962">
        <v>23180</v>
      </c>
      <c r="D962">
        <v>178750</v>
      </c>
    </row>
    <row r="963" spans="2:4" x14ac:dyDescent="0.3">
      <c r="B963">
        <v>105520</v>
      </c>
      <c r="D963">
        <v>28100</v>
      </c>
    </row>
    <row r="964" spans="2:4" x14ac:dyDescent="0.3">
      <c r="B964">
        <v>23290</v>
      </c>
      <c r="D964">
        <v>98880</v>
      </c>
    </row>
    <row r="965" spans="2:4" x14ac:dyDescent="0.3">
      <c r="B965">
        <v>40140</v>
      </c>
      <c r="D965">
        <v>86280</v>
      </c>
    </row>
    <row r="966" spans="2:4" x14ac:dyDescent="0.3">
      <c r="B966">
        <v>22590</v>
      </c>
      <c r="D966">
        <v>28580</v>
      </c>
    </row>
    <row r="967" spans="2:4" x14ac:dyDescent="0.3">
      <c r="B967">
        <v>69320</v>
      </c>
      <c r="D967">
        <v>196360</v>
      </c>
    </row>
    <row r="968" spans="2:4" x14ac:dyDescent="0.3">
      <c r="B968">
        <v>47210</v>
      </c>
      <c r="D968">
        <v>43320</v>
      </c>
    </row>
    <row r="969" spans="2:4" x14ac:dyDescent="0.3">
      <c r="B969">
        <v>58550</v>
      </c>
      <c r="D969">
        <v>110310</v>
      </c>
    </row>
    <row r="970" spans="2:4" x14ac:dyDescent="0.3">
      <c r="B970">
        <v>69490</v>
      </c>
      <c r="D970">
        <v>56770</v>
      </c>
    </row>
    <row r="971" spans="2:4" x14ac:dyDescent="0.3">
      <c r="B971">
        <v>106090</v>
      </c>
      <c r="D971">
        <v>20080</v>
      </c>
    </row>
    <row r="972" spans="2:4" x14ac:dyDescent="0.3">
      <c r="B972">
        <v>44470</v>
      </c>
      <c r="D972">
        <v>44400</v>
      </c>
    </row>
    <row r="973" spans="2:4" x14ac:dyDescent="0.3">
      <c r="B973">
        <v>46010</v>
      </c>
      <c r="D973">
        <v>54100</v>
      </c>
    </row>
    <row r="974" spans="2:4" x14ac:dyDescent="0.3">
      <c r="B974">
        <v>170990</v>
      </c>
      <c r="D974">
        <v>119570</v>
      </c>
    </row>
    <row r="975" spans="2:4" x14ac:dyDescent="0.3">
      <c r="B975">
        <v>72640</v>
      </c>
      <c r="D975">
        <v>50980</v>
      </c>
    </row>
    <row r="976" spans="2:4" x14ac:dyDescent="0.3">
      <c r="B976">
        <v>56660</v>
      </c>
      <c r="D976">
        <v>48780</v>
      </c>
    </row>
    <row r="977" spans="2:4" x14ac:dyDescent="0.3">
      <c r="B977">
        <v>50670</v>
      </c>
      <c r="D977">
        <v>104220</v>
      </c>
    </row>
    <row r="978" spans="2:4" x14ac:dyDescent="0.3">
      <c r="B978">
        <v>50790</v>
      </c>
      <c r="D978">
        <v>137440</v>
      </c>
    </row>
    <row r="979" spans="2:4" x14ac:dyDescent="0.3">
      <c r="B979">
        <v>23210</v>
      </c>
      <c r="D979">
        <v>24360</v>
      </c>
    </row>
    <row r="980" spans="2:4" x14ac:dyDescent="0.3">
      <c r="B980">
        <v>174440</v>
      </c>
      <c r="D980">
        <v>23800</v>
      </c>
    </row>
    <row r="981" spans="2:4" x14ac:dyDescent="0.3">
      <c r="B981">
        <v>173990</v>
      </c>
      <c r="D981">
        <v>194310</v>
      </c>
    </row>
    <row r="982" spans="2:4" x14ac:dyDescent="0.3">
      <c r="B982">
        <v>54880</v>
      </c>
      <c r="D982">
        <v>76440</v>
      </c>
    </row>
    <row r="983" spans="2:4" x14ac:dyDescent="0.3">
      <c r="B983">
        <v>194190</v>
      </c>
      <c r="D983">
        <v>54060</v>
      </c>
    </row>
    <row r="984" spans="2:4" x14ac:dyDescent="0.3">
      <c r="B984">
        <v>28110</v>
      </c>
      <c r="D984">
        <v>89380</v>
      </c>
    </row>
    <row r="985" spans="2:4" x14ac:dyDescent="0.3">
      <c r="B985">
        <v>21320</v>
      </c>
      <c r="D985">
        <v>28090</v>
      </c>
    </row>
    <row r="986" spans="2:4" x14ac:dyDescent="0.3">
      <c r="B986">
        <v>108450</v>
      </c>
      <c r="D986">
        <v>56890</v>
      </c>
    </row>
    <row r="987" spans="2:4" x14ac:dyDescent="0.3">
      <c r="B987">
        <v>10510</v>
      </c>
      <c r="D987">
        <v>29770</v>
      </c>
    </row>
    <row r="988" spans="2:4" x14ac:dyDescent="0.3">
      <c r="B988">
        <v>107390</v>
      </c>
      <c r="D988">
        <v>40250</v>
      </c>
    </row>
    <row r="989" spans="2:4" x14ac:dyDescent="0.3">
      <c r="B989">
        <v>103880</v>
      </c>
      <c r="D989">
        <v>37850</v>
      </c>
    </row>
    <row r="990" spans="2:4" x14ac:dyDescent="0.3">
      <c r="B990">
        <v>24220</v>
      </c>
      <c r="D990">
        <v>108540</v>
      </c>
    </row>
    <row r="991" spans="2:4" x14ac:dyDescent="0.3">
      <c r="B991">
        <v>24510</v>
      </c>
      <c r="D991">
        <v>120310</v>
      </c>
    </row>
    <row r="992" spans="2:4" x14ac:dyDescent="0.3">
      <c r="B992">
        <v>137260</v>
      </c>
      <c r="D992">
        <v>29660</v>
      </c>
    </row>
    <row r="993" spans="2:4" x14ac:dyDescent="0.3">
      <c r="B993">
        <v>47770</v>
      </c>
      <c r="D993">
        <v>99910</v>
      </c>
    </row>
    <row r="994" spans="2:4" x14ac:dyDescent="0.3">
      <c r="B994">
        <v>49690</v>
      </c>
      <c r="D994">
        <v>53900</v>
      </c>
    </row>
    <row r="995" spans="2:4" x14ac:dyDescent="0.3">
      <c r="B995">
        <v>198450</v>
      </c>
      <c r="D995">
        <v>44040</v>
      </c>
    </row>
    <row r="996" spans="2:4" x14ac:dyDescent="0.3">
      <c r="B996">
        <v>133200</v>
      </c>
      <c r="D996">
        <v>51300</v>
      </c>
    </row>
    <row r="997" spans="2:4" x14ac:dyDescent="0.3">
      <c r="B997">
        <v>27430</v>
      </c>
      <c r="D997">
        <v>20900</v>
      </c>
    </row>
    <row r="998" spans="2:4" x14ac:dyDescent="0.3">
      <c r="B998">
        <v>23420</v>
      </c>
      <c r="D998">
        <v>26930</v>
      </c>
    </row>
    <row r="999" spans="2:4" x14ac:dyDescent="0.3">
      <c r="B999">
        <v>176500</v>
      </c>
      <c r="D999">
        <v>95260</v>
      </c>
    </row>
    <row r="1000" spans="2:4" x14ac:dyDescent="0.3">
      <c r="B1000">
        <v>97250</v>
      </c>
      <c r="D1000">
        <v>52370</v>
      </c>
    </row>
    <row r="1001" spans="2:4" x14ac:dyDescent="0.3">
      <c r="B1001">
        <v>119040</v>
      </c>
      <c r="D1001">
        <v>29110</v>
      </c>
    </row>
    <row r="1002" spans="2:4" x14ac:dyDescent="0.3">
      <c r="B1002">
        <v>21770</v>
      </c>
      <c r="D1002">
        <v>20280</v>
      </c>
    </row>
    <row r="1003" spans="2:4" x14ac:dyDescent="0.3">
      <c r="B1003">
        <v>48340</v>
      </c>
      <c r="D1003">
        <v>99800</v>
      </c>
    </row>
    <row r="1004" spans="2:4" x14ac:dyDescent="0.3">
      <c r="B1004">
        <v>20420</v>
      </c>
      <c r="D1004">
        <v>12320</v>
      </c>
    </row>
    <row r="1005" spans="2:4" x14ac:dyDescent="0.3">
      <c r="B1005">
        <v>22200</v>
      </c>
      <c r="D1005">
        <v>39190</v>
      </c>
    </row>
    <row r="1006" spans="2:4" x14ac:dyDescent="0.3">
      <c r="B1006">
        <v>10520</v>
      </c>
      <c r="D1006">
        <v>189470</v>
      </c>
    </row>
    <row r="1007" spans="2:4" x14ac:dyDescent="0.3">
      <c r="B1007">
        <v>192370</v>
      </c>
      <c r="D1007">
        <v>22060</v>
      </c>
    </row>
    <row r="1008" spans="2:4" x14ac:dyDescent="0.3">
      <c r="B1008">
        <v>41070</v>
      </c>
      <c r="D1008">
        <v>22930</v>
      </c>
    </row>
    <row r="1009" spans="2:4" x14ac:dyDescent="0.3">
      <c r="B1009">
        <v>83960</v>
      </c>
      <c r="D1009">
        <v>20140</v>
      </c>
    </row>
    <row r="1010" spans="2:4" x14ac:dyDescent="0.3">
      <c r="B1010">
        <v>29420</v>
      </c>
      <c r="D1010">
        <v>34190</v>
      </c>
    </row>
    <row r="1011" spans="2:4" x14ac:dyDescent="0.3">
      <c r="B1011">
        <v>167560</v>
      </c>
      <c r="D1011">
        <v>53760</v>
      </c>
    </row>
    <row r="1012" spans="2:4" x14ac:dyDescent="0.3">
      <c r="B1012">
        <v>14160</v>
      </c>
      <c r="D1012">
        <v>195450</v>
      </c>
    </row>
    <row r="1013" spans="2:4" x14ac:dyDescent="0.3">
      <c r="B1013">
        <v>24610</v>
      </c>
      <c r="D1013">
        <v>53810</v>
      </c>
    </row>
    <row r="1014" spans="2:4" x14ac:dyDescent="0.3">
      <c r="B1014">
        <v>39550</v>
      </c>
      <c r="D1014">
        <v>98840</v>
      </c>
    </row>
    <row r="1015" spans="2:4" x14ac:dyDescent="0.3">
      <c r="B1015">
        <v>103220</v>
      </c>
      <c r="D1015">
        <v>134580</v>
      </c>
    </row>
    <row r="1016" spans="2:4" x14ac:dyDescent="0.3">
      <c r="B1016">
        <v>109760</v>
      </c>
      <c r="D1016">
        <v>24060</v>
      </c>
    </row>
    <row r="1017" spans="2:4" x14ac:dyDescent="0.3">
      <c r="B1017">
        <v>104820</v>
      </c>
      <c r="D1017">
        <v>187400</v>
      </c>
    </row>
    <row r="1018" spans="2:4" x14ac:dyDescent="0.3">
      <c r="B1018">
        <v>95820</v>
      </c>
      <c r="D1018">
        <v>100960</v>
      </c>
    </row>
    <row r="1019" spans="2:4" x14ac:dyDescent="0.3">
      <c r="B1019">
        <v>22070</v>
      </c>
      <c r="D1019">
        <v>54730</v>
      </c>
    </row>
    <row r="1020" spans="2:4" x14ac:dyDescent="0.3">
      <c r="B1020">
        <v>77560</v>
      </c>
      <c r="D1020">
        <v>27030</v>
      </c>
    </row>
    <row r="1021" spans="2:4" x14ac:dyDescent="0.3">
      <c r="B1021">
        <v>66940</v>
      </c>
      <c r="D1021">
        <v>62200</v>
      </c>
    </row>
    <row r="1022" spans="2:4" x14ac:dyDescent="0.3">
      <c r="B1022">
        <v>23770</v>
      </c>
      <c r="D1022">
        <v>44240</v>
      </c>
    </row>
    <row r="1023" spans="2:4" x14ac:dyDescent="0.3">
      <c r="B1023">
        <v>23130</v>
      </c>
      <c r="D1023">
        <v>132450</v>
      </c>
    </row>
    <row r="1024" spans="2:4" x14ac:dyDescent="0.3">
      <c r="B1024">
        <v>43020</v>
      </c>
      <c r="D1024">
        <v>136640</v>
      </c>
    </row>
    <row r="1025" spans="2:4" x14ac:dyDescent="0.3">
      <c r="B1025">
        <v>87400</v>
      </c>
      <c r="D1025">
        <v>50210</v>
      </c>
    </row>
    <row r="1026" spans="2:4" x14ac:dyDescent="0.3">
      <c r="B1026">
        <v>73510</v>
      </c>
      <c r="D1026">
        <v>51260</v>
      </c>
    </row>
    <row r="1027" spans="2:4" x14ac:dyDescent="0.3">
      <c r="B1027">
        <v>77790</v>
      </c>
      <c r="D1027">
        <v>102390</v>
      </c>
    </row>
    <row r="1028" spans="2:4" x14ac:dyDescent="0.3">
      <c r="B1028">
        <v>32010</v>
      </c>
      <c r="D1028">
        <v>72600</v>
      </c>
    </row>
    <row r="1029" spans="2:4" x14ac:dyDescent="0.3">
      <c r="B1029">
        <v>131200</v>
      </c>
      <c r="D1029">
        <v>96190</v>
      </c>
    </row>
    <row r="1030" spans="2:4" x14ac:dyDescent="0.3">
      <c r="B1030">
        <v>40330</v>
      </c>
      <c r="D1030">
        <v>106730</v>
      </c>
    </row>
    <row r="1031" spans="2:4" x14ac:dyDescent="0.3">
      <c r="B1031">
        <v>32910</v>
      </c>
      <c r="D1031">
        <v>20420</v>
      </c>
    </row>
    <row r="1032" spans="2:4" x14ac:dyDescent="0.3">
      <c r="B1032">
        <v>28440</v>
      </c>
      <c r="D1032">
        <v>51630</v>
      </c>
    </row>
    <row r="1033" spans="2:4" x14ac:dyDescent="0.3">
      <c r="B1033">
        <v>19040</v>
      </c>
      <c r="D1033">
        <v>181720</v>
      </c>
    </row>
    <row r="1034" spans="2:4" x14ac:dyDescent="0.3">
      <c r="B1034">
        <v>57310</v>
      </c>
      <c r="D1034">
        <v>57440</v>
      </c>
    </row>
    <row r="1035" spans="2:4" x14ac:dyDescent="0.3">
      <c r="B1035">
        <v>43230</v>
      </c>
      <c r="D1035">
        <v>28710</v>
      </c>
    </row>
    <row r="1036" spans="2:4" x14ac:dyDescent="0.3">
      <c r="B1036">
        <v>134990</v>
      </c>
      <c r="D1036">
        <v>169590</v>
      </c>
    </row>
    <row r="1037" spans="2:4" x14ac:dyDescent="0.3">
      <c r="B1037">
        <v>137580</v>
      </c>
      <c r="D1037">
        <v>49630</v>
      </c>
    </row>
    <row r="1038" spans="2:4" x14ac:dyDescent="0.3">
      <c r="B1038">
        <v>35970</v>
      </c>
      <c r="D1038">
        <v>16750</v>
      </c>
    </row>
    <row r="1039" spans="2:4" x14ac:dyDescent="0.3">
      <c r="B1039">
        <v>53430</v>
      </c>
      <c r="D1039">
        <v>25230</v>
      </c>
    </row>
    <row r="1040" spans="2:4" x14ac:dyDescent="0.3">
      <c r="B1040">
        <v>199430</v>
      </c>
      <c r="D1040">
        <v>65670</v>
      </c>
    </row>
    <row r="1041" spans="2:4" x14ac:dyDescent="0.3">
      <c r="B1041">
        <v>44770</v>
      </c>
      <c r="D1041">
        <v>92080</v>
      </c>
    </row>
    <row r="1042" spans="2:4" x14ac:dyDescent="0.3">
      <c r="B1042">
        <v>186060</v>
      </c>
      <c r="D1042">
        <v>45590</v>
      </c>
    </row>
    <row r="1043" spans="2:4" x14ac:dyDescent="0.3">
      <c r="B1043">
        <v>21680</v>
      </c>
      <c r="D1043">
        <v>42000</v>
      </c>
    </row>
    <row r="1044" spans="2:4" x14ac:dyDescent="0.3">
      <c r="B1044">
        <v>21070</v>
      </c>
      <c r="D1044">
        <v>32040</v>
      </c>
    </row>
    <row r="1045" spans="2:4" x14ac:dyDescent="0.3">
      <c r="B1045">
        <v>43270</v>
      </c>
      <c r="D1045">
        <v>171810</v>
      </c>
    </row>
    <row r="1046" spans="2:4" x14ac:dyDescent="0.3">
      <c r="B1046">
        <v>31960</v>
      </c>
      <c r="D1046">
        <v>72950</v>
      </c>
    </row>
    <row r="1047" spans="2:4" x14ac:dyDescent="0.3">
      <c r="B1047">
        <v>190810</v>
      </c>
      <c r="D1047">
        <v>23060</v>
      </c>
    </row>
    <row r="1048" spans="2:4" x14ac:dyDescent="0.3">
      <c r="B1048">
        <v>89660</v>
      </c>
      <c r="D1048">
        <v>61320</v>
      </c>
    </row>
    <row r="1049" spans="2:4" x14ac:dyDescent="0.3">
      <c r="B1049">
        <v>34910</v>
      </c>
      <c r="D1049">
        <v>33460</v>
      </c>
    </row>
    <row r="1050" spans="2:4" x14ac:dyDescent="0.3">
      <c r="B1050">
        <v>45410</v>
      </c>
      <c r="D1050">
        <v>108550</v>
      </c>
    </row>
    <row r="1051" spans="2:4" x14ac:dyDescent="0.3">
      <c r="B1051">
        <v>73790</v>
      </c>
      <c r="D1051">
        <v>94390</v>
      </c>
    </row>
    <row r="1052" spans="2:4" x14ac:dyDescent="0.3">
      <c r="B1052">
        <v>62720</v>
      </c>
      <c r="D1052">
        <v>25660</v>
      </c>
    </row>
    <row r="1053" spans="2:4" x14ac:dyDescent="0.3">
      <c r="B1053">
        <v>52200</v>
      </c>
      <c r="D1053">
        <v>199260</v>
      </c>
    </row>
    <row r="1054" spans="2:4" x14ac:dyDescent="0.3">
      <c r="B1054">
        <v>27810</v>
      </c>
      <c r="D1054">
        <v>94190</v>
      </c>
    </row>
    <row r="1055" spans="2:4" x14ac:dyDescent="0.3">
      <c r="B1055">
        <v>68520</v>
      </c>
      <c r="D1055">
        <v>30380</v>
      </c>
    </row>
    <row r="1056" spans="2:4" x14ac:dyDescent="0.3">
      <c r="B1056">
        <v>49500</v>
      </c>
      <c r="D1056">
        <v>30580</v>
      </c>
    </row>
    <row r="1057" spans="2:4" x14ac:dyDescent="0.3">
      <c r="B1057">
        <v>35790</v>
      </c>
      <c r="D1057">
        <v>104530</v>
      </c>
    </row>
    <row r="1058" spans="2:4" x14ac:dyDescent="0.3">
      <c r="B1058">
        <v>131910</v>
      </c>
      <c r="D1058">
        <v>95470</v>
      </c>
    </row>
    <row r="1059" spans="2:4" x14ac:dyDescent="0.3">
      <c r="B1059">
        <v>103770</v>
      </c>
      <c r="D1059">
        <v>137340</v>
      </c>
    </row>
    <row r="1060" spans="2:4" x14ac:dyDescent="0.3">
      <c r="B1060">
        <v>105020</v>
      </c>
      <c r="D1060">
        <v>44250</v>
      </c>
    </row>
    <row r="1061" spans="2:4" x14ac:dyDescent="0.3">
      <c r="B1061">
        <v>68120</v>
      </c>
      <c r="D1061">
        <v>52650</v>
      </c>
    </row>
    <row r="1062" spans="2:4" x14ac:dyDescent="0.3">
      <c r="B1062">
        <v>197400</v>
      </c>
      <c r="D1062">
        <v>62610</v>
      </c>
    </row>
    <row r="1063" spans="2:4" x14ac:dyDescent="0.3">
      <c r="B1063">
        <v>36920</v>
      </c>
      <c r="D1063">
        <v>42980</v>
      </c>
    </row>
    <row r="1064" spans="2:4" x14ac:dyDescent="0.3">
      <c r="B1064">
        <v>66230</v>
      </c>
      <c r="D1064">
        <v>27410</v>
      </c>
    </row>
    <row r="1065" spans="2:4" x14ac:dyDescent="0.3">
      <c r="B1065">
        <v>161240</v>
      </c>
      <c r="D1065">
        <v>93960</v>
      </c>
    </row>
    <row r="1066" spans="2:4" x14ac:dyDescent="0.3">
      <c r="B1066">
        <v>25850</v>
      </c>
      <c r="D1066">
        <v>104000</v>
      </c>
    </row>
    <row r="1067" spans="2:4" x14ac:dyDescent="0.3">
      <c r="B1067">
        <v>182130</v>
      </c>
      <c r="D1067">
        <v>84740</v>
      </c>
    </row>
    <row r="1068" spans="2:4" x14ac:dyDescent="0.3">
      <c r="B1068">
        <v>83800</v>
      </c>
      <c r="D1068">
        <v>20580</v>
      </c>
    </row>
    <row r="1069" spans="2:4" x14ac:dyDescent="0.3">
      <c r="B1069">
        <v>29940</v>
      </c>
      <c r="D1069">
        <v>21770</v>
      </c>
    </row>
    <row r="1070" spans="2:4" x14ac:dyDescent="0.3">
      <c r="B1070">
        <v>12230</v>
      </c>
      <c r="D1070">
        <v>192320</v>
      </c>
    </row>
    <row r="1071" spans="2:4" x14ac:dyDescent="0.3">
      <c r="B1071">
        <v>11180</v>
      </c>
      <c r="D1071">
        <v>195170</v>
      </c>
    </row>
    <row r="1072" spans="2:4" x14ac:dyDescent="0.3">
      <c r="B1072">
        <v>26250</v>
      </c>
      <c r="D1072">
        <v>22320</v>
      </c>
    </row>
    <row r="1073" spans="2:4" x14ac:dyDescent="0.3">
      <c r="B1073">
        <v>191900</v>
      </c>
      <c r="D1073">
        <v>44650</v>
      </c>
    </row>
    <row r="1074" spans="2:4" x14ac:dyDescent="0.3">
      <c r="B1074">
        <v>44900</v>
      </c>
      <c r="D1074">
        <v>59570</v>
      </c>
    </row>
    <row r="1075" spans="2:4" x14ac:dyDescent="0.3">
      <c r="B1075">
        <v>35060</v>
      </c>
      <c r="D1075">
        <v>25930</v>
      </c>
    </row>
    <row r="1076" spans="2:4" x14ac:dyDescent="0.3">
      <c r="B1076">
        <v>23720</v>
      </c>
      <c r="D1076">
        <v>27940</v>
      </c>
    </row>
    <row r="1077" spans="2:4" x14ac:dyDescent="0.3">
      <c r="B1077">
        <v>102310</v>
      </c>
      <c r="D1077">
        <v>66440</v>
      </c>
    </row>
    <row r="1078" spans="2:4" x14ac:dyDescent="0.3">
      <c r="B1078">
        <v>28380</v>
      </c>
      <c r="D1078">
        <v>55820</v>
      </c>
    </row>
    <row r="1079" spans="2:4" x14ac:dyDescent="0.3">
      <c r="B1079">
        <v>20800</v>
      </c>
      <c r="D1079">
        <v>190450</v>
      </c>
    </row>
    <row r="1080" spans="2:4" x14ac:dyDescent="0.3">
      <c r="B1080">
        <v>62090</v>
      </c>
      <c r="D1080">
        <v>20700</v>
      </c>
    </row>
    <row r="1081" spans="2:4" x14ac:dyDescent="0.3">
      <c r="B1081">
        <v>171230</v>
      </c>
      <c r="D1081">
        <v>136030</v>
      </c>
    </row>
    <row r="1082" spans="2:4" x14ac:dyDescent="0.3">
      <c r="B1082">
        <v>48830</v>
      </c>
      <c r="D1082">
        <v>119960</v>
      </c>
    </row>
    <row r="1083" spans="2:4" x14ac:dyDescent="0.3">
      <c r="B1083">
        <v>39040</v>
      </c>
      <c r="D1083">
        <v>191440</v>
      </c>
    </row>
    <row r="1084" spans="2:4" x14ac:dyDescent="0.3">
      <c r="B1084">
        <v>98520</v>
      </c>
      <c r="D1084">
        <v>45540</v>
      </c>
    </row>
    <row r="1085" spans="2:4" x14ac:dyDescent="0.3">
      <c r="B1085">
        <v>61510</v>
      </c>
      <c r="D1085">
        <v>54150</v>
      </c>
    </row>
    <row r="1086" spans="2:4" x14ac:dyDescent="0.3">
      <c r="B1086">
        <v>23020</v>
      </c>
      <c r="D1086">
        <v>57450</v>
      </c>
    </row>
    <row r="1087" spans="2:4" x14ac:dyDescent="0.3">
      <c r="B1087">
        <v>191870</v>
      </c>
      <c r="D1087">
        <v>33100</v>
      </c>
    </row>
    <row r="1088" spans="2:4" x14ac:dyDescent="0.3">
      <c r="B1088">
        <v>46610</v>
      </c>
      <c r="D1088">
        <v>186650</v>
      </c>
    </row>
    <row r="1089" spans="2:4" x14ac:dyDescent="0.3">
      <c r="B1089">
        <v>42490</v>
      </c>
      <c r="D1089">
        <v>14200</v>
      </c>
    </row>
    <row r="1090" spans="2:4" x14ac:dyDescent="0.3">
      <c r="B1090">
        <v>140260</v>
      </c>
      <c r="D1090">
        <v>69290</v>
      </c>
    </row>
    <row r="1091" spans="2:4" x14ac:dyDescent="0.3">
      <c r="B1091">
        <v>68930</v>
      </c>
      <c r="D1091">
        <v>54840</v>
      </c>
    </row>
    <row r="1092" spans="2:4" x14ac:dyDescent="0.3">
      <c r="B1092">
        <v>78980</v>
      </c>
      <c r="D1092">
        <v>120610</v>
      </c>
    </row>
    <row r="1093" spans="2:4" x14ac:dyDescent="0.3">
      <c r="B1093">
        <v>134020</v>
      </c>
      <c r="D1093">
        <v>26950</v>
      </c>
    </row>
    <row r="1094" spans="2:4" x14ac:dyDescent="0.3">
      <c r="B1094">
        <v>63770</v>
      </c>
      <c r="D1094">
        <v>24550</v>
      </c>
    </row>
    <row r="1095" spans="2:4" x14ac:dyDescent="0.3">
      <c r="B1095">
        <v>54290</v>
      </c>
      <c r="D1095">
        <v>139640</v>
      </c>
    </row>
    <row r="1096" spans="2:4" x14ac:dyDescent="0.3">
      <c r="B1096">
        <v>26100</v>
      </c>
      <c r="D1096">
        <v>49410</v>
      </c>
    </row>
    <row r="1097" spans="2:4" x14ac:dyDescent="0.3">
      <c r="B1097">
        <v>47240</v>
      </c>
      <c r="D1097">
        <v>24780</v>
      </c>
    </row>
    <row r="1098" spans="2:4" x14ac:dyDescent="0.3">
      <c r="B1098">
        <v>61790</v>
      </c>
      <c r="D1098">
        <v>75470</v>
      </c>
    </row>
    <row r="1099" spans="2:4" x14ac:dyDescent="0.3">
      <c r="B1099">
        <v>61200</v>
      </c>
      <c r="D1099">
        <v>192720</v>
      </c>
    </row>
    <row r="1100" spans="2:4" x14ac:dyDescent="0.3">
      <c r="B1100">
        <v>54670</v>
      </c>
      <c r="D1100">
        <v>46820</v>
      </c>
    </row>
    <row r="1101" spans="2:4" x14ac:dyDescent="0.3">
      <c r="B1101">
        <v>99980</v>
      </c>
      <c r="D1101">
        <v>183000</v>
      </c>
    </row>
    <row r="1102" spans="2:4" x14ac:dyDescent="0.3">
      <c r="B1102">
        <v>109200</v>
      </c>
      <c r="D1102">
        <v>159920</v>
      </c>
    </row>
    <row r="1103" spans="2:4" x14ac:dyDescent="0.3">
      <c r="B1103">
        <v>57690</v>
      </c>
      <c r="D1103">
        <v>46490</v>
      </c>
    </row>
    <row r="1104" spans="2:4" x14ac:dyDescent="0.3">
      <c r="B1104">
        <v>167990</v>
      </c>
      <c r="D1104">
        <v>125040</v>
      </c>
    </row>
    <row r="1105" spans="2:4" x14ac:dyDescent="0.3">
      <c r="B1105">
        <v>29500</v>
      </c>
      <c r="D1105">
        <v>47360</v>
      </c>
    </row>
    <row r="1106" spans="2:4" x14ac:dyDescent="0.3">
      <c r="B1106">
        <v>36290</v>
      </c>
      <c r="D1106">
        <v>52960</v>
      </c>
    </row>
    <row r="1107" spans="2:4" x14ac:dyDescent="0.3">
      <c r="B1107">
        <v>93620</v>
      </c>
      <c r="D1107">
        <v>21740</v>
      </c>
    </row>
    <row r="1108" spans="2:4" x14ac:dyDescent="0.3">
      <c r="B1108">
        <v>32290</v>
      </c>
      <c r="D1108">
        <v>66530</v>
      </c>
    </row>
    <row r="1109" spans="2:4" x14ac:dyDescent="0.3">
      <c r="B1109">
        <v>35780</v>
      </c>
      <c r="D1109">
        <v>96990</v>
      </c>
    </row>
    <row r="1110" spans="2:4" x14ac:dyDescent="0.3">
      <c r="B1110">
        <v>79880</v>
      </c>
      <c r="D1110">
        <v>34520</v>
      </c>
    </row>
    <row r="1111" spans="2:4" x14ac:dyDescent="0.3">
      <c r="B1111">
        <v>147320</v>
      </c>
      <c r="D1111">
        <v>63800</v>
      </c>
    </row>
    <row r="1112" spans="2:4" x14ac:dyDescent="0.3">
      <c r="B1112">
        <v>20990</v>
      </c>
      <c r="D1112">
        <v>27160</v>
      </c>
    </row>
    <row r="1113" spans="2:4" x14ac:dyDescent="0.3">
      <c r="B1113">
        <v>58100</v>
      </c>
      <c r="D1113">
        <v>38160</v>
      </c>
    </row>
    <row r="1114" spans="2:4" x14ac:dyDescent="0.3">
      <c r="B1114">
        <v>56470</v>
      </c>
      <c r="D1114">
        <v>109650</v>
      </c>
    </row>
    <row r="1115" spans="2:4" x14ac:dyDescent="0.3">
      <c r="B1115">
        <v>41620</v>
      </c>
      <c r="D1115">
        <v>25430</v>
      </c>
    </row>
    <row r="1116" spans="2:4" x14ac:dyDescent="0.3">
      <c r="B1116">
        <v>92040</v>
      </c>
      <c r="D1116">
        <v>42600</v>
      </c>
    </row>
    <row r="1117" spans="2:4" x14ac:dyDescent="0.3">
      <c r="B1117">
        <v>21270</v>
      </c>
      <c r="D1117">
        <v>75960</v>
      </c>
    </row>
    <row r="1118" spans="2:4" x14ac:dyDescent="0.3">
      <c r="B1118">
        <v>100960</v>
      </c>
      <c r="D1118">
        <v>57150</v>
      </c>
    </row>
    <row r="1119" spans="2:4" x14ac:dyDescent="0.3">
      <c r="B1119">
        <v>36460</v>
      </c>
      <c r="D1119">
        <v>65380</v>
      </c>
    </row>
    <row r="1120" spans="2:4" x14ac:dyDescent="0.3">
      <c r="B1120">
        <v>108510</v>
      </c>
      <c r="D1120">
        <v>22580</v>
      </c>
    </row>
    <row r="1121" spans="2:4" x14ac:dyDescent="0.3">
      <c r="B1121">
        <v>37220</v>
      </c>
      <c r="D1121">
        <v>83920</v>
      </c>
    </row>
    <row r="1122" spans="2:4" x14ac:dyDescent="0.3">
      <c r="B1122">
        <v>93800</v>
      </c>
      <c r="D1122">
        <v>79690</v>
      </c>
    </row>
    <row r="1123" spans="2:4" x14ac:dyDescent="0.3">
      <c r="B1123">
        <v>54860</v>
      </c>
      <c r="D1123">
        <v>26540</v>
      </c>
    </row>
    <row r="1124" spans="2:4" x14ac:dyDescent="0.3">
      <c r="B1124">
        <v>137570</v>
      </c>
      <c r="D1124">
        <v>45230</v>
      </c>
    </row>
    <row r="1125" spans="2:4" x14ac:dyDescent="0.3">
      <c r="B1125">
        <v>31620</v>
      </c>
      <c r="D1125">
        <v>20970</v>
      </c>
    </row>
    <row r="1126" spans="2:4" x14ac:dyDescent="0.3">
      <c r="B1126">
        <v>23450</v>
      </c>
      <c r="D1126">
        <v>119350</v>
      </c>
    </row>
    <row r="1127" spans="2:4" x14ac:dyDescent="0.3">
      <c r="B1127">
        <v>34200</v>
      </c>
      <c r="D1127">
        <v>25640</v>
      </c>
    </row>
    <row r="1128" spans="2:4" x14ac:dyDescent="0.3">
      <c r="B1128">
        <v>47590</v>
      </c>
      <c r="D1128">
        <v>84120</v>
      </c>
    </row>
    <row r="1129" spans="2:4" x14ac:dyDescent="0.3">
      <c r="B1129">
        <v>170070</v>
      </c>
      <c r="D1129">
        <v>141180</v>
      </c>
    </row>
    <row r="1130" spans="2:4" x14ac:dyDescent="0.3">
      <c r="B1130">
        <v>31720</v>
      </c>
      <c r="D1130">
        <v>170460</v>
      </c>
    </row>
    <row r="1131" spans="2:4" x14ac:dyDescent="0.3">
      <c r="B1131">
        <v>20640</v>
      </c>
      <c r="D1131">
        <v>37800</v>
      </c>
    </row>
    <row r="1132" spans="2:4" x14ac:dyDescent="0.3">
      <c r="B1132">
        <v>47890</v>
      </c>
      <c r="D1132">
        <v>27680</v>
      </c>
    </row>
    <row r="1133" spans="2:4" x14ac:dyDescent="0.3">
      <c r="B1133">
        <v>31800</v>
      </c>
      <c r="D1133">
        <v>106480</v>
      </c>
    </row>
    <row r="1134" spans="2:4" x14ac:dyDescent="0.3">
      <c r="B1134">
        <v>63880</v>
      </c>
      <c r="D1134">
        <v>29830</v>
      </c>
    </row>
    <row r="1135" spans="2:4" x14ac:dyDescent="0.3">
      <c r="B1135">
        <v>112440</v>
      </c>
      <c r="D1135">
        <v>65820</v>
      </c>
    </row>
    <row r="1136" spans="2:4" x14ac:dyDescent="0.3">
      <c r="B1136">
        <v>20180</v>
      </c>
      <c r="D1136">
        <v>27410</v>
      </c>
    </row>
    <row r="1137" spans="2:4" x14ac:dyDescent="0.3">
      <c r="B1137">
        <v>144110</v>
      </c>
      <c r="D1137">
        <v>18780</v>
      </c>
    </row>
    <row r="1138" spans="2:4" x14ac:dyDescent="0.3">
      <c r="B1138">
        <v>23080</v>
      </c>
      <c r="D1138">
        <v>53370</v>
      </c>
    </row>
    <row r="1139" spans="2:4" x14ac:dyDescent="0.3">
      <c r="B1139">
        <v>48410</v>
      </c>
      <c r="D1139">
        <v>74910</v>
      </c>
    </row>
    <row r="1140" spans="2:4" x14ac:dyDescent="0.3">
      <c r="B1140">
        <v>97150</v>
      </c>
      <c r="D1140">
        <v>88340</v>
      </c>
    </row>
    <row r="1141" spans="2:4" x14ac:dyDescent="0.3">
      <c r="B1141">
        <v>43200</v>
      </c>
      <c r="D1141">
        <v>195020</v>
      </c>
    </row>
    <row r="1142" spans="2:4" x14ac:dyDescent="0.3">
      <c r="B1142">
        <v>52070</v>
      </c>
      <c r="D1142">
        <v>27250</v>
      </c>
    </row>
    <row r="1143" spans="2:4" x14ac:dyDescent="0.3">
      <c r="B1143">
        <v>22960</v>
      </c>
      <c r="D1143">
        <v>182000</v>
      </c>
    </row>
    <row r="1144" spans="2:4" x14ac:dyDescent="0.3">
      <c r="B1144">
        <v>40690</v>
      </c>
      <c r="D1144">
        <v>36810</v>
      </c>
    </row>
    <row r="1145" spans="2:4" x14ac:dyDescent="0.3">
      <c r="B1145">
        <v>74410</v>
      </c>
      <c r="D1145">
        <v>26190</v>
      </c>
    </row>
    <row r="1146" spans="2:4" x14ac:dyDescent="0.3">
      <c r="B1146">
        <v>24510</v>
      </c>
      <c r="D1146">
        <v>56790</v>
      </c>
    </row>
    <row r="1147" spans="2:4" x14ac:dyDescent="0.3">
      <c r="B1147">
        <v>24500</v>
      </c>
      <c r="D1147">
        <v>154020</v>
      </c>
    </row>
    <row r="1148" spans="2:4" x14ac:dyDescent="0.3">
      <c r="B1148">
        <v>92500</v>
      </c>
      <c r="D1148">
        <v>30410</v>
      </c>
    </row>
    <row r="1149" spans="2:4" x14ac:dyDescent="0.3">
      <c r="B1149">
        <v>29720</v>
      </c>
      <c r="D1149">
        <v>34470</v>
      </c>
    </row>
    <row r="1150" spans="2:4" x14ac:dyDescent="0.3">
      <c r="B1150">
        <v>99240</v>
      </c>
      <c r="D1150">
        <v>195130</v>
      </c>
    </row>
    <row r="1151" spans="2:4" x14ac:dyDescent="0.3">
      <c r="B1151">
        <v>68150</v>
      </c>
      <c r="D1151">
        <v>26910</v>
      </c>
    </row>
    <row r="1152" spans="2:4" x14ac:dyDescent="0.3">
      <c r="B1152">
        <v>47230</v>
      </c>
      <c r="D1152">
        <v>94340</v>
      </c>
    </row>
    <row r="1153" spans="2:4" x14ac:dyDescent="0.3">
      <c r="B1153">
        <v>193310</v>
      </c>
      <c r="D1153">
        <v>20450</v>
      </c>
    </row>
    <row r="1154" spans="2:4" x14ac:dyDescent="0.3">
      <c r="B1154">
        <v>20730</v>
      </c>
      <c r="D1154">
        <v>33480</v>
      </c>
    </row>
    <row r="1155" spans="2:4" x14ac:dyDescent="0.3">
      <c r="B1155">
        <v>55620</v>
      </c>
      <c r="D1155">
        <v>40280</v>
      </c>
    </row>
    <row r="1156" spans="2:4" x14ac:dyDescent="0.3">
      <c r="B1156">
        <v>196130</v>
      </c>
      <c r="D1156">
        <v>27200</v>
      </c>
    </row>
    <row r="1157" spans="2:4" x14ac:dyDescent="0.3">
      <c r="B1157">
        <v>34070</v>
      </c>
      <c r="D1157">
        <v>46470</v>
      </c>
    </row>
    <row r="1158" spans="2:4" x14ac:dyDescent="0.3">
      <c r="B1158">
        <v>24080</v>
      </c>
      <c r="D1158">
        <v>53960</v>
      </c>
    </row>
    <row r="1159" spans="2:4" x14ac:dyDescent="0.3">
      <c r="B1159">
        <v>28140</v>
      </c>
      <c r="D1159">
        <v>67960</v>
      </c>
    </row>
    <row r="1160" spans="2:4" x14ac:dyDescent="0.3">
      <c r="B1160">
        <v>112450</v>
      </c>
      <c r="D1160">
        <v>76250</v>
      </c>
    </row>
    <row r="1161" spans="2:4" x14ac:dyDescent="0.3">
      <c r="B1161">
        <v>33120</v>
      </c>
      <c r="D1161">
        <v>148140</v>
      </c>
    </row>
    <row r="1162" spans="2:4" x14ac:dyDescent="0.3">
      <c r="B1162">
        <v>53320</v>
      </c>
      <c r="D1162">
        <v>54050</v>
      </c>
    </row>
    <row r="1163" spans="2:4" x14ac:dyDescent="0.3">
      <c r="B1163">
        <v>47240</v>
      </c>
      <c r="D1163">
        <v>87930</v>
      </c>
    </row>
    <row r="1164" spans="2:4" x14ac:dyDescent="0.3">
      <c r="B1164">
        <v>32110</v>
      </c>
      <c r="D1164">
        <v>191890</v>
      </c>
    </row>
    <row r="1165" spans="2:4" x14ac:dyDescent="0.3">
      <c r="B1165">
        <v>53770</v>
      </c>
      <c r="D1165">
        <v>78610</v>
      </c>
    </row>
    <row r="1166" spans="2:4" x14ac:dyDescent="0.3">
      <c r="B1166">
        <v>48770</v>
      </c>
      <c r="D1166">
        <v>61420</v>
      </c>
    </row>
    <row r="1167" spans="2:4" x14ac:dyDescent="0.3">
      <c r="B1167">
        <v>15690</v>
      </c>
      <c r="D1167">
        <v>25000</v>
      </c>
    </row>
    <row r="1168" spans="2:4" x14ac:dyDescent="0.3">
      <c r="B1168">
        <v>196580</v>
      </c>
      <c r="D1168">
        <v>23420</v>
      </c>
    </row>
    <row r="1169" spans="2:4" x14ac:dyDescent="0.3">
      <c r="B1169">
        <v>41480</v>
      </c>
      <c r="D1169">
        <v>22970</v>
      </c>
    </row>
    <row r="1170" spans="2:4" x14ac:dyDescent="0.3">
      <c r="B1170">
        <v>50420</v>
      </c>
      <c r="D1170">
        <v>53090</v>
      </c>
    </row>
    <row r="1171" spans="2:4" x14ac:dyDescent="0.3">
      <c r="B1171">
        <v>35170</v>
      </c>
      <c r="D1171">
        <v>168560</v>
      </c>
    </row>
    <row r="1172" spans="2:4" x14ac:dyDescent="0.3">
      <c r="B1172">
        <v>21660</v>
      </c>
      <c r="D1172">
        <v>66320</v>
      </c>
    </row>
    <row r="1173" spans="2:4" x14ac:dyDescent="0.3">
      <c r="B1173">
        <v>54330</v>
      </c>
      <c r="D1173">
        <v>75870</v>
      </c>
    </row>
    <row r="1174" spans="2:4" x14ac:dyDescent="0.3">
      <c r="B1174">
        <v>20130</v>
      </c>
      <c r="D1174">
        <v>43640</v>
      </c>
    </row>
    <row r="1175" spans="2:4" x14ac:dyDescent="0.3">
      <c r="B1175">
        <v>139660</v>
      </c>
      <c r="D1175">
        <v>32800</v>
      </c>
    </row>
    <row r="1176" spans="2:4" x14ac:dyDescent="0.3">
      <c r="B1176">
        <v>43740</v>
      </c>
      <c r="D1176">
        <v>54850</v>
      </c>
    </row>
    <row r="1177" spans="2:4" x14ac:dyDescent="0.3">
      <c r="B1177">
        <v>41870</v>
      </c>
      <c r="D1177">
        <v>27820</v>
      </c>
    </row>
    <row r="1178" spans="2:4" x14ac:dyDescent="0.3">
      <c r="B1178">
        <v>25870</v>
      </c>
      <c r="D1178">
        <v>59800</v>
      </c>
    </row>
    <row r="1179" spans="2:4" x14ac:dyDescent="0.3">
      <c r="B1179">
        <v>159720</v>
      </c>
      <c r="D1179">
        <v>43810</v>
      </c>
    </row>
    <row r="1180" spans="2:4" x14ac:dyDescent="0.3">
      <c r="B1180">
        <v>70820</v>
      </c>
      <c r="D1180">
        <v>25720</v>
      </c>
    </row>
    <row r="1181" spans="2:4" x14ac:dyDescent="0.3">
      <c r="B1181">
        <v>27280</v>
      </c>
      <c r="D1181">
        <v>26940</v>
      </c>
    </row>
    <row r="1182" spans="2:4" x14ac:dyDescent="0.3">
      <c r="B1182">
        <v>53470</v>
      </c>
      <c r="D1182">
        <v>27000</v>
      </c>
    </row>
    <row r="1183" spans="2:4" x14ac:dyDescent="0.3">
      <c r="B1183">
        <v>39890</v>
      </c>
      <c r="D1183">
        <v>60620</v>
      </c>
    </row>
    <row r="1184" spans="2:4" x14ac:dyDescent="0.3">
      <c r="B1184">
        <v>33060</v>
      </c>
      <c r="D1184">
        <v>68770</v>
      </c>
    </row>
    <row r="1185" spans="2:4" x14ac:dyDescent="0.3">
      <c r="B1185">
        <v>70050</v>
      </c>
      <c r="D1185">
        <v>22740</v>
      </c>
    </row>
    <row r="1186" spans="2:4" x14ac:dyDescent="0.3">
      <c r="B1186">
        <v>26550</v>
      </c>
      <c r="D1186">
        <v>44340</v>
      </c>
    </row>
    <row r="1187" spans="2:4" x14ac:dyDescent="0.3">
      <c r="B1187">
        <v>108830</v>
      </c>
      <c r="D1187">
        <v>62880</v>
      </c>
    </row>
    <row r="1188" spans="2:4" x14ac:dyDescent="0.3">
      <c r="B1188">
        <v>29290</v>
      </c>
      <c r="D1188">
        <v>171590</v>
      </c>
    </row>
    <row r="1189" spans="2:4" x14ac:dyDescent="0.3">
      <c r="B1189">
        <v>107480</v>
      </c>
      <c r="D1189">
        <v>23660</v>
      </c>
    </row>
    <row r="1190" spans="2:4" x14ac:dyDescent="0.3">
      <c r="B1190">
        <v>15550</v>
      </c>
      <c r="D1190">
        <v>40370</v>
      </c>
    </row>
    <row r="1191" spans="2:4" x14ac:dyDescent="0.3">
      <c r="B1191">
        <v>129360</v>
      </c>
      <c r="D1191">
        <v>49360</v>
      </c>
    </row>
    <row r="1192" spans="2:4" x14ac:dyDescent="0.3">
      <c r="B1192">
        <v>23050</v>
      </c>
      <c r="D1192">
        <v>47750</v>
      </c>
    </row>
    <row r="1193" spans="2:4" x14ac:dyDescent="0.3">
      <c r="B1193">
        <v>167040</v>
      </c>
      <c r="D1193">
        <v>23420</v>
      </c>
    </row>
    <row r="1194" spans="2:4" x14ac:dyDescent="0.3">
      <c r="B1194">
        <v>64300</v>
      </c>
      <c r="D1194">
        <v>20220</v>
      </c>
    </row>
    <row r="1195" spans="2:4" x14ac:dyDescent="0.3">
      <c r="B1195">
        <v>55620</v>
      </c>
      <c r="D1195">
        <v>23140</v>
      </c>
    </row>
    <row r="1196" spans="2:4" x14ac:dyDescent="0.3">
      <c r="B1196">
        <v>68830</v>
      </c>
      <c r="D1196">
        <v>28990</v>
      </c>
    </row>
    <row r="1197" spans="2:4" x14ac:dyDescent="0.3">
      <c r="B1197">
        <v>49780</v>
      </c>
      <c r="D1197">
        <v>28000</v>
      </c>
    </row>
    <row r="1198" spans="2:4" x14ac:dyDescent="0.3">
      <c r="B1198">
        <v>67350</v>
      </c>
      <c r="D1198">
        <v>118360</v>
      </c>
    </row>
    <row r="1199" spans="2:4" x14ac:dyDescent="0.3">
      <c r="B1199">
        <v>52380</v>
      </c>
      <c r="D1199">
        <v>29730</v>
      </c>
    </row>
    <row r="1200" spans="2:4" x14ac:dyDescent="0.3">
      <c r="B1200">
        <v>198330</v>
      </c>
      <c r="D1200">
        <v>55620</v>
      </c>
    </row>
    <row r="1201" spans="2:4" x14ac:dyDescent="0.3">
      <c r="B1201">
        <v>21450</v>
      </c>
      <c r="D1201">
        <v>76420</v>
      </c>
    </row>
    <row r="1202" spans="2:4" x14ac:dyDescent="0.3">
      <c r="B1202">
        <v>21800</v>
      </c>
      <c r="D1202">
        <v>25320</v>
      </c>
    </row>
    <row r="1203" spans="2:4" x14ac:dyDescent="0.3">
      <c r="B1203">
        <v>34450</v>
      </c>
      <c r="D1203">
        <v>49080</v>
      </c>
    </row>
    <row r="1204" spans="2:4" x14ac:dyDescent="0.3">
      <c r="B1204">
        <v>62940</v>
      </c>
      <c r="D1204">
        <v>26930</v>
      </c>
    </row>
    <row r="1205" spans="2:4" x14ac:dyDescent="0.3">
      <c r="B1205">
        <v>51470</v>
      </c>
      <c r="D1205">
        <v>20080</v>
      </c>
    </row>
    <row r="1206" spans="2:4" x14ac:dyDescent="0.3">
      <c r="B1206">
        <v>85640</v>
      </c>
      <c r="D1206">
        <v>62440</v>
      </c>
    </row>
    <row r="1207" spans="2:4" x14ac:dyDescent="0.3">
      <c r="B1207">
        <v>24680</v>
      </c>
      <c r="D1207">
        <v>27990</v>
      </c>
    </row>
    <row r="1208" spans="2:4" x14ac:dyDescent="0.3">
      <c r="B1208">
        <v>81610</v>
      </c>
      <c r="D1208">
        <v>74030</v>
      </c>
    </row>
    <row r="1209" spans="2:4" x14ac:dyDescent="0.3">
      <c r="B1209">
        <v>52940</v>
      </c>
      <c r="D1209">
        <v>24130</v>
      </c>
    </row>
    <row r="1210" spans="2:4" x14ac:dyDescent="0.3">
      <c r="B1210">
        <v>27180</v>
      </c>
      <c r="D1210">
        <v>21210</v>
      </c>
    </row>
    <row r="1211" spans="2:4" x14ac:dyDescent="0.3">
      <c r="B1211">
        <v>58110</v>
      </c>
      <c r="D1211">
        <v>36170</v>
      </c>
    </row>
    <row r="1212" spans="2:4" x14ac:dyDescent="0.3">
      <c r="B1212">
        <v>27660</v>
      </c>
      <c r="D1212">
        <v>67250</v>
      </c>
    </row>
    <row r="1213" spans="2:4" x14ac:dyDescent="0.3">
      <c r="B1213">
        <v>37020</v>
      </c>
      <c r="D1213">
        <v>21570</v>
      </c>
    </row>
    <row r="1214" spans="2:4" x14ac:dyDescent="0.3">
      <c r="B1214">
        <v>131160</v>
      </c>
      <c r="D1214">
        <v>24790</v>
      </c>
    </row>
    <row r="1215" spans="2:4" x14ac:dyDescent="0.3">
      <c r="B1215">
        <v>41890</v>
      </c>
      <c r="D1215">
        <v>148520</v>
      </c>
    </row>
    <row r="1216" spans="2:4" x14ac:dyDescent="0.3">
      <c r="B1216">
        <v>83210</v>
      </c>
      <c r="D1216">
        <v>78230</v>
      </c>
    </row>
    <row r="1217" spans="2:4" x14ac:dyDescent="0.3">
      <c r="B1217">
        <v>40710</v>
      </c>
      <c r="D1217">
        <v>41630</v>
      </c>
    </row>
    <row r="1218" spans="2:4" x14ac:dyDescent="0.3">
      <c r="B1218">
        <v>31430</v>
      </c>
      <c r="D1218">
        <v>43770</v>
      </c>
    </row>
    <row r="1219" spans="2:4" x14ac:dyDescent="0.3">
      <c r="B1219">
        <v>20440</v>
      </c>
      <c r="D1219">
        <v>37430</v>
      </c>
    </row>
    <row r="1220" spans="2:4" x14ac:dyDescent="0.3">
      <c r="B1220">
        <v>33770</v>
      </c>
      <c r="D1220">
        <v>41480</v>
      </c>
    </row>
    <row r="1221" spans="2:4" x14ac:dyDescent="0.3">
      <c r="B1221">
        <v>55380</v>
      </c>
      <c r="D1221">
        <v>114160</v>
      </c>
    </row>
    <row r="1222" spans="2:4" x14ac:dyDescent="0.3">
      <c r="B1222">
        <v>25920</v>
      </c>
      <c r="D1222">
        <v>54720</v>
      </c>
    </row>
    <row r="1223" spans="2:4" x14ac:dyDescent="0.3">
      <c r="B1223">
        <v>53460</v>
      </c>
      <c r="D1223">
        <v>42400</v>
      </c>
    </row>
    <row r="1224" spans="2:4" x14ac:dyDescent="0.3">
      <c r="B1224">
        <v>42130</v>
      </c>
      <c r="D1224">
        <v>109990</v>
      </c>
    </row>
    <row r="1225" spans="2:4" x14ac:dyDescent="0.3">
      <c r="B1225">
        <v>24380</v>
      </c>
      <c r="D1225">
        <v>42270</v>
      </c>
    </row>
    <row r="1226" spans="2:4" x14ac:dyDescent="0.3">
      <c r="B1226">
        <v>68700</v>
      </c>
      <c r="D1226">
        <v>39170</v>
      </c>
    </row>
    <row r="1227" spans="2:4" x14ac:dyDescent="0.3">
      <c r="B1227">
        <v>96670</v>
      </c>
      <c r="D1227">
        <v>183030</v>
      </c>
    </row>
    <row r="1228" spans="2:4" x14ac:dyDescent="0.3">
      <c r="B1228">
        <v>21480</v>
      </c>
      <c r="D1228">
        <v>23800</v>
      </c>
    </row>
    <row r="1229" spans="2:4" x14ac:dyDescent="0.3">
      <c r="B1229">
        <v>89260</v>
      </c>
      <c r="D1229">
        <v>63850</v>
      </c>
    </row>
    <row r="1230" spans="2:4" x14ac:dyDescent="0.3">
      <c r="B1230">
        <v>162910</v>
      </c>
      <c r="D1230">
        <v>108800</v>
      </c>
    </row>
    <row r="1231" spans="2:4" x14ac:dyDescent="0.3">
      <c r="B1231">
        <v>23350</v>
      </c>
      <c r="D1231">
        <v>40250</v>
      </c>
    </row>
    <row r="1232" spans="2:4" x14ac:dyDescent="0.3">
      <c r="B1232">
        <v>51540</v>
      </c>
      <c r="D1232">
        <v>75250</v>
      </c>
    </row>
    <row r="1233" spans="2:4" x14ac:dyDescent="0.3">
      <c r="B1233">
        <v>56750</v>
      </c>
      <c r="D1233">
        <v>20070</v>
      </c>
    </row>
    <row r="1234" spans="2:4" x14ac:dyDescent="0.3">
      <c r="B1234">
        <v>23790</v>
      </c>
      <c r="D1234">
        <v>196270</v>
      </c>
    </row>
    <row r="1235" spans="2:4" x14ac:dyDescent="0.3">
      <c r="B1235">
        <v>38120</v>
      </c>
      <c r="D1235">
        <v>106860</v>
      </c>
    </row>
    <row r="1236" spans="2:4" x14ac:dyDescent="0.3">
      <c r="B1236">
        <v>85780</v>
      </c>
      <c r="D1236">
        <v>107980</v>
      </c>
    </row>
    <row r="1237" spans="2:4" x14ac:dyDescent="0.3">
      <c r="B1237">
        <v>63840</v>
      </c>
      <c r="D1237">
        <v>46150</v>
      </c>
    </row>
    <row r="1238" spans="2:4" x14ac:dyDescent="0.3">
      <c r="B1238">
        <v>39680</v>
      </c>
      <c r="D1238">
        <v>33760</v>
      </c>
    </row>
    <row r="1239" spans="2:4" x14ac:dyDescent="0.3">
      <c r="B1239">
        <v>193920</v>
      </c>
      <c r="D1239">
        <v>88230</v>
      </c>
    </row>
    <row r="1240" spans="2:4" x14ac:dyDescent="0.3">
      <c r="B1240">
        <v>196650</v>
      </c>
      <c r="D1240">
        <v>71190</v>
      </c>
    </row>
    <row r="1241" spans="2:4" x14ac:dyDescent="0.3">
      <c r="B1241">
        <v>73140</v>
      </c>
      <c r="D1241">
        <v>176650</v>
      </c>
    </row>
    <row r="1242" spans="2:4" x14ac:dyDescent="0.3">
      <c r="B1242">
        <v>47740</v>
      </c>
      <c r="D1242">
        <v>25960</v>
      </c>
    </row>
    <row r="1243" spans="2:4" x14ac:dyDescent="0.3">
      <c r="B1243">
        <v>26620</v>
      </c>
      <c r="D1243">
        <v>29790</v>
      </c>
    </row>
    <row r="1244" spans="2:4" x14ac:dyDescent="0.3">
      <c r="B1244">
        <v>10810</v>
      </c>
      <c r="D1244">
        <v>104450</v>
      </c>
    </row>
    <row r="1245" spans="2:4" x14ac:dyDescent="0.3">
      <c r="B1245">
        <v>41970</v>
      </c>
      <c r="D1245">
        <v>121690</v>
      </c>
    </row>
    <row r="1246" spans="2:4" x14ac:dyDescent="0.3">
      <c r="B1246">
        <v>97130</v>
      </c>
      <c r="D1246">
        <v>196260</v>
      </c>
    </row>
    <row r="1247" spans="2:4" x14ac:dyDescent="0.3">
      <c r="B1247">
        <v>47880</v>
      </c>
      <c r="D1247">
        <v>20700</v>
      </c>
    </row>
    <row r="1248" spans="2:4" x14ac:dyDescent="0.3">
      <c r="B1248">
        <v>59060</v>
      </c>
      <c r="D1248">
        <v>82240</v>
      </c>
    </row>
    <row r="1249" spans="2:4" x14ac:dyDescent="0.3">
      <c r="B1249">
        <v>168230</v>
      </c>
      <c r="D1249">
        <v>47660</v>
      </c>
    </row>
    <row r="1250" spans="2:4" x14ac:dyDescent="0.3">
      <c r="B1250">
        <v>29330</v>
      </c>
      <c r="D1250">
        <v>25390</v>
      </c>
    </row>
    <row r="1251" spans="2:4" x14ac:dyDescent="0.3">
      <c r="B1251">
        <v>65000</v>
      </c>
      <c r="D1251">
        <v>51550</v>
      </c>
    </row>
    <row r="1252" spans="2:4" x14ac:dyDescent="0.3">
      <c r="B1252">
        <v>55070</v>
      </c>
      <c r="D1252">
        <v>22580</v>
      </c>
    </row>
    <row r="1253" spans="2:4" x14ac:dyDescent="0.3">
      <c r="B1253">
        <v>133480</v>
      </c>
      <c r="D1253">
        <v>44220</v>
      </c>
    </row>
    <row r="1254" spans="2:4" x14ac:dyDescent="0.3">
      <c r="B1254">
        <v>39780</v>
      </c>
      <c r="D1254">
        <v>102740</v>
      </c>
    </row>
    <row r="1255" spans="2:4" x14ac:dyDescent="0.3">
      <c r="B1255">
        <v>53990</v>
      </c>
      <c r="D1255">
        <v>23760</v>
      </c>
    </row>
    <row r="1256" spans="2:4" x14ac:dyDescent="0.3">
      <c r="B1256">
        <v>54870</v>
      </c>
      <c r="D1256">
        <v>28270</v>
      </c>
    </row>
    <row r="1257" spans="2:4" x14ac:dyDescent="0.3">
      <c r="B1257">
        <v>10910</v>
      </c>
      <c r="D1257">
        <v>31310</v>
      </c>
    </row>
    <row r="1258" spans="2:4" x14ac:dyDescent="0.3">
      <c r="B1258">
        <v>47710</v>
      </c>
      <c r="D1258">
        <v>64740</v>
      </c>
    </row>
    <row r="1259" spans="2:4" x14ac:dyDescent="0.3">
      <c r="B1259">
        <v>191610</v>
      </c>
      <c r="D1259">
        <v>28530</v>
      </c>
    </row>
    <row r="1260" spans="2:4" x14ac:dyDescent="0.3">
      <c r="B1260">
        <v>28630</v>
      </c>
      <c r="D1260">
        <v>36000</v>
      </c>
    </row>
    <row r="1261" spans="2:4" x14ac:dyDescent="0.3">
      <c r="B1261">
        <v>21440</v>
      </c>
      <c r="D1261">
        <v>41150</v>
      </c>
    </row>
    <row r="1262" spans="2:4" x14ac:dyDescent="0.3">
      <c r="B1262">
        <v>28670</v>
      </c>
      <c r="D1262">
        <v>178560</v>
      </c>
    </row>
    <row r="1263" spans="2:4" x14ac:dyDescent="0.3">
      <c r="B1263">
        <v>66670</v>
      </c>
      <c r="D1263">
        <v>22100</v>
      </c>
    </row>
    <row r="1264" spans="2:4" x14ac:dyDescent="0.3">
      <c r="B1264">
        <v>50030</v>
      </c>
      <c r="D1264">
        <v>45390</v>
      </c>
    </row>
    <row r="1265" spans="2:4" x14ac:dyDescent="0.3">
      <c r="B1265">
        <v>23670</v>
      </c>
      <c r="D1265">
        <v>27410</v>
      </c>
    </row>
    <row r="1266" spans="2:4" x14ac:dyDescent="0.3">
      <c r="B1266">
        <v>41050</v>
      </c>
      <c r="D1266">
        <v>26780</v>
      </c>
    </row>
    <row r="1267" spans="2:4" x14ac:dyDescent="0.3">
      <c r="B1267">
        <v>96790</v>
      </c>
      <c r="D1267">
        <v>27430</v>
      </c>
    </row>
    <row r="1268" spans="2:4" x14ac:dyDescent="0.3">
      <c r="B1268">
        <v>56170</v>
      </c>
      <c r="D1268">
        <v>49980</v>
      </c>
    </row>
    <row r="1269" spans="2:4" x14ac:dyDescent="0.3">
      <c r="B1269">
        <v>28970</v>
      </c>
      <c r="D1269">
        <v>20110</v>
      </c>
    </row>
    <row r="1270" spans="2:4" x14ac:dyDescent="0.3">
      <c r="B1270">
        <v>59680</v>
      </c>
      <c r="D1270">
        <v>37600</v>
      </c>
    </row>
    <row r="1271" spans="2:4" x14ac:dyDescent="0.3">
      <c r="B1271">
        <v>75100</v>
      </c>
      <c r="D1271">
        <v>177790</v>
      </c>
    </row>
    <row r="1272" spans="2:4" x14ac:dyDescent="0.3">
      <c r="B1272">
        <v>46170</v>
      </c>
      <c r="D1272">
        <v>187110</v>
      </c>
    </row>
    <row r="1273" spans="2:4" x14ac:dyDescent="0.3">
      <c r="B1273">
        <v>26470</v>
      </c>
      <c r="D1273">
        <v>25590</v>
      </c>
    </row>
    <row r="1274" spans="2:4" x14ac:dyDescent="0.3">
      <c r="B1274">
        <v>63230</v>
      </c>
      <c r="D1274">
        <v>188240</v>
      </c>
    </row>
    <row r="1275" spans="2:4" x14ac:dyDescent="0.3">
      <c r="B1275">
        <v>21870</v>
      </c>
      <c r="D1275">
        <v>45380</v>
      </c>
    </row>
    <row r="1276" spans="2:4" x14ac:dyDescent="0.3">
      <c r="B1276">
        <v>37480</v>
      </c>
      <c r="D1276">
        <v>44440</v>
      </c>
    </row>
    <row r="1277" spans="2:4" x14ac:dyDescent="0.3">
      <c r="B1277">
        <v>39770</v>
      </c>
      <c r="D1277">
        <v>54100</v>
      </c>
    </row>
    <row r="1278" spans="2:4" x14ac:dyDescent="0.3">
      <c r="B1278">
        <v>53210</v>
      </c>
      <c r="D1278">
        <v>79780</v>
      </c>
    </row>
    <row r="1279" spans="2:4" x14ac:dyDescent="0.3">
      <c r="B1279">
        <v>26600</v>
      </c>
      <c r="D1279">
        <v>38670</v>
      </c>
    </row>
    <row r="1280" spans="2:4" x14ac:dyDescent="0.3">
      <c r="B1280">
        <v>33750</v>
      </c>
      <c r="D1280">
        <v>46270</v>
      </c>
    </row>
    <row r="1281" spans="2:4" x14ac:dyDescent="0.3">
      <c r="B1281">
        <v>22690</v>
      </c>
      <c r="D1281">
        <v>34230</v>
      </c>
    </row>
    <row r="1282" spans="2:4" x14ac:dyDescent="0.3">
      <c r="B1282">
        <v>17900</v>
      </c>
      <c r="D1282">
        <v>168800</v>
      </c>
    </row>
    <row r="1283" spans="2:4" x14ac:dyDescent="0.3">
      <c r="B1283">
        <v>51310</v>
      </c>
      <c r="D1283">
        <v>90940</v>
      </c>
    </row>
    <row r="1284" spans="2:4" x14ac:dyDescent="0.3">
      <c r="B1284">
        <v>63060</v>
      </c>
      <c r="D1284">
        <v>84460</v>
      </c>
    </row>
    <row r="1285" spans="2:4" x14ac:dyDescent="0.3">
      <c r="B1285">
        <v>47870</v>
      </c>
      <c r="D1285">
        <v>23620</v>
      </c>
    </row>
    <row r="1286" spans="2:4" x14ac:dyDescent="0.3">
      <c r="B1286">
        <v>188800</v>
      </c>
      <c r="D1286">
        <v>197170</v>
      </c>
    </row>
    <row r="1287" spans="2:4" x14ac:dyDescent="0.3">
      <c r="B1287">
        <v>23390</v>
      </c>
      <c r="D1287">
        <v>35440</v>
      </c>
    </row>
    <row r="1288" spans="2:4" x14ac:dyDescent="0.3">
      <c r="B1288">
        <v>24390</v>
      </c>
      <c r="D1288">
        <v>85000</v>
      </c>
    </row>
    <row r="1289" spans="2:4" x14ac:dyDescent="0.3">
      <c r="B1289">
        <v>88370</v>
      </c>
      <c r="D1289">
        <v>41030</v>
      </c>
    </row>
    <row r="1290" spans="2:4" x14ac:dyDescent="0.3">
      <c r="B1290">
        <v>53430</v>
      </c>
      <c r="D1290">
        <v>61250</v>
      </c>
    </row>
    <row r="1291" spans="2:4" x14ac:dyDescent="0.3">
      <c r="B1291">
        <v>67280</v>
      </c>
      <c r="D1291">
        <v>100080</v>
      </c>
    </row>
    <row r="1292" spans="2:4" x14ac:dyDescent="0.3">
      <c r="B1292">
        <v>48500</v>
      </c>
      <c r="D1292">
        <v>23870</v>
      </c>
    </row>
    <row r="1293" spans="2:4" x14ac:dyDescent="0.3">
      <c r="B1293">
        <v>99360</v>
      </c>
      <c r="D1293">
        <v>46390</v>
      </c>
    </row>
    <row r="1294" spans="2:4" x14ac:dyDescent="0.3">
      <c r="B1294">
        <v>25710</v>
      </c>
      <c r="D1294">
        <v>131420</v>
      </c>
    </row>
    <row r="1295" spans="2:4" x14ac:dyDescent="0.3">
      <c r="B1295">
        <v>61420</v>
      </c>
      <c r="D1295">
        <v>16110</v>
      </c>
    </row>
    <row r="1296" spans="2:4" x14ac:dyDescent="0.3">
      <c r="B1296">
        <v>59930</v>
      </c>
      <c r="D1296">
        <v>50710</v>
      </c>
    </row>
    <row r="1297" spans="2:4" x14ac:dyDescent="0.3">
      <c r="B1297">
        <v>29090</v>
      </c>
      <c r="D1297">
        <v>136950</v>
      </c>
    </row>
    <row r="1298" spans="2:4" x14ac:dyDescent="0.3">
      <c r="B1298">
        <v>26700</v>
      </c>
      <c r="D1298">
        <v>20290</v>
      </c>
    </row>
    <row r="1299" spans="2:4" x14ac:dyDescent="0.3">
      <c r="B1299">
        <v>41930</v>
      </c>
      <c r="D1299">
        <v>27850</v>
      </c>
    </row>
    <row r="1300" spans="2:4" x14ac:dyDescent="0.3">
      <c r="B1300">
        <v>26610</v>
      </c>
      <c r="D1300">
        <v>66870</v>
      </c>
    </row>
    <row r="1301" spans="2:4" x14ac:dyDescent="0.3">
      <c r="B1301">
        <v>32980</v>
      </c>
      <c r="D1301">
        <v>105960</v>
      </c>
    </row>
    <row r="1302" spans="2:4" x14ac:dyDescent="0.3">
      <c r="B1302">
        <v>29350</v>
      </c>
      <c r="D1302">
        <v>29960</v>
      </c>
    </row>
    <row r="1303" spans="2:4" x14ac:dyDescent="0.3">
      <c r="B1303">
        <v>154270</v>
      </c>
      <c r="D1303">
        <v>62320</v>
      </c>
    </row>
    <row r="1304" spans="2:4" x14ac:dyDescent="0.3">
      <c r="B1304">
        <v>40110</v>
      </c>
      <c r="D1304">
        <v>132470</v>
      </c>
    </row>
    <row r="1305" spans="2:4" x14ac:dyDescent="0.3">
      <c r="B1305">
        <v>190940</v>
      </c>
      <c r="D1305">
        <v>40810</v>
      </c>
    </row>
    <row r="1306" spans="2:4" x14ac:dyDescent="0.3">
      <c r="B1306">
        <v>102480</v>
      </c>
      <c r="D1306">
        <v>23940</v>
      </c>
    </row>
    <row r="1307" spans="2:4" x14ac:dyDescent="0.3">
      <c r="B1307">
        <v>24960</v>
      </c>
      <c r="D1307">
        <v>39040</v>
      </c>
    </row>
    <row r="1308" spans="2:4" x14ac:dyDescent="0.3">
      <c r="B1308">
        <v>26450</v>
      </c>
      <c r="D1308">
        <v>42840</v>
      </c>
    </row>
    <row r="1309" spans="2:4" x14ac:dyDescent="0.3">
      <c r="B1309">
        <v>23410</v>
      </c>
      <c r="D1309">
        <v>75530</v>
      </c>
    </row>
    <row r="1310" spans="2:4" x14ac:dyDescent="0.3">
      <c r="B1310">
        <v>22930</v>
      </c>
      <c r="D1310">
        <v>173280</v>
      </c>
    </row>
    <row r="1311" spans="2:4" x14ac:dyDescent="0.3">
      <c r="B1311">
        <v>87260</v>
      </c>
      <c r="D1311">
        <v>197010</v>
      </c>
    </row>
    <row r="1312" spans="2:4" x14ac:dyDescent="0.3">
      <c r="B1312">
        <v>40110</v>
      </c>
      <c r="D1312">
        <v>92780</v>
      </c>
    </row>
    <row r="1313" spans="2:4" x14ac:dyDescent="0.3">
      <c r="B1313">
        <v>30220</v>
      </c>
      <c r="D1313">
        <v>47790</v>
      </c>
    </row>
    <row r="1314" spans="2:4" x14ac:dyDescent="0.3">
      <c r="B1314">
        <v>34410</v>
      </c>
      <c r="D1314">
        <v>164220</v>
      </c>
    </row>
    <row r="1315" spans="2:4" x14ac:dyDescent="0.3">
      <c r="B1315">
        <v>54540</v>
      </c>
      <c r="D1315">
        <v>29960</v>
      </c>
    </row>
    <row r="1316" spans="2:4" x14ac:dyDescent="0.3">
      <c r="B1316">
        <v>41570</v>
      </c>
      <c r="D1316">
        <v>12610</v>
      </c>
    </row>
    <row r="1317" spans="2:4" x14ac:dyDescent="0.3">
      <c r="B1317">
        <v>40140</v>
      </c>
      <c r="D1317">
        <v>34200</v>
      </c>
    </row>
    <row r="1318" spans="2:4" x14ac:dyDescent="0.3">
      <c r="B1318">
        <v>59150</v>
      </c>
      <c r="D1318">
        <v>44000</v>
      </c>
    </row>
    <row r="1319" spans="2:4" x14ac:dyDescent="0.3">
      <c r="B1319">
        <v>61620</v>
      </c>
      <c r="D1319">
        <v>35000</v>
      </c>
    </row>
    <row r="1320" spans="2:4" x14ac:dyDescent="0.3">
      <c r="B1320">
        <v>76370</v>
      </c>
      <c r="D1320">
        <v>171690</v>
      </c>
    </row>
    <row r="1321" spans="2:4" x14ac:dyDescent="0.3">
      <c r="B1321">
        <v>147560</v>
      </c>
      <c r="D1321">
        <v>39750</v>
      </c>
    </row>
    <row r="1322" spans="2:4" x14ac:dyDescent="0.3">
      <c r="B1322">
        <v>64990</v>
      </c>
      <c r="D1322">
        <v>21090</v>
      </c>
    </row>
    <row r="1323" spans="2:4" x14ac:dyDescent="0.3">
      <c r="B1323">
        <v>33880</v>
      </c>
      <c r="D1323">
        <v>165980</v>
      </c>
    </row>
    <row r="1324" spans="2:4" x14ac:dyDescent="0.3">
      <c r="B1324">
        <v>25010</v>
      </c>
      <c r="D1324">
        <v>43730</v>
      </c>
    </row>
    <row r="1325" spans="2:4" x14ac:dyDescent="0.3">
      <c r="B1325">
        <v>30380</v>
      </c>
      <c r="D1325">
        <v>36730</v>
      </c>
    </row>
    <row r="1326" spans="2:4" x14ac:dyDescent="0.3">
      <c r="B1326">
        <v>43120</v>
      </c>
      <c r="D1326">
        <v>49000</v>
      </c>
    </row>
    <row r="1327" spans="2:4" x14ac:dyDescent="0.3">
      <c r="B1327">
        <v>28590</v>
      </c>
      <c r="D1327">
        <v>57650</v>
      </c>
    </row>
    <row r="1328" spans="2:4" x14ac:dyDescent="0.3">
      <c r="B1328">
        <v>53290</v>
      </c>
      <c r="D1328">
        <v>20330</v>
      </c>
    </row>
    <row r="1329" spans="2:4" x14ac:dyDescent="0.3">
      <c r="B1329">
        <v>43250</v>
      </c>
      <c r="D1329">
        <v>38380</v>
      </c>
    </row>
    <row r="1330" spans="2:4" x14ac:dyDescent="0.3">
      <c r="B1330">
        <v>23220</v>
      </c>
      <c r="D1330">
        <v>25610</v>
      </c>
    </row>
    <row r="1331" spans="2:4" x14ac:dyDescent="0.3">
      <c r="B1331">
        <v>20750</v>
      </c>
      <c r="D1331">
        <v>15630</v>
      </c>
    </row>
    <row r="1332" spans="2:4" x14ac:dyDescent="0.3">
      <c r="B1332">
        <v>135030</v>
      </c>
      <c r="D1332">
        <v>65490</v>
      </c>
    </row>
    <row r="1333" spans="2:4" x14ac:dyDescent="0.3">
      <c r="B1333">
        <v>54410</v>
      </c>
      <c r="D1333">
        <v>163280</v>
      </c>
    </row>
    <row r="1334" spans="2:4" x14ac:dyDescent="0.3">
      <c r="B1334">
        <v>52090</v>
      </c>
      <c r="D1334">
        <v>22720</v>
      </c>
    </row>
    <row r="1335" spans="2:4" x14ac:dyDescent="0.3">
      <c r="B1335">
        <v>50100</v>
      </c>
      <c r="D1335">
        <v>70830</v>
      </c>
    </row>
    <row r="1336" spans="2:4" x14ac:dyDescent="0.3">
      <c r="B1336">
        <v>135490</v>
      </c>
      <c r="D1336">
        <v>42850</v>
      </c>
    </row>
    <row r="1337" spans="2:4" x14ac:dyDescent="0.3">
      <c r="B1337">
        <v>29560</v>
      </c>
      <c r="D1337">
        <v>21320</v>
      </c>
    </row>
    <row r="1338" spans="2:4" x14ac:dyDescent="0.3">
      <c r="B1338">
        <v>48090</v>
      </c>
      <c r="D1338">
        <v>101240</v>
      </c>
    </row>
    <row r="1339" spans="2:4" x14ac:dyDescent="0.3">
      <c r="B1339">
        <v>188440</v>
      </c>
      <c r="D1339">
        <v>164370</v>
      </c>
    </row>
    <row r="1340" spans="2:4" x14ac:dyDescent="0.3">
      <c r="B1340">
        <v>74840</v>
      </c>
      <c r="D1340">
        <v>58780</v>
      </c>
    </row>
    <row r="1341" spans="2:4" x14ac:dyDescent="0.3">
      <c r="B1341">
        <v>60740</v>
      </c>
      <c r="D1341">
        <v>26440</v>
      </c>
    </row>
    <row r="1342" spans="2:4" x14ac:dyDescent="0.3">
      <c r="B1342">
        <v>173280</v>
      </c>
      <c r="D1342">
        <v>64390</v>
      </c>
    </row>
    <row r="1343" spans="2:4" x14ac:dyDescent="0.3">
      <c r="B1343">
        <v>27740</v>
      </c>
      <c r="D1343">
        <v>97140</v>
      </c>
    </row>
    <row r="1344" spans="2:4" x14ac:dyDescent="0.3">
      <c r="B1344">
        <v>116310</v>
      </c>
      <c r="D1344">
        <v>60770</v>
      </c>
    </row>
    <row r="1345" spans="2:4" x14ac:dyDescent="0.3">
      <c r="B1345">
        <v>97380</v>
      </c>
      <c r="D1345">
        <v>20740</v>
      </c>
    </row>
    <row r="1346" spans="2:4" x14ac:dyDescent="0.3">
      <c r="B1346">
        <v>28350</v>
      </c>
      <c r="D1346">
        <v>48550</v>
      </c>
    </row>
    <row r="1347" spans="2:4" x14ac:dyDescent="0.3">
      <c r="B1347">
        <v>26130</v>
      </c>
      <c r="D1347">
        <v>23670</v>
      </c>
    </row>
    <row r="1348" spans="2:4" x14ac:dyDescent="0.3">
      <c r="B1348">
        <v>195370</v>
      </c>
      <c r="D1348">
        <v>195860</v>
      </c>
    </row>
    <row r="1349" spans="2:4" x14ac:dyDescent="0.3">
      <c r="B1349">
        <v>23680</v>
      </c>
      <c r="D1349">
        <v>61420</v>
      </c>
    </row>
    <row r="1350" spans="2:4" x14ac:dyDescent="0.3">
      <c r="B1350">
        <v>47390</v>
      </c>
      <c r="D1350">
        <v>48760</v>
      </c>
    </row>
    <row r="1351" spans="2:4" x14ac:dyDescent="0.3">
      <c r="B1351">
        <v>29420</v>
      </c>
      <c r="D1351">
        <v>26900</v>
      </c>
    </row>
    <row r="1352" spans="2:4" x14ac:dyDescent="0.3">
      <c r="B1352">
        <v>49410</v>
      </c>
      <c r="D1352">
        <v>175670</v>
      </c>
    </row>
    <row r="1353" spans="2:4" x14ac:dyDescent="0.3">
      <c r="B1353">
        <v>59020</v>
      </c>
      <c r="D1353">
        <v>57690</v>
      </c>
    </row>
    <row r="1354" spans="2:4" x14ac:dyDescent="0.3">
      <c r="B1354">
        <v>86390</v>
      </c>
      <c r="D1354">
        <v>43850</v>
      </c>
    </row>
    <row r="1355" spans="2:4" x14ac:dyDescent="0.3">
      <c r="B1355">
        <v>27200</v>
      </c>
      <c r="D1355">
        <v>40660</v>
      </c>
    </row>
    <row r="1356" spans="2:4" x14ac:dyDescent="0.3">
      <c r="B1356">
        <v>56050</v>
      </c>
      <c r="D1356">
        <v>30690</v>
      </c>
    </row>
    <row r="1357" spans="2:4" x14ac:dyDescent="0.3">
      <c r="B1357">
        <v>23480</v>
      </c>
      <c r="D1357">
        <v>104350</v>
      </c>
    </row>
    <row r="1358" spans="2:4" x14ac:dyDescent="0.3">
      <c r="B1358">
        <v>89980</v>
      </c>
      <c r="D1358">
        <v>103060</v>
      </c>
    </row>
    <row r="1359" spans="2:4" x14ac:dyDescent="0.3">
      <c r="B1359">
        <v>23230</v>
      </c>
      <c r="D1359">
        <v>39360</v>
      </c>
    </row>
    <row r="1360" spans="2:4" x14ac:dyDescent="0.3">
      <c r="B1360">
        <v>24510</v>
      </c>
      <c r="D1360">
        <v>79450</v>
      </c>
    </row>
    <row r="1361" spans="2:4" x14ac:dyDescent="0.3">
      <c r="B1361">
        <v>50060</v>
      </c>
      <c r="D1361">
        <v>57430</v>
      </c>
    </row>
    <row r="1362" spans="2:4" x14ac:dyDescent="0.3">
      <c r="B1362">
        <v>42570</v>
      </c>
      <c r="D1362">
        <v>54400</v>
      </c>
    </row>
    <row r="1363" spans="2:4" x14ac:dyDescent="0.3">
      <c r="B1363">
        <v>25000</v>
      </c>
      <c r="D1363">
        <v>132690</v>
      </c>
    </row>
    <row r="1364" spans="2:4" x14ac:dyDescent="0.3">
      <c r="B1364">
        <v>11020</v>
      </c>
      <c r="D1364">
        <v>27830</v>
      </c>
    </row>
    <row r="1365" spans="2:4" x14ac:dyDescent="0.3">
      <c r="B1365">
        <v>22880</v>
      </c>
      <c r="D1365">
        <v>176030</v>
      </c>
    </row>
    <row r="1366" spans="2:4" x14ac:dyDescent="0.3">
      <c r="B1366">
        <v>23110</v>
      </c>
      <c r="D1366">
        <v>45810</v>
      </c>
    </row>
    <row r="1367" spans="2:4" x14ac:dyDescent="0.3">
      <c r="B1367">
        <v>31400</v>
      </c>
      <c r="D1367">
        <v>47350</v>
      </c>
    </row>
    <row r="1368" spans="2:4" x14ac:dyDescent="0.3">
      <c r="B1368">
        <v>44500</v>
      </c>
      <c r="D1368">
        <v>54700</v>
      </c>
    </row>
    <row r="1369" spans="2:4" x14ac:dyDescent="0.3">
      <c r="B1369">
        <v>22790</v>
      </c>
      <c r="D1369">
        <v>54760</v>
      </c>
    </row>
    <row r="1370" spans="2:4" x14ac:dyDescent="0.3">
      <c r="B1370">
        <v>20890</v>
      </c>
      <c r="D1370">
        <v>24400</v>
      </c>
    </row>
    <row r="1371" spans="2:4" x14ac:dyDescent="0.3">
      <c r="B1371">
        <v>167920</v>
      </c>
      <c r="D1371">
        <v>35370</v>
      </c>
    </row>
    <row r="1372" spans="2:4" x14ac:dyDescent="0.3">
      <c r="B1372">
        <v>35640</v>
      </c>
      <c r="D1372">
        <v>20280</v>
      </c>
    </row>
    <row r="1373" spans="2:4" x14ac:dyDescent="0.3">
      <c r="B1373">
        <v>38150</v>
      </c>
      <c r="D1373">
        <v>95250</v>
      </c>
    </row>
    <row r="1374" spans="2:4" x14ac:dyDescent="0.3">
      <c r="B1374">
        <v>66730</v>
      </c>
      <c r="D1374">
        <v>44010</v>
      </c>
    </row>
    <row r="1375" spans="2:4" x14ac:dyDescent="0.3">
      <c r="B1375">
        <v>76390</v>
      </c>
      <c r="D1375">
        <v>29740</v>
      </c>
    </row>
    <row r="1376" spans="2:4" x14ac:dyDescent="0.3">
      <c r="B1376">
        <v>23280</v>
      </c>
      <c r="D1376">
        <v>45020</v>
      </c>
    </row>
    <row r="1377" spans="2:4" x14ac:dyDescent="0.3">
      <c r="B1377">
        <v>99810</v>
      </c>
      <c r="D1377">
        <v>34330</v>
      </c>
    </row>
    <row r="1378" spans="2:4" x14ac:dyDescent="0.3">
      <c r="B1378">
        <v>124900</v>
      </c>
      <c r="D1378">
        <v>34770</v>
      </c>
    </row>
    <row r="1379" spans="2:4" x14ac:dyDescent="0.3">
      <c r="B1379">
        <v>26570</v>
      </c>
      <c r="D1379">
        <v>65160</v>
      </c>
    </row>
    <row r="1380" spans="2:4" x14ac:dyDescent="0.3">
      <c r="B1380">
        <v>135910</v>
      </c>
      <c r="D1380">
        <v>39070</v>
      </c>
    </row>
    <row r="1381" spans="2:4" x14ac:dyDescent="0.3">
      <c r="B1381">
        <v>66960</v>
      </c>
      <c r="D1381">
        <v>28620</v>
      </c>
    </row>
    <row r="1382" spans="2:4" x14ac:dyDescent="0.3">
      <c r="B1382">
        <v>26220</v>
      </c>
      <c r="D1382">
        <v>103680</v>
      </c>
    </row>
    <row r="1383" spans="2:4" x14ac:dyDescent="0.3">
      <c r="B1383">
        <v>121850</v>
      </c>
      <c r="D1383">
        <v>64720</v>
      </c>
    </row>
    <row r="1384" spans="2:4" x14ac:dyDescent="0.3">
      <c r="B1384">
        <v>106090</v>
      </c>
      <c r="D1384">
        <v>96100</v>
      </c>
    </row>
    <row r="1385" spans="2:4" x14ac:dyDescent="0.3">
      <c r="B1385">
        <v>43450</v>
      </c>
      <c r="D1385">
        <v>49680</v>
      </c>
    </row>
    <row r="1386" spans="2:4" x14ac:dyDescent="0.3">
      <c r="B1386">
        <v>32120</v>
      </c>
      <c r="D1386">
        <v>83460</v>
      </c>
    </row>
    <row r="1387" spans="2:4" x14ac:dyDescent="0.3">
      <c r="B1387">
        <v>24360</v>
      </c>
      <c r="D1387">
        <v>24370</v>
      </c>
    </row>
    <row r="1388" spans="2:4" x14ac:dyDescent="0.3">
      <c r="B1388">
        <v>160640</v>
      </c>
      <c r="D1388">
        <v>30550</v>
      </c>
    </row>
    <row r="1389" spans="2:4" x14ac:dyDescent="0.3">
      <c r="B1389">
        <v>27070</v>
      </c>
      <c r="D1389">
        <v>129650</v>
      </c>
    </row>
    <row r="1390" spans="2:4" x14ac:dyDescent="0.3">
      <c r="B1390">
        <v>190680</v>
      </c>
      <c r="D1390">
        <v>60290</v>
      </c>
    </row>
    <row r="1391" spans="2:4" x14ac:dyDescent="0.3">
      <c r="B1391">
        <v>37300</v>
      </c>
      <c r="D1391">
        <v>26790</v>
      </c>
    </row>
    <row r="1392" spans="2:4" x14ac:dyDescent="0.3">
      <c r="B1392">
        <v>33190</v>
      </c>
      <c r="D1392">
        <v>23980</v>
      </c>
    </row>
    <row r="1393" spans="2:4" x14ac:dyDescent="0.3">
      <c r="B1393">
        <v>192020</v>
      </c>
      <c r="D1393">
        <v>54680</v>
      </c>
    </row>
    <row r="1394" spans="2:4" x14ac:dyDescent="0.3">
      <c r="B1394">
        <v>100480</v>
      </c>
    </row>
    <row r="1395" spans="2:4" x14ac:dyDescent="0.3">
      <c r="B1395">
        <v>109380</v>
      </c>
    </row>
    <row r="1396" spans="2:4" x14ac:dyDescent="0.3">
      <c r="B1396">
        <v>65450</v>
      </c>
    </row>
    <row r="1397" spans="2:4" x14ac:dyDescent="0.3">
      <c r="B1397">
        <v>69310</v>
      </c>
    </row>
    <row r="1398" spans="2:4" x14ac:dyDescent="0.3">
      <c r="B1398">
        <v>48980</v>
      </c>
    </row>
    <row r="1399" spans="2:4" x14ac:dyDescent="0.3">
      <c r="B1399">
        <v>27230</v>
      </c>
    </row>
    <row r="1400" spans="2:4" x14ac:dyDescent="0.3">
      <c r="B1400">
        <v>52490</v>
      </c>
    </row>
    <row r="1401" spans="2:4" x14ac:dyDescent="0.3">
      <c r="B1401">
        <v>40000</v>
      </c>
    </row>
    <row r="1402" spans="2:4" x14ac:dyDescent="0.3">
      <c r="B1402">
        <v>118490</v>
      </c>
    </row>
    <row r="1403" spans="2:4" x14ac:dyDescent="0.3">
      <c r="B1403">
        <v>56050</v>
      </c>
    </row>
    <row r="1404" spans="2:4" x14ac:dyDescent="0.3">
      <c r="B1404">
        <v>63970</v>
      </c>
    </row>
    <row r="1405" spans="2:4" x14ac:dyDescent="0.3">
      <c r="B1405">
        <v>47410</v>
      </c>
    </row>
    <row r="1406" spans="2:4" x14ac:dyDescent="0.3">
      <c r="B1406">
        <v>21150</v>
      </c>
    </row>
    <row r="1407" spans="2:4" x14ac:dyDescent="0.3">
      <c r="B1407">
        <v>31610</v>
      </c>
    </row>
    <row r="1408" spans="2:4" x14ac:dyDescent="0.3">
      <c r="B1408">
        <v>27890</v>
      </c>
    </row>
    <row r="1409" spans="2:2" x14ac:dyDescent="0.3">
      <c r="B1409">
        <v>58280</v>
      </c>
    </row>
    <row r="1410" spans="2:2" x14ac:dyDescent="0.3">
      <c r="B1410">
        <v>135250</v>
      </c>
    </row>
    <row r="1411" spans="2:2" x14ac:dyDescent="0.3">
      <c r="B1411">
        <v>80200</v>
      </c>
    </row>
    <row r="1412" spans="2:2" x14ac:dyDescent="0.3">
      <c r="B1412">
        <v>36880</v>
      </c>
    </row>
    <row r="1413" spans="2:2" x14ac:dyDescent="0.3">
      <c r="B1413">
        <v>56740</v>
      </c>
    </row>
    <row r="1414" spans="2:2" x14ac:dyDescent="0.3">
      <c r="B1414">
        <v>56600</v>
      </c>
    </row>
    <row r="1415" spans="2:2" x14ac:dyDescent="0.3">
      <c r="B1415">
        <v>48210</v>
      </c>
    </row>
    <row r="1416" spans="2:2" x14ac:dyDescent="0.3">
      <c r="B1416">
        <v>64100</v>
      </c>
    </row>
    <row r="1417" spans="2:2" x14ac:dyDescent="0.3">
      <c r="B1417">
        <v>118780</v>
      </c>
    </row>
    <row r="1418" spans="2:2" x14ac:dyDescent="0.3">
      <c r="B1418">
        <v>170680</v>
      </c>
    </row>
    <row r="1419" spans="2:2" x14ac:dyDescent="0.3">
      <c r="B1419">
        <v>52280</v>
      </c>
    </row>
    <row r="1420" spans="2:2" x14ac:dyDescent="0.3">
      <c r="B1420">
        <v>44780</v>
      </c>
    </row>
    <row r="1421" spans="2:2" x14ac:dyDescent="0.3">
      <c r="B1421">
        <v>50550</v>
      </c>
    </row>
    <row r="1422" spans="2:2" x14ac:dyDescent="0.3">
      <c r="B1422">
        <v>57750</v>
      </c>
    </row>
    <row r="1423" spans="2:2" x14ac:dyDescent="0.3">
      <c r="B1423">
        <v>52380</v>
      </c>
    </row>
    <row r="1424" spans="2:2" x14ac:dyDescent="0.3">
      <c r="B1424">
        <v>52570</v>
      </c>
    </row>
    <row r="1425" spans="2:2" x14ac:dyDescent="0.3">
      <c r="B1425">
        <v>36970</v>
      </c>
    </row>
    <row r="1426" spans="2:2" x14ac:dyDescent="0.3">
      <c r="B1426">
        <v>74570</v>
      </c>
    </row>
    <row r="1427" spans="2:2" x14ac:dyDescent="0.3">
      <c r="B1427">
        <v>21190</v>
      </c>
    </row>
    <row r="1428" spans="2:2" x14ac:dyDescent="0.3">
      <c r="B1428">
        <v>61180</v>
      </c>
    </row>
    <row r="1429" spans="2:2" x14ac:dyDescent="0.3">
      <c r="B1429">
        <v>62140</v>
      </c>
    </row>
    <row r="1430" spans="2:2" x14ac:dyDescent="0.3">
      <c r="B1430">
        <v>71430</v>
      </c>
    </row>
    <row r="1431" spans="2:2" x14ac:dyDescent="0.3">
      <c r="B1431">
        <v>29040</v>
      </c>
    </row>
    <row r="1432" spans="2:2" x14ac:dyDescent="0.3">
      <c r="B1432">
        <v>60320</v>
      </c>
    </row>
    <row r="1433" spans="2:2" x14ac:dyDescent="0.3">
      <c r="B1433">
        <v>29760</v>
      </c>
    </row>
    <row r="1434" spans="2:2" x14ac:dyDescent="0.3">
      <c r="B1434">
        <v>23700</v>
      </c>
    </row>
    <row r="1435" spans="2:2" x14ac:dyDescent="0.3">
      <c r="B1435">
        <v>59740</v>
      </c>
    </row>
    <row r="1436" spans="2:2" x14ac:dyDescent="0.3">
      <c r="B1436">
        <v>22130</v>
      </c>
    </row>
    <row r="1437" spans="2:2" x14ac:dyDescent="0.3">
      <c r="B1437">
        <v>26100</v>
      </c>
    </row>
    <row r="1438" spans="2:2" x14ac:dyDescent="0.3">
      <c r="B1438">
        <v>28510</v>
      </c>
    </row>
    <row r="1439" spans="2:2" x14ac:dyDescent="0.3">
      <c r="B1439">
        <v>52580</v>
      </c>
    </row>
    <row r="1440" spans="2:2" x14ac:dyDescent="0.3">
      <c r="B1440">
        <v>22010</v>
      </c>
    </row>
    <row r="1441" spans="2:2" x14ac:dyDescent="0.3">
      <c r="B1441">
        <v>52530</v>
      </c>
    </row>
    <row r="1442" spans="2:2" x14ac:dyDescent="0.3">
      <c r="B1442">
        <v>49360</v>
      </c>
    </row>
    <row r="1443" spans="2:2" x14ac:dyDescent="0.3">
      <c r="B1443">
        <v>166590</v>
      </c>
    </row>
    <row r="1444" spans="2:2" x14ac:dyDescent="0.3">
      <c r="B1444">
        <v>31020</v>
      </c>
    </row>
    <row r="1445" spans="2:2" x14ac:dyDescent="0.3">
      <c r="B1445">
        <v>22440</v>
      </c>
    </row>
    <row r="1446" spans="2:2" x14ac:dyDescent="0.3">
      <c r="B1446">
        <v>22850</v>
      </c>
    </row>
    <row r="1447" spans="2:2" x14ac:dyDescent="0.3">
      <c r="B1447">
        <v>30340</v>
      </c>
    </row>
    <row r="1448" spans="2:2" x14ac:dyDescent="0.3">
      <c r="B1448">
        <v>25760</v>
      </c>
    </row>
    <row r="1449" spans="2:2" x14ac:dyDescent="0.3">
      <c r="B1449">
        <v>41970</v>
      </c>
    </row>
    <row r="1450" spans="2:2" x14ac:dyDescent="0.3">
      <c r="B1450">
        <v>143360</v>
      </c>
    </row>
    <row r="1451" spans="2:2" x14ac:dyDescent="0.3">
      <c r="B1451">
        <v>34480</v>
      </c>
    </row>
    <row r="1452" spans="2:2" x14ac:dyDescent="0.3">
      <c r="B1452">
        <v>194060</v>
      </c>
    </row>
    <row r="1453" spans="2:2" x14ac:dyDescent="0.3">
      <c r="B1453">
        <v>43060</v>
      </c>
    </row>
    <row r="1454" spans="2:2" x14ac:dyDescent="0.3">
      <c r="B1454">
        <v>22180</v>
      </c>
    </row>
    <row r="1455" spans="2:2" x14ac:dyDescent="0.3">
      <c r="B1455">
        <v>191970</v>
      </c>
    </row>
    <row r="1456" spans="2:2" x14ac:dyDescent="0.3">
      <c r="B1456">
        <v>132120</v>
      </c>
    </row>
    <row r="1457" spans="2:2" x14ac:dyDescent="0.3">
      <c r="B1457">
        <v>65770</v>
      </c>
    </row>
    <row r="1458" spans="2:2" x14ac:dyDescent="0.3">
      <c r="B1458">
        <v>40310</v>
      </c>
    </row>
    <row r="1459" spans="2:2" x14ac:dyDescent="0.3">
      <c r="B1459">
        <v>165550</v>
      </c>
    </row>
    <row r="1460" spans="2:2" x14ac:dyDescent="0.3">
      <c r="B1460">
        <v>45560</v>
      </c>
    </row>
    <row r="1461" spans="2:2" x14ac:dyDescent="0.3">
      <c r="B1461">
        <v>60910</v>
      </c>
    </row>
    <row r="1462" spans="2:2" x14ac:dyDescent="0.3">
      <c r="B1462">
        <v>195660</v>
      </c>
    </row>
    <row r="1463" spans="2:2" x14ac:dyDescent="0.3">
      <c r="B1463">
        <v>32020</v>
      </c>
    </row>
    <row r="1464" spans="2:2" x14ac:dyDescent="0.3">
      <c r="B1464">
        <v>25640</v>
      </c>
    </row>
    <row r="1465" spans="2:2" x14ac:dyDescent="0.3">
      <c r="B1465">
        <v>102660</v>
      </c>
    </row>
    <row r="1466" spans="2:2" x14ac:dyDescent="0.3">
      <c r="B1466">
        <v>50700</v>
      </c>
    </row>
    <row r="1467" spans="2:2" x14ac:dyDescent="0.3">
      <c r="B1467">
        <v>136100</v>
      </c>
    </row>
    <row r="1468" spans="2:2" x14ac:dyDescent="0.3">
      <c r="B1468">
        <v>34080</v>
      </c>
    </row>
    <row r="1469" spans="2:2" x14ac:dyDescent="0.3">
      <c r="B1469">
        <v>76320</v>
      </c>
    </row>
    <row r="1470" spans="2:2" x14ac:dyDescent="0.3">
      <c r="B1470">
        <v>99500</v>
      </c>
    </row>
    <row r="1471" spans="2:2" x14ac:dyDescent="0.3">
      <c r="B1471">
        <v>20930</v>
      </c>
    </row>
    <row r="1472" spans="2:2" x14ac:dyDescent="0.3">
      <c r="B1472">
        <v>99800</v>
      </c>
    </row>
    <row r="1473" spans="2:2" x14ac:dyDescent="0.3">
      <c r="B1473">
        <v>168350</v>
      </c>
    </row>
    <row r="1474" spans="2:2" x14ac:dyDescent="0.3">
      <c r="B1474">
        <v>62300</v>
      </c>
    </row>
    <row r="1475" spans="2:2" x14ac:dyDescent="0.3">
      <c r="B1475">
        <v>132370</v>
      </c>
    </row>
    <row r="1476" spans="2:2" x14ac:dyDescent="0.3">
      <c r="B1476">
        <v>37550</v>
      </c>
    </row>
    <row r="1477" spans="2:2" x14ac:dyDescent="0.3">
      <c r="B1477">
        <v>42620</v>
      </c>
    </row>
    <row r="1478" spans="2:2" x14ac:dyDescent="0.3">
      <c r="B1478">
        <v>161840</v>
      </c>
    </row>
    <row r="1479" spans="2:2" x14ac:dyDescent="0.3">
      <c r="B1479">
        <v>109320</v>
      </c>
    </row>
    <row r="1480" spans="2:2" x14ac:dyDescent="0.3">
      <c r="B1480">
        <v>68110</v>
      </c>
    </row>
    <row r="1481" spans="2:2" x14ac:dyDescent="0.3">
      <c r="B1481">
        <v>48590</v>
      </c>
    </row>
    <row r="1482" spans="2:2" x14ac:dyDescent="0.3">
      <c r="B1482">
        <v>23400</v>
      </c>
    </row>
    <row r="1483" spans="2:2" x14ac:dyDescent="0.3">
      <c r="B1483">
        <v>105270</v>
      </c>
    </row>
    <row r="1484" spans="2:2" x14ac:dyDescent="0.3">
      <c r="B1484">
        <v>165950</v>
      </c>
    </row>
    <row r="1485" spans="2:2" x14ac:dyDescent="0.3">
      <c r="B1485">
        <v>47070</v>
      </c>
    </row>
    <row r="1486" spans="2:2" x14ac:dyDescent="0.3">
      <c r="B1486">
        <v>24000</v>
      </c>
    </row>
    <row r="1487" spans="2:2" x14ac:dyDescent="0.3">
      <c r="B1487">
        <v>98240</v>
      </c>
    </row>
    <row r="1488" spans="2:2" x14ac:dyDescent="0.3">
      <c r="B1488">
        <v>64470</v>
      </c>
    </row>
    <row r="1489" spans="2:2" x14ac:dyDescent="0.3">
      <c r="B1489">
        <v>62720</v>
      </c>
    </row>
    <row r="1490" spans="2:2" x14ac:dyDescent="0.3">
      <c r="B1490">
        <v>21270</v>
      </c>
    </row>
    <row r="1491" spans="2:2" x14ac:dyDescent="0.3">
      <c r="B1491">
        <v>20330</v>
      </c>
    </row>
    <row r="1492" spans="2:2" x14ac:dyDescent="0.3">
      <c r="B1492">
        <v>36220</v>
      </c>
    </row>
    <row r="1493" spans="2:2" x14ac:dyDescent="0.3">
      <c r="B1493">
        <v>28360</v>
      </c>
    </row>
    <row r="1494" spans="2:2" x14ac:dyDescent="0.3">
      <c r="B1494">
        <v>27730</v>
      </c>
    </row>
    <row r="1495" spans="2:2" x14ac:dyDescent="0.3">
      <c r="B1495">
        <v>71040</v>
      </c>
    </row>
    <row r="1496" spans="2:2" x14ac:dyDescent="0.3">
      <c r="B1496">
        <v>63220</v>
      </c>
    </row>
    <row r="1497" spans="2:2" x14ac:dyDescent="0.3">
      <c r="B1497">
        <v>20830</v>
      </c>
    </row>
    <row r="1498" spans="2:2" x14ac:dyDescent="0.3">
      <c r="B1498">
        <v>42860</v>
      </c>
    </row>
    <row r="1499" spans="2:2" x14ac:dyDescent="0.3">
      <c r="B1499">
        <v>77250</v>
      </c>
    </row>
    <row r="1500" spans="2:2" x14ac:dyDescent="0.3">
      <c r="B1500">
        <v>107250</v>
      </c>
    </row>
    <row r="1501" spans="2:2" x14ac:dyDescent="0.3">
      <c r="B1501">
        <v>88470</v>
      </c>
    </row>
    <row r="1502" spans="2:2" x14ac:dyDescent="0.3">
      <c r="B1502">
        <v>12810</v>
      </c>
    </row>
    <row r="1503" spans="2:2" x14ac:dyDescent="0.3">
      <c r="B1503">
        <v>28190</v>
      </c>
    </row>
    <row r="1504" spans="2:2" x14ac:dyDescent="0.3">
      <c r="B1504">
        <v>48510</v>
      </c>
    </row>
    <row r="1505" spans="2:2" x14ac:dyDescent="0.3">
      <c r="B1505">
        <v>32210</v>
      </c>
    </row>
    <row r="1506" spans="2:2" x14ac:dyDescent="0.3">
      <c r="B1506">
        <v>86210</v>
      </c>
    </row>
    <row r="1507" spans="2:2" x14ac:dyDescent="0.3">
      <c r="B1507">
        <v>45770</v>
      </c>
    </row>
    <row r="1508" spans="2:2" x14ac:dyDescent="0.3">
      <c r="B1508">
        <v>45530</v>
      </c>
    </row>
    <row r="1509" spans="2:2" x14ac:dyDescent="0.3">
      <c r="B1509">
        <v>111590</v>
      </c>
    </row>
    <row r="1510" spans="2:2" x14ac:dyDescent="0.3">
      <c r="B1510">
        <v>49600</v>
      </c>
    </row>
    <row r="1511" spans="2:2" x14ac:dyDescent="0.3">
      <c r="B1511">
        <v>191410</v>
      </c>
    </row>
    <row r="1512" spans="2:2" x14ac:dyDescent="0.3">
      <c r="B1512">
        <v>38750</v>
      </c>
    </row>
    <row r="1513" spans="2:2" x14ac:dyDescent="0.3">
      <c r="B1513">
        <v>22160</v>
      </c>
    </row>
    <row r="1514" spans="2:2" x14ac:dyDescent="0.3">
      <c r="B1514">
        <v>117130</v>
      </c>
    </row>
    <row r="1515" spans="2:2" x14ac:dyDescent="0.3">
      <c r="B1515">
        <v>37080</v>
      </c>
    </row>
    <row r="1516" spans="2:2" x14ac:dyDescent="0.3">
      <c r="B1516">
        <v>137700</v>
      </c>
    </row>
    <row r="1517" spans="2:2" x14ac:dyDescent="0.3">
      <c r="B1517">
        <v>27590</v>
      </c>
    </row>
    <row r="1518" spans="2:2" x14ac:dyDescent="0.3">
      <c r="B1518">
        <v>68040</v>
      </c>
    </row>
    <row r="1519" spans="2:2" x14ac:dyDescent="0.3">
      <c r="B1519">
        <v>63890</v>
      </c>
    </row>
    <row r="1520" spans="2:2" x14ac:dyDescent="0.3">
      <c r="B1520">
        <v>111030</v>
      </c>
    </row>
    <row r="1521" spans="2:2" x14ac:dyDescent="0.3">
      <c r="B1521">
        <v>24500</v>
      </c>
    </row>
    <row r="1522" spans="2:2" x14ac:dyDescent="0.3">
      <c r="B1522">
        <v>50930</v>
      </c>
    </row>
    <row r="1523" spans="2:2" x14ac:dyDescent="0.3">
      <c r="B1523">
        <v>30570</v>
      </c>
    </row>
    <row r="1524" spans="2:2" x14ac:dyDescent="0.3">
      <c r="B1524">
        <v>51210</v>
      </c>
    </row>
    <row r="1525" spans="2:2" x14ac:dyDescent="0.3">
      <c r="B1525">
        <v>62740</v>
      </c>
    </row>
    <row r="1526" spans="2:2" x14ac:dyDescent="0.3">
      <c r="B1526">
        <v>198590</v>
      </c>
    </row>
    <row r="1527" spans="2:2" x14ac:dyDescent="0.3">
      <c r="B1527">
        <v>43420</v>
      </c>
    </row>
    <row r="1528" spans="2:2" x14ac:dyDescent="0.3">
      <c r="B1528">
        <v>42440</v>
      </c>
    </row>
    <row r="1529" spans="2:2" x14ac:dyDescent="0.3">
      <c r="B1529">
        <v>65000</v>
      </c>
    </row>
    <row r="1530" spans="2:2" x14ac:dyDescent="0.3">
      <c r="B1530">
        <v>184300</v>
      </c>
    </row>
    <row r="1531" spans="2:2" x14ac:dyDescent="0.3">
      <c r="B1531">
        <v>23190</v>
      </c>
    </row>
    <row r="1532" spans="2:2" x14ac:dyDescent="0.3">
      <c r="B1532">
        <v>53240</v>
      </c>
    </row>
    <row r="1533" spans="2:2" x14ac:dyDescent="0.3">
      <c r="B1533">
        <v>167520</v>
      </c>
    </row>
    <row r="1534" spans="2:2" x14ac:dyDescent="0.3">
      <c r="B1534">
        <v>192460</v>
      </c>
    </row>
    <row r="1535" spans="2:2" x14ac:dyDescent="0.3">
      <c r="B1535">
        <v>43820</v>
      </c>
    </row>
    <row r="1536" spans="2:2" x14ac:dyDescent="0.3">
      <c r="B1536">
        <v>21430</v>
      </c>
    </row>
    <row r="1537" spans="2:2" x14ac:dyDescent="0.3">
      <c r="B1537">
        <v>61620</v>
      </c>
    </row>
    <row r="1538" spans="2:2" x14ac:dyDescent="0.3">
      <c r="B1538">
        <v>76540</v>
      </c>
    </row>
    <row r="1539" spans="2:2" x14ac:dyDescent="0.3">
      <c r="B1539">
        <v>51600</v>
      </c>
    </row>
    <row r="1540" spans="2:2" x14ac:dyDescent="0.3">
      <c r="B1540">
        <v>128080</v>
      </c>
    </row>
    <row r="1541" spans="2:2" x14ac:dyDescent="0.3">
      <c r="B1541">
        <v>102210</v>
      </c>
    </row>
    <row r="1542" spans="2:2" x14ac:dyDescent="0.3">
      <c r="B1542">
        <v>37370</v>
      </c>
    </row>
    <row r="1543" spans="2:2" x14ac:dyDescent="0.3">
      <c r="B1543">
        <v>59330</v>
      </c>
    </row>
    <row r="1544" spans="2:2" x14ac:dyDescent="0.3">
      <c r="B1544">
        <v>34240</v>
      </c>
    </row>
    <row r="1545" spans="2:2" x14ac:dyDescent="0.3">
      <c r="B1545">
        <v>62010</v>
      </c>
    </row>
    <row r="1546" spans="2:2" x14ac:dyDescent="0.3">
      <c r="B1546">
        <v>44030</v>
      </c>
    </row>
    <row r="1547" spans="2:2" x14ac:dyDescent="0.3">
      <c r="B1547">
        <v>37610</v>
      </c>
    </row>
    <row r="1548" spans="2:2" x14ac:dyDescent="0.3">
      <c r="B1548">
        <v>109340</v>
      </c>
    </row>
    <row r="1549" spans="2:2" x14ac:dyDescent="0.3">
      <c r="B1549">
        <v>138260</v>
      </c>
    </row>
    <row r="1550" spans="2:2" x14ac:dyDescent="0.3">
      <c r="B1550">
        <v>63340</v>
      </c>
    </row>
    <row r="1551" spans="2:2" x14ac:dyDescent="0.3">
      <c r="B1551">
        <v>25150</v>
      </c>
    </row>
    <row r="1552" spans="2:2" x14ac:dyDescent="0.3">
      <c r="B1552">
        <v>106850</v>
      </c>
    </row>
    <row r="1553" spans="2:2" x14ac:dyDescent="0.3">
      <c r="B1553">
        <v>42560</v>
      </c>
    </row>
    <row r="1554" spans="2:2" x14ac:dyDescent="0.3">
      <c r="B1554">
        <v>35800</v>
      </c>
    </row>
    <row r="1555" spans="2:2" x14ac:dyDescent="0.3">
      <c r="B1555">
        <v>65240</v>
      </c>
    </row>
    <row r="1556" spans="2:2" x14ac:dyDescent="0.3">
      <c r="B1556">
        <v>52310</v>
      </c>
    </row>
    <row r="1557" spans="2:2" x14ac:dyDescent="0.3">
      <c r="B1557">
        <v>109030</v>
      </c>
    </row>
    <row r="1558" spans="2:2" x14ac:dyDescent="0.3">
      <c r="B1558">
        <v>45370</v>
      </c>
    </row>
    <row r="1559" spans="2:2" x14ac:dyDescent="0.3">
      <c r="B1559">
        <v>22770</v>
      </c>
    </row>
    <row r="1560" spans="2:2" x14ac:dyDescent="0.3">
      <c r="B1560">
        <v>25590</v>
      </c>
    </row>
    <row r="1561" spans="2:2" x14ac:dyDescent="0.3">
      <c r="B1561">
        <v>23800</v>
      </c>
    </row>
    <row r="1562" spans="2:2" x14ac:dyDescent="0.3">
      <c r="B1562">
        <v>47650</v>
      </c>
    </row>
    <row r="1563" spans="2:2" x14ac:dyDescent="0.3">
      <c r="B1563">
        <v>20440</v>
      </c>
    </row>
    <row r="1564" spans="2:2" x14ac:dyDescent="0.3">
      <c r="B1564">
        <v>65860</v>
      </c>
    </row>
    <row r="1565" spans="2:2" x14ac:dyDescent="0.3">
      <c r="B1565">
        <v>32940</v>
      </c>
    </row>
    <row r="1566" spans="2:2" x14ac:dyDescent="0.3">
      <c r="B1566">
        <v>27780</v>
      </c>
    </row>
    <row r="1567" spans="2:2" x14ac:dyDescent="0.3">
      <c r="B1567">
        <v>24040</v>
      </c>
    </row>
    <row r="1568" spans="2:2" x14ac:dyDescent="0.3">
      <c r="B1568">
        <v>23180</v>
      </c>
    </row>
    <row r="1569" spans="2:2" x14ac:dyDescent="0.3">
      <c r="B1569">
        <v>105520</v>
      </c>
    </row>
    <row r="1570" spans="2:2" x14ac:dyDescent="0.3">
      <c r="B1570">
        <v>23290</v>
      </c>
    </row>
    <row r="1571" spans="2:2" x14ac:dyDescent="0.3">
      <c r="B1571">
        <v>40140</v>
      </c>
    </row>
    <row r="1572" spans="2:2" x14ac:dyDescent="0.3">
      <c r="B1572">
        <v>22590</v>
      </c>
    </row>
    <row r="1573" spans="2:2" x14ac:dyDescent="0.3">
      <c r="B1573">
        <v>69320</v>
      </c>
    </row>
    <row r="1574" spans="2:2" x14ac:dyDescent="0.3">
      <c r="B1574">
        <v>47210</v>
      </c>
    </row>
    <row r="1575" spans="2:2" x14ac:dyDescent="0.3">
      <c r="B1575">
        <v>58550</v>
      </c>
    </row>
    <row r="1576" spans="2:2" x14ac:dyDescent="0.3">
      <c r="B1576">
        <v>69490</v>
      </c>
    </row>
    <row r="1577" spans="2:2" x14ac:dyDescent="0.3">
      <c r="B1577">
        <v>106090</v>
      </c>
    </row>
    <row r="1578" spans="2:2" x14ac:dyDescent="0.3">
      <c r="B1578">
        <v>44470</v>
      </c>
    </row>
    <row r="1579" spans="2:2" x14ac:dyDescent="0.3">
      <c r="B1579">
        <v>46010</v>
      </c>
    </row>
    <row r="1580" spans="2:2" x14ac:dyDescent="0.3">
      <c r="B1580">
        <v>170990</v>
      </c>
    </row>
    <row r="1581" spans="2:2" x14ac:dyDescent="0.3">
      <c r="B1581">
        <v>72640</v>
      </c>
    </row>
    <row r="1582" spans="2:2" x14ac:dyDescent="0.3">
      <c r="B1582">
        <v>56660</v>
      </c>
    </row>
    <row r="1583" spans="2:2" x14ac:dyDescent="0.3">
      <c r="B1583">
        <v>50670</v>
      </c>
    </row>
    <row r="1584" spans="2:2" x14ac:dyDescent="0.3">
      <c r="B1584">
        <v>50790</v>
      </c>
    </row>
    <row r="1585" spans="2:2" x14ac:dyDescent="0.3">
      <c r="B1585">
        <v>23210</v>
      </c>
    </row>
    <row r="1586" spans="2:2" x14ac:dyDescent="0.3">
      <c r="B1586">
        <v>174440</v>
      </c>
    </row>
    <row r="1587" spans="2:2" x14ac:dyDescent="0.3">
      <c r="B1587">
        <v>173990</v>
      </c>
    </row>
    <row r="1588" spans="2:2" x14ac:dyDescent="0.3">
      <c r="B1588">
        <v>54880</v>
      </c>
    </row>
    <row r="1589" spans="2:2" x14ac:dyDescent="0.3">
      <c r="B1589">
        <v>194190</v>
      </c>
    </row>
    <row r="1590" spans="2:2" x14ac:dyDescent="0.3">
      <c r="B1590">
        <v>28110</v>
      </c>
    </row>
    <row r="1591" spans="2:2" x14ac:dyDescent="0.3">
      <c r="B1591">
        <v>21320</v>
      </c>
    </row>
    <row r="1592" spans="2:2" x14ac:dyDescent="0.3">
      <c r="B1592">
        <v>108450</v>
      </c>
    </row>
    <row r="1593" spans="2:2" x14ac:dyDescent="0.3">
      <c r="B1593">
        <v>10510</v>
      </c>
    </row>
    <row r="1594" spans="2:2" x14ac:dyDescent="0.3">
      <c r="B1594">
        <v>107390</v>
      </c>
    </row>
    <row r="1595" spans="2:2" x14ac:dyDescent="0.3">
      <c r="B1595">
        <v>103880</v>
      </c>
    </row>
    <row r="1596" spans="2:2" x14ac:dyDescent="0.3">
      <c r="B1596">
        <v>24220</v>
      </c>
    </row>
    <row r="1597" spans="2:2" x14ac:dyDescent="0.3">
      <c r="B1597">
        <v>24510</v>
      </c>
    </row>
    <row r="1598" spans="2:2" x14ac:dyDescent="0.3">
      <c r="B1598">
        <v>137260</v>
      </c>
    </row>
    <row r="1599" spans="2:2" x14ac:dyDescent="0.3">
      <c r="B1599">
        <v>47770</v>
      </c>
    </row>
    <row r="1600" spans="2:2" x14ac:dyDescent="0.3">
      <c r="B1600">
        <v>49690</v>
      </c>
    </row>
    <row r="1601" spans="2:2" x14ac:dyDescent="0.3">
      <c r="B1601">
        <v>198450</v>
      </c>
    </row>
    <row r="1602" spans="2:2" x14ac:dyDescent="0.3">
      <c r="B1602">
        <v>133200</v>
      </c>
    </row>
    <row r="1603" spans="2:2" x14ac:dyDescent="0.3">
      <c r="B1603">
        <v>27430</v>
      </c>
    </row>
    <row r="1604" spans="2:2" x14ac:dyDescent="0.3">
      <c r="B1604">
        <v>23420</v>
      </c>
    </row>
    <row r="1605" spans="2:2" x14ac:dyDescent="0.3">
      <c r="B1605">
        <v>176500</v>
      </c>
    </row>
    <row r="1606" spans="2:2" x14ac:dyDescent="0.3">
      <c r="B1606">
        <v>97250</v>
      </c>
    </row>
    <row r="1607" spans="2:2" x14ac:dyDescent="0.3">
      <c r="B1607">
        <v>119040</v>
      </c>
    </row>
    <row r="1608" spans="2:2" x14ac:dyDescent="0.3">
      <c r="B1608">
        <v>21770</v>
      </c>
    </row>
    <row r="1609" spans="2:2" x14ac:dyDescent="0.3">
      <c r="B1609">
        <v>48340</v>
      </c>
    </row>
    <row r="1610" spans="2:2" x14ac:dyDescent="0.3">
      <c r="B1610">
        <v>20420</v>
      </c>
    </row>
    <row r="1611" spans="2:2" x14ac:dyDescent="0.3">
      <c r="B1611">
        <v>22200</v>
      </c>
    </row>
    <row r="1612" spans="2:2" x14ac:dyDescent="0.3">
      <c r="B1612">
        <v>10520</v>
      </c>
    </row>
    <row r="1613" spans="2:2" x14ac:dyDescent="0.3">
      <c r="B1613">
        <v>192370</v>
      </c>
    </row>
    <row r="1614" spans="2:2" x14ac:dyDescent="0.3">
      <c r="B1614">
        <v>41070</v>
      </c>
    </row>
    <row r="1615" spans="2:2" x14ac:dyDescent="0.3">
      <c r="B1615">
        <v>83960</v>
      </c>
    </row>
    <row r="1616" spans="2:2" x14ac:dyDescent="0.3">
      <c r="B1616">
        <v>29420</v>
      </c>
    </row>
    <row r="1617" spans="2:2" x14ac:dyDescent="0.3">
      <c r="B1617">
        <v>167560</v>
      </c>
    </row>
    <row r="1618" spans="2:2" x14ac:dyDescent="0.3">
      <c r="B1618">
        <v>14160</v>
      </c>
    </row>
    <row r="1619" spans="2:2" x14ac:dyDescent="0.3">
      <c r="B1619">
        <v>24610</v>
      </c>
    </row>
    <row r="1620" spans="2:2" x14ac:dyDescent="0.3">
      <c r="B1620">
        <v>39550</v>
      </c>
    </row>
    <row r="1621" spans="2:2" x14ac:dyDescent="0.3">
      <c r="B1621">
        <v>103220</v>
      </c>
    </row>
    <row r="1622" spans="2:2" x14ac:dyDescent="0.3">
      <c r="B1622">
        <v>109760</v>
      </c>
    </row>
    <row r="1623" spans="2:2" x14ac:dyDescent="0.3">
      <c r="B1623">
        <v>104820</v>
      </c>
    </row>
    <row r="1624" spans="2:2" x14ac:dyDescent="0.3">
      <c r="B1624">
        <v>95820</v>
      </c>
    </row>
    <row r="1625" spans="2:2" x14ac:dyDescent="0.3">
      <c r="B1625">
        <v>22070</v>
      </c>
    </row>
    <row r="1626" spans="2:2" x14ac:dyDescent="0.3">
      <c r="B1626">
        <v>77560</v>
      </c>
    </row>
    <row r="1627" spans="2:2" x14ac:dyDescent="0.3">
      <c r="B1627">
        <v>66940</v>
      </c>
    </row>
    <row r="1628" spans="2:2" x14ac:dyDescent="0.3">
      <c r="B1628">
        <v>23770</v>
      </c>
    </row>
    <row r="1629" spans="2:2" x14ac:dyDescent="0.3">
      <c r="B1629">
        <v>23130</v>
      </c>
    </row>
    <row r="1630" spans="2:2" x14ac:dyDescent="0.3">
      <c r="B1630">
        <v>43020</v>
      </c>
    </row>
    <row r="1631" spans="2:2" x14ac:dyDescent="0.3">
      <c r="B1631">
        <v>87400</v>
      </c>
    </row>
    <row r="1632" spans="2:2" x14ac:dyDescent="0.3">
      <c r="B1632">
        <v>73510</v>
      </c>
    </row>
    <row r="1633" spans="2:2" x14ac:dyDescent="0.3">
      <c r="B1633">
        <v>77790</v>
      </c>
    </row>
    <row r="1634" spans="2:2" x14ac:dyDescent="0.3">
      <c r="B1634">
        <v>32010</v>
      </c>
    </row>
    <row r="1635" spans="2:2" x14ac:dyDescent="0.3">
      <c r="B1635">
        <v>131200</v>
      </c>
    </row>
    <row r="1636" spans="2:2" x14ac:dyDescent="0.3">
      <c r="B1636">
        <v>40330</v>
      </c>
    </row>
    <row r="1637" spans="2:2" x14ac:dyDescent="0.3">
      <c r="B1637">
        <v>32910</v>
      </c>
    </row>
    <row r="1638" spans="2:2" x14ac:dyDescent="0.3">
      <c r="B1638">
        <v>28440</v>
      </c>
    </row>
    <row r="1639" spans="2:2" x14ac:dyDescent="0.3">
      <c r="B1639">
        <v>19040</v>
      </c>
    </row>
    <row r="1640" spans="2:2" x14ac:dyDescent="0.3">
      <c r="B1640">
        <v>57310</v>
      </c>
    </row>
    <row r="1641" spans="2:2" x14ac:dyDescent="0.3">
      <c r="B1641">
        <v>43230</v>
      </c>
    </row>
    <row r="1642" spans="2:2" x14ac:dyDescent="0.3">
      <c r="B1642">
        <v>134990</v>
      </c>
    </row>
    <row r="1643" spans="2:2" x14ac:dyDescent="0.3">
      <c r="B1643">
        <v>137580</v>
      </c>
    </row>
    <row r="1644" spans="2:2" x14ac:dyDescent="0.3">
      <c r="B1644">
        <v>35970</v>
      </c>
    </row>
    <row r="1645" spans="2:2" x14ac:dyDescent="0.3">
      <c r="B1645">
        <v>53430</v>
      </c>
    </row>
    <row r="1646" spans="2:2" x14ac:dyDescent="0.3">
      <c r="B1646">
        <v>199430</v>
      </c>
    </row>
    <row r="1647" spans="2:2" x14ac:dyDescent="0.3">
      <c r="B1647">
        <v>44770</v>
      </c>
    </row>
    <row r="1648" spans="2:2" x14ac:dyDescent="0.3">
      <c r="B1648">
        <v>186060</v>
      </c>
    </row>
    <row r="1649" spans="2:2" x14ac:dyDescent="0.3">
      <c r="B1649">
        <v>21680</v>
      </c>
    </row>
    <row r="1650" spans="2:2" x14ac:dyDescent="0.3">
      <c r="B1650">
        <v>21070</v>
      </c>
    </row>
    <row r="1651" spans="2:2" x14ac:dyDescent="0.3">
      <c r="B1651">
        <v>43270</v>
      </c>
    </row>
    <row r="1652" spans="2:2" x14ac:dyDescent="0.3">
      <c r="B1652">
        <v>31960</v>
      </c>
    </row>
    <row r="1653" spans="2:2" x14ac:dyDescent="0.3">
      <c r="B1653">
        <v>190810</v>
      </c>
    </row>
    <row r="1654" spans="2:2" x14ac:dyDescent="0.3">
      <c r="B1654">
        <v>89660</v>
      </c>
    </row>
    <row r="1655" spans="2:2" x14ac:dyDescent="0.3">
      <c r="B1655">
        <v>34910</v>
      </c>
    </row>
    <row r="1656" spans="2:2" x14ac:dyDescent="0.3">
      <c r="B1656">
        <v>45410</v>
      </c>
    </row>
    <row r="1657" spans="2:2" x14ac:dyDescent="0.3">
      <c r="B1657">
        <v>73790</v>
      </c>
    </row>
    <row r="1658" spans="2:2" x14ac:dyDescent="0.3">
      <c r="B1658">
        <v>62720</v>
      </c>
    </row>
    <row r="1659" spans="2:2" x14ac:dyDescent="0.3">
      <c r="B1659">
        <v>52200</v>
      </c>
    </row>
    <row r="1660" spans="2:2" x14ac:dyDescent="0.3">
      <c r="B1660">
        <v>27810</v>
      </c>
    </row>
    <row r="1661" spans="2:2" x14ac:dyDescent="0.3">
      <c r="B1661">
        <v>68520</v>
      </c>
    </row>
    <row r="1662" spans="2:2" x14ac:dyDescent="0.3">
      <c r="B1662">
        <v>49500</v>
      </c>
    </row>
    <row r="1663" spans="2:2" x14ac:dyDescent="0.3">
      <c r="B1663">
        <v>35790</v>
      </c>
    </row>
    <row r="1664" spans="2:2" x14ac:dyDescent="0.3">
      <c r="B1664">
        <v>131910</v>
      </c>
    </row>
    <row r="1665" spans="2:2" x14ac:dyDescent="0.3">
      <c r="B1665">
        <v>103770</v>
      </c>
    </row>
    <row r="1666" spans="2:2" x14ac:dyDescent="0.3">
      <c r="B1666">
        <v>105020</v>
      </c>
    </row>
    <row r="1667" spans="2:2" x14ac:dyDescent="0.3">
      <c r="B1667">
        <v>68120</v>
      </c>
    </row>
    <row r="1668" spans="2:2" x14ac:dyDescent="0.3">
      <c r="B1668">
        <v>197400</v>
      </c>
    </row>
    <row r="1669" spans="2:2" x14ac:dyDescent="0.3">
      <c r="B1669">
        <v>36920</v>
      </c>
    </row>
    <row r="1670" spans="2:2" x14ac:dyDescent="0.3">
      <c r="B1670">
        <v>66230</v>
      </c>
    </row>
    <row r="1671" spans="2:2" x14ac:dyDescent="0.3">
      <c r="B1671">
        <v>161240</v>
      </c>
    </row>
    <row r="1672" spans="2:2" x14ac:dyDescent="0.3">
      <c r="B1672">
        <v>25850</v>
      </c>
    </row>
    <row r="1673" spans="2:2" x14ac:dyDescent="0.3">
      <c r="B1673">
        <v>182130</v>
      </c>
    </row>
    <row r="1674" spans="2:2" x14ac:dyDescent="0.3">
      <c r="B1674">
        <v>83800</v>
      </c>
    </row>
    <row r="1675" spans="2:2" x14ac:dyDescent="0.3">
      <c r="B1675">
        <v>29940</v>
      </c>
    </row>
    <row r="1676" spans="2:2" x14ac:dyDescent="0.3">
      <c r="B1676">
        <v>12230</v>
      </c>
    </row>
    <row r="1677" spans="2:2" x14ac:dyDescent="0.3">
      <c r="B1677">
        <v>11180</v>
      </c>
    </row>
    <row r="1678" spans="2:2" x14ac:dyDescent="0.3">
      <c r="B1678">
        <v>26250</v>
      </c>
    </row>
    <row r="1679" spans="2:2" x14ac:dyDescent="0.3">
      <c r="B1679">
        <v>191900</v>
      </c>
    </row>
    <row r="1680" spans="2:2" x14ac:dyDescent="0.3">
      <c r="B1680">
        <v>44900</v>
      </c>
    </row>
    <row r="1681" spans="2:2" x14ac:dyDescent="0.3">
      <c r="B1681">
        <v>35060</v>
      </c>
    </row>
    <row r="1682" spans="2:2" x14ac:dyDescent="0.3">
      <c r="B1682">
        <v>23720</v>
      </c>
    </row>
    <row r="1683" spans="2:2" x14ac:dyDescent="0.3">
      <c r="B1683">
        <v>102310</v>
      </c>
    </row>
    <row r="1684" spans="2:2" x14ac:dyDescent="0.3">
      <c r="B1684">
        <v>28380</v>
      </c>
    </row>
    <row r="1685" spans="2:2" x14ac:dyDescent="0.3">
      <c r="B1685">
        <v>20800</v>
      </c>
    </row>
    <row r="1686" spans="2:2" x14ac:dyDescent="0.3">
      <c r="B1686">
        <v>62090</v>
      </c>
    </row>
    <row r="1687" spans="2:2" x14ac:dyDescent="0.3">
      <c r="B1687">
        <v>171230</v>
      </c>
    </row>
    <row r="1688" spans="2:2" x14ac:dyDescent="0.3">
      <c r="B1688">
        <v>48830</v>
      </c>
    </row>
    <row r="1689" spans="2:2" x14ac:dyDescent="0.3">
      <c r="B1689">
        <v>39040</v>
      </c>
    </row>
    <row r="1690" spans="2:2" x14ac:dyDescent="0.3">
      <c r="B1690">
        <v>98520</v>
      </c>
    </row>
    <row r="1691" spans="2:2" x14ac:dyDescent="0.3">
      <c r="B1691">
        <v>61510</v>
      </c>
    </row>
    <row r="1692" spans="2:2" x14ac:dyDescent="0.3">
      <c r="B1692">
        <v>23020</v>
      </c>
    </row>
    <row r="1693" spans="2:2" x14ac:dyDescent="0.3">
      <c r="B1693">
        <v>191870</v>
      </c>
    </row>
    <row r="1694" spans="2:2" x14ac:dyDescent="0.3">
      <c r="B1694">
        <v>46610</v>
      </c>
    </row>
    <row r="1695" spans="2:2" x14ac:dyDescent="0.3">
      <c r="B1695">
        <v>42490</v>
      </c>
    </row>
    <row r="1696" spans="2:2" x14ac:dyDescent="0.3">
      <c r="B1696">
        <v>140260</v>
      </c>
    </row>
    <row r="1697" spans="2:2" x14ac:dyDescent="0.3">
      <c r="B1697">
        <v>68930</v>
      </c>
    </row>
    <row r="1698" spans="2:2" x14ac:dyDescent="0.3">
      <c r="B1698">
        <v>78980</v>
      </c>
    </row>
    <row r="1699" spans="2:2" x14ac:dyDescent="0.3">
      <c r="B1699">
        <v>134020</v>
      </c>
    </row>
    <row r="1700" spans="2:2" x14ac:dyDescent="0.3">
      <c r="B1700">
        <v>63770</v>
      </c>
    </row>
    <row r="1701" spans="2:2" x14ac:dyDescent="0.3">
      <c r="B1701">
        <v>54290</v>
      </c>
    </row>
    <row r="1702" spans="2:2" x14ac:dyDescent="0.3">
      <c r="B1702">
        <v>26100</v>
      </c>
    </row>
    <row r="1703" spans="2:2" x14ac:dyDescent="0.3">
      <c r="B1703">
        <v>47240</v>
      </c>
    </row>
    <row r="1704" spans="2:2" x14ac:dyDescent="0.3">
      <c r="B1704">
        <v>61790</v>
      </c>
    </row>
    <row r="1705" spans="2:2" x14ac:dyDescent="0.3">
      <c r="B1705">
        <v>61200</v>
      </c>
    </row>
    <row r="1706" spans="2:2" x14ac:dyDescent="0.3">
      <c r="B1706">
        <v>54670</v>
      </c>
    </row>
    <row r="1707" spans="2:2" x14ac:dyDescent="0.3">
      <c r="B1707">
        <v>99980</v>
      </c>
    </row>
    <row r="1708" spans="2:2" x14ac:dyDescent="0.3">
      <c r="B1708">
        <v>109200</v>
      </c>
    </row>
    <row r="1709" spans="2:2" x14ac:dyDescent="0.3">
      <c r="B1709">
        <v>57690</v>
      </c>
    </row>
    <row r="1710" spans="2:2" x14ac:dyDescent="0.3">
      <c r="B1710">
        <v>167990</v>
      </c>
    </row>
    <row r="1711" spans="2:2" x14ac:dyDescent="0.3">
      <c r="B1711">
        <v>29500</v>
      </c>
    </row>
    <row r="1712" spans="2:2" x14ac:dyDescent="0.3">
      <c r="B1712">
        <v>36290</v>
      </c>
    </row>
    <row r="1713" spans="2:2" x14ac:dyDescent="0.3">
      <c r="B1713">
        <v>93620</v>
      </c>
    </row>
    <row r="1714" spans="2:2" x14ac:dyDescent="0.3">
      <c r="B1714">
        <v>32290</v>
      </c>
    </row>
    <row r="1715" spans="2:2" x14ac:dyDescent="0.3">
      <c r="B1715">
        <v>35780</v>
      </c>
    </row>
    <row r="1716" spans="2:2" x14ac:dyDescent="0.3">
      <c r="B1716">
        <v>79880</v>
      </c>
    </row>
    <row r="1717" spans="2:2" x14ac:dyDescent="0.3">
      <c r="B1717">
        <v>147320</v>
      </c>
    </row>
    <row r="1718" spans="2:2" x14ac:dyDescent="0.3">
      <c r="B1718">
        <v>20990</v>
      </c>
    </row>
    <row r="1719" spans="2:2" x14ac:dyDescent="0.3">
      <c r="B1719">
        <v>58100</v>
      </c>
    </row>
    <row r="1720" spans="2:2" x14ac:dyDescent="0.3">
      <c r="B1720">
        <v>56470</v>
      </c>
    </row>
    <row r="1721" spans="2:2" x14ac:dyDescent="0.3">
      <c r="B1721">
        <v>41620</v>
      </c>
    </row>
    <row r="1722" spans="2:2" x14ac:dyDescent="0.3">
      <c r="B1722">
        <v>92040</v>
      </c>
    </row>
    <row r="1723" spans="2:2" x14ac:dyDescent="0.3">
      <c r="B1723">
        <v>21270</v>
      </c>
    </row>
    <row r="1724" spans="2:2" x14ac:dyDescent="0.3">
      <c r="B1724">
        <v>100960</v>
      </c>
    </row>
    <row r="1725" spans="2:2" x14ac:dyDescent="0.3">
      <c r="B1725">
        <v>36460</v>
      </c>
    </row>
    <row r="1726" spans="2:2" x14ac:dyDescent="0.3">
      <c r="B1726">
        <v>108510</v>
      </c>
    </row>
    <row r="1727" spans="2:2" x14ac:dyDescent="0.3">
      <c r="B1727">
        <v>37220</v>
      </c>
    </row>
    <row r="1728" spans="2:2" x14ac:dyDescent="0.3">
      <c r="B1728">
        <v>93800</v>
      </c>
    </row>
    <row r="1729" spans="2:2" x14ac:dyDescent="0.3">
      <c r="B1729">
        <v>54860</v>
      </c>
    </row>
    <row r="1730" spans="2:2" x14ac:dyDescent="0.3">
      <c r="B1730">
        <v>137570</v>
      </c>
    </row>
    <row r="1731" spans="2:2" x14ac:dyDescent="0.3">
      <c r="B1731">
        <v>31620</v>
      </c>
    </row>
    <row r="1732" spans="2:2" x14ac:dyDescent="0.3">
      <c r="B1732">
        <v>23450</v>
      </c>
    </row>
    <row r="1733" spans="2:2" x14ac:dyDescent="0.3">
      <c r="B1733">
        <v>34200</v>
      </c>
    </row>
    <row r="1734" spans="2:2" x14ac:dyDescent="0.3">
      <c r="B1734">
        <v>47590</v>
      </c>
    </row>
    <row r="1735" spans="2:2" x14ac:dyDescent="0.3">
      <c r="B1735">
        <v>170070</v>
      </c>
    </row>
    <row r="1736" spans="2:2" x14ac:dyDescent="0.3">
      <c r="B1736">
        <v>31720</v>
      </c>
    </row>
    <row r="1737" spans="2:2" x14ac:dyDescent="0.3">
      <c r="B1737">
        <v>20640</v>
      </c>
    </row>
    <row r="1738" spans="2:2" x14ac:dyDescent="0.3">
      <c r="B1738">
        <v>47890</v>
      </c>
    </row>
    <row r="1739" spans="2:2" x14ac:dyDescent="0.3">
      <c r="B1739">
        <v>31800</v>
      </c>
    </row>
    <row r="1740" spans="2:2" x14ac:dyDescent="0.3">
      <c r="B1740">
        <v>63880</v>
      </c>
    </row>
    <row r="1741" spans="2:2" x14ac:dyDescent="0.3">
      <c r="B1741">
        <v>112440</v>
      </c>
    </row>
    <row r="1742" spans="2:2" x14ac:dyDescent="0.3">
      <c r="B1742">
        <v>20180</v>
      </c>
    </row>
    <row r="1743" spans="2:2" x14ac:dyDescent="0.3">
      <c r="B1743">
        <v>144110</v>
      </c>
    </row>
    <row r="1744" spans="2:2" x14ac:dyDescent="0.3">
      <c r="B1744">
        <v>23080</v>
      </c>
    </row>
    <row r="1745" spans="2:2" x14ac:dyDescent="0.3">
      <c r="B1745">
        <v>48410</v>
      </c>
    </row>
    <row r="1746" spans="2:2" x14ac:dyDescent="0.3">
      <c r="B1746">
        <v>97150</v>
      </c>
    </row>
    <row r="1747" spans="2:2" x14ac:dyDescent="0.3">
      <c r="B1747">
        <v>43200</v>
      </c>
    </row>
    <row r="1748" spans="2:2" x14ac:dyDescent="0.3">
      <c r="B1748">
        <v>52070</v>
      </c>
    </row>
    <row r="1749" spans="2:2" x14ac:dyDescent="0.3">
      <c r="B1749">
        <v>22960</v>
      </c>
    </row>
    <row r="1750" spans="2:2" x14ac:dyDescent="0.3">
      <c r="B1750">
        <v>40690</v>
      </c>
    </row>
    <row r="1751" spans="2:2" x14ac:dyDescent="0.3">
      <c r="B1751">
        <v>74410</v>
      </c>
    </row>
    <row r="1752" spans="2:2" x14ac:dyDescent="0.3">
      <c r="B1752">
        <v>24510</v>
      </c>
    </row>
    <row r="1753" spans="2:2" x14ac:dyDescent="0.3">
      <c r="B1753">
        <v>24500</v>
      </c>
    </row>
    <row r="1754" spans="2:2" x14ac:dyDescent="0.3">
      <c r="B1754">
        <v>92500</v>
      </c>
    </row>
    <row r="1755" spans="2:2" x14ac:dyDescent="0.3">
      <c r="B1755">
        <v>29720</v>
      </c>
    </row>
    <row r="1756" spans="2:2" x14ac:dyDescent="0.3">
      <c r="B1756">
        <v>99240</v>
      </c>
    </row>
    <row r="1757" spans="2:2" x14ac:dyDescent="0.3">
      <c r="B1757">
        <v>68150</v>
      </c>
    </row>
    <row r="1758" spans="2:2" x14ac:dyDescent="0.3">
      <c r="B1758">
        <v>47230</v>
      </c>
    </row>
    <row r="1759" spans="2:2" x14ac:dyDescent="0.3">
      <c r="B1759">
        <v>193310</v>
      </c>
    </row>
    <row r="1760" spans="2:2" x14ac:dyDescent="0.3">
      <c r="B1760">
        <v>20730</v>
      </c>
    </row>
    <row r="1761" spans="2:2" x14ac:dyDescent="0.3">
      <c r="B1761">
        <v>55620</v>
      </c>
    </row>
    <row r="1762" spans="2:2" x14ac:dyDescent="0.3">
      <c r="B1762">
        <v>196130</v>
      </c>
    </row>
    <row r="1763" spans="2:2" x14ac:dyDescent="0.3">
      <c r="B1763">
        <v>34070</v>
      </c>
    </row>
    <row r="1764" spans="2:2" x14ac:dyDescent="0.3">
      <c r="B1764">
        <v>24080</v>
      </c>
    </row>
    <row r="1765" spans="2:2" x14ac:dyDescent="0.3">
      <c r="B1765">
        <v>28140</v>
      </c>
    </row>
    <row r="1766" spans="2:2" x14ac:dyDescent="0.3">
      <c r="B1766">
        <v>112450</v>
      </c>
    </row>
    <row r="1767" spans="2:2" x14ac:dyDescent="0.3">
      <c r="B1767">
        <v>33120</v>
      </c>
    </row>
    <row r="1768" spans="2:2" x14ac:dyDescent="0.3">
      <c r="B1768">
        <v>53320</v>
      </c>
    </row>
    <row r="1769" spans="2:2" x14ac:dyDescent="0.3">
      <c r="B1769">
        <v>47240</v>
      </c>
    </row>
    <row r="1770" spans="2:2" x14ac:dyDescent="0.3">
      <c r="B1770">
        <v>32110</v>
      </c>
    </row>
    <row r="1771" spans="2:2" x14ac:dyDescent="0.3">
      <c r="B1771">
        <v>53770</v>
      </c>
    </row>
    <row r="1772" spans="2:2" x14ac:dyDescent="0.3">
      <c r="B1772">
        <v>48770</v>
      </c>
    </row>
    <row r="1773" spans="2:2" x14ac:dyDescent="0.3">
      <c r="B1773">
        <v>15690</v>
      </c>
    </row>
    <row r="1774" spans="2:2" x14ac:dyDescent="0.3">
      <c r="B1774">
        <v>196580</v>
      </c>
    </row>
    <row r="1775" spans="2:2" x14ac:dyDescent="0.3">
      <c r="B1775">
        <v>41480</v>
      </c>
    </row>
    <row r="1776" spans="2:2" x14ac:dyDescent="0.3">
      <c r="B1776">
        <v>50420</v>
      </c>
    </row>
    <row r="1777" spans="2:2" x14ac:dyDescent="0.3">
      <c r="B1777">
        <v>35170</v>
      </c>
    </row>
    <row r="1778" spans="2:2" x14ac:dyDescent="0.3">
      <c r="B1778">
        <v>21660</v>
      </c>
    </row>
    <row r="1779" spans="2:2" x14ac:dyDescent="0.3">
      <c r="B1779">
        <v>54330</v>
      </c>
    </row>
    <row r="1780" spans="2:2" x14ac:dyDescent="0.3">
      <c r="B1780">
        <v>20130</v>
      </c>
    </row>
    <row r="1781" spans="2:2" x14ac:dyDescent="0.3">
      <c r="B1781">
        <v>139660</v>
      </c>
    </row>
    <row r="1782" spans="2:2" x14ac:dyDescent="0.3">
      <c r="B1782">
        <v>43740</v>
      </c>
    </row>
    <row r="1783" spans="2:2" x14ac:dyDescent="0.3">
      <c r="B1783">
        <v>41870</v>
      </c>
    </row>
    <row r="1784" spans="2:2" x14ac:dyDescent="0.3">
      <c r="B1784">
        <v>25870</v>
      </c>
    </row>
    <row r="1785" spans="2:2" x14ac:dyDescent="0.3">
      <c r="B1785">
        <v>159720</v>
      </c>
    </row>
    <row r="1786" spans="2:2" x14ac:dyDescent="0.3">
      <c r="B1786">
        <v>70820</v>
      </c>
    </row>
    <row r="1787" spans="2:2" x14ac:dyDescent="0.3">
      <c r="B1787">
        <v>27280</v>
      </c>
    </row>
    <row r="1788" spans="2:2" x14ac:dyDescent="0.3">
      <c r="B1788">
        <v>53470</v>
      </c>
    </row>
    <row r="1789" spans="2:2" x14ac:dyDescent="0.3">
      <c r="B1789">
        <v>39890</v>
      </c>
    </row>
    <row r="1790" spans="2:2" x14ac:dyDescent="0.3">
      <c r="B1790">
        <v>33060</v>
      </c>
    </row>
    <row r="1791" spans="2:2" x14ac:dyDescent="0.3">
      <c r="B1791">
        <v>70050</v>
      </c>
    </row>
    <row r="1792" spans="2:2" x14ac:dyDescent="0.3">
      <c r="B1792">
        <v>26550</v>
      </c>
    </row>
    <row r="1793" spans="2:2" x14ac:dyDescent="0.3">
      <c r="B1793">
        <v>108830</v>
      </c>
    </row>
    <row r="1794" spans="2:2" x14ac:dyDescent="0.3">
      <c r="B1794">
        <v>29290</v>
      </c>
    </row>
    <row r="1795" spans="2:2" x14ac:dyDescent="0.3">
      <c r="B1795">
        <v>107480</v>
      </c>
    </row>
    <row r="1796" spans="2:2" x14ac:dyDescent="0.3">
      <c r="B1796">
        <v>15550</v>
      </c>
    </row>
    <row r="1797" spans="2:2" x14ac:dyDescent="0.3">
      <c r="B1797">
        <v>129360</v>
      </c>
    </row>
    <row r="1798" spans="2:2" x14ac:dyDescent="0.3">
      <c r="B1798">
        <v>23050</v>
      </c>
    </row>
    <row r="1799" spans="2:2" x14ac:dyDescent="0.3">
      <c r="B1799">
        <v>167040</v>
      </c>
    </row>
    <row r="1800" spans="2:2" x14ac:dyDescent="0.3">
      <c r="B1800">
        <v>64300</v>
      </c>
    </row>
    <row r="1801" spans="2:2" x14ac:dyDescent="0.3">
      <c r="B1801">
        <v>55620</v>
      </c>
    </row>
    <row r="1802" spans="2:2" x14ac:dyDescent="0.3">
      <c r="B1802">
        <v>68830</v>
      </c>
    </row>
    <row r="1803" spans="2:2" x14ac:dyDescent="0.3">
      <c r="B1803">
        <v>49780</v>
      </c>
    </row>
    <row r="1804" spans="2:2" x14ac:dyDescent="0.3">
      <c r="B1804">
        <v>67350</v>
      </c>
    </row>
    <row r="1805" spans="2:2" x14ac:dyDescent="0.3">
      <c r="B1805">
        <v>52380</v>
      </c>
    </row>
    <row r="1806" spans="2:2" x14ac:dyDescent="0.3">
      <c r="B1806">
        <v>198330</v>
      </c>
    </row>
    <row r="1807" spans="2:2" x14ac:dyDescent="0.3">
      <c r="B1807">
        <v>21450</v>
      </c>
    </row>
    <row r="1808" spans="2:2" x14ac:dyDescent="0.3">
      <c r="B1808">
        <v>21800</v>
      </c>
    </row>
    <row r="1809" spans="2:2" x14ac:dyDescent="0.3">
      <c r="B1809">
        <v>34450</v>
      </c>
    </row>
    <row r="1810" spans="2:2" x14ac:dyDescent="0.3">
      <c r="B1810">
        <v>62940</v>
      </c>
    </row>
    <row r="1811" spans="2:2" x14ac:dyDescent="0.3">
      <c r="B1811">
        <v>51470</v>
      </c>
    </row>
    <row r="1812" spans="2:2" x14ac:dyDescent="0.3">
      <c r="B1812">
        <v>85640</v>
      </c>
    </row>
    <row r="1813" spans="2:2" x14ac:dyDescent="0.3">
      <c r="B1813">
        <v>24680</v>
      </c>
    </row>
    <row r="1814" spans="2:2" x14ac:dyDescent="0.3">
      <c r="B1814">
        <v>81610</v>
      </c>
    </row>
    <row r="1815" spans="2:2" x14ac:dyDescent="0.3">
      <c r="B1815">
        <v>52940</v>
      </c>
    </row>
    <row r="1816" spans="2:2" x14ac:dyDescent="0.3">
      <c r="B1816">
        <v>27180</v>
      </c>
    </row>
    <row r="1817" spans="2:2" x14ac:dyDescent="0.3">
      <c r="B1817">
        <v>58110</v>
      </c>
    </row>
    <row r="1818" spans="2:2" x14ac:dyDescent="0.3">
      <c r="B1818">
        <v>27660</v>
      </c>
    </row>
    <row r="1819" spans="2:2" x14ac:dyDescent="0.3">
      <c r="B1819">
        <v>37020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77AE2-FDAF-47FD-BCEF-F15A7CFF2992}">
  <dimension ref="A1:S979"/>
  <sheetViews>
    <sheetView topLeftCell="H11" workbookViewId="0">
      <selection activeCell="O39" sqref="O39"/>
    </sheetView>
  </sheetViews>
  <sheetFormatPr defaultRowHeight="14.4" x14ac:dyDescent="0.3"/>
  <cols>
    <col min="1" max="1" width="22.21875" customWidth="1"/>
    <col min="2" max="2" width="15.5546875" customWidth="1"/>
    <col min="3" max="3" width="19" customWidth="1"/>
    <col min="5" max="5" width="24.33203125" customWidth="1"/>
    <col min="6" max="6" width="16.33203125" customWidth="1"/>
    <col min="7" max="7" width="19.44140625" customWidth="1"/>
    <col min="8" max="8" width="14.6640625" customWidth="1"/>
    <col min="9" max="9" width="17.5546875" customWidth="1"/>
    <col min="13" max="13" width="15.33203125" customWidth="1"/>
    <col min="14" max="14" width="14.77734375" customWidth="1"/>
    <col min="16" max="16" width="14.77734375" customWidth="1"/>
    <col min="17" max="17" width="18.33203125" customWidth="1"/>
  </cols>
  <sheetData>
    <row r="1" spans="1:17" x14ac:dyDescent="0.3">
      <c r="A1" t="s">
        <v>28</v>
      </c>
      <c r="B1" t="s">
        <v>40</v>
      </c>
      <c r="C1" t="s">
        <v>43</v>
      </c>
      <c r="D1" t="s">
        <v>47</v>
      </c>
      <c r="E1" t="s">
        <v>45</v>
      </c>
      <c r="F1" t="s">
        <v>42</v>
      </c>
      <c r="G1" t="s">
        <v>34</v>
      </c>
      <c r="H1" t="s">
        <v>38</v>
      </c>
      <c r="I1" t="s">
        <v>46</v>
      </c>
    </row>
    <row r="2" spans="1:17" x14ac:dyDescent="0.3">
      <c r="A2">
        <v>131160</v>
      </c>
      <c r="B2">
        <v>83210</v>
      </c>
      <c r="C2">
        <v>20440</v>
      </c>
      <c r="D2">
        <v>68700</v>
      </c>
      <c r="E2">
        <v>25920</v>
      </c>
      <c r="F2">
        <v>40710</v>
      </c>
      <c r="G2">
        <v>41890</v>
      </c>
      <c r="H2">
        <v>193280</v>
      </c>
      <c r="I2">
        <v>24380</v>
      </c>
    </row>
    <row r="3" spans="1:17" x14ac:dyDescent="0.3">
      <c r="A3">
        <v>53460</v>
      </c>
      <c r="B3">
        <v>96370</v>
      </c>
      <c r="C3">
        <v>134640</v>
      </c>
      <c r="D3">
        <v>162910</v>
      </c>
      <c r="E3">
        <v>89260</v>
      </c>
      <c r="F3">
        <v>29560</v>
      </c>
      <c r="G3">
        <v>57620</v>
      </c>
      <c r="H3">
        <v>23420</v>
      </c>
      <c r="I3">
        <v>46480</v>
      </c>
    </row>
    <row r="4" spans="1:17" x14ac:dyDescent="0.3">
      <c r="A4">
        <v>10810</v>
      </c>
      <c r="B4">
        <v>21050</v>
      </c>
      <c r="C4">
        <v>79910</v>
      </c>
      <c r="D4">
        <v>44480</v>
      </c>
      <c r="E4">
        <v>29360</v>
      </c>
      <c r="F4">
        <v>193920</v>
      </c>
      <c r="G4">
        <v>96670</v>
      </c>
      <c r="H4">
        <v>58130</v>
      </c>
      <c r="I4">
        <v>25870</v>
      </c>
    </row>
    <row r="5" spans="1:17" x14ac:dyDescent="0.3">
      <c r="A5">
        <v>24720</v>
      </c>
      <c r="B5">
        <v>57360</v>
      </c>
      <c r="C5">
        <v>33770</v>
      </c>
      <c r="D5">
        <v>157870</v>
      </c>
      <c r="E5">
        <v>39680</v>
      </c>
      <c r="F5">
        <v>28560</v>
      </c>
      <c r="G5">
        <v>21480</v>
      </c>
      <c r="H5">
        <v>31430</v>
      </c>
      <c r="I5">
        <v>56170</v>
      </c>
      <c r="M5" t="s">
        <v>178</v>
      </c>
    </row>
    <row r="6" spans="1:17" x14ac:dyDescent="0.3">
      <c r="A6">
        <v>59060</v>
      </c>
      <c r="B6">
        <v>28670</v>
      </c>
      <c r="C6">
        <v>42130</v>
      </c>
      <c r="D6">
        <v>97130</v>
      </c>
      <c r="E6">
        <v>73140</v>
      </c>
      <c r="F6">
        <v>41970</v>
      </c>
      <c r="G6">
        <v>67990</v>
      </c>
      <c r="H6">
        <v>55380</v>
      </c>
      <c r="I6">
        <v>39770</v>
      </c>
      <c r="M6" t="s">
        <v>190</v>
      </c>
    </row>
    <row r="7" spans="1:17" x14ac:dyDescent="0.3">
      <c r="A7">
        <v>133480</v>
      </c>
      <c r="B7">
        <v>89380</v>
      </c>
      <c r="C7">
        <v>104470</v>
      </c>
      <c r="D7">
        <v>65000</v>
      </c>
      <c r="E7">
        <v>53990</v>
      </c>
      <c r="F7">
        <v>38860</v>
      </c>
      <c r="G7">
        <v>27050</v>
      </c>
      <c r="H7">
        <v>41270</v>
      </c>
      <c r="I7">
        <v>33750</v>
      </c>
    </row>
    <row r="8" spans="1:17" x14ac:dyDescent="0.3">
      <c r="A8">
        <v>53800</v>
      </c>
      <c r="B8">
        <v>95260</v>
      </c>
      <c r="C8">
        <v>65130</v>
      </c>
      <c r="D8">
        <v>43930</v>
      </c>
      <c r="E8">
        <v>54670</v>
      </c>
      <c r="F8">
        <v>168230</v>
      </c>
      <c r="G8">
        <v>103330</v>
      </c>
      <c r="H8">
        <v>54050</v>
      </c>
      <c r="I8">
        <v>28090</v>
      </c>
    </row>
    <row r="9" spans="1:17" x14ac:dyDescent="0.3">
      <c r="A9">
        <v>86280</v>
      </c>
      <c r="B9">
        <v>29110</v>
      </c>
      <c r="C9">
        <v>15140</v>
      </c>
      <c r="D9">
        <v>81030</v>
      </c>
      <c r="E9">
        <v>178750</v>
      </c>
      <c r="F9">
        <v>66670</v>
      </c>
      <c r="G9">
        <v>68540</v>
      </c>
      <c r="H9">
        <v>46840</v>
      </c>
      <c r="I9">
        <v>29660</v>
      </c>
    </row>
    <row r="10" spans="1:17" x14ac:dyDescent="0.3">
      <c r="A10">
        <v>196360</v>
      </c>
      <c r="B10">
        <v>20140</v>
      </c>
      <c r="C10">
        <v>51540</v>
      </c>
      <c r="D10">
        <v>25440</v>
      </c>
      <c r="E10">
        <v>52040</v>
      </c>
      <c r="F10">
        <v>53430</v>
      </c>
      <c r="G10">
        <v>35910</v>
      </c>
      <c r="H10">
        <v>23350</v>
      </c>
      <c r="I10">
        <v>189470</v>
      </c>
      <c r="M10" t="s">
        <v>134</v>
      </c>
    </row>
    <row r="11" spans="1:17" x14ac:dyDescent="0.3">
      <c r="A11">
        <v>119570</v>
      </c>
      <c r="B11">
        <v>51260</v>
      </c>
      <c r="C11">
        <v>56750</v>
      </c>
      <c r="D11">
        <v>10910</v>
      </c>
      <c r="E11">
        <v>63230</v>
      </c>
      <c r="F11">
        <v>67280</v>
      </c>
      <c r="G11">
        <v>38120</v>
      </c>
      <c r="H11">
        <v>69620</v>
      </c>
      <c r="I11">
        <v>22060</v>
      </c>
    </row>
    <row r="12" spans="1:17" ht="15" thickBot="1" x14ac:dyDescent="0.35">
      <c r="A12">
        <v>28370</v>
      </c>
      <c r="B12">
        <v>86390</v>
      </c>
      <c r="C12">
        <v>23790</v>
      </c>
      <c r="D12">
        <v>28630</v>
      </c>
      <c r="E12">
        <v>37480</v>
      </c>
      <c r="F12">
        <v>66520</v>
      </c>
      <c r="G12">
        <v>63840</v>
      </c>
      <c r="H12">
        <v>85780</v>
      </c>
      <c r="I12">
        <v>22930</v>
      </c>
      <c r="M12" t="s">
        <v>135</v>
      </c>
    </row>
    <row r="13" spans="1:17" x14ac:dyDescent="0.3">
      <c r="A13">
        <v>24360</v>
      </c>
      <c r="B13">
        <v>30720</v>
      </c>
      <c r="C13">
        <v>27060</v>
      </c>
      <c r="D13">
        <v>55610</v>
      </c>
      <c r="E13">
        <v>86330</v>
      </c>
      <c r="F13">
        <v>20010</v>
      </c>
      <c r="G13">
        <v>99070</v>
      </c>
      <c r="H13">
        <v>132250</v>
      </c>
      <c r="I13">
        <v>61620</v>
      </c>
      <c r="M13" s="19" t="s">
        <v>136</v>
      </c>
      <c r="N13" s="19" t="s">
        <v>62</v>
      </c>
      <c r="O13" s="19" t="s">
        <v>61</v>
      </c>
      <c r="P13" s="19" t="s">
        <v>137</v>
      </c>
      <c r="Q13" s="19" t="s">
        <v>133</v>
      </c>
    </row>
    <row r="14" spans="1:17" x14ac:dyDescent="0.3">
      <c r="A14">
        <v>88370</v>
      </c>
      <c r="B14">
        <v>35640</v>
      </c>
      <c r="C14">
        <v>42840</v>
      </c>
      <c r="D14">
        <v>28580</v>
      </c>
      <c r="E14">
        <v>54100</v>
      </c>
      <c r="F14">
        <v>61420</v>
      </c>
      <c r="G14">
        <v>28040</v>
      </c>
      <c r="H14">
        <v>35400</v>
      </c>
      <c r="I14">
        <v>62200</v>
      </c>
      <c r="M14" s="17" t="s">
        <v>150</v>
      </c>
      <c r="N14" s="17">
        <v>393</v>
      </c>
      <c r="O14" s="17">
        <v>23966610</v>
      </c>
      <c r="P14" s="17">
        <v>60983.740458015265</v>
      </c>
      <c r="Q14" s="17">
        <v>1767218881.1263435</v>
      </c>
    </row>
    <row r="15" spans="1:17" x14ac:dyDescent="0.3">
      <c r="A15">
        <v>26930</v>
      </c>
      <c r="B15">
        <v>68040</v>
      </c>
      <c r="C15">
        <v>65830</v>
      </c>
      <c r="D15">
        <v>28970</v>
      </c>
      <c r="E15">
        <v>22690</v>
      </c>
      <c r="F15">
        <v>26610</v>
      </c>
      <c r="G15">
        <v>24390</v>
      </c>
      <c r="H15">
        <v>196650</v>
      </c>
      <c r="I15">
        <v>44240</v>
      </c>
      <c r="M15" s="17" t="s">
        <v>151</v>
      </c>
      <c r="N15" s="17">
        <v>156</v>
      </c>
      <c r="O15" s="17">
        <v>9130380</v>
      </c>
      <c r="P15" s="17">
        <v>58528.076923076922</v>
      </c>
      <c r="Q15" s="17">
        <v>1687612382.084367</v>
      </c>
    </row>
    <row r="16" spans="1:17" x14ac:dyDescent="0.3">
      <c r="A16">
        <v>29350</v>
      </c>
      <c r="B16">
        <v>66960</v>
      </c>
      <c r="C16">
        <v>54870</v>
      </c>
      <c r="D16">
        <v>59680</v>
      </c>
      <c r="E16">
        <v>194310</v>
      </c>
      <c r="F16">
        <v>32980</v>
      </c>
      <c r="G16">
        <v>47740</v>
      </c>
      <c r="H16">
        <v>56730</v>
      </c>
      <c r="I16">
        <v>103120</v>
      </c>
      <c r="M16" s="17" t="s">
        <v>152</v>
      </c>
      <c r="N16" s="17">
        <v>777</v>
      </c>
      <c r="O16" s="17">
        <v>51526020</v>
      </c>
      <c r="P16" s="17">
        <v>66314.054054054053</v>
      </c>
      <c r="Q16" s="17">
        <v>2338742984.7032595</v>
      </c>
    </row>
    <row r="17" spans="1:19" x14ac:dyDescent="0.3">
      <c r="A17">
        <v>68250</v>
      </c>
      <c r="B17">
        <v>88650</v>
      </c>
      <c r="C17">
        <v>68340</v>
      </c>
      <c r="D17">
        <v>75100</v>
      </c>
      <c r="E17">
        <v>135700</v>
      </c>
      <c r="F17">
        <v>102480</v>
      </c>
      <c r="G17">
        <v>39020</v>
      </c>
      <c r="H17">
        <v>171740</v>
      </c>
      <c r="I17">
        <v>72950</v>
      </c>
      <c r="M17" s="17" t="s">
        <v>187</v>
      </c>
      <c r="N17" s="17">
        <v>306</v>
      </c>
      <c r="O17" s="17">
        <v>19399140</v>
      </c>
      <c r="P17" s="17">
        <v>63395.882352941175</v>
      </c>
      <c r="Q17" s="17">
        <v>2046884361.3500481</v>
      </c>
    </row>
    <row r="18" spans="1:19" x14ac:dyDescent="0.3">
      <c r="A18">
        <v>34190</v>
      </c>
      <c r="B18">
        <v>59400</v>
      </c>
      <c r="C18">
        <v>51510</v>
      </c>
      <c r="D18">
        <v>110310</v>
      </c>
      <c r="E18">
        <v>26700</v>
      </c>
      <c r="F18">
        <v>34410</v>
      </c>
      <c r="G18">
        <v>26620</v>
      </c>
      <c r="H18">
        <v>39780</v>
      </c>
      <c r="I18">
        <v>30580</v>
      </c>
      <c r="M18" s="17" t="s">
        <v>188</v>
      </c>
      <c r="N18" s="17">
        <v>435</v>
      </c>
      <c r="O18" s="17">
        <v>30094920</v>
      </c>
      <c r="P18" s="17">
        <v>69183.724137931029</v>
      </c>
      <c r="Q18" s="17">
        <v>2062828907.7578261</v>
      </c>
    </row>
    <row r="19" spans="1:19" x14ac:dyDescent="0.3">
      <c r="A19">
        <v>30220</v>
      </c>
      <c r="B19">
        <v>30720</v>
      </c>
      <c r="C19">
        <v>21330</v>
      </c>
      <c r="D19">
        <v>47870</v>
      </c>
      <c r="E19">
        <v>24260</v>
      </c>
      <c r="F19">
        <v>59930</v>
      </c>
      <c r="G19">
        <v>20620</v>
      </c>
      <c r="H19">
        <v>98540</v>
      </c>
      <c r="I19">
        <v>11020</v>
      </c>
      <c r="M19" s="17" t="s">
        <v>189</v>
      </c>
      <c r="N19" s="17">
        <v>240</v>
      </c>
      <c r="O19" s="17">
        <v>15713550</v>
      </c>
      <c r="P19" s="17">
        <v>65473.125</v>
      </c>
      <c r="Q19" s="17">
        <v>2178039074.2939329</v>
      </c>
    </row>
    <row r="20" spans="1:19" x14ac:dyDescent="0.3">
      <c r="A20">
        <v>41570</v>
      </c>
      <c r="B20">
        <v>65450</v>
      </c>
      <c r="C20">
        <v>24320</v>
      </c>
      <c r="D20">
        <v>57720</v>
      </c>
      <c r="E20">
        <v>26450</v>
      </c>
      <c r="F20">
        <v>27740</v>
      </c>
      <c r="G20">
        <v>47880</v>
      </c>
      <c r="H20">
        <v>50870</v>
      </c>
      <c r="I20">
        <v>190330</v>
      </c>
      <c r="M20" s="17" t="s">
        <v>192</v>
      </c>
      <c r="N20" s="17">
        <v>876</v>
      </c>
      <c r="O20" s="17">
        <v>56918700</v>
      </c>
      <c r="P20" s="17">
        <v>64975.684931506847</v>
      </c>
      <c r="Q20" s="17">
        <v>2449606606.501761</v>
      </c>
    </row>
    <row r="21" spans="1:19" x14ac:dyDescent="0.3">
      <c r="A21">
        <v>76370</v>
      </c>
      <c r="B21">
        <v>21760</v>
      </c>
      <c r="C21">
        <v>30650</v>
      </c>
      <c r="D21">
        <v>22690</v>
      </c>
      <c r="E21">
        <v>45680</v>
      </c>
      <c r="F21">
        <v>14830</v>
      </c>
      <c r="G21">
        <v>29330</v>
      </c>
      <c r="H21">
        <v>50030</v>
      </c>
      <c r="I21">
        <v>20890</v>
      </c>
      <c r="M21" s="17" t="s">
        <v>193</v>
      </c>
      <c r="N21" s="17">
        <v>978</v>
      </c>
      <c r="O21" s="17">
        <v>63752580</v>
      </c>
      <c r="P21" s="17">
        <v>65186.687116564419</v>
      </c>
      <c r="Q21" s="17">
        <v>2115317610.7126486</v>
      </c>
    </row>
    <row r="22" spans="1:19" ht="15" thickBot="1" x14ac:dyDescent="0.35">
      <c r="A22">
        <v>64990</v>
      </c>
      <c r="B22">
        <v>190450</v>
      </c>
      <c r="C22">
        <v>98880</v>
      </c>
      <c r="D22">
        <v>98840</v>
      </c>
      <c r="E22">
        <v>54540</v>
      </c>
      <c r="F22">
        <v>56050</v>
      </c>
      <c r="G22">
        <v>50330</v>
      </c>
      <c r="H22">
        <v>23670</v>
      </c>
      <c r="I22">
        <v>121850</v>
      </c>
      <c r="M22" s="18" t="s">
        <v>194</v>
      </c>
      <c r="N22" s="18">
        <v>249</v>
      </c>
      <c r="O22" s="18">
        <v>16277370</v>
      </c>
      <c r="P22" s="18">
        <v>65370.963855421687</v>
      </c>
      <c r="Q22" s="18">
        <v>2927149223.2607851</v>
      </c>
    </row>
    <row r="23" spans="1:19" x14ac:dyDescent="0.3">
      <c r="A23">
        <v>27030</v>
      </c>
      <c r="B23">
        <v>21150</v>
      </c>
      <c r="C23">
        <v>53730</v>
      </c>
      <c r="D23">
        <v>33880</v>
      </c>
      <c r="E23">
        <v>100960</v>
      </c>
      <c r="F23">
        <v>108550</v>
      </c>
      <c r="G23">
        <v>23070</v>
      </c>
      <c r="H23">
        <v>41050</v>
      </c>
      <c r="I23">
        <v>192020</v>
      </c>
    </row>
    <row r="24" spans="1:19" x14ac:dyDescent="0.3">
      <c r="A24">
        <v>25010</v>
      </c>
      <c r="B24">
        <v>31610</v>
      </c>
      <c r="C24">
        <v>104480</v>
      </c>
      <c r="D24">
        <v>96190</v>
      </c>
      <c r="E24">
        <v>43250</v>
      </c>
      <c r="F24">
        <v>65530</v>
      </c>
      <c r="G24">
        <v>55070</v>
      </c>
      <c r="H24">
        <v>96790</v>
      </c>
      <c r="I24">
        <v>49070</v>
      </c>
    </row>
    <row r="25" spans="1:19" ht="15" thickBot="1" x14ac:dyDescent="0.35">
      <c r="A25">
        <v>49990</v>
      </c>
      <c r="B25">
        <v>14200</v>
      </c>
      <c r="C25">
        <v>26470</v>
      </c>
      <c r="D25">
        <v>20420</v>
      </c>
      <c r="E25">
        <v>72600</v>
      </c>
      <c r="F25">
        <v>190680</v>
      </c>
      <c r="G25">
        <v>22260</v>
      </c>
      <c r="H25">
        <v>133410</v>
      </c>
      <c r="I25">
        <v>12000</v>
      </c>
      <c r="M25" t="s">
        <v>138</v>
      </c>
    </row>
    <row r="26" spans="1:19" x14ac:dyDescent="0.3">
      <c r="A26">
        <v>138720</v>
      </c>
      <c r="B26">
        <v>56610</v>
      </c>
      <c r="C26">
        <v>56770</v>
      </c>
      <c r="D26">
        <v>29260</v>
      </c>
      <c r="E26">
        <v>28350</v>
      </c>
      <c r="F26">
        <v>100480</v>
      </c>
      <c r="G26">
        <v>57470</v>
      </c>
      <c r="H26">
        <v>44400</v>
      </c>
      <c r="I26">
        <v>64100</v>
      </c>
      <c r="M26" s="19" t="s">
        <v>139</v>
      </c>
      <c r="N26" s="19" t="s">
        <v>140</v>
      </c>
      <c r="O26" s="19" t="s">
        <v>141</v>
      </c>
      <c r="P26" s="19" t="s">
        <v>142</v>
      </c>
      <c r="Q26" s="19" t="s">
        <v>143</v>
      </c>
      <c r="R26" s="19" t="s">
        <v>144</v>
      </c>
      <c r="S26" s="19" t="s">
        <v>145</v>
      </c>
    </row>
    <row r="27" spans="1:19" x14ac:dyDescent="0.3">
      <c r="A27">
        <v>51630</v>
      </c>
      <c r="B27">
        <v>44780</v>
      </c>
      <c r="C27">
        <v>20080</v>
      </c>
      <c r="D27">
        <v>28890</v>
      </c>
      <c r="E27">
        <v>169590</v>
      </c>
      <c r="F27">
        <v>194360</v>
      </c>
      <c r="G27">
        <v>47710</v>
      </c>
      <c r="H27">
        <v>46170</v>
      </c>
      <c r="I27">
        <v>52100</v>
      </c>
      <c r="M27" s="17" t="s">
        <v>146</v>
      </c>
      <c r="N27" s="17">
        <v>22735326004.974609</v>
      </c>
      <c r="O27" s="17">
        <v>8</v>
      </c>
      <c r="P27" s="17">
        <v>2841915750.6218262</v>
      </c>
      <c r="Q27" s="17">
        <v>1.2834134569993818</v>
      </c>
      <c r="R27" s="20">
        <v>0.2470939392051795</v>
      </c>
      <c r="S27" s="17">
        <v>1.940508767740118</v>
      </c>
    </row>
    <row r="28" spans="1:19" x14ac:dyDescent="0.3">
      <c r="A28">
        <v>60740</v>
      </c>
      <c r="B28">
        <v>125040</v>
      </c>
      <c r="C28">
        <v>44400</v>
      </c>
      <c r="D28">
        <v>16750</v>
      </c>
      <c r="E28">
        <v>61460</v>
      </c>
      <c r="F28">
        <v>54150</v>
      </c>
      <c r="G28">
        <v>191610</v>
      </c>
      <c r="H28">
        <v>21870</v>
      </c>
      <c r="I28">
        <v>61180</v>
      </c>
      <c r="M28" s="17" t="s">
        <v>147</v>
      </c>
      <c r="N28" s="17">
        <v>97453171854</v>
      </c>
      <c r="O28" s="17">
        <v>4401</v>
      </c>
      <c r="P28" s="17">
        <v>2214341555.422225</v>
      </c>
      <c r="Q28" s="17"/>
      <c r="R28" s="17"/>
      <c r="S28" s="17"/>
    </row>
    <row r="29" spans="1:19" x14ac:dyDescent="0.3">
      <c r="A29">
        <v>47390</v>
      </c>
      <c r="B29">
        <v>38160</v>
      </c>
      <c r="C29">
        <v>26600</v>
      </c>
      <c r="D29">
        <v>63470</v>
      </c>
      <c r="E29">
        <v>61720</v>
      </c>
      <c r="F29">
        <v>96130</v>
      </c>
      <c r="G29">
        <v>21440</v>
      </c>
      <c r="H29">
        <v>30670</v>
      </c>
      <c r="I29">
        <v>34520</v>
      </c>
      <c r="M29" s="17"/>
      <c r="N29" s="17"/>
      <c r="O29" s="17"/>
      <c r="P29" s="17"/>
      <c r="Q29" s="17"/>
      <c r="R29" s="17"/>
      <c r="S29" s="17"/>
    </row>
    <row r="30" spans="1:19" ht="15" thickBot="1" x14ac:dyDescent="0.35">
      <c r="A30">
        <v>27200</v>
      </c>
      <c r="B30">
        <v>75960</v>
      </c>
      <c r="C30">
        <v>188800</v>
      </c>
      <c r="D30">
        <v>33460</v>
      </c>
      <c r="E30">
        <v>65670</v>
      </c>
      <c r="F30">
        <v>52570</v>
      </c>
      <c r="G30">
        <v>28100</v>
      </c>
      <c r="H30">
        <v>53210</v>
      </c>
      <c r="I30">
        <v>143360</v>
      </c>
      <c r="M30" s="18" t="s">
        <v>148</v>
      </c>
      <c r="N30" s="18">
        <v>9768052511</v>
      </c>
      <c r="O30" s="18">
        <v>4409</v>
      </c>
      <c r="P30" s="18"/>
      <c r="Q30" s="18"/>
      <c r="R30" s="18"/>
      <c r="S30" s="18"/>
    </row>
    <row r="31" spans="1:19" x14ac:dyDescent="0.3">
      <c r="A31">
        <v>89980</v>
      </c>
      <c r="B31">
        <v>84120</v>
      </c>
      <c r="C31">
        <v>23390</v>
      </c>
      <c r="D31">
        <v>94190</v>
      </c>
      <c r="E31">
        <v>92080</v>
      </c>
      <c r="F31">
        <v>26960</v>
      </c>
      <c r="G31">
        <v>29910</v>
      </c>
      <c r="H31">
        <v>50980</v>
      </c>
      <c r="I31">
        <v>132120</v>
      </c>
    </row>
    <row r="32" spans="1:19" x14ac:dyDescent="0.3">
      <c r="A32">
        <v>61320</v>
      </c>
      <c r="B32">
        <v>46800</v>
      </c>
      <c r="C32">
        <v>67120</v>
      </c>
      <c r="D32">
        <v>86860</v>
      </c>
      <c r="E32">
        <v>45590</v>
      </c>
      <c r="F32">
        <v>53040</v>
      </c>
      <c r="G32">
        <v>11290</v>
      </c>
      <c r="H32">
        <v>24060</v>
      </c>
      <c r="I32">
        <v>26540</v>
      </c>
    </row>
    <row r="33" spans="1:14" x14ac:dyDescent="0.3">
      <c r="A33">
        <v>20880</v>
      </c>
      <c r="B33">
        <v>37080</v>
      </c>
      <c r="C33">
        <v>54060</v>
      </c>
      <c r="D33">
        <v>135910</v>
      </c>
      <c r="E33">
        <v>81890</v>
      </c>
      <c r="F33">
        <v>43060</v>
      </c>
      <c r="G33">
        <v>43320</v>
      </c>
      <c r="H33">
        <v>41080</v>
      </c>
      <c r="I33">
        <v>45560</v>
      </c>
      <c r="M33" t="s">
        <v>82</v>
      </c>
      <c r="N33">
        <v>0.05</v>
      </c>
    </row>
    <row r="34" spans="1:14" x14ac:dyDescent="0.3">
      <c r="A34">
        <v>25000</v>
      </c>
      <c r="B34">
        <v>27820</v>
      </c>
      <c r="C34">
        <v>24390</v>
      </c>
      <c r="D34">
        <v>39200</v>
      </c>
      <c r="E34">
        <v>29420</v>
      </c>
      <c r="F34">
        <v>83920</v>
      </c>
      <c r="G34">
        <v>27820</v>
      </c>
      <c r="H34">
        <v>132060</v>
      </c>
      <c r="I34">
        <v>195660</v>
      </c>
    </row>
    <row r="35" spans="1:14" x14ac:dyDescent="0.3">
      <c r="A35">
        <v>31400</v>
      </c>
      <c r="B35">
        <v>42440</v>
      </c>
      <c r="C35">
        <v>37850</v>
      </c>
      <c r="D35">
        <v>32300</v>
      </c>
      <c r="E35">
        <v>59020</v>
      </c>
      <c r="F35">
        <v>40310</v>
      </c>
      <c r="G35">
        <v>48780</v>
      </c>
      <c r="H35">
        <v>49070</v>
      </c>
      <c r="I35">
        <v>29830</v>
      </c>
      <c r="M35" t="s">
        <v>195</v>
      </c>
    </row>
    <row r="36" spans="1:14" x14ac:dyDescent="0.3">
      <c r="A36">
        <v>187220</v>
      </c>
      <c r="B36">
        <v>23290</v>
      </c>
      <c r="C36">
        <v>108540</v>
      </c>
      <c r="D36">
        <v>69290</v>
      </c>
      <c r="E36">
        <v>171810</v>
      </c>
      <c r="F36">
        <v>105270</v>
      </c>
      <c r="G36">
        <v>104220</v>
      </c>
      <c r="H36">
        <v>34820</v>
      </c>
      <c r="I36">
        <v>74910</v>
      </c>
    </row>
    <row r="37" spans="1:14" x14ac:dyDescent="0.3">
      <c r="A37">
        <v>167920</v>
      </c>
      <c r="B37">
        <v>108800</v>
      </c>
      <c r="C37">
        <v>25710</v>
      </c>
      <c r="D37">
        <v>75470</v>
      </c>
      <c r="E37">
        <v>22380</v>
      </c>
      <c r="F37">
        <v>40890</v>
      </c>
      <c r="G37">
        <v>137440</v>
      </c>
      <c r="H37">
        <v>23800</v>
      </c>
      <c r="I37">
        <v>21270</v>
      </c>
      <c r="M37" s="11" t="s">
        <v>95</v>
      </c>
      <c r="N37" s="11"/>
    </row>
    <row r="38" spans="1:14" x14ac:dyDescent="0.3">
      <c r="A38">
        <v>66730</v>
      </c>
      <c r="B38">
        <v>22070</v>
      </c>
      <c r="C38">
        <v>59930</v>
      </c>
      <c r="D38">
        <v>57750</v>
      </c>
      <c r="E38">
        <v>43190</v>
      </c>
      <c r="F38">
        <v>27730</v>
      </c>
      <c r="G38">
        <v>17900</v>
      </c>
      <c r="H38">
        <v>76440</v>
      </c>
      <c r="I38">
        <v>28860</v>
      </c>
    </row>
    <row r="39" spans="1:14" x14ac:dyDescent="0.3">
      <c r="A39">
        <v>106090</v>
      </c>
      <c r="B39">
        <v>41150</v>
      </c>
      <c r="C39">
        <v>20900</v>
      </c>
      <c r="D39">
        <v>29760</v>
      </c>
      <c r="E39">
        <v>38150</v>
      </c>
      <c r="F39">
        <v>26590</v>
      </c>
      <c r="G39">
        <v>51310</v>
      </c>
      <c r="H39">
        <v>48500</v>
      </c>
      <c r="I39">
        <v>20330</v>
      </c>
      <c r="M39" t="s">
        <v>196</v>
      </c>
    </row>
    <row r="40" spans="1:14" x14ac:dyDescent="0.3">
      <c r="A40">
        <v>22670</v>
      </c>
      <c r="B40">
        <v>27810</v>
      </c>
      <c r="C40">
        <v>30680</v>
      </c>
      <c r="D40">
        <v>52530</v>
      </c>
      <c r="E40">
        <v>76390</v>
      </c>
      <c r="F40">
        <v>81200</v>
      </c>
      <c r="G40">
        <v>63060</v>
      </c>
      <c r="H40">
        <v>56890</v>
      </c>
      <c r="I40">
        <v>76250</v>
      </c>
    </row>
    <row r="41" spans="1:14" x14ac:dyDescent="0.3">
      <c r="A41">
        <v>24360</v>
      </c>
      <c r="B41">
        <v>68120</v>
      </c>
      <c r="C41">
        <v>52370</v>
      </c>
      <c r="D41">
        <v>60910</v>
      </c>
      <c r="E41">
        <v>99810</v>
      </c>
      <c r="F41">
        <v>46470</v>
      </c>
      <c r="G41">
        <v>29770</v>
      </c>
      <c r="H41">
        <v>120310</v>
      </c>
      <c r="I41">
        <v>42580</v>
      </c>
    </row>
    <row r="42" spans="1:14" x14ac:dyDescent="0.3">
      <c r="A42">
        <v>109380</v>
      </c>
      <c r="B42">
        <v>180610</v>
      </c>
      <c r="C42">
        <v>99800</v>
      </c>
      <c r="D42">
        <v>17020</v>
      </c>
      <c r="E42">
        <v>44650</v>
      </c>
      <c r="F42">
        <v>191890</v>
      </c>
      <c r="G42">
        <v>40250</v>
      </c>
      <c r="H42">
        <v>53900</v>
      </c>
      <c r="I42">
        <v>192460</v>
      </c>
    </row>
    <row r="43" spans="1:14" x14ac:dyDescent="0.3">
      <c r="A43">
        <v>27940</v>
      </c>
      <c r="B43">
        <v>23620</v>
      </c>
      <c r="C43">
        <v>12320</v>
      </c>
      <c r="D43">
        <v>48590</v>
      </c>
      <c r="E43">
        <v>52490</v>
      </c>
      <c r="F43">
        <v>61420</v>
      </c>
      <c r="G43">
        <v>99360</v>
      </c>
      <c r="H43">
        <v>44040</v>
      </c>
      <c r="I43">
        <v>68770</v>
      </c>
    </row>
    <row r="44" spans="1:14" x14ac:dyDescent="0.3">
      <c r="A44">
        <v>40000</v>
      </c>
      <c r="B44">
        <v>132470</v>
      </c>
      <c r="C44">
        <v>20860</v>
      </c>
      <c r="D44">
        <v>55770</v>
      </c>
      <c r="E44">
        <v>34850</v>
      </c>
      <c r="F44">
        <v>63970</v>
      </c>
      <c r="G44">
        <v>99910</v>
      </c>
      <c r="H44">
        <v>29090</v>
      </c>
      <c r="I44">
        <v>23660</v>
      </c>
    </row>
    <row r="45" spans="1:14" x14ac:dyDescent="0.3">
      <c r="A45">
        <v>118490</v>
      </c>
      <c r="B45">
        <v>31620</v>
      </c>
      <c r="C45">
        <v>53760</v>
      </c>
      <c r="D45">
        <v>64470</v>
      </c>
      <c r="E45">
        <v>32100</v>
      </c>
      <c r="F45">
        <v>47750</v>
      </c>
      <c r="G45">
        <v>51300</v>
      </c>
      <c r="H45">
        <v>34680</v>
      </c>
      <c r="I45">
        <v>107610</v>
      </c>
    </row>
    <row r="46" spans="1:14" x14ac:dyDescent="0.3">
      <c r="A46">
        <v>20700</v>
      </c>
      <c r="B46">
        <v>29090</v>
      </c>
      <c r="C46">
        <v>23410</v>
      </c>
      <c r="D46">
        <v>66460</v>
      </c>
      <c r="E46">
        <v>119960</v>
      </c>
      <c r="F46">
        <v>27950</v>
      </c>
      <c r="G46">
        <v>154270</v>
      </c>
      <c r="H46">
        <v>41930</v>
      </c>
      <c r="I46">
        <v>24040</v>
      </c>
    </row>
    <row r="47" spans="1:14" x14ac:dyDescent="0.3">
      <c r="A47">
        <v>56050</v>
      </c>
      <c r="B47">
        <v>31800</v>
      </c>
      <c r="C47">
        <v>40110</v>
      </c>
      <c r="D47">
        <v>68040</v>
      </c>
      <c r="E47">
        <v>135250</v>
      </c>
      <c r="F47">
        <v>32940</v>
      </c>
      <c r="G47">
        <v>39440</v>
      </c>
      <c r="H47">
        <v>20280</v>
      </c>
      <c r="I47">
        <v>135820</v>
      </c>
    </row>
    <row r="48" spans="1:14" x14ac:dyDescent="0.3">
      <c r="A48">
        <v>80200</v>
      </c>
      <c r="B48">
        <v>160320</v>
      </c>
      <c r="C48">
        <v>195450</v>
      </c>
      <c r="D48">
        <v>22970</v>
      </c>
      <c r="E48">
        <v>24780</v>
      </c>
      <c r="F48">
        <v>21210</v>
      </c>
      <c r="G48">
        <v>190940</v>
      </c>
      <c r="H48">
        <v>40110</v>
      </c>
      <c r="I48">
        <v>42400</v>
      </c>
    </row>
    <row r="49" spans="1:9" x14ac:dyDescent="0.3">
      <c r="A49">
        <v>89430</v>
      </c>
      <c r="B49">
        <v>22960</v>
      </c>
      <c r="C49">
        <v>134580</v>
      </c>
      <c r="D49">
        <v>30570</v>
      </c>
      <c r="E49">
        <v>52280</v>
      </c>
      <c r="F49">
        <v>24790</v>
      </c>
      <c r="G49">
        <v>39190</v>
      </c>
      <c r="H49">
        <v>34070</v>
      </c>
      <c r="I49">
        <v>47770</v>
      </c>
    </row>
    <row r="50" spans="1:9" x14ac:dyDescent="0.3">
      <c r="A50">
        <v>74570</v>
      </c>
      <c r="B50">
        <v>40690</v>
      </c>
      <c r="C50">
        <v>90690</v>
      </c>
      <c r="D50">
        <v>26860</v>
      </c>
      <c r="E50">
        <v>29040</v>
      </c>
      <c r="F50">
        <v>36330</v>
      </c>
      <c r="G50">
        <v>22930</v>
      </c>
      <c r="H50">
        <v>119940</v>
      </c>
      <c r="I50">
        <v>71190</v>
      </c>
    </row>
    <row r="51" spans="1:9" x14ac:dyDescent="0.3">
      <c r="A51">
        <v>67550</v>
      </c>
      <c r="B51">
        <v>33060</v>
      </c>
      <c r="C51">
        <v>24060</v>
      </c>
      <c r="D51">
        <v>116910</v>
      </c>
      <c r="E51">
        <v>104960</v>
      </c>
      <c r="F51">
        <v>26840</v>
      </c>
      <c r="G51">
        <v>53810</v>
      </c>
      <c r="H51">
        <v>29600</v>
      </c>
      <c r="I51">
        <v>25960</v>
      </c>
    </row>
    <row r="52" spans="1:9" x14ac:dyDescent="0.3">
      <c r="A52">
        <v>22130</v>
      </c>
      <c r="B52">
        <v>68830</v>
      </c>
      <c r="C52">
        <v>21940</v>
      </c>
      <c r="D52">
        <v>51600</v>
      </c>
      <c r="E52">
        <v>166590</v>
      </c>
      <c r="F52">
        <v>108450</v>
      </c>
      <c r="G52">
        <v>59150</v>
      </c>
      <c r="H52">
        <v>24960</v>
      </c>
      <c r="I52">
        <v>55930</v>
      </c>
    </row>
    <row r="53" spans="1:9" x14ac:dyDescent="0.3">
      <c r="A53">
        <v>22010</v>
      </c>
      <c r="B53">
        <v>35390</v>
      </c>
      <c r="C53">
        <v>54730</v>
      </c>
      <c r="D53">
        <v>49360</v>
      </c>
      <c r="E53">
        <v>34480</v>
      </c>
      <c r="F53">
        <v>54720</v>
      </c>
      <c r="G53">
        <v>187400</v>
      </c>
      <c r="H53">
        <v>64650</v>
      </c>
      <c r="I53">
        <v>104450</v>
      </c>
    </row>
    <row r="54" spans="1:9" x14ac:dyDescent="0.3">
      <c r="A54">
        <v>65400</v>
      </c>
      <c r="B54">
        <v>83210</v>
      </c>
      <c r="C54">
        <v>28590</v>
      </c>
      <c r="D54">
        <v>23420</v>
      </c>
      <c r="E54">
        <v>45230</v>
      </c>
      <c r="F54">
        <v>133200</v>
      </c>
      <c r="G54">
        <v>147560</v>
      </c>
      <c r="H54">
        <v>26830</v>
      </c>
      <c r="I54">
        <v>121690</v>
      </c>
    </row>
    <row r="55" spans="1:9" x14ac:dyDescent="0.3">
      <c r="A55">
        <v>42600</v>
      </c>
      <c r="B55">
        <v>96370</v>
      </c>
      <c r="C55">
        <v>53290</v>
      </c>
      <c r="D55">
        <v>23140</v>
      </c>
      <c r="E55">
        <v>28860</v>
      </c>
      <c r="F55">
        <v>29420</v>
      </c>
      <c r="G55">
        <v>30380</v>
      </c>
      <c r="H55">
        <v>19510</v>
      </c>
      <c r="I55">
        <v>42720</v>
      </c>
    </row>
    <row r="56" spans="1:9" x14ac:dyDescent="0.3">
      <c r="A56">
        <v>57150</v>
      </c>
      <c r="B56">
        <v>21050</v>
      </c>
      <c r="C56">
        <v>135490</v>
      </c>
      <c r="D56">
        <v>25590</v>
      </c>
      <c r="E56">
        <v>34080</v>
      </c>
      <c r="F56">
        <v>88230</v>
      </c>
      <c r="G56">
        <v>132450</v>
      </c>
      <c r="H56">
        <v>87260</v>
      </c>
      <c r="I56">
        <v>29360</v>
      </c>
    </row>
    <row r="57" spans="1:9" x14ac:dyDescent="0.3">
      <c r="A57">
        <v>44490</v>
      </c>
      <c r="B57">
        <v>57360</v>
      </c>
      <c r="C57">
        <v>29560</v>
      </c>
      <c r="D57">
        <v>105520</v>
      </c>
      <c r="E57">
        <v>99500</v>
      </c>
      <c r="F57">
        <v>95820</v>
      </c>
      <c r="G57">
        <v>23220</v>
      </c>
      <c r="H57">
        <v>40140</v>
      </c>
      <c r="I57">
        <v>186060</v>
      </c>
    </row>
    <row r="58" spans="1:9" x14ac:dyDescent="0.3">
      <c r="A58">
        <v>32020</v>
      </c>
      <c r="B58">
        <v>28670</v>
      </c>
      <c r="C58">
        <v>48090</v>
      </c>
      <c r="D58">
        <v>40140</v>
      </c>
      <c r="E58">
        <v>74060</v>
      </c>
      <c r="F58">
        <v>25390</v>
      </c>
      <c r="G58">
        <v>20750</v>
      </c>
      <c r="H58">
        <v>97240</v>
      </c>
      <c r="I58">
        <v>27430</v>
      </c>
    </row>
    <row r="59" spans="1:9" x14ac:dyDescent="0.3">
      <c r="A59">
        <v>178610</v>
      </c>
      <c r="B59">
        <v>89380</v>
      </c>
      <c r="C59">
        <v>181720</v>
      </c>
      <c r="D59">
        <v>22590</v>
      </c>
      <c r="E59">
        <v>109320</v>
      </c>
      <c r="F59">
        <v>43230</v>
      </c>
      <c r="G59">
        <v>41520</v>
      </c>
      <c r="H59">
        <v>43120</v>
      </c>
      <c r="I59">
        <v>36920</v>
      </c>
    </row>
    <row r="60" spans="1:9" x14ac:dyDescent="0.3">
      <c r="A60">
        <v>98240</v>
      </c>
      <c r="B60">
        <v>95260</v>
      </c>
      <c r="C60">
        <v>57440</v>
      </c>
      <c r="D60">
        <v>46780</v>
      </c>
      <c r="E60">
        <v>23400</v>
      </c>
      <c r="F60">
        <v>36000</v>
      </c>
      <c r="G60">
        <v>135030</v>
      </c>
      <c r="H60">
        <v>136640</v>
      </c>
      <c r="I60">
        <v>188240</v>
      </c>
    </row>
    <row r="61" spans="1:9" x14ac:dyDescent="0.3">
      <c r="A61">
        <v>48050</v>
      </c>
      <c r="B61">
        <v>29110</v>
      </c>
      <c r="C61">
        <v>28710</v>
      </c>
      <c r="D61">
        <v>25190</v>
      </c>
      <c r="E61">
        <v>83810</v>
      </c>
      <c r="F61">
        <v>45390</v>
      </c>
      <c r="G61">
        <v>54410</v>
      </c>
      <c r="H61">
        <v>50210</v>
      </c>
      <c r="I61">
        <v>21540</v>
      </c>
    </row>
    <row r="62" spans="1:9" x14ac:dyDescent="0.3">
      <c r="A62">
        <v>98240</v>
      </c>
      <c r="B62">
        <v>20140</v>
      </c>
      <c r="C62">
        <v>74280</v>
      </c>
      <c r="D62">
        <v>131940</v>
      </c>
      <c r="E62">
        <v>26910</v>
      </c>
      <c r="F62">
        <v>197400</v>
      </c>
      <c r="G62">
        <v>20730</v>
      </c>
      <c r="H62">
        <v>102390</v>
      </c>
      <c r="I62">
        <v>44900</v>
      </c>
    </row>
    <row r="63" spans="1:9" x14ac:dyDescent="0.3">
      <c r="A63">
        <v>27250</v>
      </c>
      <c r="B63">
        <v>51260</v>
      </c>
      <c r="C63">
        <v>26130</v>
      </c>
      <c r="D63">
        <v>22700</v>
      </c>
      <c r="E63">
        <v>77250</v>
      </c>
      <c r="F63">
        <v>187890</v>
      </c>
      <c r="G63">
        <v>74840</v>
      </c>
      <c r="H63">
        <v>52090</v>
      </c>
      <c r="I63">
        <v>171230</v>
      </c>
    </row>
    <row r="64" spans="1:9" x14ac:dyDescent="0.3">
      <c r="A64">
        <v>34470</v>
      </c>
      <c r="B64">
        <v>86390</v>
      </c>
      <c r="C64">
        <v>49630</v>
      </c>
      <c r="D64">
        <v>173990</v>
      </c>
      <c r="E64">
        <v>40280</v>
      </c>
      <c r="F64">
        <v>33390</v>
      </c>
      <c r="G64">
        <v>173280</v>
      </c>
      <c r="H64">
        <v>106730</v>
      </c>
      <c r="I64">
        <v>23720</v>
      </c>
    </row>
    <row r="65" spans="1:9" x14ac:dyDescent="0.3">
      <c r="A65">
        <v>55610</v>
      </c>
      <c r="B65">
        <v>30720</v>
      </c>
      <c r="C65">
        <v>25230</v>
      </c>
      <c r="D65">
        <v>41630</v>
      </c>
      <c r="E65">
        <v>53960</v>
      </c>
      <c r="F65">
        <v>50710</v>
      </c>
      <c r="G65">
        <v>45050</v>
      </c>
      <c r="H65">
        <v>50100</v>
      </c>
      <c r="I65">
        <v>48830</v>
      </c>
    </row>
    <row r="66" spans="1:9" x14ac:dyDescent="0.3">
      <c r="A66">
        <v>111590</v>
      </c>
      <c r="B66">
        <v>35640</v>
      </c>
      <c r="C66">
        <v>46680</v>
      </c>
      <c r="D66">
        <v>137260</v>
      </c>
      <c r="E66">
        <v>67960</v>
      </c>
      <c r="F66">
        <v>20290</v>
      </c>
      <c r="G66">
        <v>195370</v>
      </c>
      <c r="H66">
        <v>42210</v>
      </c>
      <c r="I66">
        <v>26100</v>
      </c>
    </row>
    <row r="67" spans="1:9" x14ac:dyDescent="0.3">
      <c r="A67">
        <v>104750</v>
      </c>
      <c r="B67">
        <v>68040</v>
      </c>
      <c r="C67">
        <v>23480</v>
      </c>
      <c r="D67">
        <v>40250</v>
      </c>
      <c r="E67">
        <v>43350</v>
      </c>
      <c r="F67">
        <v>47240</v>
      </c>
      <c r="G67">
        <v>23680</v>
      </c>
      <c r="H67">
        <v>188440</v>
      </c>
      <c r="I67">
        <v>29960</v>
      </c>
    </row>
    <row r="68" spans="1:9" x14ac:dyDescent="0.3">
      <c r="A68">
        <v>54050</v>
      </c>
      <c r="B68">
        <v>66960</v>
      </c>
      <c r="C68">
        <v>199260</v>
      </c>
      <c r="D68">
        <v>97250</v>
      </c>
      <c r="E68">
        <v>59800</v>
      </c>
      <c r="F68">
        <v>100960</v>
      </c>
      <c r="G68">
        <v>106500</v>
      </c>
      <c r="H68">
        <v>116310</v>
      </c>
      <c r="I68">
        <v>39040</v>
      </c>
    </row>
    <row r="69" spans="1:9" x14ac:dyDescent="0.3">
      <c r="A69">
        <v>27590</v>
      </c>
      <c r="B69">
        <v>88650</v>
      </c>
      <c r="C69">
        <v>24510</v>
      </c>
      <c r="D69">
        <v>20070</v>
      </c>
      <c r="E69">
        <v>43810</v>
      </c>
      <c r="F69">
        <v>74460</v>
      </c>
      <c r="G69">
        <v>34520</v>
      </c>
      <c r="H69">
        <v>97380</v>
      </c>
      <c r="I69">
        <v>75530</v>
      </c>
    </row>
    <row r="70" spans="1:9" x14ac:dyDescent="0.3">
      <c r="A70">
        <v>23420</v>
      </c>
      <c r="B70">
        <v>59400</v>
      </c>
      <c r="C70">
        <v>50060</v>
      </c>
      <c r="D70">
        <v>66940</v>
      </c>
      <c r="E70">
        <v>43820</v>
      </c>
      <c r="F70">
        <v>54860</v>
      </c>
      <c r="G70">
        <v>43170</v>
      </c>
      <c r="H70">
        <v>49410</v>
      </c>
      <c r="I70">
        <v>20660</v>
      </c>
    </row>
    <row r="71" spans="1:9" x14ac:dyDescent="0.3">
      <c r="A71">
        <v>75870</v>
      </c>
      <c r="B71">
        <v>30720</v>
      </c>
      <c r="C71">
        <v>42570</v>
      </c>
      <c r="D71">
        <v>40330</v>
      </c>
      <c r="E71">
        <v>21430</v>
      </c>
      <c r="F71">
        <v>12740</v>
      </c>
      <c r="G71">
        <v>26320</v>
      </c>
      <c r="H71">
        <v>42000</v>
      </c>
      <c r="I71">
        <v>40840</v>
      </c>
    </row>
    <row r="72" spans="1:9" x14ac:dyDescent="0.3">
      <c r="A72">
        <v>25530</v>
      </c>
      <c r="B72">
        <v>65450</v>
      </c>
      <c r="C72">
        <v>104530</v>
      </c>
      <c r="D72">
        <v>44200</v>
      </c>
      <c r="E72">
        <v>138260</v>
      </c>
      <c r="F72">
        <v>49000</v>
      </c>
      <c r="G72">
        <v>23060</v>
      </c>
      <c r="H72">
        <v>32040</v>
      </c>
      <c r="I72">
        <v>48410</v>
      </c>
    </row>
    <row r="73" spans="1:9" x14ac:dyDescent="0.3">
      <c r="A73">
        <v>25150</v>
      </c>
      <c r="B73">
        <v>21760</v>
      </c>
      <c r="C73">
        <v>22880</v>
      </c>
      <c r="D73">
        <v>199430</v>
      </c>
      <c r="E73">
        <v>28180</v>
      </c>
      <c r="F73">
        <v>21320</v>
      </c>
      <c r="G73">
        <v>23230</v>
      </c>
      <c r="H73">
        <v>22310</v>
      </c>
      <c r="I73">
        <v>43200</v>
      </c>
    </row>
    <row r="74" spans="1:9" x14ac:dyDescent="0.3">
      <c r="A74">
        <v>109030</v>
      </c>
      <c r="B74">
        <v>190450</v>
      </c>
      <c r="C74">
        <v>23110</v>
      </c>
      <c r="D74">
        <v>44770</v>
      </c>
      <c r="E74">
        <v>106850</v>
      </c>
      <c r="F74">
        <v>82370</v>
      </c>
      <c r="G74">
        <v>94390</v>
      </c>
      <c r="H74">
        <v>20240</v>
      </c>
      <c r="I74">
        <v>63920</v>
      </c>
    </row>
    <row r="75" spans="1:9" x14ac:dyDescent="0.3">
      <c r="A75">
        <v>45370</v>
      </c>
      <c r="B75">
        <v>21150</v>
      </c>
      <c r="C75">
        <v>36900</v>
      </c>
      <c r="D75">
        <v>28530</v>
      </c>
      <c r="E75">
        <v>31620</v>
      </c>
      <c r="F75">
        <v>41480</v>
      </c>
      <c r="G75">
        <v>39290</v>
      </c>
      <c r="H75">
        <v>27130</v>
      </c>
      <c r="I75">
        <v>24500</v>
      </c>
    </row>
    <row r="76" spans="1:9" x14ac:dyDescent="0.3">
      <c r="A76">
        <v>76420</v>
      </c>
      <c r="B76">
        <v>31610</v>
      </c>
      <c r="C76">
        <v>59160</v>
      </c>
      <c r="D76">
        <v>178560</v>
      </c>
      <c r="E76">
        <v>65240</v>
      </c>
      <c r="F76">
        <v>50420</v>
      </c>
      <c r="G76">
        <v>27560</v>
      </c>
      <c r="H76">
        <v>25660</v>
      </c>
      <c r="I76">
        <v>20610</v>
      </c>
    </row>
    <row r="77" spans="1:9" x14ac:dyDescent="0.3">
      <c r="A77">
        <v>69490</v>
      </c>
      <c r="B77">
        <v>14200</v>
      </c>
      <c r="C77">
        <v>52650</v>
      </c>
      <c r="D77">
        <v>31960</v>
      </c>
      <c r="E77">
        <v>28990</v>
      </c>
      <c r="F77">
        <v>80080</v>
      </c>
      <c r="G77">
        <v>95470</v>
      </c>
      <c r="H77">
        <v>30380</v>
      </c>
      <c r="I77">
        <v>193310</v>
      </c>
    </row>
    <row r="78" spans="1:9" x14ac:dyDescent="0.3">
      <c r="A78">
        <v>23210</v>
      </c>
      <c r="B78">
        <v>56610</v>
      </c>
      <c r="C78">
        <v>42980</v>
      </c>
      <c r="D78">
        <v>62720</v>
      </c>
      <c r="E78">
        <v>52310</v>
      </c>
      <c r="F78">
        <v>55050</v>
      </c>
      <c r="G78">
        <v>199990</v>
      </c>
      <c r="H78">
        <v>23250</v>
      </c>
      <c r="I78">
        <v>50630</v>
      </c>
    </row>
    <row r="79" spans="1:9" x14ac:dyDescent="0.3">
      <c r="A79">
        <v>174440</v>
      </c>
      <c r="B79">
        <v>44780</v>
      </c>
      <c r="C79">
        <v>27410</v>
      </c>
      <c r="D79">
        <v>103770</v>
      </c>
      <c r="E79">
        <v>23560</v>
      </c>
      <c r="F79">
        <v>108830</v>
      </c>
      <c r="G79">
        <v>62610</v>
      </c>
      <c r="H79">
        <v>44500</v>
      </c>
      <c r="I79">
        <v>190490</v>
      </c>
    </row>
    <row r="80" spans="1:9" x14ac:dyDescent="0.3">
      <c r="A80">
        <v>24040</v>
      </c>
      <c r="B80">
        <v>125040</v>
      </c>
      <c r="C80">
        <v>84740</v>
      </c>
      <c r="D80">
        <v>187110</v>
      </c>
      <c r="E80">
        <v>52040</v>
      </c>
      <c r="F80">
        <v>22750</v>
      </c>
      <c r="G80">
        <v>23280</v>
      </c>
      <c r="H80">
        <v>137340</v>
      </c>
      <c r="I80">
        <v>27280</v>
      </c>
    </row>
    <row r="81" spans="1:9" x14ac:dyDescent="0.3">
      <c r="A81">
        <v>10510</v>
      </c>
      <c r="B81">
        <v>38160</v>
      </c>
      <c r="C81">
        <v>124900</v>
      </c>
      <c r="D81">
        <v>29940</v>
      </c>
      <c r="E81">
        <v>27780</v>
      </c>
      <c r="F81">
        <v>81610</v>
      </c>
      <c r="G81">
        <v>20580</v>
      </c>
      <c r="H81">
        <v>22790</v>
      </c>
      <c r="I81">
        <v>25700</v>
      </c>
    </row>
    <row r="82" spans="1:9" x14ac:dyDescent="0.3">
      <c r="A82">
        <v>114160</v>
      </c>
      <c r="B82">
        <v>75960</v>
      </c>
      <c r="C82">
        <v>23890</v>
      </c>
      <c r="D82">
        <v>44440</v>
      </c>
      <c r="E82">
        <v>58550</v>
      </c>
      <c r="F82">
        <v>40710</v>
      </c>
      <c r="G82">
        <v>26220</v>
      </c>
      <c r="H82">
        <v>44250</v>
      </c>
      <c r="I82">
        <v>35370</v>
      </c>
    </row>
    <row r="83" spans="1:9" x14ac:dyDescent="0.3">
      <c r="A83">
        <v>63850</v>
      </c>
      <c r="B83">
        <v>84120</v>
      </c>
      <c r="C83">
        <v>27070</v>
      </c>
      <c r="D83">
        <v>62090</v>
      </c>
      <c r="E83">
        <v>67250</v>
      </c>
      <c r="F83">
        <v>29560</v>
      </c>
      <c r="G83">
        <v>21770</v>
      </c>
      <c r="H83">
        <v>21530</v>
      </c>
      <c r="I83">
        <v>29740</v>
      </c>
    </row>
    <row r="84" spans="1:9" x14ac:dyDescent="0.3">
      <c r="A84">
        <v>68610</v>
      </c>
      <c r="B84">
        <v>46800</v>
      </c>
      <c r="C84">
        <v>37300</v>
      </c>
      <c r="D84">
        <v>39040</v>
      </c>
      <c r="E84">
        <v>103250</v>
      </c>
      <c r="F84">
        <v>193920</v>
      </c>
      <c r="G84">
        <v>192320</v>
      </c>
      <c r="H84">
        <v>48760</v>
      </c>
      <c r="I84">
        <v>58110</v>
      </c>
    </row>
    <row r="85" spans="1:9" x14ac:dyDescent="0.3">
      <c r="A85">
        <v>63470</v>
      </c>
      <c r="B85">
        <v>37080</v>
      </c>
      <c r="C85">
        <v>136750</v>
      </c>
      <c r="D85">
        <v>63770</v>
      </c>
      <c r="E85">
        <v>46010</v>
      </c>
      <c r="F85">
        <v>28560</v>
      </c>
      <c r="G85">
        <v>195170</v>
      </c>
      <c r="H85">
        <v>93960</v>
      </c>
      <c r="I85">
        <v>24380</v>
      </c>
    </row>
    <row r="86" spans="1:9" x14ac:dyDescent="0.3">
      <c r="A86">
        <v>21770</v>
      </c>
      <c r="B86">
        <v>27820</v>
      </c>
      <c r="C86">
        <v>29110</v>
      </c>
      <c r="D86">
        <v>46140</v>
      </c>
      <c r="E86">
        <v>139730</v>
      </c>
      <c r="F86">
        <v>41970</v>
      </c>
      <c r="G86">
        <v>160640</v>
      </c>
      <c r="H86">
        <v>104000</v>
      </c>
      <c r="I86">
        <v>46480</v>
      </c>
    </row>
    <row r="87" spans="1:9" x14ac:dyDescent="0.3">
      <c r="A87">
        <v>23230</v>
      </c>
      <c r="B87">
        <v>42440</v>
      </c>
      <c r="C87">
        <v>34790</v>
      </c>
      <c r="D87">
        <v>35780</v>
      </c>
      <c r="E87">
        <v>23800</v>
      </c>
      <c r="F87">
        <v>38860</v>
      </c>
      <c r="G87">
        <v>39310</v>
      </c>
      <c r="H87">
        <v>26570</v>
      </c>
      <c r="I87">
        <v>25870</v>
      </c>
    </row>
    <row r="88" spans="1:9" x14ac:dyDescent="0.3">
      <c r="A88">
        <v>176650</v>
      </c>
      <c r="B88">
        <v>23290</v>
      </c>
      <c r="C88">
        <v>168720</v>
      </c>
      <c r="D88">
        <v>92780</v>
      </c>
      <c r="E88">
        <v>83960</v>
      </c>
      <c r="F88">
        <v>168230</v>
      </c>
      <c r="G88">
        <v>23400</v>
      </c>
      <c r="H88">
        <v>59140</v>
      </c>
      <c r="I88">
        <v>56170</v>
      </c>
    </row>
    <row r="89" spans="1:9" x14ac:dyDescent="0.3">
      <c r="A89">
        <v>29790</v>
      </c>
      <c r="B89">
        <v>108800</v>
      </c>
      <c r="C89">
        <v>136030</v>
      </c>
      <c r="D89">
        <v>32940</v>
      </c>
      <c r="E89">
        <v>33760</v>
      </c>
      <c r="F89">
        <v>66670</v>
      </c>
      <c r="G89">
        <v>48980</v>
      </c>
      <c r="H89">
        <v>43450</v>
      </c>
      <c r="I89">
        <v>39770</v>
      </c>
    </row>
    <row r="90" spans="1:9" x14ac:dyDescent="0.3">
      <c r="A90">
        <v>174650</v>
      </c>
      <c r="B90">
        <v>22070</v>
      </c>
      <c r="C90">
        <v>186650</v>
      </c>
      <c r="D90">
        <v>21090</v>
      </c>
      <c r="E90">
        <v>103220</v>
      </c>
      <c r="F90">
        <v>53430</v>
      </c>
      <c r="G90">
        <v>25930</v>
      </c>
      <c r="H90">
        <v>27930</v>
      </c>
      <c r="I90">
        <v>33750</v>
      </c>
    </row>
    <row r="91" spans="1:9" x14ac:dyDescent="0.3">
      <c r="A91">
        <v>20700</v>
      </c>
      <c r="B91">
        <v>41150</v>
      </c>
      <c r="C91">
        <v>44850</v>
      </c>
      <c r="D91">
        <v>24040</v>
      </c>
      <c r="E91">
        <v>109760</v>
      </c>
      <c r="F91">
        <v>67280</v>
      </c>
      <c r="G91">
        <v>55820</v>
      </c>
      <c r="H91">
        <v>79180</v>
      </c>
      <c r="I91">
        <v>28090</v>
      </c>
    </row>
    <row r="92" spans="1:9" x14ac:dyDescent="0.3">
      <c r="A92">
        <v>27910</v>
      </c>
      <c r="B92">
        <v>27810</v>
      </c>
      <c r="C92">
        <v>23260</v>
      </c>
      <c r="D92">
        <v>164370</v>
      </c>
      <c r="E92">
        <v>104820</v>
      </c>
      <c r="F92">
        <v>66520</v>
      </c>
      <c r="G92">
        <v>63970</v>
      </c>
      <c r="H92">
        <v>87890</v>
      </c>
      <c r="I92">
        <v>29660</v>
      </c>
    </row>
    <row r="93" spans="1:9" x14ac:dyDescent="0.3">
      <c r="A93">
        <v>51550</v>
      </c>
      <c r="B93">
        <v>68120</v>
      </c>
      <c r="C93">
        <v>36880</v>
      </c>
      <c r="D93">
        <v>57690</v>
      </c>
      <c r="E93">
        <v>25140</v>
      </c>
      <c r="F93">
        <v>20010</v>
      </c>
      <c r="G93">
        <v>175840</v>
      </c>
      <c r="H93">
        <v>32120</v>
      </c>
      <c r="I93">
        <v>189470</v>
      </c>
    </row>
    <row r="94" spans="1:9" x14ac:dyDescent="0.3">
      <c r="A94">
        <v>30330</v>
      </c>
      <c r="B94">
        <v>180610</v>
      </c>
      <c r="C94">
        <v>170680</v>
      </c>
      <c r="D94">
        <v>53320</v>
      </c>
      <c r="E94">
        <v>57310</v>
      </c>
      <c r="F94">
        <v>61420</v>
      </c>
      <c r="G94">
        <v>47410</v>
      </c>
      <c r="H94">
        <v>22320</v>
      </c>
      <c r="I94">
        <v>22060</v>
      </c>
    </row>
    <row r="95" spans="1:9" x14ac:dyDescent="0.3">
      <c r="A95">
        <v>49980</v>
      </c>
      <c r="B95">
        <v>23620</v>
      </c>
      <c r="C95">
        <v>139640</v>
      </c>
      <c r="D95">
        <v>15690</v>
      </c>
      <c r="E95">
        <v>134990</v>
      </c>
      <c r="F95">
        <v>26610</v>
      </c>
      <c r="G95">
        <v>23730</v>
      </c>
      <c r="H95">
        <v>33190</v>
      </c>
      <c r="I95">
        <v>22930</v>
      </c>
    </row>
    <row r="96" spans="1:9" x14ac:dyDescent="0.3">
      <c r="A96">
        <v>102520</v>
      </c>
      <c r="B96">
        <v>132470</v>
      </c>
      <c r="C96">
        <v>52380</v>
      </c>
      <c r="D96">
        <v>174260</v>
      </c>
      <c r="E96">
        <v>53460</v>
      </c>
      <c r="F96">
        <v>32980</v>
      </c>
      <c r="G96">
        <v>58280</v>
      </c>
      <c r="H96">
        <v>59570</v>
      </c>
      <c r="I96">
        <v>61620</v>
      </c>
    </row>
    <row r="97" spans="1:9" x14ac:dyDescent="0.3">
      <c r="A97">
        <v>25170</v>
      </c>
      <c r="B97">
        <v>31620</v>
      </c>
      <c r="C97">
        <v>99850</v>
      </c>
      <c r="D97">
        <v>25870</v>
      </c>
      <c r="E97">
        <v>25520</v>
      </c>
      <c r="F97">
        <v>102480</v>
      </c>
      <c r="G97">
        <v>56740</v>
      </c>
      <c r="H97">
        <v>64340</v>
      </c>
      <c r="I97">
        <v>62200</v>
      </c>
    </row>
    <row r="98" spans="1:9" x14ac:dyDescent="0.3">
      <c r="A98">
        <v>83800</v>
      </c>
      <c r="B98">
        <v>29090</v>
      </c>
      <c r="C98">
        <v>36970</v>
      </c>
      <c r="D98">
        <v>53680</v>
      </c>
      <c r="E98">
        <v>64740</v>
      </c>
      <c r="F98">
        <v>34410</v>
      </c>
      <c r="G98">
        <v>120610</v>
      </c>
      <c r="H98">
        <v>69310</v>
      </c>
      <c r="I98">
        <v>44240</v>
      </c>
    </row>
    <row r="99" spans="1:9" x14ac:dyDescent="0.3">
      <c r="A99">
        <v>135770</v>
      </c>
      <c r="B99">
        <v>31800</v>
      </c>
      <c r="C99">
        <v>67810</v>
      </c>
      <c r="D99">
        <v>39890</v>
      </c>
      <c r="E99">
        <v>22100</v>
      </c>
      <c r="F99">
        <v>59930</v>
      </c>
      <c r="G99">
        <v>56600</v>
      </c>
      <c r="H99">
        <v>27230</v>
      </c>
      <c r="I99">
        <v>103120</v>
      </c>
    </row>
    <row r="100" spans="1:9" x14ac:dyDescent="0.3">
      <c r="A100">
        <v>46950</v>
      </c>
      <c r="B100">
        <v>160320</v>
      </c>
      <c r="C100">
        <v>96990</v>
      </c>
      <c r="D100">
        <v>44010</v>
      </c>
      <c r="E100">
        <v>73790</v>
      </c>
      <c r="F100">
        <v>27740</v>
      </c>
      <c r="G100">
        <v>48210</v>
      </c>
      <c r="H100">
        <v>66440</v>
      </c>
      <c r="I100">
        <v>72950</v>
      </c>
    </row>
    <row r="101" spans="1:9" x14ac:dyDescent="0.3">
      <c r="A101">
        <v>23020</v>
      </c>
      <c r="B101">
        <v>22960</v>
      </c>
      <c r="C101">
        <v>28510</v>
      </c>
      <c r="D101">
        <v>198330</v>
      </c>
      <c r="E101">
        <v>20110</v>
      </c>
      <c r="F101">
        <v>14830</v>
      </c>
      <c r="G101">
        <v>26950</v>
      </c>
      <c r="H101">
        <v>134960</v>
      </c>
      <c r="I101">
        <v>30580</v>
      </c>
    </row>
    <row r="102" spans="1:9" x14ac:dyDescent="0.3">
      <c r="A102">
        <v>23870</v>
      </c>
      <c r="B102">
        <v>40690</v>
      </c>
      <c r="C102">
        <v>109650</v>
      </c>
      <c r="D102">
        <v>83460</v>
      </c>
      <c r="E102">
        <v>177790</v>
      </c>
      <c r="F102">
        <v>56050</v>
      </c>
      <c r="G102">
        <v>49410</v>
      </c>
      <c r="H102">
        <v>65020</v>
      </c>
      <c r="I102">
        <v>11020</v>
      </c>
    </row>
    <row r="103" spans="1:9" x14ac:dyDescent="0.3">
      <c r="A103">
        <v>78980</v>
      </c>
      <c r="B103">
        <v>33060</v>
      </c>
      <c r="C103">
        <v>24760</v>
      </c>
      <c r="D103">
        <v>51470</v>
      </c>
      <c r="E103">
        <v>51710</v>
      </c>
      <c r="F103">
        <v>108550</v>
      </c>
      <c r="G103">
        <v>50550</v>
      </c>
      <c r="H103">
        <v>191440</v>
      </c>
      <c r="I103">
        <v>190330</v>
      </c>
    </row>
    <row r="104" spans="1:9" x14ac:dyDescent="0.3">
      <c r="A104">
        <v>16110</v>
      </c>
      <c r="B104">
        <v>68830</v>
      </c>
      <c r="C104">
        <v>31020</v>
      </c>
      <c r="D104">
        <v>68700</v>
      </c>
      <c r="E104">
        <v>182130</v>
      </c>
      <c r="F104">
        <v>65530</v>
      </c>
      <c r="G104">
        <v>192720</v>
      </c>
      <c r="H104">
        <v>45540</v>
      </c>
      <c r="I104">
        <v>20890</v>
      </c>
    </row>
    <row r="105" spans="1:9" x14ac:dyDescent="0.3">
      <c r="A105">
        <v>109200</v>
      </c>
      <c r="B105">
        <v>35390</v>
      </c>
      <c r="C105">
        <v>22850</v>
      </c>
      <c r="D105">
        <v>162910</v>
      </c>
      <c r="E105">
        <v>26250</v>
      </c>
      <c r="F105">
        <v>190680</v>
      </c>
      <c r="G105">
        <v>63470</v>
      </c>
      <c r="H105">
        <v>57450</v>
      </c>
      <c r="I105">
        <v>121850</v>
      </c>
    </row>
    <row r="106" spans="1:9" x14ac:dyDescent="0.3">
      <c r="A106">
        <v>40810</v>
      </c>
      <c r="B106">
        <v>83210</v>
      </c>
      <c r="C106">
        <v>30340</v>
      </c>
      <c r="D106">
        <v>44480</v>
      </c>
      <c r="E106">
        <v>45340</v>
      </c>
      <c r="F106">
        <v>100480</v>
      </c>
      <c r="G106">
        <v>115100</v>
      </c>
      <c r="H106">
        <v>33100</v>
      </c>
      <c r="I106">
        <v>192020</v>
      </c>
    </row>
    <row r="107" spans="1:9" x14ac:dyDescent="0.3">
      <c r="A107">
        <v>23940</v>
      </c>
      <c r="B107">
        <v>96370</v>
      </c>
      <c r="C107">
        <v>25760</v>
      </c>
      <c r="D107">
        <v>157870</v>
      </c>
      <c r="E107">
        <v>178610</v>
      </c>
      <c r="F107">
        <v>194360</v>
      </c>
      <c r="G107">
        <v>82680</v>
      </c>
      <c r="H107">
        <v>27890</v>
      </c>
      <c r="I107">
        <v>49070</v>
      </c>
    </row>
    <row r="108" spans="1:9" x14ac:dyDescent="0.3">
      <c r="A108">
        <v>29500</v>
      </c>
      <c r="B108">
        <v>21050</v>
      </c>
      <c r="C108">
        <v>22580</v>
      </c>
      <c r="D108">
        <v>97130</v>
      </c>
      <c r="E108">
        <v>53630</v>
      </c>
      <c r="F108">
        <v>54150</v>
      </c>
      <c r="G108">
        <v>60320</v>
      </c>
      <c r="H108">
        <v>54820</v>
      </c>
      <c r="I108">
        <v>12000</v>
      </c>
    </row>
    <row r="109" spans="1:9" x14ac:dyDescent="0.3">
      <c r="A109">
        <v>29960</v>
      </c>
      <c r="B109">
        <v>57360</v>
      </c>
      <c r="C109">
        <v>22180</v>
      </c>
      <c r="D109">
        <v>65000</v>
      </c>
      <c r="E109">
        <v>27850</v>
      </c>
      <c r="F109">
        <v>96130</v>
      </c>
      <c r="G109">
        <v>159920</v>
      </c>
      <c r="H109">
        <v>160150</v>
      </c>
      <c r="I109">
        <v>64100</v>
      </c>
    </row>
    <row r="110" spans="1:9" x14ac:dyDescent="0.3">
      <c r="A110">
        <v>41620</v>
      </c>
      <c r="B110">
        <v>28670</v>
      </c>
      <c r="C110">
        <v>191970</v>
      </c>
      <c r="D110">
        <v>43930</v>
      </c>
      <c r="E110">
        <v>61790</v>
      </c>
      <c r="F110">
        <v>52570</v>
      </c>
      <c r="G110">
        <v>46490</v>
      </c>
      <c r="H110">
        <v>54840</v>
      </c>
      <c r="I110">
        <v>52100</v>
      </c>
    </row>
    <row r="111" spans="1:9" x14ac:dyDescent="0.3">
      <c r="A111">
        <v>47590</v>
      </c>
      <c r="B111">
        <v>89380</v>
      </c>
      <c r="C111">
        <v>180410</v>
      </c>
      <c r="D111">
        <v>81030</v>
      </c>
      <c r="E111">
        <v>32290</v>
      </c>
      <c r="F111">
        <v>26960</v>
      </c>
      <c r="G111">
        <v>47360</v>
      </c>
      <c r="H111">
        <v>118780</v>
      </c>
      <c r="I111">
        <v>61180</v>
      </c>
    </row>
    <row r="112" spans="1:9" x14ac:dyDescent="0.3">
      <c r="A112">
        <v>31720</v>
      </c>
      <c r="B112">
        <v>95260</v>
      </c>
      <c r="C112">
        <v>27680</v>
      </c>
      <c r="D112">
        <v>25440</v>
      </c>
      <c r="E112">
        <v>58100</v>
      </c>
      <c r="F112">
        <v>53040</v>
      </c>
      <c r="G112">
        <v>52960</v>
      </c>
      <c r="H112">
        <v>24550</v>
      </c>
      <c r="I112">
        <v>34520</v>
      </c>
    </row>
    <row r="113" spans="1:9" x14ac:dyDescent="0.3">
      <c r="A113">
        <v>101240</v>
      </c>
      <c r="B113">
        <v>29110</v>
      </c>
      <c r="C113">
        <v>76320</v>
      </c>
      <c r="D113">
        <v>10910</v>
      </c>
      <c r="E113">
        <v>44000</v>
      </c>
      <c r="F113">
        <v>43060</v>
      </c>
      <c r="G113">
        <v>26100</v>
      </c>
      <c r="H113">
        <v>34640</v>
      </c>
      <c r="I113">
        <v>143360</v>
      </c>
    </row>
    <row r="114" spans="1:9" x14ac:dyDescent="0.3">
      <c r="A114">
        <v>60770</v>
      </c>
      <c r="B114">
        <v>20140</v>
      </c>
      <c r="C114">
        <v>99800</v>
      </c>
      <c r="D114">
        <v>28630</v>
      </c>
      <c r="E114">
        <v>37220</v>
      </c>
      <c r="F114">
        <v>83920</v>
      </c>
      <c r="G114">
        <v>27160</v>
      </c>
      <c r="H114">
        <v>46820</v>
      </c>
      <c r="I114">
        <v>132120</v>
      </c>
    </row>
    <row r="115" spans="1:9" x14ac:dyDescent="0.3">
      <c r="A115">
        <v>54840</v>
      </c>
      <c r="B115">
        <v>51260</v>
      </c>
      <c r="C115">
        <v>168350</v>
      </c>
      <c r="D115">
        <v>55610</v>
      </c>
      <c r="E115">
        <v>137570</v>
      </c>
      <c r="F115">
        <v>40310</v>
      </c>
      <c r="G115">
        <v>25430</v>
      </c>
      <c r="H115">
        <v>183000</v>
      </c>
      <c r="I115">
        <v>26540</v>
      </c>
    </row>
    <row r="116" spans="1:9" x14ac:dyDescent="0.3">
      <c r="A116">
        <v>99240</v>
      </c>
      <c r="B116">
        <v>86390</v>
      </c>
      <c r="C116">
        <v>47170</v>
      </c>
      <c r="D116">
        <v>28580</v>
      </c>
      <c r="E116">
        <v>165980</v>
      </c>
      <c r="F116">
        <v>105270</v>
      </c>
      <c r="G116">
        <v>194060</v>
      </c>
      <c r="H116">
        <v>63490</v>
      </c>
      <c r="I116">
        <v>45560</v>
      </c>
    </row>
    <row r="117" spans="1:9" x14ac:dyDescent="0.3">
      <c r="A117">
        <v>48760</v>
      </c>
      <c r="B117">
        <v>30720</v>
      </c>
      <c r="C117">
        <v>132370</v>
      </c>
      <c r="D117">
        <v>28970</v>
      </c>
      <c r="E117">
        <v>23450</v>
      </c>
      <c r="F117">
        <v>40890</v>
      </c>
      <c r="G117">
        <v>65380</v>
      </c>
      <c r="H117">
        <v>48690</v>
      </c>
      <c r="I117">
        <v>195660</v>
      </c>
    </row>
    <row r="118" spans="1:9" x14ac:dyDescent="0.3">
      <c r="A118">
        <v>28140</v>
      </c>
      <c r="B118">
        <v>35640</v>
      </c>
      <c r="C118">
        <v>37550</v>
      </c>
      <c r="D118">
        <v>59680</v>
      </c>
      <c r="E118">
        <v>43730</v>
      </c>
      <c r="F118">
        <v>27730</v>
      </c>
      <c r="G118">
        <v>45220</v>
      </c>
      <c r="H118">
        <v>21190</v>
      </c>
      <c r="I118">
        <v>29830</v>
      </c>
    </row>
    <row r="119" spans="1:9" x14ac:dyDescent="0.3">
      <c r="A119">
        <v>57680</v>
      </c>
      <c r="B119">
        <v>68040</v>
      </c>
      <c r="C119">
        <v>65820</v>
      </c>
      <c r="D119">
        <v>75100</v>
      </c>
      <c r="E119">
        <v>104660</v>
      </c>
      <c r="F119">
        <v>26590</v>
      </c>
      <c r="G119">
        <v>44870</v>
      </c>
      <c r="H119">
        <v>39830</v>
      </c>
      <c r="I119">
        <v>74910</v>
      </c>
    </row>
    <row r="120" spans="1:9" x14ac:dyDescent="0.3">
      <c r="A120">
        <v>58690</v>
      </c>
      <c r="B120">
        <v>66960</v>
      </c>
      <c r="C120">
        <v>27410</v>
      </c>
      <c r="D120">
        <v>110310</v>
      </c>
      <c r="E120">
        <v>48980</v>
      </c>
      <c r="F120">
        <v>81200</v>
      </c>
      <c r="G120">
        <v>65770</v>
      </c>
      <c r="H120">
        <v>62140</v>
      </c>
      <c r="I120">
        <v>21270</v>
      </c>
    </row>
    <row r="121" spans="1:9" x14ac:dyDescent="0.3">
      <c r="A121">
        <v>27830</v>
      </c>
      <c r="B121">
        <v>88650</v>
      </c>
      <c r="C121">
        <v>42620</v>
      </c>
      <c r="D121">
        <v>47870</v>
      </c>
      <c r="E121">
        <v>65490</v>
      </c>
      <c r="F121">
        <v>46470</v>
      </c>
      <c r="G121">
        <v>165550</v>
      </c>
      <c r="H121">
        <v>71430</v>
      </c>
      <c r="I121">
        <v>28860</v>
      </c>
    </row>
    <row r="122" spans="1:9" x14ac:dyDescent="0.3">
      <c r="A122">
        <v>54330</v>
      </c>
      <c r="B122">
        <v>59400</v>
      </c>
      <c r="C122">
        <v>115570</v>
      </c>
      <c r="D122">
        <v>57720</v>
      </c>
      <c r="E122">
        <v>163280</v>
      </c>
      <c r="F122">
        <v>191890</v>
      </c>
      <c r="G122">
        <v>23510</v>
      </c>
      <c r="H122">
        <v>80950</v>
      </c>
      <c r="I122">
        <v>20330</v>
      </c>
    </row>
    <row r="123" spans="1:9" x14ac:dyDescent="0.3">
      <c r="A123">
        <v>47350</v>
      </c>
      <c r="B123">
        <v>30720</v>
      </c>
      <c r="C123">
        <v>18780</v>
      </c>
      <c r="D123">
        <v>22690</v>
      </c>
      <c r="E123">
        <v>97150</v>
      </c>
      <c r="F123">
        <v>61420</v>
      </c>
      <c r="G123">
        <v>25640</v>
      </c>
      <c r="H123">
        <v>23700</v>
      </c>
      <c r="I123">
        <v>76250</v>
      </c>
    </row>
    <row r="124" spans="1:9" x14ac:dyDescent="0.3">
      <c r="A124">
        <v>41870</v>
      </c>
      <c r="B124">
        <v>65450</v>
      </c>
      <c r="C124">
        <v>43060</v>
      </c>
      <c r="D124">
        <v>98840</v>
      </c>
      <c r="E124">
        <v>24510</v>
      </c>
      <c r="F124">
        <v>63970</v>
      </c>
      <c r="G124">
        <v>50700</v>
      </c>
      <c r="H124">
        <v>59740</v>
      </c>
      <c r="I124">
        <v>42580</v>
      </c>
    </row>
    <row r="125" spans="1:9" x14ac:dyDescent="0.3">
      <c r="A125">
        <v>20280</v>
      </c>
      <c r="B125">
        <v>21760</v>
      </c>
      <c r="C125">
        <v>195020</v>
      </c>
      <c r="D125">
        <v>33880</v>
      </c>
      <c r="E125">
        <v>92500</v>
      </c>
      <c r="F125">
        <v>47750</v>
      </c>
      <c r="G125">
        <v>42300</v>
      </c>
      <c r="H125">
        <v>21740</v>
      </c>
      <c r="I125">
        <v>192460</v>
      </c>
    </row>
    <row r="126" spans="1:9" x14ac:dyDescent="0.3">
      <c r="A126">
        <v>129360</v>
      </c>
      <c r="B126">
        <v>190450</v>
      </c>
      <c r="C126">
        <v>62720</v>
      </c>
      <c r="D126">
        <v>96190</v>
      </c>
      <c r="E126">
        <v>175670</v>
      </c>
      <c r="F126">
        <v>27950</v>
      </c>
      <c r="G126">
        <v>37800</v>
      </c>
      <c r="H126">
        <v>66530</v>
      </c>
      <c r="I126">
        <v>68770</v>
      </c>
    </row>
    <row r="127" spans="1:9" x14ac:dyDescent="0.3">
      <c r="A127">
        <v>34770</v>
      </c>
      <c r="B127">
        <v>21150</v>
      </c>
      <c r="C127">
        <v>36810</v>
      </c>
      <c r="D127">
        <v>20420</v>
      </c>
      <c r="E127">
        <v>52080</v>
      </c>
      <c r="F127">
        <v>32940</v>
      </c>
      <c r="G127">
        <v>90710</v>
      </c>
      <c r="H127">
        <v>52580</v>
      </c>
      <c r="I127">
        <v>23660</v>
      </c>
    </row>
    <row r="128" spans="1:9" x14ac:dyDescent="0.3">
      <c r="A128">
        <v>64300</v>
      </c>
      <c r="B128">
        <v>31610</v>
      </c>
      <c r="C128">
        <v>54600</v>
      </c>
      <c r="D128">
        <v>29260</v>
      </c>
      <c r="E128">
        <v>79450</v>
      </c>
      <c r="F128">
        <v>21210</v>
      </c>
      <c r="G128">
        <v>40510</v>
      </c>
      <c r="H128">
        <v>93550</v>
      </c>
      <c r="I128">
        <v>107610</v>
      </c>
    </row>
    <row r="129" spans="1:9" x14ac:dyDescent="0.3">
      <c r="A129">
        <v>28620</v>
      </c>
      <c r="B129">
        <v>14200</v>
      </c>
      <c r="C129">
        <v>21870</v>
      </c>
      <c r="D129">
        <v>28890</v>
      </c>
      <c r="E129">
        <v>152020</v>
      </c>
      <c r="F129">
        <v>24790</v>
      </c>
      <c r="G129">
        <v>62300</v>
      </c>
      <c r="H129">
        <v>63800</v>
      </c>
      <c r="I129">
        <v>24040</v>
      </c>
    </row>
    <row r="130" spans="1:9" x14ac:dyDescent="0.3">
      <c r="A130">
        <v>67350</v>
      </c>
      <c r="B130">
        <v>56610</v>
      </c>
      <c r="C130">
        <v>28360</v>
      </c>
      <c r="D130">
        <v>16750</v>
      </c>
      <c r="E130">
        <v>54400</v>
      </c>
      <c r="F130">
        <v>36330</v>
      </c>
      <c r="G130">
        <v>161840</v>
      </c>
      <c r="H130">
        <v>26570</v>
      </c>
      <c r="I130">
        <v>135820</v>
      </c>
    </row>
    <row r="131" spans="1:9" x14ac:dyDescent="0.3">
      <c r="A131">
        <v>27600</v>
      </c>
      <c r="B131">
        <v>44780</v>
      </c>
      <c r="C131">
        <v>154020</v>
      </c>
      <c r="D131">
        <v>63470</v>
      </c>
      <c r="E131">
        <v>35170</v>
      </c>
      <c r="F131">
        <v>26840</v>
      </c>
      <c r="G131">
        <v>68110</v>
      </c>
      <c r="H131">
        <v>49360</v>
      </c>
      <c r="I131">
        <v>42400</v>
      </c>
    </row>
    <row r="132" spans="1:9" x14ac:dyDescent="0.3">
      <c r="A132">
        <v>24680</v>
      </c>
      <c r="B132">
        <v>125040</v>
      </c>
      <c r="C132">
        <v>59850</v>
      </c>
      <c r="D132">
        <v>33460</v>
      </c>
      <c r="E132">
        <v>21660</v>
      </c>
      <c r="F132">
        <v>108450</v>
      </c>
      <c r="G132">
        <v>53370</v>
      </c>
      <c r="H132">
        <v>22440</v>
      </c>
      <c r="I132">
        <v>47770</v>
      </c>
    </row>
    <row r="133" spans="1:9" x14ac:dyDescent="0.3">
      <c r="A133">
        <v>131160</v>
      </c>
      <c r="B133">
        <v>38160</v>
      </c>
      <c r="C133">
        <v>25790</v>
      </c>
      <c r="D133">
        <v>94190</v>
      </c>
      <c r="E133">
        <v>164130</v>
      </c>
      <c r="F133">
        <v>54720</v>
      </c>
      <c r="G133">
        <v>165950</v>
      </c>
      <c r="H133">
        <v>41970</v>
      </c>
      <c r="I133">
        <v>71190</v>
      </c>
    </row>
    <row r="134" spans="1:9" x14ac:dyDescent="0.3">
      <c r="A134">
        <v>53460</v>
      </c>
      <c r="B134">
        <v>75960</v>
      </c>
      <c r="C134">
        <v>63220</v>
      </c>
      <c r="D134">
        <v>86860</v>
      </c>
      <c r="E134">
        <v>20130</v>
      </c>
      <c r="F134">
        <v>133200</v>
      </c>
      <c r="G134">
        <v>88340</v>
      </c>
      <c r="H134">
        <v>45580</v>
      </c>
      <c r="I134">
        <v>25960</v>
      </c>
    </row>
    <row r="135" spans="1:9" x14ac:dyDescent="0.3">
      <c r="A135">
        <v>10810</v>
      </c>
      <c r="B135">
        <v>84120</v>
      </c>
      <c r="C135">
        <v>20830</v>
      </c>
      <c r="D135">
        <v>135910</v>
      </c>
      <c r="E135">
        <v>139660</v>
      </c>
      <c r="F135">
        <v>29420</v>
      </c>
      <c r="G135">
        <v>47070</v>
      </c>
      <c r="H135">
        <v>79690</v>
      </c>
      <c r="I135">
        <v>55930</v>
      </c>
    </row>
    <row r="136" spans="1:9" x14ac:dyDescent="0.3">
      <c r="A136">
        <v>24720</v>
      </c>
      <c r="B136">
        <v>46800</v>
      </c>
      <c r="C136">
        <v>42860</v>
      </c>
      <c r="D136">
        <v>39200</v>
      </c>
      <c r="E136">
        <v>43740</v>
      </c>
      <c r="F136">
        <v>88230</v>
      </c>
      <c r="G136">
        <v>182000</v>
      </c>
      <c r="H136">
        <v>48100</v>
      </c>
      <c r="I136">
        <v>104450</v>
      </c>
    </row>
    <row r="137" spans="1:9" x14ac:dyDescent="0.3">
      <c r="A137">
        <v>59060</v>
      </c>
      <c r="B137">
        <v>37080</v>
      </c>
      <c r="C137">
        <v>48510</v>
      </c>
      <c r="D137">
        <v>32300</v>
      </c>
      <c r="E137">
        <v>45810</v>
      </c>
      <c r="F137">
        <v>95820</v>
      </c>
      <c r="G137">
        <v>20960</v>
      </c>
      <c r="H137">
        <v>20970</v>
      </c>
      <c r="I137">
        <v>121690</v>
      </c>
    </row>
    <row r="138" spans="1:9" x14ac:dyDescent="0.3">
      <c r="A138">
        <v>133480</v>
      </c>
      <c r="B138">
        <v>27820</v>
      </c>
      <c r="C138">
        <v>32210</v>
      </c>
      <c r="D138">
        <v>69290</v>
      </c>
      <c r="E138">
        <v>70820</v>
      </c>
      <c r="F138">
        <v>25390</v>
      </c>
      <c r="G138">
        <v>36220</v>
      </c>
      <c r="H138">
        <v>119350</v>
      </c>
      <c r="I138">
        <v>42720</v>
      </c>
    </row>
    <row r="139" spans="1:9" x14ac:dyDescent="0.3">
      <c r="A139">
        <v>53800</v>
      </c>
      <c r="B139">
        <v>42440</v>
      </c>
      <c r="C139">
        <v>74120</v>
      </c>
      <c r="D139">
        <v>75470</v>
      </c>
      <c r="E139">
        <v>78470</v>
      </c>
      <c r="F139">
        <v>43230</v>
      </c>
      <c r="G139">
        <v>26190</v>
      </c>
      <c r="H139">
        <v>25460</v>
      </c>
      <c r="I139">
        <v>29360</v>
      </c>
    </row>
    <row r="140" spans="1:9" x14ac:dyDescent="0.3">
      <c r="A140">
        <v>86280</v>
      </c>
      <c r="B140">
        <v>23290</v>
      </c>
      <c r="C140">
        <v>78610</v>
      </c>
      <c r="D140">
        <v>57750</v>
      </c>
      <c r="E140">
        <v>167040</v>
      </c>
      <c r="F140">
        <v>36000</v>
      </c>
      <c r="G140">
        <v>107250</v>
      </c>
      <c r="H140">
        <v>141180</v>
      </c>
      <c r="I140">
        <v>186060</v>
      </c>
    </row>
    <row r="141" spans="1:9" x14ac:dyDescent="0.3">
      <c r="A141">
        <v>196360</v>
      </c>
      <c r="B141">
        <v>108800</v>
      </c>
      <c r="C141">
        <v>53040</v>
      </c>
      <c r="D141">
        <v>29760</v>
      </c>
      <c r="E141">
        <v>39070</v>
      </c>
      <c r="F141">
        <v>45390</v>
      </c>
      <c r="G141">
        <v>88470</v>
      </c>
      <c r="H141">
        <v>170460</v>
      </c>
      <c r="I141">
        <v>27430</v>
      </c>
    </row>
    <row r="142" spans="1:9" x14ac:dyDescent="0.3">
      <c r="A142">
        <v>119570</v>
      </c>
      <c r="B142">
        <v>22070</v>
      </c>
      <c r="C142">
        <v>111030</v>
      </c>
      <c r="D142">
        <v>52530</v>
      </c>
      <c r="E142">
        <v>29320</v>
      </c>
      <c r="F142">
        <v>197400</v>
      </c>
      <c r="G142">
        <v>20450</v>
      </c>
      <c r="H142">
        <v>25640</v>
      </c>
      <c r="I142">
        <v>36920</v>
      </c>
    </row>
    <row r="143" spans="1:9" x14ac:dyDescent="0.3">
      <c r="A143">
        <v>28370</v>
      </c>
      <c r="B143">
        <v>41150</v>
      </c>
      <c r="C143">
        <v>68110</v>
      </c>
      <c r="D143">
        <v>60910</v>
      </c>
      <c r="E143">
        <v>85640</v>
      </c>
      <c r="F143">
        <v>187890</v>
      </c>
      <c r="G143">
        <v>33480</v>
      </c>
      <c r="H143">
        <v>102660</v>
      </c>
      <c r="I143">
        <v>188240</v>
      </c>
    </row>
    <row r="144" spans="1:9" x14ac:dyDescent="0.3">
      <c r="A144">
        <v>24360</v>
      </c>
      <c r="B144">
        <v>27810</v>
      </c>
      <c r="C144">
        <v>24500</v>
      </c>
      <c r="D144">
        <v>17020</v>
      </c>
      <c r="E144">
        <v>27180</v>
      </c>
      <c r="F144">
        <v>33390</v>
      </c>
      <c r="G144">
        <v>12810</v>
      </c>
      <c r="H144">
        <v>106480</v>
      </c>
      <c r="I144">
        <v>21540</v>
      </c>
    </row>
    <row r="145" spans="1:9" x14ac:dyDescent="0.3">
      <c r="A145">
        <v>88370</v>
      </c>
      <c r="B145">
        <v>68120</v>
      </c>
      <c r="C145">
        <v>168560</v>
      </c>
      <c r="D145">
        <v>48590</v>
      </c>
      <c r="E145">
        <v>30550</v>
      </c>
      <c r="F145">
        <v>50710</v>
      </c>
      <c r="G145">
        <v>28190</v>
      </c>
      <c r="H145">
        <v>136100</v>
      </c>
      <c r="I145">
        <v>44900</v>
      </c>
    </row>
    <row r="146" spans="1:9" x14ac:dyDescent="0.3">
      <c r="A146">
        <v>26930</v>
      </c>
      <c r="B146">
        <v>180610</v>
      </c>
      <c r="C146">
        <v>43640</v>
      </c>
      <c r="D146">
        <v>55770</v>
      </c>
      <c r="E146">
        <v>129650</v>
      </c>
      <c r="F146">
        <v>20290</v>
      </c>
      <c r="G146">
        <v>86210</v>
      </c>
      <c r="H146">
        <v>20930</v>
      </c>
      <c r="I146">
        <v>171230</v>
      </c>
    </row>
    <row r="147" spans="1:9" x14ac:dyDescent="0.3">
      <c r="A147">
        <v>29350</v>
      </c>
      <c r="B147">
        <v>23620</v>
      </c>
      <c r="C147">
        <v>65000</v>
      </c>
      <c r="D147">
        <v>64470</v>
      </c>
      <c r="E147">
        <v>25920</v>
      </c>
      <c r="F147">
        <v>47240</v>
      </c>
      <c r="G147">
        <v>45530</v>
      </c>
      <c r="H147">
        <v>38940</v>
      </c>
      <c r="I147">
        <v>23720</v>
      </c>
    </row>
    <row r="148" spans="1:9" x14ac:dyDescent="0.3">
      <c r="A148">
        <v>68250</v>
      </c>
      <c r="B148">
        <v>132470</v>
      </c>
      <c r="C148">
        <v>23190</v>
      </c>
      <c r="D148">
        <v>66460</v>
      </c>
      <c r="E148">
        <v>89260</v>
      </c>
      <c r="F148">
        <v>100960</v>
      </c>
      <c r="G148">
        <v>137700</v>
      </c>
      <c r="H148">
        <v>24000</v>
      </c>
      <c r="I148">
        <v>48830</v>
      </c>
    </row>
    <row r="149" spans="1:9" x14ac:dyDescent="0.3">
      <c r="A149">
        <v>34190</v>
      </c>
      <c r="B149">
        <v>31620</v>
      </c>
      <c r="C149">
        <v>53240</v>
      </c>
      <c r="D149">
        <v>68040</v>
      </c>
      <c r="E149">
        <v>29360</v>
      </c>
      <c r="F149">
        <v>74460</v>
      </c>
      <c r="G149">
        <v>26420</v>
      </c>
      <c r="H149">
        <v>42330</v>
      </c>
      <c r="I149">
        <v>26100</v>
      </c>
    </row>
    <row r="150" spans="1:9" x14ac:dyDescent="0.3">
      <c r="A150">
        <v>30220</v>
      </c>
      <c r="B150">
        <v>29090</v>
      </c>
      <c r="C150">
        <v>167520</v>
      </c>
      <c r="D150">
        <v>22970</v>
      </c>
      <c r="E150">
        <v>39680</v>
      </c>
      <c r="F150">
        <v>54860</v>
      </c>
      <c r="G150">
        <v>63890</v>
      </c>
      <c r="H150">
        <v>96020</v>
      </c>
      <c r="I150">
        <v>29960</v>
      </c>
    </row>
    <row r="151" spans="1:9" x14ac:dyDescent="0.3">
      <c r="A151">
        <v>41570</v>
      </c>
      <c r="B151">
        <v>31800</v>
      </c>
      <c r="C151">
        <v>25060</v>
      </c>
      <c r="D151">
        <v>30570</v>
      </c>
      <c r="E151">
        <v>73140</v>
      </c>
      <c r="F151">
        <v>12740</v>
      </c>
      <c r="G151">
        <v>50930</v>
      </c>
      <c r="H151">
        <v>166270</v>
      </c>
      <c r="I151">
        <v>39040</v>
      </c>
    </row>
    <row r="152" spans="1:9" x14ac:dyDescent="0.3">
      <c r="A152">
        <v>76370</v>
      </c>
      <c r="B152">
        <v>160320</v>
      </c>
      <c r="C152">
        <v>17060</v>
      </c>
      <c r="D152">
        <v>26860</v>
      </c>
      <c r="E152">
        <v>53990</v>
      </c>
      <c r="F152">
        <v>49000</v>
      </c>
      <c r="G152">
        <v>61800</v>
      </c>
      <c r="H152">
        <v>56790</v>
      </c>
      <c r="I152">
        <v>75530</v>
      </c>
    </row>
    <row r="153" spans="1:9" x14ac:dyDescent="0.3">
      <c r="A153">
        <v>64990</v>
      </c>
      <c r="B153">
        <v>22960</v>
      </c>
      <c r="C153">
        <v>163070</v>
      </c>
      <c r="D153">
        <v>116910</v>
      </c>
      <c r="E153">
        <v>54670</v>
      </c>
      <c r="F153">
        <v>21320</v>
      </c>
      <c r="G153">
        <v>35050</v>
      </c>
      <c r="H153">
        <v>30410</v>
      </c>
      <c r="I153">
        <v>20660</v>
      </c>
    </row>
    <row r="154" spans="1:9" x14ac:dyDescent="0.3">
      <c r="A154">
        <v>27030</v>
      </c>
      <c r="B154">
        <v>40690</v>
      </c>
      <c r="C154">
        <v>25590</v>
      </c>
      <c r="D154">
        <v>51600</v>
      </c>
      <c r="E154">
        <v>178750</v>
      </c>
      <c r="F154">
        <v>82370</v>
      </c>
      <c r="G154">
        <v>198590</v>
      </c>
      <c r="H154">
        <v>195130</v>
      </c>
      <c r="I154">
        <v>40840</v>
      </c>
    </row>
    <row r="155" spans="1:9" x14ac:dyDescent="0.3">
      <c r="A155">
        <v>25010</v>
      </c>
      <c r="B155">
        <v>33060</v>
      </c>
      <c r="C155">
        <v>44030</v>
      </c>
      <c r="D155">
        <v>49360</v>
      </c>
      <c r="E155">
        <v>52040</v>
      </c>
      <c r="F155">
        <v>41480</v>
      </c>
      <c r="G155">
        <v>53260</v>
      </c>
      <c r="H155">
        <v>71040</v>
      </c>
      <c r="I155">
        <v>48410</v>
      </c>
    </row>
    <row r="156" spans="1:9" x14ac:dyDescent="0.3">
      <c r="A156">
        <v>49990</v>
      </c>
      <c r="B156">
        <v>68830</v>
      </c>
      <c r="C156">
        <v>51750</v>
      </c>
      <c r="D156">
        <v>23420</v>
      </c>
      <c r="E156">
        <v>63230</v>
      </c>
      <c r="F156">
        <v>50420</v>
      </c>
      <c r="G156">
        <v>184300</v>
      </c>
      <c r="H156">
        <v>94340</v>
      </c>
      <c r="I156">
        <v>43200</v>
      </c>
    </row>
    <row r="157" spans="1:9" x14ac:dyDescent="0.3">
      <c r="A157">
        <v>138720</v>
      </c>
      <c r="B157">
        <v>35390</v>
      </c>
      <c r="C157">
        <v>35800</v>
      </c>
      <c r="D157">
        <v>23140</v>
      </c>
      <c r="E157">
        <v>37480</v>
      </c>
      <c r="F157">
        <v>80080</v>
      </c>
      <c r="G157">
        <v>16010</v>
      </c>
      <c r="H157">
        <v>10090</v>
      </c>
      <c r="I157">
        <v>63920</v>
      </c>
    </row>
    <row r="158" spans="1:9" x14ac:dyDescent="0.3">
      <c r="A158">
        <v>51630</v>
      </c>
      <c r="C158">
        <v>118360</v>
      </c>
      <c r="D158">
        <v>25590</v>
      </c>
      <c r="E158">
        <v>86330</v>
      </c>
      <c r="F158">
        <v>55050</v>
      </c>
      <c r="G158">
        <v>26940</v>
      </c>
      <c r="H158">
        <v>27200</v>
      </c>
      <c r="I158">
        <v>24500</v>
      </c>
    </row>
    <row r="159" spans="1:9" x14ac:dyDescent="0.3">
      <c r="A159">
        <v>60740</v>
      </c>
      <c r="C159">
        <v>55620</v>
      </c>
      <c r="D159">
        <v>105520</v>
      </c>
      <c r="E159">
        <v>54100</v>
      </c>
      <c r="F159">
        <v>108830</v>
      </c>
      <c r="G159">
        <v>176390</v>
      </c>
      <c r="H159">
        <v>45770</v>
      </c>
      <c r="I159">
        <v>20610</v>
      </c>
    </row>
    <row r="160" spans="1:9" x14ac:dyDescent="0.3">
      <c r="A160">
        <v>47390</v>
      </c>
      <c r="C160">
        <v>26930</v>
      </c>
      <c r="D160">
        <v>40140</v>
      </c>
      <c r="E160">
        <v>22690</v>
      </c>
      <c r="F160">
        <v>22750</v>
      </c>
      <c r="G160">
        <v>52280</v>
      </c>
      <c r="H160">
        <v>49600</v>
      </c>
      <c r="I160">
        <v>193310</v>
      </c>
    </row>
    <row r="161" spans="1:9" x14ac:dyDescent="0.3">
      <c r="A161">
        <v>27200</v>
      </c>
      <c r="C161">
        <v>27990</v>
      </c>
      <c r="D161">
        <v>22590</v>
      </c>
      <c r="E161">
        <v>194310</v>
      </c>
      <c r="F161">
        <v>81610</v>
      </c>
      <c r="G161">
        <v>61620</v>
      </c>
      <c r="H161">
        <v>148140</v>
      </c>
      <c r="I161">
        <v>50630</v>
      </c>
    </row>
    <row r="162" spans="1:9" x14ac:dyDescent="0.3">
      <c r="A162">
        <v>89980</v>
      </c>
      <c r="C162">
        <v>74030</v>
      </c>
      <c r="D162">
        <v>46780</v>
      </c>
      <c r="E162">
        <v>135700</v>
      </c>
      <c r="F162">
        <v>40710</v>
      </c>
      <c r="G162">
        <v>22740</v>
      </c>
      <c r="H162">
        <v>191410</v>
      </c>
      <c r="I162">
        <v>190490</v>
      </c>
    </row>
    <row r="163" spans="1:9" x14ac:dyDescent="0.3">
      <c r="A163">
        <v>61320</v>
      </c>
      <c r="C163">
        <v>69320</v>
      </c>
      <c r="D163">
        <v>25190</v>
      </c>
      <c r="E163">
        <v>26700</v>
      </c>
      <c r="F163">
        <v>29560</v>
      </c>
      <c r="G163">
        <v>44340</v>
      </c>
      <c r="H163">
        <v>87930</v>
      </c>
      <c r="I163">
        <v>27280</v>
      </c>
    </row>
    <row r="164" spans="1:9" x14ac:dyDescent="0.3">
      <c r="A164">
        <v>20880</v>
      </c>
      <c r="C164">
        <v>23320</v>
      </c>
      <c r="D164">
        <v>131940</v>
      </c>
      <c r="E164">
        <v>24260</v>
      </c>
      <c r="F164">
        <v>193920</v>
      </c>
      <c r="G164">
        <v>62880</v>
      </c>
      <c r="H164">
        <v>38750</v>
      </c>
      <c r="I164">
        <v>25700</v>
      </c>
    </row>
    <row r="165" spans="1:9" x14ac:dyDescent="0.3">
      <c r="A165">
        <v>25000</v>
      </c>
      <c r="C165">
        <v>24130</v>
      </c>
      <c r="D165">
        <v>22700</v>
      </c>
      <c r="E165">
        <v>26450</v>
      </c>
      <c r="F165">
        <v>28560</v>
      </c>
      <c r="G165">
        <v>76540</v>
      </c>
      <c r="H165">
        <v>22160</v>
      </c>
      <c r="I165">
        <v>35370</v>
      </c>
    </row>
    <row r="166" spans="1:9" x14ac:dyDescent="0.3">
      <c r="A166">
        <v>31400</v>
      </c>
      <c r="C166">
        <v>170990</v>
      </c>
      <c r="D166">
        <v>173990</v>
      </c>
      <c r="E166">
        <v>45680</v>
      </c>
      <c r="F166">
        <v>41970</v>
      </c>
      <c r="G166">
        <v>171590</v>
      </c>
      <c r="H166">
        <v>117130</v>
      </c>
      <c r="I166">
        <v>29740</v>
      </c>
    </row>
    <row r="167" spans="1:9" x14ac:dyDescent="0.3">
      <c r="A167">
        <v>187220</v>
      </c>
      <c r="C167">
        <v>72640</v>
      </c>
      <c r="D167">
        <v>41630</v>
      </c>
      <c r="E167">
        <v>54540</v>
      </c>
      <c r="F167">
        <v>38860</v>
      </c>
      <c r="G167">
        <v>47790</v>
      </c>
      <c r="H167">
        <v>25000</v>
      </c>
      <c r="I167">
        <v>58110</v>
      </c>
    </row>
    <row r="168" spans="1:9" x14ac:dyDescent="0.3">
      <c r="A168">
        <v>167920</v>
      </c>
      <c r="C168">
        <v>56660</v>
      </c>
      <c r="D168">
        <v>137260</v>
      </c>
      <c r="E168">
        <v>100960</v>
      </c>
      <c r="F168">
        <v>168230</v>
      </c>
      <c r="G168">
        <v>37370</v>
      </c>
      <c r="H168">
        <v>53090</v>
      </c>
      <c r="I168">
        <v>24380</v>
      </c>
    </row>
    <row r="169" spans="1:9" x14ac:dyDescent="0.3">
      <c r="A169">
        <v>66730</v>
      </c>
      <c r="C169">
        <v>78800</v>
      </c>
      <c r="D169">
        <v>40250</v>
      </c>
      <c r="E169">
        <v>43250</v>
      </c>
      <c r="F169">
        <v>66670</v>
      </c>
      <c r="G169">
        <v>34240</v>
      </c>
      <c r="H169">
        <v>51210</v>
      </c>
      <c r="I169">
        <v>46480</v>
      </c>
    </row>
    <row r="170" spans="1:9" x14ac:dyDescent="0.3">
      <c r="A170">
        <v>106090</v>
      </c>
      <c r="C170">
        <v>50670</v>
      </c>
      <c r="D170">
        <v>97250</v>
      </c>
      <c r="E170">
        <v>72600</v>
      </c>
      <c r="F170">
        <v>53430</v>
      </c>
      <c r="G170">
        <v>40370</v>
      </c>
      <c r="H170">
        <v>66320</v>
      </c>
      <c r="I170">
        <v>25870</v>
      </c>
    </row>
    <row r="171" spans="1:9" x14ac:dyDescent="0.3">
      <c r="A171">
        <v>22670</v>
      </c>
      <c r="C171">
        <v>34520</v>
      </c>
      <c r="D171">
        <v>20070</v>
      </c>
      <c r="E171">
        <v>28350</v>
      </c>
      <c r="F171">
        <v>67280</v>
      </c>
      <c r="G171">
        <v>37610</v>
      </c>
      <c r="H171">
        <v>62740</v>
      </c>
      <c r="I171">
        <v>56170</v>
      </c>
    </row>
    <row r="172" spans="1:9" x14ac:dyDescent="0.3">
      <c r="A172">
        <v>24360</v>
      </c>
      <c r="C172">
        <v>41480</v>
      </c>
      <c r="D172">
        <v>66940</v>
      </c>
      <c r="E172">
        <v>169590</v>
      </c>
      <c r="F172">
        <v>66520</v>
      </c>
      <c r="G172">
        <v>109340</v>
      </c>
      <c r="H172">
        <v>32800</v>
      </c>
      <c r="I172">
        <v>39770</v>
      </c>
    </row>
    <row r="173" spans="1:9" x14ac:dyDescent="0.3">
      <c r="A173">
        <v>109380</v>
      </c>
      <c r="C173">
        <v>103880</v>
      </c>
      <c r="D173">
        <v>40330</v>
      </c>
      <c r="E173">
        <v>61460</v>
      </c>
      <c r="F173">
        <v>20010</v>
      </c>
      <c r="G173">
        <v>63340</v>
      </c>
      <c r="H173">
        <v>54850</v>
      </c>
      <c r="I173">
        <v>33750</v>
      </c>
    </row>
    <row r="174" spans="1:9" x14ac:dyDescent="0.3">
      <c r="A174">
        <v>27940</v>
      </c>
      <c r="C174">
        <v>26000</v>
      </c>
      <c r="D174">
        <v>44200</v>
      </c>
      <c r="E174">
        <v>61720</v>
      </c>
      <c r="F174">
        <v>61420</v>
      </c>
      <c r="G174">
        <v>41940</v>
      </c>
      <c r="H174">
        <v>43420</v>
      </c>
      <c r="I174">
        <v>28090</v>
      </c>
    </row>
    <row r="175" spans="1:9" x14ac:dyDescent="0.3">
      <c r="A175">
        <v>40000</v>
      </c>
      <c r="C175">
        <v>42270</v>
      </c>
      <c r="D175">
        <v>199430</v>
      </c>
      <c r="E175">
        <v>65670</v>
      </c>
      <c r="F175">
        <v>26610</v>
      </c>
      <c r="G175">
        <v>20220</v>
      </c>
      <c r="H175">
        <v>25720</v>
      </c>
      <c r="I175">
        <v>29660</v>
      </c>
    </row>
    <row r="176" spans="1:9" x14ac:dyDescent="0.3">
      <c r="A176">
        <v>118490</v>
      </c>
      <c r="C176">
        <v>183030</v>
      </c>
      <c r="D176">
        <v>44770</v>
      </c>
      <c r="E176">
        <v>92080</v>
      </c>
      <c r="F176">
        <v>32980</v>
      </c>
      <c r="G176">
        <v>42560</v>
      </c>
      <c r="H176">
        <v>38330</v>
      </c>
      <c r="I176">
        <v>189470</v>
      </c>
    </row>
    <row r="177" spans="1:9" x14ac:dyDescent="0.3">
      <c r="A177">
        <v>20700</v>
      </c>
      <c r="C177">
        <v>49690</v>
      </c>
      <c r="D177">
        <v>28530</v>
      </c>
      <c r="E177">
        <v>45590</v>
      </c>
      <c r="F177">
        <v>102480</v>
      </c>
      <c r="G177">
        <v>28000</v>
      </c>
      <c r="H177">
        <v>31490</v>
      </c>
      <c r="I177">
        <v>22060</v>
      </c>
    </row>
    <row r="178" spans="1:9" x14ac:dyDescent="0.3">
      <c r="A178">
        <v>56050</v>
      </c>
      <c r="C178">
        <v>23420</v>
      </c>
      <c r="D178">
        <v>178560</v>
      </c>
      <c r="E178">
        <v>81890</v>
      </c>
      <c r="F178">
        <v>34410</v>
      </c>
      <c r="G178">
        <v>142750</v>
      </c>
      <c r="H178">
        <v>27000</v>
      </c>
      <c r="I178">
        <v>22930</v>
      </c>
    </row>
    <row r="179" spans="1:9" x14ac:dyDescent="0.3">
      <c r="A179">
        <v>80200</v>
      </c>
      <c r="C179">
        <v>119040</v>
      </c>
      <c r="D179">
        <v>31960</v>
      </c>
      <c r="E179">
        <v>29420</v>
      </c>
      <c r="F179">
        <v>59930</v>
      </c>
      <c r="G179">
        <v>25320</v>
      </c>
      <c r="H179">
        <v>60620</v>
      </c>
      <c r="I179">
        <v>61620</v>
      </c>
    </row>
    <row r="180" spans="1:9" x14ac:dyDescent="0.3">
      <c r="A180">
        <v>89430</v>
      </c>
      <c r="C180">
        <v>88580</v>
      </c>
      <c r="D180">
        <v>62720</v>
      </c>
      <c r="E180">
        <v>59020</v>
      </c>
      <c r="F180">
        <v>27740</v>
      </c>
      <c r="G180">
        <v>23800</v>
      </c>
      <c r="H180">
        <v>50940</v>
      </c>
      <c r="I180">
        <v>62200</v>
      </c>
    </row>
    <row r="181" spans="1:9" x14ac:dyDescent="0.3">
      <c r="A181">
        <v>74570</v>
      </c>
      <c r="C181">
        <v>24610</v>
      </c>
      <c r="D181">
        <v>103770</v>
      </c>
      <c r="E181">
        <v>171810</v>
      </c>
      <c r="F181">
        <v>14830</v>
      </c>
      <c r="G181">
        <v>65860</v>
      </c>
      <c r="H181">
        <v>128080</v>
      </c>
      <c r="I181">
        <v>44240</v>
      </c>
    </row>
    <row r="182" spans="1:9" x14ac:dyDescent="0.3">
      <c r="A182">
        <v>67550</v>
      </c>
      <c r="C182">
        <v>87220</v>
      </c>
      <c r="D182">
        <v>187110</v>
      </c>
      <c r="E182">
        <v>22380</v>
      </c>
      <c r="F182">
        <v>56050</v>
      </c>
      <c r="G182">
        <v>23770</v>
      </c>
      <c r="H182">
        <v>102210</v>
      </c>
      <c r="I182">
        <v>103120</v>
      </c>
    </row>
    <row r="183" spans="1:9" x14ac:dyDescent="0.3">
      <c r="A183">
        <v>22130</v>
      </c>
      <c r="C183">
        <v>77560</v>
      </c>
      <c r="D183">
        <v>29940</v>
      </c>
      <c r="E183">
        <v>43190</v>
      </c>
      <c r="F183">
        <v>108550</v>
      </c>
      <c r="G183">
        <v>62440</v>
      </c>
      <c r="H183">
        <v>59330</v>
      </c>
      <c r="I183">
        <v>72950</v>
      </c>
    </row>
    <row r="184" spans="1:9" x14ac:dyDescent="0.3">
      <c r="A184">
        <v>22010</v>
      </c>
      <c r="C184">
        <v>168850</v>
      </c>
      <c r="D184">
        <v>44440</v>
      </c>
      <c r="E184">
        <v>38150</v>
      </c>
      <c r="F184">
        <v>65530</v>
      </c>
      <c r="G184">
        <v>42940</v>
      </c>
      <c r="H184">
        <v>62010</v>
      </c>
      <c r="I184">
        <v>30580</v>
      </c>
    </row>
    <row r="185" spans="1:9" x14ac:dyDescent="0.3">
      <c r="A185">
        <v>65400</v>
      </c>
      <c r="C185">
        <v>87400</v>
      </c>
      <c r="D185">
        <v>62090</v>
      </c>
      <c r="E185">
        <v>76390</v>
      </c>
      <c r="F185">
        <v>190680</v>
      </c>
      <c r="G185">
        <v>47210</v>
      </c>
      <c r="H185">
        <v>29730</v>
      </c>
      <c r="I185">
        <v>11020</v>
      </c>
    </row>
    <row r="186" spans="1:9" x14ac:dyDescent="0.3">
      <c r="A186">
        <v>42600</v>
      </c>
      <c r="C186">
        <v>67820</v>
      </c>
      <c r="D186">
        <v>39040</v>
      </c>
      <c r="E186">
        <v>99810</v>
      </c>
      <c r="F186">
        <v>100480</v>
      </c>
      <c r="G186">
        <v>29730</v>
      </c>
      <c r="H186">
        <v>179240</v>
      </c>
      <c r="I186">
        <v>190330</v>
      </c>
    </row>
    <row r="187" spans="1:9" x14ac:dyDescent="0.3">
      <c r="A187">
        <v>57150</v>
      </c>
      <c r="C187">
        <v>82240</v>
      </c>
      <c r="D187">
        <v>63770</v>
      </c>
      <c r="E187">
        <v>44650</v>
      </c>
      <c r="F187">
        <v>194360</v>
      </c>
      <c r="G187">
        <v>36170</v>
      </c>
      <c r="H187">
        <v>22770</v>
      </c>
      <c r="I187">
        <v>20890</v>
      </c>
    </row>
    <row r="188" spans="1:9" x14ac:dyDescent="0.3">
      <c r="A188">
        <v>44490</v>
      </c>
      <c r="C188">
        <v>26100</v>
      </c>
      <c r="D188">
        <v>46140</v>
      </c>
      <c r="E188">
        <v>52490</v>
      </c>
      <c r="F188">
        <v>54150</v>
      </c>
      <c r="G188">
        <v>106090</v>
      </c>
      <c r="H188">
        <v>49080</v>
      </c>
      <c r="I188">
        <v>121850</v>
      </c>
    </row>
    <row r="189" spans="1:9" x14ac:dyDescent="0.3">
      <c r="A189">
        <v>32020</v>
      </c>
      <c r="C189">
        <v>57140</v>
      </c>
      <c r="D189">
        <v>35780</v>
      </c>
      <c r="E189">
        <v>34850</v>
      </c>
      <c r="F189">
        <v>96130</v>
      </c>
      <c r="G189">
        <v>44470</v>
      </c>
      <c r="H189">
        <v>47650</v>
      </c>
      <c r="I189">
        <v>192020</v>
      </c>
    </row>
    <row r="190" spans="1:9" x14ac:dyDescent="0.3">
      <c r="A190">
        <v>178610</v>
      </c>
      <c r="C190">
        <v>137580</v>
      </c>
      <c r="D190">
        <v>92780</v>
      </c>
      <c r="E190">
        <v>32100</v>
      </c>
      <c r="F190">
        <v>52570</v>
      </c>
      <c r="G190">
        <v>148520</v>
      </c>
      <c r="H190">
        <v>20440</v>
      </c>
      <c r="I190">
        <v>49070</v>
      </c>
    </row>
    <row r="191" spans="1:9" x14ac:dyDescent="0.3">
      <c r="A191">
        <v>98240</v>
      </c>
      <c r="C191">
        <v>25150</v>
      </c>
      <c r="D191">
        <v>32940</v>
      </c>
      <c r="E191">
        <v>119960</v>
      </c>
      <c r="F191">
        <v>26960</v>
      </c>
      <c r="G191">
        <v>54880</v>
      </c>
      <c r="H191">
        <v>41710</v>
      </c>
      <c r="I191">
        <v>12000</v>
      </c>
    </row>
    <row r="192" spans="1:9" x14ac:dyDescent="0.3">
      <c r="A192">
        <v>48050</v>
      </c>
      <c r="C192">
        <v>53430</v>
      </c>
      <c r="D192">
        <v>21090</v>
      </c>
      <c r="E192">
        <v>135250</v>
      </c>
      <c r="F192">
        <v>53040</v>
      </c>
      <c r="G192">
        <v>28110</v>
      </c>
      <c r="H192">
        <v>23180</v>
      </c>
      <c r="I192">
        <v>64100</v>
      </c>
    </row>
    <row r="193" spans="1:9" x14ac:dyDescent="0.3">
      <c r="A193">
        <v>98240</v>
      </c>
      <c r="C193">
        <v>23760</v>
      </c>
      <c r="D193">
        <v>24040</v>
      </c>
      <c r="E193">
        <v>24780</v>
      </c>
      <c r="F193">
        <v>43060</v>
      </c>
      <c r="G193">
        <v>107390</v>
      </c>
      <c r="H193">
        <v>20080</v>
      </c>
      <c r="I193">
        <v>52100</v>
      </c>
    </row>
    <row r="194" spans="1:9" x14ac:dyDescent="0.3">
      <c r="A194">
        <v>27250</v>
      </c>
      <c r="C194">
        <v>21680</v>
      </c>
      <c r="D194">
        <v>164370</v>
      </c>
      <c r="E194">
        <v>52280</v>
      </c>
      <c r="F194">
        <v>83920</v>
      </c>
      <c r="G194">
        <v>24220</v>
      </c>
      <c r="H194">
        <v>97050</v>
      </c>
      <c r="I194">
        <v>61180</v>
      </c>
    </row>
    <row r="195" spans="1:9" x14ac:dyDescent="0.3">
      <c r="A195">
        <v>34470</v>
      </c>
      <c r="C195">
        <v>22900</v>
      </c>
      <c r="D195">
        <v>57690</v>
      </c>
      <c r="E195">
        <v>29040</v>
      </c>
      <c r="F195">
        <v>40310</v>
      </c>
      <c r="G195">
        <v>24510</v>
      </c>
      <c r="H195">
        <v>21570</v>
      </c>
      <c r="I195">
        <v>34520</v>
      </c>
    </row>
    <row r="196" spans="1:9" x14ac:dyDescent="0.3">
      <c r="A196">
        <v>55610</v>
      </c>
      <c r="C196">
        <v>190810</v>
      </c>
      <c r="D196">
        <v>53320</v>
      </c>
      <c r="E196">
        <v>104960</v>
      </c>
      <c r="F196">
        <v>105270</v>
      </c>
      <c r="G196">
        <v>50030</v>
      </c>
      <c r="H196">
        <v>78230</v>
      </c>
      <c r="I196">
        <v>143360</v>
      </c>
    </row>
    <row r="197" spans="1:9" x14ac:dyDescent="0.3">
      <c r="A197">
        <v>111590</v>
      </c>
      <c r="C197">
        <v>27410</v>
      </c>
      <c r="D197">
        <v>15690</v>
      </c>
      <c r="E197">
        <v>166590</v>
      </c>
      <c r="F197">
        <v>40890</v>
      </c>
      <c r="G197">
        <v>27430</v>
      </c>
      <c r="H197">
        <v>50790</v>
      </c>
      <c r="I197">
        <v>132120</v>
      </c>
    </row>
    <row r="198" spans="1:9" x14ac:dyDescent="0.3">
      <c r="A198">
        <v>104750</v>
      </c>
      <c r="C198">
        <v>34910</v>
      </c>
      <c r="D198">
        <v>174260</v>
      </c>
      <c r="E198">
        <v>34480</v>
      </c>
      <c r="F198">
        <v>27730</v>
      </c>
      <c r="G198">
        <v>176500</v>
      </c>
      <c r="H198">
        <v>194190</v>
      </c>
      <c r="I198">
        <v>26540</v>
      </c>
    </row>
    <row r="199" spans="1:9" x14ac:dyDescent="0.3">
      <c r="A199">
        <v>54050</v>
      </c>
      <c r="C199">
        <v>52200</v>
      </c>
      <c r="D199">
        <v>25870</v>
      </c>
      <c r="E199">
        <v>45230</v>
      </c>
      <c r="F199">
        <v>26590</v>
      </c>
      <c r="G199">
        <v>75250</v>
      </c>
      <c r="H199">
        <v>21320</v>
      </c>
      <c r="I199">
        <v>45560</v>
      </c>
    </row>
    <row r="200" spans="1:9" x14ac:dyDescent="0.3">
      <c r="A200">
        <v>27590</v>
      </c>
      <c r="C200">
        <v>68520</v>
      </c>
      <c r="D200">
        <v>53680</v>
      </c>
      <c r="E200">
        <v>28860</v>
      </c>
      <c r="F200">
        <v>81200</v>
      </c>
      <c r="G200">
        <v>48340</v>
      </c>
      <c r="H200">
        <v>43770</v>
      </c>
      <c r="I200">
        <v>195660</v>
      </c>
    </row>
    <row r="201" spans="1:9" x14ac:dyDescent="0.3">
      <c r="A201">
        <v>23420</v>
      </c>
      <c r="C201">
        <v>35790</v>
      </c>
      <c r="D201">
        <v>39890</v>
      </c>
      <c r="E201">
        <v>34080</v>
      </c>
      <c r="F201">
        <v>46470</v>
      </c>
      <c r="G201">
        <v>28210</v>
      </c>
      <c r="H201">
        <v>37430</v>
      </c>
      <c r="I201">
        <v>29830</v>
      </c>
    </row>
    <row r="202" spans="1:9" x14ac:dyDescent="0.3">
      <c r="A202">
        <v>75870</v>
      </c>
      <c r="C202">
        <v>18590</v>
      </c>
      <c r="D202">
        <v>44010</v>
      </c>
      <c r="E202">
        <v>99500</v>
      </c>
      <c r="F202">
        <v>191890</v>
      </c>
      <c r="G202">
        <v>192370</v>
      </c>
      <c r="H202">
        <v>109990</v>
      </c>
      <c r="I202">
        <v>74910</v>
      </c>
    </row>
    <row r="203" spans="1:9" x14ac:dyDescent="0.3">
      <c r="A203">
        <v>25530</v>
      </c>
      <c r="C203">
        <v>25850</v>
      </c>
      <c r="D203">
        <v>198330</v>
      </c>
      <c r="E203">
        <v>74060</v>
      </c>
      <c r="F203">
        <v>61420</v>
      </c>
      <c r="G203">
        <v>41070</v>
      </c>
      <c r="H203">
        <v>127420</v>
      </c>
      <c r="I203">
        <v>21270</v>
      </c>
    </row>
    <row r="204" spans="1:9" x14ac:dyDescent="0.3">
      <c r="A204">
        <v>25150</v>
      </c>
      <c r="C204">
        <v>105120</v>
      </c>
      <c r="D204">
        <v>83460</v>
      </c>
      <c r="E204">
        <v>109320</v>
      </c>
      <c r="F204">
        <v>63970</v>
      </c>
      <c r="G204">
        <v>107980</v>
      </c>
      <c r="H204">
        <v>39170</v>
      </c>
      <c r="I204">
        <v>28860</v>
      </c>
    </row>
    <row r="205" spans="1:9" x14ac:dyDescent="0.3">
      <c r="A205">
        <v>109030</v>
      </c>
      <c r="C205">
        <v>191900</v>
      </c>
      <c r="D205">
        <v>51470</v>
      </c>
      <c r="E205">
        <v>23400</v>
      </c>
      <c r="F205">
        <v>47750</v>
      </c>
      <c r="G205">
        <v>14160</v>
      </c>
      <c r="H205">
        <v>199730</v>
      </c>
      <c r="I205">
        <v>20330</v>
      </c>
    </row>
    <row r="206" spans="1:9" x14ac:dyDescent="0.3">
      <c r="A206">
        <v>45370</v>
      </c>
      <c r="C206">
        <v>102310</v>
      </c>
      <c r="D206">
        <v>68700</v>
      </c>
      <c r="E206">
        <v>83810</v>
      </c>
      <c r="F206">
        <v>27950</v>
      </c>
      <c r="G206">
        <v>36600</v>
      </c>
      <c r="H206">
        <v>198450</v>
      </c>
      <c r="I206">
        <v>76250</v>
      </c>
    </row>
    <row r="207" spans="1:9" x14ac:dyDescent="0.3">
      <c r="A207">
        <v>76420</v>
      </c>
      <c r="C207">
        <v>20960</v>
      </c>
      <c r="D207">
        <v>162910</v>
      </c>
      <c r="E207">
        <v>26910</v>
      </c>
      <c r="F207">
        <v>32940</v>
      </c>
      <c r="G207">
        <v>36910</v>
      </c>
      <c r="H207">
        <v>20420</v>
      </c>
      <c r="I207">
        <v>42580</v>
      </c>
    </row>
    <row r="208" spans="1:9" x14ac:dyDescent="0.3">
      <c r="A208">
        <v>69490</v>
      </c>
      <c r="C208">
        <v>119160</v>
      </c>
      <c r="D208">
        <v>44480</v>
      </c>
      <c r="E208">
        <v>77250</v>
      </c>
      <c r="F208">
        <v>21210</v>
      </c>
      <c r="G208">
        <v>108200</v>
      </c>
      <c r="H208">
        <v>22200</v>
      </c>
      <c r="I208">
        <v>192460</v>
      </c>
    </row>
    <row r="209" spans="1:9" x14ac:dyDescent="0.3">
      <c r="A209">
        <v>23210</v>
      </c>
      <c r="C209">
        <v>85000</v>
      </c>
      <c r="D209">
        <v>157870</v>
      </c>
      <c r="E209">
        <v>40280</v>
      </c>
      <c r="F209">
        <v>24790</v>
      </c>
      <c r="G209">
        <v>196260</v>
      </c>
      <c r="H209">
        <v>10520</v>
      </c>
      <c r="I209">
        <v>68770</v>
      </c>
    </row>
    <row r="210" spans="1:9" x14ac:dyDescent="0.3">
      <c r="A210">
        <v>174440</v>
      </c>
      <c r="C210">
        <v>100080</v>
      </c>
      <c r="D210">
        <v>97130</v>
      </c>
      <c r="E210">
        <v>53960</v>
      </c>
      <c r="F210">
        <v>36330</v>
      </c>
      <c r="G210">
        <v>49680</v>
      </c>
      <c r="H210">
        <v>196270</v>
      </c>
      <c r="I210">
        <v>23660</v>
      </c>
    </row>
    <row r="211" spans="1:9" x14ac:dyDescent="0.3">
      <c r="A211">
        <v>24040</v>
      </c>
      <c r="C211">
        <v>61200</v>
      </c>
      <c r="D211">
        <v>65000</v>
      </c>
      <c r="E211">
        <v>67960</v>
      </c>
      <c r="F211">
        <v>26840</v>
      </c>
      <c r="G211">
        <v>50560</v>
      </c>
      <c r="H211">
        <v>106860</v>
      </c>
      <c r="I211">
        <v>107610</v>
      </c>
    </row>
    <row r="212" spans="1:9" x14ac:dyDescent="0.3">
      <c r="A212">
        <v>10510</v>
      </c>
      <c r="C212">
        <v>62320</v>
      </c>
      <c r="D212">
        <v>43930</v>
      </c>
      <c r="E212">
        <v>43350</v>
      </c>
      <c r="F212">
        <v>108450</v>
      </c>
      <c r="G212">
        <v>28440</v>
      </c>
      <c r="H212">
        <v>167560</v>
      </c>
      <c r="I212">
        <v>24040</v>
      </c>
    </row>
    <row r="213" spans="1:9" x14ac:dyDescent="0.3">
      <c r="A213">
        <v>114160</v>
      </c>
      <c r="C213">
        <v>167990</v>
      </c>
      <c r="D213">
        <v>81030</v>
      </c>
      <c r="E213">
        <v>59800</v>
      </c>
      <c r="F213">
        <v>54720</v>
      </c>
      <c r="G213">
        <v>19040</v>
      </c>
      <c r="H213">
        <v>46150</v>
      </c>
      <c r="I213">
        <v>135820</v>
      </c>
    </row>
    <row r="214" spans="1:9" x14ac:dyDescent="0.3">
      <c r="A214">
        <v>63850</v>
      </c>
      <c r="C214">
        <v>36290</v>
      </c>
      <c r="D214">
        <v>25440</v>
      </c>
      <c r="E214">
        <v>43810</v>
      </c>
      <c r="F214">
        <v>133200</v>
      </c>
      <c r="G214">
        <v>35970</v>
      </c>
      <c r="H214">
        <v>39550</v>
      </c>
      <c r="I214">
        <v>42400</v>
      </c>
    </row>
    <row r="215" spans="1:9" x14ac:dyDescent="0.3">
      <c r="A215">
        <v>68610</v>
      </c>
      <c r="C215">
        <v>164220</v>
      </c>
      <c r="D215">
        <v>10910</v>
      </c>
      <c r="E215">
        <v>43820</v>
      </c>
      <c r="F215">
        <v>29420</v>
      </c>
      <c r="G215">
        <v>28270</v>
      </c>
      <c r="H215">
        <v>99570</v>
      </c>
      <c r="I215">
        <v>47770</v>
      </c>
    </row>
    <row r="216" spans="1:9" x14ac:dyDescent="0.3">
      <c r="A216">
        <v>63470</v>
      </c>
      <c r="C216">
        <v>171690</v>
      </c>
      <c r="D216">
        <v>28630</v>
      </c>
      <c r="E216">
        <v>21430</v>
      </c>
      <c r="F216">
        <v>88230</v>
      </c>
      <c r="G216">
        <v>31310</v>
      </c>
      <c r="H216">
        <v>46210</v>
      </c>
      <c r="I216">
        <v>71190</v>
      </c>
    </row>
    <row r="217" spans="1:9" x14ac:dyDescent="0.3">
      <c r="A217">
        <v>21770</v>
      </c>
      <c r="C217">
        <v>21270</v>
      </c>
      <c r="D217">
        <v>55610</v>
      </c>
      <c r="E217">
        <v>138260</v>
      </c>
      <c r="F217">
        <v>95820</v>
      </c>
      <c r="G217">
        <v>170480</v>
      </c>
      <c r="H217">
        <v>45080</v>
      </c>
      <c r="I217">
        <v>25960</v>
      </c>
    </row>
    <row r="218" spans="1:9" x14ac:dyDescent="0.3">
      <c r="A218">
        <v>23230</v>
      </c>
      <c r="C218">
        <v>39750</v>
      </c>
      <c r="D218">
        <v>28580</v>
      </c>
      <c r="E218">
        <v>28180</v>
      </c>
      <c r="F218">
        <v>25390</v>
      </c>
      <c r="G218">
        <v>21070</v>
      </c>
      <c r="H218">
        <v>23770</v>
      </c>
      <c r="I218">
        <v>55930</v>
      </c>
    </row>
    <row r="219" spans="1:9" x14ac:dyDescent="0.3">
      <c r="A219">
        <v>176650</v>
      </c>
      <c r="C219">
        <v>107930</v>
      </c>
      <c r="D219">
        <v>28970</v>
      </c>
      <c r="E219">
        <v>106850</v>
      </c>
      <c r="F219">
        <v>43230</v>
      </c>
      <c r="G219">
        <v>45410</v>
      </c>
      <c r="H219">
        <v>23130</v>
      </c>
      <c r="I219">
        <v>104450</v>
      </c>
    </row>
    <row r="220" spans="1:9" x14ac:dyDescent="0.3">
      <c r="A220">
        <v>29790</v>
      </c>
      <c r="C220">
        <v>36460</v>
      </c>
      <c r="D220">
        <v>59680</v>
      </c>
      <c r="E220">
        <v>31620</v>
      </c>
      <c r="F220">
        <v>36000</v>
      </c>
      <c r="G220">
        <v>11180</v>
      </c>
      <c r="H220">
        <v>47280</v>
      </c>
      <c r="I220">
        <v>121690</v>
      </c>
    </row>
    <row r="221" spans="1:9" x14ac:dyDescent="0.3">
      <c r="A221">
        <v>174650</v>
      </c>
      <c r="C221">
        <v>66510</v>
      </c>
      <c r="D221">
        <v>75100</v>
      </c>
      <c r="E221">
        <v>65240</v>
      </c>
      <c r="F221">
        <v>45390</v>
      </c>
      <c r="G221">
        <v>45380</v>
      </c>
      <c r="H221">
        <v>43020</v>
      </c>
      <c r="I221">
        <v>42720</v>
      </c>
    </row>
    <row r="222" spans="1:9" x14ac:dyDescent="0.3">
      <c r="A222">
        <v>20700</v>
      </c>
      <c r="C222">
        <v>63880</v>
      </c>
      <c r="D222">
        <v>110310</v>
      </c>
      <c r="E222">
        <v>28990</v>
      </c>
      <c r="F222">
        <v>197400</v>
      </c>
      <c r="G222">
        <v>35060</v>
      </c>
      <c r="H222">
        <v>76550</v>
      </c>
      <c r="I222">
        <v>29360</v>
      </c>
    </row>
    <row r="223" spans="1:9" x14ac:dyDescent="0.3">
      <c r="A223">
        <v>27910</v>
      </c>
      <c r="C223">
        <v>166060</v>
      </c>
      <c r="D223">
        <v>47870</v>
      </c>
      <c r="E223">
        <v>52310</v>
      </c>
      <c r="F223">
        <v>187890</v>
      </c>
      <c r="G223">
        <v>79780</v>
      </c>
      <c r="H223">
        <v>73510</v>
      </c>
      <c r="I223">
        <v>186060</v>
      </c>
    </row>
    <row r="224" spans="1:9" x14ac:dyDescent="0.3">
      <c r="A224">
        <v>51550</v>
      </c>
      <c r="C224">
        <v>20180</v>
      </c>
      <c r="D224">
        <v>57720</v>
      </c>
      <c r="E224">
        <v>23560</v>
      </c>
      <c r="F224">
        <v>33390</v>
      </c>
      <c r="G224">
        <v>28380</v>
      </c>
      <c r="H224">
        <v>77790</v>
      </c>
      <c r="I224">
        <v>27430</v>
      </c>
    </row>
    <row r="225" spans="1:9" x14ac:dyDescent="0.3">
      <c r="A225">
        <v>30330</v>
      </c>
      <c r="C225">
        <v>144110</v>
      </c>
      <c r="D225">
        <v>22690</v>
      </c>
      <c r="E225">
        <v>52040</v>
      </c>
      <c r="F225">
        <v>50710</v>
      </c>
      <c r="G225">
        <v>20800</v>
      </c>
      <c r="H225">
        <v>32010</v>
      </c>
      <c r="I225">
        <v>36920</v>
      </c>
    </row>
    <row r="226" spans="1:9" x14ac:dyDescent="0.3">
      <c r="A226">
        <v>49980</v>
      </c>
      <c r="C226">
        <v>74410</v>
      </c>
      <c r="D226">
        <v>98840</v>
      </c>
      <c r="E226">
        <v>27780</v>
      </c>
      <c r="F226">
        <v>20290</v>
      </c>
      <c r="G226">
        <v>46270</v>
      </c>
      <c r="H226">
        <v>131200</v>
      </c>
      <c r="I226">
        <v>188240</v>
      </c>
    </row>
    <row r="227" spans="1:9" x14ac:dyDescent="0.3">
      <c r="A227">
        <v>102520</v>
      </c>
      <c r="C227">
        <v>24300</v>
      </c>
      <c r="D227">
        <v>33880</v>
      </c>
      <c r="E227">
        <v>58550</v>
      </c>
      <c r="F227">
        <v>47240</v>
      </c>
      <c r="G227">
        <v>34230</v>
      </c>
      <c r="H227">
        <v>32910</v>
      </c>
      <c r="I227">
        <v>21540</v>
      </c>
    </row>
    <row r="228" spans="1:9" x14ac:dyDescent="0.3">
      <c r="A228">
        <v>25170</v>
      </c>
      <c r="C228">
        <v>64390</v>
      </c>
      <c r="D228">
        <v>96190</v>
      </c>
      <c r="E228">
        <v>67250</v>
      </c>
      <c r="F228">
        <v>100960</v>
      </c>
      <c r="G228">
        <v>66740</v>
      </c>
      <c r="H228">
        <v>27030</v>
      </c>
      <c r="I228">
        <v>44900</v>
      </c>
    </row>
    <row r="229" spans="1:9" x14ac:dyDescent="0.3">
      <c r="A229">
        <v>83800</v>
      </c>
      <c r="C229">
        <v>20740</v>
      </c>
      <c r="D229">
        <v>20420</v>
      </c>
      <c r="E229">
        <v>103250</v>
      </c>
      <c r="F229">
        <v>74460</v>
      </c>
      <c r="G229">
        <v>90940</v>
      </c>
      <c r="H229">
        <v>47660</v>
      </c>
      <c r="I229">
        <v>171230</v>
      </c>
    </row>
    <row r="230" spans="1:9" x14ac:dyDescent="0.3">
      <c r="A230">
        <v>135770</v>
      </c>
      <c r="C230">
        <v>48550</v>
      </c>
      <c r="D230">
        <v>29260</v>
      </c>
      <c r="E230">
        <v>46010</v>
      </c>
      <c r="F230">
        <v>54860</v>
      </c>
      <c r="G230">
        <v>61510</v>
      </c>
      <c r="H230">
        <v>73360</v>
      </c>
      <c r="I230">
        <v>23720</v>
      </c>
    </row>
    <row r="231" spans="1:9" x14ac:dyDescent="0.3">
      <c r="A231">
        <v>46950</v>
      </c>
      <c r="C231">
        <v>23670</v>
      </c>
      <c r="D231">
        <v>28890</v>
      </c>
      <c r="E231">
        <v>139730</v>
      </c>
      <c r="F231">
        <v>12740</v>
      </c>
      <c r="G231">
        <v>191870</v>
      </c>
      <c r="H231">
        <v>22580</v>
      </c>
      <c r="I231">
        <v>48830</v>
      </c>
    </row>
    <row r="232" spans="1:9" x14ac:dyDescent="0.3">
      <c r="A232">
        <v>23020</v>
      </c>
      <c r="C232">
        <v>41980</v>
      </c>
      <c r="D232">
        <v>16750</v>
      </c>
      <c r="E232">
        <v>23800</v>
      </c>
      <c r="F232">
        <v>49000</v>
      </c>
      <c r="G232">
        <v>197170</v>
      </c>
      <c r="H232">
        <v>65780</v>
      </c>
      <c r="I232">
        <v>26100</v>
      </c>
    </row>
    <row r="233" spans="1:9" x14ac:dyDescent="0.3">
      <c r="A233">
        <v>23870</v>
      </c>
      <c r="C233">
        <v>88530</v>
      </c>
      <c r="D233">
        <v>63470</v>
      </c>
      <c r="E233">
        <v>83960</v>
      </c>
      <c r="F233">
        <v>21320</v>
      </c>
      <c r="G233">
        <v>35440</v>
      </c>
      <c r="H233">
        <v>44220</v>
      </c>
      <c r="I233">
        <v>29960</v>
      </c>
    </row>
    <row r="234" spans="1:9" x14ac:dyDescent="0.3">
      <c r="A234">
        <v>78980</v>
      </c>
      <c r="C234">
        <v>196130</v>
      </c>
      <c r="D234">
        <v>33460</v>
      </c>
      <c r="E234">
        <v>33760</v>
      </c>
      <c r="F234">
        <v>82370</v>
      </c>
      <c r="G234">
        <v>46610</v>
      </c>
      <c r="H234">
        <v>102740</v>
      </c>
      <c r="I234">
        <v>39040</v>
      </c>
    </row>
    <row r="235" spans="1:9" x14ac:dyDescent="0.3">
      <c r="A235">
        <v>16110</v>
      </c>
      <c r="C235">
        <v>34070</v>
      </c>
      <c r="D235">
        <v>94190</v>
      </c>
      <c r="E235">
        <v>103220</v>
      </c>
      <c r="F235">
        <v>41480</v>
      </c>
      <c r="G235">
        <v>140260</v>
      </c>
      <c r="H235">
        <v>43270</v>
      </c>
      <c r="I235">
        <v>75530</v>
      </c>
    </row>
    <row r="236" spans="1:9" x14ac:dyDescent="0.3">
      <c r="A236">
        <v>109200</v>
      </c>
      <c r="C236">
        <v>46390</v>
      </c>
      <c r="D236">
        <v>86860</v>
      </c>
      <c r="E236">
        <v>109760</v>
      </c>
      <c r="F236">
        <v>50420</v>
      </c>
      <c r="G236">
        <v>36690</v>
      </c>
      <c r="H236">
        <v>89660</v>
      </c>
      <c r="I236">
        <v>20660</v>
      </c>
    </row>
    <row r="237" spans="1:9" x14ac:dyDescent="0.3">
      <c r="A237">
        <v>40810</v>
      </c>
      <c r="C237">
        <v>33120</v>
      </c>
      <c r="D237">
        <v>135910</v>
      </c>
      <c r="E237">
        <v>104820</v>
      </c>
      <c r="F237">
        <v>80080</v>
      </c>
      <c r="G237">
        <v>66870</v>
      </c>
      <c r="H237">
        <v>26780</v>
      </c>
      <c r="I237">
        <v>40840</v>
      </c>
    </row>
    <row r="238" spans="1:9" x14ac:dyDescent="0.3">
      <c r="A238">
        <v>23940</v>
      </c>
      <c r="C238">
        <v>104350</v>
      </c>
      <c r="D238">
        <v>39200</v>
      </c>
      <c r="E238">
        <v>25140</v>
      </c>
      <c r="F238">
        <v>55050</v>
      </c>
      <c r="G238">
        <v>99980</v>
      </c>
      <c r="H238">
        <v>49500</v>
      </c>
      <c r="I238">
        <v>48410</v>
      </c>
    </row>
    <row r="239" spans="1:9" x14ac:dyDescent="0.3">
      <c r="A239">
        <v>29500</v>
      </c>
      <c r="C239">
        <v>57700</v>
      </c>
      <c r="D239">
        <v>32300</v>
      </c>
      <c r="E239">
        <v>57310</v>
      </c>
      <c r="F239">
        <v>108830</v>
      </c>
      <c r="G239">
        <v>57690</v>
      </c>
      <c r="H239">
        <v>131910</v>
      </c>
      <c r="I239">
        <v>43200</v>
      </c>
    </row>
    <row r="240" spans="1:9" x14ac:dyDescent="0.3">
      <c r="A240">
        <v>29960</v>
      </c>
      <c r="C240">
        <v>77560</v>
      </c>
      <c r="D240">
        <v>69290</v>
      </c>
      <c r="E240">
        <v>134990</v>
      </c>
      <c r="F240">
        <v>22750</v>
      </c>
      <c r="G240">
        <v>93620</v>
      </c>
      <c r="H240">
        <v>22350</v>
      </c>
      <c r="I240">
        <v>63920</v>
      </c>
    </row>
    <row r="241" spans="1:9" x14ac:dyDescent="0.3">
      <c r="A241">
        <v>41620</v>
      </c>
      <c r="C241">
        <v>37600</v>
      </c>
      <c r="D241">
        <v>75470</v>
      </c>
      <c r="E241">
        <v>53460</v>
      </c>
      <c r="F241">
        <v>81610</v>
      </c>
      <c r="G241">
        <v>79880</v>
      </c>
      <c r="H241">
        <v>105020</v>
      </c>
      <c r="I241">
        <v>24500</v>
      </c>
    </row>
    <row r="242" spans="1:9" x14ac:dyDescent="0.3">
      <c r="A242">
        <v>47590</v>
      </c>
      <c r="C242">
        <v>52950</v>
      </c>
      <c r="D242">
        <v>57750</v>
      </c>
      <c r="E242">
        <v>25520</v>
      </c>
      <c r="G242">
        <v>173280</v>
      </c>
      <c r="H242">
        <v>37600</v>
      </c>
      <c r="I242">
        <v>20610</v>
      </c>
    </row>
    <row r="243" spans="1:9" x14ac:dyDescent="0.3">
      <c r="A243">
        <v>31720</v>
      </c>
      <c r="C243">
        <v>132690</v>
      </c>
      <c r="D243">
        <v>29760</v>
      </c>
      <c r="E243">
        <v>64740</v>
      </c>
      <c r="G243">
        <v>47790</v>
      </c>
      <c r="H243">
        <v>68330</v>
      </c>
      <c r="I243">
        <v>193310</v>
      </c>
    </row>
    <row r="244" spans="1:9" x14ac:dyDescent="0.3">
      <c r="A244">
        <v>101240</v>
      </c>
      <c r="C244">
        <v>68420</v>
      </c>
      <c r="D244">
        <v>52530</v>
      </c>
      <c r="E244">
        <v>22100</v>
      </c>
      <c r="G244">
        <v>20990</v>
      </c>
      <c r="H244">
        <v>25590</v>
      </c>
      <c r="I244">
        <v>50630</v>
      </c>
    </row>
    <row r="245" spans="1:9" x14ac:dyDescent="0.3">
      <c r="A245">
        <v>60770</v>
      </c>
      <c r="C245">
        <v>176030</v>
      </c>
      <c r="D245">
        <v>60910</v>
      </c>
      <c r="E245">
        <v>73790</v>
      </c>
      <c r="G245">
        <v>34200</v>
      </c>
      <c r="H245">
        <v>66230</v>
      </c>
      <c r="I245">
        <v>190490</v>
      </c>
    </row>
    <row r="246" spans="1:9" x14ac:dyDescent="0.3">
      <c r="A246">
        <v>54840</v>
      </c>
      <c r="C246">
        <v>153790</v>
      </c>
      <c r="D246">
        <v>17020</v>
      </c>
      <c r="E246">
        <v>20110</v>
      </c>
      <c r="G246">
        <v>35000</v>
      </c>
      <c r="H246">
        <v>182650</v>
      </c>
      <c r="I246">
        <v>27280</v>
      </c>
    </row>
    <row r="247" spans="1:9" x14ac:dyDescent="0.3">
      <c r="A247">
        <v>99240</v>
      </c>
      <c r="C247">
        <v>53470</v>
      </c>
      <c r="D247">
        <v>48590</v>
      </c>
      <c r="E247">
        <v>177790</v>
      </c>
      <c r="G247">
        <v>93800</v>
      </c>
      <c r="H247">
        <v>161240</v>
      </c>
      <c r="I247">
        <v>25700</v>
      </c>
    </row>
    <row r="248" spans="1:9" x14ac:dyDescent="0.3">
      <c r="A248">
        <v>48760</v>
      </c>
      <c r="C248">
        <v>26550</v>
      </c>
      <c r="D248">
        <v>55770</v>
      </c>
      <c r="E248">
        <v>51710</v>
      </c>
      <c r="G248">
        <v>27420</v>
      </c>
      <c r="H248">
        <v>12230</v>
      </c>
      <c r="I248">
        <v>35370</v>
      </c>
    </row>
    <row r="249" spans="1:9" x14ac:dyDescent="0.3">
      <c r="A249">
        <v>28140</v>
      </c>
      <c r="C249">
        <v>45020</v>
      </c>
      <c r="D249">
        <v>64470</v>
      </c>
      <c r="E249">
        <v>182130</v>
      </c>
      <c r="G249">
        <v>84630</v>
      </c>
      <c r="H249">
        <v>28750</v>
      </c>
      <c r="I249">
        <v>29740</v>
      </c>
    </row>
    <row r="250" spans="1:9" x14ac:dyDescent="0.3">
      <c r="A250">
        <v>57680</v>
      </c>
      <c r="C250">
        <v>23050</v>
      </c>
      <c r="D250">
        <v>66460</v>
      </c>
      <c r="E250">
        <v>26250</v>
      </c>
      <c r="G250">
        <v>34200</v>
      </c>
      <c r="H250">
        <v>198470</v>
      </c>
      <c r="I250">
        <v>58110</v>
      </c>
    </row>
    <row r="251" spans="1:9" x14ac:dyDescent="0.3">
      <c r="A251">
        <v>58690</v>
      </c>
      <c r="C251">
        <v>65160</v>
      </c>
      <c r="D251">
        <v>68040</v>
      </c>
      <c r="E251">
        <v>45340</v>
      </c>
      <c r="G251">
        <v>53010</v>
      </c>
      <c r="H251">
        <v>23720</v>
      </c>
    </row>
    <row r="252" spans="1:9" x14ac:dyDescent="0.3">
      <c r="A252">
        <v>27830</v>
      </c>
      <c r="C252">
        <v>61340</v>
      </c>
      <c r="D252">
        <v>22970</v>
      </c>
      <c r="E252">
        <v>178610</v>
      </c>
      <c r="G252">
        <v>57650</v>
      </c>
      <c r="H252">
        <v>54100</v>
      </c>
    </row>
    <row r="253" spans="1:9" x14ac:dyDescent="0.3">
      <c r="A253">
        <v>54330</v>
      </c>
      <c r="C253">
        <v>52380</v>
      </c>
      <c r="D253">
        <v>30570</v>
      </c>
      <c r="E253">
        <v>53630</v>
      </c>
      <c r="G253">
        <v>45990</v>
      </c>
      <c r="H253">
        <v>38670</v>
      </c>
    </row>
    <row r="254" spans="1:9" x14ac:dyDescent="0.3">
      <c r="A254">
        <v>47350</v>
      </c>
      <c r="C254">
        <v>64720</v>
      </c>
      <c r="D254">
        <v>26860</v>
      </c>
      <c r="E254">
        <v>27850</v>
      </c>
      <c r="G254">
        <v>20330</v>
      </c>
      <c r="H254">
        <v>70940</v>
      </c>
    </row>
    <row r="255" spans="1:9" x14ac:dyDescent="0.3">
      <c r="A255">
        <v>41870</v>
      </c>
      <c r="C255">
        <v>97560</v>
      </c>
      <c r="D255">
        <v>116910</v>
      </c>
      <c r="E255">
        <v>61790</v>
      </c>
      <c r="G255">
        <v>86200</v>
      </c>
      <c r="H255">
        <v>168800</v>
      </c>
    </row>
    <row r="256" spans="1:9" x14ac:dyDescent="0.3">
      <c r="A256">
        <v>20280</v>
      </c>
      <c r="C256">
        <v>52940</v>
      </c>
      <c r="D256">
        <v>51600</v>
      </c>
      <c r="E256">
        <v>32290</v>
      </c>
      <c r="G256">
        <v>38380</v>
      </c>
      <c r="H256">
        <v>84460</v>
      </c>
    </row>
    <row r="257" spans="1:8" x14ac:dyDescent="0.3">
      <c r="A257">
        <v>129360</v>
      </c>
      <c r="C257">
        <v>40010</v>
      </c>
      <c r="D257">
        <v>49360</v>
      </c>
      <c r="E257">
        <v>58100</v>
      </c>
      <c r="G257">
        <v>15630</v>
      </c>
      <c r="H257">
        <v>98520</v>
      </c>
    </row>
    <row r="258" spans="1:8" x14ac:dyDescent="0.3">
      <c r="A258">
        <v>34770</v>
      </c>
      <c r="C258">
        <v>26790</v>
      </c>
      <c r="D258">
        <v>23420</v>
      </c>
      <c r="E258">
        <v>44000</v>
      </c>
      <c r="G258">
        <v>112440</v>
      </c>
      <c r="H258">
        <v>41030</v>
      </c>
    </row>
    <row r="259" spans="1:8" x14ac:dyDescent="0.3">
      <c r="A259">
        <v>64300</v>
      </c>
      <c r="C259">
        <v>23980</v>
      </c>
      <c r="D259">
        <v>23140</v>
      </c>
      <c r="E259">
        <v>37220</v>
      </c>
      <c r="G259">
        <v>83760</v>
      </c>
      <c r="H259">
        <v>42490</v>
      </c>
    </row>
    <row r="260" spans="1:8" x14ac:dyDescent="0.3">
      <c r="A260">
        <v>28620</v>
      </c>
      <c r="C260">
        <v>54680</v>
      </c>
      <c r="D260">
        <v>25590</v>
      </c>
      <c r="E260">
        <v>137570</v>
      </c>
      <c r="G260">
        <v>22720</v>
      </c>
      <c r="H260">
        <v>68930</v>
      </c>
    </row>
    <row r="261" spans="1:8" x14ac:dyDescent="0.3">
      <c r="A261">
        <v>67350</v>
      </c>
      <c r="C261">
        <v>20440</v>
      </c>
      <c r="D261">
        <v>105520</v>
      </c>
      <c r="E261">
        <v>165980</v>
      </c>
      <c r="G261">
        <v>23080</v>
      </c>
      <c r="H261">
        <v>61250</v>
      </c>
    </row>
    <row r="262" spans="1:8" x14ac:dyDescent="0.3">
      <c r="A262">
        <v>27600</v>
      </c>
      <c r="C262">
        <v>134640</v>
      </c>
      <c r="D262">
        <v>40140</v>
      </c>
      <c r="E262">
        <v>23450</v>
      </c>
      <c r="G262">
        <v>58780</v>
      </c>
      <c r="H262">
        <v>46390</v>
      </c>
    </row>
    <row r="263" spans="1:8" x14ac:dyDescent="0.3">
      <c r="A263">
        <v>24680</v>
      </c>
      <c r="C263">
        <v>79910</v>
      </c>
      <c r="D263">
        <v>22590</v>
      </c>
      <c r="E263">
        <v>43730</v>
      </c>
      <c r="G263">
        <v>97140</v>
      </c>
      <c r="H263">
        <v>25340</v>
      </c>
    </row>
    <row r="264" spans="1:8" x14ac:dyDescent="0.3">
      <c r="A264">
        <v>131160</v>
      </c>
      <c r="C264">
        <v>33770</v>
      </c>
      <c r="D264">
        <v>46780</v>
      </c>
      <c r="E264">
        <v>104660</v>
      </c>
      <c r="G264">
        <v>101690</v>
      </c>
      <c r="H264">
        <v>131420</v>
      </c>
    </row>
    <row r="265" spans="1:8" x14ac:dyDescent="0.3">
      <c r="A265">
        <v>53460</v>
      </c>
      <c r="C265">
        <v>42130</v>
      </c>
      <c r="D265">
        <v>25190</v>
      </c>
      <c r="E265">
        <v>48980</v>
      </c>
      <c r="G265">
        <v>40870</v>
      </c>
      <c r="H265">
        <v>136950</v>
      </c>
    </row>
    <row r="266" spans="1:8" x14ac:dyDescent="0.3">
      <c r="A266">
        <v>10810</v>
      </c>
      <c r="C266">
        <v>104470</v>
      </c>
      <c r="D266">
        <v>131940</v>
      </c>
      <c r="E266">
        <v>65490</v>
      </c>
      <c r="G266">
        <v>195860</v>
      </c>
      <c r="H266">
        <v>134020</v>
      </c>
    </row>
    <row r="267" spans="1:8" x14ac:dyDescent="0.3">
      <c r="A267">
        <v>24720</v>
      </c>
      <c r="C267">
        <v>65130</v>
      </c>
      <c r="D267">
        <v>22700</v>
      </c>
      <c r="E267">
        <v>163280</v>
      </c>
      <c r="G267">
        <v>68150</v>
      </c>
      <c r="H267">
        <v>54290</v>
      </c>
    </row>
    <row r="268" spans="1:8" x14ac:dyDescent="0.3">
      <c r="A268">
        <v>59060</v>
      </c>
      <c r="C268">
        <v>15140</v>
      </c>
      <c r="D268">
        <v>173990</v>
      </c>
      <c r="E268">
        <v>97150</v>
      </c>
      <c r="G268">
        <v>61420</v>
      </c>
      <c r="H268">
        <v>105960</v>
      </c>
    </row>
    <row r="269" spans="1:8" x14ac:dyDescent="0.3">
      <c r="A269">
        <v>133480</v>
      </c>
      <c r="C269">
        <v>51540</v>
      </c>
      <c r="D269">
        <v>41630</v>
      </c>
      <c r="E269">
        <v>24510</v>
      </c>
      <c r="G269">
        <v>26900</v>
      </c>
      <c r="H269">
        <v>54670</v>
      </c>
    </row>
    <row r="270" spans="1:8" x14ac:dyDescent="0.3">
      <c r="A270">
        <v>53800</v>
      </c>
      <c r="C270">
        <v>56750</v>
      </c>
      <c r="D270">
        <v>137260</v>
      </c>
      <c r="E270">
        <v>92500</v>
      </c>
      <c r="G270">
        <v>43850</v>
      </c>
      <c r="H270">
        <v>40780</v>
      </c>
    </row>
    <row r="271" spans="1:8" x14ac:dyDescent="0.3">
      <c r="A271">
        <v>86280</v>
      </c>
      <c r="C271">
        <v>23790</v>
      </c>
      <c r="D271">
        <v>40250</v>
      </c>
      <c r="E271">
        <v>175670</v>
      </c>
      <c r="G271">
        <v>31170</v>
      </c>
      <c r="H271">
        <v>42840</v>
      </c>
    </row>
    <row r="272" spans="1:8" x14ac:dyDescent="0.3">
      <c r="A272">
        <v>196360</v>
      </c>
      <c r="C272">
        <v>27060</v>
      </c>
      <c r="D272">
        <v>97250</v>
      </c>
      <c r="E272">
        <v>52080</v>
      </c>
      <c r="G272">
        <v>196580</v>
      </c>
      <c r="H272">
        <v>197010</v>
      </c>
    </row>
    <row r="273" spans="1:8" x14ac:dyDescent="0.3">
      <c r="A273">
        <v>119570</v>
      </c>
      <c r="C273">
        <v>42840</v>
      </c>
      <c r="D273">
        <v>20070</v>
      </c>
      <c r="E273">
        <v>79450</v>
      </c>
      <c r="G273">
        <v>30690</v>
      </c>
      <c r="H273">
        <v>147320</v>
      </c>
    </row>
    <row r="274" spans="1:8" x14ac:dyDescent="0.3">
      <c r="A274">
        <v>28370</v>
      </c>
      <c r="C274">
        <v>65830</v>
      </c>
      <c r="D274">
        <v>66940</v>
      </c>
      <c r="E274">
        <v>152020</v>
      </c>
      <c r="G274">
        <v>39360</v>
      </c>
      <c r="H274">
        <v>13590</v>
      </c>
    </row>
    <row r="275" spans="1:8" x14ac:dyDescent="0.3">
      <c r="A275">
        <v>24360</v>
      </c>
      <c r="C275">
        <v>54870</v>
      </c>
      <c r="D275">
        <v>40330</v>
      </c>
      <c r="E275">
        <v>54400</v>
      </c>
      <c r="G275">
        <v>57430</v>
      </c>
      <c r="H275">
        <v>12610</v>
      </c>
    </row>
    <row r="276" spans="1:8" x14ac:dyDescent="0.3">
      <c r="A276">
        <v>88370</v>
      </c>
      <c r="C276">
        <v>68340</v>
      </c>
      <c r="D276">
        <v>44200</v>
      </c>
      <c r="E276">
        <v>35170</v>
      </c>
      <c r="G276">
        <v>25800</v>
      </c>
      <c r="H276">
        <v>56470</v>
      </c>
    </row>
    <row r="277" spans="1:8" x14ac:dyDescent="0.3">
      <c r="A277">
        <v>26930</v>
      </c>
      <c r="C277">
        <v>51510</v>
      </c>
      <c r="D277">
        <v>199430</v>
      </c>
      <c r="E277">
        <v>21660</v>
      </c>
      <c r="G277">
        <v>52060</v>
      </c>
      <c r="H277">
        <v>92040</v>
      </c>
    </row>
    <row r="278" spans="1:8" x14ac:dyDescent="0.3">
      <c r="A278">
        <v>29350</v>
      </c>
      <c r="C278">
        <v>21330</v>
      </c>
      <c r="D278">
        <v>44770</v>
      </c>
      <c r="E278">
        <v>164130</v>
      </c>
      <c r="G278">
        <v>13930</v>
      </c>
      <c r="H278">
        <v>108510</v>
      </c>
    </row>
    <row r="279" spans="1:8" x14ac:dyDescent="0.3">
      <c r="A279">
        <v>68250</v>
      </c>
      <c r="C279">
        <v>24320</v>
      </c>
      <c r="D279">
        <v>28530</v>
      </c>
      <c r="E279">
        <v>20130</v>
      </c>
      <c r="G279">
        <v>39860</v>
      </c>
      <c r="H279">
        <v>36730</v>
      </c>
    </row>
    <row r="280" spans="1:8" x14ac:dyDescent="0.3">
      <c r="A280">
        <v>34190</v>
      </c>
      <c r="C280">
        <v>30650</v>
      </c>
      <c r="D280">
        <v>178560</v>
      </c>
      <c r="E280">
        <v>139660</v>
      </c>
      <c r="G280">
        <v>29290</v>
      </c>
      <c r="H280">
        <v>47680</v>
      </c>
    </row>
    <row r="281" spans="1:8" x14ac:dyDescent="0.3">
      <c r="A281">
        <v>30220</v>
      </c>
      <c r="C281">
        <v>98880</v>
      </c>
      <c r="D281">
        <v>31960</v>
      </c>
      <c r="E281">
        <v>43740</v>
      </c>
      <c r="G281">
        <v>49300</v>
      </c>
      <c r="H281">
        <v>170070</v>
      </c>
    </row>
    <row r="282" spans="1:8" x14ac:dyDescent="0.3">
      <c r="A282">
        <v>41570</v>
      </c>
      <c r="C282">
        <v>53730</v>
      </c>
      <c r="D282">
        <v>62720</v>
      </c>
      <c r="E282">
        <v>45810</v>
      </c>
      <c r="G282">
        <v>107480</v>
      </c>
      <c r="H282">
        <v>102090</v>
      </c>
    </row>
    <row r="283" spans="1:8" x14ac:dyDescent="0.3">
      <c r="A283">
        <v>76370</v>
      </c>
      <c r="C283">
        <v>104480</v>
      </c>
      <c r="D283">
        <v>103770</v>
      </c>
      <c r="E283">
        <v>70820</v>
      </c>
      <c r="G283">
        <v>15550</v>
      </c>
      <c r="H283">
        <v>20640</v>
      </c>
    </row>
    <row r="284" spans="1:8" x14ac:dyDescent="0.3">
      <c r="A284">
        <v>64990</v>
      </c>
      <c r="C284">
        <v>26470</v>
      </c>
      <c r="D284">
        <v>187110</v>
      </c>
      <c r="E284">
        <v>78470</v>
      </c>
      <c r="G284">
        <v>34330</v>
      </c>
      <c r="H284">
        <v>40350</v>
      </c>
    </row>
    <row r="285" spans="1:8" x14ac:dyDescent="0.3">
      <c r="A285">
        <v>27030</v>
      </c>
      <c r="C285">
        <v>56770</v>
      </c>
      <c r="D285">
        <v>29940</v>
      </c>
      <c r="E285">
        <v>167040</v>
      </c>
      <c r="G285">
        <v>55620</v>
      </c>
      <c r="H285">
        <v>45910</v>
      </c>
    </row>
    <row r="286" spans="1:8" x14ac:dyDescent="0.3">
      <c r="A286">
        <v>25010</v>
      </c>
      <c r="C286">
        <v>20080</v>
      </c>
      <c r="D286">
        <v>44440</v>
      </c>
      <c r="E286">
        <v>39070</v>
      </c>
      <c r="G286">
        <v>103680</v>
      </c>
      <c r="H286">
        <v>25610</v>
      </c>
    </row>
    <row r="287" spans="1:8" x14ac:dyDescent="0.3">
      <c r="A287">
        <v>49990</v>
      </c>
      <c r="C287">
        <v>44400</v>
      </c>
      <c r="D287">
        <v>62090</v>
      </c>
      <c r="E287">
        <v>29320</v>
      </c>
      <c r="G287">
        <v>96100</v>
      </c>
      <c r="H287">
        <v>47890</v>
      </c>
    </row>
    <row r="288" spans="1:8" x14ac:dyDescent="0.3">
      <c r="A288">
        <v>138720</v>
      </c>
      <c r="C288">
        <v>26600</v>
      </c>
      <c r="D288">
        <v>39040</v>
      </c>
      <c r="E288">
        <v>85640</v>
      </c>
      <c r="G288">
        <v>21800</v>
      </c>
      <c r="H288">
        <v>23620</v>
      </c>
    </row>
    <row r="289" spans="1:8" x14ac:dyDescent="0.3">
      <c r="A289">
        <v>51630</v>
      </c>
      <c r="C289">
        <v>188800</v>
      </c>
      <c r="D289">
        <v>63770</v>
      </c>
      <c r="E289">
        <v>27180</v>
      </c>
      <c r="G289">
        <v>71400</v>
      </c>
      <c r="H289">
        <v>86060</v>
      </c>
    </row>
    <row r="290" spans="1:8" x14ac:dyDescent="0.3">
      <c r="A290">
        <v>60740</v>
      </c>
      <c r="C290">
        <v>23390</v>
      </c>
      <c r="D290">
        <v>46140</v>
      </c>
      <c r="E290">
        <v>30550</v>
      </c>
      <c r="G290">
        <v>21090</v>
      </c>
      <c r="H290">
        <v>70830</v>
      </c>
    </row>
    <row r="291" spans="1:8" x14ac:dyDescent="0.3">
      <c r="A291">
        <v>47390</v>
      </c>
      <c r="C291">
        <v>67120</v>
      </c>
      <c r="D291">
        <v>35780</v>
      </c>
      <c r="E291">
        <v>129650</v>
      </c>
      <c r="G291">
        <v>24370</v>
      </c>
      <c r="H291">
        <v>42850</v>
      </c>
    </row>
    <row r="292" spans="1:8" x14ac:dyDescent="0.3">
      <c r="A292">
        <v>27200</v>
      </c>
      <c r="C292">
        <v>54060</v>
      </c>
      <c r="D292">
        <v>92780</v>
      </c>
      <c r="E292">
        <v>25920</v>
      </c>
      <c r="G292">
        <v>22890</v>
      </c>
      <c r="H292">
        <v>54730</v>
      </c>
    </row>
    <row r="293" spans="1:8" x14ac:dyDescent="0.3">
      <c r="A293">
        <v>89980</v>
      </c>
      <c r="C293">
        <v>24390</v>
      </c>
      <c r="D293">
        <v>32940</v>
      </c>
      <c r="E293">
        <v>89260</v>
      </c>
      <c r="G293">
        <v>60290</v>
      </c>
      <c r="H293">
        <v>52070</v>
      </c>
    </row>
    <row r="294" spans="1:8" x14ac:dyDescent="0.3">
      <c r="A294">
        <v>61320</v>
      </c>
      <c r="C294">
        <v>37850</v>
      </c>
      <c r="D294">
        <v>21090</v>
      </c>
      <c r="E294">
        <v>29360</v>
      </c>
      <c r="G294">
        <v>41890</v>
      </c>
      <c r="H294">
        <v>26440</v>
      </c>
    </row>
    <row r="295" spans="1:8" x14ac:dyDescent="0.3">
      <c r="A295">
        <v>20880</v>
      </c>
      <c r="C295">
        <v>108540</v>
      </c>
      <c r="D295">
        <v>24040</v>
      </c>
      <c r="E295">
        <v>39680</v>
      </c>
      <c r="G295">
        <v>57620</v>
      </c>
      <c r="H295">
        <v>29720</v>
      </c>
    </row>
    <row r="296" spans="1:8" x14ac:dyDescent="0.3">
      <c r="A296">
        <v>25000</v>
      </c>
      <c r="C296">
        <v>25710</v>
      </c>
      <c r="D296">
        <v>164370</v>
      </c>
      <c r="E296">
        <v>73140</v>
      </c>
      <c r="G296">
        <v>96670</v>
      </c>
      <c r="H296">
        <v>47230</v>
      </c>
    </row>
    <row r="297" spans="1:8" x14ac:dyDescent="0.3">
      <c r="A297">
        <v>31400</v>
      </c>
      <c r="C297">
        <v>59930</v>
      </c>
      <c r="D297">
        <v>57690</v>
      </c>
      <c r="E297">
        <v>53990</v>
      </c>
      <c r="G297">
        <v>21480</v>
      </c>
      <c r="H297">
        <v>20730</v>
      </c>
    </row>
    <row r="298" spans="1:8" x14ac:dyDescent="0.3">
      <c r="A298">
        <v>187220</v>
      </c>
      <c r="C298">
        <v>20900</v>
      </c>
      <c r="D298">
        <v>53320</v>
      </c>
      <c r="E298">
        <v>54670</v>
      </c>
      <c r="G298">
        <v>67990</v>
      </c>
      <c r="H298">
        <v>55620</v>
      </c>
    </row>
    <row r="299" spans="1:8" x14ac:dyDescent="0.3">
      <c r="A299">
        <v>167920</v>
      </c>
      <c r="C299">
        <v>30680</v>
      </c>
      <c r="D299">
        <v>15690</v>
      </c>
      <c r="E299">
        <v>178750</v>
      </c>
      <c r="G299">
        <v>27050</v>
      </c>
      <c r="H299">
        <v>24080</v>
      </c>
    </row>
    <row r="300" spans="1:8" x14ac:dyDescent="0.3">
      <c r="A300">
        <v>66730</v>
      </c>
      <c r="C300">
        <v>52370</v>
      </c>
      <c r="D300">
        <v>174260</v>
      </c>
      <c r="E300">
        <v>52040</v>
      </c>
      <c r="G300">
        <v>103330</v>
      </c>
      <c r="H300">
        <v>112450</v>
      </c>
    </row>
    <row r="301" spans="1:8" x14ac:dyDescent="0.3">
      <c r="A301">
        <v>106090</v>
      </c>
      <c r="C301">
        <v>99800</v>
      </c>
      <c r="D301">
        <v>25870</v>
      </c>
      <c r="E301">
        <v>63230</v>
      </c>
      <c r="G301">
        <v>68540</v>
      </c>
      <c r="H301">
        <v>21410</v>
      </c>
    </row>
    <row r="302" spans="1:8" x14ac:dyDescent="0.3">
      <c r="A302">
        <v>22670</v>
      </c>
      <c r="C302">
        <v>12320</v>
      </c>
      <c r="D302">
        <v>53680</v>
      </c>
      <c r="E302">
        <v>37480</v>
      </c>
      <c r="G302">
        <v>35910</v>
      </c>
      <c r="H302">
        <v>46630</v>
      </c>
    </row>
    <row r="303" spans="1:8" x14ac:dyDescent="0.3">
      <c r="A303">
        <v>24360</v>
      </c>
      <c r="C303">
        <v>20860</v>
      </c>
      <c r="D303">
        <v>39890</v>
      </c>
      <c r="E303">
        <v>86330</v>
      </c>
      <c r="G303">
        <v>38120</v>
      </c>
      <c r="H303">
        <v>47240</v>
      </c>
    </row>
    <row r="304" spans="1:8" x14ac:dyDescent="0.3">
      <c r="A304">
        <v>109380</v>
      </c>
      <c r="C304">
        <v>53760</v>
      </c>
      <c r="D304">
        <v>44010</v>
      </c>
      <c r="E304">
        <v>54100</v>
      </c>
      <c r="G304">
        <v>63840</v>
      </c>
      <c r="H304">
        <v>32110</v>
      </c>
    </row>
    <row r="305" spans="1:8" x14ac:dyDescent="0.3">
      <c r="A305">
        <v>27940</v>
      </c>
      <c r="C305">
        <v>23410</v>
      </c>
      <c r="D305">
        <v>198330</v>
      </c>
      <c r="E305">
        <v>22690</v>
      </c>
      <c r="G305">
        <v>99070</v>
      </c>
      <c r="H305">
        <v>53770</v>
      </c>
    </row>
    <row r="306" spans="1:8" x14ac:dyDescent="0.3">
      <c r="A306">
        <v>40000</v>
      </c>
      <c r="C306">
        <v>40110</v>
      </c>
      <c r="D306">
        <v>83460</v>
      </c>
      <c r="E306">
        <v>194310</v>
      </c>
      <c r="G306">
        <v>28040</v>
      </c>
      <c r="H306">
        <v>40660</v>
      </c>
    </row>
    <row r="307" spans="1:8" x14ac:dyDescent="0.3">
      <c r="A307">
        <v>118490</v>
      </c>
      <c r="C307">
        <v>195450</v>
      </c>
      <c r="D307">
        <v>51470</v>
      </c>
      <c r="E307">
        <v>135700</v>
      </c>
      <c r="G307">
        <v>24390</v>
      </c>
      <c r="H307">
        <v>48770</v>
      </c>
    </row>
    <row r="308" spans="1:8" x14ac:dyDescent="0.3">
      <c r="A308">
        <v>20700</v>
      </c>
      <c r="C308">
        <v>134580</v>
      </c>
      <c r="E308">
        <v>26700</v>
      </c>
      <c r="G308">
        <v>47740</v>
      </c>
      <c r="H308">
        <v>103060</v>
      </c>
    </row>
    <row r="309" spans="1:8" x14ac:dyDescent="0.3">
      <c r="A309">
        <v>56050</v>
      </c>
      <c r="C309">
        <v>90690</v>
      </c>
      <c r="E309">
        <v>24260</v>
      </c>
      <c r="G309">
        <v>39020</v>
      </c>
      <c r="H309">
        <v>54700</v>
      </c>
    </row>
    <row r="310" spans="1:8" x14ac:dyDescent="0.3">
      <c r="A310">
        <v>80200</v>
      </c>
      <c r="C310">
        <v>24060</v>
      </c>
      <c r="E310">
        <v>26450</v>
      </c>
      <c r="G310">
        <v>26620</v>
      </c>
      <c r="H310">
        <v>54760</v>
      </c>
    </row>
    <row r="311" spans="1:8" x14ac:dyDescent="0.3">
      <c r="A311">
        <v>89430</v>
      </c>
      <c r="C311">
        <v>21940</v>
      </c>
      <c r="E311">
        <v>45680</v>
      </c>
      <c r="G311">
        <v>20620</v>
      </c>
      <c r="H311">
        <v>24400</v>
      </c>
    </row>
    <row r="312" spans="1:8" x14ac:dyDescent="0.3">
      <c r="A312">
        <v>74570</v>
      </c>
      <c r="C312">
        <v>54730</v>
      </c>
      <c r="E312">
        <v>54540</v>
      </c>
      <c r="G312">
        <v>47880</v>
      </c>
      <c r="H312">
        <v>159720</v>
      </c>
    </row>
    <row r="313" spans="1:8" x14ac:dyDescent="0.3">
      <c r="A313">
        <v>67550</v>
      </c>
      <c r="C313">
        <v>28590</v>
      </c>
      <c r="E313">
        <v>100960</v>
      </c>
      <c r="G313">
        <v>29330</v>
      </c>
      <c r="H313">
        <v>31950</v>
      </c>
    </row>
    <row r="314" spans="1:8" x14ac:dyDescent="0.3">
      <c r="A314">
        <v>22130</v>
      </c>
      <c r="C314">
        <v>53290</v>
      </c>
      <c r="E314">
        <v>43250</v>
      </c>
      <c r="G314">
        <v>50330</v>
      </c>
      <c r="H314">
        <v>70050</v>
      </c>
    </row>
    <row r="315" spans="1:8" x14ac:dyDescent="0.3">
      <c r="A315">
        <v>22010</v>
      </c>
      <c r="C315">
        <v>135490</v>
      </c>
      <c r="E315">
        <v>72600</v>
      </c>
      <c r="G315">
        <v>23070</v>
      </c>
      <c r="H315">
        <v>95250</v>
      </c>
    </row>
    <row r="316" spans="1:8" x14ac:dyDescent="0.3">
      <c r="A316">
        <v>65400</v>
      </c>
      <c r="C316">
        <v>29560</v>
      </c>
      <c r="E316">
        <v>28350</v>
      </c>
      <c r="G316">
        <v>55070</v>
      </c>
      <c r="H316">
        <v>78790</v>
      </c>
    </row>
    <row r="317" spans="1:8" x14ac:dyDescent="0.3">
      <c r="A317">
        <v>42600</v>
      </c>
      <c r="C317">
        <v>48090</v>
      </c>
      <c r="E317">
        <v>169590</v>
      </c>
      <c r="G317">
        <v>22260</v>
      </c>
      <c r="H317">
        <v>92410</v>
      </c>
    </row>
    <row r="318" spans="1:8" x14ac:dyDescent="0.3">
      <c r="A318">
        <v>57150</v>
      </c>
      <c r="C318">
        <v>181720</v>
      </c>
      <c r="E318">
        <v>61460</v>
      </c>
      <c r="G318">
        <v>57470</v>
      </c>
      <c r="H318">
        <v>49780</v>
      </c>
    </row>
    <row r="319" spans="1:8" x14ac:dyDescent="0.3">
      <c r="A319">
        <v>44490</v>
      </c>
      <c r="C319">
        <v>57440</v>
      </c>
      <c r="E319">
        <v>61720</v>
      </c>
      <c r="G319">
        <v>47710</v>
      </c>
      <c r="H319">
        <v>32950</v>
      </c>
    </row>
    <row r="320" spans="1:8" x14ac:dyDescent="0.3">
      <c r="A320">
        <v>32020</v>
      </c>
      <c r="C320">
        <v>28710</v>
      </c>
      <c r="E320">
        <v>65670</v>
      </c>
      <c r="G320">
        <v>191610</v>
      </c>
      <c r="H320">
        <v>49680</v>
      </c>
    </row>
    <row r="321" spans="1:8" x14ac:dyDescent="0.3">
      <c r="A321">
        <v>178610</v>
      </c>
      <c r="C321">
        <v>74280</v>
      </c>
      <c r="E321">
        <v>92080</v>
      </c>
      <c r="G321">
        <v>21440</v>
      </c>
      <c r="H321">
        <v>21450</v>
      </c>
    </row>
    <row r="322" spans="1:8" x14ac:dyDescent="0.3">
      <c r="A322">
        <v>98240</v>
      </c>
      <c r="C322">
        <v>26130</v>
      </c>
      <c r="E322">
        <v>45590</v>
      </c>
      <c r="G322">
        <v>28100</v>
      </c>
      <c r="H322">
        <v>34450</v>
      </c>
    </row>
    <row r="323" spans="1:8" x14ac:dyDescent="0.3">
      <c r="A323">
        <v>48050</v>
      </c>
      <c r="C323">
        <v>49630</v>
      </c>
      <c r="E323">
        <v>81890</v>
      </c>
      <c r="G323">
        <v>29910</v>
      </c>
      <c r="H323">
        <v>62940</v>
      </c>
    </row>
    <row r="324" spans="1:8" x14ac:dyDescent="0.3">
      <c r="A324">
        <v>98240</v>
      </c>
      <c r="C324">
        <v>25230</v>
      </c>
      <c r="E324">
        <v>29420</v>
      </c>
      <c r="G324">
        <v>11290</v>
      </c>
      <c r="H324">
        <v>45070</v>
      </c>
    </row>
    <row r="325" spans="1:8" x14ac:dyDescent="0.3">
      <c r="A325">
        <v>27250</v>
      </c>
      <c r="C325">
        <v>46680</v>
      </c>
      <c r="E325">
        <v>59020</v>
      </c>
      <c r="G325">
        <v>43320</v>
      </c>
      <c r="H325">
        <v>27660</v>
      </c>
    </row>
    <row r="326" spans="1:8" x14ac:dyDescent="0.3">
      <c r="A326">
        <v>34470</v>
      </c>
      <c r="C326">
        <v>23480</v>
      </c>
      <c r="E326">
        <v>171810</v>
      </c>
      <c r="G326">
        <v>27820</v>
      </c>
      <c r="H326">
        <v>190380</v>
      </c>
    </row>
    <row r="327" spans="1:8" x14ac:dyDescent="0.3">
      <c r="A327">
        <v>55610</v>
      </c>
      <c r="C327">
        <v>199260</v>
      </c>
      <c r="E327">
        <v>22380</v>
      </c>
      <c r="G327">
        <v>48780</v>
      </c>
      <c r="H327">
        <v>37020</v>
      </c>
    </row>
    <row r="328" spans="1:8" x14ac:dyDescent="0.3">
      <c r="A328">
        <v>111590</v>
      </c>
      <c r="C328">
        <v>24510</v>
      </c>
      <c r="E328">
        <v>43190</v>
      </c>
      <c r="G328">
        <v>104220</v>
      </c>
      <c r="H328">
        <v>193280</v>
      </c>
    </row>
    <row r="329" spans="1:8" x14ac:dyDescent="0.3">
      <c r="A329">
        <v>104750</v>
      </c>
      <c r="C329">
        <v>50060</v>
      </c>
      <c r="E329">
        <v>38150</v>
      </c>
      <c r="G329">
        <v>137440</v>
      </c>
      <c r="H329">
        <v>23420</v>
      </c>
    </row>
    <row r="330" spans="1:8" x14ac:dyDescent="0.3">
      <c r="A330">
        <v>54050</v>
      </c>
      <c r="C330">
        <v>42570</v>
      </c>
      <c r="E330">
        <v>76390</v>
      </c>
      <c r="G330">
        <v>17900</v>
      </c>
      <c r="H330">
        <v>58130</v>
      </c>
    </row>
    <row r="331" spans="1:8" x14ac:dyDescent="0.3">
      <c r="A331">
        <v>27590</v>
      </c>
      <c r="C331">
        <v>104530</v>
      </c>
      <c r="E331">
        <v>99810</v>
      </c>
      <c r="G331">
        <v>51310</v>
      </c>
      <c r="H331">
        <v>31430</v>
      </c>
    </row>
    <row r="332" spans="1:8" x14ac:dyDescent="0.3">
      <c r="A332">
        <v>23420</v>
      </c>
      <c r="C332">
        <v>22880</v>
      </c>
      <c r="E332">
        <v>44650</v>
      </c>
      <c r="G332">
        <v>63060</v>
      </c>
      <c r="H332">
        <v>55380</v>
      </c>
    </row>
    <row r="333" spans="1:8" x14ac:dyDescent="0.3">
      <c r="A333">
        <v>75870</v>
      </c>
      <c r="C333">
        <v>23110</v>
      </c>
      <c r="E333">
        <v>52490</v>
      </c>
      <c r="G333">
        <v>29770</v>
      </c>
      <c r="H333">
        <v>41270</v>
      </c>
    </row>
    <row r="334" spans="1:8" x14ac:dyDescent="0.3">
      <c r="A334">
        <v>25530</v>
      </c>
      <c r="C334">
        <v>36900</v>
      </c>
      <c r="E334">
        <v>34850</v>
      </c>
      <c r="G334">
        <v>40250</v>
      </c>
      <c r="H334">
        <v>54050</v>
      </c>
    </row>
    <row r="335" spans="1:8" x14ac:dyDescent="0.3">
      <c r="A335">
        <v>25150</v>
      </c>
      <c r="C335">
        <v>59160</v>
      </c>
      <c r="E335">
        <v>32100</v>
      </c>
      <c r="G335">
        <v>99360</v>
      </c>
      <c r="H335">
        <v>46840</v>
      </c>
    </row>
    <row r="336" spans="1:8" x14ac:dyDescent="0.3">
      <c r="A336">
        <v>109030</v>
      </c>
      <c r="C336">
        <v>52650</v>
      </c>
      <c r="E336">
        <v>119960</v>
      </c>
      <c r="G336">
        <v>99910</v>
      </c>
      <c r="H336">
        <v>23350</v>
      </c>
    </row>
    <row r="337" spans="1:8" x14ac:dyDescent="0.3">
      <c r="A337">
        <v>45370</v>
      </c>
      <c r="C337">
        <v>42980</v>
      </c>
      <c r="E337">
        <v>135250</v>
      </c>
      <c r="G337">
        <v>51300</v>
      </c>
      <c r="H337">
        <v>69620</v>
      </c>
    </row>
    <row r="338" spans="1:8" x14ac:dyDescent="0.3">
      <c r="A338">
        <v>76420</v>
      </c>
      <c r="C338">
        <v>27410</v>
      </c>
      <c r="E338">
        <v>24780</v>
      </c>
      <c r="G338">
        <v>154270</v>
      </c>
      <c r="H338">
        <v>85780</v>
      </c>
    </row>
    <row r="339" spans="1:8" x14ac:dyDescent="0.3">
      <c r="A339">
        <v>69490</v>
      </c>
      <c r="C339">
        <v>84740</v>
      </c>
      <c r="E339">
        <v>52280</v>
      </c>
      <c r="G339">
        <v>39440</v>
      </c>
      <c r="H339">
        <v>132250</v>
      </c>
    </row>
    <row r="340" spans="1:8" x14ac:dyDescent="0.3">
      <c r="A340">
        <v>23210</v>
      </c>
      <c r="C340">
        <v>124900</v>
      </c>
      <c r="E340">
        <v>29040</v>
      </c>
      <c r="G340">
        <v>190940</v>
      </c>
      <c r="H340">
        <v>35400</v>
      </c>
    </row>
    <row r="341" spans="1:8" x14ac:dyDescent="0.3">
      <c r="A341">
        <v>174440</v>
      </c>
      <c r="C341">
        <v>23890</v>
      </c>
      <c r="E341">
        <v>104960</v>
      </c>
      <c r="G341">
        <v>39190</v>
      </c>
      <c r="H341">
        <v>196650</v>
      </c>
    </row>
    <row r="342" spans="1:8" x14ac:dyDescent="0.3">
      <c r="A342">
        <v>24040</v>
      </c>
      <c r="C342">
        <v>27070</v>
      </c>
      <c r="E342">
        <v>166590</v>
      </c>
      <c r="G342">
        <v>22930</v>
      </c>
      <c r="H342">
        <v>56730</v>
      </c>
    </row>
    <row r="343" spans="1:8" x14ac:dyDescent="0.3">
      <c r="A343">
        <v>10510</v>
      </c>
      <c r="C343">
        <v>37300</v>
      </c>
      <c r="E343">
        <v>34480</v>
      </c>
      <c r="G343">
        <v>53810</v>
      </c>
      <c r="H343">
        <v>171740</v>
      </c>
    </row>
    <row r="344" spans="1:8" x14ac:dyDescent="0.3">
      <c r="A344">
        <v>114160</v>
      </c>
      <c r="C344">
        <v>136750</v>
      </c>
      <c r="E344">
        <v>45230</v>
      </c>
      <c r="G344">
        <v>59150</v>
      </c>
      <c r="H344">
        <v>39780</v>
      </c>
    </row>
    <row r="345" spans="1:8" x14ac:dyDescent="0.3">
      <c r="A345">
        <v>63850</v>
      </c>
      <c r="C345">
        <v>29110</v>
      </c>
      <c r="E345">
        <v>28860</v>
      </c>
      <c r="G345">
        <v>187400</v>
      </c>
      <c r="H345">
        <v>98540</v>
      </c>
    </row>
    <row r="346" spans="1:8" x14ac:dyDescent="0.3">
      <c r="A346">
        <v>68610</v>
      </c>
      <c r="C346">
        <v>34790</v>
      </c>
      <c r="E346">
        <v>34080</v>
      </c>
      <c r="G346">
        <v>147560</v>
      </c>
      <c r="H346">
        <v>50870</v>
      </c>
    </row>
    <row r="347" spans="1:8" x14ac:dyDescent="0.3">
      <c r="A347">
        <v>63470</v>
      </c>
      <c r="C347">
        <v>168720</v>
      </c>
      <c r="E347">
        <v>99500</v>
      </c>
      <c r="G347">
        <v>30380</v>
      </c>
      <c r="H347">
        <v>50030</v>
      </c>
    </row>
    <row r="348" spans="1:8" x14ac:dyDescent="0.3">
      <c r="A348">
        <v>21770</v>
      </c>
      <c r="C348">
        <v>136030</v>
      </c>
      <c r="E348">
        <v>74060</v>
      </c>
      <c r="G348">
        <v>132450</v>
      </c>
      <c r="H348">
        <v>23670</v>
      </c>
    </row>
    <row r="349" spans="1:8" x14ac:dyDescent="0.3">
      <c r="A349">
        <v>23230</v>
      </c>
      <c r="C349">
        <v>186650</v>
      </c>
      <c r="E349">
        <v>109320</v>
      </c>
      <c r="G349">
        <v>23220</v>
      </c>
      <c r="H349">
        <v>41050</v>
      </c>
    </row>
    <row r="350" spans="1:8" x14ac:dyDescent="0.3">
      <c r="A350">
        <v>176650</v>
      </c>
      <c r="C350">
        <v>44850</v>
      </c>
      <c r="E350">
        <v>23400</v>
      </c>
      <c r="G350">
        <v>20750</v>
      </c>
      <c r="H350">
        <v>96790</v>
      </c>
    </row>
    <row r="351" spans="1:8" x14ac:dyDescent="0.3">
      <c r="A351">
        <v>29790</v>
      </c>
      <c r="C351">
        <v>23260</v>
      </c>
      <c r="E351">
        <v>83810</v>
      </c>
      <c r="G351">
        <v>41520</v>
      </c>
      <c r="H351">
        <v>133410</v>
      </c>
    </row>
    <row r="352" spans="1:8" x14ac:dyDescent="0.3">
      <c r="A352">
        <v>174650</v>
      </c>
      <c r="C352">
        <v>36880</v>
      </c>
      <c r="E352">
        <v>26910</v>
      </c>
      <c r="G352">
        <v>135030</v>
      </c>
      <c r="H352">
        <v>44400</v>
      </c>
    </row>
    <row r="353" spans="1:8" x14ac:dyDescent="0.3">
      <c r="A353">
        <v>20700</v>
      </c>
      <c r="C353">
        <v>170680</v>
      </c>
      <c r="E353">
        <v>77250</v>
      </c>
      <c r="G353">
        <v>54410</v>
      </c>
      <c r="H353">
        <v>46170</v>
      </c>
    </row>
    <row r="354" spans="1:8" x14ac:dyDescent="0.3">
      <c r="A354">
        <v>27910</v>
      </c>
      <c r="C354">
        <v>139640</v>
      </c>
      <c r="E354">
        <v>40280</v>
      </c>
      <c r="G354">
        <v>20730</v>
      </c>
      <c r="H354">
        <v>21870</v>
      </c>
    </row>
    <row r="355" spans="1:8" x14ac:dyDescent="0.3">
      <c r="A355">
        <v>51550</v>
      </c>
      <c r="C355">
        <v>52380</v>
      </c>
      <c r="E355">
        <v>53960</v>
      </c>
      <c r="G355">
        <v>74840</v>
      </c>
      <c r="H355">
        <v>30670</v>
      </c>
    </row>
    <row r="356" spans="1:8" x14ac:dyDescent="0.3">
      <c r="A356">
        <v>30330</v>
      </c>
      <c r="C356">
        <v>99850</v>
      </c>
      <c r="E356">
        <v>67960</v>
      </c>
      <c r="G356">
        <v>173280</v>
      </c>
      <c r="H356">
        <v>53210</v>
      </c>
    </row>
    <row r="357" spans="1:8" x14ac:dyDescent="0.3">
      <c r="A357">
        <v>49980</v>
      </c>
      <c r="C357">
        <v>36970</v>
      </c>
      <c r="E357">
        <v>43350</v>
      </c>
      <c r="G357">
        <v>45050</v>
      </c>
      <c r="H357">
        <v>50980</v>
      </c>
    </row>
    <row r="358" spans="1:8" x14ac:dyDescent="0.3">
      <c r="A358">
        <v>102520</v>
      </c>
      <c r="C358">
        <v>67810</v>
      </c>
      <c r="E358">
        <v>59800</v>
      </c>
      <c r="G358">
        <v>195370</v>
      </c>
      <c r="H358">
        <v>24060</v>
      </c>
    </row>
    <row r="359" spans="1:8" x14ac:dyDescent="0.3">
      <c r="A359">
        <v>25170</v>
      </c>
      <c r="C359">
        <v>96990</v>
      </c>
      <c r="E359">
        <v>43810</v>
      </c>
      <c r="G359">
        <v>23680</v>
      </c>
      <c r="H359">
        <v>41080</v>
      </c>
    </row>
    <row r="360" spans="1:8" x14ac:dyDescent="0.3">
      <c r="A360">
        <v>83800</v>
      </c>
      <c r="C360">
        <v>28510</v>
      </c>
      <c r="E360">
        <v>43820</v>
      </c>
      <c r="G360">
        <v>106500</v>
      </c>
      <c r="H360">
        <v>132060</v>
      </c>
    </row>
    <row r="361" spans="1:8" x14ac:dyDescent="0.3">
      <c r="A361">
        <v>135770</v>
      </c>
      <c r="C361">
        <v>109650</v>
      </c>
      <c r="E361">
        <v>21430</v>
      </c>
      <c r="G361">
        <v>34520</v>
      </c>
      <c r="H361">
        <v>49070</v>
      </c>
    </row>
    <row r="362" spans="1:8" x14ac:dyDescent="0.3">
      <c r="A362">
        <v>46950</v>
      </c>
      <c r="C362">
        <v>24760</v>
      </c>
      <c r="E362">
        <v>138260</v>
      </c>
      <c r="G362">
        <v>43170</v>
      </c>
      <c r="H362">
        <v>34820</v>
      </c>
    </row>
    <row r="363" spans="1:8" x14ac:dyDescent="0.3">
      <c r="A363">
        <v>23020</v>
      </c>
      <c r="C363">
        <v>31020</v>
      </c>
      <c r="E363">
        <v>28180</v>
      </c>
      <c r="G363">
        <v>26320</v>
      </c>
      <c r="H363">
        <v>23800</v>
      </c>
    </row>
    <row r="364" spans="1:8" x14ac:dyDescent="0.3">
      <c r="A364">
        <v>23870</v>
      </c>
      <c r="C364">
        <v>22850</v>
      </c>
      <c r="E364">
        <v>106850</v>
      </c>
      <c r="G364">
        <v>23060</v>
      </c>
      <c r="H364">
        <v>76440</v>
      </c>
    </row>
    <row r="365" spans="1:8" x14ac:dyDescent="0.3">
      <c r="A365">
        <v>78980</v>
      </c>
      <c r="C365">
        <v>30340</v>
      </c>
      <c r="E365">
        <v>31620</v>
      </c>
      <c r="G365">
        <v>23230</v>
      </c>
      <c r="H365">
        <v>48500</v>
      </c>
    </row>
    <row r="366" spans="1:8" x14ac:dyDescent="0.3">
      <c r="A366">
        <v>16110</v>
      </c>
      <c r="C366">
        <v>25760</v>
      </c>
      <c r="E366">
        <v>65240</v>
      </c>
      <c r="G366">
        <v>94390</v>
      </c>
      <c r="H366">
        <v>56890</v>
      </c>
    </row>
    <row r="367" spans="1:8" x14ac:dyDescent="0.3">
      <c r="A367">
        <v>109200</v>
      </c>
      <c r="C367">
        <v>22580</v>
      </c>
      <c r="E367">
        <v>28990</v>
      </c>
      <c r="G367">
        <v>39290</v>
      </c>
      <c r="H367">
        <v>120310</v>
      </c>
    </row>
    <row r="368" spans="1:8" x14ac:dyDescent="0.3">
      <c r="A368">
        <v>40810</v>
      </c>
      <c r="C368">
        <v>22180</v>
      </c>
      <c r="E368">
        <v>52310</v>
      </c>
      <c r="G368">
        <v>27560</v>
      </c>
      <c r="H368">
        <v>53900</v>
      </c>
    </row>
    <row r="369" spans="1:8" x14ac:dyDescent="0.3">
      <c r="A369">
        <v>23940</v>
      </c>
      <c r="C369">
        <v>191970</v>
      </c>
      <c r="E369">
        <v>23560</v>
      </c>
      <c r="G369">
        <v>95470</v>
      </c>
      <c r="H369">
        <v>44040</v>
      </c>
    </row>
    <row r="370" spans="1:8" x14ac:dyDescent="0.3">
      <c r="A370">
        <v>29500</v>
      </c>
      <c r="C370">
        <v>180410</v>
      </c>
      <c r="E370">
        <v>52040</v>
      </c>
      <c r="G370">
        <v>199990</v>
      </c>
      <c r="H370">
        <v>29090</v>
      </c>
    </row>
    <row r="371" spans="1:8" x14ac:dyDescent="0.3">
      <c r="A371">
        <v>29960</v>
      </c>
      <c r="C371">
        <v>27680</v>
      </c>
      <c r="E371">
        <v>27780</v>
      </c>
      <c r="G371">
        <v>62610</v>
      </c>
      <c r="H371">
        <v>34680</v>
      </c>
    </row>
    <row r="372" spans="1:8" x14ac:dyDescent="0.3">
      <c r="A372">
        <v>41620</v>
      </c>
      <c r="C372">
        <v>76320</v>
      </c>
      <c r="E372">
        <v>58550</v>
      </c>
      <c r="G372">
        <v>23280</v>
      </c>
      <c r="H372">
        <v>41930</v>
      </c>
    </row>
    <row r="373" spans="1:8" x14ac:dyDescent="0.3">
      <c r="A373">
        <v>47590</v>
      </c>
      <c r="C373">
        <v>99800</v>
      </c>
      <c r="E373">
        <v>67250</v>
      </c>
      <c r="G373">
        <v>20580</v>
      </c>
      <c r="H373">
        <v>20280</v>
      </c>
    </row>
    <row r="374" spans="1:8" x14ac:dyDescent="0.3">
      <c r="A374">
        <v>31720</v>
      </c>
      <c r="C374">
        <v>168350</v>
      </c>
      <c r="E374">
        <v>103250</v>
      </c>
      <c r="G374">
        <v>26220</v>
      </c>
      <c r="H374">
        <v>40110</v>
      </c>
    </row>
    <row r="375" spans="1:8" x14ac:dyDescent="0.3">
      <c r="A375">
        <v>101240</v>
      </c>
      <c r="C375">
        <v>47170</v>
      </c>
      <c r="E375">
        <v>46010</v>
      </c>
      <c r="G375">
        <v>21770</v>
      </c>
      <c r="H375">
        <v>34070</v>
      </c>
    </row>
    <row r="376" spans="1:8" x14ac:dyDescent="0.3">
      <c r="A376">
        <v>60770</v>
      </c>
      <c r="C376">
        <v>132370</v>
      </c>
      <c r="E376">
        <v>139730</v>
      </c>
      <c r="G376">
        <v>192320</v>
      </c>
      <c r="H376">
        <v>119940</v>
      </c>
    </row>
    <row r="377" spans="1:8" x14ac:dyDescent="0.3">
      <c r="A377">
        <v>54840</v>
      </c>
      <c r="C377">
        <v>37550</v>
      </c>
      <c r="E377">
        <v>23800</v>
      </c>
      <c r="G377">
        <v>195170</v>
      </c>
      <c r="H377">
        <v>29600</v>
      </c>
    </row>
    <row r="378" spans="1:8" x14ac:dyDescent="0.3">
      <c r="A378">
        <v>99240</v>
      </c>
      <c r="C378">
        <v>65820</v>
      </c>
      <c r="E378">
        <v>83960</v>
      </c>
      <c r="G378">
        <v>160640</v>
      </c>
      <c r="H378">
        <v>24960</v>
      </c>
    </row>
    <row r="379" spans="1:8" x14ac:dyDescent="0.3">
      <c r="A379">
        <v>48760</v>
      </c>
      <c r="C379">
        <v>27410</v>
      </c>
      <c r="E379">
        <v>33760</v>
      </c>
      <c r="G379">
        <v>39310</v>
      </c>
      <c r="H379">
        <v>64650</v>
      </c>
    </row>
    <row r="380" spans="1:8" x14ac:dyDescent="0.3">
      <c r="A380">
        <v>28140</v>
      </c>
      <c r="C380">
        <v>42620</v>
      </c>
      <c r="E380">
        <v>103220</v>
      </c>
      <c r="G380">
        <v>23400</v>
      </c>
      <c r="H380">
        <v>26830</v>
      </c>
    </row>
    <row r="381" spans="1:8" x14ac:dyDescent="0.3">
      <c r="A381">
        <v>57680</v>
      </c>
      <c r="C381">
        <v>115570</v>
      </c>
      <c r="E381">
        <v>109760</v>
      </c>
      <c r="G381">
        <v>48980</v>
      </c>
      <c r="H381">
        <v>19510</v>
      </c>
    </row>
    <row r="382" spans="1:8" x14ac:dyDescent="0.3">
      <c r="A382">
        <v>58690</v>
      </c>
      <c r="C382">
        <v>18780</v>
      </c>
      <c r="E382">
        <v>104820</v>
      </c>
      <c r="G382">
        <v>25930</v>
      </c>
      <c r="H382">
        <v>87260</v>
      </c>
    </row>
    <row r="383" spans="1:8" x14ac:dyDescent="0.3">
      <c r="A383">
        <v>27830</v>
      </c>
      <c r="C383">
        <v>43060</v>
      </c>
      <c r="E383">
        <v>25140</v>
      </c>
      <c r="G383">
        <v>55820</v>
      </c>
      <c r="H383">
        <v>40140</v>
      </c>
    </row>
    <row r="384" spans="1:8" x14ac:dyDescent="0.3">
      <c r="A384">
        <v>54330</v>
      </c>
      <c r="C384">
        <v>195020</v>
      </c>
      <c r="E384">
        <v>57310</v>
      </c>
      <c r="G384">
        <v>63970</v>
      </c>
      <c r="H384">
        <v>97240</v>
      </c>
    </row>
    <row r="385" spans="1:8" x14ac:dyDescent="0.3">
      <c r="A385">
        <v>47350</v>
      </c>
      <c r="C385">
        <v>62720</v>
      </c>
      <c r="E385">
        <v>134990</v>
      </c>
      <c r="G385">
        <v>175840</v>
      </c>
      <c r="H385">
        <v>43120</v>
      </c>
    </row>
    <row r="386" spans="1:8" x14ac:dyDescent="0.3">
      <c r="A386">
        <v>41870</v>
      </c>
      <c r="C386">
        <v>36810</v>
      </c>
      <c r="E386">
        <v>53460</v>
      </c>
      <c r="G386">
        <v>47410</v>
      </c>
      <c r="H386">
        <v>136640</v>
      </c>
    </row>
    <row r="387" spans="1:8" x14ac:dyDescent="0.3">
      <c r="A387">
        <v>20280</v>
      </c>
      <c r="C387">
        <v>54600</v>
      </c>
      <c r="E387">
        <v>25520</v>
      </c>
      <c r="G387">
        <v>23730</v>
      </c>
      <c r="H387">
        <v>50210</v>
      </c>
    </row>
    <row r="388" spans="1:8" x14ac:dyDescent="0.3">
      <c r="A388">
        <v>129360</v>
      </c>
      <c r="C388">
        <v>21870</v>
      </c>
      <c r="E388">
        <v>64740</v>
      </c>
      <c r="G388">
        <v>58280</v>
      </c>
      <c r="H388">
        <v>102390</v>
      </c>
    </row>
    <row r="389" spans="1:8" x14ac:dyDescent="0.3">
      <c r="A389">
        <v>34770</v>
      </c>
      <c r="C389">
        <v>28360</v>
      </c>
      <c r="E389">
        <v>22100</v>
      </c>
      <c r="G389">
        <v>56740</v>
      </c>
      <c r="H389">
        <v>52090</v>
      </c>
    </row>
    <row r="390" spans="1:8" x14ac:dyDescent="0.3">
      <c r="A390">
        <v>64300</v>
      </c>
      <c r="C390">
        <v>154020</v>
      </c>
      <c r="E390">
        <v>73790</v>
      </c>
      <c r="G390">
        <v>120610</v>
      </c>
      <c r="H390">
        <v>106730</v>
      </c>
    </row>
    <row r="391" spans="1:8" x14ac:dyDescent="0.3">
      <c r="A391">
        <v>28620</v>
      </c>
      <c r="C391">
        <v>59850</v>
      </c>
      <c r="E391">
        <v>20110</v>
      </c>
      <c r="G391">
        <v>56600</v>
      </c>
      <c r="H391">
        <v>50100</v>
      </c>
    </row>
    <row r="392" spans="1:8" x14ac:dyDescent="0.3">
      <c r="A392">
        <v>67350</v>
      </c>
      <c r="C392">
        <v>25790</v>
      </c>
      <c r="E392">
        <v>177790</v>
      </c>
      <c r="G392">
        <v>48210</v>
      </c>
      <c r="H392">
        <v>42210</v>
      </c>
    </row>
    <row r="393" spans="1:8" x14ac:dyDescent="0.3">
      <c r="A393">
        <v>27600</v>
      </c>
      <c r="C393">
        <v>63220</v>
      </c>
      <c r="E393">
        <v>51710</v>
      </c>
      <c r="G393">
        <v>26950</v>
      </c>
      <c r="H393">
        <v>188440</v>
      </c>
    </row>
    <row r="394" spans="1:8" x14ac:dyDescent="0.3">
      <c r="A394">
        <v>24680</v>
      </c>
      <c r="C394">
        <v>20830</v>
      </c>
      <c r="E394">
        <v>182130</v>
      </c>
      <c r="G394">
        <v>49410</v>
      </c>
      <c r="H394">
        <v>116310</v>
      </c>
    </row>
    <row r="395" spans="1:8" x14ac:dyDescent="0.3">
      <c r="C395">
        <v>42860</v>
      </c>
      <c r="E395">
        <v>26250</v>
      </c>
      <c r="G395">
        <v>50550</v>
      </c>
      <c r="H395">
        <v>97380</v>
      </c>
    </row>
    <row r="396" spans="1:8" x14ac:dyDescent="0.3">
      <c r="C396">
        <v>48510</v>
      </c>
      <c r="E396">
        <v>45340</v>
      </c>
      <c r="G396">
        <v>192720</v>
      </c>
      <c r="H396">
        <v>49410</v>
      </c>
    </row>
    <row r="397" spans="1:8" x14ac:dyDescent="0.3">
      <c r="C397">
        <v>32210</v>
      </c>
      <c r="E397">
        <v>178610</v>
      </c>
      <c r="G397">
        <v>63470</v>
      </c>
      <c r="H397">
        <v>42000</v>
      </c>
    </row>
    <row r="398" spans="1:8" x14ac:dyDescent="0.3">
      <c r="C398">
        <v>74120</v>
      </c>
      <c r="E398">
        <v>53630</v>
      </c>
      <c r="G398">
        <v>115100</v>
      </c>
      <c r="H398">
        <v>32040</v>
      </c>
    </row>
    <row r="399" spans="1:8" x14ac:dyDescent="0.3">
      <c r="C399">
        <v>78610</v>
      </c>
      <c r="E399">
        <v>27850</v>
      </c>
      <c r="G399">
        <v>82680</v>
      </c>
      <c r="H399">
        <v>22310</v>
      </c>
    </row>
    <row r="400" spans="1:8" x14ac:dyDescent="0.3">
      <c r="C400">
        <v>53040</v>
      </c>
      <c r="E400">
        <v>61790</v>
      </c>
      <c r="G400">
        <v>60320</v>
      </c>
      <c r="H400">
        <v>20240</v>
      </c>
    </row>
    <row r="401" spans="3:8" x14ac:dyDescent="0.3">
      <c r="C401">
        <v>111030</v>
      </c>
      <c r="E401">
        <v>32290</v>
      </c>
      <c r="G401">
        <v>159920</v>
      </c>
      <c r="H401">
        <v>27130</v>
      </c>
    </row>
    <row r="402" spans="3:8" x14ac:dyDescent="0.3">
      <c r="C402">
        <v>68110</v>
      </c>
      <c r="E402">
        <v>58100</v>
      </c>
      <c r="G402">
        <v>46490</v>
      </c>
      <c r="H402">
        <v>25660</v>
      </c>
    </row>
    <row r="403" spans="3:8" x14ac:dyDescent="0.3">
      <c r="C403">
        <v>24500</v>
      </c>
      <c r="E403">
        <v>44000</v>
      </c>
      <c r="G403">
        <v>47360</v>
      </c>
      <c r="H403">
        <v>30380</v>
      </c>
    </row>
    <row r="404" spans="3:8" x14ac:dyDescent="0.3">
      <c r="C404">
        <v>168560</v>
      </c>
      <c r="E404">
        <v>37220</v>
      </c>
      <c r="G404">
        <v>52960</v>
      </c>
      <c r="H404">
        <v>23250</v>
      </c>
    </row>
    <row r="405" spans="3:8" x14ac:dyDescent="0.3">
      <c r="C405">
        <v>43640</v>
      </c>
      <c r="E405">
        <v>137570</v>
      </c>
      <c r="G405">
        <v>26100</v>
      </c>
      <c r="H405">
        <v>44500</v>
      </c>
    </row>
    <row r="406" spans="3:8" x14ac:dyDescent="0.3">
      <c r="C406">
        <v>65000</v>
      </c>
      <c r="E406">
        <v>165980</v>
      </c>
      <c r="G406">
        <v>27160</v>
      </c>
      <c r="H406">
        <v>137340</v>
      </c>
    </row>
    <row r="407" spans="3:8" x14ac:dyDescent="0.3">
      <c r="C407">
        <v>23190</v>
      </c>
      <c r="E407">
        <v>23450</v>
      </c>
      <c r="G407">
        <v>25430</v>
      </c>
      <c r="H407">
        <v>22790</v>
      </c>
    </row>
    <row r="408" spans="3:8" x14ac:dyDescent="0.3">
      <c r="C408">
        <v>53240</v>
      </c>
      <c r="E408">
        <v>43730</v>
      </c>
      <c r="G408">
        <v>194060</v>
      </c>
      <c r="H408">
        <v>44250</v>
      </c>
    </row>
    <row r="409" spans="3:8" x14ac:dyDescent="0.3">
      <c r="C409">
        <v>167520</v>
      </c>
      <c r="E409">
        <v>104660</v>
      </c>
      <c r="G409">
        <v>65380</v>
      </c>
      <c r="H409">
        <v>21530</v>
      </c>
    </row>
    <row r="410" spans="3:8" x14ac:dyDescent="0.3">
      <c r="C410">
        <v>25060</v>
      </c>
      <c r="E410">
        <v>48980</v>
      </c>
      <c r="G410">
        <v>45220</v>
      </c>
      <c r="H410">
        <v>48760</v>
      </c>
    </row>
    <row r="411" spans="3:8" x14ac:dyDescent="0.3">
      <c r="C411">
        <v>17060</v>
      </c>
      <c r="E411">
        <v>65490</v>
      </c>
      <c r="G411">
        <v>44870</v>
      </c>
      <c r="H411">
        <v>93960</v>
      </c>
    </row>
    <row r="412" spans="3:8" x14ac:dyDescent="0.3">
      <c r="C412">
        <v>163070</v>
      </c>
      <c r="E412">
        <v>163280</v>
      </c>
      <c r="G412">
        <v>65770</v>
      </c>
      <c r="H412">
        <v>104000</v>
      </c>
    </row>
    <row r="413" spans="3:8" x14ac:dyDescent="0.3">
      <c r="C413">
        <v>25590</v>
      </c>
      <c r="E413">
        <v>97150</v>
      </c>
      <c r="G413">
        <v>165550</v>
      </c>
      <c r="H413">
        <v>26570</v>
      </c>
    </row>
    <row r="414" spans="3:8" x14ac:dyDescent="0.3">
      <c r="C414">
        <v>44030</v>
      </c>
      <c r="E414">
        <v>24510</v>
      </c>
      <c r="G414">
        <v>23510</v>
      </c>
      <c r="H414">
        <v>59140</v>
      </c>
    </row>
    <row r="415" spans="3:8" x14ac:dyDescent="0.3">
      <c r="C415">
        <v>51750</v>
      </c>
      <c r="E415">
        <v>92500</v>
      </c>
      <c r="G415">
        <v>25640</v>
      </c>
      <c r="H415">
        <v>43450</v>
      </c>
    </row>
    <row r="416" spans="3:8" x14ac:dyDescent="0.3">
      <c r="C416">
        <v>35800</v>
      </c>
      <c r="E416">
        <v>175670</v>
      </c>
      <c r="G416">
        <v>50700</v>
      </c>
      <c r="H416">
        <v>27930</v>
      </c>
    </row>
    <row r="417" spans="3:8" x14ac:dyDescent="0.3">
      <c r="C417">
        <v>118360</v>
      </c>
      <c r="E417">
        <v>52080</v>
      </c>
      <c r="G417">
        <v>42300</v>
      </c>
      <c r="H417">
        <v>79180</v>
      </c>
    </row>
    <row r="418" spans="3:8" x14ac:dyDescent="0.3">
      <c r="C418">
        <v>55620</v>
      </c>
      <c r="E418">
        <v>79450</v>
      </c>
      <c r="G418">
        <v>37800</v>
      </c>
      <c r="H418">
        <v>87890</v>
      </c>
    </row>
    <row r="419" spans="3:8" x14ac:dyDescent="0.3">
      <c r="C419">
        <v>26930</v>
      </c>
      <c r="E419">
        <v>152020</v>
      </c>
      <c r="G419">
        <v>90710</v>
      </c>
      <c r="H419">
        <v>32120</v>
      </c>
    </row>
    <row r="420" spans="3:8" x14ac:dyDescent="0.3">
      <c r="C420">
        <v>27990</v>
      </c>
      <c r="E420">
        <v>54400</v>
      </c>
      <c r="G420">
        <v>40510</v>
      </c>
      <c r="H420">
        <v>22320</v>
      </c>
    </row>
    <row r="421" spans="3:8" x14ac:dyDescent="0.3">
      <c r="C421">
        <v>74030</v>
      </c>
      <c r="E421">
        <v>35170</v>
      </c>
      <c r="G421">
        <v>62300</v>
      </c>
      <c r="H421">
        <v>33190</v>
      </c>
    </row>
    <row r="422" spans="3:8" x14ac:dyDescent="0.3">
      <c r="C422">
        <v>69320</v>
      </c>
      <c r="E422">
        <v>21660</v>
      </c>
      <c r="G422">
        <v>161840</v>
      </c>
      <c r="H422">
        <v>59570</v>
      </c>
    </row>
    <row r="423" spans="3:8" x14ac:dyDescent="0.3">
      <c r="C423">
        <v>23320</v>
      </c>
      <c r="E423">
        <v>164130</v>
      </c>
      <c r="G423">
        <v>68110</v>
      </c>
      <c r="H423">
        <v>64340</v>
      </c>
    </row>
    <row r="424" spans="3:8" x14ac:dyDescent="0.3">
      <c r="C424">
        <v>24130</v>
      </c>
      <c r="E424">
        <v>20130</v>
      </c>
      <c r="G424">
        <v>53370</v>
      </c>
      <c r="H424">
        <v>69310</v>
      </c>
    </row>
    <row r="425" spans="3:8" x14ac:dyDescent="0.3">
      <c r="C425">
        <v>170990</v>
      </c>
      <c r="E425">
        <v>139660</v>
      </c>
      <c r="G425">
        <v>165950</v>
      </c>
      <c r="H425">
        <v>27230</v>
      </c>
    </row>
    <row r="426" spans="3:8" x14ac:dyDescent="0.3">
      <c r="C426">
        <v>72640</v>
      </c>
      <c r="E426">
        <v>43740</v>
      </c>
      <c r="G426">
        <v>88340</v>
      </c>
      <c r="H426">
        <v>66440</v>
      </c>
    </row>
    <row r="427" spans="3:8" x14ac:dyDescent="0.3">
      <c r="C427">
        <v>56660</v>
      </c>
      <c r="E427">
        <v>45810</v>
      </c>
      <c r="G427">
        <v>47070</v>
      </c>
      <c r="H427">
        <v>134960</v>
      </c>
    </row>
    <row r="428" spans="3:8" x14ac:dyDescent="0.3">
      <c r="C428">
        <v>78800</v>
      </c>
      <c r="E428">
        <v>70820</v>
      </c>
      <c r="G428">
        <v>182000</v>
      </c>
      <c r="H428">
        <v>65020</v>
      </c>
    </row>
    <row r="429" spans="3:8" x14ac:dyDescent="0.3">
      <c r="C429">
        <v>50670</v>
      </c>
      <c r="E429">
        <v>78470</v>
      </c>
      <c r="G429">
        <v>20960</v>
      </c>
      <c r="H429">
        <v>191440</v>
      </c>
    </row>
    <row r="430" spans="3:8" x14ac:dyDescent="0.3">
      <c r="C430">
        <v>34520</v>
      </c>
      <c r="E430">
        <v>167040</v>
      </c>
      <c r="G430">
        <v>36220</v>
      </c>
      <c r="H430">
        <v>45540</v>
      </c>
    </row>
    <row r="431" spans="3:8" x14ac:dyDescent="0.3">
      <c r="C431">
        <v>41480</v>
      </c>
      <c r="E431">
        <v>39070</v>
      </c>
      <c r="G431">
        <v>26190</v>
      </c>
      <c r="H431">
        <v>57450</v>
      </c>
    </row>
    <row r="432" spans="3:8" x14ac:dyDescent="0.3">
      <c r="C432">
        <v>103880</v>
      </c>
      <c r="E432">
        <v>29320</v>
      </c>
      <c r="G432">
        <v>107250</v>
      </c>
      <c r="H432">
        <v>33100</v>
      </c>
    </row>
    <row r="433" spans="3:8" x14ac:dyDescent="0.3">
      <c r="C433">
        <v>26000</v>
      </c>
      <c r="E433">
        <v>85640</v>
      </c>
      <c r="G433">
        <v>88470</v>
      </c>
      <c r="H433">
        <v>27890</v>
      </c>
    </row>
    <row r="434" spans="3:8" x14ac:dyDescent="0.3">
      <c r="C434">
        <v>42270</v>
      </c>
      <c r="E434">
        <v>27180</v>
      </c>
      <c r="G434">
        <v>20450</v>
      </c>
      <c r="H434">
        <v>54820</v>
      </c>
    </row>
    <row r="435" spans="3:8" x14ac:dyDescent="0.3">
      <c r="C435">
        <v>183030</v>
      </c>
      <c r="E435">
        <v>30550</v>
      </c>
      <c r="G435">
        <v>33480</v>
      </c>
      <c r="H435">
        <v>160150</v>
      </c>
    </row>
    <row r="436" spans="3:8" x14ac:dyDescent="0.3">
      <c r="C436">
        <v>49690</v>
      </c>
      <c r="E436">
        <v>129650</v>
      </c>
      <c r="G436">
        <v>12810</v>
      </c>
      <c r="H436">
        <v>54840</v>
      </c>
    </row>
    <row r="437" spans="3:8" x14ac:dyDescent="0.3">
      <c r="C437">
        <v>23420</v>
      </c>
      <c r="G437">
        <v>28190</v>
      </c>
      <c r="H437">
        <v>118780</v>
      </c>
    </row>
    <row r="438" spans="3:8" x14ac:dyDescent="0.3">
      <c r="C438">
        <v>119040</v>
      </c>
      <c r="G438">
        <v>86210</v>
      </c>
      <c r="H438">
        <v>24550</v>
      </c>
    </row>
    <row r="439" spans="3:8" x14ac:dyDescent="0.3">
      <c r="C439">
        <v>88580</v>
      </c>
      <c r="G439">
        <v>45530</v>
      </c>
      <c r="H439">
        <v>34640</v>
      </c>
    </row>
    <row r="440" spans="3:8" x14ac:dyDescent="0.3">
      <c r="C440">
        <v>24610</v>
      </c>
      <c r="G440">
        <v>137700</v>
      </c>
      <c r="H440">
        <v>46820</v>
      </c>
    </row>
    <row r="441" spans="3:8" x14ac:dyDescent="0.3">
      <c r="C441">
        <v>87220</v>
      </c>
      <c r="G441">
        <v>26420</v>
      </c>
      <c r="H441">
        <v>183000</v>
      </c>
    </row>
    <row r="442" spans="3:8" x14ac:dyDescent="0.3">
      <c r="C442">
        <v>77560</v>
      </c>
      <c r="G442">
        <v>63890</v>
      </c>
      <c r="H442">
        <v>63490</v>
      </c>
    </row>
    <row r="443" spans="3:8" x14ac:dyDescent="0.3">
      <c r="C443">
        <v>168850</v>
      </c>
      <c r="G443">
        <v>50930</v>
      </c>
      <c r="H443">
        <v>48690</v>
      </c>
    </row>
    <row r="444" spans="3:8" x14ac:dyDescent="0.3">
      <c r="C444">
        <v>87400</v>
      </c>
      <c r="G444">
        <v>61800</v>
      </c>
      <c r="H444">
        <v>21190</v>
      </c>
    </row>
    <row r="445" spans="3:8" x14ac:dyDescent="0.3">
      <c r="C445">
        <v>67820</v>
      </c>
      <c r="G445">
        <v>35050</v>
      </c>
      <c r="H445">
        <v>39830</v>
      </c>
    </row>
    <row r="446" spans="3:8" x14ac:dyDescent="0.3">
      <c r="C446">
        <v>82240</v>
      </c>
      <c r="G446">
        <v>198590</v>
      </c>
      <c r="H446">
        <v>62140</v>
      </c>
    </row>
    <row r="447" spans="3:8" x14ac:dyDescent="0.3">
      <c r="C447">
        <v>26100</v>
      </c>
      <c r="G447">
        <v>53260</v>
      </c>
      <c r="H447">
        <v>71430</v>
      </c>
    </row>
    <row r="448" spans="3:8" x14ac:dyDescent="0.3">
      <c r="C448">
        <v>57140</v>
      </c>
      <c r="G448">
        <v>184300</v>
      </c>
      <c r="H448">
        <v>80950</v>
      </c>
    </row>
    <row r="449" spans="3:8" x14ac:dyDescent="0.3">
      <c r="C449">
        <v>137580</v>
      </c>
      <c r="G449">
        <v>16010</v>
      </c>
      <c r="H449">
        <v>23700</v>
      </c>
    </row>
    <row r="450" spans="3:8" x14ac:dyDescent="0.3">
      <c r="C450">
        <v>25150</v>
      </c>
      <c r="G450">
        <v>26940</v>
      </c>
      <c r="H450">
        <v>59740</v>
      </c>
    </row>
    <row r="451" spans="3:8" x14ac:dyDescent="0.3">
      <c r="C451">
        <v>53430</v>
      </c>
      <c r="G451">
        <v>176390</v>
      </c>
      <c r="H451">
        <v>21740</v>
      </c>
    </row>
    <row r="452" spans="3:8" x14ac:dyDescent="0.3">
      <c r="C452">
        <v>23760</v>
      </c>
      <c r="G452">
        <v>52280</v>
      </c>
      <c r="H452">
        <v>66530</v>
      </c>
    </row>
    <row r="453" spans="3:8" x14ac:dyDescent="0.3">
      <c r="C453">
        <v>21680</v>
      </c>
      <c r="G453">
        <v>61620</v>
      </c>
      <c r="H453">
        <v>52580</v>
      </c>
    </row>
    <row r="454" spans="3:8" x14ac:dyDescent="0.3">
      <c r="C454">
        <v>22900</v>
      </c>
      <c r="G454">
        <v>22740</v>
      </c>
      <c r="H454">
        <v>93550</v>
      </c>
    </row>
    <row r="455" spans="3:8" x14ac:dyDescent="0.3">
      <c r="C455">
        <v>190810</v>
      </c>
      <c r="G455">
        <v>44340</v>
      </c>
      <c r="H455">
        <v>63800</v>
      </c>
    </row>
    <row r="456" spans="3:8" x14ac:dyDescent="0.3">
      <c r="C456">
        <v>27410</v>
      </c>
      <c r="G456">
        <v>62880</v>
      </c>
      <c r="H456">
        <v>26570</v>
      </c>
    </row>
    <row r="457" spans="3:8" x14ac:dyDescent="0.3">
      <c r="C457">
        <v>34910</v>
      </c>
      <c r="G457">
        <v>76540</v>
      </c>
      <c r="H457">
        <v>49360</v>
      </c>
    </row>
    <row r="458" spans="3:8" x14ac:dyDescent="0.3">
      <c r="C458">
        <v>52200</v>
      </c>
      <c r="G458">
        <v>171590</v>
      </c>
      <c r="H458">
        <v>22440</v>
      </c>
    </row>
    <row r="459" spans="3:8" x14ac:dyDescent="0.3">
      <c r="C459">
        <v>68520</v>
      </c>
      <c r="G459">
        <v>47790</v>
      </c>
      <c r="H459">
        <v>41970</v>
      </c>
    </row>
    <row r="460" spans="3:8" x14ac:dyDescent="0.3">
      <c r="C460">
        <v>35790</v>
      </c>
      <c r="G460">
        <v>37370</v>
      </c>
      <c r="H460">
        <v>45580</v>
      </c>
    </row>
    <row r="461" spans="3:8" x14ac:dyDescent="0.3">
      <c r="C461">
        <v>18590</v>
      </c>
      <c r="G461">
        <v>34240</v>
      </c>
      <c r="H461">
        <v>79690</v>
      </c>
    </row>
    <row r="462" spans="3:8" x14ac:dyDescent="0.3">
      <c r="C462">
        <v>25850</v>
      </c>
      <c r="G462">
        <v>40370</v>
      </c>
      <c r="H462">
        <v>48100</v>
      </c>
    </row>
    <row r="463" spans="3:8" x14ac:dyDescent="0.3">
      <c r="C463">
        <v>105120</v>
      </c>
      <c r="G463">
        <v>37610</v>
      </c>
      <c r="H463">
        <v>20970</v>
      </c>
    </row>
    <row r="464" spans="3:8" x14ac:dyDescent="0.3">
      <c r="C464">
        <v>191900</v>
      </c>
      <c r="G464">
        <v>109340</v>
      </c>
      <c r="H464">
        <v>119350</v>
      </c>
    </row>
    <row r="465" spans="3:8" x14ac:dyDescent="0.3">
      <c r="C465">
        <v>102310</v>
      </c>
      <c r="G465">
        <v>63340</v>
      </c>
      <c r="H465">
        <v>25460</v>
      </c>
    </row>
    <row r="466" spans="3:8" x14ac:dyDescent="0.3">
      <c r="C466">
        <v>20960</v>
      </c>
      <c r="G466">
        <v>41940</v>
      </c>
      <c r="H466">
        <v>141180</v>
      </c>
    </row>
    <row r="467" spans="3:8" x14ac:dyDescent="0.3">
      <c r="C467">
        <v>119160</v>
      </c>
      <c r="G467">
        <v>20220</v>
      </c>
      <c r="H467">
        <v>170460</v>
      </c>
    </row>
    <row r="468" spans="3:8" x14ac:dyDescent="0.3">
      <c r="C468">
        <v>85000</v>
      </c>
      <c r="G468">
        <v>42560</v>
      </c>
      <c r="H468">
        <v>25640</v>
      </c>
    </row>
    <row r="469" spans="3:8" x14ac:dyDescent="0.3">
      <c r="C469">
        <v>100080</v>
      </c>
      <c r="G469">
        <v>28000</v>
      </c>
      <c r="H469">
        <v>102660</v>
      </c>
    </row>
    <row r="470" spans="3:8" x14ac:dyDescent="0.3">
      <c r="C470">
        <v>61200</v>
      </c>
      <c r="G470">
        <v>142750</v>
      </c>
      <c r="H470">
        <v>106480</v>
      </c>
    </row>
    <row r="471" spans="3:8" x14ac:dyDescent="0.3">
      <c r="C471">
        <v>62320</v>
      </c>
      <c r="G471">
        <v>25320</v>
      </c>
      <c r="H471">
        <v>136100</v>
      </c>
    </row>
    <row r="472" spans="3:8" x14ac:dyDescent="0.3">
      <c r="C472">
        <v>167990</v>
      </c>
      <c r="G472">
        <v>23800</v>
      </c>
      <c r="H472">
        <v>20930</v>
      </c>
    </row>
    <row r="473" spans="3:8" x14ac:dyDescent="0.3">
      <c r="C473">
        <v>36290</v>
      </c>
      <c r="G473">
        <v>65860</v>
      </c>
      <c r="H473">
        <v>38940</v>
      </c>
    </row>
    <row r="474" spans="3:8" x14ac:dyDescent="0.3">
      <c r="C474">
        <v>164220</v>
      </c>
      <c r="G474">
        <v>23770</v>
      </c>
      <c r="H474">
        <v>24000</v>
      </c>
    </row>
    <row r="475" spans="3:8" x14ac:dyDescent="0.3">
      <c r="C475">
        <v>171690</v>
      </c>
      <c r="G475">
        <v>62440</v>
      </c>
      <c r="H475">
        <v>42330</v>
      </c>
    </row>
    <row r="476" spans="3:8" x14ac:dyDescent="0.3">
      <c r="C476">
        <v>21270</v>
      </c>
      <c r="G476">
        <v>42940</v>
      </c>
      <c r="H476">
        <v>96020</v>
      </c>
    </row>
    <row r="477" spans="3:8" x14ac:dyDescent="0.3">
      <c r="C477">
        <v>39750</v>
      </c>
      <c r="G477">
        <v>47210</v>
      </c>
      <c r="H477">
        <v>166270</v>
      </c>
    </row>
    <row r="478" spans="3:8" x14ac:dyDescent="0.3">
      <c r="C478">
        <v>107930</v>
      </c>
      <c r="G478">
        <v>29730</v>
      </c>
      <c r="H478">
        <v>56790</v>
      </c>
    </row>
    <row r="479" spans="3:8" x14ac:dyDescent="0.3">
      <c r="C479">
        <v>36460</v>
      </c>
      <c r="G479">
        <v>36170</v>
      </c>
      <c r="H479">
        <v>30410</v>
      </c>
    </row>
    <row r="480" spans="3:8" x14ac:dyDescent="0.3">
      <c r="C480">
        <v>66510</v>
      </c>
      <c r="G480">
        <v>106090</v>
      </c>
      <c r="H480">
        <v>195130</v>
      </c>
    </row>
    <row r="481" spans="3:8" x14ac:dyDescent="0.3">
      <c r="C481">
        <v>63880</v>
      </c>
      <c r="G481">
        <v>44470</v>
      </c>
      <c r="H481">
        <v>71040</v>
      </c>
    </row>
    <row r="482" spans="3:8" x14ac:dyDescent="0.3">
      <c r="C482">
        <v>166060</v>
      </c>
      <c r="G482">
        <v>148520</v>
      </c>
      <c r="H482">
        <v>94340</v>
      </c>
    </row>
    <row r="483" spans="3:8" x14ac:dyDescent="0.3">
      <c r="C483">
        <v>20180</v>
      </c>
      <c r="G483">
        <v>54880</v>
      </c>
      <c r="H483">
        <v>10090</v>
      </c>
    </row>
    <row r="484" spans="3:8" x14ac:dyDescent="0.3">
      <c r="C484">
        <v>144110</v>
      </c>
      <c r="G484">
        <v>28110</v>
      </c>
      <c r="H484">
        <v>27200</v>
      </c>
    </row>
    <row r="485" spans="3:8" x14ac:dyDescent="0.3">
      <c r="C485">
        <v>74410</v>
      </c>
      <c r="G485">
        <v>107390</v>
      </c>
      <c r="H485">
        <v>45770</v>
      </c>
    </row>
    <row r="486" spans="3:8" x14ac:dyDescent="0.3">
      <c r="C486">
        <v>24300</v>
      </c>
      <c r="G486">
        <v>24220</v>
      </c>
      <c r="H486">
        <v>49600</v>
      </c>
    </row>
    <row r="487" spans="3:8" x14ac:dyDescent="0.3">
      <c r="C487">
        <v>64390</v>
      </c>
      <c r="G487">
        <v>24510</v>
      </c>
      <c r="H487">
        <v>148140</v>
      </c>
    </row>
    <row r="488" spans="3:8" x14ac:dyDescent="0.3">
      <c r="C488">
        <v>20740</v>
      </c>
      <c r="G488">
        <v>50030</v>
      </c>
      <c r="H488">
        <v>191410</v>
      </c>
    </row>
    <row r="489" spans="3:8" x14ac:dyDescent="0.3">
      <c r="C489">
        <v>48550</v>
      </c>
      <c r="G489">
        <v>27430</v>
      </c>
      <c r="H489">
        <v>87930</v>
      </c>
    </row>
    <row r="490" spans="3:8" x14ac:dyDescent="0.3">
      <c r="C490">
        <v>23670</v>
      </c>
      <c r="G490">
        <v>176500</v>
      </c>
      <c r="H490">
        <v>38750</v>
      </c>
    </row>
    <row r="491" spans="3:8" x14ac:dyDescent="0.3">
      <c r="C491">
        <v>41980</v>
      </c>
      <c r="G491">
        <v>75250</v>
      </c>
      <c r="H491">
        <v>22160</v>
      </c>
    </row>
    <row r="492" spans="3:8" x14ac:dyDescent="0.3">
      <c r="C492">
        <v>88530</v>
      </c>
      <c r="G492">
        <v>48340</v>
      </c>
      <c r="H492">
        <v>117130</v>
      </c>
    </row>
    <row r="493" spans="3:8" x14ac:dyDescent="0.3">
      <c r="C493">
        <v>196130</v>
      </c>
      <c r="G493">
        <v>28210</v>
      </c>
      <c r="H493">
        <v>25000</v>
      </c>
    </row>
    <row r="494" spans="3:8" x14ac:dyDescent="0.3">
      <c r="C494">
        <v>34070</v>
      </c>
      <c r="G494">
        <v>192370</v>
      </c>
      <c r="H494">
        <v>53090</v>
      </c>
    </row>
    <row r="495" spans="3:8" x14ac:dyDescent="0.3">
      <c r="C495">
        <v>46390</v>
      </c>
      <c r="G495">
        <v>41070</v>
      </c>
      <c r="H495">
        <v>51210</v>
      </c>
    </row>
    <row r="496" spans="3:8" x14ac:dyDescent="0.3">
      <c r="C496">
        <v>33120</v>
      </c>
      <c r="G496">
        <v>107980</v>
      </c>
      <c r="H496">
        <v>66320</v>
      </c>
    </row>
    <row r="497" spans="3:8" x14ac:dyDescent="0.3">
      <c r="C497">
        <v>104350</v>
      </c>
      <c r="G497">
        <v>14160</v>
      </c>
      <c r="H497">
        <v>62740</v>
      </c>
    </row>
    <row r="498" spans="3:8" x14ac:dyDescent="0.3">
      <c r="C498">
        <v>57700</v>
      </c>
      <c r="G498">
        <v>36600</v>
      </c>
      <c r="H498">
        <v>32800</v>
      </c>
    </row>
    <row r="499" spans="3:8" x14ac:dyDescent="0.3">
      <c r="C499">
        <v>77560</v>
      </c>
      <c r="G499">
        <v>36910</v>
      </c>
      <c r="H499">
        <v>54850</v>
      </c>
    </row>
    <row r="500" spans="3:8" x14ac:dyDescent="0.3">
      <c r="C500">
        <v>37600</v>
      </c>
      <c r="G500">
        <v>108200</v>
      </c>
      <c r="H500">
        <v>43420</v>
      </c>
    </row>
    <row r="501" spans="3:8" x14ac:dyDescent="0.3">
      <c r="C501">
        <v>52950</v>
      </c>
      <c r="G501">
        <v>196260</v>
      </c>
      <c r="H501">
        <v>25720</v>
      </c>
    </row>
    <row r="502" spans="3:8" x14ac:dyDescent="0.3">
      <c r="C502">
        <v>132690</v>
      </c>
      <c r="G502">
        <v>49680</v>
      </c>
      <c r="H502">
        <v>38330</v>
      </c>
    </row>
    <row r="503" spans="3:8" x14ac:dyDescent="0.3">
      <c r="C503">
        <v>68420</v>
      </c>
      <c r="G503">
        <v>50560</v>
      </c>
      <c r="H503">
        <v>31490</v>
      </c>
    </row>
    <row r="504" spans="3:8" x14ac:dyDescent="0.3">
      <c r="C504">
        <v>176030</v>
      </c>
      <c r="G504">
        <v>28440</v>
      </c>
      <c r="H504">
        <v>27000</v>
      </c>
    </row>
    <row r="505" spans="3:8" x14ac:dyDescent="0.3">
      <c r="C505">
        <v>153790</v>
      </c>
      <c r="G505">
        <v>19040</v>
      </c>
      <c r="H505">
        <v>60620</v>
      </c>
    </row>
    <row r="506" spans="3:8" x14ac:dyDescent="0.3">
      <c r="C506">
        <v>53470</v>
      </c>
      <c r="G506">
        <v>35970</v>
      </c>
      <c r="H506">
        <v>50940</v>
      </c>
    </row>
    <row r="507" spans="3:8" x14ac:dyDescent="0.3">
      <c r="C507">
        <v>26550</v>
      </c>
      <c r="G507">
        <v>28270</v>
      </c>
      <c r="H507">
        <v>128080</v>
      </c>
    </row>
    <row r="508" spans="3:8" x14ac:dyDescent="0.3">
      <c r="C508">
        <v>45020</v>
      </c>
      <c r="G508">
        <v>31310</v>
      </c>
      <c r="H508">
        <v>102210</v>
      </c>
    </row>
    <row r="509" spans="3:8" x14ac:dyDescent="0.3">
      <c r="C509">
        <v>23050</v>
      </c>
      <c r="G509">
        <v>170480</v>
      </c>
      <c r="H509">
        <v>59330</v>
      </c>
    </row>
    <row r="510" spans="3:8" x14ac:dyDescent="0.3">
      <c r="C510">
        <v>65160</v>
      </c>
      <c r="G510">
        <v>21070</v>
      </c>
      <c r="H510">
        <v>62010</v>
      </c>
    </row>
    <row r="511" spans="3:8" x14ac:dyDescent="0.3">
      <c r="C511">
        <v>61340</v>
      </c>
      <c r="G511">
        <v>45410</v>
      </c>
      <c r="H511">
        <v>29730</v>
      </c>
    </row>
    <row r="512" spans="3:8" x14ac:dyDescent="0.3">
      <c r="C512">
        <v>52380</v>
      </c>
      <c r="G512">
        <v>11180</v>
      </c>
      <c r="H512">
        <v>179240</v>
      </c>
    </row>
    <row r="513" spans="3:8" x14ac:dyDescent="0.3">
      <c r="C513">
        <v>64720</v>
      </c>
      <c r="G513">
        <v>45380</v>
      </c>
      <c r="H513">
        <v>22770</v>
      </c>
    </row>
    <row r="514" spans="3:8" x14ac:dyDescent="0.3">
      <c r="C514">
        <v>97560</v>
      </c>
      <c r="G514">
        <v>35060</v>
      </c>
      <c r="H514">
        <v>49080</v>
      </c>
    </row>
    <row r="515" spans="3:8" x14ac:dyDescent="0.3">
      <c r="C515">
        <v>52940</v>
      </c>
      <c r="G515">
        <v>79780</v>
      </c>
      <c r="H515">
        <v>47650</v>
      </c>
    </row>
    <row r="516" spans="3:8" x14ac:dyDescent="0.3">
      <c r="C516">
        <v>40010</v>
      </c>
      <c r="G516">
        <v>28380</v>
      </c>
      <c r="H516">
        <v>20440</v>
      </c>
    </row>
    <row r="517" spans="3:8" x14ac:dyDescent="0.3">
      <c r="C517">
        <v>26790</v>
      </c>
      <c r="G517">
        <v>20800</v>
      </c>
      <c r="H517">
        <v>41710</v>
      </c>
    </row>
    <row r="518" spans="3:8" x14ac:dyDescent="0.3">
      <c r="C518">
        <v>23980</v>
      </c>
      <c r="G518">
        <v>46270</v>
      </c>
      <c r="H518">
        <v>23180</v>
      </c>
    </row>
    <row r="519" spans="3:8" x14ac:dyDescent="0.3">
      <c r="C519">
        <v>54680</v>
      </c>
      <c r="G519">
        <v>34230</v>
      </c>
      <c r="H519">
        <v>20080</v>
      </c>
    </row>
    <row r="520" spans="3:8" x14ac:dyDescent="0.3">
      <c r="C520">
        <v>20440</v>
      </c>
      <c r="G520">
        <v>66740</v>
      </c>
      <c r="H520">
        <v>97050</v>
      </c>
    </row>
    <row r="521" spans="3:8" x14ac:dyDescent="0.3">
      <c r="C521">
        <v>134640</v>
      </c>
      <c r="G521">
        <v>90940</v>
      </c>
      <c r="H521">
        <v>21570</v>
      </c>
    </row>
    <row r="522" spans="3:8" x14ac:dyDescent="0.3">
      <c r="C522">
        <v>79910</v>
      </c>
      <c r="G522">
        <v>61510</v>
      </c>
      <c r="H522">
        <v>78230</v>
      </c>
    </row>
    <row r="523" spans="3:8" x14ac:dyDescent="0.3">
      <c r="C523">
        <v>33770</v>
      </c>
      <c r="G523">
        <v>191870</v>
      </c>
      <c r="H523">
        <v>50790</v>
      </c>
    </row>
    <row r="524" spans="3:8" x14ac:dyDescent="0.3">
      <c r="C524">
        <v>42130</v>
      </c>
      <c r="G524">
        <v>197170</v>
      </c>
      <c r="H524">
        <v>194190</v>
      </c>
    </row>
    <row r="525" spans="3:8" x14ac:dyDescent="0.3">
      <c r="C525">
        <v>104470</v>
      </c>
      <c r="G525">
        <v>35440</v>
      </c>
      <c r="H525">
        <v>21320</v>
      </c>
    </row>
    <row r="526" spans="3:8" x14ac:dyDescent="0.3">
      <c r="C526">
        <v>65130</v>
      </c>
      <c r="G526">
        <v>46610</v>
      </c>
      <c r="H526">
        <v>43770</v>
      </c>
    </row>
    <row r="527" spans="3:8" x14ac:dyDescent="0.3">
      <c r="C527">
        <v>15140</v>
      </c>
      <c r="G527">
        <v>140260</v>
      </c>
      <c r="H527">
        <v>37430</v>
      </c>
    </row>
    <row r="528" spans="3:8" x14ac:dyDescent="0.3">
      <c r="C528">
        <v>51540</v>
      </c>
      <c r="G528">
        <v>36690</v>
      </c>
      <c r="H528">
        <v>109990</v>
      </c>
    </row>
    <row r="529" spans="3:8" x14ac:dyDescent="0.3">
      <c r="C529">
        <v>56750</v>
      </c>
      <c r="G529">
        <v>66870</v>
      </c>
      <c r="H529">
        <v>127420</v>
      </c>
    </row>
    <row r="530" spans="3:8" x14ac:dyDescent="0.3">
      <c r="C530">
        <v>23790</v>
      </c>
      <c r="G530">
        <v>99980</v>
      </c>
      <c r="H530">
        <v>39170</v>
      </c>
    </row>
    <row r="531" spans="3:8" x14ac:dyDescent="0.3">
      <c r="C531">
        <v>27060</v>
      </c>
      <c r="G531">
        <v>57690</v>
      </c>
      <c r="H531">
        <v>199730</v>
      </c>
    </row>
    <row r="532" spans="3:8" x14ac:dyDescent="0.3">
      <c r="C532">
        <v>42840</v>
      </c>
      <c r="G532">
        <v>93620</v>
      </c>
      <c r="H532">
        <v>198450</v>
      </c>
    </row>
    <row r="533" spans="3:8" x14ac:dyDescent="0.3">
      <c r="C533">
        <v>65830</v>
      </c>
      <c r="G533">
        <v>79880</v>
      </c>
      <c r="H533">
        <v>20420</v>
      </c>
    </row>
    <row r="534" spans="3:8" x14ac:dyDescent="0.3">
      <c r="C534">
        <v>54870</v>
      </c>
      <c r="G534">
        <v>173280</v>
      </c>
      <c r="H534">
        <v>22200</v>
      </c>
    </row>
    <row r="535" spans="3:8" x14ac:dyDescent="0.3">
      <c r="C535">
        <v>68340</v>
      </c>
      <c r="G535">
        <v>47790</v>
      </c>
      <c r="H535">
        <v>10520</v>
      </c>
    </row>
    <row r="536" spans="3:8" x14ac:dyDescent="0.3">
      <c r="C536">
        <v>51510</v>
      </c>
      <c r="G536">
        <v>20990</v>
      </c>
      <c r="H536">
        <v>196270</v>
      </c>
    </row>
    <row r="537" spans="3:8" x14ac:dyDescent="0.3">
      <c r="C537">
        <v>21330</v>
      </c>
      <c r="G537">
        <v>34200</v>
      </c>
      <c r="H537">
        <v>106860</v>
      </c>
    </row>
    <row r="538" spans="3:8" x14ac:dyDescent="0.3">
      <c r="C538">
        <v>24320</v>
      </c>
      <c r="G538">
        <v>35000</v>
      </c>
      <c r="H538">
        <v>167560</v>
      </c>
    </row>
    <row r="539" spans="3:8" x14ac:dyDescent="0.3">
      <c r="C539">
        <v>30650</v>
      </c>
      <c r="G539">
        <v>93800</v>
      </c>
      <c r="H539">
        <v>46150</v>
      </c>
    </row>
    <row r="540" spans="3:8" x14ac:dyDescent="0.3">
      <c r="C540">
        <v>98880</v>
      </c>
      <c r="G540">
        <v>27420</v>
      </c>
      <c r="H540">
        <v>39550</v>
      </c>
    </row>
    <row r="541" spans="3:8" x14ac:dyDescent="0.3">
      <c r="C541">
        <v>53730</v>
      </c>
      <c r="G541">
        <v>84630</v>
      </c>
      <c r="H541">
        <v>99570</v>
      </c>
    </row>
    <row r="542" spans="3:8" x14ac:dyDescent="0.3">
      <c r="C542">
        <v>104480</v>
      </c>
      <c r="G542">
        <v>34200</v>
      </c>
      <c r="H542">
        <v>46210</v>
      </c>
    </row>
    <row r="543" spans="3:8" x14ac:dyDescent="0.3">
      <c r="C543">
        <v>26470</v>
      </c>
      <c r="G543">
        <v>53010</v>
      </c>
      <c r="H543">
        <v>45080</v>
      </c>
    </row>
    <row r="544" spans="3:8" x14ac:dyDescent="0.3">
      <c r="C544">
        <v>56770</v>
      </c>
      <c r="G544">
        <v>57650</v>
      </c>
      <c r="H544">
        <v>23770</v>
      </c>
    </row>
    <row r="545" spans="3:8" x14ac:dyDescent="0.3">
      <c r="C545">
        <v>20080</v>
      </c>
      <c r="G545">
        <v>45990</v>
      </c>
      <c r="H545">
        <v>23130</v>
      </c>
    </row>
    <row r="546" spans="3:8" x14ac:dyDescent="0.3">
      <c r="C546">
        <v>44400</v>
      </c>
      <c r="G546">
        <v>20330</v>
      </c>
      <c r="H546">
        <v>47280</v>
      </c>
    </row>
    <row r="547" spans="3:8" x14ac:dyDescent="0.3">
      <c r="C547">
        <v>26600</v>
      </c>
      <c r="G547">
        <v>86200</v>
      </c>
      <c r="H547">
        <v>43020</v>
      </c>
    </row>
    <row r="548" spans="3:8" x14ac:dyDescent="0.3">
      <c r="C548">
        <v>188800</v>
      </c>
      <c r="G548">
        <v>38380</v>
      </c>
      <c r="H548">
        <v>76550</v>
      </c>
    </row>
    <row r="549" spans="3:8" x14ac:dyDescent="0.3">
      <c r="C549">
        <v>23390</v>
      </c>
      <c r="G549">
        <v>15630</v>
      </c>
      <c r="H549">
        <v>73510</v>
      </c>
    </row>
    <row r="550" spans="3:8" x14ac:dyDescent="0.3">
      <c r="C550">
        <v>67120</v>
      </c>
      <c r="G550">
        <v>112440</v>
      </c>
      <c r="H550">
        <v>77790</v>
      </c>
    </row>
    <row r="551" spans="3:8" x14ac:dyDescent="0.3">
      <c r="C551">
        <v>54060</v>
      </c>
      <c r="G551">
        <v>83760</v>
      </c>
      <c r="H551">
        <v>32010</v>
      </c>
    </row>
    <row r="552" spans="3:8" x14ac:dyDescent="0.3">
      <c r="C552">
        <v>24390</v>
      </c>
      <c r="G552">
        <v>22720</v>
      </c>
      <c r="H552">
        <v>131200</v>
      </c>
    </row>
    <row r="553" spans="3:8" x14ac:dyDescent="0.3">
      <c r="C553">
        <v>37850</v>
      </c>
      <c r="G553">
        <v>23080</v>
      </c>
      <c r="H553">
        <v>32910</v>
      </c>
    </row>
    <row r="554" spans="3:8" x14ac:dyDescent="0.3">
      <c r="C554">
        <v>108540</v>
      </c>
      <c r="G554">
        <v>58780</v>
      </c>
      <c r="H554">
        <v>27030</v>
      </c>
    </row>
    <row r="555" spans="3:8" x14ac:dyDescent="0.3">
      <c r="C555">
        <v>25710</v>
      </c>
      <c r="G555">
        <v>97140</v>
      </c>
      <c r="H555">
        <v>47660</v>
      </c>
    </row>
    <row r="556" spans="3:8" x14ac:dyDescent="0.3">
      <c r="C556">
        <v>59930</v>
      </c>
      <c r="G556">
        <v>101690</v>
      </c>
      <c r="H556">
        <v>73360</v>
      </c>
    </row>
    <row r="557" spans="3:8" x14ac:dyDescent="0.3">
      <c r="C557">
        <v>20900</v>
      </c>
      <c r="G557">
        <v>40870</v>
      </c>
      <c r="H557">
        <v>22580</v>
      </c>
    </row>
    <row r="558" spans="3:8" x14ac:dyDescent="0.3">
      <c r="C558">
        <v>30680</v>
      </c>
      <c r="G558">
        <v>195860</v>
      </c>
      <c r="H558">
        <v>65780</v>
      </c>
    </row>
    <row r="559" spans="3:8" x14ac:dyDescent="0.3">
      <c r="C559">
        <v>52370</v>
      </c>
      <c r="G559">
        <v>68150</v>
      </c>
      <c r="H559">
        <v>44220</v>
      </c>
    </row>
    <row r="560" spans="3:8" x14ac:dyDescent="0.3">
      <c r="C560">
        <v>99800</v>
      </c>
      <c r="G560">
        <v>61420</v>
      </c>
      <c r="H560">
        <v>102740</v>
      </c>
    </row>
    <row r="561" spans="3:8" x14ac:dyDescent="0.3">
      <c r="C561">
        <v>12320</v>
      </c>
      <c r="G561">
        <v>26900</v>
      </c>
      <c r="H561">
        <v>43270</v>
      </c>
    </row>
    <row r="562" spans="3:8" x14ac:dyDescent="0.3">
      <c r="C562">
        <v>20860</v>
      </c>
      <c r="G562">
        <v>43850</v>
      </c>
      <c r="H562">
        <v>89660</v>
      </c>
    </row>
    <row r="563" spans="3:8" x14ac:dyDescent="0.3">
      <c r="C563">
        <v>53760</v>
      </c>
      <c r="G563">
        <v>31170</v>
      </c>
      <c r="H563">
        <v>26780</v>
      </c>
    </row>
    <row r="564" spans="3:8" x14ac:dyDescent="0.3">
      <c r="C564">
        <v>23410</v>
      </c>
      <c r="G564">
        <v>196580</v>
      </c>
      <c r="H564">
        <v>49500</v>
      </c>
    </row>
    <row r="565" spans="3:8" x14ac:dyDescent="0.3">
      <c r="C565">
        <v>40110</v>
      </c>
      <c r="G565">
        <v>30690</v>
      </c>
      <c r="H565">
        <v>131910</v>
      </c>
    </row>
    <row r="566" spans="3:8" x14ac:dyDescent="0.3">
      <c r="C566">
        <v>195450</v>
      </c>
      <c r="G566">
        <v>39360</v>
      </c>
      <c r="H566">
        <v>22350</v>
      </c>
    </row>
    <row r="567" spans="3:8" x14ac:dyDescent="0.3">
      <c r="C567">
        <v>134580</v>
      </c>
      <c r="G567">
        <v>57430</v>
      </c>
      <c r="H567">
        <v>105020</v>
      </c>
    </row>
    <row r="568" spans="3:8" x14ac:dyDescent="0.3">
      <c r="C568">
        <v>90690</v>
      </c>
      <c r="G568">
        <v>25800</v>
      </c>
      <c r="H568">
        <v>37600</v>
      </c>
    </row>
    <row r="569" spans="3:8" x14ac:dyDescent="0.3">
      <c r="C569">
        <v>24060</v>
      </c>
      <c r="G569">
        <v>52060</v>
      </c>
      <c r="H569">
        <v>68330</v>
      </c>
    </row>
    <row r="570" spans="3:8" x14ac:dyDescent="0.3">
      <c r="C570">
        <v>21940</v>
      </c>
      <c r="G570">
        <v>13930</v>
      </c>
      <c r="H570">
        <v>25590</v>
      </c>
    </row>
    <row r="571" spans="3:8" x14ac:dyDescent="0.3">
      <c r="C571">
        <v>54730</v>
      </c>
      <c r="G571">
        <v>39860</v>
      </c>
      <c r="H571">
        <v>66230</v>
      </c>
    </row>
    <row r="572" spans="3:8" x14ac:dyDescent="0.3">
      <c r="C572">
        <v>28590</v>
      </c>
      <c r="G572">
        <v>29290</v>
      </c>
      <c r="H572">
        <v>182650</v>
      </c>
    </row>
    <row r="573" spans="3:8" x14ac:dyDescent="0.3">
      <c r="C573">
        <v>53290</v>
      </c>
      <c r="G573">
        <v>49300</v>
      </c>
      <c r="H573">
        <v>161240</v>
      </c>
    </row>
    <row r="574" spans="3:8" x14ac:dyDescent="0.3">
      <c r="C574">
        <v>135490</v>
      </c>
      <c r="G574">
        <v>107480</v>
      </c>
      <c r="H574">
        <v>12230</v>
      </c>
    </row>
    <row r="575" spans="3:8" x14ac:dyDescent="0.3">
      <c r="C575">
        <v>29560</v>
      </c>
      <c r="G575">
        <v>15550</v>
      </c>
      <c r="H575">
        <v>28750</v>
      </c>
    </row>
    <row r="576" spans="3:8" x14ac:dyDescent="0.3">
      <c r="C576">
        <v>48090</v>
      </c>
      <c r="G576">
        <v>34330</v>
      </c>
      <c r="H576">
        <v>198470</v>
      </c>
    </row>
    <row r="577" spans="3:8" x14ac:dyDescent="0.3">
      <c r="C577">
        <v>181720</v>
      </c>
      <c r="G577">
        <v>55620</v>
      </c>
      <c r="H577">
        <v>23720</v>
      </c>
    </row>
    <row r="578" spans="3:8" x14ac:dyDescent="0.3">
      <c r="C578">
        <v>57440</v>
      </c>
      <c r="G578">
        <v>103680</v>
      </c>
      <c r="H578">
        <v>54100</v>
      </c>
    </row>
    <row r="579" spans="3:8" x14ac:dyDescent="0.3">
      <c r="C579">
        <v>28710</v>
      </c>
      <c r="G579">
        <v>96100</v>
      </c>
      <c r="H579">
        <v>38670</v>
      </c>
    </row>
    <row r="580" spans="3:8" x14ac:dyDescent="0.3">
      <c r="C580">
        <v>74280</v>
      </c>
      <c r="G580">
        <v>21800</v>
      </c>
      <c r="H580">
        <v>70940</v>
      </c>
    </row>
    <row r="581" spans="3:8" x14ac:dyDescent="0.3">
      <c r="C581">
        <v>26130</v>
      </c>
      <c r="G581">
        <v>71400</v>
      </c>
      <c r="H581">
        <v>168800</v>
      </c>
    </row>
    <row r="582" spans="3:8" x14ac:dyDescent="0.3">
      <c r="C582">
        <v>49630</v>
      </c>
      <c r="G582">
        <v>21090</v>
      </c>
      <c r="H582">
        <v>84460</v>
      </c>
    </row>
    <row r="583" spans="3:8" x14ac:dyDescent="0.3">
      <c r="C583">
        <v>25230</v>
      </c>
      <c r="G583">
        <v>24370</v>
      </c>
      <c r="H583">
        <v>98520</v>
      </c>
    </row>
    <row r="584" spans="3:8" x14ac:dyDescent="0.3">
      <c r="C584">
        <v>46680</v>
      </c>
      <c r="G584">
        <v>22890</v>
      </c>
      <c r="H584">
        <v>41030</v>
      </c>
    </row>
    <row r="585" spans="3:8" x14ac:dyDescent="0.3">
      <c r="C585">
        <v>23480</v>
      </c>
      <c r="G585">
        <v>60290</v>
      </c>
      <c r="H585">
        <v>42490</v>
      </c>
    </row>
    <row r="586" spans="3:8" x14ac:dyDescent="0.3">
      <c r="C586">
        <v>199260</v>
      </c>
      <c r="G586">
        <v>41890</v>
      </c>
      <c r="H586">
        <v>68930</v>
      </c>
    </row>
    <row r="587" spans="3:8" x14ac:dyDescent="0.3">
      <c r="C587">
        <v>24510</v>
      </c>
      <c r="G587">
        <v>57620</v>
      </c>
      <c r="H587">
        <v>61250</v>
      </c>
    </row>
    <row r="588" spans="3:8" x14ac:dyDescent="0.3">
      <c r="C588">
        <v>50060</v>
      </c>
      <c r="G588">
        <v>96670</v>
      </c>
      <c r="H588">
        <v>46390</v>
      </c>
    </row>
    <row r="589" spans="3:8" x14ac:dyDescent="0.3">
      <c r="C589">
        <v>42570</v>
      </c>
      <c r="G589">
        <v>21480</v>
      </c>
      <c r="H589">
        <v>25340</v>
      </c>
    </row>
    <row r="590" spans="3:8" x14ac:dyDescent="0.3">
      <c r="C590">
        <v>104530</v>
      </c>
      <c r="G590">
        <v>67990</v>
      </c>
      <c r="H590">
        <v>131420</v>
      </c>
    </row>
    <row r="591" spans="3:8" x14ac:dyDescent="0.3">
      <c r="C591">
        <v>22880</v>
      </c>
      <c r="G591">
        <v>27050</v>
      </c>
      <c r="H591">
        <v>136950</v>
      </c>
    </row>
    <row r="592" spans="3:8" x14ac:dyDescent="0.3">
      <c r="C592">
        <v>23110</v>
      </c>
      <c r="G592">
        <v>103330</v>
      </c>
      <c r="H592">
        <v>134020</v>
      </c>
    </row>
    <row r="593" spans="3:8" x14ac:dyDescent="0.3">
      <c r="C593">
        <v>36900</v>
      </c>
      <c r="G593">
        <v>68540</v>
      </c>
      <c r="H593">
        <v>54290</v>
      </c>
    </row>
    <row r="594" spans="3:8" x14ac:dyDescent="0.3">
      <c r="C594">
        <v>59160</v>
      </c>
      <c r="G594">
        <v>35910</v>
      </c>
      <c r="H594">
        <v>105960</v>
      </c>
    </row>
    <row r="595" spans="3:8" x14ac:dyDescent="0.3">
      <c r="C595">
        <v>52650</v>
      </c>
      <c r="G595">
        <v>38120</v>
      </c>
      <c r="H595">
        <v>54670</v>
      </c>
    </row>
    <row r="596" spans="3:8" x14ac:dyDescent="0.3">
      <c r="C596">
        <v>42980</v>
      </c>
      <c r="G596">
        <v>63840</v>
      </c>
      <c r="H596">
        <v>40780</v>
      </c>
    </row>
    <row r="597" spans="3:8" x14ac:dyDescent="0.3">
      <c r="C597">
        <v>27410</v>
      </c>
      <c r="G597">
        <v>99070</v>
      </c>
      <c r="H597">
        <v>42840</v>
      </c>
    </row>
    <row r="598" spans="3:8" x14ac:dyDescent="0.3">
      <c r="C598">
        <v>84740</v>
      </c>
      <c r="G598">
        <v>28040</v>
      </c>
      <c r="H598">
        <v>197010</v>
      </c>
    </row>
    <row r="599" spans="3:8" x14ac:dyDescent="0.3">
      <c r="C599">
        <v>124900</v>
      </c>
      <c r="G599">
        <v>24390</v>
      </c>
      <c r="H599">
        <v>147320</v>
      </c>
    </row>
    <row r="600" spans="3:8" x14ac:dyDescent="0.3">
      <c r="C600">
        <v>23890</v>
      </c>
      <c r="G600">
        <v>47740</v>
      </c>
      <c r="H600">
        <v>13590</v>
      </c>
    </row>
    <row r="601" spans="3:8" x14ac:dyDescent="0.3">
      <c r="C601">
        <v>27070</v>
      </c>
      <c r="G601">
        <v>39020</v>
      </c>
      <c r="H601">
        <v>12610</v>
      </c>
    </row>
    <row r="602" spans="3:8" x14ac:dyDescent="0.3">
      <c r="C602">
        <v>37300</v>
      </c>
      <c r="G602">
        <v>26620</v>
      </c>
      <c r="H602">
        <v>56470</v>
      </c>
    </row>
    <row r="603" spans="3:8" x14ac:dyDescent="0.3">
      <c r="C603">
        <v>136750</v>
      </c>
      <c r="G603">
        <v>20620</v>
      </c>
      <c r="H603">
        <v>92040</v>
      </c>
    </row>
    <row r="604" spans="3:8" x14ac:dyDescent="0.3">
      <c r="C604">
        <v>29110</v>
      </c>
      <c r="G604">
        <v>47880</v>
      </c>
      <c r="H604">
        <v>108510</v>
      </c>
    </row>
    <row r="605" spans="3:8" x14ac:dyDescent="0.3">
      <c r="C605">
        <v>34790</v>
      </c>
      <c r="G605">
        <v>29330</v>
      </c>
      <c r="H605">
        <v>36730</v>
      </c>
    </row>
    <row r="606" spans="3:8" x14ac:dyDescent="0.3">
      <c r="C606">
        <v>168720</v>
      </c>
      <c r="G606">
        <v>50330</v>
      </c>
      <c r="H606">
        <v>47680</v>
      </c>
    </row>
    <row r="607" spans="3:8" x14ac:dyDescent="0.3">
      <c r="C607">
        <v>136030</v>
      </c>
      <c r="G607">
        <v>23070</v>
      </c>
      <c r="H607">
        <v>170070</v>
      </c>
    </row>
    <row r="608" spans="3:8" x14ac:dyDescent="0.3">
      <c r="C608">
        <v>186650</v>
      </c>
      <c r="G608">
        <v>55070</v>
      </c>
      <c r="H608">
        <v>102090</v>
      </c>
    </row>
    <row r="609" spans="3:8" x14ac:dyDescent="0.3">
      <c r="C609">
        <v>44850</v>
      </c>
      <c r="G609">
        <v>22260</v>
      </c>
      <c r="H609">
        <v>20640</v>
      </c>
    </row>
    <row r="610" spans="3:8" x14ac:dyDescent="0.3">
      <c r="C610">
        <v>23260</v>
      </c>
      <c r="G610">
        <v>57470</v>
      </c>
      <c r="H610">
        <v>40350</v>
      </c>
    </row>
    <row r="611" spans="3:8" x14ac:dyDescent="0.3">
      <c r="C611">
        <v>36880</v>
      </c>
      <c r="G611">
        <v>47710</v>
      </c>
      <c r="H611">
        <v>45910</v>
      </c>
    </row>
    <row r="612" spans="3:8" x14ac:dyDescent="0.3">
      <c r="C612">
        <v>170680</v>
      </c>
      <c r="G612">
        <v>191610</v>
      </c>
      <c r="H612">
        <v>25610</v>
      </c>
    </row>
    <row r="613" spans="3:8" x14ac:dyDescent="0.3">
      <c r="C613">
        <v>139640</v>
      </c>
      <c r="G613">
        <v>21440</v>
      </c>
      <c r="H613">
        <v>47890</v>
      </c>
    </row>
    <row r="614" spans="3:8" x14ac:dyDescent="0.3">
      <c r="C614">
        <v>52380</v>
      </c>
      <c r="G614">
        <v>28100</v>
      </c>
      <c r="H614">
        <v>23620</v>
      </c>
    </row>
    <row r="615" spans="3:8" x14ac:dyDescent="0.3">
      <c r="C615">
        <v>99850</v>
      </c>
      <c r="G615">
        <v>29910</v>
      </c>
      <c r="H615">
        <v>86060</v>
      </c>
    </row>
    <row r="616" spans="3:8" x14ac:dyDescent="0.3">
      <c r="C616">
        <v>36970</v>
      </c>
      <c r="G616">
        <v>11290</v>
      </c>
      <c r="H616">
        <v>70830</v>
      </c>
    </row>
    <row r="617" spans="3:8" x14ac:dyDescent="0.3">
      <c r="C617">
        <v>67810</v>
      </c>
      <c r="G617">
        <v>43320</v>
      </c>
      <c r="H617">
        <v>42850</v>
      </c>
    </row>
    <row r="618" spans="3:8" x14ac:dyDescent="0.3">
      <c r="C618">
        <v>96990</v>
      </c>
      <c r="G618">
        <v>27820</v>
      </c>
      <c r="H618">
        <v>54730</v>
      </c>
    </row>
    <row r="619" spans="3:8" x14ac:dyDescent="0.3">
      <c r="C619">
        <v>28510</v>
      </c>
      <c r="G619">
        <v>48780</v>
      </c>
      <c r="H619">
        <v>52070</v>
      </c>
    </row>
    <row r="620" spans="3:8" x14ac:dyDescent="0.3">
      <c r="C620">
        <v>109650</v>
      </c>
      <c r="G620">
        <v>104220</v>
      </c>
      <c r="H620">
        <v>26440</v>
      </c>
    </row>
    <row r="621" spans="3:8" x14ac:dyDescent="0.3">
      <c r="C621">
        <v>24760</v>
      </c>
      <c r="G621">
        <v>137440</v>
      </c>
      <c r="H621">
        <v>29720</v>
      </c>
    </row>
    <row r="622" spans="3:8" x14ac:dyDescent="0.3">
      <c r="C622">
        <v>31020</v>
      </c>
      <c r="G622">
        <v>17900</v>
      </c>
      <c r="H622">
        <v>47230</v>
      </c>
    </row>
    <row r="623" spans="3:8" x14ac:dyDescent="0.3">
      <c r="C623">
        <v>22850</v>
      </c>
      <c r="G623">
        <v>51310</v>
      </c>
      <c r="H623">
        <v>20730</v>
      </c>
    </row>
    <row r="624" spans="3:8" x14ac:dyDescent="0.3">
      <c r="C624">
        <v>30340</v>
      </c>
      <c r="G624">
        <v>63060</v>
      </c>
      <c r="H624">
        <v>55620</v>
      </c>
    </row>
    <row r="625" spans="3:8" x14ac:dyDescent="0.3">
      <c r="C625">
        <v>25760</v>
      </c>
      <c r="G625">
        <v>29770</v>
      </c>
      <c r="H625">
        <v>24080</v>
      </c>
    </row>
    <row r="626" spans="3:8" x14ac:dyDescent="0.3">
      <c r="C626">
        <v>22580</v>
      </c>
      <c r="G626">
        <v>40250</v>
      </c>
      <c r="H626">
        <v>112450</v>
      </c>
    </row>
    <row r="627" spans="3:8" x14ac:dyDescent="0.3">
      <c r="C627">
        <v>22180</v>
      </c>
      <c r="G627">
        <v>99360</v>
      </c>
      <c r="H627">
        <v>21410</v>
      </c>
    </row>
    <row r="628" spans="3:8" x14ac:dyDescent="0.3">
      <c r="C628">
        <v>191970</v>
      </c>
      <c r="G628">
        <v>99910</v>
      </c>
      <c r="H628">
        <v>46630</v>
      </c>
    </row>
    <row r="629" spans="3:8" x14ac:dyDescent="0.3">
      <c r="C629">
        <v>180410</v>
      </c>
      <c r="G629">
        <v>51300</v>
      </c>
      <c r="H629">
        <v>47240</v>
      </c>
    </row>
    <row r="630" spans="3:8" x14ac:dyDescent="0.3">
      <c r="C630">
        <v>27680</v>
      </c>
      <c r="G630">
        <v>154270</v>
      </c>
      <c r="H630">
        <v>32110</v>
      </c>
    </row>
    <row r="631" spans="3:8" x14ac:dyDescent="0.3">
      <c r="C631">
        <v>76320</v>
      </c>
      <c r="G631">
        <v>39440</v>
      </c>
      <c r="H631">
        <v>53770</v>
      </c>
    </row>
    <row r="632" spans="3:8" x14ac:dyDescent="0.3">
      <c r="C632">
        <v>99800</v>
      </c>
      <c r="G632">
        <v>190940</v>
      </c>
      <c r="H632">
        <v>40660</v>
      </c>
    </row>
    <row r="633" spans="3:8" x14ac:dyDescent="0.3">
      <c r="C633">
        <v>168350</v>
      </c>
      <c r="G633">
        <v>39190</v>
      </c>
      <c r="H633">
        <v>48770</v>
      </c>
    </row>
    <row r="634" spans="3:8" x14ac:dyDescent="0.3">
      <c r="C634">
        <v>47170</v>
      </c>
      <c r="G634">
        <v>22930</v>
      </c>
      <c r="H634">
        <v>103060</v>
      </c>
    </row>
    <row r="635" spans="3:8" x14ac:dyDescent="0.3">
      <c r="C635">
        <v>132370</v>
      </c>
      <c r="G635">
        <v>53810</v>
      </c>
      <c r="H635">
        <v>54700</v>
      </c>
    </row>
    <row r="636" spans="3:8" x14ac:dyDescent="0.3">
      <c r="C636">
        <v>37550</v>
      </c>
      <c r="G636">
        <v>59150</v>
      </c>
      <c r="H636">
        <v>54760</v>
      </c>
    </row>
    <row r="637" spans="3:8" x14ac:dyDescent="0.3">
      <c r="C637">
        <v>65820</v>
      </c>
      <c r="G637">
        <v>187400</v>
      </c>
      <c r="H637">
        <v>24400</v>
      </c>
    </row>
    <row r="638" spans="3:8" x14ac:dyDescent="0.3">
      <c r="C638">
        <v>27410</v>
      </c>
      <c r="G638">
        <v>147560</v>
      </c>
      <c r="H638">
        <v>159720</v>
      </c>
    </row>
    <row r="639" spans="3:8" x14ac:dyDescent="0.3">
      <c r="C639">
        <v>42620</v>
      </c>
      <c r="G639">
        <v>30380</v>
      </c>
      <c r="H639">
        <v>31950</v>
      </c>
    </row>
    <row r="640" spans="3:8" x14ac:dyDescent="0.3">
      <c r="C640">
        <v>115570</v>
      </c>
      <c r="G640">
        <v>132450</v>
      </c>
      <c r="H640">
        <v>70050</v>
      </c>
    </row>
    <row r="641" spans="3:8" x14ac:dyDescent="0.3">
      <c r="C641">
        <v>18780</v>
      </c>
      <c r="G641">
        <v>23220</v>
      </c>
      <c r="H641">
        <v>95250</v>
      </c>
    </row>
    <row r="642" spans="3:8" x14ac:dyDescent="0.3">
      <c r="C642">
        <v>43060</v>
      </c>
      <c r="G642">
        <v>20750</v>
      </c>
      <c r="H642">
        <v>78790</v>
      </c>
    </row>
    <row r="643" spans="3:8" x14ac:dyDescent="0.3">
      <c r="C643">
        <v>195020</v>
      </c>
      <c r="G643">
        <v>41520</v>
      </c>
      <c r="H643">
        <v>92410</v>
      </c>
    </row>
    <row r="644" spans="3:8" x14ac:dyDescent="0.3">
      <c r="C644">
        <v>62720</v>
      </c>
      <c r="G644">
        <v>135030</v>
      </c>
      <c r="H644">
        <v>49780</v>
      </c>
    </row>
    <row r="645" spans="3:8" x14ac:dyDescent="0.3">
      <c r="C645">
        <v>36810</v>
      </c>
      <c r="G645">
        <v>54410</v>
      </c>
      <c r="H645">
        <v>32950</v>
      </c>
    </row>
    <row r="646" spans="3:8" x14ac:dyDescent="0.3">
      <c r="C646">
        <v>54600</v>
      </c>
      <c r="G646">
        <v>20730</v>
      </c>
      <c r="H646">
        <v>49680</v>
      </c>
    </row>
    <row r="647" spans="3:8" x14ac:dyDescent="0.3">
      <c r="C647">
        <v>21870</v>
      </c>
      <c r="G647">
        <v>74840</v>
      </c>
      <c r="H647">
        <v>21450</v>
      </c>
    </row>
    <row r="648" spans="3:8" x14ac:dyDescent="0.3">
      <c r="C648">
        <v>28360</v>
      </c>
      <c r="G648">
        <v>173280</v>
      </c>
      <c r="H648">
        <v>34450</v>
      </c>
    </row>
    <row r="649" spans="3:8" x14ac:dyDescent="0.3">
      <c r="C649">
        <v>154020</v>
      </c>
      <c r="G649">
        <v>45050</v>
      </c>
      <c r="H649">
        <v>62940</v>
      </c>
    </row>
    <row r="650" spans="3:8" x14ac:dyDescent="0.3">
      <c r="C650">
        <v>59850</v>
      </c>
      <c r="G650">
        <v>195370</v>
      </c>
      <c r="H650">
        <v>45070</v>
      </c>
    </row>
    <row r="651" spans="3:8" x14ac:dyDescent="0.3">
      <c r="C651">
        <v>25790</v>
      </c>
      <c r="G651">
        <v>23680</v>
      </c>
      <c r="H651">
        <v>27660</v>
      </c>
    </row>
    <row r="652" spans="3:8" x14ac:dyDescent="0.3">
      <c r="C652">
        <v>63220</v>
      </c>
      <c r="G652">
        <v>106500</v>
      </c>
      <c r="H652">
        <v>190380</v>
      </c>
    </row>
    <row r="653" spans="3:8" x14ac:dyDescent="0.3">
      <c r="C653">
        <v>20830</v>
      </c>
      <c r="G653">
        <v>34520</v>
      </c>
      <c r="H653">
        <v>37020</v>
      </c>
    </row>
    <row r="654" spans="3:8" x14ac:dyDescent="0.3">
      <c r="C654">
        <v>42860</v>
      </c>
      <c r="G654">
        <v>43170</v>
      </c>
      <c r="H654">
        <v>193280</v>
      </c>
    </row>
    <row r="655" spans="3:8" x14ac:dyDescent="0.3">
      <c r="C655">
        <v>48510</v>
      </c>
      <c r="G655">
        <v>26320</v>
      </c>
      <c r="H655">
        <v>23420</v>
      </c>
    </row>
    <row r="656" spans="3:8" x14ac:dyDescent="0.3">
      <c r="C656">
        <v>32210</v>
      </c>
      <c r="G656">
        <v>23060</v>
      </c>
      <c r="H656">
        <v>58130</v>
      </c>
    </row>
    <row r="657" spans="3:8" x14ac:dyDescent="0.3">
      <c r="C657">
        <v>74120</v>
      </c>
      <c r="G657">
        <v>23230</v>
      </c>
      <c r="H657">
        <v>31430</v>
      </c>
    </row>
    <row r="658" spans="3:8" x14ac:dyDescent="0.3">
      <c r="C658">
        <v>78610</v>
      </c>
      <c r="G658">
        <v>94390</v>
      </c>
      <c r="H658">
        <v>55380</v>
      </c>
    </row>
    <row r="659" spans="3:8" x14ac:dyDescent="0.3">
      <c r="C659">
        <v>53040</v>
      </c>
      <c r="G659">
        <v>39290</v>
      </c>
      <c r="H659">
        <v>41270</v>
      </c>
    </row>
    <row r="660" spans="3:8" x14ac:dyDescent="0.3">
      <c r="C660">
        <v>111030</v>
      </c>
      <c r="G660">
        <v>27560</v>
      </c>
      <c r="H660">
        <v>54050</v>
      </c>
    </row>
    <row r="661" spans="3:8" x14ac:dyDescent="0.3">
      <c r="C661">
        <v>68110</v>
      </c>
      <c r="G661">
        <v>95470</v>
      </c>
      <c r="H661">
        <v>46840</v>
      </c>
    </row>
    <row r="662" spans="3:8" x14ac:dyDescent="0.3">
      <c r="C662">
        <v>24500</v>
      </c>
      <c r="G662">
        <v>199990</v>
      </c>
      <c r="H662">
        <v>23350</v>
      </c>
    </row>
    <row r="663" spans="3:8" x14ac:dyDescent="0.3">
      <c r="C663">
        <v>168560</v>
      </c>
      <c r="G663">
        <v>62610</v>
      </c>
      <c r="H663">
        <v>69620</v>
      </c>
    </row>
    <row r="664" spans="3:8" x14ac:dyDescent="0.3">
      <c r="C664">
        <v>43640</v>
      </c>
      <c r="G664">
        <v>23280</v>
      </c>
      <c r="H664">
        <v>85780</v>
      </c>
    </row>
    <row r="665" spans="3:8" x14ac:dyDescent="0.3">
      <c r="C665">
        <v>65000</v>
      </c>
      <c r="G665">
        <v>20580</v>
      </c>
      <c r="H665">
        <v>132250</v>
      </c>
    </row>
    <row r="666" spans="3:8" x14ac:dyDescent="0.3">
      <c r="C666">
        <v>23190</v>
      </c>
      <c r="G666">
        <v>26220</v>
      </c>
      <c r="H666">
        <v>35400</v>
      </c>
    </row>
    <row r="667" spans="3:8" x14ac:dyDescent="0.3">
      <c r="C667">
        <v>53240</v>
      </c>
      <c r="G667">
        <v>21770</v>
      </c>
      <c r="H667">
        <v>196650</v>
      </c>
    </row>
    <row r="668" spans="3:8" x14ac:dyDescent="0.3">
      <c r="C668">
        <v>167520</v>
      </c>
      <c r="G668">
        <v>192320</v>
      </c>
      <c r="H668">
        <v>56730</v>
      </c>
    </row>
    <row r="669" spans="3:8" x14ac:dyDescent="0.3">
      <c r="C669">
        <v>25060</v>
      </c>
      <c r="G669">
        <v>195170</v>
      </c>
      <c r="H669">
        <v>171740</v>
      </c>
    </row>
    <row r="670" spans="3:8" x14ac:dyDescent="0.3">
      <c r="C670">
        <v>17060</v>
      </c>
      <c r="G670">
        <v>160640</v>
      </c>
      <c r="H670">
        <v>39780</v>
      </c>
    </row>
    <row r="671" spans="3:8" x14ac:dyDescent="0.3">
      <c r="C671">
        <v>163070</v>
      </c>
      <c r="G671">
        <v>39310</v>
      </c>
      <c r="H671">
        <v>98540</v>
      </c>
    </row>
    <row r="672" spans="3:8" x14ac:dyDescent="0.3">
      <c r="C672">
        <v>25590</v>
      </c>
      <c r="G672">
        <v>23400</v>
      </c>
      <c r="H672">
        <v>50870</v>
      </c>
    </row>
    <row r="673" spans="3:8" x14ac:dyDescent="0.3">
      <c r="C673">
        <v>44030</v>
      </c>
      <c r="G673">
        <v>48980</v>
      </c>
      <c r="H673">
        <v>50030</v>
      </c>
    </row>
    <row r="674" spans="3:8" x14ac:dyDescent="0.3">
      <c r="C674">
        <v>51750</v>
      </c>
      <c r="G674">
        <v>25930</v>
      </c>
      <c r="H674">
        <v>23670</v>
      </c>
    </row>
    <row r="675" spans="3:8" x14ac:dyDescent="0.3">
      <c r="C675">
        <v>35800</v>
      </c>
      <c r="G675">
        <v>55820</v>
      </c>
      <c r="H675">
        <v>41050</v>
      </c>
    </row>
    <row r="676" spans="3:8" x14ac:dyDescent="0.3">
      <c r="C676">
        <v>118360</v>
      </c>
      <c r="G676">
        <v>63970</v>
      </c>
      <c r="H676">
        <v>96790</v>
      </c>
    </row>
    <row r="677" spans="3:8" x14ac:dyDescent="0.3">
      <c r="C677">
        <v>55620</v>
      </c>
      <c r="G677">
        <v>175840</v>
      </c>
      <c r="H677">
        <v>133410</v>
      </c>
    </row>
    <row r="678" spans="3:8" x14ac:dyDescent="0.3">
      <c r="C678">
        <v>26930</v>
      </c>
      <c r="G678">
        <v>47410</v>
      </c>
      <c r="H678">
        <v>44400</v>
      </c>
    </row>
    <row r="679" spans="3:8" x14ac:dyDescent="0.3">
      <c r="C679">
        <v>27990</v>
      </c>
      <c r="G679">
        <v>23730</v>
      </c>
      <c r="H679">
        <v>46170</v>
      </c>
    </row>
    <row r="680" spans="3:8" x14ac:dyDescent="0.3">
      <c r="C680">
        <v>74030</v>
      </c>
      <c r="G680">
        <v>58280</v>
      </c>
      <c r="H680">
        <v>21870</v>
      </c>
    </row>
    <row r="681" spans="3:8" x14ac:dyDescent="0.3">
      <c r="C681">
        <v>69320</v>
      </c>
      <c r="G681">
        <v>56740</v>
      </c>
      <c r="H681">
        <v>30670</v>
      </c>
    </row>
    <row r="682" spans="3:8" x14ac:dyDescent="0.3">
      <c r="C682">
        <v>23320</v>
      </c>
      <c r="G682">
        <v>120610</v>
      </c>
      <c r="H682">
        <v>53210</v>
      </c>
    </row>
    <row r="683" spans="3:8" x14ac:dyDescent="0.3">
      <c r="C683">
        <v>24130</v>
      </c>
      <c r="G683">
        <v>56600</v>
      </c>
      <c r="H683">
        <v>50980</v>
      </c>
    </row>
    <row r="684" spans="3:8" x14ac:dyDescent="0.3">
      <c r="C684">
        <v>170990</v>
      </c>
      <c r="G684">
        <v>48210</v>
      </c>
      <c r="H684">
        <v>24060</v>
      </c>
    </row>
    <row r="685" spans="3:8" x14ac:dyDescent="0.3">
      <c r="C685">
        <v>72640</v>
      </c>
      <c r="G685">
        <v>26950</v>
      </c>
      <c r="H685">
        <v>41080</v>
      </c>
    </row>
    <row r="686" spans="3:8" x14ac:dyDescent="0.3">
      <c r="C686">
        <v>56660</v>
      </c>
      <c r="G686">
        <v>49410</v>
      </c>
      <c r="H686">
        <v>132060</v>
      </c>
    </row>
    <row r="687" spans="3:8" x14ac:dyDescent="0.3">
      <c r="C687">
        <v>78800</v>
      </c>
      <c r="G687">
        <v>50550</v>
      </c>
      <c r="H687">
        <v>49070</v>
      </c>
    </row>
    <row r="688" spans="3:8" x14ac:dyDescent="0.3">
      <c r="C688">
        <v>50670</v>
      </c>
      <c r="G688">
        <v>192720</v>
      </c>
      <c r="H688">
        <v>34820</v>
      </c>
    </row>
    <row r="689" spans="3:8" x14ac:dyDescent="0.3">
      <c r="C689">
        <v>34520</v>
      </c>
      <c r="G689">
        <v>63470</v>
      </c>
      <c r="H689">
        <v>23800</v>
      </c>
    </row>
    <row r="690" spans="3:8" x14ac:dyDescent="0.3">
      <c r="C690">
        <v>41480</v>
      </c>
      <c r="G690">
        <v>115100</v>
      </c>
      <c r="H690">
        <v>76440</v>
      </c>
    </row>
    <row r="691" spans="3:8" x14ac:dyDescent="0.3">
      <c r="C691">
        <v>103880</v>
      </c>
      <c r="G691">
        <v>82680</v>
      </c>
      <c r="H691">
        <v>48500</v>
      </c>
    </row>
    <row r="692" spans="3:8" x14ac:dyDescent="0.3">
      <c r="C692">
        <v>26000</v>
      </c>
      <c r="G692">
        <v>60320</v>
      </c>
      <c r="H692">
        <v>56890</v>
      </c>
    </row>
    <row r="693" spans="3:8" x14ac:dyDescent="0.3">
      <c r="C693">
        <v>42270</v>
      </c>
      <c r="G693">
        <v>159920</v>
      </c>
      <c r="H693">
        <v>120310</v>
      </c>
    </row>
    <row r="694" spans="3:8" x14ac:dyDescent="0.3">
      <c r="C694">
        <v>183030</v>
      </c>
      <c r="G694">
        <v>46490</v>
      </c>
      <c r="H694">
        <v>53900</v>
      </c>
    </row>
    <row r="695" spans="3:8" x14ac:dyDescent="0.3">
      <c r="C695">
        <v>49690</v>
      </c>
      <c r="G695">
        <v>47360</v>
      </c>
      <c r="H695">
        <v>44040</v>
      </c>
    </row>
    <row r="696" spans="3:8" x14ac:dyDescent="0.3">
      <c r="C696">
        <v>23420</v>
      </c>
      <c r="G696">
        <v>52960</v>
      </c>
      <c r="H696">
        <v>29090</v>
      </c>
    </row>
    <row r="697" spans="3:8" x14ac:dyDescent="0.3">
      <c r="C697">
        <v>119040</v>
      </c>
      <c r="G697">
        <v>26100</v>
      </c>
      <c r="H697">
        <v>34680</v>
      </c>
    </row>
    <row r="698" spans="3:8" x14ac:dyDescent="0.3">
      <c r="C698">
        <v>88580</v>
      </c>
      <c r="G698">
        <v>27160</v>
      </c>
      <c r="H698">
        <v>41930</v>
      </c>
    </row>
    <row r="699" spans="3:8" x14ac:dyDescent="0.3">
      <c r="C699">
        <v>24610</v>
      </c>
      <c r="G699">
        <v>25430</v>
      </c>
      <c r="H699">
        <v>20280</v>
      </c>
    </row>
    <row r="700" spans="3:8" x14ac:dyDescent="0.3">
      <c r="C700">
        <v>87220</v>
      </c>
      <c r="G700">
        <v>194060</v>
      </c>
      <c r="H700">
        <v>40110</v>
      </c>
    </row>
    <row r="701" spans="3:8" x14ac:dyDescent="0.3">
      <c r="C701">
        <v>77560</v>
      </c>
      <c r="G701">
        <v>65380</v>
      </c>
      <c r="H701">
        <v>34070</v>
      </c>
    </row>
    <row r="702" spans="3:8" x14ac:dyDescent="0.3">
      <c r="C702">
        <v>168850</v>
      </c>
      <c r="G702">
        <v>45220</v>
      </c>
      <c r="H702">
        <v>119940</v>
      </c>
    </row>
    <row r="703" spans="3:8" x14ac:dyDescent="0.3">
      <c r="C703">
        <v>87400</v>
      </c>
      <c r="G703">
        <v>44870</v>
      </c>
      <c r="H703">
        <v>29600</v>
      </c>
    </row>
    <row r="704" spans="3:8" x14ac:dyDescent="0.3">
      <c r="C704">
        <v>67820</v>
      </c>
      <c r="G704">
        <v>65770</v>
      </c>
      <c r="H704">
        <v>24960</v>
      </c>
    </row>
    <row r="705" spans="3:8" x14ac:dyDescent="0.3">
      <c r="C705">
        <v>82240</v>
      </c>
      <c r="G705">
        <v>165550</v>
      </c>
      <c r="H705">
        <v>64650</v>
      </c>
    </row>
    <row r="706" spans="3:8" x14ac:dyDescent="0.3">
      <c r="C706">
        <v>26100</v>
      </c>
      <c r="G706">
        <v>23510</v>
      </c>
      <c r="H706">
        <v>26830</v>
      </c>
    </row>
    <row r="707" spans="3:8" x14ac:dyDescent="0.3">
      <c r="C707">
        <v>57140</v>
      </c>
      <c r="G707">
        <v>25640</v>
      </c>
      <c r="H707">
        <v>19510</v>
      </c>
    </row>
    <row r="708" spans="3:8" x14ac:dyDescent="0.3">
      <c r="C708">
        <v>137580</v>
      </c>
      <c r="G708">
        <v>50700</v>
      </c>
      <c r="H708">
        <v>87260</v>
      </c>
    </row>
    <row r="709" spans="3:8" x14ac:dyDescent="0.3">
      <c r="C709">
        <v>25150</v>
      </c>
      <c r="G709">
        <v>42300</v>
      </c>
      <c r="H709">
        <v>40140</v>
      </c>
    </row>
    <row r="710" spans="3:8" x14ac:dyDescent="0.3">
      <c r="C710">
        <v>53430</v>
      </c>
      <c r="G710">
        <v>37800</v>
      </c>
      <c r="H710">
        <v>97240</v>
      </c>
    </row>
    <row r="711" spans="3:8" x14ac:dyDescent="0.3">
      <c r="C711">
        <v>23760</v>
      </c>
      <c r="G711">
        <v>90710</v>
      </c>
      <c r="H711">
        <v>43120</v>
      </c>
    </row>
    <row r="712" spans="3:8" x14ac:dyDescent="0.3">
      <c r="C712">
        <v>21680</v>
      </c>
      <c r="G712">
        <v>40510</v>
      </c>
      <c r="H712">
        <v>136640</v>
      </c>
    </row>
    <row r="713" spans="3:8" x14ac:dyDescent="0.3">
      <c r="C713">
        <v>22900</v>
      </c>
      <c r="G713">
        <v>62300</v>
      </c>
      <c r="H713">
        <v>50210</v>
      </c>
    </row>
    <row r="714" spans="3:8" x14ac:dyDescent="0.3">
      <c r="C714">
        <v>190810</v>
      </c>
      <c r="G714">
        <v>161840</v>
      </c>
      <c r="H714">
        <v>102390</v>
      </c>
    </row>
    <row r="715" spans="3:8" x14ac:dyDescent="0.3">
      <c r="C715">
        <v>27410</v>
      </c>
      <c r="G715">
        <v>68110</v>
      </c>
      <c r="H715">
        <v>52090</v>
      </c>
    </row>
    <row r="716" spans="3:8" x14ac:dyDescent="0.3">
      <c r="C716">
        <v>34910</v>
      </c>
      <c r="G716">
        <v>53370</v>
      </c>
      <c r="H716">
        <v>106730</v>
      </c>
    </row>
    <row r="717" spans="3:8" x14ac:dyDescent="0.3">
      <c r="C717">
        <v>52200</v>
      </c>
      <c r="G717">
        <v>165950</v>
      </c>
      <c r="H717">
        <v>50100</v>
      </c>
    </row>
    <row r="718" spans="3:8" x14ac:dyDescent="0.3">
      <c r="C718">
        <v>68520</v>
      </c>
      <c r="G718">
        <v>88340</v>
      </c>
      <c r="H718">
        <v>42210</v>
      </c>
    </row>
    <row r="719" spans="3:8" x14ac:dyDescent="0.3">
      <c r="C719">
        <v>35790</v>
      </c>
      <c r="G719">
        <v>47070</v>
      </c>
      <c r="H719">
        <v>188440</v>
      </c>
    </row>
    <row r="720" spans="3:8" x14ac:dyDescent="0.3">
      <c r="C720">
        <v>18590</v>
      </c>
      <c r="G720">
        <v>182000</v>
      </c>
      <c r="H720">
        <v>116310</v>
      </c>
    </row>
    <row r="721" spans="3:8" x14ac:dyDescent="0.3">
      <c r="C721">
        <v>25850</v>
      </c>
      <c r="G721">
        <v>20960</v>
      </c>
      <c r="H721">
        <v>97380</v>
      </c>
    </row>
    <row r="722" spans="3:8" x14ac:dyDescent="0.3">
      <c r="C722">
        <v>105120</v>
      </c>
      <c r="G722">
        <v>36220</v>
      </c>
      <c r="H722">
        <v>49410</v>
      </c>
    </row>
    <row r="723" spans="3:8" x14ac:dyDescent="0.3">
      <c r="C723">
        <v>191900</v>
      </c>
      <c r="G723">
        <v>26190</v>
      </c>
      <c r="H723">
        <v>42000</v>
      </c>
    </row>
    <row r="724" spans="3:8" x14ac:dyDescent="0.3">
      <c r="C724">
        <v>102310</v>
      </c>
      <c r="G724">
        <v>107250</v>
      </c>
      <c r="H724">
        <v>32040</v>
      </c>
    </row>
    <row r="725" spans="3:8" x14ac:dyDescent="0.3">
      <c r="C725">
        <v>20960</v>
      </c>
      <c r="G725">
        <v>88470</v>
      </c>
      <c r="H725">
        <v>22310</v>
      </c>
    </row>
    <row r="726" spans="3:8" x14ac:dyDescent="0.3">
      <c r="C726">
        <v>119160</v>
      </c>
      <c r="G726">
        <v>20450</v>
      </c>
      <c r="H726">
        <v>20240</v>
      </c>
    </row>
    <row r="727" spans="3:8" x14ac:dyDescent="0.3">
      <c r="C727">
        <v>85000</v>
      </c>
      <c r="G727">
        <v>33480</v>
      </c>
      <c r="H727">
        <v>27130</v>
      </c>
    </row>
    <row r="728" spans="3:8" x14ac:dyDescent="0.3">
      <c r="C728">
        <v>100080</v>
      </c>
      <c r="G728">
        <v>12810</v>
      </c>
      <c r="H728">
        <v>25660</v>
      </c>
    </row>
    <row r="729" spans="3:8" x14ac:dyDescent="0.3">
      <c r="C729">
        <v>61200</v>
      </c>
      <c r="G729">
        <v>28190</v>
      </c>
      <c r="H729">
        <v>30380</v>
      </c>
    </row>
    <row r="730" spans="3:8" x14ac:dyDescent="0.3">
      <c r="C730">
        <v>62320</v>
      </c>
      <c r="G730">
        <v>86210</v>
      </c>
      <c r="H730">
        <v>23250</v>
      </c>
    </row>
    <row r="731" spans="3:8" x14ac:dyDescent="0.3">
      <c r="C731">
        <v>167990</v>
      </c>
      <c r="G731">
        <v>45530</v>
      </c>
      <c r="H731">
        <v>44500</v>
      </c>
    </row>
    <row r="732" spans="3:8" x14ac:dyDescent="0.3">
      <c r="C732">
        <v>36290</v>
      </c>
      <c r="G732">
        <v>137700</v>
      </c>
      <c r="H732">
        <v>137340</v>
      </c>
    </row>
    <row r="733" spans="3:8" x14ac:dyDescent="0.3">
      <c r="C733">
        <v>164220</v>
      </c>
      <c r="G733">
        <v>26420</v>
      </c>
      <c r="H733">
        <v>22790</v>
      </c>
    </row>
    <row r="734" spans="3:8" x14ac:dyDescent="0.3">
      <c r="C734">
        <v>171690</v>
      </c>
      <c r="G734">
        <v>63890</v>
      </c>
      <c r="H734">
        <v>44250</v>
      </c>
    </row>
    <row r="735" spans="3:8" x14ac:dyDescent="0.3">
      <c r="C735">
        <v>21270</v>
      </c>
      <c r="G735">
        <v>50930</v>
      </c>
      <c r="H735">
        <v>21530</v>
      </c>
    </row>
    <row r="736" spans="3:8" x14ac:dyDescent="0.3">
      <c r="C736">
        <v>39750</v>
      </c>
      <c r="G736">
        <v>61800</v>
      </c>
      <c r="H736">
        <v>48760</v>
      </c>
    </row>
    <row r="737" spans="3:8" x14ac:dyDescent="0.3">
      <c r="C737">
        <v>107930</v>
      </c>
      <c r="G737">
        <v>35050</v>
      </c>
      <c r="H737">
        <v>93960</v>
      </c>
    </row>
    <row r="738" spans="3:8" x14ac:dyDescent="0.3">
      <c r="C738">
        <v>36460</v>
      </c>
      <c r="G738">
        <v>198590</v>
      </c>
      <c r="H738">
        <v>104000</v>
      </c>
    </row>
    <row r="739" spans="3:8" x14ac:dyDescent="0.3">
      <c r="C739">
        <v>66510</v>
      </c>
      <c r="G739">
        <v>53260</v>
      </c>
      <c r="H739">
        <v>26570</v>
      </c>
    </row>
    <row r="740" spans="3:8" x14ac:dyDescent="0.3">
      <c r="C740">
        <v>63880</v>
      </c>
      <c r="G740">
        <v>184300</v>
      </c>
      <c r="H740">
        <v>59140</v>
      </c>
    </row>
    <row r="741" spans="3:8" x14ac:dyDescent="0.3">
      <c r="C741">
        <v>166060</v>
      </c>
      <c r="G741">
        <v>16010</v>
      </c>
      <c r="H741">
        <v>43450</v>
      </c>
    </row>
    <row r="742" spans="3:8" x14ac:dyDescent="0.3">
      <c r="C742">
        <v>20180</v>
      </c>
      <c r="G742">
        <v>26940</v>
      </c>
      <c r="H742">
        <v>27930</v>
      </c>
    </row>
    <row r="743" spans="3:8" x14ac:dyDescent="0.3">
      <c r="C743">
        <v>144110</v>
      </c>
      <c r="G743">
        <v>176390</v>
      </c>
      <c r="H743">
        <v>79180</v>
      </c>
    </row>
    <row r="744" spans="3:8" x14ac:dyDescent="0.3">
      <c r="C744">
        <v>74410</v>
      </c>
      <c r="G744">
        <v>52280</v>
      </c>
      <c r="H744">
        <v>87890</v>
      </c>
    </row>
    <row r="745" spans="3:8" x14ac:dyDescent="0.3">
      <c r="C745">
        <v>24300</v>
      </c>
      <c r="G745">
        <v>61620</v>
      </c>
      <c r="H745">
        <v>32120</v>
      </c>
    </row>
    <row r="746" spans="3:8" x14ac:dyDescent="0.3">
      <c r="C746">
        <v>64390</v>
      </c>
      <c r="G746">
        <v>22740</v>
      </c>
      <c r="H746">
        <v>22320</v>
      </c>
    </row>
    <row r="747" spans="3:8" x14ac:dyDescent="0.3">
      <c r="C747">
        <v>20740</v>
      </c>
      <c r="G747">
        <v>44340</v>
      </c>
      <c r="H747">
        <v>33190</v>
      </c>
    </row>
    <row r="748" spans="3:8" x14ac:dyDescent="0.3">
      <c r="C748">
        <v>48550</v>
      </c>
      <c r="G748">
        <v>62880</v>
      </c>
      <c r="H748">
        <v>59570</v>
      </c>
    </row>
    <row r="749" spans="3:8" x14ac:dyDescent="0.3">
      <c r="C749">
        <v>23670</v>
      </c>
      <c r="G749">
        <v>76540</v>
      </c>
      <c r="H749">
        <v>64340</v>
      </c>
    </row>
    <row r="750" spans="3:8" x14ac:dyDescent="0.3">
      <c r="C750">
        <v>41980</v>
      </c>
      <c r="G750">
        <v>171590</v>
      </c>
      <c r="H750">
        <v>69310</v>
      </c>
    </row>
    <row r="751" spans="3:8" x14ac:dyDescent="0.3">
      <c r="C751">
        <v>88530</v>
      </c>
      <c r="G751">
        <v>47790</v>
      </c>
      <c r="H751">
        <v>27230</v>
      </c>
    </row>
    <row r="752" spans="3:8" x14ac:dyDescent="0.3">
      <c r="C752">
        <v>196130</v>
      </c>
      <c r="G752">
        <v>37370</v>
      </c>
      <c r="H752">
        <v>66440</v>
      </c>
    </row>
    <row r="753" spans="3:8" x14ac:dyDescent="0.3">
      <c r="C753">
        <v>34070</v>
      </c>
      <c r="G753">
        <v>34240</v>
      </c>
      <c r="H753">
        <v>134960</v>
      </c>
    </row>
    <row r="754" spans="3:8" x14ac:dyDescent="0.3">
      <c r="C754">
        <v>46390</v>
      </c>
      <c r="G754">
        <v>40370</v>
      </c>
      <c r="H754">
        <v>65020</v>
      </c>
    </row>
    <row r="755" spans="3:8" x14ac:dyDescent="0.3">
      <c r="C755">
        <v>33120</v>
      </c>
      <c r="G755">
        <v>37610</v>
      </c>
      <c r="H755">
        <v>191440</v>
      </c>
    </row>
    <row r="756" spans="3:8" x14ac:dyDescent="0.3">
      <c r="C756">
        <v>104350</v>
      </c>
      <c r="G756">
        <v>109340</v>
      </c>
      <c r="H756">
        <v>45540</v>
      </c>
    </row>
    <row r="757" spans="3:8" x14ac:dyDescent="0.3">
      <c r="C757">
        <v>57700</v>
      </c>
      <c r="G757">
        <v>63340</v>
      </c>
      <c r="H757">
        <v>57450</v>
      </c>
    </row>
    <row r="758" spans="3:8" x14ac:dyDescent="0.3">
      <c r="C758">
        <v>77560</v>
      </c>
      <c r="G758">
        <v>41940</v>
      </c>
      <c r="H758">
        <v>33100</v>
      </c>
    </row>
    <row r="759" spans="3:8" x14ac:dyDescent="0.3">
      <c r="C759">
        <v>37600</v>
      </c>
      <c r="G759">
        <v>20220</v>
      </c>
      <c r="H759">
        <v>27890</v>
      </c>
    </row>
    <row r="760" spans="3:8" x14ac:dyDescent="0.3">
      <c r="C760">
        <v>52950</v>
      </c>
      <c r="G760">
        <v>42560</v>
      </c>
      <c r="H760">
        <v>54820</v>
      </c>
    </row>
    <row r="761" spans="3:8" x14ac:dyDescent="0.3">
      <c r="C761">
        <v>132690</v>
      </c>
      <c r="G761">
        <v>28000</v>
      </c>
      <c r="H761">
        <v>160150</v>
      </c>
    </row>
    <row r="762" spans="3:8" x14ac:dyDescent="0.3">
      <c r="C762">
        <v>68420</v>
      </c>
      <c r="G762">
        <v>142750</v>
      </c>
      <c r="H762">
        <v>54840</v>
      </c>
    </row>
    <row r="763" spans="3:8" x14ac:dyDescent="0.3">
      <c r="C763">
        <v>176030</v>
      </c>
      <c r="G763">
        <v>25320</v>
      </c>
      <c r="H763">
        <v>118780</v>
      </c>
    </row>
    <row r="764" spans="3:8" x14ac:dyDescent="0.3">
      <c r="C764">
        <v>153790</v>
      </c>
      <c r="G764">
        <v>23800</v>
      </c>
      <c r="H764">
        <v>24550</v>
      </c>
    </row>
    <row r="765" spans="3:8" x14ac:dyDescent="0.3">
      <c r="C765">
        <v>53470</v>
      </c>
      <c r="G765">
        <v>65860</v>
      </c>
      <c r="H765">
        <v>34640</v>
      </c>
    </row>
    <row r="766" spans="3:8" x14ac:dyDescent="0.3">
      <c r="C766">
        <v>26550</v>
      </c>
      <c r="G766">
        <v>23770</v>
      </c>
      <c r="H766">
        <v>46820</v>
      </c>
    </row>
    <row r="767" spans="3:8" x14ac:dyDescent="0.3">
      <c r="C767">
        <v>45020</v>
      </c>
      <c r="G767">
        <v>62440</v>
      </c>
      <c r="H767">
        <v>183000</v>
      </c>
    </row>
    <row r="768" spans="3:8" x14ac:dyDescent="0.3">
      <c r="C768">
        <v>23050</v>
      </c>
      <c r="G768">
        <v>42940</v>
      </c>
      <c r="H768">
        <v>63490</v>
      </c>
    </row>
    <row r="769" spans="3:8" x14ac:dyDescent="0.3">
      <c r="C769">
        <v>65160</v>
      </c>
      <c r="G769">
        <v>47210</v>
      </c>
      <c r="H769">
        <v>48690</v>
      </c>
    </row>
    <row r="770" spans="3:8" x14ac:dyDescent="0.3">
      <c r="C770">
        <v>61340</v>
      </c>
      <c r="G770">
        <v>29730</v>
      </c>
      <c r="H770">
        <v>21190</v>
      </c>
    </row>
    <row r="771" spans="3:8" x14ac:dyDescent="0.3">
      <c r="C771">
        <v>52380</v>
      </c>
      <c r="G771">
        <v>36170</v>
      </c>
      <c r="H771">
        <v>39830</v>
      </c>
    </row>
    <row r="772" spans="3:8" x14ac:dyDescent="0.3">
      <c r="C772">
        <v>64720</v>
      </c>
      <c r="G772">
        <v>106090</v>
      </c>
      <c r="H772">
        <v>62140</v>
      </c>
    </row>
    <row r="773" spans="3:8" x14ac:dyDescent="0.3">
      <c r="C773">
        <v>97560</v>
      </c>
      <c r="G773">
        <v>44470</v>
      </c>
      <c r="H773">
        <v>71430</v>
      </c>
    </row>
    <row r="774" spans="3:8" x14ac:dyDescent="0.3">
      <c r="C774">
        <v>52940</v>
      </c>
      <c r="G774">
        <v>148520</v>
      </c>
      <c r="H774">
        <v>80950</v>
      </c>
    </row>
    <row r="775" spans="3:8" x14ac:dyDescent="0.3">
      <c r="C775">
        <v>40010</v>
      </c>
      <c r="G775">
        <v>54880</v>
      </c>
      <c r="H775">
        <v>23700</v>
      </c>
    </row>
    <row r="776" spans="3:8" x14ac:dyDescent="0.3">
      <c r="C776">
        <v>26790</v>
      </c>
      <c r="G776">
        <v>28110</v>
      </c>
      <c r="H776">
        <v>59740</v>
      </c>
    </row>
    <row r="777" spans="3:8" x14ac:dyDescent="0.3">
      <c r="C777">
        <v>23980</v>
      </c>
      <c r="G777">
        <v>107390</v>
      </c>
      <c r="H777">
        <v>21740</v>
      </c>
    </row>
    <row r="778" spans="3:8" x14ac:dyDescent="0.3">
      <c r="C778">
        <v>54680</v>
      </c>
      <c r="G778">
        <v>24220</v>
      </c>
      <c r="H778">
        <v>66530</v>
      </c>
    </row>
    <row r="779" spans="3:8" x14ac:dyDescent="0.3">
      <c r="G779">
        <v>24510</v>
      </c>
      <c r="H779">
        <v>52580</v>
      </c>
    </row>
    <row r="780" spans="3:8" x14ac:dyDescent="0.3">
      <c r="G780">
        <v>50030</v>
      </c>
      <c r="H780">
        <v>93550</v>
      </c>
    </row>
    <row r="781" spans="3:8" x14ac:dyDescent="0.3">
      <c r="G781">
        <v>27430</v>
      </c>
      <c r="H781">
        <v>63800</v>
      </c>
    </row>
    <row r="782" spans="3:8" x14ac:dyDescent="0.3">
      <c r="G782">
        <v>176500</v>
      </c>
      <c r="H782">
        <v>26570</v>
      </c>
    </row>
    <row r="783" spans="3:8" x14ac:dyDescent="0.3">
      <c r="G783">
        <v>75250</v>
      </c>
      <c r="H783">
        <v>49360</v>
      </c>
    </row>
    <row r="784" spans="3:8" x14ac:dyDescent="0.3">
      <c r="G784">
        <v>48340</v>
      </c>
      <c r="H784">
        <v>22440</v>
      </c>
    </row>
    <row r="785" spans="7:8" x14ac:dyDescent="0.3">
      <c r="G785">
        <v>28210</v>
      </c>
      <c r="H785">
        <v>41970</v>
      </c>
    </row>
    <row r="786" spans="7:8" x14ac:dyDescent="0.3">
      <c r="G786">
        <v>192370</v>
      </c>
      <c r="H786">
        <v>45580</v>
      </c>
    </row>
    <row r="787" spans="7:8" x14ac:dyDescent="0.3">
      <c r="G787">
        <v>41070</v>
      </c>
      <c r="H787">
        <v>79690</v>
      </c>
    </row>
    <row r="788" spans="7:8" x14ac:dyDescent="0.3">
      <c r="G788">
        <v>107980</v>
      </c>
      <c r="H788">
        <v>48100</v>
      </c>
    </row>
    <row r="789" spans="7:8" x14ac:dyDescent="0.3">
      <c r="G789">
        <v>14160</v>
      </c>
      <c r="H789">
        <v>20970</v>
      </c>
    </row>
    <row r="790" spans="7:8" x14ac:dyDescent="0.3">
      <c r="G790">
        <v>36600</v>
      </c>
      <c r="H790">
        <v>119350</v>
      </c>
    </row>
    <row r="791" spans="7:8" x14ac:dyDescent="0.3">
      <c r="G791">
        <v>36910</v>
      </c>
      <c r="H791">
        <v>25460</v>
      </c>
    </row>
    <row r="792" spans="7:8" x14ac:dyDescent="0.3">
      <c r="G792">
        <v>108200</v>
      </c>
      <c r="H792">
        <v>141180</v>
      </c>
    </row>
    <row r="793" spans="7:8" x14ac:dyDescent="0.3">
      <c r="G793">
        <v>196260</v>
      </c>
      <c r="H793">
        <v>170460</v>
      </c>
    </row>
    <row r="794" spans="7:8" x14ac:dyDescent="0.3">
      <c r="G794">
        <v>49680</v>
      </c>
      <c r="H794">
        <v>25640</v>
      </c>
    </row>
    <row r="795" spans="7:8" x14ac:dyDescent="0.3">
      <c r="G795">
        <v>50560</v>
      </c>
      <c r="H795">
        <v>102660</v>
      </c>
    </row>
    <row r="796" spans="7:8" x14ac:dyDescent="0.3">
      <c r="G796">
        <v>28440</v>
      </c>
      <c r="H796">
        <v>106480</v>
      </c>
    </row>
    <row r="797" spans="7:8" x14ac:dyDescent="0.3">
      <c r="G797">
        <v>19040</v>
      </c>
      <c r="H797">
        <v>136100</v>
      </c>
    </row>
    <row r="798" spans="7:8" x14ac:dyDescent="0.3">
      <c r="G798">
        <v>35970</v>
      </c>
      <c r="H798">
        <v>20930</v>
      </c>
    </row>
    <row r="799" spans="7:8" x14ac:dyDescent="0.3">
      <c r="G799">
        <v>28270</v>
      </c>
      <c r="H799">
        <v>38940</v>
      </c>
    </row>
    <row r="800" spans="7:8" x14ac:dyDescent="0.3">
      <c r="G800">
        <v>31310</v>
      </c>
      <c r="H800">
        <v>24000</v>
      </c>
    </row>
    <row r="801" spans="7:8" x14ac:dyDescent="0.3">
      <c r="G801">
        <v>170480</v>
      </c>
      <c r="H801">
        <v>42330</v>
      </c>
    </row>
    <row r="802" spans="7:8" x14ac:dyDescent="0.3">
      <c r="G802">
        <v>21070</v>
      </c>
      <c r="H802">
        <v>96020</v>
      </c>
    </row>
    <row r="803" spans="7:8" x14ac:dyDescent="0.3">
      <c r="G803">
        <v>45410</v>
      </c>
      <c r="H803">
        <v>166270</v>
      </c>
    </row>
    <row r="804" spans="7:8" x14ac:dyDescent="0.3">
      <c r="G804">
        <v>11180</v>
      </c>
      <c r="H804">
        <v>56790</v>
      </c>
    </row>
    <row r="805" spans="7:8" x14ac:dyDescent="0.3">
      <c r="G805">
        <v>45380</v>
      </c>
      <c r="H805">
        <v>30410</v>
      </c>
    </row>
    <row r="806" spans="7:8" x14ac:dyDescent="0.3">
      <c r="G806">
        <v>35060</v>
      </c>
      <c r="H806">
        <v>195130</v>
      </c>
    </row>
    <row r="807" spans="7:8" x14ac:dyDescent="0.3">
      <c r="G807">
        <v>79780</v>
      </c>
      <c r="H807">
        <v>71040</v>
      </c>
    </row>
    <row r="808" spans="7:8" x14ac:dyDescent="0.3">
      <c r="G808">
        <v>28380</v>
      </c>
      <c r="H808">
        <v>94340</v>
      </c>
    </row>
    <row r="809" spans="7:8" x14ac:dyDescent="0.3">
      <c r="G809">
        <v>20800</v>
      </c>
      <c r="H809">
        <v>10090</v>
      </c>
    </row>
    <row r="810" spans="7:8" x14ac:dyDescent="0.3">
      <c r="G810">
        <v>46270</v>
      </c>
      <c r="H810">
        <v>27200</v>
      </c>
    </row>
    <row r="811" spans="7:8" x14ac:dyDescent="0.3">
      <c r="G811">
        <v>34230</v>
      </c>
      <c r="H811">
        <v>45770</v>
      </c>
    </row>
    <row r="812" spans="7:8" x14ac:dyDescent="0.3">
      <c r="G812">
        <v>66740</v>
      </c>
      <c r="H812">
        <v>49600</v>
      </c>
    </row>
    <row r="813" spans="7:8" x14ac:dyDescent="0.3">
      <c r="G813">
        <v>90940</v>
      </c>
      <c r="H813">
        <v>148140</v>
      </c>
    </row>
    <row r="814" spans="7:8" x14ac:dyDescent="0.3">
      <c r="G814">
        <v>61510</v>
      </c>
      <c r="H814">
        <v>191410</v>
      </c>
    </row>
    <row r="815" spans="7:8" x14ac:dyDescent="0.3">
      <c r="G815">
        <v>191870</v>
      </c>
      <c r="H815">
        <v>87930</v>
      </c>
    </row>
    <row r="816" spans="7:8" x14ac:dyDescent="0.3">
      <c r="G816">
        <v>197170</v>
      </c>
      <c r="H816">
        <v>38750</v>
      </c>
    </row>
    <row r="817" spans="7:8" x14ac:dyDescent="0.3">
      <c r="G817">
        <v>35440</v>
      </c>
      <c r="H817">
        <v>22160</v>
      </c>
    </row>
    <row r="818" spans="7:8" x14ac:dyDescent="0.3">
      <c r="G818">
        <v>46610</v>
      </c>
      <c r="H818">
        <v>117130</v>
      </c>
    </row>
    <row r="819" spans="7:8" x14ac:dyDescent="0.3">
      <c r="G819">
        <v>140260</v>
      </c>
      <c r="H819">
        <v>25000</v>
      </c>
    </row>
    <row r="820" spans="7:8" x14ac:dyDescent="0.3">
      <c r="G820">
        <v>36690</v>
      </c>
      <c r="H820">
        <v>53090</v>
      </c>
    </row>
    <row r="821" spans="7:8" x14ac:dyDescent="0.3">
      <c r="G821">
        <v>66870</v>
      </c>
      <c r="H821">
        <v>51210</v>
      </c>
    </row>
    <row r="822" spans="7:8" x14ac:dyDescent="0.3">
      <c r="G822">
        <v>99980</v>
      </c>
      <c r="H822">
        <v>66320</v>
      </c>
    </row>
    <row r="823" spans="7:8" x14ac:dyDescent="0.3">
      <c r="G823">
        <v>57690</v>
      </c>
      <c r="H823">
        <v>62740</v>
      </c>
    </row>
    <row r="824" spans="7:8" x14ac:dyDescent="0.3">
      <c r="G824">
        <v>93620</v>
      </c>
      <c r="H824">
        <v>32800</v>
      </c>
    </row>
    <row r="825" spans="7:8" x14ac:dyDescent="0.3">
      <c r="G825">
        <v>79880</v>
      </c>
      <c r="H825">
        <v>54850</v>
      </c>
    </row>
    <row r="826" spans="7:8" x14ac:dyDescent="0.3">
      <c r="G826">
        <v>173280</v>
      </c>
      <c r="H826">
        <v>43420</v>
      </c>
    </row>
    <row r="827" spans="7:8" x14ac:dyDescent="0.3">
      <c r="G827">
        <v>47790</v>
      </c>
      <c r="H827">
        <v>25720</v>
      </c>
    </row>
    <row r="828" spans="7:8" x14ac:dyDescent="0.3">
      <c r="G828">
        <v>20990</v>
      </c>
      <c r="H828">
        <v>38330</v>
      </c>
    </row>
    <row r="829" spans="7:8" x14ac:dyDescent="0.3">
      <c r="G829">
        <v>34200</v>
      </c>
      <c r="H829">
        <v>31490</v>
      </c>
    </row>
    <row r="830" spans="7:8" x14ac:dyDescent="0.3">
      <c r="G830">
        <v>35000</v>
      </c>
      <c r="H830">
        <v>27000</v>
      </c>
    </row>
    <row r="831" spans="7:8" x14ac:dyDescent="0.3">
      <c r="G831">
        <v>93800</v>
      </c>
      <c r="H831">
        <v>60620</v>
      </c>
    </row>
    <row r="832" spans="7:8" x14ac:dyDescent="0.3">
      <c r="G832">
        <v>27420</v>
      </c>
      <c r="H832">
        <v>50940</v>
      </c>
    </row>
    <row r="833" spans="7:8" x14ac:dyDescent="0.3">
      <c r="G833">
        <v>84630</v>
      </c>
      <c r="H833">
        <v>128080</v>
      </c>
    </row>
    <row r="834" spans="7:8" x14ac:dyDescent="0.3">
      <c r="G834">
        <v>34200</v>
      </c>
      <c r="H834">
        <v>102210</v>
      </c>
    </row>
    <row r="835" spans="7:8" x14ac:dyDescent="0.3">
      <c r="G835">
        <v>53010</v>
      </c>
      <c r="H835">
        <v>59330</v>
      </c>
    </row>
    <row r="836" spans="7:8" x14ac:dyDescent="0.3">
      <c r="G836">
        <v>57650</v>
      </c>
      <c r="H836">
        <v>62010</v>
      </c>
    </row>
    <row r="837" spans="7:8" x14ac:dyDescent="0.3">
      <c r="G837">
        <v>45990</v>
      </c>
      <c r="H837">
        <v>29730</v>
      </c>
    </row>
    <row r="838" spans="7:8" x14ac:dyDescent="0.3">
      <c r="G838">
        <v>20330</v>
      </c>
      <c r="H838">
        <v>179240</v>
      </c>
    </row>
    <row r="839" spans="7:8" x14ac:dyDescent="0.3">
      <c r="G839">
        <v>86200</v>
      </c>
      <c r="H839">
        <v>22770</v>
      </c>
    </row>
    <row r="840" spans="7:8" x14ac:dyDescent="0.3">
      <c r="G840">
        <v>38380</v>
      </c>
      <c r="H840">
        <v>49080</v>
      </c>
    </row>
    <row r="841" spans="7:8" x14ac:dyDescent="0.3">
      <c r="G841">
        <v>15630</v>
      </c>
      <c r="H841">
        <v>47650</v>
      </c>
    </row>
    <row r="842" spans="7:8" x14ac:dyDescent="0.3">
      <c r="G842">
        <v>112440</v>
      </c>
      <c r="H842">
        <v>20440</v>
      </c>
    </row>
    <row r="843" spans="7:8" x14ac:dyDescent="0.3">
      <c r="G843">
        <v>83760</v>
      </c>
      <c r="H843">
        <v>41710</v>
      </c>
    </row>
    <row r="844" spans="7:8" x14ac:dyDescent="0.3">
      <c r="G844">
        <v>22720</v>
      </c>
      <c r="H844">
        <v>23180</v>
      </c>
    </row>
    <row r="845" spans="7:8" x14ac:dyDescent="0.3">
      <c r="G845">
        <v>23080</v>
      </c>
      <c r="H845">
        <v>20080</v>
      </c>
    </row>
    <row r="846" spans="7:8" x14ac:dyDescent="0.3">
      <c r="G846">
        <v>58780</v>
      </c>
      <c r="H846">
        <v>97050</v>
      </c>
    </row>
    <row r="847" spans="7:8" x14ac:dyDescent="0.3">
      <c r="G847">
        <v>97140</v>
      </c>
      <c r="H847">
        <v>21570</v>
      </c>
    </row>
    <row r="848" spans="7:8" x14ac:dyDescent="0.3">
      <c r="G848">
        <v>101690</v>
      </c>
      <c r="H848">
        <v>78230</v>
      </c>
    </row>
    <row r="849" spans="7:8" x14ac:dyDescent="0.3">
      <c r="G849">
        <v>40870</v>
      </c>
      <c r="H849">
        <v>50790</v>
      </c>
    </row>
    <row r="850" spans="7:8" x14ac:dyDescent="0.3">
      <c r="G850">
        <v>195860</v>
      </c>
      <c r="H850">
        <v>194190</v>
      </c>
    </row>
    <row r="851" spans="7:8" x14ac:dyDescent="0.3">
      <c r="G851">
        <v>68150</v>
      </c>
      <c r="H851">
        <v>21320</v>
      </c>
    </row>
    <row r="852" spans="7:8" x14ac:dyDescent="0.3">
      <c r="G852">
        <v>61420</v>
      </c>
      <c r="H852">
        <v>43770</v>
      </c>
    </row>
    <row r="853" spans="7:8" x14ac:dyDescent="0.3">
      <c r="G853">
        <v>26900</v>
      </c>
      <c r="H853">
        <v>37430</v>
      </c>
    </row>
    <row r="854" spans="7:8" x14ac:dyDescent="0.3">
      <c r="G854">
        <v>43850</v>
      </c>
      <c r="H854">
        <v>109990</v>
      </c>
    </row>
    <row r="855" spans="7:8" x14ac:dyDescent="0.3">
      <c r="G855">
        <v>31170</v>
      </c>
      <c r="H855">
        <v>127420</v>
      </c>
    </row>
    <row r="856" spans="7:8" x14ac:dyDescent="0.3">
      <c r="G856">
        <v>196580</v>
      </c>
      <c r="H856">
        <v>39170</v>
      </c>
    </row>
    <row r="857" spans="7:8" x14ac:dyDescent="0.3">
      <c r="G857">
        <v>30690</v>
      </c>
      <c r="H857">
        <v>199730</v>
      </c>
    </row>
    <row r="858" spans="7:8" x14ac:dyDescent="0.3">
      <c r="G858">
        <v>39360</v>
      </c>
      <c r="H858">
        <v>198450</v>
      </c>
    </row>
    <row r="859" spans="7:8" x14ac:dyDescent="0.3">
      <c r="G859">
        <v>57430</v>
      </c>
      <c r="H859">
        <v>20420</v>
      </c>
    </row>
    <row r="860" spans="7:8" x14ac:dyDescent="0.3">
      <c r="G860">
        <v>25800</v>
      </c>
      <c r="H860">
        <v>22200</v>
      </c>
    </row>
    <row r="861" spans="7:8" x14ac:dyDescent="0.3">
      <c r="G861">
        <v>52060</v>
      </c>
      <c r="H861">
        <v>10520</v>
      </c>
    </row>
    <row r="862" spans="7:8" x14ac:dyDescent="0.3">
      <c r="G862">
        <v>13930</v>
      </c>
      <c r="H862">
        <v>196270</v>
      </c>
    </row>
    <row r="863" spans="7:8" x14ac:dyDescent="0.3">
      <c r="G863">
        <v>39860</v>
      </c>
      <c r="H863">
        <v>106860</v>
      </c>
    </row>
    <row r="864" spans="7:8" x14ac:dyDescent="0.3">
      <c r="G864">
        <v>29290</v>
      </c>
      <c r="H864">
        <v>167560</v>
      </c>
    </row>
    <row r="865" spans="7:8" x14ac:dyDescent="0.3">
      <c r="G865">
        <v>49300</v>
      </c>
      <c r="H865">
        <v>46150</v>
      </c>
    </row>
    <row r="866" spans="7:8" x14ac:dyDescent="0.3">
      <c r="G866">
        <v>107480</v>
      </c>
      <c r="H866">
        <v>39550</v>
      </c>
    </row>
    <row r="867" spans="7:8" x14ac:dyDescent="0.3">
      <c r="G867">
        <v>15550</v>
      </c>
      <c r="H867">
        <v>99570</v>
      </c>
    </row>
    <row r="868" spans="7:8" x14ac:dyDescent="0.3">
      <c r="G868">
        <v>34330</v>
      </c>
      <c r="H868">
        <v>46210</v>
      </c>
    </row>
    <row r="869" spans="7:8" x14ac:dyDescent="0.3">
      <c r="G869">
        <v>55620</v>
      </c>
      <c r="H869">
        <v>45080</v>
      </c>
    </row>
    <row r="870" spans="7:8" x14ac:dyDescent="0.3">
      <c r="G870">
        <v>103680</v>
      </c>
      <c r="H870">
        <v>23770</v>
      </c>
    </row>
    <row r="871" spans="7:8" x14ac:dyDescent="0.3">
      <c r="G871">
        <v>96100</v>
      </c>
      <c r="H871">
        <v>23130</v>
      </c>
    </row>
    <row r="872" spans="7:8" x14ac:dyDescent="0.3">
      <c r="G872">
        <v>21800</v>
      </c>
      <c r="H872">
        <v>47280</v>
      </c>
    </row>
    <row r="873" spans="7:8" x14ac:dyDescent="0.3">
      <c r="G873">
        <v>71400</v>
      </c>
      <c r="H873">
        <v>43020</v>
      </c>
    </row>
    <row r="874" spans="7:8" x14ac:dyDescent="0.3">
      <c r="G874">
        <v>21090</v>
      </c>
      <c r="H874">
        <v>76550</v>
      </c>
    </row>
    <row r="875" spans="7:8" x14ac:dyDescent="0.3">
      <c r="G875">
        <v>24370</v>
      </c>
      <c r="H875">
        <v>73510</v>
      </c>
    </row>
    <row r="876" spans="7:8" x14ac:dyDescent="0.3">
      <c r="G876">
        <v>22890</v>
      </c>
      <c r="H876">
        <v>77790</v>
      </c>
    </row>
    <row r="877" spans="7:8" x14ac:dyDescent="0.3">
      <c r="G877">
        <v>60290</v>
      </c>
      <c r="H877">
        <v>32010</v>
      </c>
    </row>
    <row r="878" spans="7:8" x14ac:dyDescent="0.3">
      <c r="H878">
        <v>131200</v>
      </c>
    </row>
    <row r="879" spans="7:8" x14ac:dyDescent="0.3">
      <c r="H879">
        <v>32910</v>
      </c>
    </row>
    <row r="880" spans="7:8" x14ac:dyDescent="0.3">
      <c r="H880">
        <v>27030</v>
      </c>
    </row>
    <row r="881" spans="8:8" x14ac:dyDescent="0.3">
      <c r="H881">
        <v>47660</v>
      </c>
    </row>
    <row r="882" spans="8:8" x14ac:dyDescent="0.3">
      <c r="H882">
        <v>73360</v>
      </c>
    </row>
    <row r="883" spans="8:8" x14ac:dyDescent="0.3">
      <c r="H883">
        <v>22580</v>
      </c>
    </row>
    <row r="884" spans="8:8" x14ac:dyDescent="0.3">
      <c r="H884">
        <v>65780</v>
      </c>
    </row>
    <row r="885" spans="8:8" x14ac:dyDescent="0.3">
      <c r="H885">
        <v>44220</v>
      </c>
    </row>
    <row r="886" spans="8:8" x14ac:dyDescent="0.3">
      <c r="H886">
        <v>102740</v>
      </c>
    </row>
    <row r="887" spans="8:8" x14ac:dyDescent="0.3">
      <c r="H887">
        <v>43270</v>
      </c>
    </row>
    <row r="888" spans="8:8" x14ac:dyDescent="0.3">
      <c r="H888">
        <v>89660</v>
      </c>
    </row>
    <row r="889" spans="8:8" x14ac:dyDescent="0.3">
      <c r="H889">
        <v>26780</v>
      </c>
    </row>
    <row r="890" spans="8:8" x14ac:dyDescent="0.3">
      <c r="H890">
        <v>49500</v>
      </c>
    </row>
    <row r="891" spans="8:8" x14ac:dyDescent="0.3">
      <c r="H891">
        <v>131910</v>
      </c>
    </row>
    <row r="892" spans="8:8" x14ac:dyDescent="0.3">
      <c r="H892">
        <v>22350</v>
      </c>
    </row>
    <row r="893" spans="8:8" x14ac:dyDescent="0.3">
      <c r="H893">
        <v>105020</v>
      </c>
    </row>
    <row r="894" spans="8:8" x14ac:dyDescent="0.3">
      <c r="H894">
        <v>37600</v>
      </c>
    </row>
    <row r="895" spans="8:8" x14ac:dyDescent="0.3">
      <c r="H895">
        <v>68330</v>
      </c>
    </row>
    <row r="896" spans="8:8" x14ac:dyDescent="0.3">
      <c r="H896">
        <v>25590</v>
      </c>
    </row>
    <row r="897" spans="8:8" x14ac:dyDescent="0.3">
      <c r="H897">
        <v>66230</v>
      </c>
    </row>
    <row r="898" spans="8:8" x14ac:dyDescent="0.3">
      <c r="H898">
        <v>182650</v>
      </c>
    </row>
    <row r="899" spans="8:8" x14ac:dyDescent="0.3">
      <c r="H899">
        <v>161240</v>
      </c>
    </row>
    <row r="900" spans="8:8" x14ac:dyDescent="0.3">
      <c r="H900">
        <v>12230</v>
      </c>
    </row>
    <row r="901" spans="8:8" x14ac:dyDescent="0.3">
      <c r="H901">
        <v>28750</v>
      </c>
    </row>
    <row r="902" spans="8:8" x14ac:dyDescent="0.3">
      <c r="H902">
        <v>198470</v>
      </c>
    </row>
    <row r="903" spans="8:8" x14ac:dyDescent="0.3">
      <c r="H903">
        <v>23720</v>
      </c>
    </row>
    <row r="904" spans="8:8" x14ac:dyDescent="0.3">
      <c r="H904">
        <v>54100</v>
      </c>
    </row>
    <row r="905" spans="8:8" x14ac:dyDescent="0.3">
      <c r="H905">
        <v>38670</v>
      </c>
    </row>
    <row r="906" spans="8:8" x14ac:dyDescent="0.3">
      <c r="H906">
        <v>70940</v>
      </c>
    </row>
    <row r="907" spans="8:8" x14ac:dyDescent="0.3">
      <c r="H907">
        <v>168800</v>
      </c>
    </row>
    <row r="908" spans="8:8" x14ac:dyDescent="0.3">
      <c r="H908">
        <v>84460</v>
      </c>
    </row>
    <row r="909" spans="8:8" x14ac:dyDescent="0.3">
      <c r="H909">
        <v>98520</v>
      </c>
    </row>
    <row r="910" spans="8:8" x14ac:dyDescent="0.3">
      <c r="H910">
        <v>41030</v>
      </c>
    </row>
    <row r="911" spans="8:8" x14ac:dyDescent="0.3">
      <c r="H911">
        <v>42490</v>
      </c>
    </row>
    <row r="912" spans="8:8" x14ac:dyDescent="0.3">
      <c r="H912">
        <v>68930</v>
      </c>
    </row>
    <row r="913" spans="8:8" x14ac:dyDescent="0.3">
      <c r="H913">
        <v>61250</v>
      </c>
    </row>
    <row r="914" spans="8:8" x14ac:dyDescent="0.3">
      <c r="H914">
        <v>46390</v>
      </c>
    </row>
    <row r="915" spans="8:8" x14ac:dyDescent="0.3">
      <c r="H915">
        <v>25340</v>
      </c>
    </row>
    <row r="916" spans="8:8" x14ac:dyDescent="0.3">
      <c r="H916">
        <v>131420</v>
      </c>
    </row>
    <row r="917" spans="8:8" x14ac:dyDescent="0.3">
      <c r="H917">
        <v>136950</v>
      </c>
    </row>
    <row r="918" spans="8:8" x14ac:dyDescent="0.3">
      <c r="H918">
        <v>134020</v>
      </c>
    </row>
    <row r="919" spans="8:8" x14ac:dyDescent="0.3">
      <c r="H919">
        <v>54290</v>
      </c>
    </row>
    <row r="920" spans="8:8" x14ac:dyDescent="0.3">
      <c r="H920">
        <v>105960</v>
      </c>
    </row>
    <row r="921" spans="8:8" x14ac:dyDescent="0.3">
      <c r="H921">
        <v>54670</v>
      </c>
    </row>
    <row r="922" spans="8:8" x14ac:dyDescent="0.3">
      <c r="H922">
        <v>40780</v>
      </c>
    </row>
    <row r="923" spans="8:8" x14ac:dyDescent="0.3">
      <c r="H923">
        <v>42840</v>
      </c>
    </row>
    <row r="924" spans="8:8" x14ac:dyDescent="0.3">
      <c r="H924">
        <v>197010</v>
      </c>
    </row>
    <row r="925" spans="8:8" x14ac:dyDescent="0.3">
      <c r="H925">
        <v>147320</v>
      </c>
    </row>
    <row r="926" spans="8:8" x14ac:dyDescent="0.3">
      <c r="H926">
        <v>13590</v>
      </c>
    </row>
    <row r="927" spans="8:8" x14ac:dyDescent="0.3">
      <c r="H927">
        <v>12610</v>
      </c>
    </row>
    <row r="928" spans="8:8" x14ac:dyDescent="0.3">
      <c r="H928">
        <v>56470</v>
      </c>
    </row>
    <row r="929" spans="8:8" x14ac:dyDescent="0.3">
      <c r="H929">
        <v>92040</v>
      </c>
    </row>
    <row r="930" spans="8:8" x14ac:dyDescent="0.3">
      <c r="H930">
        <v>108510</v>
      </c>
    </row>
    <row r="931" spans="8:8" x14ac:dyDescent="0.3">
      <c r="H931">
        <v>36730</v>
      </c>
    </row>
    <row r="932" spans="8:8" x14ac:dyDescent="0.3">
      <c r="H932">
        <v>47680</v>
      </c>
    </row>
    <row r="933" spans="8:8" x14ac:dyDescent="0.3">
      <c r="H933">
        <v>170070</v>
      </c>
    </row>
    <row r="934" spans="8:8" x14ac:dyDescent="0.3">
      <c r="H934">
        <v>102090</v>
      </c>
    </row>
    <row r="935" spans="8:8" x14ac:dyDescent="0.3">
      <c r="H935">
        <v>20640</v>
      </c>
    </row>
    <row r="936" spans="8:8" x14ac:dyDescent="0.3">
      <c r="H936">
        <v>40350</v>
      </c>
    </row>
    <row r="937" spans="8:8" x14ac:dyDescent="0.3">
      <c r="H937">
        <v>45910</v>
      </c>
    </row>
    <row r="938" spans="8:8" x14ac:dyDescent="0.3">
      <c r="H938">
        <v>25610</v>
      </c>
    </row>
    <row r="939" spans="8:8" x14ac:dyDescent="0.3">
      <c r="H939">
        <v>47890</v>
      </c>
    </row>
    <row r="940" spans="8:8" x14ac:dyDescent="0.3">
      <c r="H940">
        <v>23620</v>
      </c>
    </row>
    <row r="941" spans="8:8" x14ac:dyDescent="0.3">
      <c r="H941">
        <v>86060</v>
      </c>
    </row>
    <row r="942" spans="8:8" x14ac:dyDescent="0.3">
      <c r="H942">
        <v>70830</v>
      </c>
    </row>
    <row r="943" spans="8:8" x14ac:dyDescent="0.3">
      <c r="H943">
        <v>42850</v>
      </c>
    </row>
    <row r="944" spans="8:8" x14ac:dyDescent="0.3">
      <c r="H944">
        <v>54730</v>
      </c>
    </row>
    <row r="945" spans="8:8" x14ac:dyDescent="0.3">
      <c r="H945">
        <v>52070</v>
      </c>
    </row>
    <row r="946" spans="8:8" x14ac:dyDescent="0.3">
      <c r="H946">
        <v>26440</v>
      </c>
    </row>
    <row r="947" spans="8:8" x14ac:dyDescent="0.3">
      <c r="H947">
        <v>29720</v>
      </c>
    </row>
    <row r="948" spans="8:8" x14ac:dyDescent="0.3">
      <c r="H948">
        <v>47230</v>
      </c>
    </row>
    <row r="949" spans="8:8" x14ac:dyDescent="0.3">
      <c r="H949">
        <v>20730</v>
      </c>
    </row>
    <row r="950" spans="8:8" x14ac:dyDescent="0.3">
      <c r="H950">
        <v>55620</v>
      </c>
    </row>
    <row r="951" spans="8:8" x14ac:dyDescent="0.3">
      <c r="H951">
        <v>24080</v>
      </c>
    </row>
    <row r="952" spans="8:8" x14ac:dyDescent="0.3">
      <c r="H952">
        <v>112450</v>
      </c>
    </row>
    <row r="953" spans="8:8" x14ac:dyDescent="0.3">
      <c r="H953">
        <v>21410</v>
      </c>
    </row>
    <row r="954" spans="8:8" x14ac:dyDescent="0.3">
      <c r="H954">
        <v>46630</v>
      </c>
    </row>
    <row r="955" spans="8:8" x14ac:dyDescent="0.3">
      <c r="H955">
        <v>47240</v>
      </c>
    </row>
    <row r="956" spans="8:8" x14ac:dyDescent="0.3">
      <c r="H956">
        <v>32110</v>
      </c>
    </row>
    <row r="957" spans="8:8" x14ac:dyDescent="0.3">
      <c r="H957">
        <v>53770</v>
      </c>
    </row>
    <row r="958" spans="8:8" x14ac:dyDescent="0.3">
      <c r="H958">
        <v>40660</v>
      </c>
    </row>
    <row r="959" spans="8:8" x14ac:dyDescent="0.3">
      <c r="H959">
        <v>48770</v>
      </c>
    </row>
    <row r="960" spans="8:8" x14ac:dyDescent="0.3">
      <c r="H960">
        <v>103060</v>
      </c>
    </row>
    <row r="961" spans="8:8" x14ac:dyDescent="0.3">
      <c r="H961">
        <v>54700</v>
      </c>
    </row>
    <row r="962" spans="8:8" x14ac:dyDescent="0.3">
      <c r="H962">
        <v>54760</v>
      </c>
    </row>
    <row r="963" spans="8:8" x14ac:dyDescent="0.3">
      <c r="H963">
        <v>24400</v>
      </c>
    </row>
    <row r="964" spans="8:8" x14ac:dyDescent="0.3">
      <c r="H964">
        <v>159720</v>
      </c>
    </row>
    <row r="965" spans="8:8" x14ac:dyDescent="0.3">
      <c r="H965">
        <v>31950</v>
      </c>
    </row>
    <row r="966" spans="8:8" x14ac:dyDescent="0.3">
      <c r="H966">
        <v>70050</v>
      </c>
    </row>
    <row r="967" spans="8:8" x14ac:dyDescent="0.3">
      <c r="H967">
        <v>95250</v>
      </c>
    </row>
    <row r="968" spans="8:8" x14ac:dyDescent="0.3">
      <c r="H968">
        <v>78790</v>
      </c>
    </row>
    <row r="969" spans="8:8" x14ac:dyDescent="0.3">
      <c r="H969">
        <v>92410</v>
      </c>
    </row>
    <row r="970" spans="8:8" x14ac:dyDescent="0.3">
      <c r="H970">
        <v>49780</v>
      </c>
    </row>
    <row r="971" spans="8:8" x14ac:dyDescent="0.3">
      <c r="H971">
        <v>32950</v>
      </c>
    </row>
    <row r="972" spans="8:8" x14ac:dyDescent="0.3">
      <c r="H972">
        <v>49680</v>
      </c>
    </row>
    <row r="973" spans="8:8" x14ac:dyDescent="0.3">
      <c r="H973">
        <v>21450</v>
      </c>
    </row>
    <row r="974" spans="8:8" x14ac:dyDescent="0.3">
      <c r="H974">
        <v>34450</v>
      </c>
    </row>
    <row r="975" spans="8:8" x14ac:dyDescent="0.3">
      <c r="H975">
        <v>62940</v>
      </c>
    </row>
    <row r="976" spans="8:8" x14ac:dyDescent="0.3">
      <c r="H976">
        <v>45070</v>
      </c>
    </row>
    <row r="977" spans="8:8" x14ac:dyDescent="0.3">
      <c r="H977">
        <v>27660</v>
      </c>
    </row>
    <row r="978" spans="8:8" x14ac:dyDescent="0.3">
      <c r="H978">
        <v>190380</v>
      </c>
    </row>
    <row r="979" spans="8:8" x14ac:dyDescent="0.3">
      <c r="H979">
        <v>37020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38C0A-0F42-4AAB-9891-0BDD4BB7018A}">
  <dimension ref="A19:S447"/>
  <sheetViews>
    <sheetView showGridLines="0" tabSelected="1" zoomScale="55" zoomScaleNormal="55" workbookViewId="0">
      <selection activeCell="K23" sqref="K23"/>
    </sheetView>
  </sheetViews>
  <sheetFormatPr defaultRowHeight="14.4" x14ac:dyDescent="0.3"/>
  <cols>
    <col min="1" max="1" width="30.6640625" bestFit="1" customWidth="1"/>
    <col min="2" max="2" width="32.44140625" bestFit="1" customWidth="1"/>
    <col min="3" max="3" width="22.33203125" bestFit="1" customWidth="1"/>
    <col min="4" max="4" width="27.5546875" bestFit="1" customWidth="1"/>
    <col min="5" max="5" width="11.44140625" bestFit="1" customWidth="1"/>
    <col min="6" max="6" width="28" bestFit="1" customWidth="1"/>
    <col min="7" max="7" width="22.33203125" bestFit="1" customWidth="1"/>
    <col min="8" max="8" width="23.33203125" bestFit="1" customWidth="1"/>
    <col min="9" max="9" width="19.6640625" bestFit="1" customWidth="1"/>
    <col min="10" max="10" width="26" bestFit="1" customWidth="1"/>
    <col min="11" max="11" width="14.88671875" bestFit="1" customWidth="1"/>
  </cols>
  <sheetData>
    <row r="19" spans="1:17" x14ac:dyDescent="0.3">
      <c r="Q19" t="s">
        <v>260</v>
      </c>
    </row>
    <row r="22" spans="1:17" x14ac:dyDescent="0.3">
      <c r="A22" s="3" t="s">
        <v>66</v>
      </c>
      <c r="B22" s="3" t="s">
        <v>65</v>
      </c>
    </row>
    <row r="23" spans="1:17" x14ac:dyDescent="0.3">
      <c r="A23" s="3" t="s">
        <v>63</v>
      </c>
      <c r="B23" t="s">
        <v>40</v>
      </c>
      <c r="C23" t="s">
        <v>26</v>
      </c>
      <c r="D23" t="s">
        <v>48</v>
      </c>
      <c r="E23" t="s">
        <v>41</v>
      </c>
      <c r="F23" t="s">
        <v>36</v>
      </c>
      <c r="G23" t="s">
        <v>49</v>
      </c>
      <c r="H23" t="s">
        <v>64</v>
      </c>
    </row>
    <row r="24" spans="1:17" x14ac:dyDescent="0.3">
      <c r="A24" s="4" t="s">
        <v>40</v>
      </c>
      <c r="B24" s="1">
        <v>81</v>
      </c>
      <c r="C24" s="1">
        <v>48</v>
      </c>
      <c r="D24" s="1"/>
      <c r="E24" s="1">
        <v>39</v>
      </c>
      <c r="F24" s="1">
        <v>9</v>
      </c>
      <c r="G24" s="1">
        <v>12</v>
      </c>
      <c r="H24" s="1">
        <v>189</v>
      </c>
    </row>
    <row r="25" spans="1:17" x14ac:dyDescent="0.3">
      <c r="A25" s="4" t="s">
        <v>33</v>
      </c>
      <c r="B25" s="1"/>
      <c r="C25" s="1">
        <v>1320</v>
      </c>
      <c r="D25" s="1"/>
      <c r="E25" s="1">
        <v>1089</v>
      </c>
      <c r="F25" s="1">
        <v>192</v>
      </c>
      <c r="G25" s="1">
        <v>282</v>
      </c>
      <c r="H25" s="1">
        <v>2883</v>
      </c>
    </row>
    <row r="26" spans="1:17" x14ac:dyDescent="0.3">
      <c r="A26" s="4" t="s">
        <v>25</v>
      </c>
      <c r="B26" s="1"/>
      <c r="C26" s="1">
        <v>450</v>
      </c>
      <c r="D26" s="1">
        <v>477</v>
      </c>
      <c r="E26" s="1">
        <v>264</v>
      </c>
      <c r="F26" s="1">
        <v>45</v>
      </c>
      <c r="G26" s="1">
        <v>102</v>
      </c>
      <c r="H26" s="1">
        <v>1338</v>
      </c>
    </row>
    <row r="27" spans="1:17" x14ac:dyDescent="0.3">
      <c r="A27" s="4" t="s">
        <v>64</v>
      </c>
      <c r="B27" s="1">
        <v>81</v>
      </c>
      <c r="C27" s="1">
        <v>1818</v>
      </c>
      <c r="D27" s="1">
        <v>477</v>
      </c>
      <c r="E27" s="1">
        <v>1392</v>
      </c>
      <c r="F27" s="1">
        <v>246</v>
      </c>
      <c r="G27" s="1">
        <v>396</v>
      </c>
      <c r="H27" s="1">
        <v>4410</v>
      </c>
    </row>
    <row r="47" spans="1:5" x14ac:dyDescent="0.3">
      <c r="A47" s="3" t="s">
        <v>67</v>
      </c>
      <c r="B47" s="3" t="s">
        <v>65</v>
      </c>
    </row>
    <row r="48" spans="1:5" x14ac:dyDescent="0.3">
      <c r="A48" s="6" t="s">
        <v>63</v>
      </c>
      <c r="B48" s="7" t="s">
        <v>40</v>
      </c>
      <c r="C48" s="7" t="s">
        <v>33</v>
      </c>
      <c r="D48" s="7" t="s">
        <v>25</v>
      </c>
      <c r="E48" s="7" t="s">
        <v>64</v>
      </c>
    </row>
    <row r="49" spans="1:5" x14ac:dyDescent="0.3">
      <c r="A49" s="8" t="s">
        <v>28</v>
      </c>
      <c r="B49" s="9">
        <v>831240</v>
      </c>
      <c r="C49" s="9">
        <v>15498330</v>
      </c>
      <c r="D49" s="9">
        <v>7637040</v>
      </c>
      <c r="E49" s="9">
        <v>23966610</v>
      </c>
    </row>
    <row r="50" spans="1:5" x14ac:dyDescent="0.3">
      <c r="A50" s="8" t="s">
        <v>40</v>
      </c>
      <c r="B50" s="9">
        <v>60420</v>
      </c>
      <c r="C50" s="9">
        <v>6942660</v>
      </c>
      <c r="D50" s="9">
        <v>2127300</v>
      </c>
      <c r="E50" s="9">
        <v>9130380</v>
      </c>
    </row>
    <row r="51" spans="1:5" x14ac:dyDescent="0.3">
      <c r="A51" s="8" t="s">
        <v>43</v>
      </c>
      <c r="B51" s="9">
        <v>3031530</v>
      </c>
      <c r="C51" s="9">
        <v>33204210</v>
      </c>
      <c r="D51" s="9">
        <v>15290280</v>
      </c>
      <c r="E51" s="9">
        <v>51526020</v>
      </c>
    </row>
    <row r="52" spans="1:5" x14ac:dyDescent="0.3">
      <c r="A52" s="8" t="s">
        <v>47</v>
      </c>
      <c r="B52" s="9">
        <v>788430</v>
      </c>
      <c r="C52" s="9">
        <v>14055810</v>
      </c>
      <c r="D52" s="9">
        <v>4554900</v>
      </c>
      <c r="E52" s="9">
        <v>19399140</v>
      </c>
    </row>
    <row r="53" spans="1:5" x14ac:dyDescent="0.3">
      <c r="A53" s="8" t="s">
        <v>45</v>
      </c>
      <c r="B53" s="9">
        <v>1336560</v>
      </c>
      <c r="C53" s="9">
        <v>20416080</v>
      </c>
      <c r="D53" s="9">
        <v>8342280</v>
      </c>
      <c r="E53" s="9">
        <v>30094920</v>
      </c>
    </row>
    <row r="54" spans="1:5" x14ac:dyDescent="0.3">
      <c r="A54" s="8" t="s">
        <v>42</v>
      </c>
      <c r="B54" s="9">
        <v>223380</v>
      </c>
      <c r="C54" s="9">
        <v>10586790</v>
      </c>
      <c r="D54" s="9">
        <v>4903380</v>
      </c>
      <c r="E54" s="9">
        <v>15713550</v>
      </c>
    </row>
    <row r="55" spans="1:5" x14ac:dyDescent="0.3">
      <c r="A55" s="8" t="s">
        <v>34</v>
      </c>
      <c r="B55" s="9">
        <v>1899960</v>
      </c>
      <c r="C55" s="9">
        <v>38381580</v>
      </c>
      <c r="D55" s="9">
        <v>16637160</v>
      </c>
      <c r="E55" s="9">
        <v>56918700</v>
      </c>
    </row>
    <row r="56" spans="1:5" x14ac:dyDescent="0.3">
      <c r="A56" s="8" t="s">
        <v>38</v>
      </c>
      <c r="B56" s="9">
        <v>2433360</v>
      </c>
      <c r="C56" s="9">
        <v>42613140</v>
      </c>
      <c r="D56" s="9">
        <v>18706080</v>
      </c>
      <c r="E56" s="9">
        <v>63752580</v>
      </c>
    </row>
    <row r="57" spans="1:5" x14ac:dyDescent="0.3">
      <c r="A57" s="8" t="s">
        <v>46</v>
      </c>
      <c r="B57" s="9">
        <v>339060</v>
      </c>
      <c r="C57" s="9">
        <v>12004290</v>
      </c>
      <c r="D57" s="9">
        <v>3934020</v>
      </c>
      <c r="E57" s="9">
        <v>16277370</v>
      </c>
    </row>
    <row r="58" spans="1:5" x14ac:dyDescent="0.3">
      <c r="A58" s="8" t="s">
        <v>64</v>
      </c>
      <c r="B58" s="9">
        <v>10943940</v>
      </c>
      <c r="C58" s="9">
        <v>193702890</v>
      </c>
      <c r="D58" s="9">
        <v>82132440</v>
      </c>
      <c r="E58" s="9">
        <v>286779270</v>
      </c>
    </row>
    <row r="81" spans="1:5" x14ac:dyDescent="0.3">
      <c r="A81" s="3" t="s">
        <v>66</v>
      </c>
      <c r="B81" s="3" t="s">
        <v>65</v>
      </c>
    </row>
    <row r="82" spans="1:5" x14ac:dyDescent="0.3">
      <c r="A82" s="3" t="s">
        <v>63</v>
      </c>
      <c r="B82" t="s">
        <v>40</v>
      </c>
      <c r="C82" t="s">
        <v>33</v>
      </c>
      <c r="D82" t="s">
        <v>25</v>
      </c>
      <c r="E82" s="15" t="s">
        <v>64</v>
      </c>
    </row>
    <row r="83" spans="1:5" x14ac:dyDescent="0.3">
      <c r="A83" s="4">
        <v>1</v>
      </c>
      <c r="B83" s="1"/>
      <c r="C83" s="1"/>
      <c r="D83" s="1"/>
      <c r="E83" s="1"/>
    </row>
    <row r="84" spans="1:5" x14ac:dyDescent="0.3">
      <c r="A84" s="5" t="s">
        <v>27</v>
      </c>
      <c r="B84" s="1">
        <v>24</v>
      </c>
      <c r="C84" s="1">
        <v>405</v>
      </c>
      <c r="D84" s="1">
        <v>192</v>
      </c>
      <c r="E84" s="1">
        <v>621</v>
      </c>
    </row>
    <row r="85" spans="1:5" x14ac:dyDescent="0.3">
      <c r="A85" s="5" t="s">
        <v>37</v>
      </c>
      <c r="B85" s="1">
        <v>33</v>
      </c>
      <c r="C85" s="1">
        <v>693</v>
      </c>
      <c r="D85" s="1">
        <v>282</v>
      </c>
      <c r="E85" s="1">
        <v>1008</v>
      </c>
    </row>
    <row r="86" spans="1:5" x14ac:dyDescent="0.3">
      <c r="A86" s="4">
        <v>2</v>
      </c>
      <c r="B86" s="1"/>
      <c r="C86" s="1"/>
      <c r="D86" s="1"/>
      <c r="E86" s="1"/>
    </row>
    <row r="87" spans="1:5" x14ac:dyDescent="0.3">
      <c r="A87" s="5" t="s">
        <v>27</v>
      </c>
      <c r="B87" s="1">
        <v>21</v>
      </c>
      <c r="C87" s="1">
        <v>435</v>
      </c>
      <c r="D87" s="1">
        <v>213</v>
      </c>
      <c r="E87" s="1">
        <v>669</v>
      </c>
    </row>
    <row r="88" spans="1:5" x14ac:dyDescent="0.3">
      <c r="A88" s="5" t="s">
        <v>37</v>
      </c>
      <c r="B88" s="1">
        <v>51</v>
      </c>
      <c r="C88" s="1">
        <v>597</v>
      </c>
      <c r="D88" s="1">
        <v>285</v>
      </c>
      <c r="E88" s="1">
        <v>933</v>
      </c>
    </row>
    <row r="89" spans="1:5" x14ac:dyDescent="0.3">
      <c r="A89" s="4">
        <v>3</v>
      </c>
      <c r="B89" s="1"/>
      <c r="C89" s="1"/>
      <c r="D89" s="1"/>
      <c r="E89" s="1"/>
    </row>
    <row r="90" spans="1:5" x14ac:dyDescent="0.3">
      <c r="A90" s="5" t="s">
        <v>27</v>
      </c>
      <c r="B90" s="1">
        <v>15</v>
      </c>
      <c r="C90" s="1">
        <v>168</v>
      </c>
      <c r="D90" s="1">
        <v>60</v>
      </c>
      <c r="E90" s="1">
        <v>243</v>
      </c>
    </row>
    <row r="91" spans="1:5" x14ac:dyDescent="0.3">
      <c r="A91" s="5" t="s">
        <v>37</v>
      </c>
      <c r="B91" s="1">
        <v>15</v>
      </c>
      <c r="C91" s="1">
        <v>267</v>
      </c>
      <c r="D91" s="1">
        <v>129</v>
      </c>
      <c r="E91" s="1">
        <v>411</v>
      </c>
    </row>
    <row r="92" spans="1:5" x14ac:dyDescent="0.3">
      <c r="A92" s="4">
        <v>4</v>
      </c>
      <c r="B92" s="1"/>
      <c r="C92" s="1"/>
      <c r="D92" s="1"/>
      <c r="E92" s="1"/>
    </row>
    <row r="93" spans="1:5" x14ac:dyDescent="0.3">
      <c r="A93" s="5" t="s">
        <v>27</v>
      </c>
      <c r="B93" s="1">
        <v>3</v>
      </c>
      <c r="C93" s="1">
        <v>99</v>
      </c>
      <c r="D93" s="1">
        <v>36</v>
      </c>
      <c r="E93" s="1">
        <v>138</v>
      </c>
    </row>
    <row r="94" spans="1:5" x14ac:dyDescent="0.3">
      <c r="A94" s="5" t="s">
        <v>37</v>
      </c>
      <c r="B94" s="1">
        <v>9</v>
      </c>
      <c r="C94" s="1">
        <v>93</v>
      </c>
      <c r="D94" s="1">
        <v>78</v>
      </c>
      <c r="E94" s="1">
        <v>180</v>
      </c>
    </row>
    <row r="95" spans="1:5" x14ac:dyDescent="0.3">
      <c r="A95" s="4">
        <v>5</v>
      </c>
      <c r="B95" s="1"/>
      <c r="C95" s="1"/>
      <c r="D95" s="1"/>
      <c r="E95" s="1"/>
    </row>
    <row r="96" spans="1:5" x14ac:dyDescent="0.3">
      <c r="A96" s="5" t="s">
        <v>27</v>
      </c>
      <c r="B96" s="1">
        <v>9</v>
      </c>
      <c r="C96" s="1">
        <v>57</v>
      </c>
      <c r="D96" s="1">
        <v>27</v>
      </c>
      <c r="E96" s="1">
        <v>93</v>
      </c>
    </row>
    <row r="97" spans="1:5" x14ac:dyDescent="0.3">
      <c r="A97" s="5" t="s">
        <v>37</v>
      </c>
      <c r="B97" s="1">
        <v>9</v>
      </c>
      <c r="C97" s="1">
        <v>69</v>
      </c>
      <c r="D97" s="1">
        <v>36</v>
      </c>
      <c r="E97" s="1">
        <v>114</v>
      </c>
    </row>
    <row r="98" spans="1:5" x14ac:dyDescent="0.3">
      <c r="A98" s="4" t="s">
        <v>64</v>
      </c>
      <c r="B98" s="1">
        <v>189</v>
      </c>
      <c r="C98" s="1">
        <v>2883</v>
      </c>
      <c r="D98" s="1">
        <v>1338</v>
      </c>
      <c r="E98" s="1">
        <v>4410</v>
      </c>
    </row>
    <row r="119" spans="1:4" x14ac:dyDescent="0.3">
      <c r="A119" s="3" t="s">
        <v>67</v>
      </c>
      <c r="B119" s="3" t="s">
        <v>65</v>
      </c>
    </row>
    <row r="120" spans="1:4" x14ac:dyDescent="0.3">
      <c r="A120" s="3" t="s">
        <v>63</v>
      </c>
      <c r="B120" t="s">
        <v>23</v>
      </c>
      <c r="C120" t="s">
        <v>31</v>
      </c>
      <c r="D120" t="s">
        <v>64</v>
      </c>
    </row>
    <row r="121" spans="1:4" x14ac:dyDescent="0.3">
      <c r="A121" s="4">
        <v>1</v>
      </c>
      <c r="B121" s="1"/>
      <c r="C121" s="1"/>
      <c r="D121" s="1"/>
    </row>
    <row r="122" spans="1:4" x14ac:dyDescent="0.3">
      <c r="A122" s="5" t="s">
        <v>40</v>
      </c>
      <c r="B122" s="1">
        <v>595350</v>
      </c>
      <c r="C122" s="1"/>
      <c r="D122" s="1">
        <v>595350</v>
      </c>
    </row>
    <row r="123" spans="1:4" x14ac:dyDescent="0.3">
      <c r="A123" s="5" t="s">
        <v>26</v>
      </c>
      <c r="B123" s="1">
        <v>9783810</v>
      </c>
      <c r="C123" s="1">
        <v>2397150</v>
      </c>
      <c r="D123" s="1">
        <v>12180960</v>
      </c>
    </row>
    <row r="124" spans="1:4" x14ac:dyDescent="0.3">
      <c r="A124" s="5" t="s">
        <v>48</v>
      </c>
      <c r="B124" s="1">
        <v>3108570</v>
      </c>
      <c r="C124" s="1">
        <v>307140</v>
      </c>
      <c r="D124" s="1">
        <v>3415710</v>
      </c>
    </row>
    <row r="125" spans="1:4" x14ac:dyDescent="0.3">
      <c r="A125" s="5" t="s">
        <v>41</v>
      </c>
      <c r="B125" s="1">
        <v>9281730</v>
      </c>
      <c r="C125" s="1">
        <v>1685400</v>
      </c>
      <c r="D125" s="1">
        <v>10967130</v>
      </c>
    </row>
    <row r="126" spans="1:4" x14ac:dyDescent="0.3">
      <c r="A126" s="5" t="s">
        <v>36</v>
      </c>
      <c r="B126" s="1">
        <v>803310</v>
      </c>
      <c r="C126" s="1">
        <v>392370</v>
      </c>
      <c r="D126" s="1">
        <v>1195680</v>
      </c>
    </row>
    <row r="127" spans="1:4" x14ac:dyDescent="0.3">
      <c r="A127" s="5" t="s">
        <v>49</v>
      </c>
      <c r="B127" s="1">
        <v>2957730</v>
      </c>
      <c r="C127" s="1">
        <v>197340</v>
      </c>
      <c r="D127" s="1">
        <v>3155070</v>
      </c>
    </row>
    <row r="128" spans="1:4" x14ac:dyDescent="0.3">
      <c r="A128" s="4">
        <v>2</v>
      </c>
      <c r="B128" s="1"/>
      <c r="C128" s="1"/>
      <c r="D128" s="1"/>
    </row>
    <row r="129" spans="1:4" x14ac:dyDescent="0.3">
      <c r="A129" s="5" t="s">
        <v>40</v>
      </c>
      <c r="B129" s="1">
        <v>397920</v>
      </c>
      <c r="C129" s="1">
        <v>464760</v>
      </c>
      <c r="D129" s="1">
        <v>862680</v>
      </c>
    </row>
    <row r="130" spans="1:4" x14ac:dyDescent="0.3">
      <c r="A130" s="5" t="s">
        <v>26</v>
      </c>
      <c r="B130" s="1">
        <v>20857110</v>
      </c>
      <c r="C130" s="1">
        <v>3901050</v>
      </c>
      <c r="D130" s="1">
        <v>24758160</v>
      </c>
    </row>
    <row r="131" spans="1:4" x14ac:dyDescent="0.3">
      <c r="A131" s="5" t="s">
        <v>48</v>
      </c>
      <c r="B131" s="1">
        <v>2890620</v>
      </c>
      <c r="C131" s="1">
        <v>1119780</v>
      </c>
      <c r="D131" s="1">
        <v>4010400</v>
      </c>
    </row>
    <row r="132" spans="1:4" x14ac:dyDescent="0.3">
      <c r="A132" s="5" t="s">
        <v>41</v>
      </c>
      <c r="B132" s="1">
        <v>16153830</v>
      </c>
      <c r="C132" s="1">
        <v>2848290</v>
      </c>
      <c r="D132" s="1">
        <v>19002120</v>
      </c>
    </row>
    <row r="133" spans="1:4" x14ac:dyDescent="0.3">
      <c r="A133" s="5" t="s">
        <v>36</v>
      </c>
      <c r="B133" s="1">
        <v>1905600</v>
      </c>
      <c r="C133" s="1">
        <v>294720</v>
      </c>
      <c r="D133" s="1">
        <v>2200320</v>
      </c>
    </row>
    <row r="134" spans="1:4" x14ac:dyDescent="0.3">
      <c r="A134" s="5" t="s">
        <v>49</v>
      </c>
      <c r="B134" s="1">
        <v>3942120</v>
      </c>
      <c r="C134" s="1">
        <v>141960</v>
      </c>
      <c r="D134" s="1">
        <v>4084080</v>
      </c>
    </row>
    <row r="135" spans="1:4" x14ac:dyDescent="0.3">
      <c r="A135" s="4">
        <v>3</v>
      </c>
      <c r="B135" s="1"/>
      <c r="C135" s="1"/>
      <c r="D135" s="1"/>
    </row>
    <row r="136" spans="1:4" x14ac:dyDescent="0.3">
      <c r="A136" s="5" t="s">
        <v>40</v>
      </c>
      <c r="B136" s="1">
        <v>1230060</v>
      </c>
      <c r="C136" s="1">
        <v>516540</v>
      </c>
      <c r="D136" s="1">
        <v>1746600</v>
      </c>
    </row>
    <row r="137" spans="1:4" x14ac:dyDescent="0.3">
      <c r="A137" s="5" t="s">
        <v>26</v>
      </c>
      <c r="B137" s="1">
        <v>40103490</v>
      </c>
      <c r="C137" s="1">
        <v>6430680</v>
      </c>
      <c r="D137" s="1">
        <v>46534170</v>
      </c>
    </row>
    <row r="138" spans="1:4" x14ac:dyDescent="0.3">
      <c r="A138" s="5" t="s">
        <v>48</v>
      </c>
      <c r="B138" s="1">
        <v>9946020</v>
      </c>
      <c r="C138" s="1">
        <v>1181100</v>
      </c>
      <c r="D138" s="1">
        <v>11127120</v>
      </c>
    </row>
    <row r="139" spans="1:4" x14ac:dyDescent="0.3">
      <c r="A139" s="5" t="s">
        <v>41</v>
      </c>
      <c r="B139" s="1">
        <v>30890550</v>
      </c>
      <c r="C139" s="1">
        <v>6883620</v>
      </c>
      <c r="D139" s="1">
        <v>37774170</v>
      </c>
    </row>
    <row r="140" spans="1:4" x14ac:dyDescent="0.3">
      <c r="A140" s="5" t="s">
        <v>36</v>
      </c>
      <c r="B140" s="1">
        <v>6694650</v>
      </c>
      <c r="C140" s="1">
        <v>1021020</v>
      </c>
      <c r="D140" s="1">
        <v>7715670</v>
      </c>
    </row>
    <row r="141" spans="1:4" x14ac:dyDescent="0.3">
      <c r="A141" s="5" t="s">
        <v>49</v>
      </c>
      <c r="B141" s="1">
        <v>9070200</v>
      </c>
      <c r="C141" s="1">
        <v>1570260</v>
      </c>
      <c r="D141" s="1">
        <v>10640460</v>
      </c>
    </row>
    <row r="142" spans="1:4" x14ac:dyDescent="0.3">
      <c r="A142" s="4">
        <v>4</v>
      </c>
      <c r="B142" s="1"/>
      <c r="C142" s="1"/>
      <c r="D142" s="1"/>
    </row>
    <row r="143" spans="1:4" x14ac:dyDescent="0.3">
      <c r="A143" s="5" t="s">
        <v>40</v>
      </c>
      <c r="B143" s="1">
        <v>621600</v>
      </c>
      <c r="C143" s="1">
        <v>927420</v>
      </c>
      <c r="D143" s="1">
        <v>1549020</v>
      </c>
    </row>
    <row r="144" spans="1:4" x14ac:dyDescent="0.3">
      <c r="A144" s="5" t="s">
        <v>26</v>
      </c>
      <c r="B144" s="1">
        <v>26677650</v>
      </c>
      <c r="C144" s="1">
        <v>5156460</v>
      </c>
      <c r="D144" s="1">
        <v>31834110</v>
      </c>
    </row>
    <row r="145" spans="1:4" x14ac:dyDescent="0.3">
      <c r="A145" s="5" t="s">
        <v>48</v>
      </c>
      <c r="B145" s="1">
        <v>7992330</v>
      </c>
      <c r="C145" s="1">
        <v>1240680</v>
      </c>
      <c r="D145" s="1">
        <v>9233010</v>
      </c>
    </row>
    <row r="146" spans="1:4" x14ac:dyDescent="0.3">
      <c r="A146" s="5" t="s">
        <v>41</v>
      </c>
      <c r="B146" s="1">
        <v>19305360</v>
      </c>
      <c r="C146" s="1">
        <v>2727300</v>
      </c>
      <c r="D146" s="1">
        <v>22032660</v>
      </c>
    </row>
    <row r="147" spans="1:4" x14ac:dyDescent="0.3">
      <c r="A147" s="5" t="s">
        <v>36</v>
      </c>
      <c r="B147" s="1">
        <v>4563210</v>
      </c>
      <c r="C147" s="1">
        <v>412710</v>
      </c>
      <c r="D147" s="1">
        <v>4975920</v>
      </c>
    </row>
    <row r="148" spans="1:4" x14ac:dyDescent="0.3">
      <c r="A148" s="5" t="s">
        <v>49</v>
      </c>
      <c r="B148" s="1">
        <v>5190450</v>
      </c>
      <c r="C148" s="1">
        <v>483270</v>
      </c>
      <c r="D148" s="1">
        <v>5673720</v>
      </c>
    </row>
    <row r="149" spans="1:4" x14ac:dyDescent="0.3">
      <c r="A149" s="4">
        <v>5</v>
      </c>
      <c r="B149" s="1"/>
      <c r="C149" s="1"/>
      <c r="D149" s="1"/>
    </row>
    <row r="150" spans="1:4" x14ac:dyDescent="0.3">
      <c r="A150" s="5" t="s">
        <v>40</v>
      </c>
      <c r="B150" s="1"/>
      <c r="C150" s="1">
        <v>143040</v>
      </c>
      <c r="D150" s="1">
        <v>143040</v>
      </c>
    </row>
    <row r="151" spans="1:4" x14ac:dyDescent="0.3">
      <c r="A151" s="5" t="s">
        <v>26</v>
      </c>
      <c r="B151" s="1">
        <v>2161860</v>
      </c>
      <c r="C151" s="1">
        <v>1267650</v>
      </c>
      <c r="D151" s="1">
        <v>3429510</v>
      </c>
    </row>
    <row r="152" spans="1:4" x14ac:dyDescent="0.3">
      <c r="A152" s="5" t="s">
        <v>48</v>
      </c>
      <c r="B152" s="1">
        <v>371490</v>
      </c>
      <c r="C152" s="1"/>
      <c r="D152" s="1">
        <v>371490</v>
      </c>
    </row>
    <row r="153" spans="1:4" x14ac:dyDescent="0.3">
      <c r="A153" s="5" t="s">
        <v>41</v>
      </c>
      <c r="B153" s="1">
        <v>3477930</v>
      </c>
      <c r="C153" s="1">
        <v>144630</v>
      </c>
      <c r="D153" s="1">
        <v>3622560</v>
      </c>
    </row>
    <row r="154" spans="1:4" x14ac:dyDescent="0.3">
      <c r="A154" s="5" t="s">
        <v>36</v>
      </c>
      <c r="B154" s="1">
        <v>89730</v>
      </c>
      <c r="C154" s="1"/>
      <c r="D154" s="1">
        <v>89730</v>
      </c>
    </row>
    <row r="155" spans="1:4" x14ac:dyDescent="0.3">
      <c r="A155" s="5" t="s">
        <v>49</v>
      </c>
      <c r="B155" s="1">
        <v>1858650</v>
      </c>
      <c r="C155" s="1"/>
      <c r="D155" s="1">
        <v>1858650</v>
      </c>
    </row>
    <row r="156" spans="1:4" x14ac:dyDescent="0.3">
      <c r="A156" s="4" t="s">
        <v>64</v>
      </c>
      <c r="B156" s="1">
        <v>242922930</v>
      </c>
      <c r="C156" s="1">
        <v>43856340</v>
      </c>
      <c r="D156" s="1">
        <v>286779270</v>
      </c>
    </row>
    <row r="182" spans="1:5" x14ac:dyDescent="0.3">
      <c r="A182" s="3" t="s">
        <v>88</v>
      </c>
      <c r="B182" s="3" t="s">
        <v>65</v>
      </c>
    </row>
    <row r="183" spans="1:5" x14ac:dyDescent="0.3">
      <c r="A183" s="3" t="s">
        <v>63</v>
      </c>
      <c r="B183" t="s">
        <v>40</v>
      </c>
      <c r="C183" t="s">
        <v>33</v>
      </c>
      <c r="D183" t="s">
        <v>25</v>
      </c>
      <c r="E183" t="s">
        <v>64</v>
      </c>
    </row>
    <row r="184" spans="1:5" x14ac:dyDescent="0.3">
      <c r="A184" s="4">
        <v>1</v>
      </c>
      <c r="B184" s="1"/>
      <c r="C184" s="1"/>
      <c r="D184" s="1"/>
      <c r="E184" s="1"/>
    </row>
    <row r="185" spans="1:5" x14ac:dyDescent="0.3">
      <c r="A185" s="5" t="s">
        <v>40</v>
      </c>
      <c r="B185" s="1">
        <v>294</v>
      </c>
      <c r="C185" s="1"/>
      <c r="D185" s="1"/>
      <c r="E185" s="1">
        <v>294</v>
      </c>
    </row>
    <row r="186" spans="1:5" x14ac:dyDescent="0.3">
      <c r="A186" s="5" t="s">
        <v>26</v>
      </c>
      <c r="B186" s="1">
        <v>210</v>
      </c>
      <c r="C186" s="1">
        <v>7479</v>
      </c>
      <c r="D186" s="1">
        <v>2304</v>
      </c>
      <c r="E186" s="1">
        <v>9993</v>
      </c>
    </row>
    <row r="187" spans="1:5" x14ac:dyDescent="0.3">
      <c r="A187" s="5" t="s">
        <v>48</v>
      </c>
      <c r="B187" s="1"/>
      <c r="C187" s="1"/>
      <c r="D187" s="1">
        <v>2367</v>
      </c>
      <c r="E187" s="1">
        <v>2367</v>
      </c>
    </row>
    <row r="188" spans="1:5" x14ac:dyDescent="0.3">
      <c r="A188" s="5" t="s">
        <v>41</v>
      </c>
      <c r="B188" s="1">
        <v>165</v>
      </c>
      <c r="C188" s="1">
        <v>6837</v>
      </c>
      <c r="D188" s="1">
        <v>1473</v>
      </c>
      <c r="E188" s="1">
        <v>8475</v>
      </c>
    </row>
    <row r="189" spans="1:5" x14ac:dyDescent="0.3">
      <c r="A189" s="5" t="s">
        <v>36</v>
      </c>
      <c r="B189" s="1">
        <v>72</v>
      </c>
      <c r="C189" s="1">
        <v>993</v>
      </c>
      <c r="D189" s="1">
        <v>186</v>
      </c>
      <c r="E189" s="1">
        <v>1251</v>
      </c>
    </row>
    <row r="190" spans="1:5" x14ac:dyDescent="0.3">
      <c r="A190" s="5" t="s">
        <v>49</v>
      </c>
      <c r="B190" s="1">
        <v>36</v>
      </c>
      <c r="C190" s="1">
        <v>1302</v>
      </c>
      <c r="D190" s="1">
        <v>657</v>
      </c>
      <c r="E190" s="1">
        <v>1995</v>
      </c>
    </row>
    <row r="191" spans="1:5" x14ac:dyDescent="0.3">
      <c r="A191" s="4">
        <v>2</v>
      </c>
      <c r="B191" s="1"/>
      <c r="C191" s="1"/>
      <c r="D191" s="1"/>
      <c r="E191" s="1"/>
    </row>
    <row r="192" spans="1:5" x14ac:dyDescent="0.3">
      <c r="A192" s="5" t="s">
        <v>40</v>
      </c>
      <c r="B192" s="1">
        <v>585</v>
      </c>
      <c r="C192" s="1"/>
      <c r="D192" s="1"/>
      <c r="E192" s="1">
        <v>585</v>
      </c>
    </row>
    <row r="193" spans="1:5" x14ac:dyDescent="0.3">
      <c r="A193" s="5" t="s">
        <v>26</v>
      </c>
      <c r="B193" s="1">
        <v>222</v>
      </c>
      <c r="C193" s="1">
        <v>7407</v>
      </c>
      <c r="D193" s="1">
        <v>2679</v>
      </c>
      <c r="E193" s="1">
        <v>10308</v>
      </c>
    </row>
    <row r="194" spans="1:5" x14ac:dyDescent="0.3">
      <c r="A194" s="5" t="s">
        <v>48</v>
      </c>
      <c r="B194" s="1"/>
      <c r="C194" s="1"/>
      <c r="D194" s="1">
        <v>2637</v>
      </c>
      <c r="E194" s="1">
        <v>2637</v>
      </c>
    </row>
    <row r="195" spans="1:5" x14ac:dyDescent="0.3">
      <c r="A195" s="5" t="s">
        <v>41</v>
      </c>
      <c r="B195" s="1">
        <v>156</v>
      </c>
      <c r="C195" s="1">
        <v>5580</v>
      </c>
      <c r="D195" s="1">
        <v>1677</v>
      </c>
      <c r="E195" s="1">
        <v>7413</v>
      </c>
    </row>
    <row r="196" spans="1:5" x14ac:dyDescent="0.3">
      <c r="A196" s="5" t="s">
        <v>36</v>
      </c>
      <c r="B196" s="1">
        <v>39</v>
      </c>
      <c r="C196" s="1">
        <v>1179</v>
      </c>
      <c r="D196" s="1">
        <v>294</v>
      </c>
      <c r="E196" s="1">
        <v>1512</v>
      </c>
    </row>
    <row r="197" spans="1:5" x14ac:dyDescent="0.3">
      <c r="A197" s="5" t="s">
        <v>49</v>
      </c>
      <c r="B197" s="1">
        <v>51</v>
      </c>
      <c r="C197" s="1">
        <v>1707</v>
      </c>
      <c r="D197" s="1">
        <v>579</v>
      </c>
      <c r="E197" s="1">
        <v>2337</v>
      </c>
    </row>
    <row r="198" spans="1:5" x14ac:dyDescent="0.3">
      <c r="A198" s="4">
        <v>3</v>
      </c>
      <c r="B198" s="1"/>
      <c r="C198" s="1"/>
      <c r="D198" s="1"/>
      <c r="E198" s="1"/>
    </row>
    <row r="199" spans="1:5" x14ac:dyDescent="0.3">
      <c r="A199" s="5" t="s">
        <v>40</v>
      </c>
      <c r="B199" s="1">
        <v>174</v>
      </c>
      <c r="C199" s="1"/>
      <c r="D199" s="1"/>
      <c r="E199" s="1">
        <v>174</v>
      </c>
    </row>
    <row r="200" spans="1:5" x14ac:dyDescent="0.3">
      <c r="A200" s="5" t="s">
        <v>26</v>
      </c>
      <c r="B200" s="1">
        <v>117</v>
      </c>
      <c r="C200" s="1">
        <v>3048</v>
      </c>
      <c r="D200" s="1">
        <v>924</v>
      </c>
      <c r="E200" s="1">
        <v>4089</v>
      </c>
    </row>
    <row r="201" spans="1:5" x14ac:dyDescent="0.3">
      <c r="A201" s="5" t="s">
        <v>48</v>
      </c>
      <c r="B201" s="1"/>
      <c r="C201" s="1"/>
      <c r="D201" s="1">
        <v>1074</v>
      </c>
      <c r="E201" s="1">
        <v>1074</v>
      </c>
    </row>
    <row r="202" spans="1:5" x14ac:dyDescent="0.3">
      <c r="A202" s="5" t="s">
        <v>41</v>
      </c>
      <c r="B202" s="1">
        <v>120</v>
      </c>
      <c r="C202" s="1">
        <v>2394</v>
      </c>
      <c r="D202" s="1">
        <v>552</v>
      </c>
      <c r="E202" s="1">
        <v>3066</v>
      </c>
    </row>
    <row r="203" spans="1:5" x14ac:dyDescent="0.3">
      <c r="A203" s="5" t="s">
        <v>36</v>
      </c>
      <c r="B203" s="1"/>
      <c r="C203" s="1">
        <v>528</v>
      </c>
      <c r="D203" s="1">
        <v>174</v>
      </c>
      <c r="E203" s="1">
        <v>702</v>
      </c>
    </row>
    <row r="204" spans="1:5" x14ac:dyDescent="0.3">
      <c r="A204" s="5" t="s">
        <v>49</v>
      </c>
      <c r="B204" s="1">
        <v>45</v>
      </c>
      <c r="C204" s="1">
        <v>816</v>
      </c>
      <c r="D204" s="1">
        <v>114</v>
      </c>
      <c r="E204" s="1">
        <v>975</v>
      </c>
    </row>
    <row r="205" spans="1:5" x14ac:dyDescent="0.3">
      <c r="A205" s="4">
        <v>4</v>
      </c>
      <c r="B205" s="1"/>
      <c r="C205" s="1"/>
      <c r="D205" s="1"/>
      <c r="E205" s="1"/>
    </row>
    <row r="206" spans="1:5" x14ac:dyDescent="0.3">
      <c r="A206" s="5" t="s">
        <v>40</v>
      </c>
      <c r="B206" s="1">
        <v>81</v>
      </c>
      <c r="C206" s="1"/>
      <c r="D206" s="1"/>
      <c r="E206" s="1">
        <v>81</v>
      </c>
    </row>
    <row r="207" spans="1:5" x14ac:dyDescent="0.3">
      <c r="A207" s="5" t="s">
        <v>26</v>
      </c>
      <c r="B207" s="1"/>
      <c r="C207" s="1">
        <v>1392</v>
      </c>
      <c r="D207" s="1">
        <v>573</v>
      </c>
      <c r="E207" s="1">
        <v>1965</v>
      </c>
    </row>
    <row r="208" spans="1:5" x14ac:dyDescent="0.3">
      <c r="A208" s="5" t="s">
        <v>48</v>
      </c>
      <c r="B208" s="1"/>
      <c r="C208" s="1"/>
      <c r="D208" s="1">
        <v>675</v>
      </c>
      <c r="E208" s="1">
        <v>675</v>
      </c>
    </row>
    <row r="209" spans="1:5" x14ac:dyDescent="0.3">
      <c r="A209" s="5" t="s">
        <v>41</v>
      </c>
      <c r="B209" s="1">
        <v>48</v>
      </c>
      <c r="C209" s="1">
        <v>1113</v>
      </c>
      <c r="D209" s="1">
        <v>267</v>
      </c>
      <c r="E209" s="1">
        <v>1428</v>
      </c>
    </row>
    <row r="210" spans="1:5" x14ac:dyDescent="0.3">
      <c r="A210" s="5" t="s">
        <v>36</v>
      </c>
      <c r="B210" s="1"/>
      <c r="C210" s="1">
        <v>195</v>
      </c>
      <c r="D210" s="1">
        <v>99</v>
      </c>
      <c r="E210" s="1">
        <v>294</v>
      </c>
    </row>
    <row r="211" spans="1:5" x14ac:dyDescent="0.3">
      <c r="A211" s="5" t="s">
        <v>49</v>
      </c>
      <c r="B211" s="1">
        <v>33</v>
      </c>
      <c r="C211" s="1">
        <v>171</v>
      </c>
      <c r="D211" s="1">
        <v>54</v>
      </c>
      <c r="E211" s="1">
        <v>258</v>
      </c>
    </row>
    <row r="212" spans="1:5" x14ac:dyDescent="0.3">
      <c r="A212" s="4">
        <v>5</v>
      </c>
      <c r="B212" s="1"/>
      <c r="C212" s="1"/>
      <c r="D212" s="1"/>
      <c r="E212" s="1"/>
    </row>
    <row r="213" spans="1:5" x14ac:dyDescent="0.3">
      <c r="A213" s="5" t="s">
        <v>40</v>
      </c>
      <c r="B213" s="1">
        <v>63</v>
      </c>
      <c r="C213" s="1"/>
      <c r="D213" s="1"/>
      <c r="E213" s="1">
        <v>63</v>
      </c>
    </row>
    <row r="214" spans="1:5" x14ac:dyDescent="0.3">
      <c r="A214" s="5" t="s">
        <v>26</v>
      </c>
      <c r="B214" s="1">
        <v>171</v>
      </c>
      <c r="C214" s="1">
        <v>927</v>
      </c>
      <c r="D214" s="1">
        <v>279</v>
      </c>
      <c r="E214" s="1">
        <v>1377</v>
      </c>
    </row>
    <row r="215" spans="1:5" x14ac:dyDescent="0.3">
      <c r="A215" s="5" t="s">
        <v>48</v>
      </c>
      <c r="B215" s="1"/>
      <c r="C215" s="1"/>
      <c r="D215" s="1">
        <v>363</v>
      </c>
      <c r="E215" s="1">
        <v>363</v>
      </c>
    </row>
    <row r="216" spans="1:5" x14ac:dyDescent="0.3">
      <c r="A216" s="5" t="s">
        <v>41</v>
      </c>
      <c r="B216" s="1">
        <v>108</v>
      </c>
      <c r="C216" s="1">
        <v>804</v>
      </c>
      <c r="D216" s="1">
        <v>96</v>
      </c>
      <c r="E216" s="1">
        <v>1008</v>
      </c>
    </row>
    <row r="217" spans="1:5" x14ac:dyDescent="0.3">
      <c r="A217" s="5" t="s">
        <v>36</v>
      </c>
      <c r="B217" s="1"/>
      <c r="C217" s="1">
        <v>54</v>
      </c>
      <c r="D217" s="1"/>
      <c r="E217" s="1">
        <v>54</v>
      </c>
    </row>
    <row r="218" spans="1:5" x14ac:dyDescent="0.3">
      <c r="A218" s="5" t="s">
        <v>49</v>
      </c>
      <c r="B218" s="1"/>
      <c r="C218" s="1">
        <v>159</v>
      </c>
      <c r="D218" s="1">
        <v>102</v>
      </c>
      <c r="E218" s="1">
        <v>261</v>
      </c>
    </row>
    <row r="219" spans="1:5" x14ac:dyDescent="0.3">
      <c r="A219" s="4" t="s">
        <v>64</v>
      </c>
      <c r="B219" s="1">
        <v>2790</v>
      </c>
      <c r="C219" s="1">
        <v>44085</v>
      </c>
      <c r="D219" s="1">
        <v>20199</v>
      </c>
      <c r="E219" s="1">
        <v>67074</v>
      </c>
    </row>
    <row r="241" spans="1:11" x14ac:dyDescent="0.3">
      <c r="A241" s="3" t="s">
        <v>87</v>
      </c>
      <c r="B241" s="50" t="s">
        <v>65</v>
      </c>
      <c r="C241" s="21"/>
      <c r="D241" s="21"/>
      <c r="E241" s="21"/>
      <c r="F241" s="21"/>
      <c r="G241" s="21"/>
      <c r="H241" s="21"/>
      <c r="I241" s="21"/>
      <c r="J241" s="21"/>
      <c r="K241" s="21"/>
    </row>
    <row r="242" spans="1:11" x14ac:dyDescent="0.3">
      <c r="A242" s="3" t="s">
        <v>63</v>
      </c>
      <c r="B242" s="7" t="s">
        <v>28</v>
      </c>
      <c r="C242" s="7" t="s">
        <v>40</v>
      </c>
      <c r="D242" s="7" t="s">
        <v>43</v>
      </c>
      <c r="E242" s="7" t="s">
        <v>47</v>
      </c>
      <c r="F242" s="7" t="s">
        <v>45</v>
      </c>
      <c r="G242" s="7" t="s">
        <v>42</v>
      </c>
      <c r="H242" s="7" t="s">
        <v>34</v>
      </c>
      <c r="I242" s="7" t="s">
        <v>38</v>
      </c>
      <c r="J242" s="7" t="s">
        <v>46</v>
      </c>
      <c r="K242" s="7" t="s">
        <v>64</v>
      </c>
    </row>
    <row r="243" spans="1:11" x14ac:dyDescent="0.3">
      <c r="A243" s="4" t="s">
        <v>27</v>
      </c>
      <c r="B243" s="9"/>
      <c r="C243" s="9"/>
      <c r="D243" s="9"/>
      <c r="E243" s="9"/>
      <c r="F243" s="9"/>
      <c r="G243" s="9"/>
      <c r="H243" s="9"/>
      <c r="I243" s="9"/>
      <c r="J243" s="9"/>
      <c r="K243" s="9"/>
    </row>
    <row r="244" spans="1:11" x14ac:dyDescent="0.3">
      <c r="A244" s="5" t="s">
        <v>40</v>
      </c>
      <c r="B244" s="51">
        <v>3</v>
      </c>
      <c r="C244" s="51"/>
      <c r="D244" s="51">
        <v>6</v>
      </c>
      <c r="E244" s="51">
        <v>6</v>
      </c>
      <c r="F244" s="51">
        <v>9</v>
      </c>
      <c r="G244" s="51">
        <v>0</v>
      </c>
      <c r="H244" s="51">
        <v>18</v>
      </c>
      <c r="I244" s="51">
        <v>15</v>
      </c>
      <c r="J244" s="51">
        <v>6</v>
      </c>
      <c r="K244" s="51">
        <v>63</v>
      </c>
    </row>
    <row r="245" spans="1:11" x14ac:dyDescent="0.3">
      <c r="A245" s="5" t="s">
        <v>33</v>
      </c>
      <c r="B245" s="51">
        <v>72</v>
      </c>
      <c r="C245" s="51">
        <v>36</v>
      </c>
      <c r="D245" s="51">
        <v>111</v>
      </c>
      <c r="E245" s="51">
        <v>45</v>
      </c>
      <c r="F245" s="51">
        <v>93</v>
      </c>
      <c r="G245" s="51">
        <v>39</v>
      </c>
      <c r="H245" s="51">
        <v>171</v>
      </c>
      <c r="I245" s="51">
        <v>231</v>
      </c>
      <c r="J245" s="51">
        <v>51</v>
      </c>
      <c r="K245" s="51">
        <v>849</v>
      </c>
    </row>
    <row r="246" spans="1:11" x14ac:dyDescent="0.3">
      <c r="A246" s="5" t="s">
        <v>25</v>
      </c>
      <c r="B246" s="51">
        <v>45</v>
      </c>
      <c r="C246" s="51">
        <v>3</v>
      </c>
      <c r="D246" s="51">
        <v>87</v>
      </c>
      <c r="E246" s="51">
        <v>27</v>
      </c>
      <c r="F246" s="51">
        <v>57</v>
      </c>
      <c r="G246" s="51">
        <v>21</v>
      </c>
      <c r="H246" s="51">
        <v>111</v>
      </c>
      <c r="I246" s="51">
        <v>84</v>
      </c>
      <c r="J246" s="51">
        <v>18</v>
      </c>
      <c r="K246" s="51">
        <v>453</v>
      </c>
    </row>
    <row r="247" spans="1:11" x14ac:dyDescent="0.3">
      <c r="A247" s="4" t="s">
        <v>37</v>
      </c>
      <c r="B247" s="9"/>
      <c r="C247" s="9"/>
      <c r="D247" s="9"/>
      <c r="E247" s="9"/>
      <c r="F247" s="9"/>
      <c r="G247" s="9"/>
      <c r="H247" s="9"/>
      <c r="I247" s="9"/>
      <c r="J247" s="9"/>
      <c r="K247" s="9"/>
    </row>
    <row r="248" spans="1:11" x14ac:dyDescent="0.3">
      <c r="A248" s="5" t="s">
        <v>40</v>
      </c>
      <c r="B248" s="51">
        <v>0</v>
      </c>
      <c r="C248" s="51">
        <v>3</v>
      </c>
      <c r="D248" s="51">
        <v>24</v>
      </c>
      <c r="E248" s="51">
        <v>0</v>
      </c>
      <c r="F248" s="51">
        <v>15</v>
      </c>
      <c r="G248" s="51"/>
      <c r="H248" s="51">
        <v>15</v>
      </c>
      <c r="I248" s="51">
        <v>33</v>
      </c>
      <c r="J248" s="51">
        <v>6</v>
      </c>
      <c r="K248" s="51">
        <v>96</v>
      </c>
    </row>
    <row r="249" spans="1:11" x14ac:dyDescent="0.3">
      <c r="A249" s="5" t="s">
        <v>33</v>
      </c>
      <c r="B249" s="51">
        <v>132</v>
      </c>
      <c r="C249" s="51">
        <v>69</v>
      </c>
      <c r="D249" s="51">
        <v>252</v>
      </c>
      <c r="E249" s="51">
        <v>54</v>
      </c>
      <c r="F249" s="51">
        <v>156</v>
      </c>
      <c r="G249" s="51">
        <v>69</v>
      </c>
      <c r="H249" s="51">
        <v>285</v>
      </c>
      <c r="I249" s="51">
        <v>318</v>
      </c>
      <c r="J249" s="51">
        <v>66</v>
      </c>
      <c r="K249" s="51">
        <v>1401</v>
      </c>
    </row>
    <row r="250" spans="1:11" x14ac:dyDescent="0.3">
      <c r="A250" s="5" t="s">
        <v>25</v>
      </c>
      <c r="B250" s="51">
        <v>69</v>
      </c>
      <c r="C250" s="51">
        <v>6</v>
      </c>
      <c r="D250" s="51">
        <v>126</v>
      </c>
      <c r="E250" s="51">
        <v>33</v>
      </c>
      <c r="F250" s="51">
        <v>51</v>
      </c>
      <c r="G250" s="51">
        <v>36</v>
      </c>
      <c r="H250" s="51">
        <v>135</v>
      </c>
      <c r="I250" s="51">
        <v>159</v>
      </c>
      <c r="J250" s="51">
        <v>24</v>
      </c>
      <c r="K250" s="51">
        <v>639</v>
      </c>
    </row>
    <row r="251" spans="1:11" x14ac:dyDescent="0.3">
      <c r="A251" s="4" t="s">
        <v>64</v>
      </c>
      <c r="B251" s="64">
        <v>321</v>
      </c>
      <c r="C251" s="64">
        <v>117</v>
      </c>
      <c r="D251" s="64">
        <v>606</v>
      </c>
      <c r="E251" s="64">
        <v>165</v>
      </c>
      <c r="F251" s="64">
        <v>381</v>
      </c>
      <c r="G251" s="64">
        <v>165</v>
      </c>
      <c r="H251" s="64">
        <v>735</v>
      </c>
      <c r="I251" s="64">
        <v>840</v>
      </c>
      <c r="J251" s="64">
        <v>171</v>
      </c>
      <c r="K251" s="64">
        <v>3501</v>
      </c>
    </row>
    <row r="271" spans="1:4" x14ac:dyDescent="0.3">
      <c r="A271" s="3" t="s">
        <v>89</v>
      </c>
      <c r="B271" s="3" t="s">
        <v>65</v>
      </c>
    </row>
    <row r="272" spans="1:4" x14ac:dyDescent="0.3">
      <c r="A272" s="3" t="s">
        <v>63</v>
      </c>
      <c r="B272" t="s">
        <v>27</v>
      </c>
      <c r="C272" t="s">
        <v>37</v>
      </c>
      <c r="D272" t="s">
        <v>64</v>
      </c>
    </row>
    <row r="273" spans="1:4" x14ac:dyDescent="0.3">
      <c r="A273" s="4" t="s">
        <v>40</v>
      </c>
      <c r="B273" s="1">
        <v>72</v>
      </c>
      <c r="C273" s="1">
        <v>117</v>
      </c>
      <c r="D273" s="1">
        <v>189</v>
      </c>
    </row>
    <row r="274" spans="1:4" x14ac:dyDescent="0.3">
      <c r="A274" s="4" t="s">
        <v>33</v>
      </c>
      <c r="B274" s="1">
        <v>1164</v>
      </c>
      <c r="C274" s="1">
        <v>1719</v>
      </c>
      <c r="D274" s="1">
        <v>2883</v>
      </c>
    </row>
    <row r="275" spans="1:4" x14ac:dyDescent="0.3">
      <c r="A275" s="4" t="s">
        <v>25</v>
      </c>
      <c r="B275" s="1">
        <v>528</v>
      </c>
      <c r="C275" s="1">
        <v>810</v>
      </c>
      <c r="D275" s="1">
        <v>1338</v>
      </c>
    </row>
    <row r="276" spans="1:4" x14ac:dyDescent="0.3">
      <c r="A276" s="4" t="s">
        <v>64</v>
      </c>
      <c r="B276" s="1">
        <v>1764</v>
      </c>
      <c r="C276" s="1">
        <v>2646</v>
      </c>
      <c r="D276" s="1">
        <v>4410</v>
      </c>
    </row>
    <row r="298" spans="1:4" x14ac:dyDescent="0.3">
      <c r="A298" s="3" t="s">
        <v>67</v>
      </c>
      <c r="B298" s="3" t="s">
        <v>65</v>
      </c>
    </row>
    <row r="299" spans="1:4" x14ac:dyDescent="0.3">
      <c r="A299" s="3" t="s">
        <v>63</v>
      </c>
      <c r="B299" t="s">
        <v>27</v>
      </c>
      <c r="C299" t="s">
        <v>37</v>
      </c>
      <c r="D299" t="s">
        <v>64</v>
      </c>
    </row>
    <row r="300" spans="1:4" x14ac:dyDescent="0.3">
      <c r="A300" s="4">
        <v>1</v>
      </c>
      <c r="B300" s="1"/>
      <c r="C300" s="1"/>
      <c r="D300" s="1"/>
    </row>
    <row r="301" spans="1:4" x14ac:dyDescent="0.3">
      <c r="A301" s="5" t="s">
        <v>28</v>
      </c>
      <c r="B301" s="1">
        <v>3177330</v>
      </c>
      <c r="C301" s="1">
        <v>3408270</v>
      </c>
      <c r="D301" s="1">
        <v>6585600</v>
      </c>
    </row>
    <row r="302" spans="1:4" x14ac:dyDescent="0.3">
      <c r="A302" s="5" t="s">
        <v>40</v>
      </c>
      <c r="B302" s="1">
        <v>849090</v>
      </c>
      <c r="C302" s="1">
        <v>2027910</v>
      </c>
      <c r="D302" s="1">
        <v>2877000</v>
      </c>
    </row>
    <row r="303" spans="1:4" x14ac:dyDescent="0.3">
      <c r="A303" s="5" t="s">
        <v>43</v>
      </c>
      <c r="B303" s="1">
        <v>6545760</v>
      </c>
      <c r="C303" s="1">
        <v>14514120</v>
      </c>
      <c r="D303" s="1">
        <v>21059880</v>
      </c>
    </row>
    <row r="304" spans="1:4" x14ac:dyDescent="0.3">
      <c r="A304" s="5" t="s">
        <v>47</v>
      </c>
      <c r="B304" s="1">
        <v>2741580</v>
      </c>
      <c r="C304" s="1">
        <v>2781600</v>
      </c>
      <c r="D304" s="1">
        <v>5523180</v>
      </c>
    </row>
    <row r="305" spans="1:4" x14ac:dyDescent="0.3">
      <c r="A305" s="5" t="s">
        <v>45</v>
      </c>
      <c r="B305" s="1">
        <v>3634920</v>
      </c>
      <c r="C305" s="1">
        <v>6624840</v>
      </c>
      <c r="D305" s="1">
        <v>10259760</v>
      </c>
    </row>
    <row r="306" spans="1:4" x14ac:dyDescent="0.3">
      <c r="A306" s="5" t="s">
        <v>42</v>
      </c>
      <c r="B306" s="1">
        <v>741450</v>
      </c>
      <c r="C306" s="1">
        <v>3515610</v>
      </c>
      <c r="D306" s="1">
        <v>4257060</v>
      </c>
    </row>
    <row r="307" spans="1:4" x14ac:dyDescent="0.3">
      <c r="A307" s="5" t="s">
        <v>34</v>
      </c>
      <c r="B307" s="1">
        <v>7446810</v>
      </c>
      <c r="C307" s="1">
        <v>11661000</v>
      </c>
      <c r="D307" s="1">
        <v>19107810</v>
      </c>
    </row>
    <row r="308" spans="1:4" x14ac:dyDescent="0.3">
      <c r="A308" s="5" t="s">
        <v>38</v>
      </c>
      <c r="B308" s="1">
        <v>10341030</v>
      </c>
      <c r="C308" s="1">
        <v>15284010</v>
      </c>
      <c r="D308" s="1">
        <v>25625040</v>
      </c>
    </row>
    <row r="309" spans="1:4" x14ac:dyDescent="0.3">
      <c r="A309" s="5" t="s">
        <v>46</v>
      </c>
      <c r="B309" s="1">
        <v>2689350</v>
      </c>
      <c r="C309" s="1">
        <v>4116840</v>
      </c>
      <c r="D309" s="1">
        <v>6806190</v>
      </c>
    </row>
    <row r="310" spans="1:4" x14ac:dyDescent="0.3">
      <c r="A310" s="4">
        <v>2</v>
      </c>
      <c r="B310" s="1"/>
      <c r="C310" s="1"/>
      <c r="D310" s="1"/>
    </row>
    <row r="311" spans="1:4" x14ac:dyDescent="0.3">
      <c r="A311" s="5" t="s">
        <v>28</v>
      </c>
      <c r="B311" s="1">
        <v>4803630</v>
      </c>
      <c r="C311" s="1">
        <v>5393490</v>
      </c>
      <c r="D311" s="1">
        <v>10197120</v>
      </c>
    </row>
    <row r="312" spans="1:4" x14ac:dyDescent="0.3">
      <c r="A312" s="5" t="s">
        <v>40</v>
      </c>
      <c r="B312" s="1">
        <v>1291470</v>
      </c>
      <c r="C312" s="1">
        <v>1894440</v>
      </c>
      <c r="D312" s="1">
        <v>3185910</v>
      </c>
    </row>
    <row r="313" spans="1:4" x14ac:dyDescent="0.3">
      <c r="A313" s="5" t="s">
        <v>43</v>
      </c>
      <c r="B313" s="1">
        <v>7437840</v>
      </c>
      <c r="C313" s="1">
        <v>9839400</v>
      </c>
      <c r="D313" s="1">
        <v>17277240</v>
      </c>
    </row>
    <row r="314" spans="1:4" x14ac:dyDescent="0.3">
      <c r="A314" s="5" t="s">
        <v>47</v>
      </c>
      <c r="B314" s="1">
        <v>2899860</v>
      </c>
      <c r="C314" s="1">
        <v>4284990</v>
      </c>
      <c r="D314" s="1">
        <v>7184850</v>
      </c>
    </row>
    <row r="315" spans="1:4" x14ac:dyDescent="0.3">
      <c r="A315" s="5" t="s">
        <v>45</v>
      </c>
      <c r="B315" s="1">
        <v>3754320</v>
      </c>
      <c r="C315" s="1">
        <v>6538170</v>
      </c>
      <c r="D315" s="1">
        <v>10292490</v>
      </c>
    </row>
    <row r="316" spans="1:4" x14ac:dyDescent="0.3">
      <c r="A316" s="5" t="s">
        <v>42</v>
      </c>
      <c r="B316" s="1">
        <v>2676030</v>
      </c>
      <c r="C316" s="1">
        <v>3162870</v>
      </c>
      <c r="D316" s="1">
        <v>5838900</v>
      </c>
    </row>
    <row r="317" spans="1:4" x14ac:dyDescent="0.3">
      <c r="A317" s="5" t="s">
        <v>34</v>
      </c>
      <c r="B317" s="1">
        <v>9284850</v>
      </c>
      <c r="C317" s="1">
        <v>14852730</v>
      </c>
      <c r="D317" s="1">
        <v>24137580</v>
      </c>
    </row>
    <row r="318" spans="1:4" x14ac:dyDescent="0.3">
      <c r="A318" s="5" t="s">
        <v>38</v>
      </c>
      <c r="B318" s="1">
        <v>7379280</v>
      </c>
      <c r="C318" s="1">
        <v>12454830</v>
      </c>
      <c r="D318" s="1">
        <v>19834110</v>
      </c>
    </row>
    <row r="319" spans="1:4" x14ac:dyDescent="0.3">
      <c r="A319" s="5" t="s">
        <v>46</v>
      </c>
      <c r="B319" s="1">
        <v>4238520</v>
      </c>
      <c r="C319" s="1">
        <v>2754660</v>
      </c>
      <c r="D319" s="1">
        <v>6993180</v>
      </c>
    </row>
    <row r="320" spans="1:4" x14ac:dyDescent="0.3">
      <c r="A320" s="4">
        <v>3</v>
      </c>
      <c r="B320" s="1"/>
      <c r="C320" s="1"/>
      <c r="D320" s="1"/>
    </row>
    <row r="321" spans="1:4" x14ac:dyDescent="0.3">
      <c r="A321" s="5" t="s">
        <v>28</v>
      </c>
      <c r="B321" s="1">
        <v>717870</v>
      </c>
      <c r="C321" s="1">
        <v>3066660</v>
      </c>
      <c r="D321" s="1">
        <v>3784530</v>
      </c>
    </row>
    <row r="322" spans="1:4" x14ac:dyDescent="0.3">
      <c r="A322" s="5" t="s">
        <v>40</v>
      </c>
      <c r="B322" s="1">
        <v>1250400</v>
      </c>
      <c r="C322" s="1">
        <v>440400</v>
      </c>
      <c r="D322" s="1">
        <v>1690800</v>
      </c>
    </row>
    <row r="323" spans="1:4" x14ac:dyDescent="0.3">
      <c r="A323" s="5" t="s">
        <v>43</v>
      </c>
      <c r="B323" s="1">
        <v>1693890</v>
      </c>
      <c r="C323" s="1">
        <v>5382930</v>
      </c>
      <c r="D323" s="1">
        <v>7076820</v>
      </c>
    </row>
    <row r="324" spans="1:4" x14ac:dyDescent="0.3">
      <c r="A324" s="5" t="s">
        <v>47</v>
      </c>
      <c r="B324" s="1">
        <v>2130720</v>
      </c>
      <c r="C324" s="1">
        <v>2066430</v>
      </c>
      <c r="D324" s="1">
        <v>4197150</v>
      </c>
    </row>
    <row r="325" spans="1:4" x14ac:dyDescent="0.3">
      <c r="A325" s="5" t="s">
        <v>45</v>
      </c>
      <c r="B325" s="1">
        <v>2210040</v>
      </c>
      <c r="C325" s="1">
        <v>3332190</v>
      </c>
      <c r="D325" s="1">
        <v>5542230</v>
      </c>
    </row>
    <row r="326" spans="1:4" x14ac:dyDescent="0.3">
      <c r="A326" s="5" t="s">
        <v>42</v>
      </c>
      <c r="B326" s="1">
        <v>628740</v>
      </c>
      <c r="C326" s="1">
        <v>376170</v>
      </c>
      <c r="D326" s="1">
        <v>1004910</v>
      </c>
    </row>
    <row r="327" spans="1:4" x14ac:dyDescent="0.3">
      <c r="A327" s="5" t="s">
        <v>34</v>
      </c>
      <c r="B327" s="1">
        <v>3224610</v>
      </c>
      <c r="C327" s="1">
        <v>3799800</v>
      </c>
      <c r="D327" s="1">
        <v>7024410</v>
      </c>
    </row>
    <row r="328" spans="1:4" x14ac:dyDescent="0.3">
      <c r="A328" s="5" t="s">
        <v>38</v>
      </c>
      <c r="B328" s="1">
        <v>3458970</v>
      </c>
      <c r="C328" s="1">
        <v>6035460</v>
      </c>
      <c r="D328" s="1">
        <v>9494430</v>
      </c>
    </row>
    <row r="329" spans="1:4" x14ac:dyDescent="0.3">
      <c r="A329" s="5" t="s">
        <v>46</v>
      </c>
      <c r="B329" s="1">
        <v>407460</v>
      </c>
      <c r="C329" s="1">
        <v>1335900</v>
      </c>
      <c r="D329" s="1">
        <v>1743360</v>
      </c>
    </row>
    <row r="330" spans="1:4" x14ac:dyDescent="0.3">
      <c r="A330" s="4">
        <v>4</v>
      </c>
      <c r="B330" s="1"/>
      <c r="C330" s="1"/>
      <c r="D330" s="1"/>
    </row>
    <row r="331" spans="1:4" x14ac:dyDescent="0.3">
      <c r="A331" s="5" t="s">
        <v>28</v>
      </c>
      <c r="B331" s="1">
        <v>1154100</v>
      </c>
      <c r="C331" s="1">
        <v>1261530</v>
      </c>
      <c r="D331" s="1">
        <v>2415630</v>
      </c>
    </row>
    <row r="332" spans="1:4" x14ac:dyDescent="0.3">
      <c r="A332" s="5" t="s">
        <v>40</v>
      </c>
      <c r="B332" s="1">
        <v>243480</v>
      </c>
      <c r="C332" s="1">
        <v>951000</v>
      </c>
      <c r="D332" s="1">
        <v>1194480</v>
      </c>
    </row>
    <row r="333" spans="1:4" x14ac:dyDescent="0.3">
      <c r="A333" s="5" t="s">
        <v>43</v>
      </c>
      <c r="B333" s="1">
        <v>1475490</v>
      </c>
      <c r="C333" s="1">
        <v>2706030</v>
      </c>
      <c r="D333" s="1">
        <v>4181520</v>
      </c>
    </row>
    <row r="334" spans="1:4" x14ac:dyDescent="0.3">
      <c r="A334" s="5" t="s">
        <v>47</v>
      </c>
      <c r="B334" s="1">
        <v>993090</v>
      </c>
      <c r="C334" s="1">
        <v>638940</v>
      </c>
      <c r="D334" s="1">
        <v>1632030</v>
      </c>
    </row>
    <row r="335" spans="1:4" x14ac:dyDescent="0.3">
      <c r="A335" s="5" t="s">
        <v>45</v>
      </c>
      <c r="B335" s="1">
        <v>1472340</v>
      </c>
      <c r="C335" s="1">
        <v>1044690</v>
      </c>
      <c r="D335" s="1">
        <v>2517030</v>
      </c>
    </row>
    <row r="336" spans="1:4" x14ac:dyDescent="0.3">
      <c r="A336" s="5" t="s">
        <v>42</v>
      </c>
      <c r="B336" s="1">
        <v>535560</v>
      </c>
      <c r="C336" s="1">
        <v>2566590</v>
      </c>
      <c r="D336" s="1">
        <v>3102150</v>
      </c>
    </row>
    <row r="337" spans="1:4" x14ac:dyDescent="0.3">
      <c r="A337" s="5" t="s">
        <v>34</v>
      </c>
      <c r="B337" s="1">
        <v>2312670</v>
      </c>
      <c r="C337" s="1">
        <v>1690020</v>
      </c>
      <c r="D337" s="1">
        <v>4002690</v>
      </c>
    </row>
    <row r="338" spans="1:4" x14ac:dyDescent="0.3">
      <c r="A338" s="5" t="s">
        <v>38</v>
      </c>
      <c r="B338" s="1">
        <v>2756100</v>
      </c>
      <c r="C338" s="1">
        <v>2761590</v>
      </c>
      <c r="D338" s="1">
        <v>5517690</v>
      </c>
    </row>
    <row r="339" spans="1:4" x14ac:dyDescent="0.3">
      <c r="A339" s="5" t="s">
        <v>46</v>
      </c>
      <c r="B339" s="1"/>
      <c r="C339" s="1">
        <v>221940</v>
      </c>
      <c r="D339" s="1">
        <v>221940</v>
      </c>
    </row>
    <row r="340" spans="1:4" x14ac:dyDescent="0.3">
      <c r="A340" s="4">
        <v>5</v>
      </c>
      <c r="B340" s="1"/>
      <c r="C340" s="1"/>
      <c r="D340" s="1"/>
    </row>
    <row r="341" spans="1:4" x14ac:dyDescent="0.3">
      <c r="A341" s="5" t="s">
        <v>28</v>
      </c>
      <c r="B341" s="1">
        <v>757230</v>
      </c>
      <c r="C341" s="1">
        <v>226500</v>
      </c>
      <c r="D341" s="1">
        <v>983730</v>
      </c>
    </row>
    <row r="342" spans="1:4" x14ac:dyDescent="0.3">
      <c r="A342" s="5" t="s">
        <v>40</v>
      </c>
      <c r="B342" s="1"/>
      <c r="C342" s="1">
        <v>182190</v>
      </c>
      <c r="D342" s="1">
        <v>182190</v>
      </c>
    </row>
    <row r="343" spans="1:4" x14ac:dyDescent="0.3">
      <c r="A343" s="5" t="s">
        <v>43</v>
      </c>
      <c r="B343" s="1">
        <v>1405110</v>
      </c>
      <c r="C343" s="1">
        <v>525450</v>
      </c>
      <c r="D343" s="1">
        <v>1930560</v>
      </c>
    </row>
    <row r="344" spans="1:4" x14ac:dyDescent="0.3">
      <c r="A344" s="5" t="s">
        <v>47</v>
      </c>
      <c r="B344" s="1">
        <v>861930</v>
      </c>
      <c r="C344" s="1"/>
      <c r="D344" s="1">
        <v>861930</v>
      </c>
    </row>
    <row r="345" spans="1:4" x14ac:dyDescent="0.3">
      <c r="A345" s="5" t="s">
        <v>45</v>
      </c>
      <c r="B345" s="1">
        <v>766560</v>
      </c>
      <c r="C345" s="1">
        <v>716850</v>
      </c>
      <c r="D345" s="1">
        <v>1483410</v>
      </c>
    </row>
    <row r="346" spans="1:4" x14ac:dyDescent="0.3">
      <c r="A346" s="5" t="s">
        <v>42</v>
      </c>
      <c r="B346" s="1">
        <v>116580</v>
      </c>
      <c r="C346" s="1">
        <v>1393950</v>
      </c>
      <c r="D346" s="1">
        <v>1510530</v>
      </c>
    </row>
    <row r="347" spans="1:4" x14ac:dyDescent="0.3">
      <c r="A347" s="5" t="s">
        <v>34</v>
      </c>
      <c r="B347" s="1">
        <v>565290</v>
      </c>
      <c r="C347" s="1">
        <v>2080920</v>
      </c>
      <c r="D347" s="1">
        <v>2646210</v>
      </c>
    </row>
    <row r="348" spans="1:4" x14ac:dyDescent="0.3">
      <c r="A348" s="5" t="s">
        <v>38</v>
      </c>
      <c r="B348" s="1">
        <v>739200</v>
      </c>
      <c r="C348" s="1">
        <v>2542110</v>
      </c>
      <c r="D348" s="1">
        <v>3281310</v>
      </c>
    </row>
    <row r="349" spans="1:4" x14ac:dyDescent="0.3">
      <c r="A349" s="5" t="s">
        <v>46</v>
      </c>
      <c r="B349" s="1">
        <v>135480</v>
      </c>
      <c r="C349" s="1">
        <v>377220</v>
      </c>
      <c r="D349" s="1">
        <v>512700</v>
      </c>
    </row>
    <row r="350" spans="1:4" x14ac:dyDescent="0.3">
      <c r="A350" s="4" t="s">
        <v>64</v>
      </c>
      <c r="B350" s="1">
        <v>113946030</v>
      </c>
      <c r="C350" s="1">
        <v>172833240</v>
      </c>
      <c r="D350" s="1">
        <v>286779270</v>
      </c>
    </row>
    <row r="379" spans="1:5" x14ac:dyDescent="0.3">
      <c r="A379" s="3" t="s">
        <v>67</v>
      </c>
      <c r="B379" s="3" t="s">
        <v>65</v>
      </c>
    </row>
    <row r="380" spans="1:5" x14ac:dyDescent="0.3">
      <c r="A380" s="3" t="s">
        <v>63</v>
      </c>
      <c r="B380" t="s">
        <v>40</v>
      </c>
      <c r="C380" t="s">
        <v>33</v>
      </c>
      <c r="D380" t="s">
        <v>25</v>
      </c>
      <c r="E380" t="s">
        <v>64</v>
      </c>
    </row>
    <row r="381" spans="1:5" x14ac:dyDescent="0.3">
      <c r="A381" s="4">
        <v>1</v>
      </c>
      <c r="B381" s="1"/>
      <c r="C381" s="1"/>
      <c r="D381" s="1"/>
      <c r="E381" s="1"/>
    </row>
    <row r="382" spans="1:5" x14ac:dyDescent="0.3">
      <c r="A382" s="5" t="s">
        <v>27</v>
      </c>
      <c r="B382" s="1">
        <v>432750</v>
      </c>
      <c r="C382" s="1">
        <v>7826610</v>
      </c>
      <c r="D382" s="1">
        <v>3082680</v>
      </c>
      <c r="E382" s="1">
        <v>11342040</v>
      </c>
    </row>
    <row r="383" spans="1:5" x14ac:dyDescent="0.3">
      <c r="A383" s="5" t="s">
        <v>37</v>
      </c>
      <c r="B383" s="1">
        <v>678900</v>
      </c>
      <c r="C383" s="1">
        <v>14441310</v>
      </c>
      <c r="D383" s="1">
        <v>5047650</v>
      </c>
      <c r="E383" s="1">
        <v>20167860</v>
      </c>
    </row>
    <row r="384" spans="1:5" x14ac:dyDescent="0.3">
      <c r="A384" s="4">
        <v>2</v>
      </c>
      <c r="B384" s="1"/>
      <c r="C384" s="1"/>
      <c r="D384" s="1"/>
      <c r="E384" s="1"/>
    </row>
    <row r="385" spans="1:5" x14ac:dyDescent="0.3">
      <c r="A385" s="5" t="s">
        <v>27</v>
      </c>
      <c r="B385" s="1">
        <v>819240</v>
      </c>
      <c r="C385" s="1">
        <v>14809830</v>
      </c>
      <c r="D385" s="1">
        <v>7613940</v>
      </c>
      <c r="E385" s="1">
        <v>23243010</v>
      </c>
    </row>
    <row r="386" spans="1:5" x14ac:dyDescent="0.3">
      <c r="A386" s="5" t="s">
        <v>37</v>
      </c>
      <c r="B386" s="1">
        <v>1064100</v>
      </c>
      <c r="C386" s="1">
        <v>20487270</v>
      </c>
      <c r="D386" s="1">
        <v>10123380</v>
      </c>
      <c r="E386" s="1">
        <v>31674750</v>
      </c>
    </row>
    <row r="387" spans="1:5" x14ac:dyDescent="0.3">
      <c r="A387" s="4">
        <v>3</v>
      </c>
      <c r="B387" s="1"/>
      <c r="C387" s="1"/>
      <c r="D387" s="1"/>
      <c r="E387" s="1"/>
    </row>
    <row r="388" spans="1:5" x14ac:dyDescent="0.3">
      <c r="A388" s="5" t="s">
        <v>27</v>
      </c>
      <c r="B388" s="1">
        <v>2302050</v>
      </c>
      <c r="C388" s="1">
        <v>33817380</v>
      </c>
      <c r="D388" s="1">
        <v>12126510</v>
      </c>
      <c r="E388" s="1">
        <v>48245940</v>
      </c>
    </row>
    <row r="389" spans="1:5" x14ac:dyDescent="0.3">
      <c r="A389" s="5" t="s">
        <v>37</v>
      </c>
      <c r="B389" s="1">
        <v>2009250</v>
      </c>
      <c r="C389" s="1">
        <v>47120940</v>
      </c>
      <c r="D389" s="1">
        <v>18162060</v>
      </c>
      <c r="E389" s="1">
        <v>67292250</v>
      </c>
    </row>
    <row r="390" spans="1:5" x14ac:dyDescent="0.3">
      <c r="A390" s="4">
        <v>4</v>
      </c>
      <c r="B390" s="1"/>
      <c r="C390" s="1"/>
      <c r="D390" s="1"/>
      <c r="E390" s="1"/>
    </row>
    <row r="391" spans="1:5" x14ac:dyDescent="0.3">
      <c r="A391" s="5" t="s">
        <v>27</v>
      </c>
      <c r="B391" s="1">
        <v>1359600</v>
      </c>
      <c r="C391" s="1">
        <v>18117930</v>
      </c>
      <c r="D391" s="1">
        <v>6769050</v>
      </c>
      <c r="E391" s="1">
        <v>26246580</v>
      </c>
    </row>
    <row r="392" spans="1:5" x14ac:dyDescent="0.3">
      <c r="A392" s="5" t="s">
        <v>37</v>
      </c>
      <c r="B392" s="1">
        <v>1985580</v>
      </c>
      <c r="C392" s="1">
        <v>29850330</v>
      </c>
      <c r="D392" s="1">
        <v>17215950</v>
      </c>
      <c r="E392" s="1">
        <v>49051860</v>
      </c>
    </row>
    <row r="393" spans="1:5" x14ac:dyDescent="0.3">
      <c r="A393" s="4">
        <v>5</v>
      </c>
      <c r="B393" s="1"/>
      <c r="C393" s="1"/>
      <c r="D393" s="1"/>
      <c r="E393" s="1"/>
    </row>
    <row r="394" spans="1:5" x14ac:dyDescent="0.3">
      <c r="A394" s="5" t="s">
        <v>27</v>
      </c>
      <c r="B394" s="1">
        <v>67740</v>
      </c>
      <c r="C394" s="1">
        <v>3405240</v>
      </c>
      <c r="D394" s="1">
        <v>1395480</v>
      </c>
      <c r="E394" s="1">
        <v>4868460</v>
      </c>
    </row>
    <row r="395" spans="1:5" x14ac:dyDescent="0.3">
      <c r="A395" s="5" t="s">
        <v>37</v>
      </c>
      <c r="B395" s="1">
        <v>224730</v>
      </c>
      <c r="C395" s="1">
        <v>3826050</v>
      </c>
      <c r="D395" s="1">
        <v>595740</v>
      </c>
      <c r="E395" s="1">
        <v>4646520</v>
      </c>
    </row>
    <row r="396" spans="1:5" x14ac:dyDescent="0.3">
      <c r="A396" s="4" t="s">
        <v>64</v>
      </c>
      <c r="B396" s="1">
        <v>10943940</v>
      </c>
      <c r="C396" s="1">
        <v>193702890</v>
      </c>
      <c r="D396" s="1">
        <v>82132440</v>
      </c>
      <c r="E396" s="1">
        <v>286779270</v>
      </c>
    </row>
    <row r="418" spans="1:19" x14ac:dyDescent="0.3">
      <c r="A418" s="25"/>
      <c r="B418" s="25"/>
      <c r="C418" s="25"/>
      <c r="D418" s="25"/>
      <c r="E418" s="25"/>
      <c r="F418" s="25"/>
      <c r="G418" s="25"/>
      <c r="H418" s="25"/>
      <c r="I418" s="25"/>
      <c r="J418" s="25"/>
      <c r="K418" s="25"/>
      <c r="L418" s="25"/>
      <c r="M418" s="25"/>
      <c r="N418" s="25"/>
      <c r="O418" s="25"/>
      <c r="P418" s="25"/>
      <c r="Q418" s="25"/>
      <c r="R418" s="25"/>
      <c r="S418" s="25"/>
    </row>
    <row r="419" spans="1:19" x14ac:dyDescent="0.3">
      <c r="A419" s="25"/>
      <c r="B419" s="25"/>
      <c r="C419" s="25"/>
      <c r="D419" s="25"/>
      <c r="E419" s="25"/>
      <c r="F419" s="25"/>
      <c r="G419" s="25"/>
      <c r="H419" s="25"/>
      <c r="I419" s="25"/>
      <c r="J419" s="34"/>
      <c r="K419" s="34"/>
      <c r="L419" s="34"/>
      <c r="M419" s="34"/>
      <c r="N419" s="34"/>
      <c r="O419" s="34"/>
      <c r="P419" s="34"/>
      <c r="Q419" s="25"/>
      <c r="R419" s="25"/>
      <c r="S419" s="25"/>
    </row>
    <row r="420" spans="1:19" x14ac:dyDescent="0.3">
      <c r="A420" s="25"/>
      <c r="B420" s="25"/>
      <c r="C420" s="25"/>
      <c r="D420" s="25"/>
      <c r="E420" s="25"/>
      <c r="F420" s="25"/>
      <c r="G420" s="25"/>
      <c r="H420" s="25"/>
      <c r="I420" s="25"/>
      <c r="J420" s="34"/>
      <c r="K420" s="34"/>
      <c r="L420" s="34"/>
      <c r="M420" s="34"/>
      <c r="N420" s="34"/>
      <c r="O420" s="34"/>
      <c r="P420" s="34"/>
      <c r="Q420" s="25"/>
      <c r="R420" s="25"/>
      <c r="S420" s="25"/>
    </row>
    <row r="421" spans="1:19" x14ac:dyDescent="0.3">
      <c r="A421" s="25"/>
      <c r="B421" s="25"/>
      <c r="C421" s="25"/>
      <c r="D421" s="25"/>
      <c r="E421" s="25"/>
      <c r="F421" s="25"/>
      <c r="G421" s="25"/>
      <c r="H421" s="25"/>
      <c r="I421" s="25"/>
      <c r="J421" s="46"/>
      <c r="K421" s="47"/>
      <c r="L421" s="47"/>
      <c r="M421" s="47"/>
      <c r="N421" s="47"/>
      <c r="O421" s="47"/>
      <c r="P421" s="47"/>
      <c r="Q421" s="25"/>
      <c r="R421" s="25"/>
      <c r="S421" s="25"/>
    </row>
    <row r="422" spans="1:19" x14ac:dyDescent="0.3">
      <c r="A422" s="25"/>
      <c r="B422" s="25"/>
      <c r="C422" s="25"/>
      <c r="D422" s="25"/>
      <c r="E422" s="25"/>
      <c r="F422" s="25"/>
      <c r="G422" s="25"/>
      <c r="H422" s="25"/>
      <c r="I422" s="25"/>
      <c r="J422" s="46"/>
      <c r="K422" s="47"/>
      <c r="L422" s="47"/>
      <c r="M422" s="47"/>
      <c r="N422" s="47"/>
      <c r="O422" s="47"/>
      <c r="P422" s="47"/>
      <c r="Q422" s="25"/>
      <c r="R422" s="25"/>
      <c r="S422" s="25"/>
    </row>
    <row r="423" spans="1:19" x14ac:dyDescent="0.3">
      <c r="A423" s="25"/>
      <c r="B423" s="25"/>
      <c r="C423" s="25"/>
      <c r="D423" s="25"/>
      <c r="E423" s="25"/>
      <c r="F423" s="25"/>
      <c r="G423" s="25"/>
      <c r="H423" s="25"/>
      <c r="I423" s="25"/>
      <c r="J423" s="46"/>
      <c r="K423" s="47"/>
      <c r="L423" s="47"/>
      <c r="M423" s="47"/>
      <c r="N423" s="47"/>
      <c r="O423" s="47"/>
      <c r="P423" s="47"/>
      <c r="Q423" s="25"/>
      <c r="R423" s="25"/>
      <c r="S423" s="25"/>
    </row>
    <row r="424" spans="1:19" x14ac:dyDescent="0.3">
      <c r="A424" s="25"/>
      <c r="B424" s="25"/>
      <c r="C424" s="25"/>
      <c r="D424" s="25"/>
      <c r="E424" s="25"/>
      <c r="F424" s="25"/>
      <c r="G424" s="25"/>
      <c r="H424" s="25"/>
      <c r="I424" s="25"/>
      <c r="J424" s="46"/>
      <c r="K424" s="47"/>
      <c r="L424" s="47"/>
      <c r="M424" s="47"/>
      <c r="N424" s="47"/>
      <c r="O424" s="47"/>
      <c r="P424" s="47"/>
      <c r="Q424" s="25"/>
      <c r="R424" s="25"/>
      <c r="S424" s="25"/>
    </row>
    <row r="425" spans="1:19" x14ac:dyDescent="0.3">
      <c r="A425" s="25"/>
      <c r="B425" s="25"/>
      <c r="C425" s="25"/>
      <c r="D425" s="25"/>
      <c r="E425" s="25"/>
      <c r="F425" s="25"/>
      <c r="G425" s="25"/>
      <c r="H425" s="25"/>
      <c r="I425" s="25"/>
      <c r="J425" s="46"/>
      <c r="K425" s="47"/>
      <c r="L425" s="47"/>
      <c r="M425" s="47"/>
      <c r="N425" s="47"/>
      <c r="O425" s="47"/>
      <c r="P425" s="47"/>
      <c r="Q425" s="25"/>
      <c r="R425" s="25"/>
      <c r="S425" s="25"/>
    </row>
    <row r="426" spans="1:19" x14ac:dyDescent="0.3">
      <c r="A426" s="25"/>
      <c r="B426" s="25"/>
      <c r="C426" s="25"/>
      <c r="D426" s="25"/>
      <c r="E426" s="25"/>
      <c r="F426" s="25"/>
      <c r="G426" s="25"/>
      <c r="H426" s="25"/>
      <c r="I426" s="25"/>
      <c r="J426" s="46"/>
      <c r="K426" s="47"/>
      <c r="L426" s="47"/>
      <c r="M426" s="47"/>
      <c r="N426" s="47"/>
      <c r="O426" s="47"/>
      <c r="P426" s="47"/>
      <c r="Q426" s="25"/>
      <c r="R426" s="25"/>
      <c r="S426" s="25"/>
    </row>
    <row r="427" spans="1:19" x14ac:dyDescent="0.3">
      <c r="A427" s="25"/>
      <c r="B427" s="25"/>
      <c r="C427" s="25"/>
      <c r="D427" s="25"/>
      <c r="E427" s="25"/>
      <c r="F427" s="25"/>
      <c r="G427" s="25"/>
      <c r="H427" s="25"/>
      <c r="I427" s="25"/>
      <c r="J427" s="46"/>
      <c r="K427" s="47"/>
      <c r="L427" s="47"/>
      <c r="M427" s="47"/>
      <c r="N427" s="47"/>
      <c r="O427" s="47"/>
      <c r="P427" s="47"/>
      <c r="Q427" s="25"/>
      <c r="R427" s="25"/>
      <c r="S427" s="25"/>
    </row>
    <row r="428" spans="1:19" x14ac:dyDescent="0.3">
      <c r="A428" s="25"/>
      <c r="B428" s="25"/>
      <c r="C428" s="25"/>
      <c r="D428" s="25"/>
      <c r="E428" s="25"/>
      <c r="F428" s="25"/>
      <c r="G428" s="25"/>
      <c r="H428" s="25"/>
      <c r="I428" s="25"/>
      <c r="J428" s="46"/>
      <c r="K428" s="47"/>
      <c r="L428" s="47"/>
      <c r="M428" s="47"/>
      <c r="N428" s="47"/>
      <c r="O428" s="47"/>
      <c r="P428" s="47"/>
      <c r="Q428" s="25"/>
      <c r="R428" s="25"/>
      <c r="S428" s="25"/>
    </row>
    <row r="429" spans="1:19" x14ac:dyDescent="0.3">
      <c r="A429" s="25"/>
      <c r="B429" s="25"/>
      <c r="C429" s="25"/>
      <c r="D429" s="25"/>
      <c r="E429" s="25"/>
      <c r="F429" s="25"/>
      <c r="G429" s="25"/>
      <c r="H429" s="25"/>
      <c r="I429" s="25"/>
      <c r="J429" s="46"/>
      <c r="K429" s="47"/>
      <c r="L429" s="47"/>
      <c r="M429" s="47"/>
      <c r="N429" s="47"/>
      <c r="O429" s="47"/>
      <c r="P429" s="47"/>
      <c r="Q429" s="25"/>
      <c r="R429" s="25"/>
      <c r="S429" s="25"/>
    </row>
    <row r="430" spans="1:19" x14ac:dyDescent="0.3">
      <c r="A430" s="25"/>
      <c r="B430" s="25"/>
      <c r="C430" s="25"/>
      <c r="D430" s="25"/>
      <c r="E430" s="25"/>
      <c r="F430" s="25"/>
      <c r="G430" s="25"/>
      <c r="H430" s="25"/>
      <c r="I430" s="25"/>
      <c r="J430" s="48"/>
      <c r="K430" s="49"/>
      <c r="L430" s="49"/>
      <c r="M430" s="49"/>
      <c r="N430" s="49"/>
      <c r="O430" s="49"/>
      <c r="P430" s="49"/>
      <c r="Q430" s="25"/>
      <c r="R430" s="25"/>
      <c r="S430" s="25"/>
    </row>
    <row r="431" spans="1:19" x14ac:dyDescent="0.3">
      <c r="A431" s="25"/>
      <c r="B431" s="25"/>
      <c r="C431" s="25"/>
      <c r="D431" s="25"/>
      <c r="E431" s="25"/>
      <c r="F431" s="25"/>
      <c r="G431" s="25"/>
      <c r="H431" s="25"/>
      <c r="I431" s="25"/>
      <c r="J431" s="25"/>
      <c r="K431" s="25"/>
      <c r="L431" s="25"/>
      <c r="M431" s="25"/>
      <c r="N431" s="25"/>
      <c r="O431" s="25"/>
      <c r="P431" s="25"/>
      <c r="Q431" s="25"/>
      <c r="R431" s="25"/>
      <c r="S431" s="25"/>
    </row>
    <row r="432" spans="1:19" x14ac:dyDescent="0.3">
      <c r="A432" s="25"/>
      <c r="B432" s="25"/>
      <c r="C432" s="25"/>
      <c r="D432" s="25"/>
      <c r="E432" s="25"/>
      <c r="F432" s="25"/>
      <c r="G432" s="25"/>
      <c r="H432" s="25"/>
      <c r="I432" s="25"/>
      <c r="J432" s="25"/>
      <c r="K432" s="25"/>
      <c r="L432" s="25"/>
      <c r="M432" s="25"/>
      <c r="N432" s="25"/>
      <c r="O432" s="25"/>
      <c r="P432" s="25"/>
      <c r="Q432" s="25"/>
      <c r="R432" s="25"/>
      <c r="S432" s="25"/>
    </row>
    <row r="433" spans="1:19" x14ac:dyDescent="0.3">
      <c r="A433" s="25"/>
      <c r="B433" s="25"/>
      <c r="C433" s="25"/>
      <c r="D433" s="25"/>
      <c r="E433" s="25"/>
      <c r="F433" s="25"/>
      <c r="G433" s="25"/>
      <c r="H433" s="25"/>
      <c r="I433" s="25"/>
      <c r="J433" s="25"/>
      <c r="K433" s="25"/>
      <c r="L433" s="25"/>
      <c r="M433" s="25"/>
      <c r="N433" s="25"/>
      <c r="O433" s="25"/>
      <c r="P433" s="25"/>
      <c r="Q433" s="25"/>
      <c r="R433" s="25"/>
      <c r="S433" s="25"/>
    </row>
    <row r="434" spans="1:19" x14ac:dyDescent="0.3">
      <c r="A434" s="25"/>
      <c r="B434" s="25"/>
      <c r="C434" s="25"/>
      <c r="D434" s="25"/>
      <c r="E434" s="25"/>
      <c r="F434" s="25"/>
      <c r="G434" s="25"/>
      <c r="H434" s="25"/>
      <c r="I434" s="25"/>
      <c r="J434" s="25"/>
      <c r="K434" s="25"/>
      <c r="L434" s="25"/>
      <c r="M434" s="25"/>
      <c r="N434" s="25"/>
      <c r="O434" s="25"/>
      <c r="P434" s="25"/>
      <c r="Q434" s="25"/>
      <c r="R434" s="25"/>
      <c r="S434" s="25"/>
    </row>
    <row r="435" spans="1:19" x14ac:dyDescent="0.3">
      <c r="A435" s="25"/>
      <c r="B435" s="25"/>
      <c r="C435" s="25"/>
      <c r="D435" s="25"/>
      <c r="E435" s="25"/>
      <c r="F435" s="25"/>
      <c r="G435" s="25"/>
      <c r="H435" s="25"/>
      <c r="I435" s="25"/>
      <c r="J435" s="25"/>
      <c r="K435" s="25"/>
      <c r="L435" s="25"/>
      <c r="M435" s="25"/>
      <c r="N435" s="25"/>
      <c r="O435" s="25"/>
      <c r="P435" s="25"/>
      <c r="Q435" s="25"/>
      <c r="R435" s="25"/>
      <c r="S435" s="25"/>
    </row>
    <row r="436" spans="1:19" x14ac:dyDescent="0.3">
      <c r="A436" s="25"/>
      <c r="B436" s="25"/>
      <c r="C436" s="25"/>
      <c r="D436" s="25"/>
      <c r="E436" s="25"/>
      <c r="F436" s="25"/>
      <c r="G436" s="25"/>
      <c r="H436" s="25"/>
      <c r="I436" s="25"/>
      <c r="J436" s="25"/>
      <c r="K436" s="25"/>
      <c r="L436" s="25"/>
      <c r="M436" s="25"/>
      <c r="N436" s="25"/>
      <c r="O436" s="25"/>
      <c r="P436" s="25"/>
      <c r="Q436" s="25"/>
      <c r="R436" s="25"/>
      <c r="S436" s="25"/>
    </row>
    <row r="437" spans="1:19" x14ac:dyDescent="0.3">
      <c r="A437" s="25"/>
      <c r="B437" s="25"/>
      <c r="C437" s="25"/>
      <c r="D437" s="25"/>
      <c r="E437" s="25"/>
      <c r="F437" s="25"/>
      <c r="G437" s="25"/>
      <c r="H437" s="25"/>
      <c r="I437" s="25"/>
      <c r="J437" s="25"/>
      <c r="K437" s="25"/>
      <c r="L437" s="25"/>
      <c r="M437" s="25"/>
      <c r="N437" s="25"/>
      <c r="O437" s="25"/>
      <c r="P437" s="25"/>
      <c r="Q437" s="25"/>
      <c r="R437" s="25"/>
      <c r="S437" s="25"/>
    </row>
    <row r="438" spans="1:19" x14ac:dyDescent="0.3">
      <c r="A438" s="25"/>
      <c r="B438" s="25"/>
      <c r="C438" s="25"/>
      <c r="D438" s="25"/>
      <c r="E438" s="25"/>
      <c r="F438" s="25"/>
      <c r="G438" s="25"/>
      <c r="H438" s="25"/>
      <c r="I438" s="25"/>
      <c r="J438" s="25"/>
      <c r="K438" s="25"/>
      <c r="L438" s="25"/>
      <c r="M438" s="25"/>
      <c r="N438" s="25"/>
      <c r="O438" s="25"/>
      <c r="P438" s="25"/>
      <c r="Q438" s="25"/>
      <c r="R438" s="25"/>
      <c r="S438" s="25"/>
    </row>
    <row r="439" spans="1:19" x14ac:dyDescent="0.3">
      <c r="A439" s="25"/>
      <c r="B439" s="25"/>
      <c r="C439" s="25"/>
      <c r="D439" s="25"/>
      <c r="E439" s="25"/>
      <c r="F439" s="25"/>
      <c r="G439" s="25"/>
      <c r="H439" s="25"/>
      <c r="I439" s="25"/>
      <c r="J439" s="25"/>
      <c r="K439" s="25"/>
      <c r="L439" s="25"/>
      <c r="M439" s="25"/>
      <c r="N439" s="25"/>
      <c r="O439" s="25"/>
      <c r="P439" s="25"/>
      <c r="Q439" s="25"/>
      <c r="R439" s="25"/>
      <c r="S439" s="25"/>
    </row>
    <row r="440" spans="1:19" x14ac:dyDescent="0.3">
      <c r="A440" s="25"/>
      <c r="B440" s="25"/>
      <c r="C440" s="25"/>
      <c r="D440" s="25"/>
      <c r="E440" s="25"/>
      <c r="F440" s="25"/>
      <c r="G440" s="25"/>
      <c r="H440" s="25"/>
      <c r="I440" s="25"/>
      <c r="J440" s="25"/>
      <c r="K440" s="25"/>
      <c r="L440" s="25"/>
      <c r="M440" s="25"/>
      <c r="N440" s="25"/>
      <c r="O440" s="25"/>
      <c r="P440" s="25"/>
      <c r="Q440" s="25"/>
      <c r="R440" s="25"/>
      <c r="S440" s="25"/>
    </row>
    <row r="441" spans="1:19" x14ac:dyDescent="0.3">
      <c r="A441" s="25"/>
      <c r="B441" s="25"/>
      <c r="C441" s="25"/>
      <c r="D441" s="25"/>
      <c r="E441" s="25"/>
      <c r="F441" s="25"/>
      <c r="G441" s="25"/>
      <c r="H441" s="25"/>
      <c r="I441" s="25"/>
      <c r="J441" s="25"/>
      <c r="K441" s="25"/>
      <c r="L441" s="25"/>
      <c r="M441" s="25"/>
      <c r="N441" s="25"/>
      <c r="O441" s="25"/>
      <c r="P441" s="25"/>
      <c r="Q441" s="25"/>
      <c r="R441" s="25"/>
      <c r="S441" s="25"/>
    </row>
    <row r="442" spans="1:19" x14ac:dyDescent="0.3">
      <c r="A442" s="25"/>
      <c r="B442" s="25"/>
      <c r="C442" s="25"/>
      <c r="D442" s="25"/>
      <c r="E442" s="25"/>
      <c r="F442" s="25"/>
      <c r="G442" s="25"/>
      <c r="H442" s="25"/>
      <c r="I442" s="25"/>
      <c r="J442" s="25"/>
      <c r="K442" s="25"/>
      <c r="L442" s="25"/>
      <c r="M442" s="25"/>
      <c r="N442" s="25"/>
      <c r="O442" s="25"/>
      <c r="P442" s="25"/>
      <c r="Q442" s="25"/>
      <c r="R442" s="25"/>
      <c r="S442" s="25"/>
    </row>
    <row r="443" spans="1:19" x14ac:dyDescent="0.3">
      <c r="A443" s="25"/>
      <c r="B443" s="25"/>
      <c r="C443" s="25"/>
      <c r="D443" s="25"/>
      <c r="E443" s="25"/>
      <c r="F443" s="25"/>
      <c r="G443" s="25"/>
      <c r="H443" s="25"/>
      <c r="I443" s="25"/>
      <c r="J443" s="25"/>
      <c r="K443" s="25"/>
      <c r="L443" s="25"/>
      <c r="M443" s="25"/>
      <c r="N443" s="25"/>
      <c r="O443" s="25"/>
      <c r="P443" s="25"/>
      <c r="Q443" s="25"/>
      <c r="R443" s="25"/>
      <c r="S443" s="25"/>
    </row>
    <row r="444" spans="1:19" x14ac:dyDescent="0.3">
      <c r="A444" s="25"/>
      <c r="B444" s="25"/>
      <c r="C444" s="25"/>
      <c r="D444" s="25"/>
      <c r="E444" s="25"/>
      <c r="F444" s="25"/>
      <c r="G444" s="25"/>
      <c r="H444" s="25"/>
      <c r="I444" s="25"/>
      <c r="J444" s="25"/>
      <c r="K444" s="25"/>
      <c r="L444" s="25"/>
      <c r="M444" s="25"/>
      <c r="N444" s="25"/>
      <c r="O444" s="25"/>
      <c r="P444" s="25"/>
      <c r="Q444" s="25"/>
      <c r="R444" s="25"/>
      <c r="S444" s="25"/>
    </row>
    <row r="445" spans="1:19" x14ac:dyDescent="0.3">
      <c r="A445" s="25"/>
      <c r="B445" s="25"/>
      <c r="C445" s="25"/>
      <c r="D445" s="25"/>
      <c r="E445" s="25"/>
      <c r="F445" s="25"/>
      <c r="G445" s="25"/>
      <c r="H445" s="25"/>
      <c r="I445" s="25"/>
      <c r="J445" s="25"/>
      <c r="K445" s="25"/>
      <c r="L445" s="25"/>
      <c r="M445" s="25"/>
      <c r="N445" s="25"/>
      <c r="O445" s="25"/>
      <c r="P445" s="25"/>
      <c r="Q445" s="25"/>
      <c r="R445" s="25"/>
      <c r="S445" s="25"/>
    </row>
    <row r="446" spans="1:19" x14ac:dyDescent="0.3">
      <c r="A446" s="25"/>
      <c r="B446" s="25"/>
      <c r="C446" s="25"/>
      <c r="D446" s="25"/>
      <c r="E446" s="25"/>
      <c r="F446" s="25"/>
      <c r="G446" s="25"/>
      <c r="H446" s="25"/>
      <c r="I446" s="25"/>
      <c r="J446" s="25"/>
      <c r="K446" s="25"/>
      <c r="L446" s="25"/>
      <c r="M446" s="25"/>
      <c r="N446" s="25"/>
      <c r="O446" s="25"/>
      <c r="P446" s="25"/>
      <c r="Q446" s="25"/>
      <c r="R446" s="25"/>
      <c r="S446" s="25"/>
    </row>
    <row r="447" spans="1:19" x14ac:dyDescent="0.3">
      <c r="A447" s="25"/>
      <c r="B447" s="25"/>
      <c r="C447" s="25"/>
      <c r="D447" s="25"/>
      <c r="E447" s="25"/>
      <c r="F447" s="25"/>
      <c r="G447" s="25"/>
      <c r="H447" s="25"/>
      <c r="I447" s="25"/>
      <c r="J447" s="25"/>
      <c r="K447" s="25"/>
      <c r="L447" s="25"/>
      <c r="M447" s="25"/>
      <c r="N447" s="25"/>
      <c r="O447" s="25"/>
      <c r="P447" s="25"/>
      <c r="Q447" s="25"/>
      <c r="R447" s="25"/>
      <c r="S447" s="25"/>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FB999-6C9E-4455-826E-4EAF00E7E110}">
  <dimension ref="A1:N80"/>
  <sheetViews>
    <sheetView showGridLines="0" workbookViewId="0">
      <selection activeCell="O66" sqref="O66"/>
    </sheetView>
  </sheetViews>
  <sheetFormatPr defaultRowHeight="14.4" x14ac:dyDescent="0.3"/>
  <sheetData>
    <row r="1" spans="1:14" ht="36.6" x14ac:dyDescent="0.7">
      <c r="I1" s="53"/>
      <c r="J1" s="54" t="s">
        <v>197</v>
      </c>
      <c r="K1" s="54"/>
      <c r="L1" s="53"/>
      <c r="M1" s="53"/>
      <c r="N1" s="53"/>
    </row>
    <row r="5" spans="1:14" x14ac:dyDescent="0.3">
      <c r="A5" t="s">
        <v>198</v>
      </c>
      <c r="B5" t="s">
        <v>247</v>
      </c>
    </row>
    <row r="7" spans="1:14" x14ac:dyDescent="0.3">
      <c r="A7" t="s">
        <v>199</v>
      </c>
      <c r="B7" t="s">
        <v>248</v>
      </c>
    </row>
    <row r="9" spans="1:14" x14ac:dyDescent="0.3">
      <c r="A9" t="s">
        <v>200</v>
      </c>
      <c r="B9" t="s">
        <v>249</v>
      </c>
    </row>
    <row r="11" spans="1:14" x14ac:dyDescent="0.3">
      <c r="A11" t="s">
        <v>201</v>
      </c>
      <c r="B11" t="s">
        <v>250</v>
      </c>
    </row>
    <row r="13" spans="1:14" x14ac:dyDescent="0.3">
      <c r="A13" t="s">
        <v>202</v>
      </c>
      <c r="B13" t="s">
        <v>251</v>
      </c>
    </row>
    <row r="15" spans="1:14" x14ac:dyDescent="0.3">
      <c r="A15" t="s">
        <v>203</v>
      </c>
      <c r="B15" t="s">
        <v>253</v>
      </c>
    </row>
    <row r="17" spans="1:2" x14ac:dyDescent="0.3">
      <c r="A17" t="s">
        <v>204</v>
      </c>
      <c r="B17" t="s">
        <v>252</v>
      </c>
    </row>
    <row r="19" spans="1:2" x14ac:dyDescent="0.3">
      <c r="A19" t="s">
        <v>205</v>
      </c>
      <c r="B19" t="s">
        <v>255</v>
      </c>
    </row>
    <row r="21" spans="1:2" x14ac:dyDescent="0.3">
      <c r="A21" t="s">
        <v>206</v>
      </c>
      <c r="B21" t="s">
        <v>256</v>
      </c>
    </row>
    <row r="23" spans="1:2" x14ac:dyDescent="0.3">
      <c r="A23" t="s">
        <v>207</v>
      </c>
      <c r="B23" t="s">
        <v>257</v>
      </c>
    </row>
    <row r="25" spans="1:2" x14ac:dyDescent="0.3">
      <c r="A25" t="s">
        <v>208</v>
      </c>
      <c r="B25" t="s">
        <v>258</v>
      </c>
    </row>
    <row r="27" spans="1:2" x14ac:dyDescent="0.3">
      <c r="A27" t="s">
        <v>209</v>
      </c>
      <c r="B27" t="s">
        <v>216</v>
      </c>
    </row>
    <row r="29" spans="1:2" x14ac:dyDescent="0.3">
      <c r="A29" t="s">
        <v>210</v>
      </c>
      <c r="B29" t="s">
        <v>217</v>
      </c>
    </row>
    <row r="31" spans="1:2" x14ac:dyDescent="0.3">
      <c r="A31" t="s">
        <v>211</v>
      </c>
      <c r="B31" t="s">
        <v>218</v>
      </c>
    </row>
    <row r="33" spans="1:2" x14ac:dyDescent="0.3">
      <c r="A33" t="s">
        <v>212</v>
      </c>
      <c r="B33" t="s">
        <v>219</v>
      </c>
    </row>
    <row r="35" spans="1:2" x14ac:dyDescent="0.3">
      <c r="A35" t="s">
        <v>213</v>
      </c>
      <c r="B35" t="s">
        <v>220</v>
      </c>
    </row>
    <row r="37" spans="1:2" x14ac:dyDescent="0.3">
      <c r="A37" t="s">
        <v>214</v>
      </c>
      <c r="B37" t="s">
        <v>221</v>
      </c>
    </row>
    <row r="39" spans="1:2" x14ac:dyDescent="0.3">
      <c r="A39" t="s">
        <v>215</v>
      </c>
      <c r="B39" t="s">
        <v>222</v>
      </c>
    </row>
    <row r="41" spans="1:2" x14ac:dyDescent="0.3">
      <c r="A41" t="s">
        <v>223</v>
      </c>
      <c r="B41" t="s">
        <v>224</v>
      </c>
    </row>
    <row r="43" spans="1:2" x14ac:dyDescent="0.3">
      <c r="A43" t="s">
        <v>225</v>
      </c>
      <c r="B43" t="s">
        <v>226</v>
      </c>
    </row>
    <row r="45" spans="1:2" x14ac:dyDescent="0.3">
      <c r="A45" t="s">
        <v>227</v>
      </c>
      <c r="B45" t="s">
        <v>228</v>
      </c>
    </row>
    <row r="47" spans="1:2" x14ac:dyDescent="0.3">
      <c r="A47" t="s">
        <v>229</v>
      </c>
      <c r="B47" t="s">
        <v>230</v>
      </c>
    </row>
    <row r="49" spans="1:2" x14ac:dyDescent="0.3">
      <c r="A49" t="s">
        <v>231</v>
      </c>
      <c r="B49" t="s">
        <v>232</v>
      </c>
    </row>
    <row r="51" spans="1:2" x14ac:dyDescent="0.3">
      <c r="A51" t="s">
        <v>233</v>
      </c>
      <c r="B51" t="s">
        <v>234</v>
      </c>
    </row>
    <row r="53" spans="1:2" x14ac:dyDescent="0.3">
      <c r="A53" t="s">
        <v>235</v>
      </c>
      <c r="B53" t="s">
        <v>236</v>
      </c>
    </row>
    <row r="55" spans="1:2" x14ac:dyDescent="0.3">
      <c r="A55" t="s">
        <v>237</v>
      </c>
      <c r="B55" t="s">
        <v>238</v>
      </c>
    </row>
    <row r="57" spans="1:2" x14ac:dyDescent="0.3">
      <c r="A57" t="s">
        <v>239</v>
      </c>
      <c r="B57" t="s">
        <v>240</v>
      </c>
    </row>
    <row r="59" spans="1:2" x14ac:dyDescent="0.3">
      <c r="A59" t="s">
        <v>241</v>
      </c>
      <c r="B59" t="s">
        <v>242</v>
      </c>
    </row>
    <row r="61" spans="1:2" x14ac:dyDescent="0.3">
      <c r="A61" t="s">
        <v>243</v>
      </c>
      <c r="B61" t="s">
        <v>244</v>
      </c>
    </row>
    <row r="63" spans="1:2" x14ac:dyDescent="0.3">
      <c r="A63" t="s">
        <v>245</v>
      </c>
      <c r="B63" t="s">
        <v>246</v>
      </c>
    </row>
    <row r="66" spans="6:14" ht="259.2" x14ac:dyDescent="0.3">
      <c r="H66" s="58" t="s">
        <v>259</v>
      </c>
      <c r="I66" s="59"/>
      <c r="J66" s="60"/>
      <c r="K66" s="60"/>
      <c r="L66" s="60"/>
      <c r="M66" s="60"/>
      <c r="N66" s="61"/>
    </row>
    <row r="67" spans="6:14" x14ac:dyDescent="0.3">
      <c r="H67" s="58"/>
      <c r="I67" s="59"/>
      <c r="J67" s="60"/>
      <c r="K67" s="60"/>
      <c r="L67" s="60"/>
      <c r="M67" s="60"/>
      <c r="N67" s="61"/>
    </row>
    <row r="72" spans="6:14" x14ac:dyDescent="0.3">
      <c r="G72" s="16"/>
      <c r="H72" s="16"/>
      <c r="I72" s="16"/>
      <c r="J72" s="16"/>
      <c r="K72" s="16"/>
      <c r="L72" s="16"/>
      <c r="M72" s="16"/>
    </row>
    <row r="73" spans="6:14" x14ac:dyDescent="0.3">
      <c r="F73" s="57"/>
      <c r="G73" s="62"/>
      <c r="H73" s="63"/>
      <c r="I73" s="61"/>
      <c r="J73" s="61"/>
      <c r="K73" s="61"/>
      <c r="L73" s="61"/>
      <c r="M73" s="61"/>
      <c r="N73" s="61"/>
    </row>
    <row r="77" spans="6:14" x14ac:dyDescent="0.3">
      <c r="G77" s="56"/>
      <c r="H77" s="55"/>
    </row>
    <row r="80" spans="6:14" x14ac:dyDescent="0.3">
      <c r="G80" s="56"/>
      <c r="H80" s="55"/>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429"/>
  <sheetViews>
    <sheetView zoomScale="85" zoomScaleNormal="85" workbookViewId="0">
      <selection activeCell="H7" sqref="H7"/>
    </sheetView>
  </sheetViews>
  <sheetFormatPr defaultRowHeight="14.4" x14ac:dyDescent="0.3"/>
  <cols>
    <col min="2" max="2" width="17.77734375" customWidth="1"/>
    <col min="3" max="3" width="8.77734375" customWidth="1"/>
    <col min="4" max="4" width="14.33203125" customWidth="1"/>
    <col min="5" max="5" width="11.109375" customWidth="1"/>
    <col min="7" max="7" width="17.44140625" customWidth="1"/>
    <col min="8" max="8" width="22.33203125" customWidth="1"/>
    <col min="9" max="9" width="14.109375" customWidth="1"/>
    <col min="10" max="10" width="18.6640625" customWidth="1"/>
    <col min="11" max="11" width="18.21875" customWidth="1"/>
    <col min="12" max="12" width="19.5546875" customWidth="1"/>
    <col min="13" max="13" width="15.21875" customWidth="1"/>
    <col min="14" max="14" width="22.109375" customWidth="1"/>
    <col min="15" max="15" width="19.88671875" customWidth="1"/>
    <col min="16" max="16" width="15.21875" customWidth="1"/>
    <col min="17" max="17" width="21.21875" customWidth="1"/>
    <col min="18" max="18" width="18.33203125" customWidth="1"/>
    <col min="19" max="19" width="11.5546875" customWidth="1"/>
    <col min="20" max="20" width="22" customWidth="1"/>
  </cols>
  <sheetData>
    <row r="1" spans="1:23" x14ac:dyDescent="0.3">
      <c r="A1" t="s">
        <v>0</v>
      </c>
      <c r="B1" t="s">
        <v>4</v>
      </c>
      <c r="C1" t="s">
        <v>5</v>
      </c>
      <c r="D1" t="s">
        <v>7</v>
      </c>
      <c r="E1" t="s">
        <v>8</v>
      </c>
      <c r="F1" t="s">
        <v>10</v>
      </c>
      <c r="G1" t="s">
        <v>13</v>
      </c>
      <c r="H1" t="s">
        <v>15</v>
      </c>
      <c r="I1" t="s">
        <v>16</v>
      </c>
      <c r="J1" t="s">
        <v>17</v>
      </c>
      <c r="K1" t="s">
        <v>18</v>
      </c>
      <c r="L1" t="s">
        <v>19</v>
      </c>
      <c r="M1" t="s">
        <v>20</v>
      </c>
      <c r="N1" t="s">
        <v>21</v>
      </c>
      <c r="O1" t="s">
        <v>22</v>
      </c>
      <c r="P1" t="s">
        <v>2</v>
      </c>
      <c r="Q1" t="s">
        <v>3</v>
      </c>
      <c r="R1" t="s">
        <v>6</v>
      </c>
      <c r="S1" t="s">
        <v>12</v>
      </c>
      <c r="T1" t="s">
        <v>11</v>
      </c>
      <c r="U1" t="s">
        <v>9</v>
      </c>
      <c r="V1" t="s">
        <v>1</v>
      </c>
      <c r="W1" t="s">
        <v>14</v>
      </c>
    </row>
    <row r="2" spans="1:23" x14ac:dyDescent="0.3">
      <c r="A2">
        <v>51</v>
      </c>
      <c r="B2">
        <v>6</v>
      </c>
      <c r="C2">
        <v>2</v>
      </c>
      <c r="D2">
        <v>1</v>
      </c>
      <c r="E2">
        <v>1</v>
      </c>
      <c r="F2">
        <v>1</v>
      </c>
      <c r="G2">
        <v>131160</v>
      </c>
      <c r="H2">
        <v>11</v>
      </c>
      <c r="I2">
        <v>8</v>
      </c>
      <c r="J2">
        <v>0</v>
      </c>
      <c r="K2">
        <v>1</v>
      </c>
      <c r="L2">
        <v>6</v>
      </c>
      <c r="M2">
        <v>1</v>
      </c>
      <c r="N2">
        <v>0</v>
      </c>
      <c r="O2">
        <v>0</v>
      </c>
      <c r="P2" t="s">
        <v>24</v>
      </c>
      <c r="Q2" t="s">
        <v>25</v>
      </c>
      <c r="R2" t="s">
        <v>26</v>
      </c>
      <c r="S2" t="s">
        <v>29</v>
      </c>
      <c r="T2" t="s">
        <v>28</v>
      </c>
      <c r="U2" t="s">
        <v>27</v>
      </c>
      <c r="V2" t="s">
        <v>23</v>
      </c>
      <c r="W2" t="s">
        <v>30</v>
      </c>
    </row>
    <row r="3" spans="1:23" x14ac:dyDescent="0.3">
      <c r="A3">
        <v>31</v>
      </c>
      <c r="B3">
        <v>10</v>
      </c>
      <c r="C3">
        <v>1</v>
      </c>
      <c r="D3">
        <v>1</v>
      </c>
      <c r="E3">
        <v>2</v>
      </c>
      <c r="F3">
        <v>1</v>
      </c>
      <c r="G3">
        <v>41890</v>
      </c>
      <c r="H3">
        <v>23</v>
      </c>
      <c r="I3">
        <v>8</v>
      </c>
      <c r="J3">
        <v>1</v>
      </c>
      <c r="K3">
        <v>6</v>
      </c>
      <c r="L3">
        <v>3</v>
      </c>
      <c r="M3">
        <v>5</v>
      </c>
      <c r="N3">
        <v>1</v>
      </c>
      <c r="O3">
        <v>4</v>
      </c>
      <c r="P3" t="s">
        <v>32</v>
      </c>
      <c r="Q3" t="s">
        <v>33</v>
      </c>
      <c r="R3" t="s">
        <v>26</v>
      </c>
      <c r="S3" t="s">
        <v>35</v>
      </c>
      <c r="T3" t="s">
        <v>34</v>
      </c>
      <c r="U3" t="s">
        <v>27</v>
      </c>
      <c r="V3" t="s">
        <v>31</v>
      </c>
      <c r="W3" t="s">
        <v>30</v>
      </c>
    </row>
    <row r="4" spans="1:23" x14ac:dyDescent="0.3">
      <c r="A4">
        <v>32</v>
      </c>
      <c r="B4">
        <v>17</v>
      </c>
      <c r="C4">
        <v>4</v>
      </c>
      <c r="D4">
        <v>1</v>
      </c>
      <c r="E4">
        <v>3</v>
      </c>
      <c r="F4">
        <v>4</v>
      </c>
      <c r="G4">
        <v>193280</v>
      </c>
      <c r="H4">
        <v>15</v>
      </c>
      <c r="I4">
        <v>8</v>
      </c>
      <c r="J4">
        <v>3</v>
      </c>
      <c r="K4">
        <v>5</v>
      </c>
      <c r="L4">
        <v>2</v>
      </c>
      <c r="M4">
        <v>5</v>
      </c>
      <c r="N4">
        <v>0</v>
      </c>
      <c r="O4">
        <v>3</v>
      </c>
      <c r="P4" t="s">
        <v>32</v>
      </c>
      <c r="Q4" t="s">
        <v>33</v>
      </c>
      <c r="R4" t="s">
        <v>36</v>
      </c>
      <c r="S4" t="s">
        <v>29</v>
      </c>
      <c r="T4" t="s">
        <v>38</v>
      </c>
      <c r="U4" t="s">
        <v>37</v>
      </c>
      <c r="V4" t="s">
        <v>23</v>
      </c>
      <c r="W4" t="s">
        <v>30</v>
      </c>
    </row>
    <row r="5" spans="1:23" x14ac:dyDescent="0.3">
      <c r="A5">
        <v>38</v>
      </c>
      <c r="B5">
        <v>2</v>
      </c>
      <c r="C5">
        <v>5</v>
      </c>
      <c r="D5">
        <v>1</v>
      </c>
      <c r="E5">
        <v>4</v>
      </c>
      <c r="F5">
        <v>3</v>
      </c>
      <c r="G5">
        <v>83210</v>
      </c>
      <c r="H5">
        <v>11</v>
      </c>
      <c r="I5">
        <v>8</v>
      </c>
      <c r="J5">
        <v>3</v>
      </c>
      <c r="K5">
        <v>13</v>
      </c>
      <c r="L5">
        <v>5</v>
      </c>
      <c r="M5">
        <v>8</v>
      </c>
      <c r="N5">
        <v>7</v>
      </c>
      <c r="O5">
        <v>5</v>
      </c>
      <c r="P5" t="s">
        <v>39</v>
      </c>
      <c r="Q5" t="s">
        <v>33</v>
      </c>
      <c r="R5" t="s">
        <v>26</v>
      </c>
      <c r="S5" t="s">
        <v>29</v>
      </c>
      <c r="T5" t="s">
        <v>40</v>
      </c>
      <c r="U5" t="s">
        <v>37</v>
      </c>
      <c r="V5" t="s">
        <v>23</v>
      </c>
      <c r="W5" t="s">
        <v>30</v>
      </c>
    </row>
    <row r="6" spans="1:23" x14ac:dyDescent="0.3">
      <c r="A6">
        <v>32</v>
      </c>
      <c r="B6">
        <v>10</v>
      </c>
      <c r="C6">
        <v>1</v>
      </c>
      <c r="D6">
        <v>1</v>
      </c>
      <c r="E6">
        <v>5</v>
      </c>
      <c r="F6">
        <v>1</v>
      </c>
      <c r="G6">
        <v>23420</v>
      </c>
      <c r="H6">
        <v>12</v>
      </c>
      <c r="I6">
        <v>8</v>
      </c>
      <c r="J6">
        <v>2</v>
      </c>
      <c r="K6">
        <v>9</v>
      </c>
      <c r="L6">
        <v>2</v>
      </c>
      <c r="M6">
        <v>6</v>
      </c>
      <c r="N6">
        <v>0</v>
      </c>
      <c r="O6">
        <v>4</v>
      </c>
      <c r="P6" t="s">
        <v>24</v>
      </c>
      <c r="Q6" t="s">
        <v>33</v>
      </c>
      <c r="R6" t="s">
        <v>41</v>
      </c>
      <c r="S6" t="s">
        <v>35</v>
      </c>
      <c r="T6" t="s">
        <v>38</v>
      </c>
      <c r="U6" t="s">
        <v>37</v>
      </c>
      <c r="V6" t="s">
        <v>23</v>
      </c>
      <c r="W6" t="s">
        <v>30</v>
      </c>
    </row>
    <row r="7" spans="1:23" x14ac:dyDescent="0.3">
      <c r="A7">
        <v>46</v>
      </c>
      <c r="B7">
        <v>8</v>
      </c>
      <c r="C7">
        <v>3</v>
      </c>
      <c r="D7">
        <v>1</v>
      </c>
      <c r="E7">
        <v>6</v>
      </c>
      <c r="F7">
        <v>4</v>
      </c>
      <c r="G7">
        <v>40710</v>
      </c>
      <c r="H7">
        <v>13</v>
      </c>
      <c r="I7">
        <v>8</v>
      </c>
      <c r="J7">
        <v>0</v>
      </c>
      <c r="K7">
        <v>28</v>
      </c>
      <c r="L7">
        <v>5</v>
      </c>
      <c r="M7">
        <v>7</v>
      </c>
      <c r="N7">
        <v>7</v>
      </c>
      <c r="O7">
        <v>7</v>
      </c>
      <c r="P7" t="s">
        <v>24</v>
      </c>
      <c r="Q7" t="s">
        <v>33</v>
      </c>
      <c r="R7" t="s">
        <v>26</v>
      </c>
      <c r="S7" t="s">
        <v>29</v>
      </c>
      <c r="T7" t="s">
        <v>42</v>
      </c>
      <c r="U7" t="s">
        <v>27</v>
      </c>
      <c r="V7" t="s">
        <v>23</v>
      </c>
      <c r="W7" t="s">
        <v>30</v>
      </c>
    </row>
    <row r="8" spans="1:23" x14ac:dyDescent="0.3">
      <c r="A8">
        <v>28</v>
      </c>
      <c r="B8">
        <v>11</v>
      </c>
      <c r="C8">
        <v>2</v>
      </c>
      <c r="D8">
        <v>1</v>
      </c>
      <c r="E8">
        <v>7</v>
      </c>
      <c r="F8">
        <v>2</v>
      </c>
      <c r="G8">
        <v>58130</v>
      </c>
      <c r="H8">
        <v>20</v>
      </c>
      <c r="I8">
        <v>8</v>
      </c>
      <c r="J8">
        <v>1</v>
      </c>
      <c r="K8">
        <v>5</v>
      </c>
      <c r="L8">
        <v>2</v>
      </c>
      <c r="M8">
        <v>0</v>
      </c>
      <c r="N8">
        <v>0</v>
      </c>
      <c r="O8">
        <v>0</v>
      </c>
      <c r="P8" t="s">
        <v>24</v>
      </c>
      <c r="Q8" t="s">
        <v>33</v>
      </c>
      <c r="R8" t="s">
        <v>41</v>
      </c>
      <c r="S8" t="s">
        <v>35</v>
      </c>
      <c r="T8" t="s">
        <v>38</v>
      </c>
      <c r="U8" t="s">
        <v>37</v>
      </c>
      <c r="V8" t="s">
        <v>31</v>
      </c>
      <c r="W8" t="s">
        <v>30</v>
      </c>
    </row>
    <row r="9" spans="1:23" x14ac:dyDescent="0.3">
      <c r="A9">
        <v>29</v>
      </c>
      <c r="B9">
        <v>18</v>
      </c>
      <c r="C9">
        <v>3</v>
      </c>
      <c r="D9">
        <v>1</v>
      </c>
      <c r="E9">
        <v>8</v>
      </c>
      <c r="F9">
        <v>2</v>
      </c>
      <c r="G9">
        <v>31430</v>
      </c>
      <c r="H9">
        <v>22</v>
      </c>
      <c r="I9">
        <v>8</v>
      </c>
      <c r="J9">
        <v>3</v>
      </c>
      <c r="K9">
        <v>10</v>
      </c>
      <c r="L9">
        <v>2</v>
      </c>
      <c r="M9">
        <v>0</v>
      </c>
      <c r="N9">
        <v>0</v>
      </c>
      <c r="O9">
        <v>0</v>
      </c>
      <c r="P9" t="s">
        <v>24</v>
      </c>
      <c r="Q9" t="s">
        <v>33</v>
      </c>
      <c r="R9" t="s">
        <v>26</v>
      </c>
      <c r="S9" t="s">
        <v>29</v>
      </c>
      <c r="T9" t="s">
        <v>38</v>
      </c>
      <c r="U9" t="s">
        <v>37</v>
      </c>
      <c r="V9" t="s">
        <v>23</v>
      </c>
      <c r="W9" t="s">
        <v>30</v>
      </c>
    </row>
    <row r="10" spans="1:23" x14ac:dyDescent="0.3">
      <c r="A10">
        <v>31</v>
      </c>
      <c r="B10">
        <v>1</v>
      </c>
      <c r="C10">
        <v>3</v>
      </c>
      <c r="D10">
        <v>1</v>
      </c>
      <c r="E10">
        <v>9</v>
      </c>
      <c r="F10">
        <v>3</v>
      </c>
      <c r="G10">
        <v>20440</v>
      </c>
      <c r="H10">
        <v>21</v>
      </c>
      <c r="I10">
        <v>8</v>
      </c>
      <c r="J10">
        <v>0</v>
      </c>
      <c r="K10">
        <v>10</v>
      </c>
      <c r="L10">
        <v>2</v>
      </c>
      <c r="M10">
        <v>9</v>
      </c>
      <c r="N10">
        <v>7</v>
      </c>
      <c r="O10">
        <v>8</v>
      </c>
      <c r="P10" t="s">
        <v>24</v>
      </c>
      <c r="Q10" t="s">
        <v>33</v>
      </c>
      <c r="R10" t="s">
        <v>26</v>
      </c>
      <c r="S10" t="s">
        <v>29</v>
      </c>
      <c r="T10" t="s">
        <v>43</v>
      </c>
      <c r="U10" t="s">
        <v>37</v>
      </c>
      <c r="V10" t="s">
        <v>23</v>
      </c>
      <c r="W10" t="s">
        <v>30</v>
      </c>
    </row>
    <row r="11" spans="1:23" x14ac:dyDescent="0.3">
      <c r="A11">
        <v>25</v>
      </c>
      <c r="B11">
        <v>7</v>
      </c>
      <c r="C11">
        <v>4</v>
      </c>
      <c r="D11">
        <v>1</v>
      </c>
      <c r="E11">
        <v>10</v>
      </c>
      <c r="F11">
        <v>4</v>
      </c>
      <c r="G11">
        <v>134640</v>
      </c>
      <c r="H11">
        <v>13</v>
      </c>
      <c r="I11">
        <v>8</v>
      </c>
      <c r="J11">
        <v>1</v>
      </c>
      <c r="K11">
        <v>6</v>
      </c>
      <c r="L11">
        <v>2</v>
      </c>
      <c r="M11">
        <v>6</v>
      </c>
      <c r="N11">
        <v>1</v>
      </c>
      <c r="O11">
        <v>5</v>
      </c>
      <c r="P11" t="s">
        <v>39</v>
      </c>
      <c r="Q11" t="s">
        <v>33</v>
      </c>
      <c r="R11" t="s">
        <v>41</v>
      </c>
      <c r="S11" t="s">
        <v>44</v>
      </c>
      <c r="T11" t="s">
        <v>43</v>
      </c>
      <c r="U11" t="s">
        <v>27</v>
      </c>
      <c r="V11" t="s">
        <v>23</v>
      </c>
      <c r="W11" t="s">
        <v>30</v>
      </c>
    </row>
    <row r="12" spans="1:23" x14ac:dyDescent="0.3">
      <c r="A12">
        <v>45</v>
      </c>
      <c r="B12">
        <v>17</v>
      </c>
      <c r="C12">
        <v>2</v>
      </c>
      <c r="D12">
        <v>1</v>
      </c>
      <c r="E12">
        <v>11</v>
      </c>
      <c r="F12">
        <v>2</v>
      </c>
      <c r="G12">
        <v>79910</v>
      </c>
      <c r="H12">
        <v>13</v>
      </c>
      <c r="I12">
        <v>8</v>
      </c>
      <c r="J12">
        <v>2</v>
      </c>
      <c r="K12">
        <v>21</v>
      </c>
      <c r="L12">
        <v>2</v>
      </c>
      <c r="M12">
        <v>20</v>
      </c>
      <c r="N12">
        <v>4</v>
      </c>
      <c r="O12">
        <v>10</v>
      </c>
      <c r="P12" t="s">
        <v>24</v>
      </c>
      <c r="Q12" t="s">
        <v>33</v>
      </c>
      <c r="R12" t="s">
        <v>41</v>
      </c>
      <c r="S12" t="s">
        <v>29</v>
      </c>
      <c r="T12" t="s">
        <v>43</v>
      </c>
      <c r="U12" t="s">
        <v>37</v>
      </c>
      <c r="V12" t="s">
        <v>23</v>
      </c>
      <c r="W12" t="s">
        <v>30</v>
      </c>
    </row>
    <row r="13" spans="1:23" x14ac:dyDescent="0.3">
      <c r="A13">
        <v>36</v>
      </c>
      <c r="B13">
        <v>28</v>
      </c>
      <c r="C13">
        <v>1</v>
      </c>
      <c r="D13">
        <v>1</v>
      </c>
      <c r="E13">
        <v>12</v>
      </c>
      <c r="F13">
        <v>1</v>
      </c>
      <c r="G13">
        <v>33770</v>
      </c>
      <c r="H13">
        <v>12</v>
      </c>
      <c r="I13">
        <v>8</v>
      </c>
      <c r="J13">
        <v>2</v>
      </c>
      <c r="K13">
        <v>16</v>
      </c>
      <c r="L13">
        <v>2</v>
      </c>
      <c r="M13">
        <v>15</v>
      </c>
      <c r="N13">
        <v>10</v>
      </c>
      <c r="O13">
        <v>11</v>
      </c>
      <c r="P13" t="s">
        <v>24</v>
      </c>
      <c r="Q13" t="s">
        <v>33</v>
      </c>
      <c r="R13" t="s">
        <v>26</v>
      </c>
      <c r="S13" t="s">
        <v>29</v>
      </c>
      <c r="T13" t="s">
        <v>43</v>
      </c>
      <c r="U13" t="s">
        <v>37</v>
      </c>
      <c r="V13" t="s">
        <v>23</v>
      </c>
      <c r="W13" t="s">
        <v>30</v>
      </c>
    </row>
    <row r="14" spans="1:23" x14ac:dyDescent="0.3">
      <c r="A14">
        <v>55</v>
      </c>
      <c r="B14">
        <v>14</v>
      </c>
      <c r="C14">
        <v>4</v>
      </c>
      <c r="D14">
        <v>1</v>
      </c>
      <c r="E14">
        <v>13</v>
      </c>
      <c r="F14">
        <v>1</v>
      </c>
      <c r="G14">
        <v>55380</v>
      </c>
      <c r="H14">
        <v>17</v>
      </c>
      <c r="I14">
        <v>8</v>
      </c>
      <c r="J14">
        <v>0</v>
      </c>
      <c r="K14">
        <v>37</v>
      </c>
      <c r="L14">
        <v>2</v>
      </c>
      <c r="M14">
        <v>36</v>
      </c>
      <c r="N14">
        <v>4</v>
      </c>
      <c r="O14">
        <v>13</v>
      </c>
      <c r="P14" t="s">
        <v>24</v>
      </c>
      <c r="Q14" t="s">
        <v>33</v>
      </c>
      <c r="R14" t="s">
        <v>26</v>
      </c>
      <c r="S14" t="s">
        <v>35</v>
      </c>
      <c r="T14" t="s">
        <v>38</v>
      </c>
      <c r="U14" t="s">
        <v>27</v>
      </c>
      <c r="V14" t="s">
        <v>23</v>
      </c>
      <c r="W14" t="s">
        <v>30</v>
      </c>
    </row>
    <row r="15" spans="1:23" x14ac:dyDescent="0.3">
      <c r="A15">
        <v>47</v>
      </c>
      <c r="B15">
        <v>1</v>
      </c>
      <c r="C15">
        <v>1</v>
      </c>
      <c r="D15">
        <v>1</v>
      </c>
      <c r="E15">
        <v>14</v>
      </c>
      <c r="F15">
        <v>1</v>
      </c>
      <c r="G15">
        <v>57620</v>
      </c>
      <c r="H15">
        <v>11</v>
      </c>
      <c r="I15">
        <v>8</v>
      </c>
      <c r="J15">
        <v>2</v>
      </c>
      <c r="K15">
        <v>10</v>
      </c>
      <c r="L15">
        <v>4</v>
      </c>
      <c r="M15">
        <v>10</v>
      </c>
      <c r="N15">
        <v>9</v>
      </c>
      <c r="O15">
        <v>9</v>
      </c>
      <c r="P15" t="s">
        <v>39</v>
      </c>
      <c r="Q15" t="s">
        <v>33</v>
      </c>
      <c r="R15" t="s">
        <v>41</v>
      </c>
      <c r="S15" t="s">
        <v>29</v>
      </c>
      <c r="T15" t="s">
        <v>34</v>
      </c>
      <c r="U15" t="s">
        <v>37</v>
      </c>
      <c r="V15" t="s">
        <v>31</v>
      </c>
      <c r="W15" t="s">
        <v>30</v>
      </c>
    </row>
    <row r="16" spans="1:23" x14ac:dyDescent="0.3">
      <c r="A16">
        <v>28</v>
      </c>
      <c r="B16">
        <v>1</v>
      </c>
      <c r="C16">
        <v>3</v>
      </c>
      <c r="D16">
        <v>1</v>
      </c>
      <c r="E16">
        <v>15</v>
      </c>
      <c r="F16">
        <v>1</v>
      </c>
      <c r="G16">
        <v>25920</v>
      </c>
      <c r="H16">
        <v>14</v>
      </c>
      <c r="I16">
        <v>8</v>
      </c>
      <c r="J16">
        <v>0</v>
      </c>
      <c r="K16">
        <v>5</v>
      </c>
      <c r="L16">
        <v>2</v>
      </c>
      <c r="M16">
        <v>5</v>
      </c>
      <c r="N16">
        <v>0</v>
      </c>
      <c r="O16">
        <v>4</v>
      </c>
      <c r="P16" t="s">
        <v>24</v>
      </c>
      <c r="Q16" t="s">
        <v>33</v>
      </c>
      <c r="R16" t="s">
        <v>26</v>
      </c>
      <c r="S16" t="s">
        <v>29</v>
      </c>
      <c r="T16" t="s">
        <v>45</v>
      </c>
      <c r="U16" t="s">
        <v>37</v>
      </c>
      <c r="V16" t="s">
        <v>23</v>
      </c>
      <c r="W16" t="s">
        <v>30</v>
      </c>
    </row>
    <row r="17" spans="1:23" x14ac:dyDescent="0.3">
      <c r="A17">
        <v>37</v>
      </c>
      <c r="B17">
        <v>1</v>
      </c>
      <c r="C17">
        <v>3</v>
      </c>
      <c r="D17">
        <v>1</v>
      </c>
      <c r="E17">
        <v>16</v>
      </c>
      <c r="F17">
        <v>2</v>
      </c>
      <c r="G17">
        <v>53460</v>
      </c>
      <c r="H17">
        <v>11</v>
      </c>
      <c r="I17">
        <v>8</v>
      </c>
      <c r="J17">
        <v>0</v>
      </c>
      <c r="K17">
        <v>7</v>
      </c>
      <c r="L17">
        <v>2</v>
      </c>
      <c r="M17">
        <v>5</v>
      </c>
      <c r="N17">
        <v>0</v>
      </c>
      <c r="O17">
        <v>1</v>
      </c>
      <c r="P17" t="s">
        <v>24</v>
      </c>
      <c r="Q17" t="s">
        <v>33</v>
      </c>
      <c r="R17" t="s">
        <v>26</v>
      </c>
      <c r="S17" t="s">
        <v>29</v>
      </c>
      <c r="T17" t="s">
        <v>28</v>
      </c>
      <c r="U17" t="s">
        <v>37</v>
      </c>
      <c r="V17" t="s">
        <v>23</v>
      </c>
      <c r="W17" t="s">
        <v>30</v>
      </c>
    </row>
    <row r="18" spans="1:23" x14ac:dyDescent="0.3">
      <c r="A18">
        <v>21</v>
      </c>
      <c r="B18">
        <v>3</v>
      </c>
      <c r="C18">
        <v>2</v>
      </c>
      <c r="D18">
        <v>1</v>
      </c>
      <c r="E18">
        <v>17</v>
      </c>
      <c r="F18">
        <v>1</v>
      </c>
      <c r="G18">
        <v>42130</v>
      </c>
      <c r="H18">
        <v>12</v>
      </c>
      <c r="I18">
        <v>8</v>
      </c>
      <c r="J18">
        <v>3</v>
      </c>
      <c r="K18">
        <v>3</v>
      </c>
      <c r="L18">
        <v>3</v>
      </c>
      <c r="M18">
        <v>3</v>
      </c>
      <c r="N18">
        <v>1</v>
      </c>
      <c r="O18">
        <v>0</v>
      </c>
      <c r="P18" t="s">
        <v>24</v>
      </c>
      <c r="Q18" t="s">
        <v>33</v>
      </c>
      <c r="R18" t="s">
        <v>26</v>
      </c>
      <c r="S18" t="s">
        <v>35</v>
      </c>
      <c r="T18" t="s">
        <v>43</v>
      </c>
      <c r="U18" t="s">
        <v>37</v>
      </c>
      <c r="V18" t="s">
        <v>23</v>
      </c>
      <c r="W18" t="s">
        <v>30</v>
      </c>
    </row>
    <row r="19" spans="1:23" x14ac:dyDescent="0.3">
      <c r="A19">
        <v>37</v>
      </c>
      <c r="B19">
        <v>1</v>
      </c>
      <c r="C19">
        <v>3</v>
      </c>
      <c r="D19">
        <v>1</v>
      </c>
      <c r="E19">
        <v>18</v>
      </c>
      <c r="F19">
        <v>2</v>
      </c>
      <c r="G19">
        <v>41270</v>
      </c>
      <c r="H19">
        <v>13</v>
      </c>
      <c r="I19">
        <v>8</v>
      </c>
      <c r="J19">
        <v>1</v>
      </c>
      <c r="K19">
        <v>15</v>
      </c>
      <c r="L19">
        <v>2</v>
      </c>
      <c r="M19">
        <v>5</v>
      </c>
      <c r="N19">
        <v>0</v>
      </c>
      <c r="O19">
        <v>2</v>
      </c>
      <c r="P19" t="s">
        <v>39</v>
      </c>
      <c r="Q19" t="s">
        <v>33</v>
      </c>
      <c r="R19" t="s">
        <v>41</v>
      </c>
      <c r="S19" t="s">
        <v>44</v>
      </c>
      <c r="T19" t="s">
        <v>38</v>
      </c>
      <c r="U19" t="s">
        <v>37</v>
      </c>
      <c r="V19" t="s">
        <v>23</v>
      </c>
      <c r="W19" t="s">
        <v>30</v>
      </c>
    </row>
    <row r="20" spans="1:23" x14ac:dyDescent="0.3">
      <c r="A20">
        <v>35</v>
      </c>
      <c r="B20">
        <v>7</v>
      </c>
      <c r="C20">
        <v>4</v>
      </c>
      <c r="D20">
        <v>1</v>
      </c>
      <c r="E20">
        <v>19</v>
      </c>
      <c r="F20">
        <v>1</v>
      </c>
      <c r="G20">
        <v>24380</v>
      </c>
      <c r="H20">
        <v>16</v>
      </c>
      <c r="I20">
        <v>8</v>
      </c>
      <c r="J20">
        <v>0</v>
      </c>
      <c r="K20">
        <v>10</v>
      </c>
      <c r="L20">
        <v>5</v>
      </c>
      <c r="M20">
        <v>7</v>
      </c>
      <c r="N20">
        <v>6</v>
      </c>
      <c r="O20">
        <v>2</v>
      </c>
      <c r="P20" t="s">
        <v>24</v>
      </c>
      <c r="Q20" t="s">
        <v>25</v>
      </c>
      <c r="R20" t="s">
        <v>26</v>
      </c>
      <c r="S20" t="s">
        <v>44</v>
      </c>
      <c r="T20" t="s">
        <v>46</v>
      </c>
      <c r="U20" t="s">
        <v>37</v>
      </c>
      <c r="V20" t="s">
        <v>23</v>
      </c>
      <c r="W20" t="s">
        <v>30</v>
      </c>
    </row>
    <row r="21" spans="1:23" x14ac:dyDescent="0.3">
      <c r="A21">
        <v>38</v>
      </c>
      <c r="B21">
        <v>8</v>
      </c>
      <c r="C21">
        <v>3</v>
      </c>
      <c r="D21">
        <v>1</v>
      </c>
      <c r="E21">
        <v>20</v>
      </c>
      <c r="F21">
        <v>1</v>
      </c>
      <c r="G21">
        <v>68700</v>
      </c>
      <c r="H21">
        <v>11</v>
      </c>
      <c r="I21">
        <v>8</v>
      </c>
      <c r="J21">
        <v>1</v>
      </c>
      <c r="K21">
        <v>8</v>
      </c>
      <c r="L21">
        <v>5</v>
      </c>
      <c r="M21">
        <v>8</v>
      </c>
      <c r="N21">
        <v>7</v>
      </c>
      <c r="O21">
        <v>7</v>
      </c>
      <c r="P21" t="s">
        <v>24</v>
      </c>
      <c r="Q21" t="s">
        <v>33</v>
      </c>
      <c r="R21" t="s">
        <v>26</v>
      </c>
      <c r="S21" t="s">
        <v>44</v>
      </c>
      <c r="T21" t="s">
        <v>47</v>
      </c>
      <c r="U21" t="s">
        <v>27</v>
      </c>
      <c r="V21" t="s">
        <v>23</v>
      </c>
      <c r="W21" t="s">
        <v>30</v>
      </c>
    </row>
    <row r="22" spans="1:23" x14ac:dyDescent="0.3">
      <c r="A22">
        <v>26</v>
      </c>
      <c r="B22">
        <v>1</v>
      </c>
      <c r="C22">
        <v>4</v>
      </c>
      <c r="D22">
        <v>1</v>
      </c>
      <c r="E22">
        <v>21</v>
      </c>
      <c r="F22">
        <v>2</v>
      </c>
      <c r="G22">
        <v>104470</v>
      </c>
      <c r="H22">
        <v>18</v>
      </c>
      <c r="I22">
        <v>8</v>
      </c>
      <c r="J22">
        <v>0</v>
      </c>
      <c r="K22">
        <v>6</v>
      </c>
      <c r="L22">
        <v>3</v>
      </c>
      <c r="M22">
        <v>6</v>
      </c>
      <c r="N22">
        <v>1</v>
      </c>
      <c r="O22">
        <v>4</v>
      </c>
      <c r="P22" t="s">
        <v>32</v>
      </c>
      <c r="Q22" t="s">
        <v>33</v>
      </c>
      <c r="R22" t="s">
        <v>36</v>
      </c>
      <c r="S22" t="s">
        <v>44</v>
      </c>
      <c r="T22" t="s">
        <v>43</v>
      </c>
      <c r="U22" t="s">
        <v>37</v>
      </c>
      <c r="V22" t="s">
        <v>23</v>
      </c>
      <c r="W22" t="s">
        <v>30</v>
      </c>
    </row>
    <row r="23" spans="1:23" x14ac:dyDescent="0.3">
      <c r="A23">
        <v>50</v>
      </c>
      <c r="B23">
        <v>8</v>
      </c>
      <c r="C23">
        <v>4</v>
      </c>
      <c r="D23">
        <v>1</v>
      </c>
      <c r="E23">
        <v>22</v>
      </c>
      <c r="F23">
        <v>1</v>
      </c>
      <c r="G23">
        <v>96670</v>
      </c>
      <c r="H23">
        <v>23</v>
      </c>
      <c r="I23">
        <v>8</v>
      </c>
      <c r="J23">
        <v>0</v>
      </c>
      <c r="K23">
        <v>28</v>
      </c>
      <c r="L23">
        <v>2</v>
      </c>
      <c r="M23">
        <v>10</v>
      </c>
      <c r="N23">
        <v>1</v>
      </c>
      <c r="O23">
        <v>6</v>
      </c>
      <c r="P23" t="s">
        <v>24</v>
      </c>
      <c r="Q23" t="s">
        <v>25</v>
      </c>
      <c r="R23" t="s">
        <v>26</v>
      </c>
      <c r="S23" t="s">
        <v>44</v>
      </c>
      <c r="T23" t="s">
        <v>34</v>
      </c>
      <c r="U23" t="s">
        <v>37</v>
      </c>
      <c r="V23" t="s">
        <v>23</v>
      </c>
      <c r="W23" t="s">
        <v>30</v>
      </c>
    </row>
    <row r="24" spans="1:23" x14ac:dyDescent="0.3">
      <c r="A24">
        <v>53</v>
      </c>
      <c r="B24">
        <v>11</v>
      </c>
      <c r="C24">
        <v>4</v>
      </c>
      <c r="D24">
        <v>1</v>
      </c>
      <c r="E24">
        <v>23</v>
      </c>
      <c r="F24">
        <v>2</v>
      </c>
      <c r="G24">
        <v>21480</v>
      </c>
      <c r="H24">
        <v>11</v>
      </c>
      <c r="I24">
        <v>8</v>
      </c>
      <c r="J24">
        <v>0</v>
      </c>
      <c r="K24">
        <v>21</v>
      </c>
      <c r="L24">
        <v>2</v>
      </c>
      <c r="M24">
        <v>5</v>
      </c>
      <c r="N24">
        <v>1</v>
      </c>
      <c r="O24">
        <v>3</v>
      </c>
      <c r="P24" t="s">
        <v>24</v>
      </c>
      <c r="Q24" t="s">
        <v>33</v>
      </c>
      <c r="R24" t="s">
        <v>26</v>
      </c>
      <c r="S24" t="s">
        <v>29</v>
      </c>
      <c r="T24" t="s">
        <v>34</v>
      </c>
      <c r="U24" t="s">
        <v>27</v>
      </c>
      <c r="V24" t="s">
        <v>23</v>
      </c>
      <c r="W24" t="s">
        <v>30</v>
      </c>
    </row>
    <row r="25" spans="1:23" x14ac:dyDescent="0.3">
      <c r="A25">
        <v>42</v>
      </c>
      <c r="B25">
        <v>4</v>
      </c>
      <c r="C25">
        <v>4</v>
      </c>
      <c r="D25">
        <v>1</v>
      </c>
      <c r="E25">
        <v>24</v>
      </c>
      <c r="F25">
        <v>1</v>
      </c>
      <c r="G25">
        <v>89260</v>
      </c>
      <c r="H25">
        <v>14</v>
      </c>
      <c r="I25">
        <v>8</v>
      </c>
      <c r="J25">
        <v>0</v>
      </c>
      <c r="K25">
        <v>10</v>
      </c>
      <c r="L25">
        <v>4</v>
      </c>
      <c r="M25">
        <v>20</v>
      </c>
      <c r="N25">
        <v>11</v>
      </c>
      <c r="O25">
        <v>6</v>
      </c>
      <c r="P25" t="s">
        <v>24</v>
      </c>
      <c r="Q25" t="s">
        <v>33</v>
      </c>
      <c r="R25" t="s">
        <v>26</v>
      </c>
      <c r="S25" t="s">
        <v>29</v>
      </c>
      <c r="T25" t="s">
        <v>45</v>
      </c>
      <c r="U25" t="s">
        <v>37</v>
      </c>
      <c r="V25" t="s">
        <v>23</v>
      </c>
      <c r="W25" t="s">
        <v>30</v>
      </c>
    </row>
    <row r="26" spans="1:23" x14ac:dyDescent="0.3">
      <c r="A26">
        <v>29</v>
      </c>
      <c r="B26">
        <v>16</v>
      </c>
      <c r="C26">
        <v>4</v>
      </c>
      <c r="D26">
        <v>1</v>
      </c>
      <c r="E26">
        <v>25</v>
      </c>
      <c r="F26">
        <v>1</v>
      </c>
      <c r="G26">
        <v>65130</v>
      </c>
      <c r="H26">
        <v>11</v>
      </c>
      <c r="I26">
        <v>8</v>
      </c>
      <c r="J26">
        <v>1</v>
      </c>
      <c r="K26">
        <v>10</v>
      </c>
      <c r="L26">
        <v>2</v>
      </c>
      <c r="M26">
        <v>10</v>
      </c>
      <c r="N26">
        <v>0</v>
      </c>
      <c r="O26">
        <v>9</v>
      </c>
      <c r="P26" t="s">
        <v>32</v>
      </c>
      <c r="Q26" t="s">
        <v>33</v>
      </c>
      <c r="R26" t="s">
        <v>41</v>
      </c>
      <c r="S26" t="s">
        <v>35</v>
      </c>
      <c r="T26" t="s">
        <v>43</v>
      </c>
      <c r="U26" t="s">
        <v>37</v>
      </c>
      <c r="V26" t="s">
        <v>23</v>
      </c>
      <c r="W26" t="s">
        <v>30</v>
      </c>
    </row>
    <row r="27" spans="1:23" x14ac:dyDescent="0.3">
      <c r="A27">
        <v>55</v>
      </c>
      <c r="B27">
        <v>1</v>
      </c>
      <c r="C27">
        <v>4</v>
      </c>
      <c r="D27">
        <v>1</v>
      </c>
      <c r="E27">
        <v>26</v>
      </c>
      <c r="F27">
        <v>1</v>
      </c>
      <c r="G27">
        <v>67990</v>
      </c>
      <c r="H27">
        <v>11</v>
      </c>
      <c r="I27">
        <v>8</v>
      </c>
      <c r="J27">
        <v>0</v>
      </c>
      <c r="K27">
        <v>12</v>
      </c>
      <c r="L27">
        <v>2</v>
      </c>
      <c r="M27">
        <v>10</v>
      </c>
      <c r="N27">
        <v>0</v>
      </c>
      <c r="O27">
        <v>8</v>
      </c>
      <c r="P27" t="s">
        <v>24</v>
      </c>
      <c r="Q27" t="s">
        <v>33</v>
      </c>
      <c r="R27" t="s">
        <v>36</v>
      </c>
      <c r="S27" t="s">
        <v>29</v>
      </c>
      <c r="T27" t="s">
        <v>34</v>
      </c>
      <c r="U27" t="s">
        <v>27</v>
      </c>
      <c r="V27" t="s">
        <v>23</v>
      </c>
      <c r="W27" t="s">
        <v>30</v>
      </c>
    </row>
    <row r="28" spans="1:23" x14ac:dyDescent="0.3">
      <c r="A28">
        <v>26</v>
      </c>
      <c r="B28">
        <v>9</v>
      </c>
      <c r="C28">
        <v>3</v>
      </c>
      <c r="D28">
        <v>1</v>
      </c>
      <c r="E28">
        <v>27</v>
      </c>
      <c r="F28">
        <v>1</v>
      </c>
      <c r="G28">
        <v>162910</v>
      </c>
      <c r="H28">
        <v>22</v>
      </c>
      <c r="I28">
        <v>8</v>
      </c>
      <c r="J28">
        <v>0</v>
      </c>
      <c r="K28">
        <v>5</v>
      </c>
      <c r="L28">
        <v>3</v>
      </c>
      <c r="M28">
        <v>5</v>
      </c>
      <c r="N28">
        <v>3</v>
      </c>
      <c r="O28">
        <v>3</v>
      </c>
      <c r="P28" t="s">
        <v>32</v>
      </c>
      <c r="Q28" t="s">
        <v>33</v>
      </c>
      <c r="R28" t="s">
        <v>26</v>
      </c>
      <c r="S28" t="s">
        <v>29</v>
      </c>
      <c r="T28" t="s">
        <v>47</v>
      </c>
      <c r="U28" t="s">
        <v>27</v>
      </c>
      <c r="V28" t="s">
        <v>23</v>
      </c>
      <c r="W28" t="s">
        <v>30</v>
      </c>
    </row>
    <row r="29" spans="1:23" x14ac:dyDescent="0.3">
      <c r="A29">
        <v>37</v>
      </c>
      <c r="B29">
        <v>5</v>
      </c>
      <c r="C29">
        <v>1</v>
      </c>
      <c r="D29">
        <v>1</v>
      </c>
      <c r="E29">
        <v>28</v>
      </c>
      <c r="F29">
        <v>1</v>
      </c>
      <c r="G29">
        <v>27050</v>
      </c>
      <c r="H29">
        <v>11</v>
      </c>
      <c r="I29">
        <v>8</v>
      </c>
      <c r="J29">
        <v>0</v>
      </c>
      <c r="K29">
        <v>17</v>
      </c>
      <c r="L29">
        <v>2</v>
      </c>
      <c r="M29">
        <v>17</v>
      </c>
      <c r="N29">
        <v>5</v>
      </c>
      <c r="O29">
        <v>7</v>
      </c>
      <c r="P29" t="s">
        <v>24</v>
      </c>
      <c r="Q29" t="s">
        <v>25</v>
      </c>
      <c r="R29" t="s">
        <v>48</v>
      </c>
      <c r="S29" t="s">
        <v>35</v>
      </c>
      <c r="T29" t="s">
        <v>34</v>
      </c>
      <c r="U29" t="s">
        <v>37</v>
      </c>
      <c r="V29" t="s">
        <v>23</v>
      </c>
      <c r="W29" t="s">
        <v>30</v>
      </c>
    </row>
    <row r="30" spans="1:23" x14ac:dyDescent="0.3">
      <c r="A30">
        <v>44</v>
      </c>
      <c r="B30">
        <v>1</v>
      </c>
      <c r="C30">
        <v>2</v>
      </c>
      <c r="D30">
        <v>1</v>
      </c>
      <c r="E30">
        <v>29</v>
      </c>
      <c r="F30">
        <v>2</v>
      </c>
      <c r="G30">
        <v>103330</v>
      </c>
      <c r="H30">
        <v>14</v>
      </c>
      <c r="I30">
        <v>8</v>
      </c>
      <c r="J30">
        <v>1</v>
      </c>
      <c r="K30">
        <v>19</v>
      </c>
      <c r="L30">
        <v>2</v>
      </c>
      <c r="M30">
        <v>1</v>
      </c>
      <c r="N30">
        <v>0</v>
      </c>
      <c r="O30">
        <v>0</v>
      </c>
      <c r="P30" t="s">
        <v>32</v>
      </c>
      <c r="Q30" t="s">
        <v>33</v>
      </c>
      <c r="R30" t="s">
        <v>41</v>
      </c>
      <c r="S30" t="s">
        <v>44</v>
      </c>
      <c r="T30" t="s">
        <v>34</v>
      </c>
      <c r="U30" t="s">
        <v>37</v>
      </c>
      <c r="V30" t="s">
        <v>31</v>
      </c>
      <c r="W30" t="s">
        <v>30</v>
      </c>
    </row>
    <row r="31" spans="1:23" x14ac:dyDescent="0.3">
      <c r="A31">
        <v>38</v>
      </c>
      <c r="B31">
        <v>2</v>
      </c>
      <c r="C31">
        <v>3</v>
      </c>
      <c r="D31">
        <v>1</v>
      </c>
      <c r="E31">
        <v>30</v>
      </c>
      <c r="F31">
        <v>1</v>
      </c>
      <c r="G31">
        <v>44480</v>
      </c>
      <c r="H31">
        <v>12</v>
      </c>
      <c r="I31">
        <v>8</v>
      </c>
      <c r="J31">
        <v>0</v>
      </c>
      <c r="K31">
        <v>10</v>
      </c>
      <c r="L31">
        <v>3</v>
      </c>
      <c r="M31">
        <v>2</v>
      </c>
      <c r="N31">
        <v>1</v>
      </c>
      <c r="O31">
        <v>2</v>
      </c>
      <c r="P31" t="s">
        <v>24</v>
      </c>
      <c r="Q31" t="s">
        <v>25</v>
      </c>
      <c r="R31" t="s">
        <v>48</v>
      </c>
      <c r="S31" t="s">
        <v>44</v>
      </c>
      <c r="T31" t="s">
        <v>47</v>
      </c>
      <c r="U31" t="s">
        <v>27</v>
      </c>
      <c r="V31" t="s">
        <v>23</v>
      </c>
      <c r="W31" t="s">
        <v>30</v>
      </c>
    </row>
    <row r="32" spans="1:23" x14ac:dyDescent="0.3">
      <c r="A32">
        <v>26</v>
      </c>
      <c r="B32">
        <v>4</v>
      </c>
      <c r="C32">
        <v>3</v>
      </c>
      <c r="D32">
        <v>1</v>
      </c>
      <c r="E32">
        <v>31</v>
      </c>
      <c r="F32">
        <v>3</v>
      </c>
      <c r="G32">
        <v>68540</v>
      </c>
      <c r="H32">
        <v>11</v>
      </c>
      <c r="I32">
        <v>8</v>
      </c>
      <c r="J32">
        <v>0</v>
      </c>
      <c r="K32">
        <v>5</v>
      </c>
      <c r="L32">
        <v>5</v>
      </c>
      <c r="M32">
        <v>3</v>
      </c>
      <c r="N32">
        <v>0</v>
      </c>
      <c r="O32">
        <v>2</v>
      </c>
      <c r="P32" t="s">
        <v>24</v>
      </c>
      <c r="Q32" t="s">
        <v>33</v>
      </c>
      <c r="R32" t="s">
        <v>41</v>
      </c>
      <c r="S32" t="s">
        <v>44</v>
      </c>
      <c r="T32" t="s">
        <v>34</v>
      </c>
      <c r="U32" t="s">
        <v>37</v>
      </c>
      <c r="V32" t="s">
        <v>31</v>
      </c>
      <c r="W32" t="s">
        <v>30</v>
      </c>
    </row>
    <row r="33" spans="1:23" x14ac:dyDescent="0.3">
      <c r="A33">
        <v>28</v>
      </c>
      <c r="B33">
        <v>7</v>
      </c>
      <c r="C33">
        <v>3</v>
      </c>
      <c r="D33">
        <v>1</v>
      </c>
      <c r="E33">
        <v>32</v>
      </c>
      <c r="F33">
        <v>1</v>
      </c>
      <c r="G33">
        <v>96370</v>
      </c>
      <c r="H33">
        <v>13</v>
      </c>
      <c r="I33">
        <v>8</v>
      </c>
      <c r="J33">
        <v>0</v>
      </c>
      <c r="K33">
        <v>5</v>
      </c>
      <c r="L33">
        <v>6</v>
      </c>
      <c r="M33">
        <v>5</v>
      </c>
      <c r="N33">
        <v>0</v>
      </c>
      <c r="O33">
        <v>2</v>
      </c>
      <c r="P33" t="s">
        <v>24</v>
      </c>
      <c r="Q33" t="s">
        <v>33</v>
      </c>
      <c r="R33" t="s">
        <v>36</v>
      </c>
      <c r="S33" t="s">
        <v>35</v>
      </c>
      <c r="T33" t="s">
        <v>40</v>
      </c>
      <c r="U33" t="s">
        <v>37</v>
      </c>
      <c r="V33" t="s">
        <v>23</v>
      </c>
      <c r="W33" t="s">
        <v>30</v>
      </c>
    </row>
    <row r="34" spans="1:23" x14ac:dyDescent="0.3">
      <c r="A34">
        <v>49</v>
      </c>
      <c r="B34">
        <v>1</v>
      </c>
      <c r="C34">
        <v>1</v>
      </c>
      <c r="D34">
        <v>1</v>
      </c>
      <c r="E34">
        <v>33</v>
      </c>
      <c r="F34">
        <v>2</v>
      </c>
      <c r="G34">
        <v>35910</v>
      </c>
      <c r="H34">
        <v>13</v>
      </c>
      <c r="I34">
        <v>8</v>
      </c>
      <c r="J34">
        <v>0</v>
      </c>
      <c r="K34">
        <v>22</v>
      </c>
      <c r="L34">
        <v>2</v>
      </c>
      <c r="M34">
        <v>3</v>
      </c>
      <c r="N34">
        <v>1</v>
      </c>
      <c r="O34">
        <v>2</v>
      </c>
      <c r="P34" t="s">
        <v>32</v>
      </c>
      <c r="Q34" t="s">
        <v>33</v>
      </c>
      <c r="R34" t="s">
        <v>41</v>
      </c>
      <c r="S34" t="s">
        <v>35</v>
      </c>
      <c r="T34" t="s">
        <v>34</v>
      </c>
      <c r="U34" t="s">
        <v>27</v>
      </c>
      <c r="V34" t="s">
        <v>23</v>
      </c>
      <c r="W34" t="s">
        <v>30</v>
      </c>
    </row>
    <row r="35" spans="1:23" x14ac:dyDescent="0.3">
      <c r="A35">
        <v>36</v>
      </c>
      <c r="B35">
        <v>5</v>
      </c>
      <c r="C35">
        <v>3</v>
      </c>
      <c r="D35">
        <v>1</v>
      </c>
      <c r="E35">
        <v>34</v>
      </c>
      <c r="F35">
        <v>3</v>
      </c>
      <c r="G35">
        <v>54050</v>
      </c>
      <c r="H35">
        <v>14</v>
      </c>
      <c r="I35">
        <v>8</v>
      </c>
      <c r="J35">
        <v>0</v>
      </c>
      <c r="K35">
        <v>10</v>
      </c>
      <c r="L35">
        <v>2</v>
      </c>
      <c r="M35">
        <v>8</v>
      </c>
      <c r="N35">
        <v>7</v>
      </c>
      <c r="O35">
        <v>7</v>
      </c>
      <c r="P35" t="s">
        <v>24</v>
      </c>
      <c r="Q35" t="s">
        <v>25</v>
      </c>
      <c r="R35" t="s">
        <v>49</v>
      </c>
      <c r="S35" t="s">
        <v>35</v>
      </c>
      <c r="T35" t="s">
        <v>38</v>
      </c>
      <c r="U35" t="s">
        <v>37</v>
      </c>
      <c r="V35" t="s">
        <v>23</v>
      </c>
      <c r="W35" t="s">
        <v>30</v>
      </c>
    </row>
    <row r="36" spans="1:23" x14ac:dyDescent="0.3">
      <c r="A36">
        <v>31</v>
      </c>
      <c r="B36">
        <v>9</v>
      </c>
      <c r="C36">
        <v>4</v>
      </c>
      <c r="D36">
        <v>1</v>
      </c>
      <c r="E36">
        <v>35</v>
      </c>
      <c r="F36">
        <v>1</v>
      </c>
      <c r="G36">
        <v>46840</v>
      </c>
      <c r="H36">
        <v>16</v>
      </c>
      <c r="I36">
        <v>8</v>
      </c>
      <c r="J36">
        <v>1</v>
      </c>
      <c r="K36">
        <v>2</v>
      </c>
      <c r="L36">
        <v>4</v>
      </c>
      <c r="M36">
        <v>2</v>
      </c>
      <c r="N36">
        <v>2</v>
      </c>
      <c r="O36">
        <v>2</v>
      </c>
      <c r="P36" t="s">
        <v>32</v>
      </c>
      <c r="Q36" t="s">
        <v>33</v>
      </c>
      <c r="R36" t="s">
        <v>41</v>
      </c>
      <c r="S36" t="s">
        <v>44</v>
      </c>
      <c r="T36" t="s">
        <v>38</v>
      </c>
      <c r="U36" t="s">
        <v>37</v>
      </c>
      <c r="V36" t="s">
        <v>23</v>
      </c>
      <c r="W36" t="s">
        <v>30</v>
      </c>
    </row>
    <row r="37" spans="1:23" x14ac:dyDescent="0.3">
      <c r="A37">
        <v>26</v>
      </c>
      <c r="B37">
        <v>8</v>
      </c>
      <c r="C37">
        <v>3</v>
      </c>
      <c r="D37">
        <v>1</v>
      </c>
      <c r="E37">
        <v>36</v>
      </c>
      <c r="F37">
        <v>2</v>
      </c>
      <c r="G37">
        <v>157870</v>
      </c>
      <c r="H37">
        <v>12</v>
      </c>
      <c r="I37">
        <v>8</v>
      </c>
      <c r="J37">
        <v>2</v>
      </c>
      <c r="K37">
        <v>8</v>
      </c>
      <c r="L37">
        <v>5</v>
      </c>
      <c r="M37">
        <v>8</v>
      </c>
      <c r="N37">
        <v>7</v>
      </c>
      <c r="O37">
        <v>4</v>
      </c>
      <c r="P37" t="s">
        <v>24</v>
      </c>
      <c r="Q37" t="s">
        <v>33</v>
      </c>
      <c r="R37" t="s">
        <v>41</v>
      </c>
      <c r="S37" t="s">
        <v>35</v>
      </c>
      <c r="T37" t="s">
        <v>47</v>
      </c>
      <c r="U37" t="s">
        <v>37</v>
      </c>
      <c r="V37" t="s">
        <v>31</v>
      </c>
      <c r="W37" t="s">
        <v>30</v>
      </c>
    </row>
    <row r="38" spans="1:23" x14ac:dyDescent="0.3">
      <c r="A38">
        <v>37</v>
      </c>
      <c r="B38">
        <v>9</v>
      </c>
      <c r="C38">
        <v>1</v>
      </c>
      <c r="D38">
        <v>1</v>
      </c>
      <c r="E38">
        <v>37</v>
      </c>
      <c r="F38">
        <v>1</v>
      </c>
      <c r="G38">
        <v>15140</v>
      </c>
      <c r="H38">
        <v>14</v>
      </c>
      <c r="I38">
        <v>8</v>
      </c>
      <c r="J38">
        <v>0</v>
      </c>
      <c r="K38">
        <v>4</v>
      </c>
      <c r="L38">
        <v>3</v>
      </c>
      <c r="M38">
        <v>4</v>
      </c>
      <c r="N38">
        <v>1</v>
      </c>
      <c r="O38">
        <v>2</v>
      </c>
      <c r="P38" t="s">
        <v>32</v>
      </c>
      <c r="Q38" t="s">
        <v>25</v>
      </c>
      <c r="R38" t="s">
        <v>48</v>
      </c>
      <c r="S38" t="s">
        <v>29</v>
      </c>
      <c r="T38" t="s">
        <v>43</v>
      </c>
      <c r="U38" t="s">
        <v>37</v>
      </c>
      <c r="V38" t="s">
        <v>23</v>
      </c>
      <c r="W38" t="s">
        <v>30</v>
      </c>
    </row>
    <row r="39" spans="1:23" x14ac:dyDescent="0.3">
      <c r="A39">
        <v>42</v>
      </c>
      <c r="B39">
        <v>2</v>
      </c>
      <c r="C39">
        <v>2</v>
      </c>
      <c r="D39">
        <v>1</v>
      </c>
      <c r="E39">
        <v>38</v>
      </c>
      <c r="F39">
        <v>3</v>
      </c>
      <c r="G39">
        <v>29560</v>
      </c>
      <c r="H39">
        <v>13</v>
      </c>
      <c r="I39">
        <v>8</v>
      </c>
      <c r="J39">
        <v>0</v>
      </c>
      <c r="K39">
        <v>23</v>
      </c>
      <c r="L39">
        <v>2</v>
      </c>
      <c r="M39">
        <v>20</v>
      </c>
      <c r="N39">
        <v>4</v>
      </c>
      <c r="O39">
        <v>8</v>
      </c>
      <c r="P39" t="s">
        <v>32</v>
      </c>
      <c r="Q39" t="s">
        <v>25</v>
      </c>
      <c r="R39" t="s">
        <v>48</v>
      </c>
      <c r="S39" t="s">
        <v>29</v>
      </c>
      <c r="T39" t="s">
        <v>42</v>
      </c>
      <c r="U39" t="s">
        <v>37</v>
      </c>
      <c r="V39" t="s">
        <v>23</v>
      </c>
      <c r="W39" t="s">
        <v>30</v>
      </c>
    </row>
    <row r="40" spans="1:23" x14ac:dyDescent="0.3">
      <c r="A40">
        <v>18</v>
      </c>
      <c r="B40">
        <v>1</v>
      </c>
      <c r="C40">
        <v>4</v>
      </c>
      <c r="D40">
        <v>1</v>
      </c>
      <c r="E40">
        <v>39</v>
      </c>
      <c r="F40">
        <v>1</v>
      </c>
      <c r="G40">
        <v>23350</v>
      </c>
      <c r="H40">
        <v>14</v>
      </c>
      <c r="I40">
        <v>8</v>
      </c>
      <c r="J40">
        <v>2</v>
      </c>
      <c r="K40">
        <v>0</v>
      </c>
      <c r="L40">
        <v>3</v>
      </c>
      <c r="M40">
        <v>0</v>
      </c>
      <c r="N40">
        <v>0</v>
      </c>
      <c r="O40">
        <v>0</v>
      </c>
      <c r="P40" t="s">
        <v>24</v>
      </c>
      <c r="Q40" t="s">
        <v>33</v>
      </c>
      <c r="R40" t="s">
        <v>26</v>
      </c>
      <c r="S40" t="s">
        <v>35</v>
      </c>
      <c r="T40" t="s">
        <v>38</v>
      </c>
      <c r="U40" t="s">
        <v>37</v>
      </c>
      <c r="V40" t="s">
        <v>31</v>
      </c>
      <c r="W40" t="s">
        <v>30</v>
      </c>
    </row>
    <row r="41" spans="1:23" x14ac:dyDescent="0.3">
      <c r="A41">
        <v>35</v>
      </c>
      <c r="B41">
        <v>20</v>
      </c>
      <c r="C41">
        <v>2</v>
      </c>
      <c r="D41">
        <v>1</v>
      </c>
      <c r="E41">
        <v>40</v>
      </c>
      <c r="F41">
        <v>1</v>
      </c>
      <c r="G41">
        <v>51540</v>
      </c>
      <c r="H41">
        <v>19</v>
      </c>
      <c r="I41">
        <v>8</v>
      </c>
      <c r="J41">
        <v>0</v>
      </c>
      <c r="K41">
        <v>12</v>
      </c>
      <c r="L41">
        <v>2</v>
      </c>
      <c r="M41">
        <v>11</v>
      </c>
      <c r="N41">
        <v>6</v>
      </c>
      <c r="O41">
        <v>9</v>
      </c>
      <c r="P41" t="s">
        <v>24</v>
      </c>
      <c r="Q41" t="s">
        <v>25</v>
      </c>
      <c r="R41" t="s">
        <v>26</v>
      </c>
      <c r="S41" t="s">
        <v>29</v>
      </c>
      <c r="T41" t="s">
        <v>43</v>
      </c>
      <c r="U41" t="s">
        <v>37</v>
      </c>
      <c r="V41" t="s">
        <v>23</v>
      </c>
      <c r="W41" t="s">
        <v>30</v>
      </c>
    </row>
    <row r="42" spans="1:23" x14ac:dyDescent="0.3">
      <c r="A42">
        <v>36</v>
      </c>
      <c r="B42">
        <v>8</v>
      </c>
      <c r="C42">
        <v>3</v>
      </c>
      <c r="D42">
        <v>1</v>
      </c>
      <c r="E42">
        <v>41</v>
      </c>
      <c r="F42">
        <v>3</v>
      </c>
      <c r="G42">
        <v>69620</v>
      </c>
      <c r="H42">
        <v>12</v>
      </c>
      <c r="I42">
        <v>8</v>
      </c>
      <c r="J42">
        <v>2</v>
      </c>
      <c r="K42">
        <v>4</v>
      </c>
      <c r="L42">
        <v>2</v>
      </c>
      <c r="M42">
        <v>1</v>
      </c>
      <c r="N42">
        <v>0</v>
      </c>
      <c r="O42">
        <v>0</v>
      </c>
      <c r="P42" t="s">
        <v>32</v>
      </c>
      <c r="Q42" t="s">
        <v>33</v>
      </c>
      <c r="R42" t="s">
        <v>36</v>
      </c>
      <c r="S42" t="s">
        <v>29</v>
      </c>
      <c r="T42" t="s">
        <v>38</v>
      </c>
      <c r="U42" t="s">
        <v>27</v>
      </c>
      <c r="V42" t="s">
        <v>23</v>
      </c>
      <c r="W42" t="s">
        <v>30</v>
      </c>
    </row>
    <row r="43" spans="1:23" x14ac:dyDescent="0.3">
      <c r="A43">
        <v>51</v>
      </c>
      <c r="B43">
        <v>2</v>
      </c>
      <c r="C43">
        <v>3</v>
      </c>
      <c r="D43">
        <v>1</v>
      </c>
      <c r="E43">
        <v>42</v>
      </c>
      <c r="F43">
        <v>2</v>
      </c>
      <c r="G43">
        <v>56750</v>
      </c>
      <c r="H43">
        <v>13</v>
      </c>
      <c r="I43">
        <v>8</v>
      </c>
      <c r="J43">
        <v>0</v>
      </c>
      <c r="K43">
        <v>13</v>
      </c>
      <c r="L43">
        <v>2</v>
      </c>
      <c r="M43">
        <v>4</v>
      </c>
      <c r="N43">
        <v>1</v>
      </c>
      <c r="O43">
        <v>2</v>
      </c>
      <c r="P43" t="s">
        <v>24</v>
      </c>
      <c r="Q43" t="s">
        <v>33</v>
      </c>
      <c r="R43" t="s">
        <v>26</v>
      </c>
      <c r="S43" t="s">
        <v>44</v>
      </c>
      <c r="T43" t="s">
        <v>43</v>
      </c>
      <c r="U43" t="s">
        <v>37</v>
      </c>
      <c r="V43" t="s">
        <v>23</v>
      </c>
      <c r="W43" t="s">
        <v>30</v>
      </c>
    </row>
    <row r="44" spans="1:23" x14ac:dyDescent="0.3">
      <c r="A44">
        <v>41</v>
      </c>
      <c r="B44">
        <v>29</v>
      </c>
      <c r="C44">
        <v>1</v>
      </c>
      <c r="D44">
        <v>1</v>
      </c>
      <c r="E44">
        <v>43</v>
      </c>
      <c r="F44">
        <v>1</v>
      </c>
      <c r="G44">
        <v>23790</v>
      </c>
      <c r="H44">
        <v>12</v>
      </c>
      <c r="I44">
        <v>8</v>
      </c>
      <c r="J44">
        <v>0</v>
      </c>
      <c r="K44">
        <v>22</v>
      </c>
      <c r="L44">
        <v>6</v>
      </c>
      <c r="M44">
        <v>22</v>
      </c>
      <c r="N44">
        <v>0</v>
      </c>
      <c r="O44">
        <v>4</v>
      </c>
      <c r="P44" t="s">
        <v>24</v>
      </c>
      <c r="Q44" t="s">
        <v>33</v>
      </c>
      <c r="R44" t="s">
        <v>26</v>
      </c>
      <c r="S44" t="s">
        <v>35</v>
      </c>
      <c r="T44" t="s">
        <v>43</v>
      </c>
      <c r="U44" t="s">
        <v>37</v>
      </c>
      <c r="V44" t="s">
        <v>23</v>
      </c>
      <c r="W44" t="s">
        <v>30</v>
      </c>
    </row>
    <row r="45" spans="1:23" x14ac:dyDescent="0.3">
      <c r="A45">
        <v>18</v>
      </c>
      <c r="B45">
        <v>7</v>
      </c>
      <c r="C45">
        <v>3</v>
      </c>
      <c r="D45">
        <v>1</v>
      </c>
      <c r="E45">
        <v>44</v>
      </c>
      <c r="F45">
        <v>1</v>
      </c>
      <c r="G45">
        <v>38120</v>
      </c>
      <c r="H45">
        <v>15</v>
      </c>
      <c r="I45">
        <v>8</v>
      </c>
      <c r="J45">
        <v>0</v>
      </c>
      <c r="K45">
        <v>0</v>
      </c>
      <c r="L45">
        <v>3</v>
      </c>
      <c r="M45">
        <v>0</v>
      </c>
      <c r="N45">
        <v>0</v>
      </c>
      <c r="O45">
        <v>0</v>
      </c>
      <c r="P45" t="s">
        <v>24</v>
      </c>
      <c r="Q45" t="s">
        <v>25</v>
      </c>
      <c r="R45" t="s">
        <v>26</v>
      </c>
      <c r="S45" t="s">
        <v>35</v>
      </c>
      <c r="T45" t="s">
        <v>34</v>
      </c>
      <c r="U45" t="s">
        <v>37</v>
      </c>
      <c r="V45" t="s">
        <v>23</v>
      </c>
      <c r="W45" t="s">
        <v>30</v>
      </c>
    </row>
    <row r="46" spans="1:23" x14ac:dyDescent="0.3">
      <c r="A46">
        <v>28</v>
      </c>
      <c r="B46">
        <v>9</v>
      </c>
      <c r="C46">
        <v>3</v>
      </c>
      <c r="D46">
        <v>1</v>
      </c>
      <c r="E46">
        <v>45</v>
      </c>
      <c r="F46">
        <v>1</v>
      </c>
      <c r="G46">
        <v>46480</v>
      </c>
      <c r="H46">
        <v>23</v>
      </c>
      <c r="I46">
        <v>8</v>
      </c>
      <c r="J46">
        <v>2</v>
      </c>
      <c r="K46">
        <v>9</v>
      </c>
      <c r="L46">
        <v>2</v>
      </c>
      <c r="M46">
        <v>8</v>
      </c>
      <c r="N46">
        <v>0</v>
      </c>
      <c r="O46">
        <v>7</v>
      </c>
      <c r="P46" t="s">
        <v>24</v>
      </c>
      <c r="Q46" t="s">
        <v>33</v>
      </c>
      <c r="R46" t="s">
        <v>41</v>
      </c>
      <c r="S46" t="s">
        <v>35</v>
      </c>
      <c r="T46" t="s">
        <v>46</v>
      </c>
      <c r="U46" t="s">
        <v>37</v>
      </c>
      <c r="V46" t="s">
        <v>23</v>
      </c>
      <c r="W46" t="s">
        <v>30</v>
      </c>
    </row>
    <row r="47" spans="1:23" x14ac:dyDescent="0.3">
      <c r="A47">
        <v>31</v>
      </c>
      <c r="B47">
        <v>8</v>
      </c>
      <c r="C47">
        <v>1</v>
      </c>
      <c r="D47">
        <v>1</v>
      </c>
      <c r="E47">
        <v>46</v>
      </c>
      <c r="F47">
        <v>1</v>
      </c>
      <c r="G47">
        <v>29360</v>
      </c>
      <c r="H47">
        <v>12</v>
      </c>
      <c r="I47">
        <v>8</v>
      </c>
      <c r="J47">
        <v>1</v>
      </c>
      <c r="K47">
        <v>10</v>
      </c>
      <c r="L47">
        <v>2</v>
      </c>
      <c r="M47">
        <v>8</v>
      </c>
      <c r="N47">
        <v>7</v>
      </c>
      <c r="O47">
        <v>7</v>
      </c>
      <c r="P47" t="s">
        <v>24</v>
      </c>
      <c r="Q47" t="s">
        <v>33</v>
      </c>
      <c r="R47" t="s">
        <v>49</v>
      </c>
      <c r="S47" t="s">
        <v>29</v>
      </c>
      <c r="T47" t="s">
        <v>45</v>
      </c>
      <c r="U47" t="s">
        <v>37</v>
      </c>
      <c r="V47" t="s">
        <v>23</v>
      </c>
      <c r="W47" t="s">
        <v>30</v>
      </c>
    </row>
    <row r="48" spans="1:23" x14ac:dyDescent="0.3">
      <c r="A48">
        <v>39</v>
      </c>
      <c r="B48">
        <v>5</v>
      </c>
      <c r="C48">
        <v>4</v>
      </c>
      <c r="D48">
        <v>1</v>
      </c>
      <c r="E48">
        <v>47</v>
      </c>
      <c r="F48">
        <v>2</v>
      </c>
      <c r="G48">
        <v>21050</v>
      </c>
      <c r="H48">
        <v>20</v>
      </c>
      <c r="I48">
        <v>8</v>
      </c>
      <c r="J48">
        <v>0</v>
      </c>
      <c r="K48">
        <v>19</v>
      </c>
      <c r="L48">
        <v>3</v>
      </c>
      <c r="M48">
        <v>18</v>
      </c>
      <c r="N48">
        <v>3</v>
      </c>
      <c r="O48">
        <v>7</v>
      </c>
      <c r="P48" t="s">
        <v>24</v>
      </c>
      <c r="Q48" t="s">
        <v>25</v>
      </c>
      <c r="R48" t="s">
        <v>48</v>
      </c>
      <c r="S48" t="s">
        <v>44</v>
      </c>
      <c r="T48" t="s">
        <v>40</v>
      </c>
      <c r="U48" t="s">
        <v>27</v>
      </c>
      <c r="V48" t="s">
        <v>23</v>
      </c>
      <c r="W48" t="s">
        <v>30</v>
      </c>
    </row>
    <row r="49" spans="1:23" x14ac:dyDescent="0.3">
      <c r="A49">
        <v>36</v>
      </c>
      <c r="B49">
        <v>5</v>
      </c>
      <c r="C49">
        <v>4</v>
      </c>
      <c r="D49">
        <v>1</v>
      </c>
      <c r="E49">
        <v>48</v>
      </c>
      <c r="F49">
        <v>1</v>
      </c>
      <c r="G49">
        <v>85780</v>
      </c>
      <c r="H49">
        <v>21</v>
      </c>
      <c r="I49">
        <v>8</v>
      </c>
      <c r="J49">
        <v>0</v>
      </c>
      <c r="K49">
        <v>11</v>
      </c>
      <c r="L49">
        <v>4</v>
      </c>
      <c r="M49">
        <v>9</v>
      </c>
      <c r="N49">
        <v>0</v>
      </c>
      <c r="O49">
        <v>8</v>
      </c>
      <c r="P49" t="s">
        <v>39</v>
      </c>
      <c r="Q49" t="s">
        <v>33</v>
      </c>
      <c r="R49" t="s">
        <v>26</v>
      </c>
      <c r="S49" t="s">
        <v>29</v>
      </c>
      <c r="T49" t="s">
        <v>38</v>
      </c>
      <c r="U49" t="s">
        <v>37</v>
      </c>
      <c r="V49" t="s">
        <v>23</v>
      </c>
      <c r="W49" t="s">
        <v>30</v>
      </c>
    </row>
    <row r="50" spans="1:23" x14ac:dyDescent="0.3">
      <c r="A50">
        <v>32</v>
      </c>
      <c r="B50">
        <v>2</v>
      </c>
      <c r="C50">
        <v>3</v>
      </c>
      <c r="D50">
        <v>1</v>
      </c>
      <c r="E50">
        <v>49</v>
      </c>
      <c r="F50">
        <v>2</v>
      </c>
      <c r="G50">
        <v>27060</v>
      </c>
      <c r="H50">
        <v>21</v>
      </c>
      <c r="I50">
        <v>8</v>
      </c>
      <c r="J50">
        <v>1</v>
      </c>
      <c r="K50">
        <v>13</v>
      </c>
      <c r="L50">
        <v>4</v>
      </c>
      <c r="M50">
        <v>13</v>
      </c>
      <c r="N50">
        <v>4</v>
      </c>
      <c r="O50">
        <v>8</v>
      </c>
      <c r="P50" t="s">
        <v>24</v>
      </c>
      <c r="Q50" t="s">
        <v>25</v>
      </c>
      <c r="R50" t="s">
        <v>48</v>
      </c>
      <c r="S50" t="s">
        <v>29</v>
      </c>
      <c r="T50" t="s">
        <v>43</v>
      </c>
      <c r="U50" t="s">
        <v>37</v>
      </c>
      <c r="V50" t="s">
        <v>23</v>
      </c>
      <c r="W50" t="s">
        <v>30</v>
      </c>
    </row>
    <row r="51" spans="1:23" x14ac:dyDescent="0.3">
      <c r="A51">
        <v>38</v>
      </c>
      <c r="B51">
        <v>5</v>
      </c>
      <c r="C51">
        <v>2</v>
      </c>
      <c r="D51">
        <v>1</v>
      </c>
      <c r="E51">
        <v>50</v>
      </c>
      <c r="F51">
        <v>3</v>
      </c>
      <c r="G51">
        <v>63840</v>
      </c>
      <c r="H51">
        <v>19</v>
      </c>
      <c r="I51">
        <v>8</v>
      </c>
      <c r="J51">
        <v>2</v>
      </c>
      <c r="K51">
        <v>19</v>
      </c>
      <c r="L51">
        <v>4</v>
      </c>
      <c r="M51">
        <v>10</v>
      </c>
      <c r="N51">
        <v>0</v>
      </c>
      <c r="O51">
        <v>1</v>
      </c>
      <c r="P51" t="s">
        <v>24</v>
      </c>
      <c r="Q51" t="s">
        <v>33</v>
      </c>
      <c r="R51" t="s">
        <v>26</v>
      </c>
      <c r="S51" t="s">
        <v>29</v>
      </c>
      <c r="T51" t="s">
        <v>34</v>
      </c>
      <c r="U51" t="s">
        <v>27</v>
      </c>
      <c r="V51" t="s">
        <v>23</v>
      </c>
      <c r="W51" t="s">
        <v>30</v>
      </c>
    </row>
    <row r="52" spans="1:23" x14ac:dyDescent="0.3">
      <c r="A52">
        <v>58</v>
      </c>
      <c r="B52">
        <v>2</v>
      </c>
      <c r="C52">
        <v>3</v>
      </c>
      <c r="D52">
        <v>1</v>
      </c>
      <c r="E52">
        <v>51</v>
      </c>
      <c r="F52">
        <v>2</v>
      </c>
      <c r="G52">
        <v>39680</v>
      </c>
      <c r="H52">
        <v>13</v>
      </c>
      <c r="I52">
        <v>8</v>
      </c>
      <c r="J52">
        <v>2</v>
      </c>
      <c r="K52">
        <v>12</v>
      </c>
      <c r="L52">
        <v>3</v>
      </c>
      <c r="M52">
        <v>5</v>
      </c>
      <c r="N52">
        <v>1</v>
      </c>
      <c r="O52">
        <v>2</v>
      </c>
      <c r="P52" t="s">
        <v>39</v>
      </c>
      <c r="Q52" t="s">
        <v>33</v>
      </c>
      <c r="R52" t="s">
        <v>26</v>
      </c>
      <c r="S52" t="s">
        <v>44</v>
      </c>
      <c r="T52" t="s">
        <v>45</v>
      </c>
      <c r="U52" t="s">
        <v>37</v>
      </c>
      <c r="V52" t="s">
        <v>23</v>
      </c>
      <c r="W52" t="s">
        <v>30</v>
      </c>
    </row>
    <row r="53" spans="1:23" x14ac:dyDescent="0.3">
      <c r="A53">
        <v>31</v>
      </c>
      <c r="B53">
        <v>20</v>
      </c>
      <c r="C53">
        <v>1</v>
      </c>
      <c r="D53">
        <v>1</v>
      </c>
      <c r="E53">
        <v>52</v>
      </c>
      <c r="F53">
        <v>3</v>
      </c>
      <c r="G53">
        <v>99070</v>
      </c>
      <c r="H53">
        <v>13</v>
      </c>
      <c r="I53">
        <v>8</v>
      </c>
      <c r="J53">
        <v>1</v>
      </c>
      <c r="K53">
        <v>6</v>
      </c>
      <c r="L53">
        <v>3</v>
      </c>
      <c r="M53">
        <v>5</v>
      </c>
      <c r="N53">
        <v>0</v>
      </c>
      <c r="O53">
        <v>3</v>
      </c>
      <c r="P53" t="s">
        <v>24</v>
      </c>
      <c r="Q53" t="s">
        <v>33</v>
      </c>
      <c r="R53" t="s">
        <v>49</v>
      </c>
      <c r="S53" t="s">
        <v>29</v>
      </c>
      <c r="T53" t="s">
        <v>34</v>
      </c>
      <c r="U53" t="s">
        <v>27</v>
      </c>
      <c r="V53" t="s">
        <v>23</v>
      </c>
      <c r="W53" t="s">
        <v>30</v>
      </c>
    </row>
    <row r="54" spans="1:23" x14ac:dyDescent="0.3">
      <c r="A54">
        <v>31</v>
      </c>
      <c r="B54">
        <v>7</v>
      </c>
      <c r="C54">
        <v>4</v>
      </c>
      <c r="D54">
        <v>1</v>
      </c>
      <c r="E54">
        <v>53</v>
      </c>
      <c r="F54">
        <v>2</v>
      </c>
      <c r="G54">
        <v>132250</v>
      </c>
      <c r="H54">
        <v>21</v>
      </c>
      <c r="I54">
        <v>8</v>
      </c>
      <c r="J54">
        <v>1</v>
      </c>
      <c r="K54">
        <v>9</v>
      </c>
      <c r="L54">
        <v>2</v>
      </c>
      <c r="M54">
        <v>2</v>
      </c>
      <c r="N54">
        <v>1</v>
      </c>
      <c r="O54">
        <v>0</v>
      </c>
      <c r="P54" t="s">
        <v>24</v>
      </c>
      <c r="Q54" t="s">
        <v>25</v>
      </c>
      <c r="R54" t="s">
        <v>48</v>
      </c>
      <c r="S54" t="s">
        <v>29</v>
      </c>
      <c r="T54" t="s">
        <v>38</v>
      </c>
      <c r="U54" t="s">
        <v>37</v>
      </c>
      <c r="V54" t="s">
        <v>23</v>
      </c>
      <c r="W54" t="s">
        <v>30</v>
      </c>
    </row>
    <row r="55" spans="1:23" x14ac:dyDescent="0.3">
      <c r="A55">
        <v>45</v>
      </c>
      <c r="B55">
        <v>3</v>
      </c>
      <c r="C55">
        <v>1</v>
      </c>
      <c r="D55">
        <v>1</v>
      </c>
      <c r="E55">
        <v>54</v>
      </c>
      <c r="F55">
        <v>1</v>
      </c>
      <c r="G55">
        <v>35400</v>
      </c>
      <c r="H55">
        <v>13</v>
      </c>
      <c r="I55">
        <v>8</v>
      </c>
      <c r="J55">
        <v>0</v>
      </c>
      <c r="K55">
        <v>24</v>
      </c>
      <c r="L55">
        <v>6</v>
      </c>
      <c r="M55">
        <v>24</v>
      </c>
      <c r="N55">
        <v>9</v>
      </c>
      <c r="O55">
        <v>11</v>
      </c>
      <c r="P55" t="s">
        <v>32</v>
      </c>
      <c r="Q55" t="s">
        <v>33</v>
      </c>
      <c r="R55" t="s">
        <v>41</v>
      </c>
      <c r="S55" t="s">
        <v>44</v>
      </c>
      <c r="T55" t="s">
        <v>38</v>
      </c>
      <c r="U55" t="s">
        <v>27</v>
      </c>
      <c r="V55" t="s">
        <v>23</v>
      </c>
      <c r="W55" t="s">
        <v>30</v>
      </c>
    </row>
    <row r="56" spans="1:23" x14ac:dyDescent="0.3">
      <c r="A56">
        <v>31</v>
      </c>
      <c r="B56">
        <v>16</v>
      </c>
      <c r="C56">
        <v>4</v>
      </c>
      <c r="D56">
        <v>1</v>
      </c>
      <c r="E56">
        <v>55</v>
      </c>
      <c r="F56">
        <v>2</v>
      </c>
      <c r="G56">
        <v>28040</v>
      </c>
      <c r="H56">
        <v>19</v>
      </c>
      <c r="I56">
        <v>8</v>
      </c>
      <c r="J56">
        <v>2</v>
      </c>
      <c r="K56">
        <v>3</v>
      </c>
      <c r="L56">
        <v>0</v>
      </c>
      <c r="M56">
        <v>2</v>
      </c>
      <c r="N56">
        <v>2</v>
      </c>
      <c r="O56">
        <v>2</v>
      </c>
      <c r="P56" t="s">
        <v>24</v>
      </c>
      <c r="Q56" t="s">
        <v>25</v>
      </c>
      <c r="R56" t="s">
        <v>48</v>
      </c>
      <c r="S56" t="s">
        <v>44</v>
      </c>
      <c r="T56" t="s">
        <v>34</v>
      </c>
      <c r="U56" t="s">
        <v>27</v>
      </c>
      <c r="V56" t="s">
        <v>23</v>
      </c>
      <c r="W56" t="s">
        <v>30</v>
      </c>
    </row>
    <row r="57" spans="1:23" x14ac:dyDescent="0.3">
      <c r="A57">
        <v>33</v>
      </c>
      <c r="B57">
        <v>9</v>
      </c>
      <c r="C57">
        <v>3</v>
      </c>
      <c r="D57">
        <v>1</v>
      </c>
      <c r="E57">
        <v>56</v>
      </c>
      <c r="F57">
        <v>4</v>
      </c>
      <c r="G57">
        <v>193920</v>
      </c>
      <c r="H57">
        <v>12</v>
      </c>
      <c r="I57">
        <v>8</v>
      </c>
      <c r="J57">
        <v>1</v>
      </c>
      <c r="K57">
        <v>12</v>
      </c>
      <c r="L57">
        <v>3</v>
      </c>
      <c r="M57">
        <v>10</v>
      </c>
      <c r="N57">
        <v>8</v>
      </c>
      <c r="O57">
        <v>8</v>
      </c>
      <c r="P57" t="s">
        <v>32</v>
      </c>
      <c r="Q57" t="s">
        <v>33</v>
      </c>
      <c r="R57" t="s">
        <v>26</v>
      </c>
      <c r="S57" t="s">
        <v>29</v>
      </c>
      <c r="T57" t="s">
        <v>42</v>
      </c>
      <c r="U57" t="s">
        <v>37</v>
      </c>
      <c r="V57" t="s">
        <v>23</v>
      </c>
      <c r="W57" t="s">
        <v>30</v>
      </c>
    </row>
    <row r="58" spans="1:23" x14ac:dyDescent="0.3">
      <c r="A58">
        <v>39</v>
      </c>
      <c r="B58">
        <v>1</v>
      </c>
      <c r="C58">
        <v>4</v>
      </c>
      <c r="D58">
        <v>1</v>
      </c>
      <c r="E58">
        <v>57</v>
      </c>
      <c r="F58">
        <v>1</v>
      </c>
      <c r="G58">
        <v>196650</v>
      </c>
      <c r="H58">
        <v>22</v>
      </c>
      <c r="I58">
        <v>8</v>
      </c>
      <c r="J58">
        <v>1</v>
      </c>
      <c r="K58">
        <v>21</v>
      </c>
      <c r="L58">
        <v>6</v>
      </c>
      <c r="M58">
        <v>21</v>
      </c>
      <c r="N58">
        <v>11</v>
      </c>
      <c r="O58">
        <v>10</v>
      </c>
      <c r="P58" t="s">
        <v>24</v>
      </c>
      <c r="Q58" t="s">
        <v>25</v>
      </c>
      <c r="R58" t="s">
        <v>26</v>
      </c>
      <c r="S58" t="s">
        <v>29</v>
      </c>
      <c r="T58" t="s">
        <v>38</v>
      </c>
      <c r="U58" t="s">
        <v>37</v>
      </c>
      <c r="V58" t="s">
        <v>23</v>
      </c>
      <c r="W58" t="s">
        <v>30</v>
      </c>
    </row>
    <row r="59" spans="1:23" x14ac:dyDescent="0.3">
      <c r="A59">
        <v>43</v>
      </c>
      <c r="B59">
        <v>7</v>
      </c>
      <c r="C59">
        <v>4</v>
      </c>
      <c r="D59">
        <v>1</v>
      </c>
      <c r="E59">
        <v>58</v>
      </c>
      <c r="F59">
        <v>4</v>
      </c>
      <c r="G59">
        <v>24390</v>
      </c>
      <c r="H59">
        <v>15</v>
      </c>
      <c r="I59">
        <v>8</v>
      </c>
      <c r="J59">
        <v>0</v>
      </c>
      <c r="K59">
        <v>9</v>
      </c>
      <c r="L59">
        <v>2</v>
      </c>
      <c r="M59">
        <v>8</v>
      </c>
      <c r="N59">
        <v>1</v>
      </c>
      <c r="O59">
        <v>7</v>
      </c>
      <c r="P59" t="s">
        <v>32</v>
      </c>
      <c r="Q59" t="s">
        <v>33</v>
      </c>
      <c r="R59" t="s">
        <v>41</v>
      </c>
      <c r="S59" t="s">
        <v>35</v>
      </c>
      <c r="T59" t="s">
        <v>34</v>
      </c>
      <c r="U59" t="s">
        <v>37</v>
      </c>
      <c r="V59" t="s">
        <v>23</v>
      </c>
      <c r="W59" t="s">
        <v>30</v>
      </c>
    </row>
    <row r="60" spans="1:23" x14ac:dyDescent="0.3">
      <c r="A60">
        <v>49</v>
      </c>
      <c r="B60">
        <v>1</v>
      </c>
      <c r="C60">
        <v>3</v>
      </c>
      <c r="D60">
        <v>1</v>
      </c>
      <c r="E60">
        <v>59</v>
      </c>
      <c r="F60">
        <v>3</v>
      </c>
      <c r="G60">
        <v>73140</v>
      </c>
      <c r="H60">
        <v>22</v>
      </c>
      <c r="I60">
        <v>8</v>
      </c>
      <c r="J60">
        <v>0</v>
      </c>
      <c r="K60">
        <v>25</v>
      </c>
      <c r="L60">
        <v>2</v>
      </c>
      <c r="M60">
        <v>7</v>
      </c>
      <c r="N60">
        <v>0</v>
      </c>
      <c r="O60">
        <v>7</v>
      </c>
      <c r="P60" t="s">
        <v>24</v>
      </c>
      <c r="Q60" t="s">
        <v>33</v>
      </c>
      <c r="R60" t="s">
        <v>26</v>
      </c>
      <c r="S60" t="s">
        <v>35</v>
      </c>
      <c r="T60" t="s">
        <v>45</v>
      </c>
      <c r="U60" t="s">
        <v>37</v>
      </c>
      <c r="V60" t="s">
        <v>23</v>
      </c>
      <c r="W60" t="s">
        <v>30</v>
      </c>
    </row>
    <row r="61" spans="1:23" x14ac:dyDescent="0.3">
      <c r="A61">
        <v>52</v>
      </c>
      <c r="B61">
        <v>7</v>
      </c>
      <c r="C61">
        <v>1</v>
      </c>
      <c r="D61">
        <v>1</v>
      </c>
      <c r="E61">
        <v>60</v>
      </c>
      <c r="F61">
        <v>2</v>
      </c>
      <c r="G61">
        <v>47740</v>
      </c>
      <c r="H61">
        <v>18</v>
      </c>
      <c r="I61">
        <v>8</v>
      </c>
      <c r="J61">
        <v>1</v>
      </c>
      <c r="K61">
        <v>11</v>
      </c>
      <c r="L61">
        <v>2</v>
      </c>
      <c r="M61">
        <v>8</v>
      </c>
      <c r="N61">
        <v>7</v>
      </c>
      <c r="O61">
        <v>7</v>
      </c>
      <c r="P61" t="s">
        <v>24</v>
      </c>
      <c r="Q61" t="s">
        <v>33</v>
      </c>
      <c r="R61" t="s">
        <v>26</v>
      </c>
      <c r="S61" t="s">
        <v>29</v>
      </c>
      <c r="T61" t="s">
        <v>34</v>
      </c>
      <c r="U61" t="s">
        <v>27</v>
      </c>
      <c r="V61" t="s">
        <v>31</v>
      </c>
      <c r="W61" t="s">
        <v>30</v>
      </c>
    </row>
    <row r="62" spans="1:23" x14ac:dyDescent="0.3">
      <c r="A62">
        <v>27</v>
      </c>
      <c r="B62">
        <v>15</v>
      </c>
      <c r="C62">
        <v>4</v>
      </c>
      <c r="D62">
        <v>1</v>
      </c>
      <c r="E62">
        <v>61</v>
      </c>
      <c r="F62">
        <v>3</v>
      </c>
      <c r="G62">
        <v>39020</v>
      </c>
      <c r="H62">
        <v>22</v>
      </c>
      <c r="I62">
        <v>8</v>
      </c>
      <c r="J62">
        <v>0</v>
      </c>
      <c r="K62">
        <v>4</v>
      </c>
      <c r="L62">
        <v>2</v>
      </c>
      <c r="M62">
        <v>4</v>
      </c>
      <c r="N62">
        <v>1</v>
      </c>
      <c r="O62">
        <v>2</v>
      </c>
      <c r="P62" t="s">
        <v>24</v>
      </c>
      <c r="Q62" t="s">
        <v>33</v>
      </c>
      <c r="R62" t="s">
        <v>41</v>
      </c>
      <c r="S62" t="s">
        <v>35</v>
      </c>
      <c r="T62" t="s">
        <v>34</v>
      </c>
      <c r="U62" t="s">
        <v>37</v>
      </c>
      <c r="V62" t="s">
        <v>23</v>
      </c>
      <c r="W62" t="s">
        <v>30</v>
      </c>
    </row>
    <row r="63" spans="1:23" x14ac:dyDescent="0.3">
      <c r="A63">
        <v>32</v>
      </c>
      <c r="B63">
        <v>1</v>
      </c>
      <c r="C63">
        <v>3</v>
      </c>
      <c r="D63">
        <v>1</v>
      </c>
      <c r="E63">
        <v>62</v>
      </c>
      <c r="F63">
        <v>3</v>
      </c>
      <c r="G63">
        <v>26620</v>
      </c>
      <c r="H63">
        <v>11</v>
      </c>
      <c r="I63">
        <v>8</v>
      </c>
      <c r="J63">
        <v>1</v>
      </c>
      <c r="K63">
        <v>13</v>
      </c>
      <c r="L63">
        <v>6</v>
      </c>
      <c r="M63">
        <v>13</v>
      </c>
      <c r="N63">
        <v>11</v>
      </c>
      <c r="O63">
        <v>9</v>
      </c>
      <c r="P63" t="s">
        <v>24</v>
      </c>
      <c r="Q63" t="s">
        <v>33</v>
      </c>
      <c r="R63" t="s">
        <v>26</v>
      </c>
      <c r="S63" t="s">
        <v>29</v>
      </c>
      <c r="T63" t="s">
        <v>34</v>
      </c>
      <c r="U63" t="s">
        <v>37</v>
      </c>
      <c r="V63" t="s">
        <v>23</v>
      </c>
      <c r="W63" t="s">
        <v>30</v>
      </c>
    </row>
    <row r="64" spans="1:23" x14ac:dyDescent="0.3">
      <c r="A64">
        <v>27</v>
      </c>
      <c r="B64">
        <v>13</v>
      </c>
      <c r="C64">
        <v>2</v>
      </c>
      <c r="D64">
        <v>1</v>
      </c>
      <c r="E64">
        <v>63</v>
      </c>
      <c r="F64">
        <v>4</v>
      </c>
      <c r="G64">
        <v>28560</v>
      </c>
      <c r="H64">
        <v>12</v>
      </c>
      <c r="I64">
        <v>8</v>
      </c>
      <c r="J64">
        <v>2</v>
      </c>
      <c r="K64">
        <v>5</v>
      </c>
      <c r="L64">
        <v>5</v>
      </c>
      <c r="M64">
        <v>5</v>
      </c>
      <c r="N64">
        <v>0</v>
      </c>
      <c r="O64">
        <v>4</v>
      </c>
      <c r="P64" t="s">
        <v>24</v>
      </c>
      <c r="Q64" t="s">
        <v>33</v>
      </c>
      <c r="R64" t="s">
        <v>41</v>
      </c>
      <c r="S64" t="s">
        <v>35</v>
      </c>
      <c r="T64" t="s">
        <v>42</v>
      </c>
      <c r="U64" t="s">
        <v>27</v>
      </c>
      <c r="V64" t="s">
        <v>23</v>
      </c>
      <c r="W64" t="s">
        <v>30</v>
      </c>
    </row>
    <row r="65" spans="1:23" x14ac:dyDescent="0.3">
      <c r="A65">
        <v>31</v>
      </c>
      <c r="B65">
        <v>24</v>
      </c>
      <c r="C65">
        <v>3</v>
      </c>
      <c r="D65">
        <v>1</v>
      </c>
      <c r="E65">
        <v>64</v>
      </c>
      <c r="F65">
        <v>2</v>
      </c>
      <c r="G65">
        <v>10810</v>
      </c>
      <c r="H65">
        <v>11</v>
      </c>
      <c r="I65">
        <v>8</v>
      </c>
      <c r="J65">
        <v>3</v>
      </c>
      <c r="K65">
        <v>13</v>
      </c>
      <c r="L65">
        <v>4</v>
      </c>
      <c r="M65">
        <v>7</v>
      </c>
      <c r="N65">
        <v>1</v>
      </c>
      <c r="O65">
        <v>7</v>
      </c>
      <c r="P65" t="s">
        <v>24</v>
      </c>
      <c r="Q65" t="s">
        <v>25</v>
      </c>
      <c r="R65" t="s">
        <v>26</v>
      </c>
      <c r="S65" t="s">
        <v>44</v>
      </c>
      <c r="T65" t="s">
        <v>28</v>
      </c>
      <c r="U65" t="s">
        <v>37</v>
      </c>
      <c r="V65" t="s">
        <v>23</v>
      </c>
      <c r="W65" t="s">
        <v>30</v>
      </c>
    </row>
    <row r="66" spans="1:23" x14ac:dyDescent="0.3">
      <c r="A66">
        <v>32</v>
      </c>
      <c r="B66">
        <v>7</v>
      </c>
      <c r="C66">
        <v>3</v>
      </c>
      <c r="D66">
        <v>1</v>
      </c>
      <c r="E66">
        <v>65</v>
      </c>
      <c r="F66">
        <v>2</v>
      </c>
      <c r="G66">
        <v>24720</v>
      </c>
      <c r="H66">
        <v>13</v>
      </c>
      <c r="I66">
        <v>8</v>
      </c>
      <c r="J66">
        <v>0</v>
      </c>
      <c r="K66">
        <v>10</v>
      </c>
      <c r="L66">
        <v>2</v>
      </c>
      <c r="M66">
        <v>7</v>
      </c>
      <c r="N66">
        <v>0</v>
      </c>
      <c r="O66">
        <v>7</v>
      </c>
      <c r="P66" t="s">
        <v>24</v>
      </c>
      <c r="Q66" t="s">
        <v>33</v>
      </c>
      <c r="R66" t="s">
        <v>49</v>
      </c>
      <c r="S66" t="s">
        <v>35</v>
      </c>
      <c r="T66" t="s">
        <v>28</v>
      </c>
      <c r="U66" t="s">
        <v>37</v>
      </c>
      <c r="V66" t="s">
        <v>23</v>
      </c>
      <c r="W66" t="s">
        <v>30</v>
      </c>
    </row>
    <row r="67" spans="1:23" x14ac:dyDescent="0.3">
      <c r="A67">
        <v>28</v>
      </c>
      <c r="B67">
        <v>9</v>
      </c>
      <c r="C67">
        <v>4</v>
      </c>
      <c r="D67">
        <v>1</v>
      </c>
      <c r="E67">
        <v>66</v>
      </c>
      <c r="F67">
        <v>1</v>
      </c>
      <c r="G67">
        <v>56730</v>
      </c>
      <c r="H67">
        <v>14</v>
      </c>
      <c r="I67">
        <v>8</v>
      </c>
      <c r="J67">
        <v>1</v>
      </c>
      <c r="K67">
        <v>5</v>
      </c>
      <c r="L67">
        <v>4</v>
      </c>
      <c r="M67">
        <v>3</v>
      </c>
      <c r="N67">
        <v>2</v>
      </c>
      <c r="O67">
        <v>2</v>
      </c>
      <c r="P67" t="s">
        <v>24</v>
      </c>
      <c r="Q67" t="s">
        <v>33</v>
      </c>
      <c r="R67" t="s">
        <v>41</v>
      </c>
      <c r="S67" t="s">
        <v>29</v>
      </c>
      <c r="T67" t="s">
        <v>38</v>
      </c>
      <c r="U67" t="s">
        <v>37</v>
      </c>
      <c r="V67" t="s">
        <v>31</v>
      </c>
      <c r="W67" t="s">
        <v>30</v>
      </c>
    </row>
    <row r="68" spans="1:23" x14ac:dyDescent="0.3">
      <c r="A68">
        <v>30</v>
      </c>
      <c r="B68">
        <v>13</v>
      </c>
      <c r="C68">
        <v>3</v>
      </c>
      <c r="D68">
        <v>1</v>
      </c>
      <c r="E68">
        <v>67</v>
      </c>
      <c r="F68">
        <v>4</v>
      </c>
      <c r="G68">
        <v>41970</v>
      </c>
      <c r="H68">
        <v>13</v>
      </c>
      <c r="I68">
        <v>8</v>
      </c>
      <c r="J68">
        <v>0</v>
      </c>
      <c r="K68">
        <v>11</v>
      </c>
      <c r="L68">
        <v>3</v>
      </c>
      <c r="M68">
        <v>10</v>
      </c>
      <c r="N68">
        <v>1</v>
      </c>
      <c r="O68">
        <v>9</v>
      </c>
      <c r="P68" t="s">
        <v>24</v>
      </c>
      <c r="Q68" t="s">
        <v>33</v>
      </c>
      <c r="R68" t="s">
        <v>26</v>
      </c>
      <c r="S68" t="s">
        <v>29</v>
      </c>
      <c r="T68" t="s">
        <v>42</v>
      </c>
      <c r="U68" t="s">
        <v>27</v>
      </c>
      <c r="V68" t="s">
        <v>23</v>
      </c>
      <c r="W68" t="s">
        <v>30</v>
      </c>
    </row>
    <row r="69" spans="1:23" x14ac:dyDescent="0.3">
      <c r="A69">
        <v>31</v>
      </c>
      <c r="B69">
        <v>2</v>
      </c>
      <c r="C69">
        <v>1</v>
      </c>
      <c r="D69">
        <v>1</v>
      </c>
      <c r="E69">
        <v>68</v>
      </c>
      <c r="F69">
        <v>1</v>
      </c>
      <c r="G69">
        <v>97130</v>
      </c>
      <c r="H69">
        <v>17</v>
      </c>
      <c r="I69">
        <v>8</v>
      </c>
      <c r="J69">
        <v>0</v>
      </c>
      <c r="K69">
        <v>10</v>
      </c>
      <c r="L69">
        <v>5</v>
      </c>
      <c r="M69">
        <v>10</v>
      </c>
      <c r="N69">
        <v>8</v>
      </c>
      <c r="O69">
        <v>9</v>
      </c>
      <c r="P69" t="s">
        <v>32</v>
      </c>
      <c r="Q69" t="s">
        <v>33</v>
      </c>
      <c r="R69" t="s">
        <v>26</v>
      </c>
      <c r="S69" t="s">
        <v>29</v>
      </c>
      <c r="T69" t="s">
        <v>47</v>
      </c>
      <c r="U69" t="s">
        <v>27</v>
      </c>
      <c r="V69" t="s">
        <v>23</v>
      </c>
      <c r="W69" t="s">
        <v>30</v>
      </c>
    </row>
    <row r="70" spans="1:23" x14ac:dyDescent="0.3">
      <c r="A70">
        <v>39</v>
      </c>
      <c r="B70">
        <v>19</v>
      </c>
      <c r="C70">
        <v>4</v>
      </c>
      <c r="D70">
        <v>1</v>
      </c>
      <c r="E70">
        <v>69</v>
      </c>
      <c r="F70">
        <v>1</v>
      </c>
      <c r="G70">
        <v>20620</v>
      </c>
      <c r="H70">
        <v>13</v>
      </c>
      <c r="I70">
        <v>8</v>
      </c>
      <c r="J70">
        <v>0</v>
      </c>
      <c r="K70">
        <v>21</v>
      </c>
      <c r="L70">
        <v>4</v>
      </c>
      <c r="M70">
        <v>21</v>
      </c>
      <c r="N70">
        <v>13</v>
      </c>
      <c r="O70">
        <v>3</v>
      </c>
      <c r="P70" t="s">
        <v>32</v>
      </c>
      <c r="Q70" t="s">
        <v>33</v>
      </c>
      <c r="R70" t="s">
        <v>41</v>
      </c>
      <c r="S70" t="s">
        <v>29</v>
      </c>
      <c r="T70" t="s">
        <v>34</v>
      </c>
      <c r="U70" t="s">
        <v>27</v>
      </c>
      <c r="V70" t="s">
        <v>23</v>
      </c>
      <c r="W70" t="s">
        <v>30</v>
      </c>
    </row>
    <row r="71" spans="1:23" x14ac:dyDescent="0.3">
      <c r="A71">
        <v>39</v>
      </c>
      <c r="B71">
        <v>1</v>
      </c>
      <c r="C71">
        <v>1</v>
      </c>
      <c r="D71">
        <v>1</v>
      </c>
      <c r="E71">
        <v>70</v>
      </c>
      <c r="F71">
        <v>1</v>
      </c>
      <c r="G71">
        <v>42840</v>
      </c>
      <c r="H71">
        <v>17</v>
      </c>
      <c r="I71">
        <v>8</v>
      </c>
      <c r="J71">
        <v>1</v>
      </c>
      <c r="K71">
        <v>12</v>
      </c>
      <c r="L71">
        <v>0</v>
      </c>
      <c r="M71">
        <v>1</v>
      </c>
      <c r="N71">
        <v>0</v>
      </c>
      <c r="O71">
        <v>0</v>
      </c>
      <c r="P71" t="s">
        <v>24</v>
      </c>
      <c r="Q71" t="s">
        <v>33</v>
      </c>
      <c r="R71" t="s">
        <v>41</v>
      </c>
      <c r="S71" t="s">
        <v>29</v>
      </c>
      <c r="T71" t="s">
        <v>43</v>
      </c>
      <c r="U71" t="s">
        <v>27</v>
      </c>
      <c r="V71" t="s">
        <v>31</v>
      </c>
      <c r="W71" t="s">
        <v>30</v>
      </c>
    </row>
    <row r="72" spans="1:23" x14ac:dyDescent="0.3">
      <c r="A72">
        <v>33</v>
      </c>
      <c r="B72">
        <v>4</v>
      </c>
      <c r="C72">
        <v>2</v>
      </c>
      <c r="D72">
        <v>1</v>
      </c>
      <c r="E72">
        <v>71</v>
      </c>
      <c r="F72">
        <v>4</v>
      </c>
      <c r="G72">
        <v>47880</v>
      </c>
      <c r="H72">
        <v>11</v>
      </c>
      <c r="I72">
        <v>8</v>
      </c>
      <c r="J72">
        <v>1</v>
      </c>
      <c r="K72">
        <v>9</v>
      </c>
      <c r="L72">
        <v>0</v>
      </c>
      <c r="M72">
        <v>7</v>
      </c>
      <c r="N72">
        <v>0</v>
      </c>
      <c r="O72">
        <v>1</v>
      </c>
      <c r="P72" t="s">
        <v>32</v>
      </c>
      <c r="Q72" t="s">
        <v>25</v>
      </c>
      <c r="R72" t="s">
        <v>26</v>
      </c>
      <c r="S72" t="s">
        <v>35</v>
      </c>
      <c r="T72" t="s">
        <v>34</v>
      </c>
      <c r="U72" t="s">
        <v>37</v>
      </c>
      <c r="V72" t="s">
        <v>23</v>
      </c>
      <c r="W72" t="s">
        <v>30</v>
      </c>
    </row>
    <row r="73" spans="1:23" x14ac:dyDescent="0.3">
      <c r="A73">
        <v>47</v>
      </c>
      <c r="B73">
        <v>4</v>
      </c>
      <c r="C73">
        <v>3</v>
      </c>
      <c r="D73">
        <v>1</v>
      </c>
      <c r="E73">
        <v>72</v>
      </c>
      <c r="F73">
        <v>2</v>
      </c>
      <c r="G73">
        <v>59060</v>
      </c>
      <c r="H73">
        <v>23</v>
      </c>
      <c r="I73">
        <v>8</v>
      </c>
      <c r="J73">
        <v>0</v>
      </c>
      <c r="K73">
        <v>21</v>
      </c>
      <c r="L73">
        <v>4</v>
      </c>
      <c r="M73">
        <v>3</v>
      </c>
      <c r="N73">
        <v>1</v>
      </c>
      <c r="O73">
        <v>1</v>
      </c>
      <c r="P73" t="s">
        <v>24</v>
      </c>
      <c r="Q73" t="s">
        <v>33</v>
      </c>
      <c r="R73" t="s">
        <v>26</v>
      </c>
      <c r="S73" t="s">
        <v>29</v>
      </c>
      <c r="T73" t="s">
        <v>28</v>
      </c>
      <c r="U73" t="s">
        <v>27</v>
      </c>
      <c r="V73" t="s">
        <v>23</v>
      </c>
      <c r="W73" t="s">
        <v>30</v>
      </c>
    </row>
    <row r="74" spans="1:23" x14ac:dyDescent="0.3">
      <c r="A74">
        <v>43</v>
      </c>
      <c r="B74">
        <v>14</v>
      </c>
      <c r="C74">
        <v>3</v>
      </c>
      <c r="D74">
        <v>1</v>
      </c>
      <c r="E74">
        <v>73</v>
      </c>
      <c r="F74">
        <v>5</v>
      </c>
      <c r="G74">
        <v>38860</v>
      </c>
      <c r="H74">
        <v>17</v>
      </c>
      <c r="I74">
        <v>8</v>
      </c>
      <c r="J74">
        <v>2</v>
      </c>
      <c r="K74">
        <v>9</v>
      </c>
      <c r="L74">
        <v>2</v>
      </c>
      <c r="M74">
        <v>9</v>
      </c>
      <c r="N74">
        <v>0</v>
      </c>
      <c r="O74">
        <v>0</v>
      </c>
      <c r="P74" t="s">
        <v>32</v>
      </c>
      <c r="Q74" t="s">
        <v>33</v>
      </c>
      <c r="R74" t="s">
        <v>41</v>
      </c>
      <c r="S74" t="s">
        <v>44</v>
      </c>
      <c r="T74" t="s">
        <v>42</v>
      </c>
      <c r="U74" t="s">
        <v>27</v>
      </c>
      <c r="V74" t="s">
        <v>23</v>
      </c>
      <c r="W74" t="s">
        <v>30</v>
      </c>
    </row>
    <row r="75" spans="1:23" x14ac:dyDescent="0.3">
      <c r="A75">
        <v>27</v>
      </c>
      <c r="B75">
        <v>2</v>
      </c>
      <c r="C75">
        <v>3</v>
      </c>
      <c r="D75">
        <v>1</v>
      </c>
      <c r="E75">
        <v>74</v>
      </c>
      <c r="F75">
        <v>1</v>
      </c>
      <c r="G75">
        <v>168230</v>
      </c>
      <c r="H75">
        <v>17</v>
      </c>
      <c r="I75">
        <v>8</v>
      </c>
      <c r="J75">
        <v>0</v>
      </c>
      <c r="K75">
        <v>6</v>
      </c>
      <c r="L75">
        <v>3</v>
      </c>
      <c r="M75">
        <v>5</v>
      </c>
      <c r="N75">
        <v>1</v>
      </c>
      <c r="O75">
        <v>4</v>
      </c>
      <c r="P75" t="s">
        <v>39</v>
      </c>
      <c r="Q75" t="s">
        <v>33</v>
      </c>
      <c r="R75" t="s">
        <v>26</v>
      </c>
      <c r="S75" t="s">
        <v>29</v>
      </c>
      <c r="T75" t="s">
        <v>42</v>
      </c>
      <c r="U75" t="s">
        <v>37</v>
      </c>
      <c r="V75" t="s">
        <v>23</v>
      </c>
      <c r="W75" t="s">
        <v>30</v>
      </c>
    </row>
    <row r="76" spans="1:23" x14ac:dyDescent="0.3">
      <c r="A76">
        <v>54</v>
      </c>
      <c r="B76">
        <v>1</v>
      </c>
      <c r="C76">
        <v>4</v>
      </c>
      <c r="D76">
        <v>1</v>
      </c>
      <c r="E76">
        <v>75</v>
      </c>
      <c r="F76">
        <v>2</v>
      </c>
      <c r="G76">
        <v>29330</v>
      </c>
      <c r="H76">
        <v>12</v>
      </c>
      <c r="I76">
        <v>8</v>
      </c>
      <c r="J76">
        <v>2</v>
      </c>
      <c r="K76">
        <v>20</v>
      </c>
      <c r="L76">
        <v>2</v>
      </c>
      <c r="M76">
        <v>4</v>
      </c>
      <c r="N76">
        <v>0</v>
      </c>
      <c r="O76">
        <v>3</v>
      </c>
      <c r="P76" t="s">
        <v>32</v>
      </c>
      <c r="Q76" t="s">
        <v>33</v>
      </c>
      <c r="R76" t="s">
        <v>26</v>
      </c>
      <c r="S76" t="s">
        <v>35</v>
      </c>
      <c r="T76" t="s">
        <v>34</v>
      </c>
      <c r="U76" t="s">
        <v>37</v>
      </c>
      <c r="V76" t="s">
        <v>23</v>
      </c>
      <c r="W76" t="s">
        <v>30</v>
      </c>
    </row>
    <row r="77" spans="1:23" x14ac:dyDescent="0.3">
      <c r="A77">
        <v>43</v>
      </c>
      <c r="B77">
        <v>7</v>
      </c>
      <c r="C77">
        <v>2</v>
      </c>
      <c r="D77">
        <v>1</v>
      </c>
      <c r="E77">
        <v>76</v>
      </c>
      <c r="F77">
        <v>2</v>
      </c>
      <c r="G77">
        <v>65000</v>
      </c>
      <c r="H77">
        <v>23</v>
      </c>
      <c r="I77">
        <v>8</v>
      </c>
      <c r="J77">
        <v>0</v>
      </c>
      <c r="K77">
        <v>10</v>
      </c>
      <c r="L77">
        <v>3</v>
      </c>
      <c r="M77">
        <v>1</v>
      </c>
      <c r="N77">
        <v>0</v>
      </c>
      <c r="O77">
        <v>0</v>
      </c>
      <c r="P77" t="s">
        <v>24</v>
      </c>
      <c r="Q77" t="s">
        <v>33</v>
      </c>
      <c r="R77" t="s">
        <v>26</v>
      </c>
      <c r="S77" t="s">
        <v>29</v>
      </c>
      <c r="T77" t="s">
        <v>47</v>
      </c>
      <c r="U77" t="s">
        <v>27</v>
      </c>
      <c r="V77" t="s">
        <v>23</v>
      </c>
      <c r="W77" t="s">
        <v>30</v>
      </c>
    </row>
    <row r="78" spans="1:23" x14ac:dyDescent="0.3">
      <c r="A78">
        <v>45</v>
      </c>
      <c r="B78">
        <v>3</v>
      </c>
      <c r="C78">
        <v>1</v>
      </c>
      <c r="D78">
        <v>1</v>
      </c>
      <c r="E78">
        <v>77</v>
      </c>
      <c r="F78">
        <v>1</v>
      </c>
      <c r="G78">
        <v>171740</v>
      </c>
      <c r="H78">
        <v>14</v>
      </c>
      <c r="I78">
        <v>8</v>
      </c>
      <c r="J78">
        <v>1</v>
      </c>
      <c r="K78">
        <v>12</v>
      </c>
      <c r="L78">
        <v>6</v>
      </c>
      <c r="M78">
        <v>10</v>
      </c>
      <c r="N78">
        <v>9</v>
      </c>
      <c r="O78">
        <v>8</v>
      </c>
      <c r="P78" t="s">
        <v>24</v>
      </c>
      <c r="Q78" t="s">
        <v>25</v>
      </c>
      <c r="R78" t="s">
        <v>48</v>
      </c>
      <c r="S78" t="s">
        <v>29</v>
      </c>
      <c r="T78" t="s">
        <v>38</v>
      </c>
      <c r="U78" t="s">
        <v>27</v>
      </c>
      <c r="V78" t="s">
        <v>23</v>
      </c>
      <c r="W78" t="s">
        <v>30</v>
      </c>
    </row>
    <row r="79" spans="1:23" x14ac:dyDescent="0.3">
      <c r="A79">
        <v>40</v>
      </c>
      <c r="B79">
        <v>2</v>
      </c>
      <c r="C79">
        <v>4</v>
      </c>
      <c r="D79">
        <v>1</v>
      </c>
      <c r="E79">
        <v>78</v>
      </c>
      <c r="F79">
        <v>4</v>
      </c>
      <c r="G79">
        <v>50330</v>
      </c>
      <c r="H79">
        <v>14</v>
      </c>
      <c r="I79">
        <v>8</v>
      </c>
      <c r="J79">
        <v>2</v>
      </c>
      <c r="K79">
        <v>6</v>
      </c>
      <c r="L79">
        <v>6</v>
      </c>
      <c r="M79">
        <v>4</v>
      </c>
      <c r="N79">
        <v>0</v>
      </c>
      <c r="O79">
        <v>2</v>
      </c>
      <c r="P79" t="s">
        <v>24</v>
      </c>
      <c r="Q79" t="s">
        <v>33</v>
      </c>
      <c r="R79" t="s">
        <v>36</v>
      </c>
      <c r="S79" t="s">
        <v>29</v>
      </c>
      <c r="T79" t="s">
        <v>34</v>
      </c>
      <c r="U79" t="s">
        <v>37</v>
      </c>
      <c r="V79" t="s">
        <v>23</v>
      </c>
      <c r="W79" t="s">
        <v>30</v>
      </c>
    </row>
    <row r="80" spans="1:23" x14ac:dyDescent="0.3">
      <c r="A80">
        <v>29</v>
      </c>
      <c r="B80">
        <v>29</v>
      </c>
      <c r="C80">
        <v>3</v>
      </c>
      <c r="D80">
        <v>1</v>
      </c>
      <c r="E80">
        <v>79</v>
      </c>
      <c r="F80">
        <v>1</v>
      </c>
      <c r="G80">
        <v>23070</v>
      </c>
      <c r="H80">
        <v>13</v>
      </c>
      <c r="I80">
        <v>8</v>
      </c>
      <c r="J80">
        <v>1</v>
      </c>
      <c r="K80">
        <v>7</v>
      </c>
      <c r="L80">
        <v>0</v>
      </c>
      <c r="M80">
        <v>7</v>
      </c>
      <c r="N80">
        <v>0</v>
      </c>
      <c r="O80">
        <v>7</v>
      </c>
      <c r="P80" t="s">
        <v>24</v>
      </c>
      <c r="Q80" t="s">
        <v>33</v>
      </c>
      <c r="R80" t="s">
        <v>41</v>
      </c>
      <c r="S80" t="s">
        <v>29</v>
      </c>
      <c r="T80" t="s">
        <v>34</v>
      </c>
      <c r="U80" t="s">
        <v>27</v>
      </c>
      <c r="V80" t="s">
        <v>31</v>
      </c>
      <c r="W80" t="s">
        <v>30</v>
      </c>
    </row>
    <row r="81" spans="1:23" x14ac:dyDescent="0.3">
      <c r="A81">
        <v>29</v>
      </c>
      <c r="B81">
        <v>8</v>
      </c>
      <c r="C81">
        <v>3</v>
      </c>
      <c r="D81">
        <v>1</v>
      </c>
      <c r="E81">
        <v>80</v>
      </c>
      <c r="F81">
        <v>3</v>
      </c>
      <c r="G81">
        <v>25870</v>
      </c>
      <c r="H81">
        <v>22</v>
      </c>
      <c r="I81">
        <v>8</v>
      </c>
      <c r="J81">
        <v>2</v>
      </c>
      <c r="K81">
        <v>4</v>
      </c>
      <c r="L81">
        <v>3</v>
      </c>
      <c r="M81">
        <v>3</v>
      </c>
      <c r="N81">
        <v>2</v>
      </c>
      <c r="O81">
        <v>2</v>
      </c>
      <c r="P81" t="s">
        <v>24</v>
      </c>
      <c r="Q81" t="s">
        <v>40</v>
      </c>
      <c r="R81" t="s">
        <v>41</v>
      </c>
      <c r="S81" t="s">
        <v>35</v>
      </c>
      <c r="T81" t="s">
        <v>46</v>
      </c>
      <c r="U81" t="s">
        <v>37</v>
      </c>
      <c r="V81" t="s">
        <v>23</v>
      </c>
      <c r="W81" t="s">
        <v>30</v>
      </c>
    </row>
    <row r="82" spans="1:23" x14ac:dyDescent="0.3">
      <c r="A82">
        <v>30</v>
      </c>
      <c r="B82">
        <v>10</v>
      </c>
      <c r="C82">
        <v>3</v>
      </c>
      <c r="D82">
        <v>1</v>
      </c>
      <c r="E82">
        <v>81</v>
      </c>
      <c r="F82">
        <v>2</v>
      </c>
      <c r="G82">
        <v>55070</v>
      </c>
      <c r="H82">
        <v>12</v>
      </c>
      <c r="I82">
        <v>8</v>
      </c>
      <c r="J82">
        <v>2</v>
      </c>
      <c r="K82">
        <v>10</v>
      </c>
      <c r="L82">
        <v>2</v>
      </c>
      <c r="M82">
        <v>10</v>
      </c>
      <c r="N82">
        <v>1</v>
      </c>
      <c r="O82">
        <v>2</v>
      </c>
      <c r="P82" t="s">
        <v>24</v>
      </c>
      <c r="Q82" t="s">
        <v>33</v>
      </c>
      <c r="R82" t="s">
        <v>26</v>
      </c>
      <c r="S82" t="s">
        <v>44</v>
      </c>
      <c r="T82" t="s">
        <v>34</v>
      </c>
      <c r="U82" t="s">
        <v>37</v>
      </c>
      <c r="V82" t="s">
        <v>23</v>
      </c>
      <c r="W82" t="s">
        <v>30</v>
      </c>
    </row>
    <row r="83" spans="1:23" x14ac:dyDescent="0.3">
      <c r="A83">
        <v>27</v>
      </c>
      <c r="B83">
        <v>11</v>
      </c>
      <c r="C83">
        <v>2</v>
      </c>
      <c r="D83">
        <v>1</v>
      </c>
      <c r="E83">
        <v>82</v>
      </c>
      <c r="F83">
        <v>1</v>
      </c>
      <c r="G83">
        <v>43930</v>
      </c>
      <c r="H83">
        <v>18</v>
      </c>
      <c r="I83">
        <v>8</v>
      </c>
      <c r="J83">
        <v>1</v>
      </c>
      <c r="K83">
        <v>8</v>
      </c>
      <c r="L83">
        <v>2</v>
      </c>
      <c r="M83">
        <v>8</v>
      </c>
      <c r="N83">
        <v>0</v>
      </c>
      <c r="O83">
        <v>7</v>
      </c>
      <c r="P83" t="s">
        <v>24</v>
      </c>
      <c r="Q83" t="s">
        <v>33</v>
      </c>
      <c r="R83" t="s">
        <v>41</v>
      </c>
      <c r="S83" t="s">
        <v>29</v>
      </c>
      <c r="T83" t="s">
        <v>47</v>
      </c>
      <c r="U83" t="s">
        <v>37</v>
      </c>
      <c r="V83" t="s">
        <v>23</v>
      </c>
      <c r="W83" t="s">
        <v>30</v>
      </c>
    </row>
    <row r="84" spans="1:23" x14ac:dyDescent="0.3">
      <c r="A84">
        <v>37</v>
      </c>
      <c r="B84">
        <v>1</v>
      </c>
      <c r="C84">
        <v>4</v>
      </c>
      <c r="D84">
        <v>1</v>
      </c>
      <c r="E84">
        <v>83</v>
      </c>
      <c r="F84">
        <v>2</v>
      </c>
      <c r="G84">
        <v>133480</v>
      </c>
      <c r="H84">
        <v>14</v>
      </c>
      <c r="I84">
        <v>8</v>
      </c>
      <c r="J84">
        <v>0</v>
      </c>
      <c r="K84">
        <v>8</v>
      </c>
      <c r="L84">
        <v>4</v>
      </c>
      <c r="M84">
        <v>6</v>
      </c>
      <c r="N84">
        <v>0</v>
      </c>
      <c r="O84">
        <v>4</v>
      </c>
      <c r="P84" t="s">
        <v>24</v>
      </c>
      <c r="Q84" t="s">
        <v>25</v>
      </c>
      <c r="R84" t="s">
        <v>26</v>
      </c>
      <c r="S84" t="s">
        <v>44</v>
      </c>
      <c r="T84" t="s">
        <v>28</v>
      </c>
      <c r="U84" t="s">
        <v>37</v>
      </c>
      <c r="V84" t="s">
        <v>23</v>
      </c>
      <c r="W84" t="s">
        <v>30</v>
      </c>
    </row>
    <row r="85" spans="1:23" x14ac:dyDescent="0.3">
      <c r="A85">
        <v>38</v>
      </c>
      <c r="B85">
        <v>28</v>
      </c>
      <c r="C85">
        <v>4</v>
      </c>
      <c r="D85">
        <v>1</v>
      </c>
      <c r="E85">
        <v>84</v>
      </c>
      <c r="F85">
        <v>1</v>
      </c>
      <c r="G85">
        <v>65830</v>
      </c>
      <c r="H85">
        <v>12</v>
      </c>
      <c r="I85">
        <v>8</v>
      </c>
      <c r="J85">
        <v>0</v>
      </c>
      <c r="K85">
        <v>12</v>
      </c>
      <c r="L85">
        <v>1</v>
      </c>
      <c r="M85">
        <v>11</v>
      </c>
      <c r="N85">
        <v>2</v>
      </c>
      <c r="O85">
        <v>9</v>
      </c>
      <c r="P85" t="s">
        <v>24</v>
      </c>
      <c r="Q85" t="s">
        <v>33</v>
      </c>
      <c r="R85" t="s">
        <v>41</v>
      </c>
      <c r="S85" t="s">
        <v>44</v>
      </c>
      <c r="T85" t="s">
        <v>43</v>
      </c>
      <c r="U85" t="s">
        <v>37</v>
      </c>
      <c r="V85" t="s">
        <v>23</v>
      </c>
      <c r="W85" t="s">
        <v>30</v>
      </c>
    </row>
    <row r="86" spans="1:23" x14ac:dyDescent="0.3">
      <c r="A86">
        <v>31</v>
      </c>
      <c r="B86">
        <v>6</v>
      </c>
      <c r="C86">
        <v>3</v>
      </c>
      <c r="D86">
        <v>1</v>
      </c>
      <c r="E86">
        <v>85</v>
      </c>
      <c r="F86">
        <v>3</v>
      </c>
      <c r="G86">
        <v>81030</v>
      </c>
      <c r="H86">
        <v>15</v>
      </c>
      <c r="I86">
        <v>8</v>
      </c>
      <c r="J86">
        <v>1</v>
      </c>
      <c r="K86">
        <v>11</v>
      </c>
      <c r="L86">
        <v>5</v>
      </c>
      <c r="M86">
        <v>11</v>
      </c>
      <c r="N86">
        <v>4</v>
      </c>
      <c r="O86">
        <v>10</v>
      </c>
      <c r="P86" t="s">
        <v>24</v>
      </c>
      <c r="Q86" t="s">
        <v>33</v>
      </c>
      <c r="R86" t="s">
        <v>41</v>
      </c>
      <c r="S86" t="s">
        <v>35</v>
      </c>
      <c r="T86" t="s">
        <v>47</v>
      </c>
      <c r="U86" t="s">
        <v>27</v>
      </c>
      <c r="V86" t="s">
        <v>23</v>
      </c>
      <c r="W86" t="s">
        <v>30</v>
      </c>
    </row>
    <row r="87" spans="1:23" x14ac:dyDescent="0.3">
      <c r="A87">
        <v>29</v>
      </c>
      <c r="B87">
        <v>3</v>
      </c>
      <c r="C87">
        <v>4</v>
      </c>
      <c r="D87">
        <v>1</v>
      </c>
      <c r="E87">
        <v>86</v>
      </c>
      <c r="F87">
        <v>3</v>
      </c>
      <c r="G87">
        <v>39780</v>
      </c>
      <c r="H87">
        <v>11</v>
      </c>
      <c r="I87">
        <v>8</v>
      </c>
      <c r="J87">
        <v>0</v>
      </c>
      <c r="K87">
        <v>7</v>
      </c>
      <c r="L87">
        <v>0</v>
      </c>
      <c r="M87">
        <v>7</v>
      </c>
      <c r="N87">
        <v>1</v>
      </c>
      <c r="O87">
        <v>7</v>
      </c>
      <c r="P87" t="s">
        <v>24</v>
      </c>
      <c r="Q87" t="s">
        <v>33</v>
      </c>
      <c r="R87" t="s">
        <v>26</v>
      </c>
      <c r="S87" t="s">
        <v>44</v>
      </c>
      <c r="T87" t="s">
        <v>38</v>
      </c>
      <c r="U87" t="s">
        <v>37</v>
      </c>
      <c r="V87" t="s">
        <v>23</v>
      </c>
      <c r="W87" t="s">
        <v>30</v>
      </c>
    </row>
    <row r="88" spans="1:23" x14ac:dyDescent="0.3">
      <c r="A88">
        <v>35</v>
      </c>
      <c r="B88">
        <v>16</v>
      </c>
      <c r="C88">
        <v>2</v>
      </c>
      <c r="D88">
        <v>1</v>
      </c>
      <c r="E88">
        <v>87</v>
      </c>
      <c r="F88">
        <v>3</v>
      </c>
      <c r="G88">
        <v>25440</v>
      </c>
      <c r="H88">
        <v>13</v>
      </c>
      <c r="I88">
        <v>8</v>
      </c>
      <c r="J88">
        <v>1</v>
      </c>
      <c r="K88">
        <v>17</v>
      </c>
      <c r="L88">
        <v>3</v>
      </c>
      <c r="M88">
        <v>16</v>
      </c>
      <c r="N88">
        <v>0</v>
      </c>
      <c r="O88">
        <v>13</v>
      </c>
      <c r="P88" t="s">
        <v>24</v>
      </c>
      <c r="Q88" t="s">
        <v>25</v>
      </c>
      <c r="R88" t="s">
        <v>49</v>
      </c>
      <c r="S88" t="s">
        <v>35</v>
      </c>
      <c r="T88" t="s">
        <v>47</v>
      </c>
      <c r="U88" t="s">
        <v>37</v>
      </c>
      <c r="V88" t="s">
        <v>23</v>
      </c>
      <c r="W88" t="s">
        <v>30</v>
      </c>
    </row>
    <row r="89" spans="1:23" x14ac:dyDescent="0.3">
      <c r="A89">
        <v>23</v>
      </c>
      <c r="B89">
        <v>20</v>
      </c>
      <c r="C89">
        <v>4</v>
      </c>
      <c r="D89">
        <v>1</v>
      </c>
      <c r="E89">
        <v>88</v>
      </c>
      <c r="F89">
        <v>1</v>
      </c>
      <c r="G89">
        <v>53990</v>
      </c>
      <c r="H89">
        <v>23</v>
      </c>
      <c r="I89">
        <v>8</v>
      </c>
      <c r="J89">
        <v>0</v>
      </c>
      <c r="K89">
        <v>4</v>
      </c>
      <c r="L89">
        <v>2</v>
      </c>
      <c r="M89">
        <v>4</v>
      </c>
      <c r="N89">
        <v>0</v>
      </c>
      <c r="O89">
        <v>2</v>
      </c>
      <c r="P89" t="s">
        <v>24</v>
      </c>
      <c r="Q89" t="s">
        <v>33</v>
      </c>
      <c r="R89" t="s">
        <v>26</v>
      </c>
      <c r="S89" t="s">
        <v>44</v>
      </c>
      <c r="T89" t="s">
        <v>45</v>
      </c>
      <c r="U89" t="s">
        <v>37</v>
      </c>
      <c r="V89" t="s">
        <v>23</v>
      </c>
      <c r="W89" t="s">
        <v>30</v>
      </c>
    </row>
    <row r="90" spans="1:23" x14ac:dyDescent="0.3">
      <c r="A90">
        <v>41</v>
      </c>
      <c r="B90">
        <v>9</v>
      </c>
      <c r="C90">
        <v>2</v>
      </c>
      <c r="D90">
        <v>1</v>
      </c>
      <c r="E90">
        <v>89</v>
      </c>
      <c r="F90">
        <v>1</v>
      </c>
      <c r="G90">
        <v>54870</v>
      </c>
      <c r="H90">
        <v>19</v>
      </c>
      <c r="I90">
        <v>8</v>
      </c>
      <c r="J90">
        <v>2</v>
      </c>
      <c r="K90">
        <v>8</v>
      </c>
      <c r="L90">
        <v>0</v>
      </c>
      <c r="M90">
        <v>5</v>
      </c>
      <c r="N90">
        <v>1</v>
      </c>
      <c r="O90">
        <v>2</v>
      </c>
      <c r="P90" t="s">
        <v>24</v>
      </c>
      <c r="Q90" t="s">
        <v>33</v>
      </c>
      <c r="R90" t="s">
        <v>26</v>
      </c>
      <c r="S90" t="s">
        <v>35</v>
      </c>
      <c r="T90" t="s">
        <v>43</v>
      </c>
      <c r="U90" t="s">
        <v>27</v>
      </c>
      <c r="V90" t="s">
        <v>23</v>
      </c>
      <c r="W90" t="s">
        <v>30</v>
      </c>
    </row>
    <row r="91" spans="1:23" x14ac:dyDescent="0.3">
      <c r="A91">
        <v>47</v>
      </c>
      <c r="B91">
        <v>1</v>
      </c>
      <c r="C91">
        <v>3</v>
      </c>
      <c r="D91">
        <v>1</v>
      </c>
      <c r="E91">
        <v>90</v>
      </c>
      <c r="F91">
        <v>2</v>
      </c>
      <c r="G91">
        <v>68340</v>
      </c>
      <c r="H91">
        <v>16</v>
      </c>
      <c r="I91">
        <v>8</v>
      </c>
      <c r="J91">
        <v>1</v>
      </c>
      <c r="K91">
        <v>5</v>
      </c>
      <c r="L91">
        <v>2</v>
      </c>
      <c r="M91">
        <v>0</v>
      </c>
      <c r="N91">
        <v>0</v>
      </c>
      <c r="O91">
        <v>0</v>
      </c>
      <c r="P91" t="s">
        <v>32</v>
      </c>
      <c r="Q91" t="s">
        <v>25</v>
      </c>
      <c r="R91" t="s">
        <v>41</v>
      </c>
      <c r="S91" t="s">
        <v>35</v>
      </c>
      <c r="T91" t="s">
        <v>43</v>
      </c>
      <c r="U91" t="s">
        <v>27</v>
      </c>
      <c r="V91" t="s">
        <v>23</v>
      </c>
      <c r="W91" t="s">
        <v>30</v>
      </c>
    </row>
    <row r="92" spans="1:23" x14ac:dyDescent="0.3">
      <c r="A92">
        <v>42</v>
      </c>
      <c r="B92">
        <v>3</v>
      </c>
      <c r="C92">
        <v>4</v>
      </c>
      <c r="D92">
        <v>1</v>
      </c>
      <c r="E92">
        <v>91</v>
      </c>
      <c r="F92">
        <v>1</v>
      </c>
      <c r="G92">
        <v>10910</v>
      </c>
      <c r="H92">
        <v>22</v>
      </c>
      <c r="I92">
        <v>8</v>
      </c>
      <c r="J92">
        <v>0</v>
      </c>
      <c r="K92">
        <v>16</v>
      </c>
      <c r="L92">
        <v>0</v>
      </c>
      <c r="M92">
        <v>1</v>
      </c>
      <c r="N92">
        <v>0</v>
      </c>
      <c r="O92">
        <v>0</v>
      </c>
      <c r="P92" t="s">
        <v>24</v>
      </c>
      <c r="Q92" t="s">
        <v>33</v>
      </c>
      <c r="R92" t="s">
        <v>26</v>
      </c>
      <c r="S92" t="s">
        <v>35</v>
      </c>
      <c r="T92" t="s">
        <v>47</v>
      </c>
      <c r="U92" t="s">
        <v>37</v>
      </c>
      <c r="V92" t="s">
        <v>23</v>
      </c>
      <c r="W92" t="s">
        <v>30</v>
      </c>
    </row>
    <row r="93" spans="1:23" x14ac:dyDescent="0.3">
      <c r="A93">
        <v>29</v>
      </c>
      <c r="B93">
        <v>22</v>
      </c>
      <c r="C93">
        <v>4</v>
      </c>
      <c r="D93">
        <v>1</v>
      </c>
      <c r="E93">
        <v>92</v>
      </c>
      <c r="F93">
        <v>2</v>
      </c>
      <c r="G93">
        <v>57360</v>
      </c>
      <c r="H93">
        <v>22</v>
      </c>
      <c r="I93">
        <v>8</v>
      </c>
      <c r="J93">
        <v>0</v>
      </c>
      <c r="K93">
        <v>4</v>
      </c>
      <c r="L93">
        <v>1</v>
      </c>
      <c r="M93">
        <v>4</v>
      </c>
      <c r="N93">
        <v>0</v>
      </c>
      <c r="O93">
        <v>2</v>
      </c>
      <c r="P93" t="s">
        <v>39</v>
      </c>
      <c r="Q93" t="s">
        <v>25</v>
      </c>
      <c r="R93" t="s">
        <v>48</v>
      </c>
      <c r="S93" t="s">
        <v>29</v>
      </c>
      <c r="T93" t="s">
        <v>40</v>
      </c>
      <c r="U93" t="s">
        <v>37</v>
      </c>
      <c r="V93" t="s">
        <v>23</v>
      </c>
      <c r="W93" t="s">
        <v>30</v>
      </c>
    </row>
    <row r="94" spans="1:23" x14ac:dyDescent="0.3">
      <c r="A94">
        <v>42</v>
      </c>
      <c r="B94">
        <v>7</v>
      </c>
      <c r="C94">
        <v>4</v>
      </c>
      <c r="D94">
        <v>1</v>
      </c>
      <c r="E94">
        <v>93</v>
      </c>
      <c r="F94">
        <v>3</v>
      </c>
      <c r="G94">
        <v>22260</v>
      </c>
      <c r="H94">
        <v>12</v>
      </c>
      <c r="I94">
        <v>8</v>
      </c>
      <c r="J94">
        <v>1</v>
      </c>
      <c r="K94">
        <v>4</v>
      </c>
      <c r="L94">
        <v>3</v>
      </c>
      <c r="M94">
        <v>3</v>
      </c>
      <c r="N94">
        <v>1</v>
      </c>
      <c r="O94">
        <v>0</v>
      </c>
      <c r="P94" t="s">
        <v>24</v>
      </c>
      <c r="Q94" t="s">
        <v>25</v>
      </c>
      <c r="R94" t="s">
        <v>41</v>
      </c>
      <c r="S94" t="s">
        <v>44</v>
      </c>
      <c r="T94" t="s">
        <v>34</v>
      </c>
      <c r="U94" t="s">
        <v>37</v>
      </c>
      <c r="V94" t="s">
        <v>23</v>
      </c>
      <c r="W94" t="s">
        <v>30</v>
      </c>
    </row>
    <row r="95" spans="1:23" x14ac:dyDescent="0.3">
      <c r="A95">
        <v>32</v>
      </c>
      <c r="B95">
        <v>2</v>
      </c>
      <c r="C95">
        <v>3</v>
      </c>
      <c r="D95">
        <v>1</v>
      </c>
      <c r="E95">
        <v>94</v>
      </c>
      <c r="F95">
        <v>2</v>
      </c>
      <c r="G95">
        <v>57470</v>
      </c>
      <c r="H95">
        <v>13</v>
      </c>
      <c r="I95">
        <v>8</v>
      </c>
      <c r="J95">
        <v>0</v>
      </c>
      <c r="K95">
        <v>8</v>
      </c>
      <c r="L95">
        <v>0</v>
      </c>
      <c r="M95">
        <v>8</v>
      </c>
      <c r="N95">
        <v>0</v>
      </c>
      <c r="O95">
        <v>7</v>
      </c>
      <c r="P95" t="s">
        <v>24</v>
      </c>
      <c r="Q95" t="s">
        <v>33</v>
      </c>
      <c r="R95" t="s">
        <v>41</v>
      </c>
      <c r="S95" t="s">
        <v>29</v>
      </c>
      <c r="T95" t="s">
        <v>34</v>
      </c>
      <c r="U95" t="s">
        <v>37</v>
      </c>
      <c r="V95" t="s">
        <v>23</v>
      </c>
      <c r="W95" t="s">
        <v>30</v>
      </c>
    </row>
    <row r="96" spans="1:23" x14ac:dyDescent="0.3">
      <c r="A96">
        <v>48</v>
      </c>
      <c r="B96">
        <v>13</v>
      </c>
      <c r="C96">
        <v>4</v>
      </c>
      <c r="D96">
        <v>1</v>
      </c>
      <c r="E96">
        <v>95</v>
      </c>
      <c r="F96">
        <v>4</v>
      </c>
      <c r="G96">
        <v>98540</v>
      </c>
      <c r="H96">
        <v>16</v>
      </c>
      <c r="I96">
        <v>8</v>
      </c>
      <c r="J96">
        <v>1</v>
      </c>
      <c r="K96">
        <v>15</v>
      </c>
      <c r="L96">
        <v>2</v>
      </c>
      <c r="M96">
        <v>0</v>
      </c>
      <c r="N96">
        <v>0</v>
      </c>
      <c r="O96">
        <v>0</v>
      </c>
      <c r="P96" t="s">
        <v>24</v>
      </c>
      <c r="Q96" t="s">
        <v>25</v>
      </c>
      <c r="R96" t="s">
        <v>41</v>
      </c>
      <c r="S96" t="s">
        <v>29</v>
      </c>
      <c r="T96" t="s">
        <v>38</v>
      </c>
      <c r="U96" t="s">
        <v>37</v>
      </c>
      <c r="V96" t="s">
        <v>23</v>
      </c>
      <c r="W96" t="s">
        <v>30</v>
      </c>
    </row>
    <row r="97" spans="1:23" x14ac:dyDescent="0.3">
      <c r="A97">
        <v>37</v>
      </c>
      <c r="B97">
        <v>8</v>
      </c>
      <c r="C97">
        <v>5</v>
      </c>
      <c r="D97">
        <v>1</v>
      </c>
      <c r="E97">
        <v>96</v>
      </c>
      <c r="F97">
        <v>2</v>
      </c>
      <c r="G97">
        <v>54670</v>
      </c>
      <c r="H97">
        <v>12</v>
      </c>
      <c r="I97">
        <v>8</v>
      </c>
      <c r="J97">
        <v>0</v>
      </c>
      <c r="K97">
        <v>13</v>
      </c>
      <c r="L97">
        <v>2</v>
      </c>
      <c r="M97">
        <v>7</v>
      </c>
      <c r="N97">
        <v>6</v>
      </c>
      <c r="O97">
        <v>7</v>
      </c>
      <c r="P97" t="s">
        <v>24</v>
      </c>
      <c r="Q97" t="s">
        <v>33</v>
      </c>
      <c r="R97" t="s">
        <v>49</v>
      </c>
      <c r="S97" t="s">
        <v>44</v>
      </c>
      <c r="T97" t="s">
        <v>45</v>
      </c>
      <c r="U97" t="s">
        <v>37</v>
      </c>
      <c r="V97" t="s">
        <v>23</v>
      </c>
      <c r="W97" t="s">
        <v>30</v>
      </c>
    </row>
    <row r="98" spans="1:23" x14ac:dyDescent="0.3">
      <c r="A98">
        <v>30</v>
      </c>
      <c r="B98">
        <v>25</v>
      </c>
      <c r="C98">
        <v>4</v>
      </c>
      <c r="D98">
        <v>1</v>
      </c>
      <c r="E98">
        <v>97</v>
      </c>
      <c r="F98">
        <v>1</v>
      </c>
      <c r="G98">
        <v>53800</v>
      </c>
      <c r="H98">
        <v>21</v>
      </c>
      <c r="I98">
        <v>8</v>
      </c>
      <c r="J98">
        <v>1</v>
      </c>
      <c r="K98">
        <v>4</v>
      </c>
      <c r="L98">
        <v>0</v>
      </c>
      <c r="M98">
        <v>2</v>
      </c>
      <c r="N98">
        <v>2</v>
      </c>
      <c r="O98">
        <v>2</v>
      </c>
      <c r="P98" t="s">
        <v>39</v>
      </c>
      <c r="Q98" t="s">
        <v>25</v>
      </c>
      <c r="R98" t="s">
        <v>36</v>
      </c>
      <c r="S98" t="s">
        <v>29</v>
      </c>
      <c r="T98" t="s">
        <v>28</v>
      </c>
      <c r="U98" t="s">
        <v>37</v>
      </c>
      <c r="V98" t="s">
        <v>23</v>
      </c>
      <c r="W98" t="s">
        <v>30</v>
      </c>
    </row>
    <row r="99" spans="1:23" x14ac:dyDescent="0.3">
      <c r="A99">
        <v>26</v>
      </c>
      <c r="B99">
        <v>28</v>
      </c>
      <c r="C99">
        <v>3</v>
      </c>
      <c r="D99">
        <v>1</v>
      </c>
      <c r="E99">
        <v>98</v>
      </c>
      <c r="F99">
        <v>5</v>
      </c>
      <c r="G99">
        <v>51510</v>
      </c>
      <c r="H99">
        <v>15</v>
      </c>
      <c r="I99">
        <v>8</v>
      </c>
      <c r="J99">
        <v>3</v>
      </c>
      <c r="K99">
        <v>8</v>
      </c>
      <c r="L99">
        <v>3</v>
      </c>
      <c r="M99">
        <v>8</v>
      </c>
      <c r="N99">
        <v>7</v>
      </c>
      <c r="O99">
        <v>7</v>
      </c>
      <c r="P99" t="s">
        <v>24</v>
      </c>
      <c r="Q99" t="s">
        <v>25</v>
      </c>
      <c r="R99" t="s">
        <v>41</v>
      </c>
      <c r="S99" t="s">
        <v>29</v>
      </c>
      <c r="T99" t="s">
        <v>43</v>
      </c>
      <c r="U99" t="s">
        <v>27</v>
      </c>
      <c r="V99" t="s">
        <v>23</v>
      </c>
      <c r="W99" t="s">
        <v>30</v>
      </c>
    </row>
    <row r="100" spans="1:23" x14ac:dyDescent="0.3">
      <c r="A100">
        <v>42</v>
      </c>
      <c r="B100">
        <v>2</v>
      </c>
      <c r="C100">
        <v>2</v>
      </c>
      <c r="D100">
        <v>1</v>
      </c>
      <c r="E100">
        <v>99</v>
      </c>
      <c r="F100">
        <v>1</v>
      </c>
      <c r="G100">
        <v>21330</v>
      </c>
      <c r="H100">
        <v>13</v>
      </c>
      <c r="I100">
        <v>8</v>
      </c>
      <c r="J100">
        <v>2</v>
      </c>
      <c r="K100">
        <v>14</v>
      </c>
      <c r="L100">
        <v>2</v>
      </c>
      <c r="M100">
        <v>1</v>
      </c>
      <c r="N100">
        <v>0</v>
      </c>
      <c r="O100">
        <v>0</v>
      </c>
      <c r="P100" t="s">
        <v>24</v>
      </c>
      <c r="Q100" t="s">
        <v>25</v>
      </c>
      <c r="R100" t="s">
        <v>41</v>
      </c>
      <c r="S100" t="s">
        <v>35</v>
      </c>
      <c r="T100" t="s">
        <v>43</v>
      </c>
      <c r="U100" t="s">
        <v>27</v>
      </c>
      <c r="V100" t="s">
        <v>23</v>
      </c>
      <c r="W100" t="s">
        <v>30</v>
      </c>
    </row>
    <row r="101" spans="1:23" x14ac:dyDescent="0.3">
      <c r="A101">
        <v>21</v>
      </c>
      <c r="B101">
        <v>9</v>
      </c>
      <c r="C101">
        <v>3</v>
      </c>
      <c r="D101">
        <v>1</v>
      </c>
      <c r="E101">
        <v>100</v>
      </c>
      <c r="F101">
        <v>4</v>
      </c>
      <c r="G101">
        <v>178750</v>
      </c>
      <c r="H101">
        <v>12</v>
      </c>
      <c r="I101">
        <v>8</v>
      </c>
      <c r="J101">
        <v>0</v>
      </c>
      <c r="K101">
        <v>3</v>
      </c>
      <c r="L101">
        <v>5</v>
      </c>
      <c r="M101">
        <v>3</v>
      </c>
      <c r="N101">
        <v>1</v>
      </c>
      <c r="O101">
        <v>2</v>
      </c>
      <c r="P101" t="s">
        <v>32</v>
      </c>
      <c r="Q101" t="s">
        <v>33</v>
      </c>
      <c r="R101" t="s">
        <v>41</v>
      </c>
      <c r="S101" t="s">
        <v>35</v>
      </c>
      <c r="T101" t="s">
        <v>45</v>
      </c>
      <c r="U101" t="s">
        <v>27</v>
      </c>
      <c r="V101" t="s">
        <v>31</v>
      </c>
      <c r="W101" t="s">
        <v>30</v>
      </c>
    </row>
    <row r="102" spans="1:23" x14ac:dyDescent="0.3">
      <c r="A102">
        <v>36</v>
      </c>
      <c r="B102">
        <v>28</v>
      </c>
      <c r="C102">
        <v>3</v>
      </c>
      <c r="D102">
        <v>1</v>
      </c>
      <c r="E102">
        <v>101</v>
      </c>
      <c r="F102">
        <v>2</v>
      </c>
      <c r="G102">
        <v>24320</v>
      </c>
      <c r="H102">
        <v>22</v>
      </c>
      <c r="I102">
        <v>8</v>
      </c>
      <c r="J102">
        <v>0</v>
      </c>
      <c r="K102">
        <v>7</v>
      </c>
      <c r="L102">
        <v>4</v>
      </c>
      <c r="M102">
        <v>1</v>
      </c>
      <c r="N102">
        <v>0</v>
      </c>
      <c r="O102">
        <v>0</v>
      </c>
      <c r="P102" t="s">
        <v>39</v>
      </c>
      <c r="Q102" t="s">
        <v>40</v>
      </c>
      <c r="R102" t="s">
        <v>40</v>
      </c>
      <c r="S102" t="s">
        <v>35</v>
      </c>
      <c r="T102" t="s">
        <v>43</v>
      </c>
      <c r="U102" t="s">
        <v>37</v>
      </c>
      <c r="V102" t="s">
        <v>23</v>
      </c>
      <c r="W102" t="s">
        <v>30</v>
      </c>
    </row>
    <row r="103" spans="1:23" x14ac:dyDescent="0.3">
      <c r="A103">
        <v>36</v>
      </c>
      <c r="B103">
        <v>6</v>
      </c>
      <c r="C103">
        <v>3</v>
      </c>
      <c r="D103">
        <v>1</v>
      </c>
      <c r="E103">
        <v>102</v>
      </c>
      <c r="F103">
        <v>2</v>
      </c>
      <c r="G103">
        <v>47710</v>
      </c>
      <c r="H103">
        <v>13</v>
      </c>
      <c r="I103">
        <v>8</v>
      </c>
      <c r="J103">
        <v>1</v>
      </c>
      <c r="K103">
        <v>16</v>
      </c>
      <c r="L103">
        <v>2</v>
      </c>
      <c r="M103">
        <v>13</v>
      </c>
      <c r="N103">
        <v>1</v>
      </c>
      <c r="O103">
        <v>12</v>
      </c>
      <c r="P103" t="s">
        <v>32</v>
      </c>
      <c r="Q103" t="s">
        <v>33</v>
      </c>
      <c r="R103" t="s">
        <v>26</v>
      </c>
      <c r="S103" t="s">
        <v>29</v>
      </c>
      <c r="T103" t="s">
        <v>34</v>
      </c>
      <c r="U103" t="s">
        <v>27</v>
      </c>
      <c r="V103" t="s">
        <v>23</v>
      </c>
      <c r="W103" t="s">
        <v>30</v>
      </c>
    </row>
    <row r="104" spans="1:23" x14ac:dyDescent="0.3">
      <c r="A104">
        <v>57</v>
      </c>
      <c r="B104">
        <v>21</v>
      </c>
      <c r="C104">
        <v>4</v>
      </c>
      <c r="D104">
        <v>1</v>
      </c>
      <c r="E104">
        <v>103</v>
      </c>
      <c r="F104">
        <v>5</v>
      </c>
      <c r="G104">
        <v>191610</v>
      </c>
      <c r="H104">
        <v>18</v>
      </c>
      <c r="I104">
        <v>8</v>
      </c>
      <c r="J104">
        <v>0</v>
      </c>
      <c r="K104">
        <v>15</v>
      </c>
      <c r="L104">
        <v>2</v>
      </c>
      <c r="M104">
        <v>3</v>
      </c>
      <c r="N104">
        <v>1</v>
      </c>
      <c r="O104">
        <v>2</v>
      </c>
      <c r="P104" t="s">
        <v>24</v>
      </c>
      <c r="Q104" t="s">
        <v>33</v>
      </c>
      <c r="R104" t="s">
        <v>26</v>
      </c>
      <c r="S104" t="s">
        <v>29</v>
      </c>
      <c r="T104" t="s">
        <v>34</v>
      </c>
      <c r="U104" t="s">
        <v>37</v>
      </c>
      <c r="V104" t="s">
        <v>23</v>
      </c>
      <c r="W104" t="s">
        <v>30</v>
      </c>
    </row>
    <row r="105" spans="1:23" x14ac:dyDescent="0.3">
      <c r="A105">
        <v>40</v>
      </c>
      <c r="B105">
        <v>8</v>
      </c>
      <c r="C105">
        <v>3</v>
      </c>
      <c r="D105">
        <v>1</v>
      </c>
      <c r="E105">
        <v>104</v>
      </c>
      <c r="F105">
        <v>2</v>
      </c>
      <c r="G105">
        <v>50870</v>
      </c>
      <c r="H105">
        <v>14</v>
      </c>
      <c r="I105">
        <v>8</v>
      </c>
      <c r="J105">
        <v>1</v>
      </c>
      <c r="K105">
        <v>10</v>
      </c>
      <c r="L105">
        <v>3</v>
      </c>
      <c r="M105">
        <v>7</v>
      </c>
      <c r="N105">
        <v>1</v>
      </c>
      <c r="O105">
        <v>7</v>
      </c>
      <c r="P105" t="s">
        <v>24</v>
      </c>
      <c r="Q105" t="s">
        <v>33</v>
      </c>
      <c r="R105" t="s">
        <v>36</v>
      </c>
      <c r="S105" t="s">
        <v>29</v>
      </c>
      <c r="T105" t="s">
        <v>38</v>
      </c>
      <c r="U105" t="s">
        <v>37</v>
      </c>
      <c r="V105" t="s">
        <v>23</v>
      </c>
      <c r="W105" t="s">
        <v>30</v>
      </c>
    </row>
    <row r="106" spans="1:23" x14ac:dyDescent="0.3">
      <c r="A106">
        <v>21</v>
      </c>
      <c r="B106">
        <v>1</v>
      </c>
      <c r="C106">
        <v>5</v>
      </c>
      <c r="D106">
        <v>1</v>
      </c>
      <c r="E106">
        <v>105</v>
      </c>
      <c r="F106">
        <v>2</v>
      </c>
      <c r="G106">
        <v>28630</v>
      </c>
      <c r="H106">
        <v>14</v>
      </c>
      <c r="I106">
        <v>8</v>
      </c>
      <c r="J106">
        <v>0</v>
      </c>
      <c r="K106">
        <v>3</v>
      </c>
      <c r="L106">
        <v>2</v>
      </c>
      <c r="M106">
        <v>3</v>
      </c>
      <c r="N106">
        <v>2</v>
      </c>
      <c r="O106">
        <v>2</v>
      </c>
      <c r="P106" t="s">
        <v>39</v>
      </c>
      <c r="Q106" t="s">
        <v>33</v>
      </c>
      <c r="R106" t="s">
        <v>26</v>
      </c>
      <c r="S106" t="s">
        <v>35</v>
      </c>
      <c r="T106" t="s">
        <v>47</v>
      </c>
      <c r="U106" t="s">
        <v>27</v>
      </c>
      <c r="V106" t="s">
        <v>23</v>
      </c>
      <c r="W106" t="s">
        <v>30</v>
      </c>
    </row>
    <row r="107" spans="1:23" x14ac:dyDescent="0.3">
      <c r="A107">
        <v>33</v>
      </c>
      <c r="B107">
        <v>28</v>
      </c>
      <c r="C107">
        <v>2</v>
      </c>
      <c r="D107">
        <v>1</v>
      </c>
      <c r="E107">
        <v>106</v>
      </c>
      <c r="F107">
        <v>5</v>
      </c>
      <c r="G107">
        <v>55610</v>
      </c>
      <c r="H107">
        <v>21</v>
      </c>
      <c r="I107">
        <v>8</v>
      </c>
      <c r="J107">
        <v>1</v>
      </c>
      <c r="K107">
        <v>1</v>
      </c>
      <c r="L107">
        <v>3</v>
      </c>
      <c r="M107">
        <v>1</v>
      </c>
      <c r="N107">
        <v>0</v>
      </c>
      <c r="O107">
        <v>0</v>
      </c>
      <c r="P107" t="s">
        <v>24</v>
      </c>
      <c r="Q107" t="s">
        <v>40</v>
      </c>
      <c r="R107" t="s">
        <v>40</v>
      </c>
      <c r="S107" t="s">
        <v>35</v>
      </c>
      <c r="T107" t="s">
        <v>47</v>
      </c>
      <c r="U107" t="s">
        <v>27</v>
      </c>
      <c r="V107" t="s">
        <v>31</v>
      </c>
      <c r="W107" t="s">
        <v>30</v>
      </c>
    </row>
    <row r="108" spans="1:23" x14ac:dyDescent="0.3">
      <c r="A108">
        <v>37</v>
      </c>
      <c r="B108">
        <v>5</v>
      </c>
      <c r="C108">
        <v>3</v>
      </c>
      <c r="D108">
        <v>1</v>
      </c>
      <c r="E108">
        <v>107</v>
      </c>
      <c r="F108">
        <v>4</v>
      </c>
      <c r="G108">
        <v>21440</v>
      </c>
      <c r="H108">
        <v>19</v>
      </c>
      <c r="I108">
        <v>8</v>
      </c>
      <c r="J108">
        <v>0</v>
      </c>
      <c r="K108">
        <v>17</v>
      </c>
      <c r="L108">
        <v>3</v>
      </c>
      <c r="M108">
        <v>5</v>
      </c>
      <c r="N108">
        <v>0</v>
      </c>
      <c r="O108">
        <v>3</v>
      </c>
      <c r="P108" t="s">
        <v>24</v>
      </c>
      <c r="Q108" t="s">
        <v>33</v>
      </c>
      <c r="R108" t="s">
        <v>26</v>
      </c>
      <c r="S108" t="s">
        <v>29</v>
      </c>
      <c r="T108" t="s">
        <v>34</v>
      </c>
      <c r="U108" t="s">
        <v>37</v>
      </c>
      <c r="V108" t="s">
        <v>23</v>
      </c>
      <c r="W108" t="s">
        <v>30</v>
      </c>
    </row>
    <row r="109" spans="1:23" x14ac:dyDescent="0.3">
      <c r="A109">
        <v>46</v>
      </c>
      <c r="B109">
        <v>2</v>
      </c>
      <c r="C109">
        <v>4</v>
      </c>
      <c r="D109">
        <v>1</v>
      </c>
      <c r="E109">
        <v>108</v>
      </c>
      <c r="F109">
        <v>2</v>
      </c>
      <c r="G109">
        <v>30650</v>
      </c>
      <c r="H109">
        <v>11</v>
      </c>
      <c r="I109">
        <v>8</v>
      </c>
      <c r="J109">
        <v>0</v>
      </c>
      <c r="K109">
        <v>7</v>
      </c>
      <c r="L109">
        <v>3</v>
      </c>
      <c r="M109">
        <v>1</v>
      </c>
      <c r="N109">
        <v>0</v>
      </c>
      <c r="O109">
        <v>0</v>
      </c>
      <c r="P109" t="s">
        <v>39</v>
      </c>
      <c r="Q109" t="s">
        <v>25</v>
      </c>
      <c r="R109" t="s">
        <v>48</v>
      </c>
      <c r="S109" t="s">
        <v>29</v>
      </c>
      <c r="T109" t="s">
        <v>43</v>
      </c>
      <c r="U109" t="s">
        <v>27</v>
      </c>
      <c r="V109" t="s">
        <v>23</v>
      </c>
      <c r="W109" t="s">
        <v>30</v>
      </c>
    </row>
    <row r="110" spans="1:23" x14ac:dyDescent="0.3">
      <c r="A110">
        <v>41</v>
      </c>
      <c r="B110">
        <v>16</v>
      </c>
      <c r="C110">
        <v>1</v>
      </c>
      <c r="D110">
        <v>1</v>
      </c>
      <c r="E110">
        <v>109</v>
      </c>
      <c r="F110">
        <v>1</v>
      </c>
      <c r="G110">
        <v>28100</v>
      </c>
      <c r="H110">
        <v>11</v>
      </c>
      <c r="I110">
        <v>8</v>
      </c>
      <c r="J110">
        <v>0</v>
      </c>
      <c r="K110">
        <v>8</v>
      </c>
      <c r="L110">
        <v>3</v>
      </c>
      <c r="M110">
        <v>8</v>
      </c>
      <c r="N110">
        <v>7</v>
      </c>
      <c r="O110">
        <v>7</v>
      </c>
      <c r="P110" t="s">
        <v>32</v>
      </c>
      <c r="Q110" t="s">
        <v>33</v>
      </c>
      <c r="R110" t="s">
        <v>41</v>
      </c>
      <c r="S110" t="s">
        <v>35</v>
      </c>
      <c r="T110" t="s">
        <v>34</v>
      </c>
      <c r="U110" t="s">
        <v>27</v>
      </c>
      <c r="V110" t="s">
        <v>31</v>
      </c>
      <c r="W110" t="s">
        <v>30</v>
      </c>
    </row>
    <row r="111" spans="1:23" x14ac:dyDescent="0.3">
      <c r="A111">
        <v>50</v>
      </c>
      <c r="B111">
        <v>9</v>
      </c>
      <c r="C111">
        <v>3</v>
      </c>
      <c r="D111">
        <v>1</v>
      </c>
      <c r="E111">
        <v>110</v>
      </c>
      <c r="F111">
        <v>3</v>
      </c>
      <c r="G111">
        <v>98880</v>
      </c>
      <c r="H111">
        <v>15</v>
      </c>
      <c r="I111">
        <v>8</v>
      </c>
      <c r="J111">
        <v>0</v>
      </c>
      <c r="K111">
        <v>20</v>
      </c>
      <c r="L111">
        <v>2</v>
      </c>
      <c r="M111">
        <v>4</v>
      </c>
      <c r="N111">
        <v>1</v>
      </c>
      <c r="O111">
        <v>3</v>
      </c>
      <c r="P111" t="s">
        <v>24</v>
      </c>
      <c r="Q111" t="s">
        <v>33</v>
      </c>
      <c r="R111" t="s">
        <v>41</v>
      </c>
      <c r="S111" t="s">
        <v>35</v>
      </c>
      <c r="T111" t="s">
        <v>43</v>
      </c>
      <c r="U111" t="s">
        <v>27</v>
      </c>
      <c r="V111" t="s">
        <v>23</v>
      </c>
      <c r="W111" t="s">
        <v>30</v>
      </c>
    </row>
    <row r="112" spans="1:23" x14ac:dyDescent="0.3">
      <c r="A112">
        <v>40</v>
      </c>
      <c r="B112">
        <v>8</v>
      </c>
      <c r="C112">
        <v>3</v>
      </c>
      <c r="D112">
        <v>1</v>
      </c>
      <c r="E112">
        <v>111</v>
      </c>
      <c r="F112">
        <v>1</v>
      </c>
      <c r="G112">
        <v>86280</v>
      </c>
      <c r="H112">
        <v>20</v>
      </c>
      <c r="I112">
        <v>8</v>
      </c>
      <c r="J112">
        <v>0</v>
      </c>
      <c r="K112">
        <v>8</v>
      </c>
      <c r="L112">
        <v>2</v>
      </c>
      <c r="M112">
        <v>6</v>
      </c>
      <c r="N112">
        <v>1</v>
      </c>
      <c r="O112">
        <v>0</v>
      </c>
      <c r="P112" t="s">
        <v>24</v>
      </c>
      <c r="Q112" t="s">
        <v>33</v>
      </c>
      <c r="R112" t="s">
        <v>41</v>
      </c>
      <c r="S112" t="s">
        <v>29</v>
      </c>
      <c r="T112" t="s">
        <v>28</v>
      </c>
      <c r="U112" t="s">
        <v>27</v>
      </c>
      <c r="V112" t="s">
        <v>31</v>
      </c>
      <c r="W112" t="s">
        <v>30</v>
      </c>
    </row>
    <row r="113" spans="1:23" x14ac:dyDescent="0.3">
      <c r="A113">
        <v>31</v>
      </c>
      <c r="B113">
        <v>1</v>
      </c>
      <c r="C113">
        <v>3</v>
      </c>
      <c r="D113">
        <v>1</v>
      </c>
      <c r="E113">
        <v>112</v>
      </c>
      <c r="F113">
        <v>4</v>
      </c>
      <c r="G113">
        <v>28670</v>
      </c>
      <c r="H113">
        <v>24</v>
      </c>
      <c r="I113">
        <v>8</v>
      </c>
      <c r="J113">
        <v>0</v>
      </c>
      <c r="K113">
        <v>3</v>
      </c>
      <c r="L113">
        <v>5</v>
      </c>
      <c r="M113">
        <v>2</v>
      </c>
      <c r="N113">
        <v>2</v>
      </c>
      <c r="O113">
        <v>2</v>
      </c>
      <c r="P113" t="s">
        <v>24</v>
      </c>
      <c r="Q113" t="s">
        <v>33</v>
      </c>
      <c r="R113" t="s">
        <v>26</v>
      </c>
      <c r="S113" t="s">
        <v>35</v>
      </c>
      <c r="T113" t="s">
        <v>40</v>
      </c>
      <c r="U113" t="s">
        <v>37</v>
      </c>
      <c r="V113" t="s">
        <v>23</v>
      </c>
      <c r="W113" t="s">
        <v>30</v>
      </c>
    </row>
    <row r="114" spans="1:23" x14ac:dyDescent="0.3">
      <c r="A114">
        <v>21</v>
      </c>
      <c r="B114">
        <v>10</v>
      </c>
      <c r="C114">
        <v>2</v>
      </c>
      <c r="D114">
        <v>1</v>
      </c>
      <c r="E114">
        <v>113</v>
      </c>
      <c r="F114">
        <v>1</v>
      </c>
      <c r="G114">
        <v>53730</v>
      </c>
      <c r="H114">
        <v>12</v>
      </c>
      <c r="I114">
        <v>8</v>
      </c>
      <c r="J114">
        <v>1</v>
      </c>
      <c r="K114">
        <v>1</v>
      </c>
      <c r="L114">
        <v>2</v>
      </c>
      <c r="M114">
        <v>1</v>
      </c>
      <c r="N114">
        <v>0</v>
      </c>
      <c r="O114">
        <v>0</v>
      </c>
      <c r="P114" t="s">
        <v>24</v>
      </c>
      <c r="Q114" t="s">
        <v>40</v>
      </c>
      <c r="R114" t="s">
        <v>40</v>
      </c>
      <c r="S114" t="s">
        <v>35</v>
      </c>
      <c r="T114" t="s">
        <v>43</v>
      </c>
      <c r="U114" t="s">
        <v>37</v>
      </c>
      <c r="V114" t="s">
        <v>31</v>
      </c>
      <c r="W114" t="s">
        <v>30</v>
      </c>
    </row>
    <row r="115" spans="1:23" x14ac:dyDescent="0.3">
      <c r="A115">
        <v>29</v>
      </c>
      <c r="B115">
        <v>1</v>
      </c>
      <c r="C115">
        <v>3</v>
      </c>
      <c r="D115">
        <v>1</v>
      </c>
      <c r="E115">
        <v>114</v>
      </c>
      <c r="F115">
        <v>2</v>
      </c>
      <c r="G115">
        <v>66670</v>
      </c>
      <c r="H115">
        <v>12</v>
      </c>
      <c r="I115">
        <v>8</v>
      </c>
      <c r="J115">
        <v>1</v>
      </c>
      <c r="K115">
        <v>6</v>
      </c>
      <c r="L115">
        <v>6</v>
      </c>
      <c r="M115">
        <v>3</v>
      </c>
      <c r="N115">
        <v>1</v>
      </c>
      <c r="O115">
        <v>2</v>
      </c>
      <c r="P115" t="s">
        <v>24</v>
      </c>
      <c r="Q115" t="s">
        <v>33</v>
      </c>
      <c r="R115" t="s">
        <v>26</v>
      </c>
      <c r="S115" t="s">
        <v>35</v>
      </c>
      <c r="T115" t="s">
        <v>42</v>
      </c>
      <c r="U115" t="s">
        <v>27</v>
      </c>
      <c r="V115" t="s">
        <v>23</v>
      </c>
      <c r="W115" t="s">
        <v>30</v>
      </c>
    </row>
    <row r="116" spans="1:23" x14ac:dyDescent="0.3">
      <c r="A116">
        <v>35</v>
      </c>
      <c r="B116">
        <v>29</v>
      </c>
      <c r="C116">
        <v>3</v>
      </c>
      <c r="D116">
        <v>1</v>
      </c>
      <c r="E116">
        <v>115</v>
      </c>
      <c r="F116">
        <v>3</v>
      </c>
      <c r="G116">
        <v>50030</v>
      </c>
      <c r="H116">
        <v>15</v>
      </c>
      <c r="I116">
        <v>8</v>
      </c>
      <c r="J116">
        <v>0</v>
      </c>
      <c r="K116">
        <v>10</v>
      </c>
      <c r="L116">
        <v>2</v>
      </c>
      <c r="M116">
        <v>1</v>
      </c>
      <c r="N116">
        <v>0</v>
      </c>
      <c r="O116">
        <v>0</v>
      </c>
      <c r="P116" t="s">
        <v>24</v>
      </c>
      <c r="Q116" t="s">
        <v>33</v>
      </c>
      <c r="R116" t="s">
        <v>26</v>
      </c>
      <c r="S116" t="s">
        <v>35</v>
      </c>
      <c r="T116" t="s">
        <v>38</v>
      </c>
      <c r="U116" t="s">
        <v>27</v>
      </c>
      <c r="V116" t="s">
        <v>23</v>
      </c>
      <c r="W116" t="s">
        <v>30</v>
      </c>
    </row>
    <row r="117" spans="1:23" x14ac:dyDescent="0.3">
      <c r="A117">
        <v>27</v>
      </c>
      <c r="B117">
        <v>2</v>
      </c>
      <c r="C117">
        <v>3</v>
      </c>
      <c r="D117">
        <v>1</v>
      </c>
      <c r="E117">
        <v>116</v>
      </c>
      <c r="F117">
        <v>1</v>
      </c>
      <c r="G117">
        <v>23670</v>
      </c>
      <c r="H117">
        <v>12</v>
      </c>
      <c r="I117">
        <v>8</v>
      </c>
      <c r="J117">
        <v>1</v>
      </c>
      <c r="K117">
        <v>5</v>
      </c>
      <c r="L117">
        <v>2</v>
      </c>
      <c r="M117">
        <v>5</v>
      </c>
      <c r="N117">
        <v>0</v>
      </c>
      <c r="O117">
        <v>4</v>
      </c>
      <c r="P117" t="s">
        <v>24</v>
      </c>
      <c r="Q117" t="s">
        <v>25</v>
      </c>
      <c r="R117" t="s">
        <v>26</v>
      </c>
      <c r="S117" t="s">
        <v>44</v>
      </c>
      <c r="T117" t="s">
        <v>38</v>
      </c>
      <c r="U117" t="s">
        <v>37</v>
      </c>
      <c r="V117" t="s">
        <v>23</v>
      </c>
      <c r="W117" t="s">
        <v>30</v>
      </c>
    </row>
    <row r="118" spans="1:23" x14ac:dyDescent="0.3">
      <c r="A118">
        <v>28</v>
      </c>
      <c r="B118">
        <v>2</v>
      </c>
      <c r="C118">
        <v>2</v>
      </c>
      <c r="D118">
        <v>1</v>
      </c>
      <c r="E118">
        <v>117</v>
      </c>
      <c r="F118">
        <v>3</v>
      </c>
      <c r="G118">
        <v>28580</v>
      </c>
      <c r="H118">
        <v>12</v>
      </c>
      <c r="I118">
        <v>8</v>
      </c>
      <c r="J118">
        <v>0</v>
      </c>
      <c r="K118">
        <v>7</v>
      </c>
      <c r="L118">
        <v>2</v>
      </c>
      <c r="M118">
        <v>7</v>
      </c>
      <c r="N118">
        <v>0</v>
      </c>
      <c r="O118">
        <v>7</v>
      </c>
      <c r="P118" t="s">
        <v>24</v>
      </c>
      <c r="Q118" t="s">
        <v>33</v>
      </c>
      <c r="R118" t="s">
        <v>41</v>
      </c>
      <c r="S118" t="s">
        <v>35</v>
      </c>
      <c r="T118" t="s">
        <v>47</v>
      </c>
      <c r="U118" t="s">
        <v>37</v>
      </c>
      <c r="V118" t="s">
        <v>23</v>
      </c>
      <c r="W118" t="s">
        <v>30</v>
      </c>
    </row>
    <row r="119" spans="1:23" x14ac:dyDescent="0.3">
      <c r="A119">
        <v>49</v>
      </c>
      <c r="B119">
        <v>2</v>
      </c>
      <c r="C119">
        <v>3</v>
      </c>
      <c r="D119">
        <v>1</v>
      </c>
      <c r="E119">
        <v>118</v>
      </c>
      <c r="F119">
        <v>2</v>
      </c>
      <c r="G119">
        <v>52040</v>
      </c>
      <c r="H119">
        <v>14</v>
      </c>
      <c r="I119">
        <v>8</v>
      </c>
      <c r="J119">
        <v>1</v>
      </c>
      <c r="K119">
        <v>26</v>
      </c>
      <c r="L119">
        <v>3</v>
      </c>
      <c r="M119">
        <v>5</v>
      </c>
      <c r="N119">
        <v>0</v>
      </c>
      <c r="O119">
        <v>0</v>
      </c>
      <c r="P119" t="s">
        <v>24</v>
      </c>
      <c r="Q119" t="s">
        <v>25</v>
      </c>
      <c r="R119" t="s">
        <v>49</v>
      </c>
      <c r="S119" t="s">
        <v>35</v>
      </c>
      <c r="T119" t="s">
        <v>45</v>
      </c>
      <c r="U119" t="s">
        <v>37</v>
      </c>
      <c r="V119" t="s">
        <v>23</v>
      </c>
      <c r="W119" t="s">
        <v>30</v>
      </c>
    </row>
    <row r="120" spans="1:23" x14ac:dyDescent="0.3">
      <c r="A120">
        <v>51</v>
      </c>
      <c r="B120">
        <v>1</v>
      </c>
      <c r="C120">
        <v>2</v>
      </c>
      <c r="D120">
        <v>1</v>
      </c>
      <c r="E120">
        <v>119</v>
      </c>
      <c r="F120">
        <v>1</v>
      </c>
      <c r="G120">
        <v>41050</v>
      </c>
      <c r="H120">
        <v>22</v>
      </c>
      <c r="I120">
        <v>8</v>
      </c>
      <c r="J120">
        <v>1</v>
      </c>
      <c r="K120">
        <v>18</v>
      </c>
      <c r="L120">
        <v>2</v>
      </c>
      <c r="M120">
        <v>7</v>
      </c>
      <c r="N120">
        <v>0</v>
      </c>
      <c r="O120">
        <v>7</v>
      </c>
      <c r="P120" t="s">
        <v>24</v>
      </c>
      <c r="Q120" t="s">
        <v>33</v>
      </c>
      <c r="R120" t="s">
        <v>26</v>
      </c>
      <c r="S120" t="s">
        <v>29</v>
      </c>
      <c r="T120" t="s">
        <v>38</v>
      </c>
      <c r="U120" t="s">
        <v>37</v>
      </c>
      <c r="V120" t="s">
        <v>23</v>
      </c>
      <c r="W120" t="s">
        <v>30</v>
      </c>
    </row>
    <row r="121" spans="1:23" x14ac:dyDescent="0.3">
      <c r="A121">
        <v>36</v>
      </c>
      <c r="B121">
        <v>15</v>
      </c>
      <c r="C121">
        <v>2</v>
      </c>
      <c r="D121">
        <v>1</v>
      </c>
      <c r="E121">
        <v>120</v>
      </c>
      <c r="F121">
        <v>1</v>
      </c>
      <c r="G121">
        <v>96790</v>
      </c>
      <c r="H121">
        <v>12</v>
      </c>
      <c r="I121">
        <v>8</v>
      </c>
      <c r="J121">
        <v>0</v>
      </c>
      <c r="K121">
        <v>6</v>
      </c>
      <c r="L121">
        <v>1</v>
      </c>
      <c r="M121">
        <v>2</v>
      </c>
      <c r="N121">
        <v>2</v>
      </c>
      <c r="O121">
        <v>2</v>
      </c>
      <c r="P121" t="s">
        <v>24</v>
      </c>
      <c r="Q121" t="s">
        <v>25</v>
      </c>
      <c r="R121" t="s">
        <v>26</v>
      </c>
      <c r="S121" t="s">
        <v>29</v>
      </c>
      <c r="T121" t="s">
        <v>38</v>
      </c>
      <c r="U121" t="s">
        <v>37</v>
      </c>
      <c r="V121" t="s">
        <v>23</v>
      </c>
      <c r="W121" t="s">
        <v>30</v>
      </c>
    </row>
    <row r="122" spans="1:23" x14ac:dyDescent="0.3">
      <c r="A122">
        <v>34</v>
      </c>
      <c r="B122">
        <v>7</v>
      </c>
      <c r="C122">
        <v>3</v>
      </c>
      <c r="D122">
        <v>1</v>
      </c>
      <c r="E122">
        <v>121</v>
      </c>
      <c r="F122">
        <v>1</v>
      </c>
      <c r="G122">
        <v>56170</v>
      </c>
      <c r="H122">
        <v>25</v>
      </c>
      <c r="I122">
        <v>8</v>
      </c>
      <c r="J122">
        <v>1</v>
      </c>
      <c r="K122">
        <v>9</v>
      </c>
      <c r="L122">
        <v>3</v>
      </c>
      <c r="M122">
        <v>5</v>
      </c>
      <c r="N122">
        <v>0</v>
      </c>
      <c r="O122">
        <v>4</v>
      </c>
      <c r="P122" t="s">
        <v>39</v>
      </c>
      <c r="Q122" t="s">
        <v>33</v>
      </c>
      <c r="R122" t="s">
        <v>26</v>
      </c>
      <c r="S122" t="s">
        <v>35</v>
      </c>
      <c r="T122" t="s">
        <v>46</v>
      </c>
      <c r="U122" t="s">
        <v>37</v>
      </c>
      <c r="V122" t="s">
        <v>31</v>
      </c>
      <c r="W122" t="s">
        <v>30</v>
      </c>
    </row>
    <row r="123" spans="1:23" x14ac:dyDescent="0.3">
      <c r="A123">
        <v>55</v>
      </c>
      <c r="B123">
        <v>26</v>
      </c>
      <c r="C123">
        <v>3</v>
      </c>
      <c r="D123">
        <v>1</v>
      </c>
      <c r="E123">
        <v>122</v>
      </c>
      <c r="F123">
        <v>1</v>
      </c>
      <c r="G123">
        <v>104480</v>
      </c>
      <c r="H123">
        <v>13</v>
      </c>
      <c r="I123">
        <v>8</v>
      </c>
      <c r="J123">
        <v>0</v>
      </c>
      <c r="K123">
        <v>30</v>
      </c>
      <c r="L123">
        <v>3</v>
      </c>
      <c r="M123">
        <v>5</v>
      </c>
      <c r="N123">
        <v>1</v>
      </c>
      <c r="O123">
        <v>2</v>
      </c>
      <c r="P123" t="s">
        <v>24</v>
      </c>
      <c r="Q123" t="s">
        <v>25</v>
      </c>
      <c r="R123" t="s">
        <v>48</v>
      </c>
      <c r="S123" t="s">
        <v>35</v>
      </c>
      <c r="T123" t="s">
        <v>43</v>
      </c>
      <c r="U123" t="s">
        <v>37</v>
      </c>
      <c r="V123" t="s">
        <v>23</v>
      </c>
      <c r="W123" t="s">
        <v>30</v>
      </c>
    </row>
    <row r="124" spans="1:23" x14ac:dyDescent="0.3">
      <c r="A124">
        <v>24</v>
      </c>
      <c r="B124">
        <v>1</v>
      </c>
      <c r="C124">
        <v>3</v>
      </c>
      <c r="D124">
        <v>1</v>
      </c>
      <c r="E124">
        <v>123</v>
      </c>
      <c r="F124">
        <v>5</v>
      </c>
      <c r="G124">
        <v>28970</v>
      </c>
      <c r="H124">
        <v>18</v>
      </c>
      <c r="I124">
        <v>8</v>
      </c>
      <c r="J124">
        <v>3</v>
      </c>
      <c r="K124">
        <v>5</v>
      </c>
      <c r="L124">
        <v>4</v>
      </c>
      <c r="M124">
        <v>5</v>
      </c>
      <c r="N124">
        <v>0</v>
      </c>
      <c r="O124">
        <v>3</v>
      </c>
      <c r="P124" t="s">
        <v>24</v>
      </c>
      <c r="Q124" t="s">
        <v>33</v>
      </c>
      <c r="R124" t="s">
        <v>26</v>
      </c>
      <c r="S124" t="s">
        <v>44</v>
      </c>
      <c r="T124" t="s">
        <v>47</v>
      </c>
      <c r="U124" t="s">
        <v>27</v>
      </c>
      <c r="V124" t="s">
        <v>23</v>
      </c>
      <c r="W124" t="s">
        <v>30</v>
      </c>
    </row>
    <row r="125" spans="1:23" x14ac:dyDescent="0.3">
      <c r="A125">
        <v>30</v>
      </c>
      <c r="B125">
        <v>3</v>
      </c>
      <c r="C125">
        <v>3</v>
      </c>
      <c r="D125">
        <v>1</v>
      </c>
      <c r="E125">
        <v>124</v>
      </c>
      <c r="F125">
        <v>2</v>
      </c>
      <c r="G125">
        <v>59680</v>
      </c>
      <c r="H125">
        <v>13</v>
      </c>
      <c r="I125">
        <v>8</v>
      </c>
      <c r="J125">
        <v>0</v>
      </c>
      <c r="K125">
        <v>1</v>
      </c>
      <c r="L125">
        <v>3</v>
      </c>
      <c r="M125">
        <v>1</v>
      </c>
      <c r="N125">
        <v>0</v>
      </c>
      <c r="O125">
        <v>0</v>
      </c>
      <c r="P125" t="s">
        <v>24</v>
      </c>
      <c r="Q125" t="s">
        <v>33</v>
      </c>
      <c r="R125" t="s">
        <v>26</v>
      </c>
      <c r="S125" t="s">
        <v>29</v>
      </c>
      <c r="T125" t="s">
        <v>47</v>
      </c>
      <c r="U125" t="s">
        <v>27</v>
      </c>
      <c r="V125" t="s">
        <v>23</v>
      </c>
      <c r="W125" t="s">
        <v>30</v>
      </c>
    </row>
    <row r="126" spans="1:23" x14ac:dyDescent="0.3">
      <c r="A126">
        <v>26</v>
      </c>
      <c r="B126">
        <v>14</v>
      </c>
      <c r="C126">
        <v>3</v>
      </c>
      <c r="D126">
        <v>1</v>
      </c>
      <c r="E126">
        <v>125</v>
      </c>
      <c r="F126">
        <v>2</v>
      </c>
      <c r="G126">
        <v>75100</v>
      </c>
      <c r="H126">
        <v>18</v>
      </c>
      <c r="I126">
        <v>8</v>
      </c>
      <c r="J126">
        <v>3</v>
      </c>
      <c r="K126">
        <v>7</v>
      </c>
      <c r="L126">
        <v>3</v>
      </c>
      <c r="M126">
        <v>6</v>
      </c>
      <c r="N126">
        <v>0</v>
      </c>
      <c r="O126">
        <v>4</v>
      </c>
      <c r="P126" t="s">
        <v>32</v>
      </c>
      <c r="Q126" t="s">
        <v>25</v>
      </c>
      <c r="R126" t="s">
        <v>26</v>
      </c>
      <c r="S126" t="s">
        <v>35</v>
      </c>
      <c r="T126" t="s">
        <v>47</v>
      </c>
      <c r="U126" t="s">
        <v>37</v>
      </c>
      <c r="V126" t="s">
        <v>31</v>
      </c>
      <c r="W126" t="s">
        <v>30</v>
      </c>
    </row>
    <row r="127" spans="1:23" x14ac:dyDescent="0.3">
      <c r="A127">
        <v>22</v>
      </c>
      <c r="B127">
        <v>16</v>
      </c>
      <c r="C127">
        <v>5</v>
      </c>
      <c r="D127">
        <v>1</v>
      </c>
      <c r="E127">
        <v>126</v>
      </c>
      <c r="F127">
        <v>1</v>
      </c>
      <c r="G127">
        <v>29910</v>
      </c>
      <c r="H127">
        <v>19</v>
      </c>
      <c r="I127">
        <v>8</v>
      </c>
      <c r="J127">
        <v>2</v>
      </c>
      <c r="K127">
        <v>2</v>
      </c>
      <c r="L127">
        <v>3</v>
      </c>
      <c r="M127">
        <v>2</v>
      </c>
      <c r="N127">
        <v>1</v>
      </c>
      <c r="O127">
        <v>2</v>
      </c>
      <c r="P127" t="s">
        <v>24</v>
      </c>
      <c r="Q127" t="s">
        <v>33</v>
      </c>
      <c r="R127" t="s">
        <v>36</v>
      </c>
      <c r="S127" t="s">
        <v>29</v>
      </c>
      <c r="T127" t="s">
        <v>34</v>
      </c>
      <c r="U127" t="s">
        <v>37</v>
      </c>
      <c r="V127" t="s">
        <v>23</v>
      </c>
      <c r="W127" t="s">
        <v>30</v>
      </c>
    </row>
    <row r="128" spans="1:23" x14ac:dyDescent="0.3">
      <c r="A128">
        <v>36</v>
      </c>
      <c r="B128">
        <v>1</v>
      </c>
      <c r="C128">
        <v>3</v>
      </c>
      <c r="D128">
        <v>1</v>
      </c>
      <c r="E128">
        <v>127</v>
      </c>
      <c r="F128">
        <v>5</v>
      </c>
      <c r="G128">
        <v>196360</v>
      </c>
      <c r="H128">
        <v>12</v>
      </c>
      <c r="I128">
        <v>8</v>
      </c>
      <c r="J128">
        <v>1</v>
      </c>
      <c r="K128">
        <v>10</v>
      </c>
      <c r="L128">
        <v>3</v>
      </c>
      <c r="M128">
        <v>10</v>
      </c>
      <c r="N128">
        <v>9</v>
      </c>
      <c r="O128">
        <v>0</v>
      </c>
      <c r="P128" t="s">
        <v>24</v>
      </c>
      <c r="Q128" t="s">
        <v>33</v>
      </c>
      <c r="R128" t="s">
        <v>41</v>
      </c>
      <c r="S128" t="s">
        <v>29</v>
      </c>
      <c r="T128" t="s">
        <v>28</v>
      </c>
      <c r="U128" t="s">
        <v>27</v>
      </c>
      <c r="V128" t="s">
        <v>23</v>
      </c>
      <c r="W128" t="s">
        <v>30</v>
      </c>
    </row>
    <row r="129" spans="1:23" x14ac:dyDescent="0.3">
      <c r="A129">
        <v>30</v>
      </c>
      <c r="B129">
        <v>3</v>
      </c>
      <c r="C129">
        <v>2</v>
      </c>
      <c r="D129">
        <v>1</v>
      </c>
      <c r="E129">
        <v>128</v>
      </c>
      <c r="F129">
        <v>3</v>
      </c>
      <c r="G129">
        <v>11290</v>
      </c>
      <c r="H129">
        <v>19</v>
      </c>
      <c r="I129">
        <v>8</v>
      </c>
      <c r="J129">
        <v>0</v>
      </c>
      <c r="K129">
        <v>3</v>
      </c>
      <c r="L129">
        <v>2</v>
      </c>
      <c r="M129">
        <v>1</v>
      </c>
      <c r="N129">
        <v>0</v>
      </c>
      <c r="O129">
        <v>0</v>
      </c>
      <c r="P129" t="s">
        <v>32</v>
      </c>
      <c r="Q129" t="s">
        <v>25</v>
      </c>
      <c r="R129" t="s">
        <v>48</v>
      </c>
      <c r="S129" t="s">
        <v>35</v>
      </c>
      <c r="T129" t="s">
        <v>34</v>
      </c>
      <c r="U129" t="s">
        <v>37</v>
      </c>
      <c r="V129" t="s">
        <v>31</v>
      </c>
      <c r="W129" t="s">
        <v>30</v>
      </c>
    </row>
    <row r="130" spans="1:23" x14ac:dyDescent="0.3">
      <c r="A130">
        <v>37</v>
      </c>
      <c r="B130">
        <v>10</v>
      </c>
      <c r="C130">
        <v>1</v>
      </c>
      <c r="D130">
        <v>1</v>
      </c>
      <c r="E130">
        <v>129</v>
      </c>
      <c r="F130">
        <v>1</v>
      </c>
      <c r="G130">
        <v>133410</v>
      </c>
      <c r="H130">
        <v>14</v>
      </c>
      <c r="I130">
        <v>8</v>
      </c>
      <c r="J130">
        <v>1</v>
      </c>
      <c r="K130">
        <v>18</v>
      </c>
      <c r="L130">
        <v>3</v>
      </c>
      <c r="M130">
        <v>18</v>
      </c>
      <c r="N130">
        <v>12</v>
      </c>
      <c r="O130">
        <v>17</v>
      </c>
      <c r="P130" t="s">
        <v>24</v>
      </c>
      <c r="Q130" t="s">
        <v>33</v>
      </c>
      <c r="R130" t="s">
        <v>49</v>
      </c>
      <c r="S130" t="s">
        <v>44</v>
      </c>
      <c r="T130" t="s">
        <v>38</v>
      </c>
      <c r="U130" t="s">
        <v>37</v>
      </c>
      <c r="V130" t="s">
        <v>23</v>
      </c>
      <c r="W130" t="s">
        <v>30</v>
      </c>
    </row>
    <row r="131" spans="1:23" x14ac:dyDescent="0.3">
      <c r="A131">
        <v>40</v>
      </c>
      <c r="B131">
        <v>6</v>
      </c>
      <c r="C131">
        <v>2</v>
      </c>
      <c r="D131">
        <v>1</v>
      </c>
      <c r="E131">
        <v>130</v>
      </c>
      <c r="F131">
        <v>3</v>
      </c>
      <c r="G131">
        <v>43320</v>
      </c>
      <c r="H131">
        <v>14</v>
      </c>
      <c r="I131">
        <v>8</v>
      </c>
      <c r="J131">
        <v>2</v>
      </c>
      <c r="K131">
        <v>8</v>
      </c>
      <c r="L131">
        <v>3</v>
      </c>
      <c r="M131">
        <v>5</v>
      </c>
      <c r="N131">
        <v>1</v>
      </c>
      <c r="O131">
        <v>3</v>
      </c>
      <c r="P131" t="s">
        <v>24</v>
      </c>
      <c r="Q131" t="s">
        <v>33</v>
      </c>
      <c r="R131" t="s">
        <v>41</v>
      </c>
      <c r="S131" t="s">
        <v>44</v>
      </c>
      <c r="T131" t="s">
        <v>34</v>
      </c>
      <c r="U131" t="s">
        <v>37</v>
      </c>
      <c r="V131" t="s">
        <v>23</v>
      </c>
      <c r="W131" t="s">
        <v>30</v>
      </c>
    </row>
    <row r="132" spans="1:23" x14ac:dyDescent="0.3">
      <c r="A132">
        <v>42</v>
      </c>
      <c r="B132">
        <v>2</v>
      </c>
      <c r="C132">
        <v>3</v>
      </c>
      <c r="D132">
        <v>1</v>
      </c>
      <c r="E132">
        <v>131</v>
      </c>
      <c r="F132">
        <v>4</v>
      </c>
      <c r="G132">
        <v>110310</v>
      </c>
      <c r="H132">
        <v>12</v>
      </c>
      <c r="I132">
        <v>8</v>
      </c>
      <c r="J132">
        <v>1</v>
      </c>
      <c r="K132">
        <v>8</v>
      </c>
      <c r="L132">
        <v>2</v>
      </c>
      <c r="M132">
        <v>5</v>
      </c>
      <c r="N132">
        <v>1</v>
      </c>
      <c r="O132">
        <v>2</v>
      </c>
      <c r="P132" t="s">
        <v>24</v>
      </c>
      <c r="Q132" t="s">
        <v>33</v>
      </c>
      <c r="R132" t="s">
        <v>41</v>
      </c>
      <c r="S132" t="s">
        <v>44</v>
      </c>
      <c r="T132" t="s">
        <v>47</v>
      </c>
      <c r="U132" t="s">
        <v>27</v>
      </c>
      <c r="V132" t="s">
        <v>23</v>
      </c>
      <c r="W132" t="s">
        <v>30</v>
      </c>
    </row>
    <row r="133" spans="1:23" x14ac:dyDescent="0.3">
      <c r="A133">
        <v>37</v>
      </c>
      <c r="B133">
        <v>9</v>
      </c>
      <c r="C133">
        <v>1</v>
      </c>
      <c r="D133">
        <v>1</v>
      </c>
      <c r="E133">
        <v>132</v>
      </c>
      <c r="F133">
        <v>3</v>
      </c>
      <c r="G133">
        <v>44400</v>
      </c>
      <c r="H133">
        <v>11</v>
      </c>
      <c r="I133">
        <v>8</v>
      </c>
      <c r="J133">
        <v>1</v>
      </c>
      <c r="K133">
        <v>18</v>
      </c>
      <c r="L133">
        <v>3</v>
      </c>
      <c r="M133">
        <v>1</v>
      </c>
      <c r="N133">
        <v>0</v>
      </c>
      <c r="O133">
        <v>1</v>
      </c>
      <c r="P133" t="s">
        <v>24</v>
      </c>
      <c r="Q133" t="s">
        <v>25</v>
      </c>
      <c r="R133" t="s">
        <v>48</v>
      </c>
      <c r="S133" t="s">
        <v>35</v>
      </c>
      <c r="T133" t="s">
        <v>38</v>
      </c>
      <c r="U133" t="s">
        <v>37</v>
      </c>
      <c r="V133" t="s">
        <v>23</v>
      </c>
      <c r="W133" t="s">
        <v>30</v>
      </c>
    </row>
    <row r="134" spans="1:23" x14ac:dyDescent="0.3">
      <c r="A134">
        <v>43</v>
      </c>
      <c r="B134">
        <v>10</v>
      </c>
      <c r="C134">
        <v>2</v>
      </c>
      <c r="D134">
        <v>1</v>
      </c>
      <c r="E134">
        <v>133</v>
      </c>
      <c r="F134">
        <v>1</v>
      </c>
      <c r="G134">
        <v>46170</v>
      </c>
      <c r="H134">
        <v>11</v>
      </c>
      <c r="I134">
        <v>8</v>
      </c>
      <c r="J134">
        <v>0</v>
      </c>
      <c r="K134">
        <v>25</v>
      </c>
      <c r="L134">
        <v>2</v>
      </c>
      <c r="M134">
        <v>25</v>
      </c>
      <c r="N134">
        <v>3</v>
      </c>
      <c r="O134">
        <v>9</v>
      </c>
      <c r="P134" t="s">
        <v>24</v>
      </c>
      <c r="Q134" t="s">
        <v>25</v>
      </c>
      <c r="R134" t="s">
        <v>26</v>
      </c>
      <c r="S134" t="s">
        <v>44</v>
      </c>
      <c r="T134" t="s">
        <v>38</v>
      </c>
      <c r="U134" t="s">
        <v>27</v>
      </c>
      <c r="V134" t="s">
        <v>23</v>
      </c>
      <c r="W134" t="s">
        <v>30</v>
      </c>
    </row>
    <row r="135" spans="1:23" x14ac:dyDescent="0.3">
      <c r="A135">
        <v>40</v>
      </c>
      <c r="B135">
        <v>6</v>
      </c>
      <c r="C135">
        <v>2</v>
      </c>
      <c r="D135">
        <v>1</v>
      </c>
      <c r="E135">
        <v>134</v>
      </c>
      <c r="F135">
        <v>1</v>
      </c>
      <c r="G135">
        <v>26470</v>
      </c>
      <c r="H135">
        <v>13</v>
      </c>
      <c r="I135">
        <v>8</v>
      </c>
      <c r="J135">
        <v>0</v>
      </c>
      <c r="K135">
        <v>20</v>
      </c>
      <c r="L135">
        <v>2</v>
      </c>
      <c r="M135">
        <v>1</v>
      </c>
      <c r="N135">
        <v>0</v>
      </c>
      <c r="O135">
        <v>0</v>
      </c>
      <c r="P135" t="s">
        <v>24</v>
      </c>
      <c r="Q135" t="s">
        <v>25</v>
      </c>
      <c r="R135" t="s">
        <v>26</v>
      </c>
      <c r="S135" t="s">
        <v>29</v>
      </c>
      <c r="T135" t="s">
        <v>43</v>
      </c>
      <c r="U135" t="s">
        <v>27</v>
      </c>
      <c r="V135" t="s">
        <v>23</v>
      </c>
      <c r="W135" t="s">
        <v>30</v>
      </c>
    </row>
    <row r="136" spans="1:23" x14ac:dyDescent="0.3">
      <c r="A136">
        <v>54</v>
      </c>
      <c r="B136">
        <v>9</v>
      </c>
      <c r="C136">
        <v>3</v>
      </c>
      <c r="D136">
        <v>1</v>
      </c>
      <c r="E136">
        <v>135</v>
      </c>
      <c r="F136">
        <v>2</v>
      </c>
      <c r="G136">
        <v>63230</v>
      </c>
      <c r="H136">
        <v>23</v>
      </c>
      <c r="I136">
        <v>8</v>
      </c>
      <c r="J136">
        <v>1</v>
      </c>
      <c r="K136">
        <v>24</v>
      </c>
      <c r="L136">
        <v>2</v>
      </c>
      <c r="M136">
        <v>4</v>
      </c>
      <c r="N136">
        <v>1</v>
      </c>
      <c r="O136">
        <v>2</v>
      </c>
      <c r="P136" t="s">
        <v>24</v>
      </c>
      <c r="Q136" t="s">
        <v>40</v>
      </c>
      <c r="R136" t="s">
        <v>26</v>
      </c>
      <c r="S136" t="s">
        <v>29</v>
      </c>
      <c r="T136" t="s">
        <v>45</v>
      </c>
      <c r="U136" t="s">
        <v>27</v>
      </c>
      <c r="V136" t="s">
        <v>23</v>
      </c>
      <c r="W136" t="s">
        <v>30</v>
      </c>
    </row>
    <row r="137" spans="1:23" x14ac:dyDescent="0.3">
      <c r="A137">
        <v>34</v>
      </c>
      <c r="B137">
        <v>28</v>
      </c>
      <c r="C137">
        <v>3</v>
      </c>
      <c r="D137">
        <v>1</v>
      </c>
      <c r="E137">
        <v>136</v>
      </c>
      <c r="F137">
        <v>1</v>
      </c>
      <c r="G137">
        <v>56770</v>
      </c>
      <c r="H137">
        <v>20</v>
      </c>
      <c r="I137">
        <v>8</v>
      </c>
      <c r="J137">
        <v>1</v>
      </c>
      <c r="K137">
        <v>6</v>
      </c>
      <c r="L137">
        <v>3</v>
      </c>
      <c r="M137">
        <v>3</v>
      </c>
      <c r="N137">
        <v>1</v>
      </c>
      <c r="O137">
        <v>2</v>
      </c>
      <c r="P137" t="s">
        <v>39</v>
      </c>
      <c r="Q137" t="s">
        <v>33</v>
      </c>
      <c r="R137" t="s">
        <v>41</v>
      </c>
      <c r="S137" t="s">
        <v>29</v>
      </c>
      <c r="T137" t="s">
        <v>43</v>
      </c>
      <c r="U137" t="s">
        <v>37</v>
      </c>
      <c r="V137" t="s">
        <v>23</v>
      </c>
      <c r="W137" t="s">
        <v>30</v>
      </c>
    </row>
    <row r="138" spans="1:23" x14ac:dyDescent="0.3">
      <c r="A138">
        <v>31</v>
      </c>
      <c r="B138">
        <v>10</v>
      </c>
      <c r="C138">
        <v>4</v>
      </c>
      <c r="D138">
        <v>1</v>
      </c>
      <c r="E138">
        <v>137</v>
      </c>
      <c r="F138">
        <v>3</v>
      </c>
      <c r="G138">
        <v>21870</v>
      </c>
      <c r="H138">
        <v>15</v>
      </c>
      <c r="I138">
        <v>8</v>
      </c>
      <c r="J138">
        <v>1</v>
      </c>
      <c r="K138">
        <v>13</v>
      </c>
      <c r="L138">
        <v>2</v>
      </c>
      <c r="M138">
        <v>13</v>
      </c>
      <c r="N138">
        <v>3</v>
      </c>
      <c r="O138">
        <v>12</v>
      </c>
      <c r="P138" t="s">
        <v>24</v>
      </c>
      <c r="Q138" t="s">
        <v>33</v>
      </c>
      <c r="R138" t="s">
        <v>26</v>
      </c>
      <c r="S138" t="s">
        <v>29</v>
      </c>
      <c r="T138" t="s">
        <v>38</v>
      </c>
      <c r="U138" t="s">
        <v>37</v>
      </c>
      <c r="V138" t="s">
        <v>23</v>
      </c>
      <c r="W138" t="s">
        <v>30</v>
      </c>
    </row>
    <row r="139" spans="1:23" x14ac:dyDescent="0.3">
      <c r="A139">
        <v>43</v>
      </c>
      <c r="B139">
        <v>14</v>
      </c>
      <c r="C139">
        <v>3</v>
      </c>
      <c r="D139">
        <v>1</v>
      </c>
      <c r="E139">
        <v>138</v>
      </c>
      <c r="F139">
        <v>1</v>
      </c>
      <c r="G139">
        <v>37480</v>
      </c>
      <c r="H139">
        <v>14</v>
      </c>
      <c r="I139">
        <v>8</v>
      </c>
      <c r="J139">
        <v>2</v>
      </c>
      <c r="K139">
        <v>10</v>
      </c>
      <c r="L139">
        <v>3</v>
      </c>
      <c r="M139">
        <v>3</v>
      </c>
      <c r="N139">
        <v>1</v>
      </c>
      <c r="O139">
        <v>2</v>
      </c>
      <c r="P139" t="s">
        <v>32</v>
      </c>
      <c r="Q139" t="s">
        <v>25</v>
      </c>
      <c r="R139" t="s">
        <v>26</v>
      </c>
      <c r="S139" t="s">
        <v>29</v>
      </c>
      <c r="T139" t="s">
        <v>45</v>
      </c>
      <c r="U139" t="s">
        <v>27</v>
      </c>
      <c r="V139" t="s">
        <v>23</v>
      </c>
      <c r="W139" t="s">
        <v>30</v>
      </c>
    </row>
    <row r="140" spans="1:23" x14ac:dyDescent="0.3">
      <c r="A140">
        <v>43</v>
      </c>
      <c r="B140">
        <v>27</v>
      </c>
      <c r="C140">
        <v>4</v>
      </c>
      <c r="D140">
        <v>1</v>
      </c>
      <c r="E140">
        <v>139</v>
      </c>
      <c r="F140">
        <v>2</v>
      </c>
      <c r="G140">
        <v>39770</v>
      </c>
      <c r="H140">
        <v>18</v>
      </c>
      <c r="I140">
        <v>8</v>
      </c>
      <c r="J140">
        <v>1</v>
      </c>
      <c r="K140">
        <v>8</v>
      </c>
      <c r="L140">
        <v>3</v>
      </c>
      <c r="M140">
        <v>5</v>
      </c>
      <c r="N140">
        <v>0</v>
      </c>
      <c r="O140">
        <v>2</v>
      </c>
      <c r="P140" t="s">
        <v>24</v>
      </c>
      <c r="Q140" t="s">
        <v>25</v>
      </c>
      <c r="R140" t="s">
        <v>26</v>
      </c>
      <c r="S140" t="s">
        <v>44</v>
      </c>
      <c r="T140" t="s">
        <v>46</v>
      </c>
      <c r="U140" t="s">
        <v>37</v>
      </c>
      <c r="V140" t="s">
        <v>23</v>
      </c>
      <c r="W140" t="s">
        <v>30</v>
      </c>
    </row>
    <row r="141" spans="1:23" x14ac:dyDescent="0.3">
      <c r="A141">
        <v>25</v>
      </c>
      <c r="B141">
        <v>7</v>
      </c>
      <c r="C141">
        <v>2</v>
      </c>
      <c r="D141">
        <v>1</v>
      </c>
      <c r="E141">
        <v>140</v>
      </c>
      <c r="F141">
        <v>1</v>
      </c>
      <c r="G141">
        <v>86330</v>
      </c>
      <c r="H141">
        <v>19</v>
      </c>
      <c r="I141">
        <v>8</v>
      </c>
      <c r="J141">
        <v>1</v>
      </c>
      <c r="K141">
        <v>5</v>
      </c>
      <c r="L141">
        <v>2</v>
      </c>
      <c r="M141">
        <v>5</v>
      </c>
      <c r="N141">
        <v>1</v>
      </c>
      <c r="O141">
        <v>3</v>
      </c>
      <c r="P141" t="s">
        <v>24</v>
      </c>
      <c r="Q141" t="s">
        <v>40</v>
      </c>
      <c r="R141" t="s">
        <v>40</v>
      </c>
      <c r="S141" t="s">
        <v>35</v>
      </c>
      <c r="T141" t="s">
        <v>45</v>
      </c>
      <c r="U141" t="s">
        <v>37</v>
      </c>
      <c r="V141" t="s">
        <v>23</v>
      </c>
      <c r="W141" t="s">
        <v>30</v>
      </c>
    </row>
    <row r="142" spans="1:23" x14ac:dyDescent="0.3">
      <c r="A142">
        <v>37</v>
      </c>
      <c r="B142">
        <v>1</v>
      </c>
      <c r="C142">
        <v>3</v>
      </c>
      <c r="D142">
        <v>1</v>
      </c>
      <c r="E142">
        <v>141</v>
      </c>
      <c r="F142">
        <v>3</v>
      </c>
      <c r="G142">
        <v>20080</v>
      </c>
      <c r="H142">
        <v>22</v>
      </c>
      <c r="I142">
        <v>8</v>
      </c>
      <c r="J142">
        <v>0</v>
      </c>
      <c r="K142">
        <v>15</v>
      </c>
      <c r="L142">
        <v>5</v>
      </c>
      <c r="M142">
        <v>13</v>
      </c>
      <c r="N142">
        <v>10</v>
      </c>
      <c r="O142">
        <v>7</v>
      </c>
      <c r="P142" t="s">
        <v>39</v>
      </c>
      <c r="Q142" t="s">
        <v>33</v>
      </c>
      <c r="R142" t="s">
        <v>41</v>
      </c>
      <c r="S142" t="s">
        <v>29</v>
      </c>
      <c r="T142" t="s">
        <v>43</v>
      </c>
      <c r="U142" t="s">
        <v>37</v>
      </c>
      <c r="V142" t="s">
        <v>23</v>
      </c>
      <c r="W142" t="s">
        <v>30</v>
      </c>
    </row>
    <row r="143" spans="1:23" x14ac:dyDescent="0.3">
      <c r="A143">
        <v>31</v>
      </c>
      <c r="B143">
        <v>24</v>
      </c>
      <c r="C143">
        <v>1</v>
      </c>
      <c r="D143">
        <v>1</v>
      </c>
      <c r="E143">
        <v>142</v>
      </c>
      <c r="F143">
        <v>3</v>
      </c>
      <c r="G143">
        <v>44400</v>
      </c>
      <c r="H143">
        <v>13</v>
      </c>
      <c r="I143">
        <v>8</v>
      </c>
      <c r="J143">
        <v>1</v>
      </c>
      <c r="K143">
        <v>4</v>
      </c>
      <c r="L143">
        <v>2</v>
      </c>
      <c r="M143">
        <v>4</v>
      </c>
      <c r="N143">
        <v>3</v>
      </c>
      <c r="O143">
        <v>2</v>
      </c>
      <c r="P143" t="s">
        <v>24</v>
      </c>
      <c r="Q143" t="s">
        <v>33</v>
      </c>
      <c r="R143" t="s">
        <v>41</v>
      </c>
      <c r="S143" t="s">
        <v>29</v>
      </c>
      <c r="T143" t="s">
        <v>43</v>
      </c>
      <c r="U143" t="s">
        <v>37</v>
      </c>
      <c r="V143" t="s">
        <v>23</v>
      </c>
      <c r="W143" t="s">
        <v>30</v>
      </c>
    </row>
    <row r="144" spans="1:23" x14ac:dyDescent="0.3">
      <c r="A144">
        <v>39</v>
      </c>
      <c r="B144">
        <v>26</v>
      </c>
      <c r="C144">
        <v>4</v>
      </c>
      <c r="D144">
        <v>1</v>
      </c>
      <c r="E144">
        <v>143</v>
      </c>
      <c r="F144">
        <v>1</v>
      </c>
      <c r="G144">
        <v>30670</v>
      </c>
      <c r="H144">
        <v>20</v>
      </c>
      <c r="I144">
        <v>8</v>
      </c>
      <c r="J144">
        <v>1</v>
      </c>
      <c r="K144">
        <v>21</v>
      </c>
      <c r="L144">
        <v>5</v>
      </c>
      <c r="M144">
        <v>21</v>
      </c>
      <c r="N144">
        <v>1</v>
      </c>
      <c r="O144">
        <v>6</v>
      </c>
      <c r="P144" t="s">
        <v>32</v>
      </c>
      <c r="Q144" t="s">
        <v>33</v>
      </c>
      <c r="R144" t="s">
        <v>49</v>
      </c>
      <c r="S144" t="s">
        <v>44</v>
      </c>
      <c r="T144" t="s">
        <v>38</v>
      </c>
      <c r="U144" t="s">
        <v>27</v>
      </c>
      <c r="V144" t="s">
        <v>23</v>
      </c>
      <c r="W144" t="s">
        <v>30</v>
      </c>
    </row>
    <row r="145" spans="1:23" x14ac:dyDescent="0.3">
      <c r="A145">
        <v>56</v>
      </c>
      <c r="B145">
        <v>20</v>
      </c>
      <c r="C145">
        <v>4</v>
      </c>
      <c r="D145">
        <v>1</v>
      </c>
      <c r="E145">
        <v>144</v>
      </c>
      <c r="F145">
        <v>3</v>
      </c>
      <c r="G145">
        <v>53210</v>
      </c>
      <c r="H145">
        <v>14</v>
      </c>
      <c r="I145">
        <v>8</v>
      </c>
      <c r="J145">
        <v>0</v>
      </c>
      <c r="K145">
        <v>36</v>
      </c>
      <c r="L145">
        <v>1</v>
      </c>
      <c r="M145">
        <v>7</v>
      </c>
      <c r="N145">
        <v>7</v>
      </c>
      <c r="O145">
        <v>7</v>
      </c>
      <c r="P145" t="s">
        <v>32</v>
      </c>
      <c r="Q145" t="s">
        <v>33</v>
      </c>
      <c r="R145" t="s">
        <v>26</v>
      </c>
      <c r="S145" t="s">
        <v>29</v>
      </c>
      <c r="T145" t="s">
        <v>38</v>
      </c>
      <c r="U145" t="s">
        <v>27</v>
      </c>
      <c r="V145" t="s">
        <v>23</v>
      </c>
      <c r="W145" t="s">
        <v>30</v>
      </c>
    </row>
    <row r="146" spans="1:23" x14ac:dyDescent="0.3">
      <c r="A146">
        <v>30</v>
      </c>
      <c r="B146">
        <v>5</v>
      </c>
      <c r="C146">
        <v>4</v>
      </c>
      <c r="D146">
        <v>1</v>
      </c>
      <c r="E146">
        <v>145</v>
      </c>
      <c r="F146">
        <v>2</v>
      </c>
      <c r="G146">
        <v>54100</v>
      </c>
      <c r="H146">
        <v>17</v>
      </c>
      <c r="I146">
        <v>8</v>
      </c>
      <c r="J146">
        <v>1</v>
      </c>
      <c r="K146">
        <v>6</v>
      </c>
      <c r="L146">
        <v>2</v>
      </c>
      <c r="M146">
        <v>5</v>
      </c>
      <c r="N146">
        <v>4</v>
      </c>
      <c r="O146">
        <v>4</v>
      </c>
      <c r="P146" t="s">
        <v>24</v>
      </c>
      <c r="Q146" t="s">
        <v>25</v>
      </c>
      <c r="R146" t="s">
        <v>41</v>
      </c>
      <c r="S146" t="s">
        <v>35</v>
      </c>
      <c r="T146" t="s">
        <v>45</v>
      </c>
      <c r="U146" t="s">
        <v>27</v>
      </c>
      <c r="V146" t="s">
        <v>23</v>
      </c>
      <c r="W146" t="s">
        <v>30</v>
      </c>
    </row>
    <row r="147" spans="1:23" x14ac:dyDescent="0.3">
      <c r="A147">
        <v>41</v>
      </c>
      <c r="B147">
        <v>7</v>
      </c>
      <c r="C147">
        <v>3</v>
      </c>
      <c r="D147">
        <v>1</v>
      </c>
      <c r="E147">
        <v>146</v>
      </c>
      <c r="F147">
        <v>3</v>
      </c>
      <c r="G147">
        <v>27820</v>
      </c>
      <c r="H147">
        <v>14</v>
      </c>
      <c r="I147">
        <v>8</v>
      </c>
      <c r="J147">
        <v>0</v>
      </c>
      <c r="K147">
        <v>10</v>
      </c>
      <c r="L147">
        <v>2</v>
      </c>
      <c r="M147">
        <v>10</v>
      </c>
      <c r="N147">
        <v>0</v>
      </c>
      <c r="O147">
        <v>7</v>
      </c>
      <c r="P147" t="s">
        <v>24</v>
      </c>
      <c r="Q147" t="s">
        <v>33</v>
      </c>
      <c r="R147" t="s">
        <v>49</v>
      </c>
      <c r="S147" t="s">
        <v>29</v>
      </c>
      <c r="T147" t="s">
        <v>34</v>
      </c>
      <c r="U147" t="s">
        <v>27</v>
      </c>
      <c r="V147" t="s">
        <v>23</v>
      </c>
      <c r="W147" t="s">
        <v>30</v>
      </c>
    </row>
    <row r="148" spans="1:23" x14ac:dyDescent="0.3">
      <c r="A148">
        <v>28</v>
      </c>
      <c r="B148">
        <v>7</v>
      </c>
      <c r="C148">
        <v>3</v>
      </c>
      <c r="D148">
        <v>1</v>
      </c>
      <c r="E148">
        <v>147</v>
      </c>
      <c r="F148">
        <v>3</v>
      </c>
      <c r="G148">
        <v>119570</v>
      </c>
      <c r="H148">
        <v>13</v>
      </c>
      <c r="I148">
        <v>8</v>
      </c>
      <c r="J148">
        <v>0</v>
      </c>
      <c r="K148">
        <v>10</v>
      </c>
      <c r="L148">
        <v>2</v>
      </c>
      <c r="M148">
        <v>10</v>
      </c>
      <c r="N148">
        <v>1</v>
      </c>
      <c r="O148">
        <v>8</v>
      </c>
      <c r="P148" t="s">
        <v>24</v>
      </c>
      <c r="Q148" t="s">
        <v>33</v>
      </c>
      <c r="R148" t="s">
        <v>41</v>
      </c>
      <c r="S148" t="s">
        <v>44</v>
      </c>
      <c r="T148" t="s">
        <v>28</v>
      </c>
      <c r="U148" t="s">
        <v>37</v>
      </c>
      <c r="V148" t="s">
        <v>23</v>
      </c>
      <c r="W148" t="s">
        <v>30</v>
      </c>
    </row>
    <row r="149" spans="1:23" x14ac:dyDescent="0.3">
      <c r="A149">
        <v>25</v>
      </c>
      <c r="B149">
        <v>5</v>
      </c>
      <c r="C149">
        <v>2</v>
      </c>
      <c r="D149">
        <v>1</v>
      </c>
      <c r="E149">
        <v>148</v>
      </c>
      <c r="F149">
        <v>3</v>
      </c>
      <c r="G149">
        <v>26600</v>
      </c>
      <c r="H149">
        <v>13</v>
      </c>
      <c r="I149">
        <v>8</v>
      </c>
      <c r="J149">
        <v>0</v>
      </c>
      <c r="K149">
        <v>6</v>
      </c>
      <c r="L149">
        <v>3</v>
      </c>
      <c r="M149">
        <v>2</v>
      </c>
      <c r="N149">
        <v>0</v>
      </c>
      <c r="O149">
        <v>2</v>
      </c>
      <c r="P149" t="s">
        <v>24</v>
      </c>
      <c r="Q149" t="s">
        <v>33</v>
      </c>
      <c r="R149" t="s">
        <v>26</v>
      </c>
      <c r="S149" t="s">
        <v>29</v>
      </c>
      <c r="T149" t="s">
        <v>43</v>
      </c>
      <c r="U149" t="s">
        <v>27</v>
      </c>
      <c r="V149" t="s">
        <v>31</v>
      </c>
      <c r="W149" t="s">
        <v>30</v>
      </c>
    </row>
    <row r="150" spans="1:23" x14ac:dyDescent="0.3">
      <c r="A150">
        <v>52</v>
      </c>
      <c r="B150">
        <v>26</v>
      </c>
      <c r="C150">
        <v>2</v>
      </c>
      <c r="D150">
        <v>1</v>
      </c>
      <c r="E150">
        <v>149</v>
      </c>
      <c r="F150">
        <v>2</v>
      </c>
      <c r="G150">
        <v>33750</v>
      </c>
      <c r="H150">
        <v>21</v>
      </c>
      <c r="I150">
        <v>8</v>
      </c>
      <c r="J150">
        <v>0</v>
      </c>
      <c r="K150">
        <v>28</v>
      </c>
      <c r="L150">
        <v>2</v>
      </c>
      <c r="M150">
        <v>5</v>
      </c>
      <c r="N150">
        <v>0</v>
      </c>
      <c r="O150">
        <v>4</v>
      </c>
      <c r="P150" t="s">
        <v>24</v>
      </c>
      <c r="Q150" t="s">
        <v>33</v>
      </c>
      <c r="R150" t="s">
        <v>26</v>
      </c>
      <c r="S150" t="s">
        <v>29</v>
      </c>
      <c r="T150" t="s">
        <v>46</v>
      </c>
      <c r="U150" t="s">
        <v>27</v>
      </c>
      <c r="V150" t="s">
        <v>23</v>
      </c>
      <c r="W150" t="s">
        <v>30</v>
      </c>
    </row>
    <row r="151" spans="1:23" x14ac:dyDescent="0.3">
      <c r="A151">
        <v>45</v>
      </c>
      <c r="B151">
        <v>2</v>
      </c>
      <c r="C151">
        <v>3</v>
      </c>
      <c r="D151">
        <v>1</v>
      </c>
      <c r="E151">
        <v>150</v>
      </c>
      <c r="F151">
        <v>1</v>
      </c>
      <c r="G151">
        <v>50980</v>
      </c>
      <c r="H151">
        <v>14</v>
      </c>
      <c r="I151">
        <v>8</v>
      </c>
      <c r="J151">
        <v>1</v>
      </c>
      <c r="K151">
        <v>8</v>
      </c>
      <c r="L151">
        <v>4</v>
      </c>
      <c r="M151">
        <v>2</v>
      </c>
      <c r="N151">
        <v>0</v>
      </c>
      <c r="O151">
        <v>2</v>
      </c>
      <c r="P151" t="s">
        <v>24</v>
      </c>
      <c r="Q151" t="s">
        <v>33</v>
      </c>
      <c r="R151" t="s">
        <v>41</v>
      </c>
      <c r="S151" t="s">
        <v>29</v>
      </c>
      <c r="T151" t="s">
        <v>38</v>
      </c>
      <c r="U151" t="s">
        <v>27</v>
      </c>
      <c r="V151" t="s">
        <v>23</v>
      </c>
      <c r="W151" t="s">
        <v>30</v>
      </c>
    </row>
    <row r="152" spans="1:23" x14ac:dyDescent="0.3">
      <c r="A152">
        <v>52</v>
      </c>
      <c r="B152">
        <v>12</v>
      </c>
      <c r="C152">
        <v>3</v>
      </c>
      <c r="D152">
        <v>1</v>
      </c>
      <c r="E152">
        <v>151</v>
      </c>
      <c r="F152">
        <v>2</v>
      </c>
      <c r="G152">
        <v>48780</v>
      </c>
      <c r="H152">
        <v>11</v>
      </c>
      <c r="I152">
        <v>8</v>
      </c>
      <c r="J152">
        <v>1</v>
      </c>
      <c r="K152">
        <v>31</v>
      </c>
      <c r="L152">
        <v>3</v>
      </c>
      <c r="M152">
        <v>5</v>
      </c>
      <c r="N152">
        <v>1</v>
      </c>
      <c r="O152">
        <v>4</v>
      </c>
      <c r="P152" t="s">
        <v>24</v>
      </c>
      <c r="Q152" t="s">
        <v>33</v>
      </c>
      <c r="R152" t="s">
        <v>41</v>
      </c>
      <c r="S152" t="s">
        <v>29</v>
      </c>
      <c r="T152" t="s">
        <v>34</v>
      </c>
      <c r="U152" t="s">
        <v>37</v>
      </c>
      <c r="V152" t="s">
        <v>23</v>
      </c>
      <c r="W152" t="s">
        <v>30</v>
      </c>
    </row>
    <row r="153" spans="1:23" x14ac:dyDescent="0.3">
      <c r="A153">
        <v>42</v>
      </c>
      <c r="B153">
        <v>10</v>
      </c>
      <c r="C153">
        <v>3</v>
      </c>
      <c r="D153">
        <v>1</v>
      </c>
      <c r="E153">
        <v>152</v>
      </c>
      <c r="F153">
        <v>2</v>
      </c>
      <c r="G153">
        <v>28370</v>
      </c>
      <c r="H153">
        <v>13</v>
      </c>
      <c r="I153">
        <v>8</v>
      </c>
      <c r="J153">
        <v>1</v>
      </c>
      <c r="K153">
        <v>19</v>
      </c>
      <c r="L153">
        <v>0</v>
      </c>
      <c r="M153">
        <v>5</v>
      </c>
      <c r="N153">
        <v>0</v>
      </c>
      <c r="O153">
        <v>2</v>
      </c>
      <c r="P153" t="s">
        <v>32</v>
      </c>
      <c r="Q153" t="s">
        <v>25</v>
      </c>
      <c r="R153" t="s">
        <v>48</v>
      </c>
      <c r="S153" t="s">
        <v>44</v>
      </c>
      <c r="T153" t="s">
        <v>28</v>
      </c>
      <c r="U153" t="s">
        <v>27</v>
      </c>
      <c r="V153" t="s">
        <v>23</v>
      </c>
      <c r="W153" t="s">
        <v>30</v>
      </c>
    </row>
    <row r="154" spans="1:23" x14ac:dyDescent="0.3">
      <c r="A154">
        <v>30</v>
      </c>
      <c r="B154">
        <v>25</v>
      </c>
      <c r="C154">
        <v>3</v>
      </c>
      <c r="D154">
        <v>1</v>
      </c>
      <c r="E154">
        <v>153</v>
      </c>
      <c r="F154">
        <v>1</v>
      </c>
      <c r="G154">
        <v>24060</v>
      </c>
      <c r="H154">
        <v>20</v>
      </c>
      <c r="I154">
        <v>8</v>
      </c>
      <c r="J154">
        <v>1</v>
      </c>
      <c r="K154">
        <v>11</v>
      </c>
      <c r="L154">
        <v>5</v>
      </c>
      <c r="M154">
        <v>5</v>
      </c>
      <c r="N154">
        <v>0</v>
      </c>
      <c r="O154">
        <v>2</v>
      </c>
      <c r="P154" t="s">
        <v>24</v>
      </c>
      <c r="Q154" t="s">
        <v>25</v>
      </c>
      <c r="R154" t="s">
        <v>48</v>
      </c>
      <c r="S154" t="s">
        <v>35</v>
      </c>
      <c r="T154" t="s">
        <v>38</v>
      </c>
      <c r="U154" t="s">
        <v>37</v>
      </c>
      <c r="V154" t="s">
        <v>23</v>
      </c>
      <c r="W154" t="s">
        <v>30</v>
      </c>
    </row>
    <row r="155" spans="1:23" x14ac:dyDescent="0.3">
      <c r="A155">
        <v>60</v>
      </c>
      <c r="B155">
        <v>10</v>
      </c>
      <c r="C155">
        <v>3</v>
      </c>
      <c r="D155">
        <v>1</v>
      </c>
      <c r="E155">
        <v>154</v>
      </c>
      <c r="F155">
        <v>1</v>
      </c>
      <c r="G155">
        <v>22690</v>
      </c>
      <c r="H155">
        <v>18</v>
      </c>
      <c r="I155">
        <v>8</v>
      </c>
      <c r="J155">
        <v>1</v>
      </c>
      <c r="K155">
        <v>33</v>
      </c>
      <c r="L155">
        <v>4</v>
      </c>
      <c r="M155">
        <v>29</v>
      </c>
      <c r="N155">
        <v>11</v>
      </c>
      <c r="O155">
        <v>10</v>
      </c>
      <c r="P155" t="s">
        <v>24</v>
      </c>
      <c r="Q155" t="s">
        <v>33</v>
      </c>
      <c r="R155" t="s">
        <v>26</v>
      </c>
      <c r="S155" t="s">
        <v>29</v>
      </c>
      <c r="T155" t="s">
        <v>45</v>
      </c>
      <c r="U155" t="s">
        <v>27</v>
      </c>
      <c r="V155" t="s">
        <v>23</v>
      </c>
      <c r="W155" t="s">
        <v>30</v>
      </c>
    </row>
    <row r="156" spans="1:23" x14ac:dyDescent="0.3">
      <c r="A156">
        <v>46</v>
      </c>
      <c r="B156">
        <v>19</v>
      </c>
      <c r="C156">
        <v>4</v>
      </c>
      <c r="D156">
        <v>1</v>
      </c>
      <c r="E156">
        <v>155</v>
      </c>
      <c r="F156">
        <v>1</v>
      </c>
      <c r="G156">
        <v>41080</v>
      </c>
      <c r="H156">
        <v>14</v>
      </c>
      <c r="I156">
        <v>8</v>
      </c>
      <c r="J156">
        <v>0</v>
      </c>
      <c r="K156">
        <v>19</v>
      </c>
      <c r="L156">
        <v>5</v>
      </c>
      <c r="M156">
        <v>10</v>
      </c>
      <c r="N156">
        <v>0</v>
      </c>
      <c r="O156">
        <v>8</v>
      </c>
      <c r="P156" t="s">
        <v>24</v>
      </c>
      <c r="Q156" t="s">
        <v>25</v>
      </c>
      <c r="R156" t="s">
        <v>48</v>
      </c>
      <c r="S156" t="s">
        <v>44</v>
      </c>
      <c r="T156" t="s">
        <v>38</v>
      </c>
      <c r="U156" t="s">
        <v>27</v>
      </c>
      <c r="V156" t="s">
        <v>23</v>
      </c>
      <c r="W156" t="s">
        <v>30</v>
      </c>
    </row>
    <row r="157" spans="1:23" x14ac:dyDescent="0.3">
      <c r="A157">
        <v>42</v>
      </c>
      <c r="B157">
        <v>18</v>
      </c>
      <c r="C157">
        <v>4</v>
      </c>
      <c r="D157">
        <v>1</v>
      </c>
      <c r="E157">
        <v>156</v>
      </c>
      <c r="F157">
        <v>4</v>
      </c>
      <c r="G157">
        <v>132060</v>
      </c>
      <c r="H157">
        <v>13</v>
      </c>
      <c r="I157">
        <v>8</v>
      </c>
      <c r="J157">
        <v>2</v>
      </c>
      <c r="K157">
        <v>7</v>
      </c>
      <c r="L157">
        <v>2</v>
      </c>
      <c r="M157">
        <v>6</v>
      </c>
      <c r="N157">
        <v>0</v>
      </c>
      <c r="O157">
        <v>4</v>
      </c>
      <c r="P157" t="s">
        <v>32</v>
      </c>
      <c r="Q157" t="s">
        <v>33</v>
      </c>
      <c r="R157" t="s">
        <v>49</v>
      </c>
      <c r="S157" t="s">
        <v>29</v>
      </c>
      <c r="T157" t="s">
        <v>38</v>
      </c>
      <c r="U157" t="s">
        <v>37</v>
      </c>
      <c r="V157" t="s">
        <v>23</v>
      </c>
      <c r="W157" t="s">
        <v>30</v>
      </c>
    </row>
    <row r="158" spans="1:23" x14ac:dyDescent="0.3">
      <c r="A158">
        <v>24</v>
      </c>
      <c r="B158">
        <v>27</v>
      </c>
      <c r="C158">
        <v>2</v>
      </c>
      <c r="D158">
        <v>1</v>
      </c>
      <c r="E158">
        <v>157</v>
      </c>
      <c r="F158">
        <v>1</v>
      </c>
      <c r="G158">
        <v>104220</v>
      </c>
      <c r="H158">
        <v>17</v>
      </c>
      <c r="I158">
        <v>8</v>
      </c>
      <c r="J158">
        <v>1</v>
      </c>
      <c r="K158">
        <v>6</v>
      </c>
      <c r="L158">
        <v>0</v>
      </c>
      <c r="M158">
        <v>5</v>
      </c>
      <c r="N158">
        <v>1</v>
      </c>
      <c r="O158">
        <v>4</v>
      </c>
      <c r="P158" t="s">
        <v>24</v>
      </c>
      <c r="Q158" t="s">
        <v>33</v>
      </c>
      <c r="R158" t="s">
        <v>41</v>
      </c>
      <c r="S158" t="s">
        <v>35</v>
      </c>
      <c r="T158" t="s">
        <v>34</v>
      </c>
      <c r="U158" t="s">
        <v>37</v>
      </c>
      <c r="V158" t="s">
        <v>31</v>
      </c>
      <c r="W158" t="s">
        <v>30</v>
      </c>
    </row>
    <row r="159" spans="1:23" x14ac:dyDescent="0.3">
      <c r="A159">
        <v>34</v>
      </c>
      <c r="B159">
        <v>5</v>
      </c>
      <c r="C159">
        <v>3</v>
      </c>
      <c r="D159">
        <v>1</v>
      </c>
      <c r="E159">
        <v>158</v>
      </c>
      <c r="F159">
        <v>2</v>
      </c>
      <c r="G159">
        <v>137440</v>
      </c>
      <c r="H159">
        <v>20</v>
      </c>
      <c r="I159">
        <v>8</v>
      </c>
      <c r="J159">
        <v>1</v>
      </c>
      <c r="K159">
        <v>3</v>
      </c>
      <c r="L159">
        <v>3</v>
      </c>
      <c r="M159">
        <v>2</v>
      </c>
      <c r="N159">
        <v>1</v>
      </c>
      <c r="O159">
        <v>0</v>
      </c>
      <c r="P159" t="s">
        <v>32</v>
      </c>
      <c r="Q159" t="s">
        <v>33</v>
      </c>
      <c r="R159" t="s">
        <v>41</v>
      </c>
      <c r="S159" t="s">
        <v>44</v>
      </c>
      <c r="T159" t="s">
        <v>34</v>
      </c>
      <c r="U159" t="s">
        <v>37</v>
      </c>
      <c r="V159" t="s">
        <v>31</v>
      </c>
      <c r="W159" t="s">
        <v>30</v>
      </c>
    </row>
    <row r="160" spans="1:23" x14ac:dyDescent="0.3">
      <c r="A160">
        <v>38</v>
      </c>
      <c r="B160">
        <v>3</v>
      </c>
      <c r="C160">
        <v>3</v>
      </c>
      <c r="D160">
        <v>1</v>
      </c>
      <c r="E160">
        <v>159</v>
      </c>
      <c r="F160">
        <v>2</v>
      </c>
      <c r="G160">
        <v>49070</v>
      </c>
      <c r="H160">
        <v>11</v>
      </c>
      <c r="I160">
        <v>8</v>
      </c>
      <c r="J160">
        <v>1</v>
      </c>
      <c r="K160">
        <v>1</v>
      </c>
      <c r="L160">
        <v>3</v>
      </c>
      <c r="M160">
        <v>1</v>
      </c>
      <c r="N160">
        <v>0</v>
      </c>
      <c r="O160">
        <v>0</v>
      </c>
      <c r="P160" t="s">
        <v>32</v>
      </c>
      <c r="Q160" t="s">
        <v>25</v>
      </c>
      <c r="R160" t="s">
        <v>48</v>
      </c>
      <c r="S160" t="s">
        <v>29</v>
      </c>
      <c r="T160" t="s">
        <v>38</v>
      </c>
      <c r="U160" t="s">
        <v>27</v>
      </c>
      <c r="V160" t="s">
        <v>23</v>
      </c>
      <c r="W160" t="s">
        <v>30</v>
      </c>
    </row>
    <row r="161" spans="1:23" x14ac:dyDescent="0.3">
      <c r="A161">
        <v>40</v>
      </c>
      <c r="B161">
        <v>26</v>
      </c>
      <c r="C161">
        <v>4</v>
      </c>
      <c r="D161">
        <v>1</v>
      </c>
      <c r="E161">
        <v>160</v>
      </c>
      <c r="F161">
        <v>1</v>
      </c>
      <c r="G161">
        <v>34820</v>
      </c>
      <c r="H161">
        <v>18</v>
      </c>
      <c r="I161">
        <v>8</v>
      </c>
      <c r="J161">
        <v>1</v>
      </c>
      <c r="K161">
        <v>21</v>
      </c>
      <c r="L161">
        <v>2</v>
      </c>
      <c r="M161">
        <v>20</v>
      </c>
      <c r="N161">
        <v>1</v>
      </c>
      <c r="O161">
        <v>12</v>
      </c>
      <c r="P161" t="s">
        <v>24</v>
      </c>
      <c r="Q161" t="s">
        <v>25</v>
      </c>
      <c r="R161" t="s">
        <v>48</v>
      </c>
      <c r="S161" t="s">
        <v>29</v>
      </c>
      <c r="T161" t="s">
        <v>38</v>
      </c>
      <c r="U161" t="s">
        <v>27</v>
      </c>
      <c r="V161" t="s">
        <v>23</v>
      </c>
      <c r="W161" t="s">
        <v>30</v>
      </c>
    </row>
    <row r="162" spans="1:23" x14ac:dyDescent="0.3">
      <c r="A162">
        <v>26</v>
      </c>
      <c r="B162">
        <v>3</v>
      </c>
      <c r="C162">
        <v>2</v>
      </c>
      <c r="D162">
        <v>1</v>
      </c>
      <c r="E162">
        <v>161</v>
      </c>
      <c r="F162">
        <v>4</v>
      </c>
      <c r="G162">
        <v>24360</v>
      </c>
      <c r="H162">
        <v>24</v>
      </c>
      <c r="I162">
        <v>8</v>
      </c>
      <c r="J162">
        <v>0</v>
      </c>
      <c r="K162">
        <v>3</v>
      </c>
      <c r="L162">
        <v>2</v>
      </c>
      <c r="M162">
        <v>3</v>
      </c>
      <c r="N162">
        <v>0</v>
      </c>
      <c r="O162">
        <v>2</v>
      </c>
      <c r="P162" t="s">
        <v>24</v>
      </c>
      <c r="Q162" t="s">
        <v>33</v>
      </c>
      <c r="R162" t="s">
        <v>41</v>
      </c>
      <c r="S162" t="s">
        <v>44</v>
      </c>
      <c r="T162" t="s">
        <v>28</v>
      </c>
      <c r="U162" t="s">
        <v>27</v>
      </c>
      <c r="V162" t="s">
        <v>23</v>
      </c>
      <c r="W162" t="s">
        <v>30</v>
      </c>
    </row>
    <row r="163" spans="1:23" x14ac:dyDescent="0.3">
      <c r="A163">
        <v>30</v>
      </c>
      <c r="B163">
        <v>15</v>
      </c>
      <c r="C163">
        <v>3</v>
      </c>
      <c r="D163">
        <v>1</v>
      </c>
      <c r="E163">
        <v>162</v>
      </c>
      <c r="F163">
        <v>2</v>
      </c>
      <c r="G163">
        <v>23800</v>
      </c>
      <c r="H163">
        <v>18</v>
      </c>
      <c r="I163">
        <v>8</v>
      </c>
      <c r="J163">
        <v>3</v>
      </c>
      <c r="K163">
        <v>9</v>
      </c>
      <c r="L163">
        <v>2</v>
      </c>
      <c r="M163">
        <v>5</v>
      </c>
      <c r="N163">
        <v>1</v>
      </c>
      <c r="O163">
        <v>4</v>
      </c>
      <c r="P163" t="s">
        <v>39</v>
      </c>
      <c r="Q163" t="s">
        <v>33</v>
      </c>
      <c r="R163" t="s">
        <v>41</v>
      </c>
      <c r="S163" t="s">
        <v>29</v>
      </c>
      <c r="T163" t="s">
        <v>38</v>
      </c>
      <c r="U163" t="s">
        <v>27</v>
      </c>
      <c r="V163" t="s">
        <v>23</v>
      </c>
      <c r="W163" t="s">
        <v>30</v>
      </c>
    </row>
    <row r="164" spans="1:23" x14ac:dyDescent="0.3">
      <c r="A164">
        <v>29</v>
      </c>
      <c r="B164">
        <v>8</v>
      </c>
      <c r="C164">
        <v>3</v>
      </c>
      <c r="D164">
        <v>1</v>
      </c>
      <c r="E164">
        <v>163</v>
      </c>
      <c r="F164">
        <v>3</v>
      </c>
      <c r="G164">
        <v>194310</v>
      </c>
      <c r="H164">
        <v>11</v>
      </c>
      <c r="I164">
        <v>8</v>
      </c>
      <c r="J164">
        <v>0</v>
      </c>
      <c r="K164">
        <v>10</v>
      </c>
      <c r="L164">
        <v>3</v>
      </c>
      <c r="M164">
        <v>10</v>
      </c>
      <c r="N164">
        <v>0</v>
      </c>
      <c r="O164">
        <v>7</v>
      </c>
      <c r="P164" t="s">
        <v>24</v>
      </c>
      <c r="Q164" t="s">
        <v>33</v>
      </c>
      <c r="R164" t="s">
        <v>41</v>
      </c>
      <c r="S164" t="s">
        <v>29</v>
      </c>
      <c r="T164" t="s">
        <v>45</v>
      </c>
      <c r="U164" t="s">
        <v>27</v>
      </c>
      <c r="V164" t="s">
        <v>23</v>
      </c>
      <c r="W164" t="s">
        <v>30</v>
      </c>
    </row>
    <row r="165" spans="1:23" x14ac:dyDescent="0.3">
      <c r="A165">
        <v>29</v>
      </c>
      <c r="B165">
        <v>19</v>
      </c>
      <c r="C165">
        <v>4</v>
      </c>
      <c r="D165">
        <v>1</v>
      </c>
      <c r="E165">
        <v>164</v>
      </c>
      <c r="F165">
        <v>3</v>
      </c>
      <c r="G165">
        <v>17900</v>
      </c>
      <c r="H165">
        <v>16</v>
      </c>
      <c r="I165">
        <v>8</v>
      </c>
      <c r="J165">
        <v>1</v>
      </c>
      <c r="K165">
        <v>6</v>
      </c>
      <c r="L165">
        <v>4</v>
      </c>
      <c r="M165">
        <v>2</v>
      </c>
      <c r="N165">
        <v>1</v>
      </c>
      <c r="O165">
        <v>1</v>
      </c>
      <c r="P165" t="s">
        <v>24</v>
      </c>
      <c r="Q165" t="s">
        <v>33</v>
      </c>
      <c r="R165" t="s">
        <v>26</v>
      </c>
      <c r="S165" t="s">
        <v>29</v>
      </c>
      <c r="T165" t="s">
        <v>34</v>
      </c>
      <c r="U165" t="s">
        <v>37</v>
      </c>
      <c r="V165" t="s">
        <v>31</v>
      </c>
      <c r="W165" t="s">
        <v>30</v>
      </c>
    </row>
    <row r="166" spans="1:23" x14ac:dyDescent="0.3">
      <c r="A166">
        <v>19</v>
      </c>
      <c r="B166">
        <v>4</v>
      </c>
      <c r="C166">
        <v>3</v>
      </c>
      <c r="D166">
        <v>1</v>
      </c>
      <c r="E166">
        <v>165</v>
      </c>
      <c r="F166">
        <v>1</v>
      </c>
      <c r="G166">
        <v>76440</v>
      </c>
      <c r="H166">
        <v>15</v>
      </c>
      <c r="I166">
        <v>8</v>
      </c>
      <c r="J166">
        <v>2</v>
      </c>
      <c r="K166">
        <v>1</v>
      </c>
      <c r="L166">
        <v>2</v>
      </c>
      <c r="M166">
        <v>1</v>
      </c>
      <c r="N166">
        <v>0</v>
      </c>
      <c r="O166">
        <v>0</v>
      </c>
      <c r="P166" t="s">
        <v>24</v>
      </c>
      <c r="Q166" t="s">
        <v>33</v>
      </c>
      <c r="R166" t="s">
        <v>41</v>
      </c>
      <c r="S166" t="s">
        <v>35</v>
      </c>
      <c r="T166" t="s">
        <v>38</v>
      </c>
      <c r="U166" t="s">
        <v>37</v>
      </c>
      <c r="V166" t="s">
        <v>31</v>
      </c>
      <c r="W166" t="s">
        <v>30</v>
      </c>
    </row>
    <row r="167" spans="1:23" x14ac:dyDescent="0.3">
      <c r="A167">
        <v>30</v>
      </c>
      <c r="B167">
        <v>2</v>
      </c>
      <c r="C167">
        <v>4</v>
      </c>
      <c r="D167">
        <v>1</v>
      </c>
      <c r="E167">
        <v>166</v>
      </c>
      <c r="F167">
        <v>3</v>
      </c>
      <c r="G167">
        <v>51310</v>
      </c>
      <c r="H167">
        <v>15</v>
      </c>
      <c r="I167">
        <v>8</v>
      </c>
      <c r="J167">
        <v>1</v>
      </c>
      <c r="K167">
        <v>10</v>
      </c>
      <c r="L167">
        <v>2</v>
      </c>
      <c r="M167">
        <v>9</v>
      </c>
      <c r="N167">
        <v>7</v>
      </c>
      <c r="O167">
        <v>8</v>
      </c>
      <c r="P167" t="s">
        <v>39</v>
      </c>
      <c r="Q167" t="s">
        <v>33</v>
      </c>
      <c r="R167" t="s">
        <v>26</v>
      </c>
      <c r="S167" t="s">
        <v>29</v>
      </c>
      <c r="T167" t="s">
        <v>34</v>
      </c>
      <c r="U167" t="s">
        <v>27</v>
      </c>
      <c r="V167" t="s">
        <v>23</v>
      </c>
      <c r="W167" t="s">
        <v>30</v>
      </c>
    </row>
    <row r="168" spans="1:23" x14ac:dyDescent="0.3">
      <c r="A168">
        <v>57</v>
      </c>
      <c r="B168">
        <v>2</v>
      </c>
      <c r="C168">
        <v>2</v>
      </c>
      <c r="D168">
        <v>1</v>
      </c>
      <c r="E168">
        <v>167</v>
      </c>
      <c r="F168">
        <v>4</v>
      </c>
      <c r="G168">
        <v>63060</v>
      </c>
      <c r="H168">
        <v>12</v>
      </c>
      <c r="I168">
        <v>8</v>
      </c>
      <c r="J168">
        <v>1</v>
      </c>
      <c r="K168">
        <v>32</v>
      </c>
      <c r="L168">
        <v>3</v>
      </c>
      <c r="M168">
        <v>1</v>
      </c>
      <c r="N168">
        <v>0</v>
      </c>
      <c r="O168">
        <v>0</v>
      </c>
      <c r="P168" t="s">
        <v>24</v>
      </c>
      <c r="Q168" t="s">
        <v>33</v>
      </c>
      <c r="R168" t="s">
        <v>26</v>
      </c>
      <c r="S168" t="s">
        <v>44</v>
      </c>
      <c r="T168" t="s">
        <v>34</v>
      </c>
      <c r="U168" t="s">
        <v>37</v>
      </c>
      <c r="V168" t="s">
        <v>23</v>
      </c>
      <c r="W168" t="s">
        <v>30</v>
      </c>
    </row>
    <row r="169" spans="1:23" x14ac:dyDescent="0.3">
      <c r="A169">
        <v>50</v>
      </c>
      <c r="B169">
        <v>10</v>
      </c>
      <c r="C169">
        <v>4</v>
      </c>
      <c r="D169">
        <v>1</v>
      </c>
      <c r="E169">
        <v>168</v>
      </c>
      <c r="F169">
        <v>3</v>
      </c>
      <c r="G169">
        <v>47870</v>
      </c>
      <c r="H169">
        <v>12</v>
      </c>
      <c r="I169">
        <v>8</v>
      </c>
      <c r="J169">
        <v>0</v>
      </c>
      <c r="K169">
        <v>28</v>
      </c>
      <c r="L169">
        <v>3</v>
      </c>
      <c r="M169">
        <v>27</v>
      </c>
      <c r="N169">
        <v>15</v>
      </c>
      <c r="O169">
        <v>7</v>
      </c>
      <c r="P169" t="s">
        <v>24</v>
      </c>
      <c r="Q169" t="s">
        <v>25</v>
      </c>
      <c r="R169" t="s">
        <v>26</v>
      </c>
      <c r="S169" t="s">
        <v>29</v>
      </c>
      <c r="T169" t="s">
        <v>47</v>
      </c>
      <c r="U169" t="s">
        <v>27</v>
      </c>
      <c r="V169" t="s">
        <v>23</v>
      </c>
      <c r="W169" t="s">
        <v>30</v>
      </c>
    </row>
    <row r="170" spans="1:23" x14ac:dyDescent="0.3">
      <c r="A170">
        <v>30</v>
      </c>
      <c r="B170">
        <v>10</v>
      </c>
      <c r="C170">
        <v>2</v>
      </c>
      <c r="D170">
        <v>1</v>
      </c>
      <c r="E170">
        <v>169</v>
      </c>
      <c r="F170">
        <v>3</v>
      </c>
      <c r="G170">
        <v>188800</v>
      </c>
      <c r="H170">
        <v>22</v>
      </c>
      <c r="I170">
        <v>8</v>
      </c>
      <c r="J170">
        <v>1</v>
      </c>
      <c r="K170">
        <v>12</v>
      </c>
      <c r="L170">
        <v>3</v>
      </c>
      <c r="M170">
        <v>11</v>
      </c>
      <c r="N170">
        <v>6</v>
      </c>
      <c r="O170">
        <v>7</v>
      </c>
      <c r="P170" t="s">
        <v>39</v>
      </c>
      <c r="Q170" t="s">
        <v>25</v>
      </c>
      <c r="R170" t="s">
        <v>26</v>
      </c>
      <c r="S170" t="s">
        <v>35</v>
      </c>
      <c r="T170" t="s">
        <v>43</v>
      </c>
      <c r="U170" t="s">
        <v>37</v>
      </c>
      <c r="V170" t="s">
        <v>23</v>
      </c>
      <c r="W170" t="s">
        <v>30</v>
      </c>
    </row>
    <row r="171" spans="1:23" x14ac:dyDescent="0.3">
      <c r="A171">
        <v>60</v>
      </c>
      <c r="B171">
        <v>16</v>
      </c>
      <c r="C171">
        <v>3</v>
      </c>
      <c r="D171">
        <v>1</v>
      </c>
      <c r="E171">
        <v>170</v>
      </c>
      <c r="F171">
        <v>4</v>
      </c>
      <c r="G171">
        <v>23390</v>
      </c>
      <c r="H171">
        <v>20</v>
      </c>
      <c r="I171">
        <v>8</v>
      </c>
      <c r="J171">
        <v>0</v>
      </c>
      <c r="K171">
        <v>22</v>
      </c>
      <c r="L171">
        <v>4</v>
      </c>
      <c r="M171">
        <v>18</v>
      </c>
      <c r="N171">
        <v>13</v>
      </c>
      <c r="O171">
        <v>11</v>
      </c>
      <c r="P171" t="s">
        <v>32</v>
      </c>
      <c r="Q171" t="s">
        <v>33</v>
      </c>
      <c r="R171" t="s">
        <v>26</v>
      </c>
      <c r="S171" t="s">
        <v>29</v>
      </c>
      <c r="T171" t="s">
        <v>43</v>
      </c>
      <c r="U171" t="s">
        <v>27</v>
      </c>
      <c r="V171" t="s">
        <v>23</v>
      </c>
      <c r="W171" t="s">
        <v>30</v>
      </c>
    </row>
    <row r="172" spans="1:23" x14ac:dyDescent="0.3">
      <c r="A172">
        <v>47</v>
      </c>
      <c r="B172">
        <v>1</v>
      </c>
      <c r="C172">
        <v>3</v>
      </c>
      <c r="D172">
        <v>1</v>
      </c>
      <c r="E172">
        <v>171</v>
      </c>
      <c r="F172">
        <v>5</v>
      </c>
      <c r="G172">
        <v>135700</v>
      </c>
      <c r="H172">
        <v>16</v>
      </c>
      <c r="I172">
        <v>8</v>
      </c>
      <c r="J172">
        <v>2</v>
      </c>
      <c r="K172">
        <v>20</v>
      </c>
      <c r="L172">
        <v>2</v>
      </c>
      <c r="M172">
        <v>5</v>
      </c>
      <c r="N172">
        <v>0</v>
      </c>
      <c r="O172">
        <v>4</v>
      </c>
      <c r="P172" t="s">
        <v>24</v>
      </c>
      <c r="Q172" t="s">
        <v>33</v>
      </c>
      <c r="R172" t="s">
        <v>49</v>
      </c>
      <c r="S172" t="s">
        <v>44</v>
      </c>
      <c r="T172" t="s">
        <v>45</v>
      </c>
      <c r="U172" t="s">
        <v>37</v>
      </c>
      <c r="V172" t="s">
        <v>23</v>
      </c>
      <c r="W172" t="s">
        <v>30</v>
      </c>
    </row>
    <row r="173" spans="1:23" x14ac:dyDescent="0.3">
      <c r="A173">
        <v>46</v>
      </c>
      <c r="B173">
        <v>4</v>
      </c>
      <c r="C173">
        <v>1</v>
      </c>
      <c r="D173">
        <v>1</v>
      </c>
      <c r="E173">
        <v>172</v>
      </c>
      <c r="F173">
        <v>1</v>
      </c>
      <c r="G173">
        <v>67120</v>
      </c>
      <c r="H173">
        <v>21</v>
      </c>
      <c r="I173">
        <v>8</v>
      </c>
      <c r="J173">
        <v>1</v>
      </c>
      <c r="K173">
        <v>26</v>
      </c>
      <c r="L173">
        <v>3</v>
      </c>
      <c r="M173">
        <v>3</v>
      </c>
      <c r="N173">
        <v>0</v>
      </c>
      <c r="O173">
        <v>1</v>
      </c>
      <c r="P173" t="s">
        <v>24</v>
      </c>
      <c r="Q173" t="s">
        <v>25</v>
      </c>
      <c r="R173" t="s">
        <v>49</v>
      </c>
      <c r="S173" t="s">
        <v>29</v>
      </c>
      <c r="T173" t="s">
        <v>43</v>
      </c>
      <c r="U173" t="s">
        <v>37</v>
      </c>
      <c r="V173" t="s">
        <v>23</v>
      </c>
      <c r="W173" t="s">
        <v>30</v>
      </c>
    </row>
    <row r="174" spans="1:23" x14ac:dyDescent="0.3">
      <c r="A174">
        <v>35</v>
      </c>
      <c r="B174">
        <v>15</v>
      </c>
      <c r="C174">
        <v>2</v>
      </c>
      <c r="D174">
        <v>1</v>
      </c>
      <c r="E174">
        <v>173</v>
      </c>
      <c r="F174">
        <v>2</v>
      </c>
      <c r="G174">
        <v>54060</v>
      </c>
      <c r="H174">
        <v>12</v>
      </c>
      <c r="I174">
        <v>8</v>
      </c>
      <c r="J174">
        <v>1</v>
      </c>
      <c r="K174">
        <v>6</v>
      </c>
      <c r="L174">
        <v>2</v>
      </c>
      <c r="M174">
        <v>5</v>
      </c>
      <c r="N174">
        <v>4</v>
      </c>
      <c r="O174">
        <v>3</v>
      </c>
      <c r="P174" t="s">
        <v>24</v>
      </c>
      <c r="Q174" t="s">
        <v>33</v>
      </c>
      <c r="R174" t="s">
        <v>41</v>
      </c>
      <c r="S174" t="s">
        <v>35</v>
      </c>
      <c r="T174" t="s">
        <v>43</v>
      </c>
      <c r="U174" t="s">
        <v>27</v>
      </c>
      <c r="V174" t="s">
        <v>23</v>
      </c>
      <c r="W174" t="s">
        <v>30</v>
      </c>
    </row>
    <row r="175" spans="1:23" x14ac:dyDescent="0.3">
      <c r="A175">
        <v>54</v>
      </c>
      <c r="B175">
        <v>2</v>
      </c>
      <c r="C175">
        <v>4</v>
      </c>
      <c r="D175">
        <v>1</v>
      </c>
      <c r="E175">
        <v>174</v>
      </c>
      <c r="F175">
        <v>2</v>
      </c>
      <c r="G175">
        <v>89380</v>
      </c>
      <c r="H175">
        <v>11</v>
      </c>
      <c r="I175">
        <v>8</v>
      </c>
      <c r="J175">
        <v>3</v>
      </c>
      <c r="K175">
        <v>19</v>
      </c>
      <c r="L175">
        <v>2</v>
      </c>
      <c r="M175">
        <v>1</v>
      </c>
      <c r="N175">
        <v>0</v>
      </c>
      <c r="O175">
        <v>0</v>
      </c>
      <c r="P175" t="s">
        <v>24</v>
      </c>
      <c r="Q175" t="s">
        <v>33</v>
      </c>
      <c r="R175" t="s">
        <v>41</v>
      </c>
      <c r="S175" t="s">
        <v>35</v>
      </c>
      <c r="T175" t="s">
        <v>40</v>
      </c>
      <c r="U175" t="s">
        <v>37</v>
      </c>
      <c r="V175" t="s">
        <v>23</v>
      </c>
      <c r="W175" t="s">
        <v>30</v>
      </c>
    </row>
    <row r="176" spans="1:23" x14ac:dyDescent="0.3">
      <c r="A176">
        <v>34</v>
      </c>
      <c r="B176">
        <v>8</v>
      </c>
      <c r="C176">
        <v>2</v>
      </c>
      <c r="D176">
        <v>1</v>
      </c>
      <c r="E176">
        <v>175</v>
      </c>
      <c r="F176">
        <v>1</v>
      </c>
      <c r="G176">
        <v>24390</v>
      </c>
      <c r="H176">
        <v>11</v>
      </c>
      <c r="I176">
        <v>8</v>
      </c>
      <c r="J176">
        <v>2</v>
      </c>
      <c r="K176">
        <v>14</v>
      </c>
      <c r="L176">
        <v>2</v>
      </c>
      <c r="M176">
        <v>7</v>
      </c>
      <c r="N176">
        <v>5</v>
      </c>
      <c r="O176">
        <v>7</v>
      </c>
      <c r="P176" t="s">
        <v>24</v>
      </c>
      <c r="Q176" t="s">
        <v>25</v>
      </c>
      <c r="R176" t="s">
        <v>26</v>
      </c>
      <c r="S176" t="s">
        <v>44</v>
      </c>
      <c r="T176" t="s">
        <v>43</v>
      </c>
      <c r="U176" t="s">
        <v>37</v>
      </c>
      <c r="V176" t="s">
        <v>23</v>
      </c>
      <c r="W176" t="s">
        <v>30</v>
      </c>
    </row>
    <row r="177" spans="1:23" x14ac:dyDescent="0.3">
      <c r="A177">
        <v>46</v>
      </c>
      <c r="B177">
        <v>2</v>
      </c>
      <c r="C177">
        <v>3</v>
      </c>
      <c r="D177">
        <v>1</v>
      </c>
      <c r="E177">
        <v>176</v>
      </c>
      <c r="F177">
        <v>1</v>
      </c>
      <c r="G177">
        <v>88370</v>
      </c>
      <c r="H177">
        <v>18</v>
      </c>
      <c r="I177">
        <v>8</v>
      </c>
      <c r="J177">
        <v>0</v>
      </c>
      <c r="K177">
        <v>15</v>
      </c>
      <c r="L177">
        <v>3</v>
      </c>
      <c r="M177">
        <v>3</v>
      </c>
      <c r="N177">
        <v>1</v>
      </c>
      <c r="O177">
        <v>2</v>
      </c>
      <c r="P177" t="s">
        <v>24</v>
      </c>
      <c r="Q177" t="s">
        <v>33</v>
      </c>
      <c r="R177" t="s">
        <v>26</v>
      </c>
      <c r="S177" t="s">
        <v>29</v>
      </c>
      <c r="T177" t="s">
        <v>28</v>
      </c>
      <c r="U177" t="s">
        <v>37</v>
      </c>
      <c r="V177" t="s">
        <v>23</v>
      </c>
      <c r="W177" t="s">
        <v>30</v>
      </c>
    </row>
    <row r="178" spans="1:23" x14ac:dyDescent="0.3">
      <c r="A178">
        <v>31</v>
      </c>
      <c r="B178">
        <v>7</v>
      </c>
      <c r="C178">
        <v>3</v>
      </c>
      <c r="D178">
        <v>1</v>
      </c>
      <c r="E178">
        <v>177</v>
      </c>
      <c r="F178">
        <v>2</v>
      </c>
      <c r="G178">
        <v>53430</v>
      </c>
      <c r="H178">
        <v>14</v>
      </c>
      <c r="I178">
        <v>8</v>
      </c>
      <c r="J178">
        <v>1</v>
      </c>
      <c r="K178">
        <v>13</v>
      </c>
      <c r="L178">
        <v>3</v>
      </c>
      <c r="M178">
        <v>13</v>
      </c>
      <c r="N178">
        <v>0</v>
      </c>
      <c r="O178">
        <v>8</v>
      </c>
      <c r="P178" t="s">
        <v>24</v>
      </c>
      <c r="Q178" t="s">
        <v>33</v>
      </c>
      <c r="R178" t="s">
        <v>26</v>
      </c>
      <c r="S178" t="s">
        <v>44</v>
      </c>
      <c r="T178" t="s">
        <v>42</v>
      </c>
      <c r="U178" t="s">
        <v>37</v>
      </c>
      <c r="V178" t="s">
        <v>23</v>
      </c>
      <c r="W178" t="s">
        <v>30</v>
      </c>
    </row>
    <row r="179" spans="1:23" x14ac:dyDescent="0.3">
      <c r="A179">
        <v>33</v>
      </c>
      <c r="B179">
        <v>10</v>
      </c>
      <c r="C179">
        <v>3</v>
      </c>
      <c r="D179">
        <v>1</v>
      </c>
      <c r="E179">
        <v>178</v>
      </c>
      <c r="F179">
        <v>4</v>
      </c>
      <c r="G179">
        <v>67280</v>
      </c>
      <c r="H179">
        <v>22</v>
      </c>
      <c r="I179">
        <v>8</v>
      </c>
      <c r="J179">
        <v>0</v>
      </c>
      <c r="K179">
        <v>15</v>
      </c>
      <c r="L179">
        <v>2</v>
      </c>
      <c r="M179">
        <v>7</v>
      </c>
      <c r="N179">
        <v>7</v>
      </c>
      <c r="O179">
        <v>7</v>
      </c>
      <c r="P179" t="s">
        <v>24</v>
      </c>
      <c r="Q179" t="s">
        <v>33</v>
      </c>
      <c r="R179" t="s">
        <v>26</v>
      </c>
      <c r="S179" t="s">
        <v>29</v>
      </c>
      <c r="T179" t="s">
        <v>42</v>
      </c>
      <c r="U179" t="s">
        <v>27</v>
      </c>
      <c r="V179" t="s">
        <v>31</v>
      </c>
      <c r="W179" t="s">
        <v>30</v>
      </c>
    </row>
    <row r="180" spans="1:23" x14ac:dyDescent="0.3">
      <c r="A180">
        <v>33</v>
      </c>
      <c r="B180">
        <v>5</v>
      </c>
      <c r="C180">
        <v>4</v>
      </c>
      <c r="D180">
        <v>1</v>
      </c>
      <c r="E180">
        <v>179</v>
      </c>
      <c r="F180">
        <v>2</v>
      </c>
      <c r="G180">
        <v>66520</v>
      </c>
      <c r="H180">
        <v>25</v>
      </c>
      <c r="I180">
        <v>8</v>
      </c>
      <c r="J180">
        <v>0</v>
      </c>
      <c r="K180">
        <v>8</v>
      </c>
      <c r="L180">
        <v>5</v>
      </c>
      <c r="M180">
        <v>4</v>
      </c>
      <c r="N180">
        <v>1</v>
      </c>
      <c r="O180">
        <v>3</v>
      </c>
      <c r="P180" t="s">
        <v>24</v>
      </c>
      <c r="Q180" t="s">
        <v>25</v>
      </c>
      <c r="R180" t="s">
        <v>48</v>
      </c>
      <c r="S180" t="s">
        <v>44</v>
      </c>
      <c r="T180" t="s">
        <v>42</v>
      </c>
      <c r="U180" t="s">
        <v>37</v>
      </c>
      <c r="V180" t="s">
        <v>31</v>
      </c>
      <c r="W180" t="s">
        <v>30</v>
      </c>
    </row>
    <row r="181" spans="1:23" x14ac:dyDescent="0.3">
      <c r="A181">
        <v>30</v>
      </c>
      <c r="B181">
        <v>2</v>
      </c>
      <c r="C181">
        <v>3</v>
      </c>
      <c r="D181">
        <v>1</v>
      </c>
      <c r="E181">
        <v>180</v>
      </c>
      <c r="F181">
        <v>1</v>
      </c>
      <c r="G181">
        <v>48500</v>
      </c>
      <c r="H181">
        <v>12</v>
      </c>
      <c r="I181">
        <v>8</v>
      </c>
      <c r="J181">
        <v>1</v>
      </c>
      <c r="K181">
        <v>4</v>
      </c>
      <c r="L181">
        <v>4</v>
      </c>
      <c r="M181">
        <v>3</v>
      </c>
      <c r="N181">
        <v>1</v>
      </c>
      <c r="O181">
        <v>2</v>
      </c>
      <c r="P181" t="s">
        <v>24</v>
      </c>
      <c r="Q181" t="s">
        <v>33</v>
      </c>
      <c r="R181" t="s">
        <v>26</v>
      </c>
      <c r="S181" t="s">
        <v>35</v>
      </c>
      <c r="T181" t="s">
        <v>38</v>
      </c>
      <c r="U181" t="s">
        <v>37</v>
      </c>
      <c r="V181" t="s">
        <v>23</v>
      </c>
      <c r="W181" t="s">
        <v>30</v>
      </c>
    </row>
    <row r="182" spans="1:23" x14ac:dyDescent="0.3">
      <c r="A182">
        <v>35</v>
      </c>
      <c r="B182">
        <v>12</v>
      </c>
      <c r="C182">
        <v>2</v>
      </c>
      <c r="D182">
        <v>1</v>
      </c>
      <c r="E182">
        <v>181</v>
      </c>
      <c r="F182">
        <v>2</v>
      </c>
      <c r="G182">
        <v>28090</v>
      </c>
      <c r="H182">
        <v>23</v>
      </c>
      <c r="I182">
        <v>8</v>
      </c>
      <c r="J182">
        <v>1</v>
      </c>
      <c r="K182">
        <v>10</v>
      </c>
      <c r="L182">
        <v>2</v>
      </c>
      <c r="M182">
        <v>8</v>
      </c>
      <c r="N182">
        <v>0</v>
      </c>
      <c r="O182">
        <v>0</v>
      </c>
      <c r="P182" t="s">
        <v>24</v>
      </c>
      <c r="Q182" t="s">
        <v>33</v>
      </c>
      <c r="R182" t="s">
        <v>41</v>
      </c>
      <c r="S182" t="s">
        <v>29</v>
      </c>
      <c r="T182" t="s">
        <v>46</v>
      </c>
      <c r="U182" t="s">
        <v>27</v>
      </c>
      <c r="V182" t="s">
        <v>23</v>
      </c>
      <c r="W182" t="s">
        <v>30</v>
      </c>
    </row>
    <row r="183" spans="1:23" x14ac:dyDescent="0.3">
      <c r="A183">
        <v>31</v>
      </c>
      <c r="B183">
        <v>22</v>
      </c>
      <c r="C183">
        <v>2</v>
      </c>
      <c r="D183">
        <v>1</v>
      </c>
      <c r="E183">
        <v>182</v>
      </c>
      <c r="F183">
        <v>2</v>
      </c>
      <c r="G183">
        <v>56890</v>
      </c>
      <c r="H183">
        <v>15</v>
      </c>
      <c r="I183">
        <v>8</v>
      </c>
      <c r="J183">
        <v>2</v>
      </c>
      <c r="K183">
        <v>12</v>
      </c>
      <c r="L183">
        <v>2</v>
      </c>
      <c r="M183">
        <v>1</v>
      </c>
      <c r="N183">
        <v>0</v>
      </c>
      <c r="O183">
        <v>0</v>
      </c>
      <c r="P183" t="s">
        <v>32</v>
      </c>
      <c r="Q183" t="s">
        <v>33</v>
      </c>
      <c r="R183" t="s">
        <v>41</v>
      </c>
      <c r="S183" t="s">
        <v>29</v>
      </c>
      <c r="T183" t="s">
        <v>38</v>
      </c>
      <c r="U183" t="s">
        <v>27</v>
      </c>
      <c r="V183" t="s">
        <v>31</v>
      </c>
      <c r="W183" t="s">
        <v>30</v>
      </c>
    </row>
    <row r="184" spans="1:23" x14ac:dyDescent="0.3">
      <c r="A184">
        <v>34</v>
      </c>
      <c r="B184">
        <v>17</v>
      </c>
      <c r="C184">
        <v>1</v>
      </c>
      <c r="D184">
        <v>1</v>
      </c>
      <c r="E184">
        <v>183</v>
      </c>
      <c r="F184">
        <v>1</v>
      </c>
      <c r="G184">
        <v>20010</v>
      </c>
      <c r="H184">
        <v>22</v>
      </c>
      <c r="I184">
        <v>8</v>
      </c>
      <c r="J184">
        <v>1</v>
      </c>
      <c r="K184">
        <v>11</v>
      </c>
      <c r="L184">
        <v>5</v>
      </c>
      <c r="M184">
        <v>3</v>
      </c>
      <c r="N184">
        <v>0</v>
      </c>
      <c r="O184">
        <v>2</v>
      </c>
      <c r="P184" t="s">
        <v>32</v>
      </c>
      <c r="Q184" t="s">
        <v>25</v>
      </c>
      <c r="R184" t="s">
        <v>48</v>
      </c>
      <c r="S184" t="s">
        <v>44</v>
      </c>
      <c r="T184" t="s">
        <v>42</v>
      </c>
      <c r="U184" t="s">
        <v>37</v>
      </c>
      <c r="V184" t="s">
        <v>31</v>
      </c>
      <c r="W184" t="s">
        <v>30</v>
      </c>
    </row>
    <row r="185" spans="1:23" x14ac:dyDescent="0.3">
      <c r="A185">
        <v>42</v>
      </c>
      <c r="B185">
        <v>2</v>
      </c>
      <c r="C185">
        <v>4</v>
      </c>
      <c r="D185">
        <v>1</v>
      </c>
      <c r="E185">
        <v>184</v>
      </c>
      <c r="F185">
        <v>1</v>
      </c>
      <c r="G185">
        <v>29770</v>
      </c>
      <c r="H185">
        <v>15</v>
      </c>
      <c r="I185">
        <v>8</v>
      </c>
      <c r="J185">
        <v>3</v>
      </c>
      <c r="K185">
        <v>8</v>
      </c>
      <c r="L185">
        <v>3</v>
      </c>
      <c r="M185">
        <v>2</v>
      </c>
      <c r="N185">
        <v>2</v>
      </c>
      <c r="O185">
        <v>0</v>
      </c>
      <c r="P185" t="s">
        <v>32</v>
      </c>
      <c r="Q185" t="s">
        <v>33</v>
      </c>
      <c r="R185" t="s">
        <v>41</v>
      </c>
      <c r="S185" t="s">
        <v>29</v>
      </c>
      <c r="T185" t="s">
        <v>34</v>
      </c>
      <c r="U185" t="s">
        <v>27</v>
      </c>
      <c r="V185" t="s">
        <v>23</v>
      </c>
      <c r="W185" t="s">
        <v>30</v>
      </c>
    </row>
    <row r="186" spans="1:23" x14ac:dyDescent="0.3">
      <c r="A186">
        <v>36</v>
      </c>
      <c r="B186">
        <v>3</v>
      </c>
      <c r="C186">
        <v>4</v>
      </c>
      <c r="D186">
        <v>1</v>
      </c>
      <c r="E186">
        <v>185</v>
      </c>
      <c r="F186">
        <v>1</v>
      </c>
      <c r="G186">
        <v>40250</v>
      </c>
      <c r="H186">
        <v>11</v>
      </c>
      <c r="I186">
        <v>8</v>
      </c>
      <c r="J186">
        <v>0</v>
      </c>
      <c r="K186">
        <v>10</v>
      </c>
      <c r="L186">
        <v>3</v>
      </c>
      <c r="M186">
        <v>10</v>
      </c>
      <c r="N186">
        <v>9</v>
      </c>
      <c r="O186">
        <v>7</v>
      </c>
      <c r="P186" t="s">
        <v>39</v>
      </c>
      <c r="Q186" t="s">
        <v>33</v>
      </c>
      <c r="R186" t="s">
        <v>41</v>
      </c>
      <c r="S186" t="s">
        <v>35</v>
      </c>
      <c r="T186" t="s">
        <v>34</v>
      </c>
      <c r="U186" t="s">
        <v>37</v>
      </c>
      <c r="V186" t="s">
        <v>23</v>
      </c>
      <c r="W186" t="s">
        <v>30</v>
      </c>
    </row>
    <row r="187" spans="1:23" x14ac:dyDescent="0.3">
      <c r="A187">
        <v>22</v>
      </c>
      <c r="B187">
        <v>7</v>
      </c>
      <c r="C187">
        <v>3</v>
      </c>
      <c r="D187">
        <v>1</v>
      </c>
      <c r="E187">
        <v>186</v>
      </c>
      <c r="F187">
        <v>2</v>
      </c>
      <c r="G187">
        <v>37850</v>
      </c>
      <c r="H187">
        <v>13</v>
      </c>
      <c r="I187">
        <v>8</v>
      </c>
      <c r="J187">
        <v>2</v>
      </c>
      <c r="K187">
        <v>4</v>
      </c>
      <c r="L187">
        <v>2</v>
      </c>
      <c r="M187">
        <v>2</v>
      </c>
      <c r="N187">
        <v>1</v>
      </c>
      <c r="O187">
        <v>2</v>
      </c>
      <c r="P187" t="s">
        <v>32</v>
      </c>
      <c r="Q187" t="s">
        <v>33</v>
      </c>
      <c r="R187" t="s">
        <v>41</v>
      </c>
      <c r="S187" t="s">
        <v>35</v>
      </c>
      <c r="T187" t="s">
        <v>43</v>
      </c>
      <c r="U187" t="s">
        <v>27</v>
      </c>
      <c r="V187" t="s">
        <v>31</v>
      </c>
      <c r="W187" t="s">
        <v>30</v>
      </c>
    </row>
    <row r="188" spans="1:23" x14ac:dyDescent="0.3">
      <c r="A188">
        <v>48</v>
      </c>
      <c r="B188">
        <v>6</v>
      </c>
      <c r="C188">
        <v>3</v>
      </c>
      <c r="D188">
        <v>1</v>
      </c>
      <c r="E188">
        <v>187</v>
      </c>
      <c r="F188">
        <v>1</v>
      </c>
      <c r="G188">
        <v>108540</v>
      </c>
      <c r="H188">
        <v>14</v>
      </c>
      <c r="I188">
        <v>8</v>
      </c>
      <c r="J188">
        <v>1</v>
      </c>
      <c r="K188">
        <v>14</v>
      </c>
      <c r="L188">
        <v>6</v>
      </c>
      <c r="M188">
        <v>9</v>
      </c>
      <c r="N188">
        <v>6</v>
      </c>
      <c r="O188">
        <v>7</v>
      </c>
      <c r="P188" t="s">
        <v>24</v>
      </c>
      <c r="Q188" t="s">
        <v>33</v>
      </c>
      <c r="R188" t="s">
        <v>41</v>
      </c>
      <c r="S188" t="s">
        <v>29</v>
      </c>
      <c r="T188" t="s">
        <v>43</v>
      </c>
      <c r="U188" t="s">
        <v>37</v>
      </c>
      <c r="V188" t="s">
        <v>23</v>
      </c>
      <c r="W188" t="s">
        <v>30</v>
      </c>
    </row>
    <row r="189" spans="1:23" x14ac:dyDescent="0.3">
      <c r="A189">
        <v>55</v>
      </c>
      <c r="B189">
        <v>1</v>
      </c>
      <c r="C189">
        <v>3</v>
      </c>
      <c r="D189">
        <v>1</v>
      </c>
      <c r="E189">
        <v>188</v>
      </c>
      <c r="F189">
        <v>1</v>
      </c>
      <c r="G189">
        <v>120310</v>
      </c>
      <c r="H189">
        <v>11</v>
      </c>
      <c r="I189">
        <v>8</v>
      </c>
      <c r="J189">
        <v>0</v>
      </c>
      <c r="K189">
        <v>37</v>
      </c>
      <c r="L189">
        <v>5</v>
      </c>
      <c r="M189">
        <v>10</v>
      </c>
      <c r="N189">
        <v>7</v>
      </c>
      <c r="O189">
        <v>7</v>
      </c>
      <c r="P189" t="s">
        <v>24</v>
      </c>
      <c r="Q189" t="s">
        <v>33</v>
      </c>
      <c r="R189" t="s">
        <v>41</v>
      </c>
      <c r="S189" t="s">
        <v>35</v>
      </c>
      <c r="T189" t="s">
        <v>38</v>
      </c>
      <c r="U189" t="s">
        <v>27</v>
      </c>
      <c r="V189" t="s">
        <v>23</v>
      </c>
      <c r="W189" t="s">
        <v>30</v>
      </c>
    </row>
    <row r="190" spans="1:23" x14ac:dyDescent="0.3">
      <c r="A190">
        <v>41</v>
      </c>
      <c r="B190">
        <v>3</v>
      </c>
      <c r="C190">
        <v>2</v>
      </c>
      <c r="D190">
        <v>1</v>
      </c>
      <c r="E190">
        <v>189</v>
      </c>
      <c r="F190">
        <v>2</v>
      </c>
      <c r="G190">
        <v>99360</v>
      </c>
      <c r="H190">
        <v>17</v>
      </c>
      <c r="I190">
        <v>8</v>
      </c>
      <c r="J190">
        <v>1</v>
      </c>
      <c r="K190">
        <v>16</v>
      </c>
      <c r="L190">
        <v>2</v>
      </c>
      <c r="M190">
        <v>14</v>
      </c>
      <c r="N190">
        <v>1</v>
      </c>
      <c r="O190">
        <v>10</v>
      </c>
      <c r="P190" t="s">
        <v>39</v>
      </c>
      <c r="Q190" t="s">
        <v>33</v>
      </c>
      <c r="R190" t="s">
        <v>26</v>
      </c>
      <c r="S190" t="s">
        <v>35</v>
      </c>
      <c r="T190" t="s">
        <v>34</v>
      </c>
      <c r="U190" t="s">
        <v>27</v>
      </c>
      <c r="V190" t="s">
        <v>23</v>
      </c>
      <c r="W190" t="s">
        <v>30</v>
      </c>
    </row>
    <row r="191" spans="1:23" x14ac:dyDescent="0.3">
      <c r="A191">
        <v>35</v>
      </c>
      <c r="B191">
        <v>22</v>
      </c>
      <c r="C191">
        <v>3</v>
      </c>
      <c r="D191">
        <v>1</v>
      </c>
      <c r="E191">
        <v>190</v>
      </c>
      <c r="F191">
        <v>1</v>
      </c>
      <c r="G191">
        <v>29660</v>
      </c>
      <c r="H191">
        <v>18</v>
      </c>
      <c r="I191">
        <v>8</v>
      </c>
      <c r="J191">
        <v>0</v>
      </c>
      <c r="K191">
        <v>15</v>
      </c>
      <c r="L191">
        <v>2</v>
      </c>
      <c r="M191">
        <v>11</v>
      </c>
      <c r="N191">
        <v>6</v>
      </c>
      <c r="O191">
        <v>9</v>
      </c>
      <c r="P191" t="s">
        <v>24</v>
      </c>
      <c r="Q191" t="s">
        <v>33</v>
      </c>
      <c r="R191" t="s">
        <v>41</v>
      </c>
      <c r="S191" t="s">
        <v>29</v>
      </c>
      <c r="T191" t="s">
        <v>46</v>
      </c>
      <c r="U191" t="s">
        <v>27</v>
      </c>
      <c r="V191" t="s">
        <v>23</v>
      </c>
      <c r="W191" t="s">
        <v>30</v>
      </c>
    </row>
    <row r="192" spans="1:23" x14ac:dyDescent="0.3">
      <c r="A192">
        <v>40</v>
      </c>
      <c r="B192">
        <v>15</v>
      </c>
      <c r="C192">
        <v>3</v>
      </c>
      <c r="D192">
        <v>1</v>
      </c>
      <c r="E192">
        <v>191</v>
      </c>
      <c r="F192">
        <v>2</v>
      </c>
      <c r="G192">
        <v>25710</v>
      </c>
      <c r="H192">
        <v>14</v>
      </c>
      <c r="I192">
        <v>8</v>
      </c>
      <c r="J192">
        <v>0</v>
      </c>
      <c r="K192">
        <v>22</v>
      </c>
      <c r="L192">
        <v>1</v>
      </c>
      <c r="M192">
        <v>20</v>
      </c>
      <c r="N192">
        <v>5</v>
      </c>
      <c r="O192">
        <v>13</v>
      </c>
      <c r="P192" t="s">
        <v>24</v>
      </c>
      <c r="Q192" t="s">
        <v>33</v>
      </c>
      <c r="R192" t="s">
        <v>26</v>
      </c>
      <c r="S192" t="s">
        <v>35</v>
      </c>
      <c r="T192" t="s">
        <v>43</v>
      </c>
      <c r="U192" t="s">
        <v>27</v>
      </c>
      <c r="V192" t="s">
        <v>23</v>
      </c>
      <c r="W192" t="s">
        <v>30</v>
      </c>
    </row>
    <row r="193" spans="1:23" x14ac:dyDescent="0.3">
      <c r="A193">
        <v>39</v>
      </c>
      <c r="B193">
        <v>12</v>
      </c>
      <c r="C193">
        <v>1</v>
      </c>
      <c r="D193">
        <v>1</v>
      </c>
      <c r="E193">
        <v>192</v>
      </c>
      <c r="F193">
        <v>1</v>
      </c>
      <c r="G193">
        <v>99910</v>
      </c>
      <c r="H193">
        <v>16</v>
      </c>
      <c r="I193">
        <v>8</v>
      </c>
      <c r="J193">
        <v>1</v>
      </c>
      <c r="K193">
        <v>8</v>
      </c>
      <c r="L193">
        <v>3</v>
      </c>
      <c r="M193">
        <v>8</v>
      </c>
      <c r="N193">
        <v>0</v>
      </c>
      <c r="O193">
        <v>7</v>
      </c>
      <c r="P193" t="s">
        <v>32</v>
      </c>
      <c r="Q193" t="s">
        <v>33</v>
      </c>
      <c r="R193" t="s">
        <v>41</v>
      </c>
      <c r="S193" t="s">
        <v>29</v>
      </c>
      <c r="T193" t="s">
        <v>34</v>
      </c>
      <c r="U193" t="s">
        <v>37</v>
      </c>
      <c r="V193" t="s">
        <v>23</v>
      </c>
      <c r="W193" t="s">
        <v>30</v>
      </c>
    </row>
    <row r="194" spans="1:23" x14ac:dyDescent="0.3">
      <c r="A194">
        <v>31</v>
      </c>
      <c r="B194">
        <v>1</v>
      </c>
      <c r="C194">
        <v>4</v>
      </c>
      <c r="D194">
        <v>1</v>
      </c>
      <c r="E194">
        <v>193</v>
      </c>
      <c r="F194">
        <v>3</v>
      </c>
      <c r="G194">
        <v>61420</v>
      </c>
      <c r="H194">
        <v>13</v>
      </c>
      <c r="I194">
        <v>8</v>
      </c>
      <c r="J194">
        <v>2</v>
      </c>
      <c r="K194">
        <v>10</v>
      </c>
      <c r="L194">
        <v>2</v>
      </c>
      <c r="M194">
        <v>6</v>
      </c>
      <c r="N194">
        <v>0</v>
      </c>
      <c r="O194">
        <v>5</v>
      </c>
      <c r="P194" t="s">
        <v>24</v>
      </c>
      <c r="Q194" t="s">
        <v>33</v>
      </c>
      <c r="R194" t="s">
        <v>26</v>
      </c>
      <c r="S194" t="s">
        <v>35</v>
      </c>
      <c r="T194" t="s">
        <v>42</v>
      </c>
      <c r="U194" t="s">
        <v>37</v>
      </c>
      <c r="V194" t="s">
        <v>23</v>
      </c>
      <c r="W194" t="s">
        <v>30</v>
      </c>
    </row>
    <row r="195" spans="1:23" x14ac:dyDescent="0.3">
      <c r="A195">
        <v>42</v>
      </c>
      <c r="B195">
        <v>5</v>
      </c>
      <c r="C195">
        <v>3</v>
      </c>
      <c r="D195">
        <v>1</v>
      </c>
      <c r="E195">
        <v>194</v>
      </c>
      <c r="F195">
        <v>3</v>
      </c>
      <c r="G195">
        <v>53900</v>
      </c>
      <c r="H195">
        <v>14</v>
      </c>
      <c r="I195">
        <v>8</v>
      </c>
      <c r="J195">
        <v>0</v>
      </c>
      <c r="K195">
        <v>10</v>
      </c>
      <c r="L195">
        <v>3</v>
      </c>
      <c r="M195">
        <v>10</v>
      </c>
      <c r="N195">
        <v>5</v>
      </c>
      <c r="O195">
        <v>8</v>
      </c>
      <c r="P195" t="s">
        <v>24</v>
      </c>
      <c r="Q195" t="s">
        <v>33</v>
      </c>
      <c r="R195" t="s">
        <v>41</v>
      </c>
      <c r="S195" t="s">
        <v>29</v>
      </c>
      <c r="T195" t="s">
        <v>38</v>
      </c>
      <c r="U195" t="s">
        <v>37</v>
      </c>
      <c r="V195" t="s">
        <v>23</v>
      </c>
      <c r="W195" t="s">
        <v>30</v>
      </c>
    </row>
    <row r="196" spans="1:23" x14ac:dyDescent="0.3">
      <c r="A196">
        <v>45</v>
      </c>
      <c r="B196">
        <v>2</v>
      </c>
      <c r="C196">
        <v>1</v>
      </c>
      <c r="D196">
        <v>1</v>
      </c>
      <c r="E196">
        <v>195</v>
      </c>
      <c r="F196">
        <v>4</v>
      </c>
      <c r="G196">
        <v>44040</v>
      </c>
      <c r="H196">
        <v>23</v>
      </c>
      <c r="I196">
        <v>8</v>
      </c>
      <c r="J196">
        <v>0</v>
      </c>
      <c r="K196">
        <v>9</v>
      </c>
      <c r="L196">
        <v>2</v>
      </c>
      <c r="M196">
        <v>8</v>
      </c>
      <c r="N196">
        <v>3</v>
      </c>
      <c r="O196">
        <v>7</v>
      </c>
      <c r="P196" t="s">
        <v>24</v>
      </c>
      <c r="Q196" t="s">
        <v>33</v>
      </c>
      <c r="R196" t="s">
        <v>41</v>
      </c>
      <c r="S196" t="s">
        <v>29</v>
      </c>
      <c r="T196" t="s">
        <v>38</v>
      </c>
      <c r="U196" t="s">
        <v>27</v>
      </c>
      <c r="V196" t="s">
        <v>23</v>
      </c>
      <c r="W196" t="s">
        <v>30</v>
      </c>
    </row>
    <row r="197" spans="1:23" x14ac:dyDescent="0.3">
      <c r="A197">
        <v>26</v>
      </c>
      <c r="B197">
        <v>2</v>
      </c>
      <c r="C197">
        <v>1</v>
      </c>
      <c r="D197">
        <v>1</v>
      </c>
      <c r="E197">
        <v>196</v>
      </c>
      <c r="F197">
        <v>2</v>
      </c>
      <c r="G197">
        <v>59930</v>
      </c>
      <c r="H197">
        <v>12</v>
      </c>
      <c r="I197">
        <v>8</v>
      </c>
      <c r="J197">
        <v>0</v>
      </c>
      <c r="K197">
        <v>8</v>
      </c>
      <c r="L197">
        <v>3</v>
      </c>
      <c r="M197">
        <v>7</v>
      </c>
      <c r="N197">
        <v>1</v>
      </c>
      <c r="O197">
        <v>0</v>
      </c>
      <c r="P197" t="s">
        <v>32</v>
      </c>
      <c r="Q197" t="s">
        <v>33</v>
      </c>
      <c r="R197" t="s">
        <v>26</v>
      </c>
      <c r="S197" t="s">
        <v>44</v>
      </c>
      <c r="T197" t="s">
        <v>43</v>
      </c>
      <c r="U197" t="s">
        <v>27</v>
      </c>
      <c r="V197" t="s">
        <v>31</v>
      </c>
      <c r="W197" t="s">
        <v>30</v>
      </c>
    </row>
    <row r="198" spans="1:23" x14ac:dyDescent="0.3">
      <c r="A198">
        <v>29</v>
      </c>
      <c r="B198">
        <v>5</v>
      </c>
      <c r="C198">
        <v>3</v>
      </c>
      <c r="D198">
        <v>1</v>
      </c>
      <c r="E198">
        <v>197</v>
      </c>
      <c r="F198">
        <v>1</v>
      </c>
      <c r="G198">
        <v>51300</v>
      </c>
      <c r="H198">
        <v>11</v>
      </c>
      <c r="I198">
        <v>8</v>
      </c>
      <c r="J198">
        <v>0</v>
      </c>
      <c r="K198">
        <v>8</v>
      </c>
      <c r="L198">
        <v>3</v>
      </c>
      <c r="M198">
        <v>3</v>
      </c>
      <c r="N198">
        <v>1</v>
      </c>
      <c r="O198">
        <v>2</v>
      </c>
      <c r="P198" t="s">
        <v>24</v>
      </c>
      <c r="Q198" t="s">
        <v>33</v>
      </c>
      <c r="R198" t="s">
        <v>41</v>
      </c>
      <c r="S198" t="s">
        <v>44</v>
      </c>
      <c r="T198" t="s">
        <v>34</v>
      </c>
      <c r="U198" t="s">
        <v>37</v>
      </c>
      <c r="V198" t="s">
        <v>23</v>
      </c>
      <c r="W198" t="s">
        <v>30</v>
      </c>
    </row>
    <row r="199" spans="1:23" x14ac:dyDescent="0.3">
      <c r="A199">
        <v>33</v>
      </c>
      <c r="B199">
        <v>16</v>
      </c>
      <c r="C199">
        <v>3</v>
      </c>
      <c r="D199">
        <v>1</v>
      </c>
      <c r="E199">
        <v>198</v>
      </c>
      <c r="F199">
        <v>1</v>
      </c>
      <c r="G199">
        <v>20900</v>
      </c>
      <c r="H199">
        <v>16</v>
      </c>
      <c r="I199">
        <v>8</v>
      </c>
      <c r="J199">
        <v>0</v>
      </c>
      <c r="K199">
        <v>10</v>
      </c>
      <c r="L199">
        <v>2</v>
      </c>
      <c r="M199">
        <v>6</v>
      </c>
      <c r="N199">
        <v>0</v>
      </c>
      <c r="O199">
        <v>5</v>
      </c>
      <c r="P199" t="s">
        <v>24</v>
      </c>
      <c r="Q199" t="s">
        <v>33</v>
      </c>
      <c r="R199" t="s">
        <v>41</v>
      </c>
      <c r="S199" t="s">
        <v>44</v>
      </c>
      <c r="T199" t="s">
        <v>43</v>
      </c>
      <c r="U199" t="s">
        <v>27</v>
      </c>
      <c r="V199" t="s">
        <v>23</v>
      </c>
      <c r="W199" t="s">
        <v>30</v>
      </c>
    </row>
    <row r="200" spans="1:23" x14ac:dyDescent="0.3">
      <c r="A200">
        <v>31</v>
      </c>
      <c r="B200">
        <v>2</v>
      </c>
      <c r="C200">
        <v>4</v>
      </c>
      <c r="D200">
        <v>1</v>
      </c>
      <c r="E200">
        <v>199</v>
      </c>
      <c r="F200">
        <v>1</v>
      </c>
      <c r="G200">
        <v>29090</v>
      </c>
      <c r="H200">
        <v>14</v>
      </c>
      <c r="I200">
        <v>8</v>
      </c>
      <c r="J200">
        <v>2</v>
      </c>
      <c r="K200">
        <v>10</v>
      </c>
      <c r="L200">
        <v>2</v>
      </c>
      <c r="M200">
        <v>5</v>
      </c>
      <c r="N200">
        <v>0</v>
      </c>
      <c r="O200">
        <v>1</v>
      </c>
      <c r="P200" t="s">
        <v>24</v>
      </c>
      <c r="Q200" t="s">
        <v>33</v>
      </c>
      <c r="R200" t="s">
        <v>26</v>
      </c>
      <c r="S200" t="s">
        <v>44</v>
      </c>
      <c r="T200" t="s">
        <v>38</v>
      </c>
      <c r="U200" t="s">
        <v>27</v>
      </c>
      <c r="V200" t="s">
        <v>23</v>
      </c>
      <c r="W200" t="s">
        <v>30</v>
      </c>
    </row>
    <row r="201" spans="1:23" x14ac:dyDescent="0.3">
      <c r="A201">
        <v>18</v>
      </c>
      <c r="B201">
        <v>2</v>
      </c>
      <c r="C201">
        <v>3</v>
      </c>
      <c r="D201">
        <v>1</v>
      </c>
      <c r="E201">
        <v>200</v>
      </c>
      <c r="F201">
        <v>1</v>
      </c>
      <c r="G201">
        <v>34680</v>
      </c>
      <c r="H201">
        <v>18</v>
      </c>
      <c r="I201">
        <v>8</v>
      </c>
      <c r="J201">
        <v>2</v>
      </c>
      <c r="K201">
        <v>0</v>
      </c>
      <c r="L201">
        <v>4</v>
      </c>
      <c r="M201">
        <v>0</v>
      </c>
      <c r="N201">
        <v>0</v>
      </c>
      <c r="O201">
        <v>0</v>
      </c>
      <c r="P201" t="s">
        <v>32</v>
      </c>
      <c r="Q201" t="s">
        <v>33</v>
      </c>
      <c r="R201" t="s">
        <v>49</v>
      </c>
      <c r="S201" t="s">
        <v>35</v>
      </c>
      <c r="T201" t="s">
        <v>38</v>
      </c>
      <c r="U201" t="s">
        <v>37</v>
      </c>
      <c r="V201" t="s">
        <v>31</v>
      </c>
      <c r="W201" t="s">
        <v>30</v>
      </c>
    </row>
    <row r="202" spans="1:23" x14ac:dyDescent="0.3">
      <c r="A202">
        <v>40</v>
      </c>
      <c r="B202">
        <v>1</v>
      </c>
      <c r="C202">
        <v>4</v>
      </c>
      <c r="D202">
        <v>1</v>
      </c>
      <c r="E202">
        <v>201</v>
      </c>
      <c r="F202">
        <v>2</v>
      </c>
      <c r="G202">
        <v>30680</v>
      </c>
      <c r="H202">
        <v>19</v>
      </c>
      <c r="I202">
        <v>8</v>
      </c>
      <c r="J202">
        <v>0</v>
      </c>
      <c r="K202">
        <v>20</v>
      </c>
      <c r="L202">
        <v>3</v>
      </c>
      <c r="M202">
        <v>1</v>
      </c>
      <c r="N202">
        <v>0</v>
      </c>
      <c r="O202">
        <v>1</v>
      </c>
      <c r="P202" t="s">
        <v>39</v>
      </c>
      <c r="Q202" t="s">
        <v>33</v>
      </c>
      <c r="R202" t="s">
        <v>49</v>
      </c>
      <c r="S202" t="s">
        <v>44</v>
      </c>
      <c r="T202" t="s">
        <v>43</v>
      </c>
      <c r="U202" t="s">
        <v>27</v>
      </c>
      <c r="V202" t="s">
        <v>23</v>
      </c>
      <c r="W202" t="s">
        <v>30</v>
      </c>
    </row>
    <row r="203" spans="1:23" x14ac:dyDescent="0.3">
      <c r="A203">
        <v>41</v>
      </c>
      <c r="B203">
        <v>23</v>
      </c>
      <c r="C203">
        <v>3</v>
      </c>
      <c r="D203">
        <v>1</v>
      </c>
      <c r="E203">
        <v>202</v>
      </c>
      <c r="F203">
        <v>2</v>
      </c>
      <c r="G203">
        <v>26700</v>
      </c>
      <c r="H203">
        <v>15</v>
      </c>
      <c r="I203">
        <v>8</v>
      </c>
      <c r="J203">
        <v>2</v>
      </c>
      <c r="K203">
        <v>10</v>
      </c>
      <c r="L203">
        <v>2</v>
      </c>
      <c r="M203">
        <v>8</v>
      </c>
      <c r="N203">
        <v>0</v>
      </c>
      <c r="O203">
        <v>7</v>
      </c>
      <c r="P203" t="s">
        <v>39</v>
      </c>
      <c r="Q203" t="s">
        <v>33</v>
      </c>
      <c r="R203" t="s">
        <v>26</v>
      </c>
      <c r="S203" t="s">
        <v>35</v>
      </c>
      <c r="T203" t="s">
        <v>45</v>
      </c>
      <c r="U203" t="s">
        <v>37</v>
      </c>
      <c r="V203" t="s">
        <v>23</v>
      </c>
      <c r="W203" t="s">
        <v>30</v>
      </c>
    </row>
    <row r="204" spans="1:23" x14ac:dyDescent="0.3">
      <c r="A204">
        <v>26</v>
      </c>
      <c r="B204">
        <v>9</v>
      </c>
      <c r="C204">
        <v>4</v>
      </c>
      <c r="D204">
        <v>1</v>
      </c>
      <c r="E204">
        <v>203</v>
      </c>
      <c r="F204">
        <v>3</v>
      </c>
      <c r="G204">
        <v>26930</v>
      </c>
      <c r="H204">
        <v>17</v>
      </c>
      <c r="I204">
        <v>8</v>
      </c>
      <c r="J204">
        <v>3</v>
      </c>
      <c r="K204">
        <v>8</v>
      </c>
      <c r="L204">
        <v>3</v>
      </c>
      <c r="M204">
        <v>0</v>
      </c>
      <c r="N204">
        <v>0</v>
      </c>
      <c r="O204">
        <v>0</v>
      </c>
      <c r="P204" t="s">
        <v>24</v>
      </c>
      <c r="Q204" t="s">
        <v>33</v>
      </c>
      <c r="R204" t="s">
        <v>41</v>
      </c>
      <c r="S204" t="s">
        <v>44</v>
      </c>
      <c r="T204" t="s">
        <v>28</v>
      </c>
      <c r="U204" t="s">
        <v>37</v>
      </c>
      <c r="V204" t="s">
        <v>23</v>
      </c>
      <c r="W204" t="s">
        <v>30</v>
      </c>
    </row>
    <row r="205" spans="1:23" x14ac:dyDescent="0.3">
      <c r="A205">
        <v>35</v>
      </c>
      <c r="B205">
        <v>16</v>
      </c>
      <c r="C205">
        <v>4</v>
      </c>
      <c r="D205">
        <v>1</v>
      </c>
      <c r="E205">
        <v>204</v>
      </c>
      <c r="F205">
        <v>2</v>
      </c>
      <c r="G205">
        <v>95260</v>
      </c>
      <c r="H205">
        <v>15</v>
      </c>
      <c r="I205">
        <v>8</v>
      </c>
      <c r="J205">
        <v>0</v>
      </c>
      <c r="K205">
        <v>5</v>
      </c>
      <c r="L205">
        <v>2</v>
      </c>
      <c r="M205">
        <v>5</v>
      </c>
      <c r="N205">
        <v>0</v>
      </c>
      <c r="O205">
        <v>3</v>
      </c>
      <c r="P205" t="s">
        <v>24</v>
      </c>
      <c r="Q205" t="s">
        <v>33</v>
      </c>
      <c r="R205" t="s">
        <v>41</v>
      </c>
      <c r="S205" t="s">
        <v>35</v>
      </c>
      <c r="T205" t="s">
        <v>40</v>
      </c>
      <c r="U205" t="s">
        <v>37</v>
      </c>
      <c r="V205" t="s">
        <v>23</v>
      </c>
      <c r="W205" t="s">
        <v>30</v>
      </c>
    </row>
    <row r="206" spans="1:23" x14ac:dyDescent="0.3">
      <c r="A206">
        <v>34</v>
      </c>
      <c r="B206">
        <v>26</v>
      </c>
      <c r="C206">
        <v>3</v>
      </c>
      <c r="D206">
        <v>1</v>
      </c>
      <c r="E206">
        <v>205</v>
      </c>
      <c r="F206">
        <v>1</v>
      </c>
      <c r="G206">
        <v>52370</v>
      </c>
      <c r="H206">
        <v>19</v>
      </c>
      <c r="I206">
        <v>8</v>
      </c>
      <c r="J206">
        <v>1</v>
      </c>
      <c r="K206">
        <v>10</v>
      </c>
      <c r="L206">
        <v>3</v>
      </c>
      <c r="M206">
        <v>10</v>
      </c>
      <c r="N206">
        <v>5</v>
      </c>
      <c r="O206">
        <v>7</v>
      </c>
      <c r="P206" t="s">
        <v>24</v>
      </c>
      <c r="Q206" t="s">
        <v>33</v>
      </c>
      <c r="R206" t="s">
        <v>41</v>
      </c>
      <c r="S206" t="s">
        <v>35</v>
      </c>
      <c r="T206" t="s">
        <v>43</v>
      </c>
      <c r="U206" t="s">
        <v>37</v>
      </c>
      <c r="V206" t="s">
        <v>23</v>
      </c>
      <c r="W206" t="s">
        <v>30</v>
      </c>
    </row>
    <row r="207" spans="1:23" x14ac:dyDescent="0.3">
      <c r="A207">
        <v>26</v>
      </c>
      <c r="B207">
        <v>1</v>
      </c>
      <c r="C207">
        <v>3</v>
      </c>
      <c r="D207">
        <v>1</v>
      </c>
      <c r="E207">
        <v>206</v>
      </c>
      <c r="F207">
        <v>2</v>
      </c>
      <c r="G207">
        <v>24260</v>
      </c>
      <c r="H207">
        <v>22</v>
      </c>
      <c r="I207">
        <v>8</v>
      </c>
      <c r="J207">
        <v>0</v>
      </c>
      <c r="K207">
        <v>1</v>
      </c>
      <c r="L207">
        <v>3</v>
      </c>
      <c r="M207">
        <v>1</v>
      </c>
      <c r="N207">
        <v>0</v>
      </c>
      <c r="O207">
        <v>0</v>
      </c>
      <c r="P207" t="s">
        <v>24</v>
      </c>
      <c r="Q207" t="s">
        <v>25</v>
      </c>
      <c r="R207" t="s">
        <v>48</v>
      </c>
      <c r="S207" t="s">
        <v>35</v>
      </c>
      <c r="T207" t="s">
        <v>45</v>
      </c>
      <c r="U207" t="s">
        <v>27</v>
      </c>
      <c r="V207" t="s">
        <v>31</v>
      </c>
      <c r="W207" t="s">
        <v>30</v>
      </c>
    </row>
    <row r="208" spans="1:23" x14ac:dyDescent="0.3">
      <c r="A208">
        <v>37</v>
      </c>
      <c r="B208">
        <v>8</v>
      </c>
      <c r="C208">
        <v>1</v>
      </c>
      <c r="D208">
        <v>1</v>
      </c>
      <c r="E208">
        <v>207</v>
      </c>
      <c r="F208">
        <v>1</v>
      </c>
      <c r="G208">
        <v>41930</v>
      </c>
      <c r="H208">
        <v>16</v>
      </c>
      <c r="I208">
        <v>8</v>
      </c>
      <c r="J208">
        <v>1</v>
      </c>
      <c r="K208">
        <v>12</v>
      </c>
      <c r="L208">
        <v>5</v>
      </c>
      <c r="M208">
        <v>6</v>
      </c>
      <c r="N208">
        <v>1</v>
      </c>
      <c r="O208">
        <v>2</v>
      </c>
      <c r="P208" t="s">
        <v>24</v>
      </c>
      <c r="Q208" t="s">
        <v>33</v>
      </c>
      <c r="R208" t="s">
        <v>26</v>
      </c>
      <c r="S208" t="s">
        <v>35</v>
      </c>
      <c r="T208" t="s">
        <v>38</v>
      </c>
      <c r="U208" t="s">
        <v>37</v>
      </c>
      <c r="V208" t="s">
        <v>23</v>
      </c>
      <c r="W208" t="s">
        <v>30</v>
      </c>
    </row>
    <row r="209" spans="1:23" x14ac:dyDescent="0.3">
      <c r="A209">
        <v>46</v>
      </c>
      <c r="B209">
        <v>4</v>
      </c>
      <c r="C209">
        <v>1</v>
      </c>
      <c r="D209">
        <v>1</v>
      </c>
      <c r="E209">
        <v>208</v>
      </c>
      <c r="F209">
        <v>5</v>
      </c>
      <c r="G209">
        <v>29110</v>
      </c>
      <c r="H209">
        <v>13</v>
      </c>
      <c r="I209">
        <v>8</v>
      </c>
      <c r="J209">
        <v>0</v>
      </c>
      <c r="K209">
        <v>28</v>
      </c>
      <c r="L209">
        <v>3</v>
      </c>
      <c r="M209">
        <v>2</v>
      </c>
      <c r="N209">
        <v>1</v>
      </c>
      <c r="O209">
        <v>2</v>
      </c>
      <c r="P209" t="s">
        <v>32</v>
      </c>
      <c r="Q209" t="s">
        <v>33</v>
      </c>
      <c r="R209" t="s">
        <v>41</v>
      </c>
      <c r="S209" t="s">
        <v>29</v>
      </c>
      <c r="T209" t="s">
        <v>40</v>
      </c>
      <c r="U209" t="s">
        <v>37</v>
      </c>
      <c r="V209" t="s">
        <v>23</v>
      </c>
      <c r="W209" t="s">
        <v>30</v>
      </c>
    </row>
    <row r="210" spans="1:23" x14ac:dyDescent="0.3">
      <c r="A210">
        <v>41</v>
      </c>
      <c r="B210">
        <v>24</v>
      </c>
      <c r="C210">
        <v>1</v>
      </c>
      <c r="D210">
        <v>1</v>
      </c>
      <c r="E210">
        <v>209</v>
      </c>
      <c r="F210">
        <v>1</v>
      </c>
      <c r="G210">
        <v>26610</v>
      </c>
      <c r="H210">
        <v>14</v>
      </c>
      <c r="I210">
        <v>8</v>
      </c>
      <c r="J210">
        <v>1</v>
      </c>
      <c r="K210">
        <v>22</v>
      </c>
      <c r="L210">
        <v>2</v>
      </c>
      <c r="M210">
        <v>18</v>
      </c>
      <c r="N210">
        <v>11</v>
      </c>
      <c r="O210">
        <v>8</v>
      </c>
      <c r="P210" t="s">
        <v>24</v>
      </c>
      <c r="Q210" t="s">
        <v>33</v>
      </c>
      <c r="R210" t="s">
        <v>26</v>
      </c>
      <c r="S210" t="s">
        <v>29</v>
      </c>
      <c r="T210" t="s">
        <v>42</v>
      </c>
      <c r="U210" t="s">
        <v>37</v>
      </c>
      <c r="V210" t="s">
        <v>23</v>
      </c>
      <c r="W210" t="s">
        <v>30</v>
      </c>
    </row>
    <row r="211" spans="1:23" x14ac:dyDescent="0.3">
      <c r="A211">
        <v>37</v>
      </c>
      <c r="B211">
        <v>7</v>
      </c>
      <c r="C211">
        <v>2</v>
      </c>
      <c r="D211">
        <v>1</v>
      </c>
      <c r="E211">
        <v>210</v>
      </c>
      <c r="F211">
        <v>1</v>
      </c>
      <c r="G211">
        <v>20280</v>
      </c>
      <c r="H211">
        <v>16</v>
      </c>
      <c r="I211">
        <v>8</v>
      </c>
      <c r="J211">
        <v>1</v>
      </c>
      <c r="K211">
        <v>9</v>
      </c>
      <c r="L211">
        <v>3</v>
      </c>
      <c r="M211">
        <v>9</v>
      </c>
      <c r="N211">
        <v>7</v>
      </c>
      <c r="O211">
        <v>7</v>
      </c>
      <c r="P211" t="s">
        <v>39</v>
      </c>
      <c r="Q211" t="s">
        <v>33</v>
      </c>
      <c r="R211" t="s">
        <v>41</v>
      </c>
      <c r="S211" t="s">
        <v>44</v>
      </c>
      <c r="T211" t="s">
        <v>38</v>
      </c>
      <c r="U211" t="s">
        <v>37</v>
      </c>
      <c r="V211" t="s">
        <v>23</v>
      </c>
      <c r="W211" t="s">
        <v>30</v>
      </c>
    </row>
    <row r="212" spans="1:23" x14ac:dyDescent="0.3">
      <c r="A212">
        <v>52</v>
      </c>
      <c r="B212">
        <v>2</v>
      </c>
      <c r="C212">
        <v>1</v>
      </c>
      <c r="D212">
        <v>1</v>
      </c>
      <c r="E212">
        <v>211</v>
      </c>
      <c r="F212">
        <v>1</v>
      </c>
      <c r="G212">
        <v>99800</v>
      </c>
      <c r="H212">
        <v>11</v>
      </c>
      <c r="I212">
        <v>8</v>
      </c>
      <c r="J212">
        <v>1</v>
      </c>
      <c r="K212">
        <v>18</v>
      </c>
      <c r="L212">
        <v>2</v>
      </c>
      <c r="M212">
        <v>10</v>
      </c>
      <c r="N212">
        <v>6</v>
      </c>
      <c r="O212">
        <v>9</v>
      </c>
      <c r="P212" t="s">
        <v>24</v>
      </c>
      <c r="Q212" t="s">
        <v>25</v>
      </c>
      <c r="R212" t="s">
        <v>41</v>
      </c>
      <c r="S212" t="s">
        <v>44</v>
      </c>
      <c r="T212" t="s">
        <v>43</v>
      </c>
      <c r="U212" t="s">
        <v>37</v>
      </c>
      <c r="V212" t="s">
        <v>23</v>
      </c>
      <c r="W212" t="s">
        <v>30</v>
      </c>
    </row>
    <row r="213" spans="1:23" x14ac:dyDescent="0.3">
      <c r="A213">
        <v>32</v>
      </c>
      <c r="B213">
        <v>7</v>
      </c>
      <c r="C213">
        <v>2</v>
      </c>
      <c r="D213">
        <v>1</v>
      </c>
      <c r="E213">
        <v>212</v>
      </c>
      <c r="F213">
        <v>2</v>
      </c>
      <c r="G213">
        <v>32980</v>
      </c>
      <c r="H213">
        <v>22</v>
      </c>
      <c r="I213">
        <v>8</v>
      </c>
      <c r="J213">
        <v>0</v>
      </c>
      <c r="K213">
        <v>6</v>
      </c>
      <c r="L213">
        <v>4</v>
      </c>
      <c r="M213">
        <v>4</v>
      </c>
      <c r="N213">
        <v>1</v>
      </c>
      <c r="O213">
        <v>2</v>
      </c>
      <c r="P213" t="s">
        <v>39</v>
      </c>
      <c r="Q213" t="s">
        <v>33</v>
      </c>
      <c r="R213" t="s">
        <v>26</v>
      </c>
      <c r="S213" t="s">
        <v>29</v>
      </c>
      <c r="T213" t="s">
        <v>42</v>
      </c>
      <c r="U213" t="s">
        <v>27</v>
      </c>
      <c r="V213" t="s">
        <v>31</v>
      </c>
      <c r="W213" t="s">
        <v>30</v>
      </c>
    </row>
    <row r="214" spans="1:23" x14ac:dyDescent="0.3">
      <c r="A214">
        <v>24</v>
      </c>
      <c r="B214">
        <v>22</v>
      </c>
      <c r="C214">
        <v>3</v>
      </c>
      <c r="D214">
        <v>1</v>
      </c>
      <c r="E214">
        <v>213</v>
      </c>
      <c r="F214">
        <v>1</v>
      </c>
      <c r="G214">
        <v>29350</v>
      </c>
      <c r="H214">
        <v>14</v>
      </c>
      <c r="I214">
        <v>8</v>
      </c>
      <c r="J214">
        <v>2</v>
      </c>
      <c r="K214">
        <v>3</v>
      </c>
      <c r="L214">
        <v>5</v>
      </c>
      <c r="M214">
        <v>2</v>
      </c>
      <c r="N214">
        <v>2</v>
      </c>
      <c r="O214">
        <v>1</v>
      </c>
      <c r="P214" t="s">
        <v>32</v>
      </c>
      <c r="Q214" t="s">
        <v>25</v>
      </c>
      <c r="R214" t="s">
        <v>26</v>
      </c>
      <c r="S214" t="s">
        <v>29</v>
      </c>
      <c r="T214" t="s">
        <v>28</v>
      </c>
      <c r="U214" t="s">
        <v>27</v>
      </c>
      <c r="V214" t="s">
        <v>23</v>
      </c>
      <c r="W214" t="s">
        <v>30</v>
      </c>
    </row>
    <row r="215" spans="1:23" x14ac:dyDescent="0.3">
      <c r="A215">
        <v>38</v>
      </c>
      <c r="B215">
        <v>5</v>
      </c>
      <c r="C215">
        <v>3</v>
      </c>
      <c r="D215">
        <v>1</v>
      </c>
      <c r="E215">
        <v>214</v>
      </c>
      <c r="F215">
        <v>1</v>
      </c>
      <c r="G215">
        <v>154270</v>
      </c>
      <c r="H215">
        <v>16</v>
      </c>
      <c r="I215">
        <v>8</v>
      </c>
      <c r="J215">
        <v>1</v>
      </c>
      <c r="K215">
        <v>18</v>
      </c>
      <c r="L215">
        <v>2</v>
      </c>
      <c r="M215">
        <v>1</v>
      </c>
      <c r="N215">
        <v>0</v>
      </c>
      <c r="O215">
        <v>0</v>
      </c>
      <c r="P215" t="s">
        <v>24</v>
      </c>
      <c r="Q215" t="s">
        <v>33</v>
      </c>
      <c r="R215" t="s">
        <v>26</v>
      </c>
      <c r="S215" t="s">
        <v>29</v>
      </c>
      <c r="T215" t="s">
        <v>34</v>
      </c>
      <c r="U215" t="s">
        <v>27</v>
      </c>
      <c r="V215" t="s">
        <v>23</v>
      </c>
      <c r="W215" t="s">
        <v>30</v>
      </c>
    </row>
    <row r="216" spans="1:23" x14ac:dyDescent="0.3">
      <c r="A216">
        <v>37</v>
      </c>
      <c r="B216">
        <v>1</v>
      </c>
      <c r="C216">
        <v>4</v>
      </c>
      <c r="D216">
        <v>1</v>
      </c>
      <c r="E216">
        <v>215</v>
      </c>
      <c r="F216">
        <v>5</v>
      </c>
      <c r="G216">
        <v>39440</v>
      </c>
      <c r="H216">
        <v>11</v>
      </c>
      <c r="I216">
        <v>8</v>
      </c>
      <c r="J216">
        <v>2</v>
      </c>
      <c r="K216">
        <v>8</v>
      </c>
      <c r="L216">
        <v>3</v>
      </c>
      <c r="M216">
        <v>6</v>
      </c>
      <c r="N216">
        <v>4</v>
      </c>
      <c r="O216">
        <v>3</v>
      </c>
      <c r="P216" t="s">
        <v>24</v>
      </c>
      <c r="Q216" t="s">
        <v>33</v>
      </c>
      <c r="R216" t="s">
        <v>49</v>
      </c>
      <c r="S216" t="s">
        <v>29</v>
      </c>
      <c r="T216" t="s">
        <v>34</v>
      </c>
      <c r="U216" t="s">
        <v>27</v>
      </c>
      <c r="V216" t="s">
        <v>23</v>
      </c>
      <c r="W216" t="s">
        <v>30</v>
      </c>
    </row>
    <row r="217" spans="1:23" x14ac:dyDescent="0.3">
      <c r="A217">
        <v>49</v>
      </c>
      <c r="B217">
        <v>21</v>
      </c>
      <c r="C217">
        <v>1</v>
      </c>
      <c r="D217">
        <v>1</v>
      </c>
      <c r="E217">
        <v>216</v>
      </c>
      <c r="F217">
        <v>1</v>
      </c>
      <c r="G217">
        <v>40110</v>
      </c>
      <c r="H217">
        <v>18</v>
      </c>
      <c r="I217">
        <v>8</v>
      </c>
      <c r="J217">
        <v>2</v>
      </c>
      <c r="K217">
        <v>31</v>
      </c>
      <c r="L217">
        <v>2</v>
      </c>
      <c r="M217">
        <v>31</v>
      </c>
      <c r="N217">
        <v>0</v>
      </c>
      <c r="O217">
        <v>9</v>
      </c>
      <c r="P217" t="s">
        <v>24</v>
      </c>
      <c r="Q217" t="s">
        <v>25</v>
      </c>
      <c r="R217" t="s">
        <v>26</v>
      </c>
      <c r="S217" t="s">
        <v>44</v>
      </c>
      <c r="T217" t="s">
        <v>38</v>
      </c>
      <c r="U217" t="s">
        <v>37</v>
      </c>
      <c r="V217" t="s">
        <v>23</v>
      </c>
      <c r="W217" t="s">
        <v>30</v>
      </c>
    </row>
    <row r="218" spans="1:23" x14ac:dyDescent="0.3">
      <c r="A218">
        <v>24</v>
      </c>
      <c r="B218">
        <v>1</v>
      </c>
      <c r="C218">
        <v>3</v>
      </c>
      <c r="D218">
        <v>1</v>
      </c>
      <c r="E218">
        <v>217</v>
      </c>
      <c r="F218">
        <v>1</v>
      </c>
      <c r="G218">
        <v>34070</v>
      </c>
      <c r="H218">
        <v>15</v>
      </c>
      <c r="I218">
        <v>8</v>
      </c>
      <c r="J218">
        <v>2</v>
      </c>
      <c r="K218">
        <v>6</v>
      </c>
      <c r="L218">
        <v>2</v>
      </c>
      <c r="M218">
        <v>6</v>
      </c>
      <c r="N218">
        <v>1</v>
      </c>
      <c r="O218">
        <v>4</v>
      </c>
      <c r="P218" t="s">
        <v>24</v>
      </c>
      <c r="Q218" t="s">
        <v>25</v>
      </c>
      <c r="R218" t="s">
        <v>48</v>
      </c>
      <c r="S218" t="s">
        <v>29</v>
      </c>
      <c r="T218" t="s">
        <v>38</v>
      </c>
      <c r="U218" t="s">
        <v>27</v>
      </c>
      <c r="V218" t="s">
        <v>23</v>
      </c>
      <c r="W218" t="s">
        <v>30</v>
      </c>
    </row>
    <row r="219" spans="1:23" x14ac:dyDescent="0.3">
      <c r="A219">
        <v>26</v>
      </c>
      <c r="B219">
        <v>19</v>
      </c>
      <c r="C219">
        <v>4</v>
      </c>
      <c r="D219">
        <v>1</v>
      </c>
      <c r="E219">
        <v>218</v>
      </c>
      <c r="F219">
        <v>4</v>
      </c>
      <c r="G219">
        <v>119940</v>
      </c>
      <c r="H219">
        <v>14</v>
      </c>
      <c r="I219">
        <v>8</v>
      </c>
      <c r="J219">
        <v>1</v>
      </c>
      <c r="K219">
        <v>6</v>
      </c>
      <c r="L219">
        <v>6</v>
      </c>
      <c r="M219">
        <v>5</v>
      </c>
      <c r="N219">
        <v>1</v>
      </c>
      <c r="O219">
        <v>4</v>
      </c>
      <c r="P219" t="s">
        <v>24</v>
      </c>
      <c r="Q219" t="s">
        <v>33</v>
      </c>
      <c r="R219" t="s">
        <v>49</v>
      </c>
      <c r="S219" t="s">
        <v>29</v>
      </c>
      <c r="T219" t="s">
        <v>38</v>
      </c>
      <c r="U219" t="s">
        <v>27</v>
      </c>
      <c r="V219" t="s">
        <v>23</v>
      </c>
      <c r="W219" t="s">
        <v>30</v>
      </c>
    </row>
    <row r="220" spans="1:23" x14ac:dyDescent="0.3">
      <c r="A220">
        <v>24</v>
      </c>
      <c r="B220">
        <v>7</v>
      </c>
      <c r="C220">
        <v>3</v>
      </c>
      <c r="D220">
        <v>1</v>
      </c>
      <c r="E220">
        <v>219</v>
      </c>
      <c r="F220">
        <v>1</v>
      </c>
      <c r="G220">
        <v>12320</v>
      </c>
      <c r="H220">
        <v>12</v>
      </c>
      <c r="I220">
        <v>8</v>
      </c>
      <c r="J220">
        <v>0</v>
      </c>
      <c r="K220">
        <v>1</v>
      </c>
      <c r="L220">
        <v>4</v>
      </c>
      <c r="M220">
        <v>1</v>
      </c>
      <c r="N220">
        <v>0</v>
      </c>
      <c r="O220">
        <v>0</v>
      </c>
      <c r="P220" t="s">
        <v>24</v>
      </c>
      <c r="Q220" t="s">
        <v>25</v>
      </c>
      <c r="R220" t="s">
        <v>41</v>
      </c>
      <c r="S220" t="s">
        <v>29</v>
      </c>
      <c r="T220" t="s">
        <v>43</v>
      </c>
      <c r="U220" t="s">
        <v>27</v>
      </c>
      <c r="V220" t="s">
        <v>23</v>
      </c>
      <c r="W220" t="s">
        <v>30</v>
      </c>
    </row>
    <row r="221" spans="1:23" x14ac:dyDescent="0.3">
      <c r="A221">
        <v>50</v>
      </c>
      <c r="B221">
        <v>2</v>
      </c>
      <c r="C221">
        <v>2</v>
      </c>
      <c r="D221">
        <v>1</v>
      </c>
      <c r="E221">
        <v>220</v>
      </c>
      <c r="F221">
        <v>1</v>
      </c>
      <c r="G221">
        <v>29600</v>
      </c>
      <c r="H221">
        <v>14</v>
      </c>
      <c r="I221">
        <v>8</v>
      </c>
      <c r="J221">
        <v>3</v>
      </c>
      <c r="K221">
        <v>32</v>
      </c>
      <c r="L221">
        <v>2</v>
      </c>
      <c r="M221">
        <v>32</v>
      </c>
      <c r="N221">
        <v>10</v>
      </c>
      <c r="O221">
        <v>7</v>
      </c>
      <c r="P221" t="s">
        <v>32</v>
      </c>
      <c r="Q221" t="s">
        <v>25</v>
      </c>
      <c r="R221" t="s">
        <v>48</v>
      </c>
      <c r="S221" t="s">
        <v>29</v>
      </c>
      <c r="T221" t="s">
        <v>38</v>
      </c>
      <c r="U221" t="s">
        <v>37</v>
      </c>
      <c r="V221" t="s">
        <v>23</v>
      </c>
      <c r="W221" t="s">
        <v>30</v>
      </c>
    </row>
    <row r="222" spans="1:23" x14ac:dyDescent="0.3">
      <c r="A222">
        <v>25</v>
      </c>
      <c r="B222">
        <v>2</v>
      </c>
      <c r="C222">
        <v>3</v>
      </c>
      <c r="D222">
        <v>1</v>
      </c>
      <c r="E222">
        <v>221</v>
      </c>
      <c r="F222">
        <v>1</v>
      </c>
      <c r="G222">
        <v>190940</v>
      </c>
      <c r="H222">
        <v>16</v>
      </c>
      <c r="I222">
        <v>8</v>
      </c>
      <c r="J222">
        <v>0</v>
      </c>
      <c r="K222">
        <v>7</v>
      </c>
      <c r="L222">
        <v>3</v>
      </c>
      <c r="M222">
        <v>7</v>
      </c>
      <c r="N222">
        <v>0</v>
      </c>
      <c r="O222">
        <v>6</v>
      </c>
      <c r="P222" t="s">
        <v>24</v>
      </c>
      <c r="Q222" t="s">
        <v>33</v>
      </c>
      <c r="R222" t="s">
        <v>26</v>
      </c>
      <c r="S222" t="s">
        <v>29</v>
      </c>
      <c r="T222" t="s">
        <v>34</v>
      </c>
      <c r="U222" t="s">
        <v>37</v>
      </c>
      <c r="V222" t="s">
        <v>23</v>
      </c>
      <c r="W222" t="s">
        <v>30</v>
      </c>
    </row>
    <row r="223" spans="1:23" x14ac:dyDescent="0.3">
      <c r="A223">
        <v>24</v>
      </c>
      <c r="B223">
        <v>2</v>
      </c>
      <c r="C223">
        <v>3</v>
      </c>
      <c r="D223">
        <v>1</v>
      </c>
      <c r="E223">
        <v>222</v>
      </c>
      <c r="F223">
        <v>2</v>
      </c>
      <c r="G223">
        <v>39190</v>
      </c>
      <c r="H223">
        <v>21</v>
      </c>
      <c r="I223">
        <v>8</v>
      </c>
      <c r="J223">
        <v>0</v>
      </c>
      <c r="K223">
        <v>6</v>
      </c>
      <c r="L223">
        <v>3</v>
      </c>
      <c r="M223">
        <v>6</v>
      </c>
      <c r="N223">
        <v>1</v>
      </c>
      <c r="O223">
        <v>2</v>
      </c>
      <c r="P223" t="s">
        <v>32</v>
      </c>
      <c r="Q223" t="s">
        <v>33</v>
      </c>
      <c r="R223" t="s">
        <v>41</v>
      </c>
      <c r="S223" t="s">
        <v>29</v>
      </c>
      <c r="T223" t="s">
        <v>34</v>
      </c>
      <c r="U223" t="s">
        <v>37</v>
      </c>
      <c r="V223" t="s">
        <v>31</v>
      </c>
      <c r="W223" t="s">
        <v>30</v>
      </c>
    </row>
    <row r="224" spans="1:23" x14ac:dyDescent="0.3">
      <c r="A224">
        <v>30</v>
      </c>
      <c r="B224">
        <v>9</v>
      </c>
      <c r="C224">
        <v>3</v>
      </c>
      <c r="D224">
        <v>1</v>
      </c>
      <c r="E224">
        <v>223</v>
      </c>
      <c r="F224">
        <v>2</v>
      </c>
      <c r="G224">
        <v>68250</v>
      </c>
      <c r="H224">
        <v>14</v>
      </c>
      <c r="I224">
        <v>8</v>
      </c>
      <c r="J224">
        <v>0</v>
      </c>
      <c r="K224">
        <v>1</v>
      </c>
      <c r="L224">
        <v>2</v>
      </c>
      <c r="M224">
        <v>1</v>
      </c>
      <c r="N224">
        <v>0</v>
      </c>
      <c r="O224">
        <v>0</v>
      </c>
      <c r="P224" t="s">
        <v>32</v>
      </c>
      <c r="Q224" t="s">
        <v>33</v>
      </c>
      <c r="R224" t="s">
        <v>36</v>
      </c>
      <c r="S224" t="s">
        <v>29</v>
      </c>
      <c r="T224" t="s">
        <v>28</v>
      </c>
      <c r="U224" t="s">
        <v>37</v>
      </c>
      <c r="V224" t="s">
        <v>31</v>
      </c>
      <c r="W224" t="s">
        <v>30</v>
      </c>
    </row>
    <row r="225" spans="1:23" x14ac:dyDescent="0.3">
      <c r="A225">
        <v>34</v>
      </c>
      <c r="B225">
        <v>6</v>
      </c>
      <c r="C225">
        <v>2</v>
      </c>
      <c r="D225">
        <v>1</v>
      </c>
      <c r="E225">
        <v>224</v>
      </c>
      <c r="F225">
        <v>4</v>
      </c>
      <c r="G225">
        <v>102480</v>
      </c>
      <c r="H225">
        <v>12</v>
      </c>
      <c r="I225">
        <v>8</v>
      </c>
      <c r="J225">
        <v>1</v>
      </c>
      <c r="K225">
        <v>6</v>
      </c>
      <c r="L225">
        <v>4</v>
      </c>
      <c r="M225">
        <v>6</v>
      </c>
      <c r="N225">
        <v>1</v>
      </c>
      <c r="O225">
        <v>3</v>
      </c>
      <c r="P225" t="s">
        <v>24</v>
      </c>
      <c r="Q225" t="s">
        <v>25</v>
      </c>
      <c r="R225" t="s">
        <v>26</v>
      </c>
      <c r="S225" t="s">
        <v>29</v>
      </c>
      <c r="T225" t="s">
        <v>42</v>
      </c>
      <c r="U225" t="s">
        <v>37</v>
      </c>
      <c r="V225" t="s">
        <v>23</v>
      </c>
      <c r="W225" t="s">
        <v>30</v>
      </c>
    </row>
    <row r="226" spans="1:23" x14ac:dyDescent="0.3">
      <c r="A226">
        <v>31</v>
      </c>
      <c r="B226">
        <v>9</v>
      </c>
      <c r="C226">
        <v>1</v>
      </c>
      <c r="D226">
        <v>1</v>
      </c>
      <c r="E226">
        <v>225</v>
      </c>
      <c r="F226">
        <v>1</v>
      </c>
      <c r="G226">
        <v>189470</v>
      </c>
      <c r="H226">
        <v>12</v>
      </c>
      <c r="I226">
        <v>8</v>
      </c>
      <c r="J226">
        <v>2</v>
      </c>
      <c r="K226">
        <v>9</v>
      </c>
      <c r="L226">
        <v>2</v>
      </c>
      <c r="M226">
        <v>3</v>
      </c>
      <c r="N226">
        <v>1</v>
      </c>
      <c r="O226">
        <v>2</v>
      </c>
      <c r="P226" t="s">
        <v>24</v>
      </c>
      <c r="Q226" t="s">
        <v>33</v>
      </c>
      <c r="R226" t="s">
        <v>41</v>
      </c>
      <c r="S226" t="s">
        <v>44</v>
      </c>
      <c r="T226" t="s">
        <v>46</v>
      </c>
      <c r="U226" t="s">
        <v>27</v>
      </c>
      <c r="V226" t="s">
        <v>31</v>
      </c>
      <c r="W226" t="s">
        <v>30</v>
      </c>
    </row>
    <row r="227" spans="1:23" x14ac:dyDescent="0.3">
      <c r="A227">
        <v>35</v>
      </c>
      <c r="B227">
        <v>2</v>
      </c>
      <c r="C227">
        <v>3</v>
      </c>
      <c r="D227">
        <v>1</v>
      </c>
      <c r="E227">
        <v>226</v>
      </c>
      <c r="F227">
        <v>5</v>
      </c>
      <c r="G227">
        <v>24960</v>
      </c>
      <c r="H227">
        <v>17</v>
      </c>
      <c r="I227">
        <v>8</v>
      </c>
      <c r="J227">
        <v>3</v>
      </c>
      <c r="K227">
        <v>9</v>
      </c>
      <c r="L227">
        <v>3</v>
      </c>
      <c r="M227">
        <v>3</v>
      </c>
      <c r="N227">
        <v>0</v>
      </c>
      <c r="O227">
        <v>2</v>
      </c>
      <c r="P227" t="s">
        <v>24</v>
      </c>
      <c r="Q227" t="s">
        <v>33</v>
      </c>
      <c r="R227" t="s">
        <v>26</v>
      </c>
      <c r="S227" t="s">
        <v>35</v>
      </c>
      <c r="T227" t="s">
        <v>38</v>
      </c>
      <c r="U227" t="s">
        <v>27</v>
      </c>
      <c r="V227" t="s">
        <v>23</v>
      </c>
      <c r="W227" t="s">
        <v>30</v>
      </c>
    </row>
    <row r="228" spans="1:23" x14ac:dyDescent="0.3">
      <c r="A228">
        <v>31</v>
      </c>
      <c r="B228">
        <v>1</v>
      </c>
      <c r="C228">
        <v>3</v>
      </c>
      <c r="D228">
        <v>1</v>
      </c>
      <c r="E228">
        <v>227</v>
      </c>
      <c r="F228">
        <v>2</v>
      </c>
      <c r="G228">
        <v>64650</v>
      </c>
      <c r="H228">
        <v>17</v>
      </c>
      <c r="I228">
        <v>8</v>
      </c>
      <c r="J228">
        <v>0</v>
      </c>
      <c r="K228">
        <v>13</v>
      </c>
      <c r="L228">
        <v>3</v>
      </c>
      <c r="M228">
        <v>7</v>
      </c>
      <c r="N228">
        <v>5</v>
      </c>
      <c r="O228">
        <v>7</v>
      </c>
      <c r="P228" t="s">
        <v>24</v>
      </c>
      <c r="Q228" t="s">
        <v>25</v>
      </c>
      <c r="R228" t="s">
        <v>48</v>
      </c>
      <c r="S228" t="s">
        <v>44</v>
      </c>
      <c r="T228" t="s">
        <v>38</v>
      </c>
      <c r="U228" t="s">
        <v>27</v>
      </c>
      <c r="V228" t="s">
        <v>23</v>
      </c>
      <c r="W228" t="s">
        <v>30</v>
      </c>
    </row>
    <row r="229" spans="1:23" x14ac:dyDescent="0.3">
      <c r="A229">
        <v>27</v>
      </c>
      <c r="B229">
        <v>22</v>
      </c>
      <c r="C229">
        <v>4</v>
      </c>
      <c r="D229">
        <v>1</v>
      </c>
      <c r="E229">
        <v>228</v>
      </c>
      <c r="F229">
        <v>1</v>
      </c>
      <c r="G229">
        <v>22060</v>
      </c>
      <c r="H229">
        <v>14</v>
      </c>
      <c r="I229">
        <v>8</v>
      </c>
      <c r="J229">
        <v>1</v>
      </c>
      <c r="K229">
        <v>6</v>
      </c>
      <c r="L229">
        <v>4</v>
      </c>
      <c r="M229">
        <v>5</v>
      </c>
      <c r="N229">
        <v>0</v>
      </c>
      <c r="O229">
        <v>3</v>
      </c>
      <c r="P229" t="s">
        <v>24</v>
      </c>
      <c r="Q229" t="s">
        <v>25</v>
      </c>
      <c r="R229" t="s">
        <v>41</v>
      </c>
      <c r="S229" t="s">
        <v>44</v>
      </c>
      <c r="T229" t="s">
        <v>46</v>
      </c>
      <c r="U229" t="s">
        <v>37</v>
      </c>
      <c r="V229" t="s">
        <v>23</v>
      </c>
      <c r="W229" t="s">
        <v>30</v>
      </c>
    </row>
    <row r="230" spans="1:23" x14ac:dyDescent="0.3">
      <c r="A230">
        <v>37</v>
      </c>
      <c r="B230">
        <v>9</v>
      </c>
      <c r="C230">
        <v>4</v>
      </c>
      <c r="D230">
        <v>1</v>
      </c>
      <c r="E230">
        <v>229</v>
      </c>
      <c r="F230">
        <v>2</v>
      </c>
      <c r="G230">
        <v>20860</v>
      </c>
      <c r="H230">
        <v>14</v>
      </c>
      <c r="I230">
        <v>8</v>
      </c>
      <c r="J230">
        <v>0</v>
      </c>
      <c r="K230">
        <v>17</v>
      </c>
      <c r="L230">
        <v>3</v>
      </c>
      <c r="M230">
        <v>3</v>
      </c>
      <c r="N230">
        <v>1</v>
      </c>
      <c r="O230">
        <v>0</v>
      </c>
      <c r="P230" t="s">
        <v>24</v>
      </c>
      <c r="Q230" t="s">
        <v>25</v>
      </c>
      <c r="R230" t="s">
        <v>48</v>
      </c>
      <c r="S230" t="s">
        <v>29</v>
      </c>
      <c r="T230" t="s">
        <v>43</v>
      </c>
      <c r="U230" t="s">
        <v>27</v>
      </c>
      <c r="V230" t="s">
        <v>23</v>
      </c>
      <c r="W230" t="s">
        <v>30</v>
      </c>
    </row>
    <row r="231" spans="1:23" x14ac:dyDescent="0.3">
      <c r="A231">
        <v>20</v>
      </c>
      <c r="B231">
        <v>17</v>
      </c>
      <c r="C231">
        <v>4</v>
      </c>
      <c r="D231">
        <v>1</v>
      </c>
      <c r="E231">
        <v>230</v>
      </c>
      <c r="F231">
        <v>1</v>
      </c>
      <c r="G231">
        <v>22930</v>
      </c>
      <c r="H231">
        <v>13</v>
      </c>
      <c r="I231">
        <v>8</v>
      </c>
      <c r="J231">
        <v>2</v>
      </c>
      <c r="K231">
        <v>1</v>
      </c>
      <c r="L231">
        <v>3</v>
      </c>
      <c r="M231">
        <v>1</v>
      </c>
      <c r="N231">
        <v>0</v>
      </c>
      <c r="O231">
        <v>0</v>
      </c>
      <c r="P231" t="s">
        <v>24</v>
      </c>
      <c r="Q231" t="s">
        <v>33</v>
      </c>
      <c r="R231" t="s">
        <v>41</v>
      </c>
      <c r="S231" t="s">
        <v>35</v>
      </c>
      <c r="T231" t="s">
        <v>46</v>
      </c>
      <c r="U231" t="s">
        <v>27</v>
      </c>
      <c r="V231" t="s">
        <v>23</v>
      </c>
      <c r="W231" t="s">
        <v>30</v>
      </c>
    </row>
    <row r="232" spans="1:23" x14ac:dyDescent="0.3">
      <c r="A232">
        <v>42</v>
      </c>
      <c r="B232">
        <v>28</v>
      </c>
      <c r="C232">
        <v>4</v>
      </c>
      <c r="D232">
        <v>1</v>
      </c>
      <c r="E232">
        <v>231</v>
      </c>
      <c r="F232">
        <v>2</v>
      </c>
      <c r="G232">
        <v>26450</v>
      </c>
      <c r="H232">
        <v>15</v>
      </c>
      <c r="I232">
        <v>8</v>
      </c>
      <c r="J232">
        <v>0</v>
      </c>
      <c r="K232">
        <v>10</v>
      </c>
      <c r="L232">
        <v>5</v>
      </c>
      <c r="M232">
        <v>10</v>
      </c>
      <c r="N232">
        <v>2</v>
      </c>
      <c r="O232">
        <v>2</v>
      </c>
      <c r="P232" t="s">
        <v>24</v>
      </c>
      <c r="Q232" t="s">
        <v>33</v>
      </c>
      <c r="R232" t="s">
        <v>26</v>
      </c>
      <c r="S232" t="s">
        <v>29</v>
      </c>
      <c r="T232" t="s">
        <v>45</v>
      </c>
      <c r="U232" t="s">
        <v>27</v>
      </c>
      <c r="V232" t="s">
        <v>23</v>
      </c>
      <c r="W232" t="s">
        <v>30</v>
      </c>
    </row>
    <row r="233" spans="1:23" x14ac:dyDescent="0.3">
      <c r="A233">
        <v>43</v>
      </c>
      <c r="B233">
        <v>10</v>
      </c>
      <c r="C233">
        <v>5</v>
      </c>
      <c r="D233">
        <v>1</v>
      </c>
      <c r="E233">
        <v>232</v>
      </c>
      <c r="F233">
        <v>2</v>
      </c>
      <c r="G233">
        <v>26830</v>
      </c>
      <c r="H233">
        <v>11</v>
      </c>
      <c r="I233">
        <v>8</v>
      </c>
      <c r="J233">
        <v>0</v>
      </c>
      <c r="K233">
        <v>21</v>
      </c>
      <c r="L233">
        <v>3</v>
      </c>
      <c r="M233">
        <v>1</v>
      </c>
      <c r="N233">
        <v>0</v>
      </c>
      <c r="O233">
        <v>0</v>
      </c>
      <c r="P233" t="s">
        <v>24</v>
      </c>
      <c r="Q233" t="s">
        <v>33</v>
      </c>
      <c r="R233" t="s">
        <v>49</v>
      </c>
      <c r="S233" t="s">
        <v>44</v>
      </c>
      <c r="T233" t="s">
        <v>38</v>
      </c>
      <c r="U233" t="s">
        <v>27</v>
      </c>
      <c r="V233" t="s">
        <v>23</v>
      </c>
      <c r="W233" t="s">
        <v>30</v>
      </c>
    </row>
    <row r="234" spans="1:23" x14ac:dyDescent="0.3">
      <c r="A234">
        <v>38</v>
      </c>
      <c r="B234">
        <v>2</v>
      </c>
      <c r="C234">
        <v>4</v>
      </c>
      <c r="D234">
        <v>1</v>
      </c>
      <c r="E234">
        <v>233</v>
      </c>
      <c r="F234">
        <v>1</v>
      </c>
      <c r="G234">
        <v>20140</v>
      </c>
      <c r="H234">
        <v>17</v>
      </c>
      <c r="I234">
        <v>8</v>
      </c>
      <c r="J234">
        <v>1</v>
      </c>
      <c r="K234">
        <v>8</v>
      </c>
      <c r="L234">
        <v>5</v>
      </c>
      <c r="M234">
        <v>0</v>
      </c>
      <c r="N234">
        <v>0</v>
      </c>
      <c r="O234">
        <v>0</v>
      </c>
      <c r="P234" t="s">
        <v>24</v>
      </c>
      <c r="Q234" t="s">
        <v>40</v>
      </c>
      <c r="R234" t="s">
        <v>41</v>
      </c>
      <c r="S234" t="s">
        <v>35</v>
      </c>
      <c r="T234" t="s">
        <v>40</v>
      </c>
      <c r="U234" t="s">
        <v>37</v>
      </c>
      <c r="V234" t="s">
        <v>23</v>
      </c>
      <c r="W234" t="s">
        <v>30</v>
      </c>
    </row>
    <row r="235" spans="1:23" x14ac:dyDescent="0.3">
      <c r="A235">
        <v>43</v>
      </c>
      <c r="B235">
        <v>4</v>
      </c>
      <c r="C235">
        <v>3</v>
      </c>
      <c r="D235">
        <v>1</v>
      </c>
      <c r="E235">
        <v>234</v>
      </c>
      <c r="F235">
        <v>2</v>
      </c>
      <c r="G235">
        <v>34190</v>
      </c>
      <c r="H235">
        <v>11</v>
      </c>
      <c r="I235">
        <v>8</v>
      </c>
      <c r="J235">
        <v>1</v>
      </c>
      <c r="K235">
        <v>10</v>
      </c>
      <c r="L235">
        <v>5</v>
      </c>
      <c r="M235">
        <v>8</v>
      </c>
      <c r="N235">
        <v>4</v>
      </c>
      <c r="O235">
        <v>7</v>
      </c>
      <c r="P235" t="s">
        <v>32</v>
      </c>
      <c r="Q235" t="s">
        <v>25</v>
      </c>
      <c r="R235" t="s">
        <v>41</v>
      </c>
      <c r="S235" t="s">
        <v>44</v>
      </c>
      <c r="T235" t="s">
        <v>28</v>
      </c>
      <c r="U235" t="s">
        <v>27</v>
      </c>
      <c r="V235" t="s">
        <v>23</v>
      </c>
      <c r="W235" t="s">
        <v>30</v>
      </c>
    </row>
    <row r="236" spans="1:23" x14ac:dyDescent="0.3">
      <c r="A236">
        <v>48</v>
      </c>
      <c r="B236">
        <v>8</v>
      </c>
      <c r="C236">
        <v>1</v>
      </c>
      <c r="D236">
        <v>1</v>
      </c>
      <c r="E236">
        <v>235</v>
      </c>
      <c r="F236">
        <v>2</v>
      </c>
      <c r="G236">
        <v>53760</v>
      </c>
      <c r="H236">
        <v>13</v>
      </c>
      <c r="I236">
        <v>8</v>
      </c>
      <c r="J236">
        <v>1</v>
      </c>
      <c r="K236">
        <v>21</v>
      </c>
      <c r="L236">
        <v>3</v>
      </c>
      <c r="M236">
        <v>3</v>
      </c>
      <c r="N236">
        <v>0</v>
      </c>
      <c r="O236">
        <v>2</v>
      </c>
      <c r="P236" t="s">
        <v>24</v>
      </c>
      <c r="Q236" t="s">
        <v>33</v>
      </c>
      <c r="R236" t="s">
        <v>41</v>
      </c>
      <c r="S236" t="s">
        <v>29</v>
      </c>
      <c r="T236" t="s">
        <v>43</v>
      </c>
      <c r="U236" t="s">
        <v>37</v>
      </c>
      <c r="V236" t="s">
        <v>23</v>
      </c>
      <c r="W236" t="s">
        <v>30</v>
      </c>
    </row>
    <row r="237" spans="1:23" x14ac:dyDescent="0.3">
      <c r="A237">
        <v>44</v>
      </c>
      <c r="B237">
        <v>29</v>
      </c>
      <c r="C237">
        <v>4</v>
      </c>
      <c r="D237">
        <v>1</v>
      </c>
      <c r="E237">
        <v>236</v>
      </c>
      <c r="F237">
        <v>2</v>
      </c>
      <c r="G237">
        <v>19510</v>
      </c>
      <c r="H237">
        <v>22</v>
      </c>
      <c r="I237">
        <v>8</v>
      </c>
      <c r="J237">
        <v>3</v>
      </c>
      <c r="K237">
        <v>10</v>
      </c>
      <c r="L237">
        <v>4</v>
      </c>
      <c r="M237">
        <v>2</v>
      </c>
      <c r="N237">
        <v>0</v>
      </c>
      <c r="O237">
        <v>2</v>
      </c>
      <c r="P237" t="s">
        <v>24</v>
      </c>
      <c r="Q237" t="s">
        <v>25</v>
      </c>
      <c r="R237" t="s">
        <v>48</v>
      </c>
      <c r="S237" t="s">
        <v>35</v>
      </c>
      <c r="T237" t="s">
        <v>38</v>
      </c>
      <c r="U237" t="s">
        <v>37</v>
      </c>
      <c r="V237" t="s">
        <v>23</v>
      </c>
      <c r="W237" t="s">
        <v>30</v>
      </c>
    </row>
    <row r="238" spans="1:23" x14ac:dyDescent="0.3">
      <c r="A238">
        <v>34</v>
      </c>
      <c r="B238">
        <v>13</v>
      </c>
      <c r="C238">
        <v>4</v>
      </c>
      <c r="D238">
        <v>1</v>
      </c>
      <c r="E238">
        <v>237</v>
      </c>
      <c r="F238">
        <v>1</v>
      </c>
      <c r="G238">
        <v>23410</v>
      </c>
      <c r="H238">
        <v>20</v>
      </c>
      <c r="I238">
        <v>8</v>
      </c>
      <c r="J238">
        <v>2</v>
      </c>
      <c r="K238">
        <v>8</v>
      </c>
      <c r="L238">
        <v>3</v>
      </c>
      <c r="M238">
        <v>8</v>
      </c>
      <c r="N238">
        <v>0</v>
      </c>
      <c r="O238">
        <v>6</v>
      </c>
      <c r="P238" t="s">
        <v>24</v>
      </c>
      <c r="Q238" t="s">
        <v>33</v>
      </c>
      <c r="R238" t="s">
        <v>26</v>
      </c>
      <c r="S238" t="s">
        <v>44</v>
      </c>
      <c r="T238" t="s">
        <v>43</v>
      </c>
      <c r="U238" t="s">
        <v>27</v>
      </c>
      <c r="V238" t="s">
        <v>23</v>
      </c>
      <c r="W238" t="s">
        <v>30</v>
      </c>
    </row>
    <row r="239" spans="1:23" x14ac:dyDescent="0.3">
      <c r="A239">
        <v>27</v>
      </c>
      <c r="B239">
        <v>27</v>
      </c>
      <c r="C239">
        <v>3</v>
      </c>
      <c r="D239">
        <v>1</v>
      </c>
      <c r="E239">
        <v>238</v>
      </c>
      <c r="F239">
        <v>2</v>
      </c>
      <c r="G239">
        <v>22930</v>
      </c>
      <c r="H239">
        <v>18</v>
      </c>
      <c r="I239">
        <v>8</v>
      </c>
      <c r="J239">
        <v>0</v>
      </c>
      <c r="K239">
        <v>5</v>
      </c>
      <c r="L239">
        <v>0</v>
      </c>
      <c r="M239">
        <v>4</v>
      </c>
      <c r="N239">
        <v>0</v>
      </c>
      <c r="O239">
        <v>2</v>
      </c>
      <c r="P239" t="s">
        <v>24</v>
      </c>
      <c r="Q239" t="s">
        <v>25</v>
      </c>
      <c r="R239" t="s">
        <v>26</v>
      </c>
      <c r="S239" t="s">
        <v>44</v>
      </c>
      <c r="T239" t="s">
        <v>34</v>
      </c>
      <c r="U239" t="s">
        <v>37</v>
      </c>
      <c r="V239" t="s">
        <v>31</v>
      </c>
      <c r="W239" t="s">
        <v>30</v>
      </c>
    </row>
    <row r="240" spans="1:23" x14ac:dyDescent="0.3">
      <c r="A240">
        <v>21</v>
      </c>
      <c r="B240">
        <v>16</v>
      </c>
      <c r="C240">
        <v>2</v>
      </c>
      <c r="D240">
        <v>1</v>
      </c>
      <c r="E240">
        <v>239</v>
      </c>
      <c r="F240">
        <v>3</v>
      </c>
      <c r="G240">
        <v>87260</v>
      </c>
      <c r="H240">
        <v>11</v>
      </c>
      <c r="I240">
        <v>8</v>
      </c>
      <c r="J240">
        <v>1</v>
      </c>
      <c r="K240">
        <v>3</v>
      </c>
      <c r="L240">
        <v>2</v>
      </c>
      <c r="M240">
        <v>3</v>
      </c>
      <c r="N240">
        <v>1</v>
      </c>
      <c r="O240">
        <v>2</v>
      </c>
      <c r="P240" t="s">
        <v>24</v>
      </c>
      <c r="Q240" t="s">
        <v>25</v>
      </c>
      <c r="R240" t="s">
        <v>26</v>
      </c>
      <c r="S240" t="s">
        <v>35</v>
      </c>
      <c r="T240" t="s">
        <v>38</v>
      </c>
      <c r="U240" t="s">
        <v>37</v>
      </c>
      <c r="V240" t="s">
        <v>23</v>
      </c>
      <c r="W240" t="s">
        <v>30</v>
      </c>
    </row>
    <row r="241" spans="1:23" x14ac:dyDescent="0.3">
      <c r="A241">
        <v>44</v>
      </c>
      <c r="B241">
        <v>2</v>
      </c>
      <c r="C241">
        <v>2</v>
      </c>
      <c r="D241">
        <v>1</v>
      </c>
      <c r="E241">
        <v>240</v>
      </c>
      <c r="F241">
        <v>1</v>
      </c>
      <c r="G241">
        <v>40110</v>
      </c>
      <c r="H241">
        <v>14</v>
      </c>
      <c r="I241">
        <v>8</v>
      </c>
      <c r="J241">
        <v>1</v>
      </c>
      <c r="K241">
        <v>26</v>
      </c>
      <c r="L241">
        <v>2</v>
      </c>
      <c r="M241">
        <v>2</v>
      </c>
      <c r="N241">
        <v>0</v>
      </c>
      <c r="O241">
        <v>1</v>
      </c>
      <c r="P241" t="s">
        <v>24</v>
      </c>
      <c r="Q241" t="s">
        <v>33</v>
      </c>
      <c r="R241" t="s">
        <v>26</v>
      </c>
      <c r="S241" t="s">
        <v>29</v>
      </c>
      <c r="T241" t="s">
        <v>43</v>
      </c>
      <c r="U241" t="s">
        <v>37</v>
      </c>
      <c r="V241" t="s">
        <v>23</v>
      </c>
      <c r="W241" t="s">
        <v>30</v>
      </c>
    </row>
    <row r="242" spans="1:23" x14ac:dyDescent="0.3">
      <c r="A242">
        <v>22</v>
      </c>
      <c r="B242">
        <v>2</v>
      </c>
      <c r="C242">
        <v>2</v>
      </c>
      <c r="D242">
        <v>1</v>
      </c>
      <c r="E242">
        <v>241</v>
      </c>
      <c r="F242">
        <v>2</v>
      </c>
      <c r="G242">
        <v>195450</v>
      </c>
      <c r="H242">
        <v>14</v>
      </c>
      <c r="I242">
        <v>8</v>
      </c>
      <c r="J242">
        <v>0</v>
      </c>
      <c r="K242">
        <v>3</v>
      </c>
      <c r="L242">
        <v>3</v>
      </c>
      <c r="M242">
        <v>2</v>
      </c>
      <c r="N242">
        <v>2</v>
      </c>
      <c r="O242">
        <v>2</v>
      </c>
      <c r="P242" t="s">
        <v>24</v>
      </c>
      <c r="Q242" t="s">
        <v>33</v>
      </c>
      <c r="R242" t="s">
        <v>41</v>
      </c>
      <c r="S242" t="s">
        <v>29</v>
      </c>
      <c r="T242" t="s">
        <v>43</v>
      </c>
      <c r="U242" t="s">
        <v>27</v>
      </c>
      <c r="V242" t="s">
        <v>23</v>
      </c>
      <c r="W242" t="s">
        <v>30</v>
      </c>
    </row>
    <row r="243" spans="1:23" x14ac:dyDescent="0.3">
      <c r="A243">
        <v>33</v>
      </c>
      <c r="B243">
        <v>13</v>
      </c>
      <c r="C243">
        <v>4</v>
      </c>
      <c r="D243">
        <v>1</v>
      </c>
      <c r="E243">
        <v>242</v>
      </c>
      <c r="F243">
        <v>2</v>
      </c>
      <c r="G243">
        <v>45680</v>
      </c>
      <c r="H243">
        <v>18</v>
      </c>
      <c r="I243">
        <v>8</v>
      </c>
      <c r="J243">
        <v>1</v>
      </c>
      <c r="K243">
        <v>6</v>
      </c>
      <c r="L243">
        <v>2</v>
      </c>
      <c r="M243">
        <v>5</v>
      </c>
      <c r="N243">
        <v>1</v>
      </c>
      <c r="O243">
        <v>2</v>
      </c>
      <c r="P243" t="s">
        <v>24</v>
      </c>
      <c r="Q243" t="s">
        <v>25</v>
      </c>
      <c r="R243" t="s">
        <v>48</v>
      </c>
      <c r="S243" t="s">
        <v>44</v>
      </c>
      <c r="T243" t="s">
        <v>45</v>
      </c>
      <c r="U243" t="s">
        <v>27</v>
      </c>
      <c r="V243" t="s">
        <v>23</v>
      </c>
      <c r="W243" t="s">
        <v>30</v>
      </c>
    </row>
    <row r="244" spans="1:23" x14ac:dyDescent="0.3">
      <c r="A244">
        <v>32</v>
      </c>
      <c r="B244">
        <v>1</v>
      </c>
      <c r="C244">
        <v>1</v>
      </c>
      <c r="D244">
        <v>1</v>
      </c>
      <c r="E244">
        <v>243</v>
      </c>
      <c r="F244">
        <v>1</v>
      </c>
      <c r="G244">
        <v>30220</v>
      </c>
      <c r="H244">
        <v>16</v>
      </c>
      <c r="I244">
        <v>8</v>
      </c>
      <c r="J244">
        <v>1</v>
      </c>
      <c r="K244">
        <v>6</v>
      </c>
      <c r="L244">
        <v>3</v>
      </c>
      <c r="M244">
        <v>6</v>
      </c>
      <c r="N244">
        <v>0</v>
      </c>
      <c r="O244">
        <v>5</v>
      </c>
      <c r="P244" t="s">
        <v>24</v>
      </c>
      <c r="Q244" t="s">
        <v>33</v>
      </c>
      <c r="R244" t="s">
        <v>26</v>
      </c>
      <c r="S244" t="s">
        <v>29</v>
      </c>
      <c r="T244" t="s">
        <v>28</v>
      </c>
      <c r="U244" t="s">
        <v>27</v>
      </c>
      <c r="V244" t="s">
        <v>23</v>
      </c>
      <c r="W244" t="s">
        <v>30</v>
      </c>
    </row>
    <row r="245" spans="1:23" x14ac:dyDescent="0.3">
      <c r="A245">
        <v>30</v>
      </c>
      <c r="B245">
        <v>4</v>
      </c>
      <c r="C245">
        <v>5</v>
      </c>
      <c r="D245">
        <v>1</v>
      </c>
      <c r="E245">
        <v>244</v>
      </c>
      <c r="F245">
        <v>3</v>
      </c>
      <c r="G245">
        <v>57720</v>
      </c>
      <c r="H245">
        <v>17</v>
      </c>
      <c r="I245">
        <v>8</v>
      </c>
      <c r="J245">
        <v>0</v>
      </c>
      <c r="K245">
        <v>1</v>
      </c>
      <c r="L245">
        <v>3</v>
      </c>
      <c r="M245">
        <v>1</v>
      </c>
      <c r="N245">
        <v>0</v>
      </c>
      <c r="O245">
        <v>0</v>
      </c>
      <c r="P245" t="s">
        <v>32</v>
      </c>
      <c r="Q245" t="s">
        <v>33</v>
      </c>
      <c r="R245" t="s">
        <v>49</v>
      </c>
      <c r="S245" t="s">
        <v>44</v>
      </c>
      <c r="T245" t="s">
        <v>47</v>
      </c>
      <c r="U245" t="s">
        <v>37</v>
      </c>
      <c r="V245" t="s">
        <v>23</v>
      </c>
      <c r="W245" t="s">
        <v>30</v>
      </c>
    </row>
    <row r="246" spans="1:23" x14ac:dyDescent="0.3">
      <c r="A246">
        <v>53</v>
      </c>
      <c r="B246">
        <v>24</v>
      </c>
      <c r="C246">
        <v>3</v>
      </c>
      <c r="D246">
        <v>1</v>
      </c>
      <c r="E246">
        <v>245</v>
      </c>
      <c r="F246">
        <v>3</v>
      </c>
      <c r="G246">
        <v>22690</v>
      </c>
      <c r="H246">
        <v>11</v>
      </c>
      <c r="I246">
        <v>8</v>
      </c>
      <c r="J246">
        <v>1</v>
      </c>
      <c r="K246">
        <v>18</v>
      </c>
      <c r="L246">
        <v>2</v>
      </c>
      <c r="M246">
        <v>14</v>
      </c>
      <c r="N246">
        <v>8</v>
      </c>
      <c r="O246">
        <v>10</v>
      </c>
      <c r="P246" t="s">
        <v>24</v>
      </c>
      <c r="Q246" t="s">
        <v>33</v>
      </c>
      <c r="R246" t="s">
        <v>36</v>
      </c>
      <c r="S246" t="s">
        <v>35</v>
      </c>
      <c r="T246" t="s">
        <v>47</v>
      </c>
      <c r="U246" t="s">
        <v>27</v>
      </c>
      <c r="V246" t="s">
        <v>23</v>
      </c>
      <c r="W246" t="s">
        <v>30</v>
      </c>
    </row>
    <row r="247" spans="1:23" x14ac:dyDescent="0.3">
      <c r="A247">
        <v>34</v>
      </c>
      <c r="B247">
        <v>1</v>
      </c>
      <c r="C247">
        <v>5</v>
      </c>
      <c r="D247">
        <v>1</v>
      </c>
      <c r="E247">
        <v>246</v>
      </c>
      <c r="F247">
        <v>1</v>
      </c>
      <c r="G247">
        <v>53810</v>
      </c>
      <c r="H247">
        <v>12</v>
      </c>
      <c r="I247">
        <v>8</v>
      </c>
      <c r="J247">
        <v>0</v>
      </c>
      <c r="K247">
        <v>10</v>
      </c>
      <c r="L247">
        <v>0</v>
      </c>
      <c r="M247">
        <v>10</v>
      </c>
      <c r="N247">
        <v>8</v>
      </c>
      <c r="O247">
        <v>8</v>
      </c>
      <c r="P247" t="s">
        <v>24</v>
      </c>
      <c r="Q247" t="s">
        <v>33</v>
      </c>
      <c r="R247" t="s">
        <v>41</v>
      </c>
      <c r="S247" t="s">
        <v>29</v>
      </c>
      <c r="T247" t="s">
        <v>34</v>
      </c>
      <c r="U247" t="s">
        <v>37</v>
      </c>
      <c r="V247" t="s">
        <v>23</v>
      </c>
      <c r="W247" t="s">
        <v>30</v>
      </c>
    </row>
    <row r="248" spans="1:23" x14ac:dyDescent="0.3">
      <c r="A248">
        <v>45</v>
      </c>
      <c r="B248">
        <v>19</v>
      </c>
      <c r="C248">
        <v>4</v>
      </c>
      <c r="D248">
        <v>1</v>
      </c>
      <c r="E248">
        <v>247</v>
      </c>
      <c r="F248">
        <v>3</v>
      </c>
      <c r="G248">
        <v>34410</v>
      </c>
      <c r="H248">
        <v>13</v>
      </c>
      <c r="I248">
        <v>8</v>
      </c>
      <c r="J248">
        <v>1</v>
      </c>
      <c r="K248">
        <v>5</v>
      </c>
      <c r="L248">
        <v>5</v>
      </c>
      <c r="M248">
        <v>1</v>
      </c>
      <c r="N248">
        <v>0</v>
      </c>
      <c r="O248">
        <v>0</v>
      </c>
      <c r="P248" t="s">
        <v>32</v>
      </c>
      <c r="Q248" t="s">
        <v>33</v>
      </c>
      <c r="R248" t="s">
        <v>26</v>
      </c>
      <c r="S248" t="s">
        <v>29</v>
      </c>
      <c r="T248" t="s">
        <v>42</v>
      </c>
      <c r="U248" t="s">
        <v>37</v>
      </c>
      <c r="V248" t="s">
        <v>31</v>
      </c>
      <c r="W248" t="s">
        <v>30</v>
      </c>
    </row>
    <row r="249" spans="1:23" x14ac:dyDescent="0.3">
      <c r="A249">
        <v>26</v>
      </c>
      <c r="B249">
        <v>7</v>
      </c>
      <c r="C249">
        <v>2</v>
      </c>
      <c r="D249">
        <v>1</v>
      </c>
      <c r="E249">
        <v>248</v>
      </c>
      <c r="F249">
        <v>1</v>
      </c>
      <c r="G249">
        <v>54540</v>
      </c>
      <c r="H249">
        <v>13</v>
      </c>
      <c r="I249">
        <v>8</v>
      </c>
      <c r="J249">
        <v>1</v>
      </c>
      <c r="K249">
        <v>3</v>
      </c>
      <c r="L249">
        <v>5</v>
      </c>
      <c r="M249">
        <v>3</v>
      </c>
      <c r="N249">
        <v>0</v>
      </c>
      <c r="O249">
        <v>2</v>
      </c>
      <c r="P249" t="s">
        <v>24</v>
      </c>
      <c r="Q249" t="s">
        <v>33</v>
      </c>
      <c r="R249" t="s">
        <v>26</v>
      </c>
      <c r="S249" t="s">
        <v>29</v>
      </c>
      <c r="T249" t="s">
        <v>45</v>
      </c>
      <c r="U249" t="s">
        <v>37</v>
      </c>
      <c r="V249" t="s">
        <v>23</v>
      </c>
      <c r="W249" t="s">
        <v>30</v>
      </c>
    </row>
    <row r="250" spans="1:23" x14ac:dyDescent="0.3">
      <c r="A250">
        <v>37</v>
      </c>
      <c r="B250">
        <v>4</v>
      </c>
      <c r="C250">
        <v>3</v>
      </c>
      <c r="D250">
        <v>1</v>
      </c>
      <c r="E250">
        <v>249</v>
      </c>
      <c r="F250">
        <v>1</v>
      </c>
      <c r="G250">
        <v>98840</v>
      </c>
      <c r="H250">
        <v>14</v>
      </c>
      <c r="I250">
        <v>8</v>
      </c>
      <c r="J250">
        <v>0</v>
      </c>
      <c r="K250">
        <v>10</v>
      </c>
      <c r="L250">
        <v>3</v>
      </c>
      <c r="M250">
        <v>10</v>
      </c>
      <c r="N250">
        <v>7</v>
      </c>
      <c r="O250">
        <v>8</v>
      </c>
      <c r="P250" t="s">
        <v>24</v>
      </c>
      <c r="Q250" t="s">
        <v>33</v>
      </c>
      <c r="R250" t="s">
        <v>41</v>
      </c>
      <c r="S250" t="s">
        <v>29</v>
      </c>
      <c r="T250" t="s">
        <v>47</v>
      </c>
      <c r="U250" t="s">
        <v>37</v>
      </c>
      <c r="V250" t="s">
        <v>23</v>
      </c>
      <c r="W250" t="s">
        <v>30</v>
      </c>
    </row>
    <row r="251" spans="1:23" x14ac:dyDescent="0.3">
      <c r="A251">
        <v>29</v>
      </c>
      <c r="B251">
        <v>2</v>
      </c>
      <c r="C251">
        <v>3</v>
      </c>
      <c r="D251">
        <v>1</v>
      </c>
      <c r="E251">
        <v>250</v>
      </c>
      <c r="F251">
        <v>1</v>
      </c>
      <c r="G251">
        <v>41570</v>
      </c>
      <c r="H251">
        <v>17</v>
      </c>
      <c r="I251">
        <v>8</v>
      </c>
      <c r="J251">
        <v>3</v>
      </c>
      <c r="K251">
        <v>6</v>
      </c>
      <c r="L251">
        <v>2</v>
      </c>
      <c r="M251">
        <v>6</v>
      </c>
      <c r="N251">
        <v>1</v>
      </c>
      <c r="O251">
        <v>2</v>
      </c>
      <c r="P251" t="s">
        <v>24</v>
      </c>
      <c r="Q251" t="s">
        <v>33</v>
      </c>
      <c r="R251" t="s">
        <v>26</v>
      </c>
      <c r="S251" t="s">
        <v>29</v>
      </c>
      <c r="T251" t="s">
        <v>28</v>
      </c>
      <c r="U251" t="s">
        <v>27</v>
      </c>
      <c r="V251" t="s">
        <v>23</v>
      </c>
      <c r="W251" t="s">
        <v>30</v>
      </c>
    </row>
    <row r="252" spans="1:23" x14ac:dyDescent="0.3">
      <c r="A252">
        <v>35</v>
      </c>
      <c r="B252">
        <v>10</v>
      </c>
      <c r="C252">
        <v>5</v>
      </c>
      <c r="D252">
        <v>1</v>
      </c>
      <c r="E252">
        <v>251</v>
      </c>
      <c r="F252">
        <v>4</v>
      </c>
      <c r="G252">
        <v>134580</v>
      </c>
      <c r="H252">
        <v>11</v>
      </c>
      <c r="I252">
        <v>8</v>
      </c>
      <c r="J252">
        <v>0</v>
      </c>
      <c r="K252">
        <v>17</v>
      </c>
      <c r="L252">
        <v>3</v>
      </c>
      <c r="M252">
        <v>17</v>
      </c>
      <c r="N252">
        <v>11</v>
      </c>
      <c r="O252">
        <v>8</v>
      </c>
      <c r="P252" t="s">
        <v>24</v>
      </c>
      <c r="Q252" t="s">
        <v>33</v>
      </c>
      <c r="R252" t="s">
        <v>41</v>
      </c>
      <c r="S252" t="s">
        <v>35</v>
      </c>
      <c r="T252" t="s">
        <v>43</v>
      </c>
      <c r="U252" t="s">
        <v>27</v>
      </c>
      <c r="V252" t="s">
        <v>23</v>
      </c>
      <c r="W252" t="s">
        <v>30</v>
      </c>
    </row>
    <row r="253" spans="1:23" x14ac:dyDescent="0.3">
      <c r="A253">
        <v>33</v>
      </c>
      <c r="B253">
        <v>8</v>
      </c>
      <c r="C253">
        <v>3</v>
      </c>
      <c r="D253">
        <v>1</v>
      </c>
      <c r="E253">
        <v>252</v>
      </c>
      <c r="F253">
        <v>2</v>
      </c>
      <c r="G253">
        <v>90690</v>
      </c>
      <c r="H253">
        <v>25</v>
      </c>
      <c r="I253">
        <v>8</v>
      </c>
      <c r="J253">
        <v>1</v>
      </c>
      <c r="K253">
        <v>15</v>
      </c>
      <c r="L253">
        <v>3</v>
      </c>
      <c r="M253">
        <v>13</v>
      </c>
      <c r="N253">
        <v>4</v>
      </c>
      <c r="O253">
        <v>7</v>
      </c>
      <c r="P253" t="s">
        <v>32</v>
      </c>
      <c r="Q253" t="s">
        <v>33</v>
      </c>
      <c r="R253" t="s">
        <v>49</v>
      </c>
      <c r="S253" t="s">
        <v>44</v>
      </c>
      <c r="T253" t="s">
        <v>43</v>
      </c>
      <c r="U253" t="s">
        <v>37</v>
      </c>
      <c r="V253" t="s">
        <v>23</v>
      </c>
      <c r="W253" t="s">
        <v>30</v>
      </c>
    </row>
    <row r="254" spans="1:23" x14ac:dyDescent="0.3">
      <c r="A254">
        <v>54</v>
      </c>
      <c r="B254">
        <v>5</v>
      </c>
      <c r="C254">
        <v>2</v>
      </c>
      <c r="D254">
        <v>1</v>
      </c>
      <c r="E254">
        <v>253</v>
      </c>
      <c r="F254">
        <v>2</v>
      </c>
      <c r="G254">
        <v>40140</v>
      </c>
      <c r="H254">
        <v>19</v>
      </c>
      <c r="I254">
        <v>8</v>
      </c>
      <c r="J254">
        <v>1</v>
      </c>
      <c r="K254">
        <v>16</v>
      </c>
      <c r="L254">
        <v>4</v>
      </c>
      <c r="M254">
        <v>9</v>
      </c>
      <c r="N254">
        <v>7</v>
      </c>
      <c r="O254">
        <v>1</v>
      </c>
      <c r="P254" t="s">
        <v>24</v>
      </c>
      <c r="Q254" t="s">
        <v>33</v>
      </c>
      <c r="R254" t="s">
        <v>26</v>
      </c>
      <c r="S254" t="s">
        <v>29</v>
      </c>
      <c r="T254" t="s">
        <v>38</v>
      </c>
      <c r="U254" t="s">
        <v>27</v>
      </c>
      <c r="V254" t="s">
        <v>23</v>
      </c>
      <c r="W254" t="s">
        <v>30</v>
      </c>
    </row>
    <row r="255" spans="1:23" x14ac:dyDescent="0.3">
      <c r="A255">
        <v>36</v>
      </c>
      <c r="B255">
        <v>8</v>
      </c>
      <c r="C255">
        <v>3</v>
      </c>
      <c r="D255">
        <v>1</v>
      </c>
      <c r="E255">
        <v>254</v>
      </c>
      <c r="F255">
        <v>2</v>
      </c>
      <c r="G255">
        <v>59150</v>
      </c>
      <c r="H255">
        <v>13</v>
      </c>
      <c r="I255">
        <v>8</v>
      </c>
      <c r="J255">
        <v>1</v>
      </c>
      <c r="K255">
        <v>13</v>
      </c>
      <c r="L255">
        <v>3</v>
      </c>
      <c r="M255">
        <v>3</v>
      </c>
      <c r="N255">
        <v>0</v>
      </c>
      <c r="O255">
        <v>2</v>
      </c>
      <c r="P255" t="s">
        <v>24</v>
      </c>
      <c r="Q255" t="s">
        <v>33</v>
      </c>
      <c r="R255" t="s">
        <v>26</v>
      </c>
      <c r="S255" t="s">
        <v>44</v>
      </c>
      <c r="T255" t="s">
        <v>34</v>
      </c>
      <c r="U255" t="s">
        <v>37</v>
      </c>
      <c r="V255" t="s">
        <v>23</v>
      </c>
      <c r="W255" t="s">
        <v>30</v>
      </c>
    </row>
    <row r="256" spans="1:23" x14ac:dyDescent="0.3">
      <c r="A256">
        <v>27</v>
      </c>
      <c r="B256">
        <v>9</v>
      </c>
      <c r="C256">
        <v>3</v>
      </c>
      <c r="D256">
        <v>1</v>
      </c>
      <c r="E256">
        <v>255</v>
      </c>
      <c r="F256">
        <v>5</v>
      </c>
      <c r="G256">
        <v>59930</v>
      </c>
      <c r="H256">
        <v>14</v>
      </c>
      <c r="I256">
        <v>8</v>
      </c>
      <c r="J256">
        <v>1</v>
      </c>
      <c r="K256">
        <v>5</v>
      </c>
      <c r="L256">
        <v>3</v>
      </c>
      <c r="M256">
        <v>4</v>
      </c>
      <c r="N256">
        <v>1</v>
      </c>
      <c r="O256">
        <v>1</v>
      </c>
      <c r="P256" t="s">
        <v>24</v>
      </c>
      <c r="Q256" t="s">
        <v>25</v>
      </c>
      <c r="R256" t="s">
        <v>48</v>
      </c>
      <c r="S256" t="s">
        <v>35</v>
      </c>
      <c r="T256" t="s">
        <v>42</v>
      </c>
      <c r="U256" t="s">
        <v>37</v>
      </c>
      <c r="V256" t="s">
        <v>23</v>
      </c>
      <c r="W256" t="s">
        <v>30</v>
      </c>
    </row>
    <row r="257" spans="1:23" x14ac:dyDescent="0.3">
      <c r="A257">
        <v>20</v>
      </c>
      <c r="B257">
        <v>1</v>
      </c>
      <c r="C257">
        <v>3</v>
      </c>
      <c r="D257">
        <v>1</v>
      </c>
      <c r="E257">
        <v>256</v>
      </c>
      <c r="F257">
        <v>5</v>
      </c>
      <c r="G257">
        <v>61620</v>
      </c>
      <c r="H257">
        <v>12</v>
      </c>
      <c r="I257">
        <v>8</v>
      </c>
      <c r="J257">
        <v>3</v>
      </c>
      <c r="K257">
        <v>1</v>
      </c>
      <c r="L257">
        <v>2</v>
      </c>
      <c r="M257">
        <v>1</v>
      </c>
      <c r="N257">
        <v>1</v>
      </c>
      <c r="O257">
        <v>1</v>
      </c>
      <c r="P257" t="s">
        <v>24</v>
      </c>
      <c r="Q257" t="s">
        <v>33</v>
      </c>
      <c r="R257" t="s">
        <v>26</v>
      </c>
      <c r="S257" t="s">
        <v>35</v>
      </c>
      <c r="T257" t="s">
        <v>46</v>
      </c>
      <c r="U257" t="s">
        <v>37</v>
      </c>
      <c r="V257" t="s">
        <v>31</v>
      </c>
      <c r="W257" t="s">
        <v>30</v>
      </c>
    </row>
    <row r="258" spans="1:23" x14ac:dyDescent="0.3">
      <c r="A258">
        <v>33</v>
      </c>
      <c r="B258">
        <v>15</v>
      </c>
      <c r="C258">
        <v>4</v>
      </c>
      <c r="D258">
        <v>1</v>
      </c>
      <c r="E258">
        <v>257</v>
      </c>
      <c r="F258">
        <v>1</v>
      </c>
      <c r="G258">
        <v>24060</v>
      </c>
      <c r="H258">
        <v>11</v>
      </c>
      <c r="I258">
        <v>8</v>
      </c>
      <c r="J258">
        <v>0</v>
      </c>
      <c r="K258">
        <v>10</v>
      </c>
      <c r="L258">
        <v>3</v>
      </c>
      <c r="M258">
        <v>10</v>
      </c>
      <c r="N258">
        <v>9</v>
      </c>
      <c r="O258">
        <v>7</v>
      </c>
      <c r="P258" t="s">
        <v>32</v>
      </c>
      <c r="Q258" t="s">
        <v>33</v>
      </c>
      <c r="R258" t="s">
        <v>41</v>
      </c>
      <c r="S258" t="s">
        <v>35</v>
      </c>
      <c r="T258" t="s">
        <v>43</v>
      </c>
      <c r="U258" t="s">
        <v>27</v>
      </c>
      <c r="V258" t="s">
        <v>31</v>
      </c>
      <c r="W258" t="s">
        <v>30</v>
      </c>
    </row>
    <row r="259" spans="1:23" x14ac:dyDescent="0.3">
      <c r="A259">
        <v>35</v>
      </c>
      <c r="B259">
        <v>2</v>
      </c>
      <c r="C259">
        <v>1</v>
      </c>
      <c r="D259">
        <v>1</v>
      </c>
      <c r="E259">
        <v>258</v>
      </c>
      <c r="F259">
        <v>1</v>
      </c>
      <c r="G259">
        <v>187400</v>
      </c>
      <c r="H259">
        <v>19</v>
      </c>
      <c r="I259">
        <v>8</v>
      </c>
      <c r="J259">
        <v>1</v>
      </c>
      <c r="K259">
        <v>1</v>
      </c>
      <c r="L259">
        <v>2</v>
      </c>
      <c r="M259">
        <v>1</v>
      </c>
      <c r="N259">
        <v>0</v>
      </c>
      <c r="O259">
        <v>0</v>
      </c>
      <c r="P259" t="s">
        <v>39</v>
      </c>
      <c r="Q259" t="s">
        <v>33</v>
      </c>
      <c r="R259" t="s">
        <v>41</v>
      </c>
      <c r="S259" t="s">
        <v>29</v>
      </c>
      <c r="T259" t="s">
        <v>34</v>
      </c>
      <c r="U259" t="s">
        <v>37</v>
      </c>
      <c r="V259" t="s">
        <v>23</v>
      </c>
      <c r="W259" t="s">
        <v>30</v>
      </c>
    </row>
    <row r="260" spans="1:23" x14ac:dyDescent="0.3">
      <c r="A260">
        <v>23</v>
      </c>
      <c r="B260">
        <v>2</v>
      </c>
      <c r="C260">
        <v>3</v>
      </c>
      <c r="D260">
        <v>1</v>
      </c>
      <c r="E260">
        <v>259</v>
      </c>
      <c r="F260">
        <v>1</v>
      </c>
      <c r="G260">
        <v>76370</v>
      </c>
      <c r="H260">
        <v>11</v>
      </c>
      <c r="I260">
        <v>8</v>
      </c>
      <c r="J260">
        <v>1</v>
      </c>
      <c r="K260">
        <v>5</v>
      </c>
      <c r="L260">
        <v>3</v>
      </c>
      <c r="M260">
        <v>3</v>
      </c>
      <c r="N260">
        <v>0</v>
      </c>
      <c r="O260">
        <v>2</v>
      </c>
      <c r="P260" t="s">
        <v>24</v>
      </c>
      <c r="Q260" t="s">
        <v>33</v>
      </c>
      <c r="R260" t="s">
        <v>26</v>
      </c>
      <c r="S260" t="s">
        <v>29</v>
      </c>
      <c r="T260" t="s">
        <v>28</v>
      </c>
      <c r="U260" t="s">
        <v>37</v>
      </c>
      <c r="V260" t="s">
        <v>23</v>
      </c>
      <c r="W260" t="s">
        <v>30</v>
      </c>
    </row>
    <row r="261" spans="1:23" x14ac:dyDescent="0.3">
      <c r="A261">
        <v>25</v>
      </c>
      <c r="B261">
        <v>11</v>
      </c>
      <c r="C261">
        <v>3</v>
      </c>
      <c r="D261">
        <v>1</v>
      </c>
      <c r="E261">
        <v>260</v>
      </c>
      <c r="F261">
        <v>2</v>
      </c>
      <c r="G261">
        <v>100960</v>
      </c>
      <c r="H261">
        <v>11</v>
      </c>
      <c r="I261">
        <v>8</v>
      </c>
      <c r="J261">
        <v>1</v>
      </c>
      <c r="K261">
        <v>4</v>
      </c>
      <c r="L261">
        <v>3</v>
      </c>
      <c r="M261">
        <v>3</v>
      </c>
      <c r="N261">
        <v>1</v>
      </c>
      <c r="O261">
        <v>2</v>
      </c>
      <c r="P261" t="s">
        <v>24</v>
      </c>
      <c r="Q261" t="s">
        <v>33</v>
      </c>
      <c r="R261" t="s">
        <v>41</v>
      </c>
      <c r="S261" t="s">
        <v>29</v>
      </c>
      <c r="T261" t="s">
        <v>45</v>
      </c>
      <c r="U261" t="s">
        <v>37</v>
      </c>
      <c r="V261" t="s">
        <v>23</v>
      </c>
      <c r="W261" t="s">
        <v>30</v>
      </c>
    </row>
    <row r="262" spans="1:23" x14ac:dyDescent="0.3">
      <c r="A262">
        <v>38</v>
      </c>
      <c r="B262">
        <v>16</v>
      </c>
      <c r="C262">
        <v>3</v>
      </c>
      <c r="D262">
        <v>1</v>
      </c>
      <c r="E262">
        <v>261</v>
      </c>
      <c r="F262">
        <v>5</v>
      </c>
      <c r="G262">
        <v>147560</v>
      </c>
      <c r="H262">
        <v>20</v>
      </c>
      <c r="I262">
        <v>8</v>
      </c>
      <c r="J262">
        <v>1</v>
      </c>
      <c r="K262">
        <v>8</v>
      </c>
      <c r="L262">
        <v>3</v>
      </c>
      <c r="M262">
        <v>7</v>
      </c>
      <c r="N262">
        <v>0</v>
      </c>
      <c r="O262">
        <v>5</v>
      </c>
      <c r="P262" t="s">
        <v>24</v>
      </c>
      <c r="Q262" t="s">
        <v>33</v>
      </c>
      <c r="R262" t="s">
        <v>26</v>
      </c>
      <c r="S262" t="s">
        <v>35</v>
      </c>
      <c r="T262" t="s">
        <v>34</v>
      </c>
      <c r="U262" t="s">
        <v>37</v>
      </c>
      <c r="V262" t="s">
        <v>23</v>
      </c>
      <c r="W262" t="s">
        <v>30</v>
      </c>
    </row>
    <row r="263" spans="1:23" x14ac:dyDescent="0.3">
      <c r="A263">
        <v>29</v>
      </c>
      <c r="B263">
        <v>2</v>
      </c>
      <c r="C263">
        <v>4</v>
      </c>
      <c r="D263">
        <v>1</v>
      </c>
      <c r="E263">
        <v>262</v>
      </c>
      <c r="F263">
        <v>4</v>
      </c>
      <c r="G263">
        <v>64990</v>
      </c>
      <c r="H263">
        <v>18</v>
      </c>
      <c r="I263">
        <v>8</v>
      </c>
      <c r="J263">
        <v>3</v>
      </c>
      <c r="K263">
        <v>10</v>
      </c>
      <c r="L263">
        <v>3</v>
      </c>
      <c r="M263">
        <v>10</v>
      </c>
      <c r="N263">
        <v>2</v>
      </c>
      <c r="O263">
        <v>8</v>
      </c>
      <c r="P263" t="s">
        <v>32</v>
      </c>
      <c r="Q263" t="s">
        <v>25</v>
      </c>
      <c r="R263" t="s">
        <v>26</v>
      </c>
      <c r="S263" t="s">
        <v>44</v>
      </c>
      <c r="T263" t="s">
        <v>28</v>
      </c>
      <c r="U263" t="s">
        <v>37</v>
      </c>
      <c r="V263" t="s">
        <v>23</v>
      </c>
      <c r="W263" t="s">
        <v>30</v>
      </c>
    </row>
    <row r="264" spans="1:23" x14ac:dyDescent="0.3">
      <c r="A264">
        <v>48</v>
      </c>
      <c r="B264">
        <v>16</v>
      </c>
      <c r="C264">
        <v>3</v>
      </c>
      <c r="D264">
        <v>1</v>
      </c>
      <c r="E264">
        <v>263</v>
      </c>
      <c r="F264">
        <v>1</v>
      </c>
      <c r="G264">
        <v>97240</v>
      </c>
      <c r="H264">
        <v>13</v>
      </c>
      <c r="I264">
        <v>8</v>
      </c>
      <c r="J264">
        <v>0</v>
      </c>
      <c r="K264">
        <v>12</v>
      </c>
      <c r="L264">
        <v>2</v>
      </c>
      <c r="M264">
        <v>2</v>
      </c>
      <c r="N264">
        <v>2</v>
      </c>
      <c r="O264">
        <v>2</v>
      </c>
      <c r="P264" t="s">
        <v>24</v>
      </c>
      <c r="Q264" t="s">
        <v>33</v>
      </c>
      <c r="R264" t="s">
        <v>49</v>
      </c>
      <c r="S264" t="s">
        <v>29</v>
      </c>
      <c r="T264" t="s">
        <v>38</v>
      </c>
      <c r="U264" t="s">
        <v>37</v>
      </c>
      <c r="V264" t="s">
        <v>23</v>
      </c>
      <c r="W264" t="s">
        <v>30</v>
      </c>
    </row>
    <row r="265" spans="1:23" x14ac:dyDescent="0.3">
      <c r="A265">
        <v>27</v>
      </c>
      <c r="B265">
        <v>4</v>
      </c>
      <c r="C265">
        <v>3</v>
      </c>
      <c r="D265">
        <v>1</v>
      </c>
      <c r="E265">
        <v>264</v>
      </c>
      <c r="F265">
        <v>5</v>
      </c>
      <c r="G265">
        <v>21940</v>
      </c>
      <c r="H265">
        <v>12</v>
      </c>
      <c r="I265">
        <v>8</v>
      </c>
      <c r="J265">
        <v>0</v>
      </c>
      <c r="K265">
        <v>6</v>
      </c>
      <c r="L265">
        <v>5</v>
      </c>
      <c r="M265">
        <v>6</v>
      </c>
      <c r="N265">
        <v>0</v>
      </c>
      <c r="O265">
        <v>4</v>
      </c>
      <c r="P265" t="s">
        <v>32</v>
      </c>
      <c r="Q265" t="s">
        <v>25</v>
      </c>
      <c r="R265" t="s">
        <v>49</v>
      </c>
      <c r="S265" t="s">
        <v>44</v>
      </c>
      <c r="T265" t="s">
        <v>43</v>
      </c>
      <c r="U265" t="s">
        <v>37</v>
      </c>
      <c r="V265" t="s">
        <v>23</v>
      </c>
      <c r="W265" t="s">
        <v>30</v>
      </c>
    </row>
    <row r="266" spans="1:23" x14ac:dyDescent="0.3">
      <c r="A266">
        <v>37</v>
      </c>
      <c r="B266">
        <v>16</v>
      </c>
      <c r="C266">
        <v>3</v>
      </c>
      <c r="D266">
        <v>1</v>
      </c>
      <c r="E266">
        <v>265</v>
      </c>
      <c r="F266">
        <v>3</v>
      </c>
      <c r="G266">
        <v>33880</v>
      </c>
      <c r="H266">
        <v>11</v>
      </c>
      <c r="I266">
        <v>8</v>
      </c>
      <c r="J266">
        <v>0</v>
      </c>
      <c r="K266">
        <v>4</v>
      </c>
      <c r="L266">
        <v>2</v>
      </c>
      <c r="M266">
        <v>1</v>
      </c>
      <c r="N266">
        <v>0</v>
      </c>
      <c r="O266">
        <v>0</v>
      </c>
      <c r="P266" t="s">
        <v>24</v>
      </c>
      <c r="Q266" t="s">
        <v>33</v>
      </c>
      <c r="R266" t="s">
        <v>26</v>
      </c>
      <c r="S266" t="s">
        <v>35</v>
      </c>
      <c r="T266" t="s">
        <v>47</v>
      </c>
      <c r="U266" t="s">
        <v>37</v>
      </c>
      <c r="V266" t="s">
        <v>23</v>
      </c>
      <c r="W266" t="s">
        <v>30</v>
      </c>
    </row>
    <row r="267" spans="1:23" x14ac:dyDescent="0.3">
      <c r="A267">
        <v>50</v>
      </c>
      <c r="B267">
        <v>5</v>
      </c>
      <c r="C267">
        <v>3</v>
      </c>
      <c r="D267">
        <v>1</v>
      </c>
      <c r="E267">
        <v>266</v>
      </c>
      <c r="F267">
        <v>1</v>
      </c>
      <c r="G267">
        <v>54730</v>
      </c>
      <c r="H267">
        <v>19</v>
      </c>
      <c r="I267">
        <v>8</v>
      </c>
      <c r="J267">
        <v>1</v>
      </c>
      <c r="K267">
        <v>20</v>
      </c>
      <c r="L267">
        <v>2</v>
      </c>
      <c r="M267">
        <v>20</v>
      </c>
      <c r="N267">
        <v>3</v>
      </c>
      <c r="O267">
        <v>8</v>
      </c>
      <c r="P267" t="s">
        <v>24</v>
      </c>
      <c r="Q267" t="s">
        <v>25</v>
      </c>
      <c r="R267" t="s">
        <v>41</v>
      </c>
      <c r="S267" t="s">
        <v>29</v>
      </c>
      <c r="T267" t="s">
        <v>43</v>
      </c>
      <c r="U267" t="s">
        <v>37</v>
      </c>
      <c r="V267" t="s">
        <v>23</v>
      </c>
      <c r="W267" t="s">
        <v>30</v>
      </c>
    </row>
    <row r="268" spans="1:23" x14ac:dyDescent="0.3">
      <c r="A268">
        <v>34</v>
      </c>
      <c r="B268">
        <v>18</v>
      </c>
      <c r="C268">
        <v>1</v>
      </c>
      <c r="D268">
        <v>1</v>
      </c>
      <c r="E268">
        <v>267</v>
      </c>
      <c r="F268">
        <v>1</v>
      </c>
      <c r="G268">
        <v>27030</v>
      </c>
      <c r="H268">
        <v>21</v>
      </c>
      <c r="I268">
        <v>8</v>
      </c>
      <c r="J268">
        <v>1</v>
      </c>
      <c r="K268">
        <v>9</v>
      </c>
      <c r="L268">
        <v>2</v>
      </c>
      <c r="M268">
        <v>8</v>
      </c>
      <c r="N268">
        <v>7</v>
      </c>
      <c r="O268">
        <v>7</v>
      </c>
      <c r="P268" t="s">
        <v>24</v>
      </c>
      <c r="Q268" t="s">
        <v>33</v>
      </c>
      <c r="R268" t="s">
        <v>41</v>
      </c>
      <c r="S268" t="s">
        <v>35</v>
      </c>
      <c r="T268" t="s">
        <v>28</v>
      </c>
      <c r="U268" t="s">
        <v>37</v>
      </c>
      <c r="V268" t="s">
        <v>23</v>
      </c>
      <c r="W268" t="s">
        <v>30</v>
      </c>
    </row>
    <row r="269" spans="1:23" x14ac:dyDescent="0.3">
      <c r="A269">
        <v>24</v>
      </c>
      <c r="B269">
        <v>17</v>
      </c>
      <c r="C269">
        <v>2</v>
      </c>
      <c r="D269">
        <v>1</v>
      </c>
      <c r="E269">
        <v>268</v>
      </c>
      <c r="F269">
        <v>1</v>
      </c>
      <c r="G269">
        <v>25010</v>
      </c>
      <c r="H269">
        <v>12</v>
      </c>
      <c r="I269">
        <v>8</v>
      </c>
      <c r="J269">
        <v>0</v>
      </c>
      <c r="K269">
        <v>4</v>
      </c>
      <c r="L269">
        <v>3</v>
      </c>
      <c r="M269">
        <v>2</v>
      </c>
      <c r="N269">
        <v>2</v>
      </c>
      <c r="O269">
        <v>0</v>
      </c>
      <c r="P269" t="s">
        <v>24</v>
      </c>
      <c r="Q269" t="s">
        <v>33</v>
      </c>
      <c r="R269" t="s">
        <v>26</v>
      </c>
      <c r="S269" t="s">
        <v>35</v>
      </c>
      <c r="T269" t="s">
        <v>28</v>
      </c>
      <c r="U269" t="s">
        <v>27</v>
      </c>
      <c r="V269" t="s">
        <v>31</v>
      </c>
      <c r="W269" t="s">
        <v>30</v>
      </c>
    </row>
    <row r="270" spans="1:23" x14ac:dyDescent="0.3">
      <c r="A270">
        <v>39</v>
      </c>
      <c r="B270">
        <v>12</v>
      </c>
      <c r="C270">
        <v>5</v>
      </c>
      <c r="D270">
        <v>1</v>
      </c>
      <c r="E270">
        <v>269</v>
      </c>
      <c r="F270">
        <v>1</v>
      </c>
      <c r="G270">
        <v>62200</v>
      </c>
      <c r="H270">
        <v>14</v>
      </c>
      <c r="I270">
        <v>8</v>
      </c>
      <c r="J270">
        <v>2</v>
      </c>
      <c r="K270">
        <v>20</v>
      </c>
      <c r="L270">
        <v>2</v>
      </c>
      <c r="M270">
        <v>20</v>
      </c>
      <c r="N270">
        <v>11</v>
      </c>
      <c r="O270">
        <v>10</v>
      </c>
      <c r="P270" t="s">
        <v>24</v>
      </c>
      <c r="Q270" t="s">
        <v>33</v>
      </c>
      <c r="R270" t="s">
        <v>41</v>
      </c>
      <c r="S270" t="s">
        <v>35</v>
      </c>
      <c r="T270" t="s">
        <v>46</v>
      </c>
      <c r="U270" t="s">
        <v>27</v>
      </c>
      <c r="V270" t="s">
        <v>23</v>
      </c>
      <c r="W270" t="s">
        <v>30</v>
      </c>
    </row>
    <row r="271" spans="1:23" x14ac:dyDescent="0.3">
      <c r="A271">
        <v>32</v>
      </c>
      <c r="B271">
        <v>2</v>
      </c>
      <c r="C271">
        <v>3</v>
      </c>
      <c r="D271">
        <v>1</v>
      </c>
      <c r="E271">
        <v>270</v>
      </c>
      <c r="F271">
        <v>5</v>
      </c>
      <c r="G271">
        <v>30380</v>
      </c>
      <c r="H271">
        <v>11</v>
      </c>
      <c r="I271">
        <v>8</v>
      </c>
      <c r="J271">
        <v>0</v>
      </c>
      <c r="K271">
        <v>10</v>
      </c>
      <c r="L271">
        <v>5</v>
      </c>
      <c r="M271">
        <v>10</v>
      </c>
      <c r="N271">
        <v>0</v>
      </c>
      <c r="O271">
        <v>8</v>
      </c>
      <c r="P271" t="s">
        <v>24</v>
      </c>
      <c r="Q271" t="s">
        <v>33</v>
      </c>
      <c r="R271" t="s">
        <v>26</v>
      </c>
      <c r="S271" t="s">
        <v>35</v>
      </c>
      <c r="T271" t="s">
        <v>34</v>
      </c>
      <c r="U271" t="s">
        <v>37</v>
      </c>
      <c r="V271" t="s">
        <v>23</v>
      </c>
      <c r="W271" t="s">
        <v>30</v>
      </c>
    </row>
    <row r="272" spans="1:23" x14ac:dyDescent="0.3">
      <c r="A272">
        <v>50</v>
      </c>
      <c r="B272">
        <v>4</v>
      </c>
      <c r="C272">
        <v>2</v>
      </c>
      <c r="D272">
        <v>1</v>
      </c>
      <c r="E272">
        <v>271</v>
      </c>
      <c r="F272">
        <v>4</v>
      </c>
      <c r="G272">
        <v>44240</v>
      </c>
      <c r="H272">
        <v>14</v>
      </c>
      <c r="I272">
        <v>8</v>
      </c>
      <c r="J272">
        <v>1</v>
      </c>
      <c r="K272">
        <v>18</v>
      </c>
      <c r="L272">
        <v>2</v>
      </c>
      <c r="M272">
        <v>4</v>
      </c>
      <c r="N272">
        <v>1</v>
      </c>
      <c r="O272">
        <v>3</v>
      </c>
      <c r="P272" t="s">
        <v>32</v>
      </c>
      <c r="Q272" t="s">
        <v>33</v>
      </c>
      <c r="R272" t="s">
        <v>41</v>
      </c>
      <c r="S272" t="s">
        <v>29</v>
      </c>
      <c r="T272" t="s">
        <v>46</v>
      </c>
      <c r="U272" t="s">
        <v>37</v>
      </c>
      <c r="V272" t="s">
        <v>31</v>
      </c>
      <c r="W272" t="s">
        <v>30</v>
      </c>
    </row>
    <row r="273" spans="1:23" x14ac:dyDescent="0.3">
      <c r="A273">
        <v>38</v>
      </c>
      <c r="B273">
        <v>9</v>
      </c>
      <c r="C273">
        <v>4</v>
      </c>
      <c r="D273">
        <v>1</v>
      </c>
      <c r="E273">
        <v>272</v>
      </c>
      <c r="F273">
        <v>1</v>
      </c>
      <c r="G273">
        <v>43120</v>
      </c>
      <c r="H273">
        <v>12</v>
      </c>
      <c r="I273">
        <v>8</v>
      </c>
      <c r="J273">
        <v>1</v>
      </c>
      <c r="K273">
        <v>10</v>
      </c>
      <c r="L273">
        <v>2</v>
      </c>
      <c r="M273">
        <v>9</v>
      </c>
      <c r="N273">
        <v>1</v>
      </c>
      <c r="O273">
        <v>8</v>
      </c>
      <c r="P273" t="s">
        <v>24</v>
      </c>
      <c r="Q273" t="s">
        <v>33</v>
      </c>
      <c r="R273" t="s">
        <v>26</v>
      </c>
      <c r="S273" t="s">
        <v>35</v>
      </c>
      <c r="T273" t="s">
        <v>38</v>
      </c>
      <c r="U273" t="s">
        <v>37</v>
      </c>
      <c r="V273" t="s">
        <v>23</v>
      </c>
      <c r="W273" t="s">
        <v>30</v>
      </c>
    </row>
    <row r="274" spans="1:23" x14ac:dyDescent="0.3">
      <c r="A274">
        <v>27</v>
      </c>
      <c r="B274">
        <v>10</v>
      </c>
      <c r="C274">
        <v>3</v>
      </c>
      <c r="D274">
        <v>1</v>
      </c>
      <c r="E274">
        <v>273</v>
      </c>
      <c r="F274">
        <v>5</v>
      </c>
      <c r="G274">
        <v>132450</v>
      </c>
      <c r="H274">
        <v>23</v>
      </c>
      <c r="I274">
        <v>8</v>
      </c>
      <c r="J274">
        <v>1</v>
      </c>
      <c r="K274">
        <v>9</v>
      </c>
      <c r="L274">
        <v>3</v>
      </c>
      <c r="M274">
        <v>9</v>
      </c>
      <c r="N274">
        <v>0</v>
      </c>
      <c r="O274">
        <v>7</v>
      </c>
      <c r="P274" t="s">
        <v>24</v>
      </c>
      <c r="Q274" t="s">
        <v>33</v>
      </c>
      <c r="R274" t="s">
        <v>41</v>
      </c>
      <c r="S274" t="s">
        <v>29</v>
      </c>
      <c r="T274" t="s">
        <v>34</v>
      </c>
      <c r="U274" t="s">
        <v>37</v>
      </c>
      <c r="V274" t="s">
        <v>23</v>
      </c>
      <c r="W274" t="s">
        <v>30</v>
      </c>
    </row>
    <row r="275" spans="1:23" x14ac:dyDescent="0.3">
      <c r="A275">
        <v>32</v>
      </c>
      <c r="B275">
        <v>1</v>
      </c>
      <c r="C275">
        <v>3</v>
      </c>
      <c r="D275">
        <v>1</v>
      </c>
      <c r="E275">
        <v>274</v>
      </c>
      <c r="F275">
        <v>2</v>
      </c>
      <c r="G275">
        <v>136640</v>
      </c>
      <c r="H275">
        <v>14</v>
      </c>
      <c r="I275">
        <v>8</v>
      </c>
      <c r="J275">
        <v>0</v>
      </c>
      <c r="K275">
        <v>10</v>
      </c>
      <c r="L275">
        <v>6</v>
      </c>
      <c r="M275">
        <v>7</v>
      </c>
      <c r="N275">
        <v>7</v>
      </c>
      <c r="O275">
        <v>7</v>
      </c>
      <c r="P275" t="s">
        <v>24</v>
      </c>
      <c r="Q275" t="s">
        <v>25</v>
      </c>
      <c r="R275" t="s">
        <v>41</v>
      </c>
      <c r="S275" t="s">
        <v>35</v>
      </c>
      <c r="T275" t="s">
        <v>38</v>
      </c>
      <c r="U275" t="s">
        <v>37</v>
      </c>
      <c r="V275" t="s">
        <v>23</v>
      </c>
      <c r="W275" t="s">
        <v>30</v>
      </c>
    </row>
    <row r="276" spans="1:23" x14ac:dyDescent="0.3">
      <c r="A276">
        <v>47</v>
      </c>
      <c r="B276">
        <v>2</v>
      </c>
      <c r="C276">
        <v>3</v>
      </c>
      <c r="D276">
        <v>1</v>
      </c>
      <c r="E276">
        <v>275</v>
      </c>
      <c r="F276">
        <v>5</v>
      </c>
      <c r="G276">
        <v>50210</v>
      </c>
      <c r="H276">
        <v>17</v>
      </c>
      <c r="I276">
        <v>8</v>
      </c>
      <c r="J276">
        <v>0</v>
      </c>
      <c r="K276">
        <v>20</v>
      </c>
      <c r="L276">
        <v>3</v>
      </c>
      <c r="M276">
        <v>7</v>
      </c>
      <c r="N276">
        <v>1</v>
      </c>
      <c r="O276">
        <v>7</v>
      </c>
      <c r="P276" t="s">
        <v>24</v>
      </c>
      <c r="Q276" t="s">
        <v>33</v>
      </c>
      <c r="R276" t="s">
        <v>41</v>
      </c>
      <c r="S276" t="s">
        <v>35</v>
      </c>
      <c r="T276" t="s">
        <v>38</v>
      </c>
      <c r="U276" t="s">
        <v>27</v>
      </c>
      <c r="V276" t="s">
        <v>23</v>
      </c>
      <c r="W276" t="s">
        <v>30</v>
      </c>
    </row>
    <row r="277" spans="1:23" x14ac:dyDescent="0.3">
      <c r="A277">
        <v>40</v>
      </c>
      <c r="B277">
        <v>3</v>
      </c>
      <c r="C277">
        <v>4</v>
      </c>
      <c r="D277">
        <v>1</v>
      </c>
      <c r="E277">
        <v>276</v>
      </c>
      <c r="F277">
        <v>3</v>
      </c>
      <c r="G277">
        <v>51260</v>
      </c>
      <c r="H277">
        <v>18</v>
      </c>
      <c r="I277">
        <v>8</v>
      </c>
      <c r="J277">
        <v>0</v>
      </c>
      <c r="K277">
        <v>20</v>
      </c>
      <c r="L277">
        <v>2</v>
      </c>
      <c r="M277">
        <v>18</v>
      </c>
      <c r="N277">
        <v>1</v>
      </c>
      <c r="O277">
        <v>12</v>
      </c>
      <c r="P277" t="s">
        <v>32</v>
      </c>
      <c r="Q277" t="s">
        <v>33</v>
      </c>
      <c r="R277" t="s">
        <v>41</v>
      </c>
      <c r="S277" t="s">
        <v>29</v>
      </c>
      <c r="T277" t="s">
        <v>40</v>
      </c>
      <c r="U277" t="s">
        <v>27</v>
      </c>
      <c r="V277" t="s">
        <v>23</v>
      </c>
      <c r="W277" t="s">
        <v>30</v>
      </c>
    </row>
    <row r="278" spans="1:23" x14ac:dyDescent="0.3">
      <c r="A278">
        <v>53</v>
      </c>
      <c r="B278">
        <v>7</v>
      </c>
      <c r="C278">
        <v>1</v>
      </c>
      <c r="D278">
        <v>1</v>
      </c>
      <c r="E278">
        <v>277</v>
      </c>
      <c r="F278">
        <v>2</v>
      </c>
      <c r="G278">
        <v>28590</v>
      </c>
      <c r="H278">
        <v>18</v>
      </c>
      <c r="I278">
        <v>8</v>
      </c>
      <c r="J278">
        <v>1</v>
      </c>
      <c r="K278">
        <v>32</v>
      </c>
      <c r="L278">
        <v>2</v>
      </c>
      <c r="M278">
        <v>5</v>
      </c>
      <c r="N278">
        <v>1</v>
      </c>
      <c r="O278">
        <v>3</v>
      </c>
      <c r="P278" t="s">
        <v>24</v>
      </c>
      <c r="Q278" t="s">
        <v>33</v>
      </c>
      <c r="R278" t="s">
        <v>26</v>
      </c>
      <c r="S278" t="s">
        <v>29</v>
      </c>
      <c r="T278" t="s">
        <v>43</v>
      </c>
      <c r="U278" t="s">
        <v>37</v>
      </c>
      <c r="V278" t="s">
        <v>23</v>
      </c>
      <c r="W278" t="s">
        <v>30</v>
      </c>
    </row>
    <row r="279" spans="1:23" x14ac:dyDescent="0.3">
      <c r="A279">
        <v>41</v>
      </c>
      <c r="B279">
        <v>6</v>
      </c>
      <c r="C279">
        <v>3</v>
      </c>
      <c r="D279">
        <v>1</v>
      </c>
      <c r="E279">
        <v>278</v>
      </c>
      <c r="F279">
        <v>1</v>
      </c>
      <c r="G279">
        <v>102390</v>
      </c>
      <c r="H279">
        <v>24</v>
      </c>
      <c r="I279">
        <v>8</v>
      </c>
      <c r="J279">
        <v>3</v>
      </c>
      <c r="K279">
        <v>23</v>
      </c>
      <c r="L279">
        <v>3</v>
      </c>
      <c r="M279">
        <v>21</v>
      </c>
      <c r="N279">
        <v>12</v>
      </c>
      <c r="O279">
        <v>6</v>
      </c>
      <c r="P279" t="s">
        <v>24</v>
      </c>
      <c r="Q279" t="s">
        <v>25</v>
      </c>
      <c r="R279" t="s">
        <v>41</v>
      </c>
      <c r="S279" t="s">
        <v>44</v>
      </c>
      <c r="T279" t="s">
        <v>38</v>
      </c>
      <c r="U279" t="s">
        <v>37</v>
      </c>
      <c r="V279" t="s">
        <v>23</v>
      </c>
      <c r="W279" t="s">
        <v>30</v>
      </c>
    </row>
    <row r="280" spans="1:23" x14ac:dyDescent="0.3">
      <c r="A280">
        <v>60</v>
      </c>
      <c r="B280">
        <v>8</v>
      </c>
      <c r="C280">
        <v>2</v>
      </c>
      <c r="D280">
        <v>1</v>
      </c>
      <c r="E280">
        <v>279</v>
      </c>
      <c r="F280">
        <v>5</v>
      </c>
      <c r="G280">
        <v>53290</v>
      </c>
      <c r="H280">
        <v>20</v>
      </c>
      <c r="I280">
        <v>8</v>
      </c>
      <c r="J280">
        <v>0</v>
      </c>
      <c r="K280">
        <v>10</v>
      </c>
      <c r="L280">
        <v>3</v>
      </c>
      <c r="M280">
        <v>2</v>
      </c>
      <c r="N280">
        <v>2</v>
      </c>
      <c r="O280">
        <v>2</v>
      </c>
      <c r="P280" t="s">
        <v>24</v>
      </c>
      <c r="Q280" t="s">
        <v>33</v>
      </c>
      <c r="R280" t="s">
        <v>26</v>
      </c>
      <c r="S280" t="s">
        <v>35</v>
      </c>
      <c r="T280" t="s">
        <v>43</v>
      </c>
      <c r="U280" t="s">
        <v>27</v>
      </c>
      <c r="V280" t="s">
        <v>23</v>
      </c>
      <c r="W280" t="s">
        <v>30</v>
      </c>
    </row>
    <row r="281" spans="1:23" x14ac:dyDescent="0.3">
      <c r="A281">
        <v>27</v>
      </c>
      <c r="B281">
        <v>29</v>
      </c>
      <c r="C281">
        <v>1</v>
      </c>
      <c r="D281">
        <v>1</v>
      </c>
      <c r="E281">
        <v>280</v>
      </c>
      <c r="F281">
        <v>2</v>
      </c>
      <c r="G281">
        <v>43250</v>
      </c>
      <c r="H281">
        <v>14</v>
      </c>
      <c r="I281">
        <v>8</v>
      </c>
      <c r="J281">
        <v>0</v>
      </c>
      <c r="K281">
        <v>9</v>
      </c>
      <c r="L281">
        <v>2</v>
      </c>
      <c r="M281">
        <v>9</v>
      </c>
      <c r="N281">
        <v>1</v>
      </c>
      <c r="O281">
        <v>7</v>
      </c>
      <c r="P281" t="s">
        <v>32</v>
      </c>
      <c r="Q281" t="s">
        <v>33</v>
      </c>
      <c r="R281" t="s">
        <v>26</v>
      </c>
      <c r="S281" t="s">
        <v>44</v>
      </c>
      <c r="T281" t="s">
        <v>45</v>
      </c>
      <c r="U281" t="s">
        <v>37</v>
      </c>
      <c r="V281" t="s">
        <v>23</v>
      </c>
      <c r="W281" t="s">
        <v>30</v>
      </c>
    </row>
    <row r="282" spans="1:23" x14ac:dyDescent="0.3">
      <c r="A282">
        <v>41</v>
      </c>
      <c r="B282">
        <v>3</v>
      </c>
      <c r="C282">
        <v>3</v>
      </c>
      <c r="D282">
        <v>1</v>
      </c>
      <c r="E282">
        <v>281</v>
      </c>
      <c r="F282">
        <v>1</v>
      </c>
      <c r="G282">
        <v>72600</v>
      </c>
      <c r="H282">
        <v>16</v>
      </c>
      <c r="I282">
        <v>8</v>
      </c>
      <c r="J282">
        <v>0</v>
      </c>
      <c r="K282">
        <v>22</v>
      </c>
      <c r="L282">
        <v>2</v>
      </c>
      <c r="M282">
        <v>22</v>
      </c>
      <c r="N282">
        <v>2</v>
      </c>
      <c r="O282">
        <v>10</v>
      </c>
      <c r="P282" t="s">
        <v>24</v>
      </c>
      <c r="Q282" t="s">
        <v>33</v>
      </c>
      <c r="R282" t="s">
        <v>41</v>
      </c>
      <c r="S282" t="s">
        <v>29</v>
      </c>
      <c r="T282" t="s">
        <v>45</v>
      </c>
      <c r="U282" t="s">
        <v>37</v>
      </c>
      <c r="V282" t="s">
        <v>23</v>
      </c>
      <c r="W282" t="s">
        <v>30</v>
      </c>
    </row>
    <row r="283" spans="1:23" x14ac:dyDescent="0.3">
      <c r="A283">
        <v>50</v>
      </c>
      <c r="B283">
        <v>9</v>
      </c>
      <c r="C283">
        <v>3</v>
      </c>
      <c r="D283">
        <v>1</v>
      </c>
      <c r="E283">
        <v>282</v>
      </c>
      <c r="F283">
        <v>2</v>
      </c>
      <c r="G283">
        <v>23220</v>
      </c>
      <c r="H283">
        <v>25</v>
      </c>
      <c r="I283">
        <v>8</v>
      </c>
      <c r="J283">
        <v>1</v>
      </c>
      <c r="K283">
        <v>4</v>
      </c>
      <c r="L283">
        <v>0</v>
      </c>
      <c r="M283">
        <v>2</v>
      </c>
      <c r="N283">
        <v>2</v>
      </c>
      <c r="O283">
        <v>2</v>
      </c>
      <c r="P283" t="s">
        <v>24</v>
      </c>
      <c r="Q283" t="s">
        <v>25</v>
      </c>
      <c r="R283" t="s">
        <v>26</v>
      </c>
      <c r="S283" t="s">
        <v>29</v>
      </c>
      <c r="T283" t="s">
        <v>34</v>
      </c>
      <c r="U283" t="s">
        <v>37</v>
      </c>
      <c r="V283" t="s">
        <v>23</v>
      </c>
      <c r="W283" t="s">
        <v>30</v>
      </c>
    </row>
    <row r="284" spans="1:23" x14ac:dyDescent="0.3">
      <c r="A284">
        <v>28</v>
      </c>
      <c r="B284">
        <v>2</v>
      </c>
      <c r="C284">
        <v>4</v>
      </c>
      <c r="D284">
        <v>1</v>
      </c>
      <c r="E284">
        <v>283</v>
      </c>
      <c r="F284">
        <v>3</v>
      </c>
      <c r="G284">
        <v>20750</v>
      </c>
      <c r="H284">
        <v>18</v>
      </c>
      <c r="I284">
        <v>8</v>
      </c>
      <c r="J284">
        <v>3</v>
      </c>
      <c r="K284">
        <v>10</v>
      </c>
      <c r="L284">
        <v>0</v>
      </c>
      <c r="M284">
        <v>7</v>
      </c>
      <c r="N284">
        <v>3</v>
      </c>
      <c r="O284">
        <v>7</v>
      </c>
      <c r="P284" t="s">
        <v>24</v>
      </c>
      <c r="Q284" t="s">
        <v>25</v>
      </c>
      <c r="R284" t="s">
        <v>26</v>
      </c>
      <c r="S284" t="s">
        <v>35</v>
      </c>
      <c r="T284" t="s">
        <v>34</v>
      </c>
      <c r="U284" t="s">
        <v>37</v>
      </c>
      <c r="V284" t="s">
        <v>31</v>
      </c>
      <c r="W284" t="s">
        <v>30</v>
      </c>
    </row>
    <row r="285" spans="1:23" x14ac:dyDescent="0.3">
      <c r="A285">
        <v>36</v>
      </c>
      <c r="B285">
        <v>10</v>
      </c>
      <c r="C285">
        <v>4</v>
      </c>
      <c r="D285">
        <v>1</v>
      </c>
      <c r="E285">
        <v>284</v>
      </c>
      <c r="F285">
        <v>2</v>
      </c>
      <c r="G285">
        <v>41520</v>
      </c>
      <c r="H285">
        <v>19</v>
      </c>
      <c r="I285">
        <v>8</v>
      </c>
      <c r="J285">
        <v>1</v>
      </c>
      <c r="K285">
        <v>10</v>
      </c>
      <c r="L285">
        <v>3</v>
      </c>
      <c r="M285">
        <v>8</v>
      </c>
      <c r="N285">
        <v>0</v>
      </c>
      <c r="O285">
        <v>5</v>
      </c>
      <c r="P285" t="s">
        <v>39</v>
      </c>
      <c r="Q285" t="s">
        <v>33</v>
      </c>
      <c r="R285" t="s">
        <v>49</v>
      </c>
      <c r="S285" t="s">
        <v>29</v>
      </c>
      <c r="T285" t="s">
        <v>34</v>
      </c>
      <c r="U285" t="s">
        <v>27</v>
      </c>
      <c r="V285" t="s">
        <v>23</v>
      </c>
      <c r="W285" t="s">
        <v>30</v>
      </c>
    </row>
    <row r="286" spans="1:23" x14ac:dyDescent="0.3">
      <c r="A286">
        <v>38</v>
      </c>
      <c r="B286">
        <v>1</v>
      </c>
      <c r="C286">
        <v>3</v>
      </c>
      <c r="D286">
        <v>1</v>
      </c>
      <c r="E286">
        <v>285</v>
      </c>
      <c r="F286">
        <v>3</v>
      </c>
      <c r="G286">
        <v>96190</v>
      </c>
      <c r="H286">
        <v>13</v>
      </c>
      <c r="I286">
        <v>8</v>
      </c>
      <c r="J286">
        <v>1</v>
      </c>
      <c r="K286">
        <v>10</v>
      </c>
      <c r="L286">
        <v>2</v>
      </c>
      <c r="M286">
        <v>1</v>
      </c>
      <c r="N286">
        <v>0</v>
      </c>
      <c r="O286">
        <v>0</v>
      </c>
      <c r="P286" t="s">
        <v>24</v>
      </c>
      <c r="Q286" t="s">
        <v>33</v>
      </c>
      <c r="R286" t="s">
        <v>41</v>
      </c>
      <c r="S286" t="s">
        <v>35</v>
      </c>
      <c r="T286" t="s">
        <v>47</v>
      </c>
      <c r="U286" t="s">
        <v>27</v>
      </c>
      <c r="V286" t="s">
        <v>23</v>
      </c>
      <c r="W286" t="s">
        <v>30</v>
      </c>
    </row>
    <row r="287" spans="1:23" x14ac:dyDescent="0.3">
      <c r="A287">
        <v>44</v>
      </c>
      <c r="B287">
        <v>8</v>
      </c>
      <c r="C287">
        <v>2</v>
      </c>
      <c r="D287">
        <v>1</v>
      </c>
      <c r="E287">
        <v>286</v>
      </c>
      <c r="F287">
        <v>1</v>
      </c>
      <c r="G287">
        <v>135030</v>
      </c>
      <c r="H287">
        <v>12</v>
      </c>
      <c r="I287">
        <v>8</v>
      </c>
      <c r="J287">
        <v>0</v>
      </c>
      <c r="K287">
        <v>9</v>
      </c>
      <c r="L287">
        <v>6</v>
      </c>
      <c r="M287">
        <v>5</v>
      </c>
      <c r="N287">
        <v>1</v>
      </c>
      <c r="O287">
        <v>4</v>
      </c>
      <c r="P287" t="s">
        <v>39</v>
      </c>
      <c r="Q287" t="s">
        <v>33</v>
      </c>
      <c r="R287" t="s">
        <v>26</v>
      </c>
      <c r="S287" t="s">
        <v>35</v>
      </c>
      <c r="T287" t="s">
        <v>34</v>
      </c>
      <c r="U287" t="s">
        <v>37</v>
      </c>
      <c r="V287" t="s">
        <v>23</v>
      </c>
      <c r="W287" t="s">
        <v>30</v>
      </c>
    </row>
    <row r="288" spans="1:23" x14ac:dyDescent="0.3">
      <c r="A288">
        <v>47</v>
      </c>
      <c r="B288">
        <v>27</v>
      </c>
      <c r="C288">
        <v>3</v>
      </c>
      <c r="D288">
        <v>1</v>
      </c>
      <c r="E288">
        <v>287</v>
      </c>
      <c r="F288">
        <v>1</v>
      </c>
      <c r="G288">
        <v>54410</v>
      </c>
      <c r="H288">
        <v>22</v>
      </c>
      <c r="I288">
        <v>8</v>
      </c>
      <c r="J288">
        <v>1</v>
      </c>
      <c r="K288">
        <v>28</v>
      </c>
      <c r="L288">
        <v>6</v>
      </c>
      <c r="M288">
        <v>22</v>
      </c>
      <c r="N288">
        <v>11</v>
      </c>
      <c r="O288">
        <v>13</v>
      </c>
      <c r="P288" t="s">
        <v>32</v>
      </c>
      <c r="Q288" t="s">
        <v>33</v>
      </c>
      <c r="R288" t="s">
        <v>26</v>
      </c>
      <c r="S288" t="s">
        <v>44</v>
      </c>
      <c r="T288" t="s">
        <v>34</v>
      </c>
      <c r="U288" t="s">
        <v>37</v>
      </c>
      <c r="V288" t="s">
        <v>23</v>
      </c>
      <c r="W288" t="s">
        <v>30</v>
      </c>
    </row>
    <row r="289" spans="1:23" x14ac:dyDescent="0.3">
      <c r="A289">
        <v>30</v>
      </c>
      <c r="B289">
        <v>8</v>
      </c>
      <c r="C289">
        <v>3</v>
      </c>
      <c r="D289">
        <v>1</v>
      </c>
      <c r="E289">
        <v>288</v>
      </c>
      <c r="F289">
        <v>2</v>
      </c>
      <c r="G289">
        <v>52090</v>
      </c>
      <c r="H289">
        <v>14</v>
      </c>
      <c r="I289">
        <v>8</v>
      </c>
      <c r="J289">
        <v>1</v>
      </c>
      <c r="K289">
        <v>10</v>
      </c>
      <c r="L289">
        <v>3</v>
      </c>
      <c r="M289">
        <v>8</v>
      </c>
      <c r="N289">
        <v>7</v>
      </c>
      <c r="O289">
        <v>7</v>
      </c>
      <c r="P289" t="s">
        <v>24</v>
      </c>
      <c r="Q289" t="s">
        <v>33</v>
      </c>
      <c r="R289" t="s">
        <v>26</v>
      </c>
      <c r="S289" t="s">
        <v>44</v>
      </c>
      <c r="T289" t="s">
        <v>38</v>
      </c>
      <c r="U289" t="s">
        <v>37</v>
      </c>
      <c r="V289" t="s">
        <v>23</v>
      </c>
      <c r="W289" t="s">
        <v>30</v>
      </c>
    </row>
    <row r="290" spans="1:23" x14ac:dyDescent="0.3">
      <c r="A290">
        <v>29</v>
      </c>
      <c r="B290">
        <v>1</v>
      </c>
      <c r="C290">
        <v>2</v>
      </c>
      <c r="D290">
        <v>1</v>
      </c>
      <c r="E290">
        <v>289</v>
      </c>
      <c r="F290">
        <v>1</v>
      </c>
      <c r="G290">
        <v>106730</v>
      </c>
      <c r="H290">
        <v>13</v>
      </c>
      <c r="I290">
        <v>8</v>
      </c>
      <c r="J290">
        <v>3</v>
      </c>
      <c r="K290">
        <v>1</v>
      </c>
      <c r="L290">
        <v>2</v>
      </c>
      <c r="M290">
        <v>1</v>
      </c>
      <c r="N290">
        <v>0</v>
      </c>
      <c r="O290">
        <v>0</v>
      </c>
      <c r="P290" t="s">
        <v>24</v>
      </c>
      <c r="Q290" t="s">
        <v>33</v>
      </c>
      <c r="R290" t="s">
        <v>41</v>
      </c>
      <c r="S290" t="s">
        <v>35</v>
      </c>
      <c r="T290" t="s">
        <v>38</v>
      </c>
      <c r="U290" t="s">
        <v>27</v>
      </c>
      <c r="V290" t="s">
        <v>23</v>
      </c>
      <c r="W290" t="s">
        <v>30</v>
      </c>
    </row>
    <row r="291" spans="1:23" x14ac:dyDescent="0.3">
      <c r="A291">
        <v>42</v>
      </c>
      <c r="B291">
        <v>10</v>
      </c>
      <c r="C291">
        <v>1</v>
      </c>
      <c r="D291">
        <v>1</v>
      </c>
      <c r="E291">
        <v>290</v>
      </c>
      <c r="F291">
        <v>1</v>
      </c>
      <c r="G291">
        <v>50100</v>
      </c>
      <c r="H291">
        <v>21</v>
      </c>
      <c r="I291">
        <v>8</v>
      </c>
      <c r="J291">
        <v>3</v>
      </c>
      <c r="K291">
        <v>7</v>
      </c>
      <c r="L291">
        <v>3</v>
      </c>
      <c r="M291">
        <v>2</v>
      </c>
      <c r="N291">
        <v>2</v>
      </c>
      <c r="O291">
        <v>2</v>
      </c>
      <c r="P291" t="s">
        <v>32</v>
      </c>
      <c r="Q291" t="s">
        <v>33</v>
      </c>
      <c r="R291" t="s">
        <v>26</v>
      </c>
      <c r="S291" t="s">
        <v>44</v>
      </c>
      <c r="T291" t="s">
        <v>38</v>
      </c>
      <c r="U291" t="s">
        <v>27</v>
      </c>
      <c r="V291" t="s">
        <v>31</v>
      </c>
      <c r="W291" t="s">
        <v>30</v>
      </c>
    </row>
    <row r="292" spans="1:23" x14ac:dyDescent="0.3">
      <c r="A292">
        <v>43</v>
      </c>
      <c r="B292">
        <v>26</v>
      </c>
      <c r="C292">
        <v>1</v>
      </c>
      <c r="D292">
        <v>1</v>
      </c>
      <c r="E292">
        <v>291</v>
      </c>
      <c r="F292">
        <v>1</v>
      </c>
      <c r="G292">
        <v>135490</v>
      </c>
      <c r="H292">
        <v>11</v>
      </c>
      <c r="I292">
        <v>8</v>
      </c>
      <c r="J292">
        <v>2</v>
      </c>
      <c r="K292">
        <v>7</v>
      </c>
      <c r="L292">
        <v>3</v>
      </c>
      <c r="M292">
        <v>2</v>
      </c>
      <c r="N292">
        <v>2</v>
      </c>
      <c r="O292">
        <v>2</v>
      </c>
      <c r="P292" t="s">
        <v>32</v>
      </c>
      <c r="Q292" t="s">
        <v>33</v>
      </c>
      <c r="R292" t="s">
        <v>26</v>
      </c>
      <c r="S292" t="s">
        <v>29</v>
      </c>
      <c r="T292" t="s">
        <v>43</v>
      </c>
      <c r="U292" t="s">
        <v>37</v>
      </c>
      <c r="V292" t="s">
        <v>23</v>
      </c>
      <c r="W292" t="s">
        <v>30</v>
      </c>
    </row>
    <row r="293" spans="1:23" x14ac:dyDescent="0.3">
      <c r="A293">
        <v>34</v>
      </c>
      <c r="B293">
        <v>2</v>
      </c>
      <c r="C293">
        <v>5</v>
      </c>
      <c r="D293">
        <v>1</v>
      </c>
      <c r="E293">
        <v>292</v>
      </c>
      <c r="F293">
        <v>2</v>
      </c>
      <c r="G293">
        <v>49990</v>
      </c>
      <c r="H293">
        <v>12</v>
      </c>
      <c r="I293">
        <v>8</v>
      </c>
      <c r="J293">
        <v>2</v>
      </c>
      <c r="K293">
        <v>10</v>
      </c>
      <c r="L293">
        <v>2</v>
      </c>
      <c r="M293">
        <v>5</v>
      </c>
      <c r="N293">
        <v>4</v>
      </c>
      <c r="O293">
        <v>3</v>
      </c>
      <c r="P293" t="s">
        <v>24</v>
      </c>
      <c r="Q293" t="s">
        <v>33</v>
      </c>
      <c r="R293" t="s">
        <v>49</v>
      </c>
      <c r="S293" t="s">
        <v>35</v>
      </c>
      <c r="T293" t="s">
        <v>28</v>
      </c>
      <c r="U293" t="s">
        <v>37</v>
      </c>
      <c r="V293" t="s">
        <v>23</v>
      </c>
      <c r="W293" t="s">
        <v>30</v>
      </c>
    </row>
    <row r="294" spans="1:23" x14ac:dyDescent="0.3">
      <c r="A294">
        <v>23</v>
      </c>
      <c r="B294">
        <v>13</v>
      </c>
      <c r="C294">
        <v>3</v>
      </c>
      <c r="D294">
        <v>1</v>
      </c>
      <c r="E294">
        <v>293</v>
      </c>
      <c r="F294">
        <v>5</v>
      </c>
      <c r="G294">
        <v>42210</v>
      </c>
      <c r="H294">
        <v>11</v>
      </c>
      <c r="I294">
        <v>8</v>
      </c>
      <c r="J294">
        <v>1</v>
      </c>
      <c r="K294">
        <v>5</v>
      </c>
      <c r="L294">
        <v>4</v>
      </c>
      <c r="M294">
        <v>4</v>
      </c>
      <c r="N294">
        <v>0</v>
      </c>
      <c r="O294">
        <v>2</v>
      </c>
      <c r="P294" t="s">
        <v>24</v>
      </c>
      <c r="Q294" t="s">
        <v>25</v>
      </c>
      <c r="R294" t="s">
        <v>48</v>
      </c>
      <c r="S294" t="s">
        <v>29</v>
      </c>
      <c r="T294" t="s">
        <v>38</v>
      </c>
      <c r="U294" t="s">
        <v>37</v>
      </c>
      <c r="V294" t="s">
        <v>23</v>
      </c>
      <c r="W294" t="s">
        <v>30</v>
      </c>
    </row>
    <row r="295" spans="1:23" x14ac:dyDescent="0.3">
      <c r="A295">
        <v>39</v>
      </c>
      <c r="B295">
        <v>2</v>
      </c>
      <c r="C295">
        <v>4</v>
      </c>
      <c r="D295">
        <v>1</v>
      </c>
      <c r="E295">
        <v>294</v>
      </c>
      <c r="F295">
        <v>4</v>
      </c>
      <c r="G295">
        <v>138720</v>
      </c>
      <c r="H295">
        <v>12</v>
      </c>
      <c r="I295">
        <v>8</v>
      </c>
      <c r="J295">
        <v>3</v>
      </c>
      <c r="K295">
        <v>12</v>
      </c>
      <c r="L295">
        <v>3</v>
      </c>
      <c r="M295">
        <v>8</v>
      </c>
      <c r="N295">
        <v>3</v>
      </c>
      <c r="O295">
        <v>6</v>
      </c>
      <c r="P295" t="s">
        <v>24</v>
      </c>
      <c r="Q295" t="s">
        <v>25</v>
      </c>
      <c r="R295" t="s">
        <v>48</v>
      </c>
      <c r="S295" t="s">
        <v>29</v>
      </c>
      <c r="T295" t="s">
        <v>28</v>
      </c>
      <c r="U295" t="s">
        <v>27</v>
      </c>
      <c r="V295" t="s">
        <v>23</v>
      </c>
      <c r="W295" t="s">
        <v>30</v>
      </c>
    </row>
    <row r="296" spans="1:23" x14ac:dyDescent="0.3">
      <c r="A296">
        <v>56</v>
      </c>
      <c r="B296">
        <v>2</v>
      </c>
      <c r="C296">
        <v>4</v>
      </c>
      <c r="D296">
        <v>1</v>
      </c>
      <c r="E296">
        <v>295</v>
      </c>
      <c r="F296">
        <v>1</v>
      </c>
      <c r="G296">
        <v>20420</v>
      </c>
      <c r="H296">
        <v>12</v>
      </c>
      <c r="I296">
        <v>8</v>
      </c>
      <c r="J296">
        <v>0</v>
      </c>
      <c r="K296">
        <v>30</v>
      </c>
      <c r="L296">
        <v>6</v>
      </c>
      <c r="M296">
        <v>10</v>
      </c>
      <c r="N296">
        <v>1</v>
      </c>
      <c r="O296">
        <v>1</v>
      </c>
      <c r="P296" t="s">
        <v>24</v>
      </c>
      <c r="Q296" t="s">
        <v>33</v>
      </c>
      <c r="R296" t="s">
        <v>41</v>
      </c>
      <c r="S296" t="s">
        <v>29</v>
      </c>
      <c r="T296" t="s">
        <v>47</v>
      </c>
      <c r="U296" t="s">
        <v>37</v>
      </c>
      <c r="V296" t="s">
        <v>23</v>
      </c>
      <c r="W296" t="s">
        <v>30</v>
      </c>
    </row>
    <row r="297" spans="1:23" x14ac:dyDescent="0.3">
      <c r="A297">
        <v>40</v>
      </c>
      <c r="B297">
        <v>9</v>
      </c>
      <c r="C297">
        <v>3</v>
      </c>
      <c r="D297">
        <v>1</v>
      </c>
      <c r="E297">
        <v>296</v>
      </c>
      <c r="F297">
        <v>2</v>
      </c>
      <c r="G297">
        <v>20730</v>
      </c>
      <c r="H297">
        <v>14</v>
      </c>
      <c r="I297">
        <v>8</v>
      </c>
      <c r="J297">
        <v>0</v>
      </c>
      <c r="K297">
        <v>5</v>
      </c>
      <c r="L297">
        <v>3</v>
      </c>
      <c r="M297">
        <v>4</v>
      </c>
      <c r="N297">
        <v>2</v>
      </c>
      <c r="O297">
        <v>3</v>
      </c>
      <c r="P297" t="s">
        <v>24</v>
      </c>
      <c r="Q297" t="s">
        <v>25</v>
      </c>
      <c r="R297" t="s">
        <v>48</v>
      </c>
      <c r="S297" t="s">
        <v>35</v>
      </c>
      <c r="T297" t="s">
        <v>34</v>
      </c>
      <c r="U297" t="s">
        <v>37</v>
      </c>
      <c r="V297" t="s">
        <v>23</v>
      </c>
      <c r="W297" t="s">
        <v>30</v>
      </c>
    </row>
    <row r="298" spans="1:23" x14ac:dyDescent="0.3">
      <c r="A298">
        <v>27</v>
      </c>
      <c r="B298">
        <v>10</v>
      </c>
      <c r="C298">
        <v>3</v>
      </c>
      <c r="D298">
        <v>1</v>
      </c>
      <c r="E298">
        <v>297</v>
      </c>
      <c r="F298">
        <v>1</v>
      </c>
      <c r="G298">
        <v>29560</v>
      </c>
      <c r="H298">
        <v>13</v>
      </c>
      <c r="I298">
        <v>8</v>
      </c>
      <c r="J298">
        <v>0</v>
      </c>
      <c r="K298">
        <v>9</v>
      </c>
      <c r="L298">
        <v>6</v>
      </c>
      <c r="M298">
        <v>7</v>
      </c>
      <c r="N298">
        <v>0</v>
      </c>
      <c r="O298">
        <v>7</v>
      </c>
      <c r="P298" t="s">
        <v>24</v>
      </c>
      <c r="Q298" t="s">
        <v>33</v>
      </c>
      <c r="R298" t="s">
        <v>26</v>
      </c>
      <c r="S298" t="s">
        <v>35</v>
      </c>
      <c r="T298" t="s">
        <v>43</v>
      </c>
      <c r="U298" t="s">
        <v>27</v>
      </c>
      <c r="V298" t="s">
        <v>23</v>
      </c>
      <c r="W298" t="s">
        <v>30</v>
      </c>
    </row>
    <row r="299" spans="1:23" x14ac:dyDescent="0.3">
      <c r="A299">
        <v>29</v>
      </c>
      <c r="B299">
        <v>20</v>
      </c>
      <c r="C299">
        <v>3</v>
      </c>
      <c r="D299">
        <v>1</v>
      </c>
      <c r="E299">
        <v>298</v>
      </c>
      <c r="F299">
        <v>2</v>
      </c>
      <c r="G299">
        <v>29260</v>
      </c>
      <c r="H299">
        <v>15</v>
      </c>
      <c r="I299">
        <v>8</v>
      </c>
      <c r="J299">
        <v>1</v>
      </c>
      <c r="K299">
        <v>2</v>
      </c>
      <c r="L299">
        <v>3</v>
      </c>
      <c r="M299">
        <v>2</v>
      </c>
      <c r="N299">
        <v>2</v>
      </c>
      <c r="O299">
        <v>2</v>
      </c>
      <c r="P299" t="s">
        <v>24</v>
      </c>
      <c r="Q299" t="s">
        <v>25</v>
      </c>
      <c r="R299" t="s">
        <v>48</v>
      </c>
      <c r="S299" t="s">
        <v>44</v>
      </c>
      <c r="T299" t="s">
        <v>47</v>
      </c>
      <c r="U299" t="s">
        <v>27</v>
      </c>
      <c r="V299" t="s">
        <v>23</v>
      </c>
      <c r="W299" t="s">
        <v>30</v>
      </c>
    </row>
    <row r="300" spans="1:23" x14ac:dyDescent="0.3">
      <c r="A300">
        <v>53</v>
      </c>
      <c r="B300">
        <v>9</v>
      </c>
      <c r="C300">
        <v>3</v>
      </c>
      <c r="D300">
        <v>1</v>
      </c>
      <c r="E300">
        <v>299</v>
      </c>
      <c r="F300">
        <v>3</v>
      </c>
      <c r="G300">
        <v>48090</v>
      </c>
      <c r="H300">
        <v>18</v>
      </c>
      <c r="I300">
        <v>8</v>
      </c>
      <c r="J300">
        <v>0</v>
      </c>
      <c r="K300">
        <v>19</v>
      </c>
      <c r="L300">
        <v>2</v>
      </c>
      <c r="M300">
        <v>2</v>
      </c>
      <c r="N300">
        <v>2</v>
      </c>
      <c r="O300">
        <v>2</v>
      </c>
      <c r="P300" t="s">
        <v>24</v>
      </c>
      <c r="Q300" t="s">
        <v>33</v>
      </c>
      <c r="R300" t="s">
        <v>26</v>
      </c>
      <c r="S300" t="s">
        <v>35</v>
      </c>
      <c r="T300" t="s">
        <v>43</v>
      </c>
      <c r="U300" t="s">
        <v>27</v>
      </c>
      <c r="V300" t="s">
        <v>23</v>
      </c>
      <c r="W300" t="s">
        <v>30</v>
      </c>
    </row>
    <row r="301" spans="1:23" x14ac:dyDescent="0.3">
      <c r="A301">
        <v>35</v>
      </c>
      <c r="B301">
        <v>5</v>
      </c>
      <c r="C301">
        <v>1</v>
      </c>
      <c r="D301">
        <v>1</v>
      </c>
      <c r="E301">
        <v>300</v>
      </c>
      <c r="F301">
        <v>1</v>
      </c>
      <c r="G301">
        <v>51630</v>
      </c>
      <c r="H301">
        <v>18</v>
      </c>
      <c r="I301">
        <v>8</v>
      </c>
      <c r="J301">
        <v>2</v>
      </c>
      <c r="K301">
        <v>16</v>
      </c>
      <c r="L301">
        <v>4</v>
      </c>
      <c r="M301">
        <v>1</v>
      </c>
      <c r="N301">
        <v>0</v>
      </c>
      <c r="O301">
        <v>0</v>
      </c>
      <c r="P301" t="s">
        <v>39</v>
      </c>
      <c r="Q301" t="s">
        <v>33</v>
      </c>
      <c r="R301" t="s">
        <v>41</v>
      </c>
      <c r="S301" t="s">
        <v>44</v>
      </c>
      <c r="T301" t="s">
        <v>28</v>
      </c>
      <c r="U301" t="s">
        <v>37</v>
      </c>
      <c r="V301" t="s">
        <v>23</v>
      </c>
      <c r="W301" t="s">
        <v>30</v>
      </c>
    </row>
    <row r="302" spans="1:23" x14ac:dyDescent="0.3">
      <c r="A302">
        <v>32</v>
      </c>
      <c r="B302">
        <v>4</v>
      </c>
      <c r="C302">
        <v>4</v>
      </c>
      <c r="D302">
        <v>1</v>
      </c>
      <c r="E302">
        <v>301</v>
      </c>
      <c r="F302">
        <v>2</v>
      </c>
      <c r="G302">
        <v>188440</v>
      </c>
      <c r="H302">
        <v>19</v>
      </c>
      <c r="I302">
        <v>8</v>
      </c>
      <c r="J302">
        <v>0</v>
      </c>
      <c r="K302">
        <v>10</v>
      </c>
      <c r="L302">
        <v>3</v>
      </c>
      <c r="M302">
        <v>10</v>
      </c>
      <c r="N302">
        <v>4</v>
      </c>
      <c r="O302">
        <v>7</v>
      </c>
      <c r="P302" t="s">
        <v>32</v>
      </c>
      <c r="Q302" t="s">
        <v>25</v>
      </c>
      <c r="R302" t="s">
        <v>26</v>
      </c>
      <c r="S302" t="s">
        <v>29</v>
      </c>
      <c r="T302" t="s">
        <v>38</v>
      </c>
      <c r="U302" t="s">
        <v>37</v>
      </c>
      <c r="V302" t="s">
        <v>23</v>
      </c>
      <c r="W302" t="s">
        <v>30</v>
      </c>
    </row>
    <row r="303" spans="1:23" x14ac:dyDescent="0.3">
      <c r="A303">
        <v>38</v>
      </c>
      <c r="B303">
        <v>10</v>
      </c>
      <c r="C303">
        <v>3</v>
      </c>
      <c r="D303">
        <v>1</v>
      </c>
      <c r="E303">
        <v>302</v>
      </c>
      <c r="F303">
        <v>4</v>
      </c>
      <c r="G303">
        <v>181720</v>
      </c>
      <c r="H303">
        <v>12</v>
      </c>
      <c r="I303">
        <v>8</v>
      </c>
      <c r="J303">
        <v>2</v>
      </c>
      <c r="K303">
        <v>6</v>
      </c>
      <c r="L303">
        <v>5</v>
      </c>
      <c r="M303">
        <v>1</v>
      </c>
      <c r="N303">
        <v>0</v>
      </c>
      <c r="O303">
        <v>1</v>
      </c>
      <c r="P303" t="s">
        <v>24</v>
      </c>
      <c r="Q303" t="s">
        <v>25</v>
      </c>
      <c r="R303" t="s">
        <v>41</v>
      </c>
      <c r="S303" t="s">
        <v>29</v>
      </c>
      <c r="T303" t="s">
        <v>43</v>
      </c>
      <c r="U303" t="s">
        <v>37</v>
      </c>
      <c r="V303" t="s">
        <v>23</v>
      </c>
      <c r="W303" t="s">
        <v>30</v>
      </c>
    </row>
    <row r="304" spans="1:23" x14ac:dyDescent="0.3">
      <c r="A304">
        <v>34</v>
      </c>
      <c r="B304">
        <v>20</v>
      </c>
      <c r="C304">
        <v>3</v>
      </c>
      <c r="D304">
        <v>1</v>
      </c>
      <c r="E304">
        <v>303</v>
      </c>
      <c r="F304">
        <v>3</v>
      </c>
      <c r="G304">
        <v>57440</v>
      </c>
      <c r="H304">
        <v>19</v>
      </c>
      <c r="I304">
        <v>8</v>
      </c>
      <c r="J304">
        <v>1</v>
      </c>
      <c r="K304">
        <v>7</v>
      </c>
      <c r="L304">
        <v>4</v>
      </c>
      <c r="M304">
        <v>0</v>
      </c>
      <c r="N304">
        <v>0</v>
      </c>
      <c r="O304">
        <v>0</v>
      </c>
      <c r="P304" t="s">
        <v>24</v>
      </c>
      <c r="Q304" t="s">
        <v>33</v>
      </c>
      <c r="R304" t="s">
        <v>41</v>
      </c>
      <c r="S304" t="s">
        <v>44</v>
      </c>
      <c r="T304" t="s">
        <v>43</v>
      </c>
      <c r="U304" t="s">
        <v>27</v>
      </c>
      <c r="V304" t="s">
        <v>23</v>
      </c>
      <c r="W304" t="s">
        <v>30</v>
      </c>
    </row>
    <row r="305" spans="1:23" x14ac:dyDescent="0.3">
      <c r="A305">
        <v>52</v>
      </c>
      <c r="B305">
        <v>21</v>
      </c>
      <c r="C305">
        <v>5</v>
      </c>
      <c r="D305">
        <v>1</v>
      </c>
      <c r="E305">
        <v>304</v>
      </c>
      <c r="F305">
        <v>3</v>
      </c>
      <c r="G305">
        <v>28890</v>
      </c>
      <c r="H305">
        <v>11</v>
      </c>
      <c r="I305">
        <v>8</v>
      </c>
      <c r="J305">
        <v>1</v>
      </c>
      <c r="K305">
        <v>34</v>
      </c>
      <c r="L305">
        <v>2</v>
      </c>
      <c r="M305">
        <v>34</v>
      </c>
      <c r="N305">
        <v>1</v>
      </c>
      <c r="O305">
        <v>16</v>
      </c>
      <c r="P305" t="s">
        <v>24</v>
      </c>
      <c r="Q305" t="s">
        <v>25</v>
      </c>
      <c r="R305" t="s">
        <v>49</v>
      </c>
      <c r="S305" t="s">
        <v>29</v>
      </c>
      <c r="T305" t="s">
        <v>47</v>
      </c>
      <c r="U305" t="s">
        <v>37</v>
      </c>
      <c r="V305" t="s">
        <v>23</v>
      </c>
      <c r="W305" t="s">
        <v>30</v>
      </c>
    </row>
    <row r="306" spans="1:23" x14ac:dyDescent="0.3">
      <c r="A306">
        <v>33</v>
      </c>
      <c r="B306">
        <v>1</v>
      </c>
      <c r="C306">
        <v>2</v>
      </c>
      <c r="D306">
        <v>1</v>
      </c>
      <c r="E306">
        <v>305</v>
      </c>
      <c r="F306">
        <v>3</v>
      </c>
      <c r="G306">
        <v>28710</v>
      </c>
      <c r="H306">
        <v>17</v>
      </c>
      <c r="I306">
        <v>8</v>
      </c>
      <c r="J306">
        <v>3</v>
      </c>
      <c r="K306">
        <v>10</v>
      </c>
      <c r="L306">
        <v>2</v>
      </c>
      <c r="M306">
        <v>10</v>
      </c>
      <c r="N306">
        <v>7</v>
      </c>
      <c r="O306">
        <v>8</v>
      </c>
      <c r="P306" t="s">
        <v>24</v>
      </c>
      <c r="Q306" t="s">
        <v>33</v>
      </c>
      <c r="R306" t="s">
        <v>41</v>
      </c>
      <c r="S306" t="s">
        <v>35</v>
      </c>
      <c r="T306" t="s">
        <v>43</v>
      </c>
      <c r="U306" t="s">
        <v>37</v>
      </c>
      <c r="V306" t="s">
        <v>31</v>
      </c>
      <c r="W306" t="s">
        <v>30</v>
      </c>
    </row>
    <row r="307" spans="1:23" x14ac:dyDescent="0.3">
      <c r="A307">
        <v>25</v>
      </c>
      <c r="B307">
        <v>8</v>
      </c>
      <c r="C307">
        <v>3</v>
      </c>
      <c r="D307">
        <v>1</v>
      </c>
      <c r="E307">
        <v>306</v>
      </c>
      <c r="F307">
        <v>2</v>
      </c>
      <c r="G307">
        <v>74840</v>
      </c>
      <c r="H307">
        <v>15</v>
      </c>
      <c r="I307">
        <v>8</v>
      </c>
      <c r="J307">
        <v>0</v>
      </c>
      <c r="K307">
        <v>6</v>
      </c>
      <c r="L307">
        <v>3</v>
      </c>
      <c r="M307">
        <v>6</v>
      </c>
      <c r="N307">
        <v>1</v>
      </c>
      <c r="O307">
        <v>4</v>
      </c>
      <c r="P307" t="s">
        <v>24</v>
      </c>
      <c r="Q307" t="s">
        <v>33</v>
      </c>
      <c r="R307" t="s">
        <v>26</v>
      </c>
      <c r="S307" t="s">
        <v>35</v>
      </c>
      <c r="T307" t="s">
        <v>34</v>
      </c>
      <c r="U307" t="s">
        <v>37</v>
      </c>
      <c r="V307" t="s">
        <v>23</v>
      </c>
      <c r="W307" t="s">
        <v>30</v>
      </c>
    </row>
    <row r="308" spans="1:23" x14ac:dyDescent="0.3">
      <c r="A308">
        <v>45</v>
      </c>
      <c r="B308">
        <v>2</v>
      </c>
      <c r="C308">
        <v>3</v>
      </c>
      <c r="D308">
        <v>1</v>
      </c>
      <c r="E308">
        <v>307</v>
      </c>
      <c r="F308">
        <v>3</v>
      </c>
      <c r="G308">
        <v>60740</v>
      </c>
      <c r="H308">
        <v>14</v>
      </c>
      <c r="I308">
        <v>8</v>
      </c>
      <c r="J308">
        <v>0</v>
      </c>
      <c r="K308">
        <v>9</v>
      </c>
      <c r="L308">
        <v>2</v>
      </c>
      <c r="M308">
        <v>8</v>
      </c>
      <c r="N308">
        <v>3</v>
      </c>
      <c r="O308">
        <v>1</v>
      </c>
      <c r="P308" t="s">
        <v>24</v>
      </c>
      <c r="Q308" t="s">
        <v>25</v>
      </c>
      <c r="R308" t="s">
        <v>26</v>
      </c>
      <c r="S308" t="s">
        <v>35</v>
      </c>
      <c r="T308" t="s">
        <v>28</v>
      </c>
      <c r="U308" t="s">
        <v>37</v>
      </c>
      <c r="V308" t="s">
        <v>23</v>
      </c>
      <c r="W308" t="s">
        <v>30</v>
      </c>
    </row>
    <row r="309" spans="1:23" x14ac:dyDescent="0.3">
      <c r="A309">
        <v>23</v>
      </c>
      <c r="B309">
        <v>23</v>
      </c>
      <c r="C309">
        <v>1</v>
      </c>
      <c r="D309">
        <v>1</v>
      </c>
      <c r="E309">
        <v>308</v>
      </c>
      <c r="F309">
        <v>2</v>
      </c>
      <c r="G309">
        <v>173280</v>
      </c>
      <c r="H309">
        <v>17</v>
      </c>
      <c r="I309">
        <v>8</v>
      </c>
      <c r="J309">
        <v>1</v>
      </c>
      <c r="K309">
        <v>2</v>
      </c>
      <c r="L309">
        <v>2</v>
      </c>
      <c r="M309">
        <v>2</v>
      </c>
      <c r="N309">
        <v>0</v>
      </c>
      <c r="O309">
        <v>2</v>
      </c>
      <c r="P309" t="s">
        <v>24</v>
      </c>
      <c r="Q309" t="s">
        <v>33</v>
      </c>
      <c r="R309" t="s">
        <v>26</v>
      </c>
      <c r="S309" t="s">
        <v>35</v>
      </c>
      <c r="T309" t="s">
        <v>34</v>
      </c>
      <c r="U309" t="s">
        <v>27</v>
      </c>
      <c r="V309" t="s">
        <v>23</v>
      </c>
      <c r="W309" t="s">
        <v>30</v>
      </c>
    </row>
    <row r="310" spans="1:23" x14ac:dyDescent="0.3">
      <c r="A310">
        <v>47</v>
      </c>
      <c r="B310">
        <v>4</v>
      </c>
      <c r="C310">
        <v>3</v>
      </c>
      <c r="D310">
        <v>1</v>
      </c>
      <c r="E310">
        <v>309</v>
      </c>
      <c r="F310">
        <v>1</v>
      </c>
      <c r="G310">
        <v>27740</v>
      </c>
      <c r="H310">
        <v>13</v>
      </c>
      <c r="I310">
        <v>8</v>
      </c>
      <c r="J310">
        <v>1</v>
      </c>
      <c r="K310">
        <v>10</v>
      </c>
      <c r="L310">
        <v>2</v>
      </c>
      <c r="M310">
        <v>5</v>
      </c>
      <c r="N310">
        <v>1</v>
      </c>
      <c r="O310">
        <v>3</v>
      </c>
      <c r="P310" t="s">
        <v>32</v>
      </c>
      <c r="Q310" t="s">
        <v>33</v>
      </c>
      <c r="R310" t="s">
        <v>26</v>
      </c>
      <c r="S310" t="s">
        <v>35</v>
      </c>
      <c r="T310" t="s">
        <v>42</v>
      </c>
      <c r="U310" t="s">
        <v>37</v>
      </c>
      <c r="V310" t="s">
        <v>31</v>
      </c>
      <c r="W310" t="s">
        <v>30</v>
      </c>
    </row>
    <row r="311" spans="1:23" x14ac:dyDescent="0.3">
      <c r="A311">
        <v>34</v>
      </c>
      <c r="B311">
        <v>12</v>
      </c>
      <c r="C311">
        <v>3</v>
      </c>
      <c r="D311">
        <v>1</v>
      </c>
      <c r="E311">
        <v>310</v>
      </c>
      <c r="F311">
        <v>1</v>
      </c>
      <c r="G311">
        <v>45050</v>
      </c>
      <c r="H311">
        <v>12</v>
      </c>
      <c r="I311">
        <v>8</v>
      </c>
      <c r="J311">
        <v>0</v>
      </c>
      <c r="K311">
        <v>6</v>
      </c>
      <c r="L311">
        <v>3</v>
      </c>
      <c r="M311">
        <v>6</v>
      </c>
      <c r="N311">
        <v>1</v>
      </c>
      <c r="O311">
        <v>4</v>
      </c>
      <c r="P311" t="s">
        <v>24</v>
      </c>
      <c r="Q311" t="s">
        <v>33</v>
      </c>
      <c r="R311" t="s">
        <v>49</v>
      </c>
      <c r="S311" t="s">
        <v>35</v>
      </c>
      <c r="T311" t="s">
        <v>34</v>
      </c>
      <c r="U311" t="s">
        <v>37</v>
      </c>
      <c r="V311" t="s">
        <v>23</v>
      </c>
      <c r="W311" t="s">
        <v>30</v>
      </c>
    </row>
    <row r="312" spans="1:23" x14ac:dyDescent="0.3">
      <c r="A312">
        <v>55</v>
      </c>
      <c r="B312">
        <v>7</v>
      </c>
      <c r="C312">
        <v>3</v>
      </c>
      <c r="D312">
        <v>1</v>
      </c>
      <c r="E312">
        <v>311</v>
      </c>
      <c r="F312">
        <v>4</v>
      </c>
      <c r="G312">
        <v>74280</v>
      </c>
      <c r="H312">
        <v>12</v>
      </c>
      <c r="I312">
        <v>8</v>
      </c>
      <c r="J312">
        <v>0</v>
      </c>
      <c r="K312">
        <v>24</v>
      </c>
      <c r="L312">
        <v>2</v>
      </c>
      <c r="M312">
        <v>5</v>
      </c>
      <c r="N312">
        <v>1</v>
      </c>
      <c r="O312">
        <v>4</v>
      </c>
      <c r="P312" t="s">
        <v>24</v>
      </c>
      <c r="Q312" t="s">
        <v>40</v>
      </c>
      <c r="R312" t="s">
        <v>40</v>
      </c>
      <c r="S312" t="s">
        <v>29</v>
      </c>
      <c r="T312" t="s">
        <v>43</v>
      </c>
      <c r="U312" t="s">
        <v>37</v>
      </c>
      <c r="V312" t="s">
        <v>31</v>
      </c>
      <c r="W312" t="s">
        <v>30</v>
      </c>
    </row>
    <row r="313" spans="1:23" x14ac:dyDescent="0.3">
      <c r="A313">
        <v>36</v>
      </c>
      <c r="B313">
        <v>7</v>
      </c>
      <c r="C313">
        <v>2</v>
      </c>
      <c r="D313">
        <v>1</v>
      </c>
      <c r="E313">
        <v>312</v>
      </c>
      <c r="F313">
        <v>5</v>
      </c>
      <c r="G313">
        <v>116310</v>
      </c>
      <c r="H313">
        <v>18</v>
      </c>
      <c r="I313">
        <v>8</v>
      </c>
      <c r="J313">
        <v>1</v>
      </c>
      <c r="K313">
        <v>10</v>
      </c>
      <c r="L313">
        <v>2</v>
      </c>
      <c r="M313">
        <v>10</v>
      </c>
      <c r="N313">
        <v>0</v>
      </c>
      <c r="O313">
        <v>9</v>
      </c>
      <c r="P313" t="s">
        <v>39</v>
      </c>
      <c r="Q313" t="s">
        <v>33</v>
      </c>
      <c r="R313" t="s">
        <v>26</v>
      </c>
      <c r="S313" t="s">
        <v>35</v>
      </c>
      <c r="T313" t="s">
        <v>38</v>
      </c>
      <c r="U313" t="s">
        <v>37</v>
      </c>
      <c r="V313" t="s">
        <v>23</v>
      </c>
      <c r="W313" t="s">
        <v>30</v>
      </c>
    </row>
    <row r="314" spans="1:23" x14ac:dyDescent="0.3">
      <c r="A314">
        <v>52</v>
      </c>
      <c r="B314">
        <v>1</v>
      </c>
      <c r="C314">
        <v>4</v>
      </c>
      <c r="D314">
        <v>1</v>
      </c>
      <c r="E314">
        <v>313</v>
      </c>
      <c r="F314">
        <v>5</v>
      </c>
      <c r="G314">
        <v>97380</v>
      </c>
      <c r="H314">
        <v>18</v>
      </c>
      <c r="I314">
        <v>8</v>
      </c>
      <c r="J314">
        <v>2</v>
      </c>
      <c r="K314">
        <v>5</v>
      </c>
      <c r="L314">
        <v>2</v>
      </c>
      <c r="M314">
        <v>4</v>
      </c>
      <c r="N314">
        <v>1</v>
      </c>
      <c r="O314">
        <v>2</v>
      </c>
      <c r="P314" t="s">
        <v>39</v>
      </c>
      <c r="Q314" t="s">
        <v>33</v>
      </c>
      <c r="R314" t="s">
        <v>26</v>
      </c>
      <c r="S314" t="s">
        <v>29</v>
      </c>
      <c r="T314" t="s">
        <v>38</v>
      </c>
      <c r="U314" t="s">
        <v>37</v>
      </c>
      <c r="V314" t="s">
        <v>23</v>
      </c>
      <c r="W314" t="s">
        <v>30</v>
      </c>
    </row>
    <row r="315" spans="1:23" x14ac:dyDescent="0.3">
      <c r="A315">
        <v>26</v>
      </c>
      <c r="B315">
        <v>2</v>
      </c>
      <c r="C315">
        <v>2</v>
      </c>
      <c r="D315">
        <v>1</v>
      </c>
      <c r="E315">
        <v>314</v>
      </c>
      <c r="F315">
        <v>1</v>
      </c>
      <c r="G315">
        <v>28350</v>
      </c>
      <c r="H315">
        <v>11</v>
      </c>
      <c r="I315">
        <v>8</v>
      </c>
      <c r="J315">
        <v>1</v>
      </c>
      <c r="K315">
        <v>5</v>
      </c>
      <c r="L315">
        <v>2</v>
      </c>
      <c r="M315">
        <v>2</v>
      </c>
      <c r="N315">
        <v>2</v>
      </c>
      <c r="O315">
        <v>0</v>
      </c>
      <c r="P315" t="s">
        <v>32</v>
      </c>
      <c r="Q315" t="s">
        <v>33</v>
      </c>
      <c r="R315" t="s">
        <v>26</v>
      </c>
      <c r="S315" t="s">
        <v>44</v>
      </c>
      <c r="T315" t="s">
        <v>45</v>
      </c>
      <c r="U315" t="s">
        <v>37</v>
      </c>
      <c r="V315" t="s">
        <v>23</v>
      </c>
      <c r="W315" t="s">
        <v>30</v>
      </c>
    </row>
    <row r="316" spans="1:23" x14ac:dyDescent="0.3">
      <c r="A316">
        <v>29</v>
      </c>
      <c r="B316">
        <v>10</v>
      </c>
      <c r="C316">
        <v>2</v>
      </c>
      <c r="D316">
        <v>1</v>
      </c>
      <c r="E316">
        <v>315</v>
      </c>
      <c r="F316">
        <v>3</v>
      </c>
      <c r="G316">
        <v>169590</v>
      </c>
      <c r="H316">
        <v>14</v>
      </c>
      <c r="I316">
        <v>8</v>
      </c>
      <c r="J316">
        <v>3</v>
      </c>
      <c r="K316">
        <v>11</v>
      </c>
      <c r="L316">
        <v>5</v>
      </c>
      <c r="M316">
        <v>8</v>
      </c>
      <c r="N316">
        <v>1</v>
      </c>
      <c r="O316">
        <v>1</v>
      </c>
      <c r="P316" t="s">
        <v>24</v>
      </c>
      <c r="Q316" t="s">
        <v>33</v>
      </c>
      <c r="R316" t="s">
        <v>41</v>
      </c>
      <c r="S316" t="s">
        <v>29</v>
      </c>
      <c r="T316" t="s">
        <v>45</v>
      </c>
      <c r="U316" t="s">
        <v>37</v>
      </c>
      <c r="V316" t="s">
        <v>23</v>
      </c>
      <c r="W316" t="s">
        <v>30</v>
      </c>
    </row>
    <row r="317" spans="1:23" x14ac:dyDescent="0.3">
      <c r="A317">
        <v>26</v>
      </c>
      <c r="B317">
        <v>15</v>
      </c>
      <c r="C317">
        <v>2</v>
      </c>
      <c r="D317">
        <v>1</v>
      </c>
      <c r="E317">
        <v>316</v>
      </c>
      <c r="F317">
        <v>2</v>
      </c>
      <c r="G317">
        <v>26130</v>
      </c>
      <c r="H317">
        <v>19</v>
      </c>
      <c r="I317">
        <v>8</v>
      </c>
      <c r="J317">
        <v>1</v>
      </c>
      <c r="K317">
        <v>6</v>
      </c>
      <c r="L317">
        <v>2</v>
      </c>
      <c r="M317">
        <v>4</v>
      </c>
      <c r="N317">
        <v>1</v>
      </c>
      <c r="O317">
        <v>2</v>
      </c>
      <c r="P317" t="s">
        <v>24</v>
      </c>
      <c r="Q317" t="s">
        <v>33</v>
      </c>
      <c r="R317" t="s">
        <v>26</v>
      </c>
      <c r="S317" t="s">
        <v>35</v>
      </c>
      <c r="T317" t="s">
        <v>43</v>
      </c>
      <c r="U317" t="s">
        <v>37</v>
      </c>
      <c r="V317" t="s">
        <v>31</v>
      </c>
      <c r="W317" t="s">
        <v>30</v>
      </c>
    </row>
    <row r="318" spans="1:23" x14ac:dyDescent="0.3">
      <c r="A318">
        <v>34</v>
      </c>
      <c r="B318">
        <v>14</v>
      </c>
      <c r="C318">
        <v>4</v>
      </c>
      <c r="D318">
        <v>1</v>
      </c>
      <c r="E318">
        <v>317</v>
      </c>
      <c r="F318">
        <v>2</v>
      </c>
      <c r="G318">
        <v>61460</v>
      </c>
      <c r="H318">
        <v>12</v>
      </c>
      <c r="I318">
        <v>8</v>
      </c>
      <c r="J318">
        <v>0</v>
      </c>
      <c r="K318">
        <v>10</v>
      </c>
      <c r="L318">
        <v>3</v>
      </c>
      <c r="M318">
        <v>4</v>
      </c>
      <c r="N318">
        <v>1</v>
      </c>
      <c r="O318">
        <v>3</v>
      </c>
      <c r="P318" t="s">
        <v>24</v>
      </c>
      <c r="Q318" t="s">
        <v>33</v>
      </c>
      <c r="R318" t="s">
        <v>49</v>
      </c>
      <c r="S318" t="s">
        <v>35</v>
      </c>
      <c r="T318" t="s">
        <v>45</v>
      </c>
      <c r="U318" t="s">
        <v>37</v>
      </c>
      <c r="V318" t="s">
        <v>23</v>
      </c>
      <c r="W318" t="s">
        <v>30</v>
      </c>
    </row>
    <row r="319" spans="1:23" x14ac:dyDescent="0.3">
      <c r="A319">
        <v>54</v>
      </c>
      <c r="B319">
        <v>18</v>
      </c>
      <c r="C319">
        <v>4</v>
      </c>
      <c r="D319">
        <v>1</v>
      </c>
      <c r="E319">
        <v>318</v>
      </c>
      <c r="F319">
        <v>2</v>
      </c>
      <c r="G319">
        <v>49630</v>
      </c>
      <c r="H319">
        <v>15</v>
      </c>
      <c r="I319">
        <v>8</v>
      </c>
      <c r="J319">
        <v>1</v>
      </c>
      <c r="K319">
        <v>9</v>
      </c>
      <c r="L319">
        <v>2</v>
      </c>
      <c r="M319">
        <v>5</v>
      </c>
      <c r="N319">
        <v>1</v>
      </c>
      <c r="O319">
        <v>4</v>
      </c>
      <c r="P319" t="s">
        <v>24</v>
      </c>
      <c r="Q319" t="s">
        <v>33</v>
      </c>
      <c r="R319" t="s">
        <v>41</v>
      </c>
      <c r="S319" t="s">
        <v>44</v>
      </c>
      <c r="T319" t="s">
        <v>43</v>
      </c>
      <c r="U319" t="s">
        <v>27</v>
      </c>
      <c r="V319" t="s">
        <v>23</v>
      </c>
      <c r="W319" t="s">
        <v>30</v>
      </c>
    </row>
    <row r="320" spans="1:23" x14ac:dyDescent="0.3">
      <c r="A320">
        <v>27</v>
      </c>
      <c r="B320">
        <v>13</v>
      </c>
      <c r="C320">
        <v>2</v>
      </c>
      <c r="D320">
        <v>1</v>
      </c>
      <c r="E320">
        <v>319</v>
      </c>
      <c r="F320">
        <v>4</v>
      </c>
      <c r="G320">
        <v>195370</v>
      </c>
      <c r="H320">
        <v>12</v>
      </c>
      <c r="I320">
        <v>8</v>
      </c>
      <c r="J320">
        <v>0</v>
      </c>
      <c r="K320">
        <v>5</v>
      </c>
      <c r="L320">
        <v>5</v>
      </c>
      <c r="M320">
        <v>4</v>
      </c>
      <c r="N320">
        <v>1</v>
      </c>
      <c r="O320">
        <v>1</v>
      </c>
      <c r="P320" t="s">
        <v>32</v>
      </c>
      <c r="Q320" t="s">
        <v>33</v>
      </c>
      <c r="R320" t="s">
        <v>26</v>
      </c>
      <c r="S320" t="s">
        <v>29</v>
      </c>
      <c r="T320" t="s">
        <v>34</v>
      </c>
      <c r="U320" t="s">
        <v>27</v>
      </c>
      <c r="V320" t="s">
        <v>23</v>
      </c>
      <c r="W320" t="s">
        <v>30</v>
      </c>
    </row>
    <row r="321" spans="1:23" x14ac:dyDescent="0.3">
      <c r="A321">
        <v>37</v>
      </c>
      <c r="B321">
        <v>2</v>
      </c>
      <c r="C321">
        <v>4</v>
      </c>
      <c r="D321">
        <v>1</v>
      </c>
      <c r="E321">
        <v>320</v>
      </c>
      <c r="F321">
        <v>2</v>
      </c>
      <c r="G321">
        <v>61720</v>
      </c>
      <c r="H321">
        <v>11</v>
      </c>
      <c r="I321">
        <v>8</v>
      </c>
      <c r="J321">
        <v>0</v>
      </c>
      <c r="K321">
        <v>6</v>
      </c>
      <c r="L321">
        <v>1</v>
      </c>
      <c r="M321">
        <v>5</v>
      </c>
      <c r="N321">
        <v>4</v>
      </c>
      <c r="O321">
        <v>3</v>
      </c>
      <c r="P321" t="s">
        <v>24</v>
      </c>
      <c r="Q321" t="s">
        <v>25</v>
      </c>
      <c r="R321" t="s">
        <v>49</v>
      </c>
      <c r="S321" t="s">
        <v>44</v>
      </c>
      <c r="T321" t="s">
        <v>45</v>
      </c>
      <c r="U321" t="s">
        <v>37</v>
      </c>
      <c r="V321" t="s">
        <v>23</v>
      </c>
      <c r="W321" t="s">
        <v>30</v>
      </c>
    </row>
    <row r="322" spans="1:23" x14ac:dyDescent="0.3">
      <c r="A322">
        <v>38</v>
      </c>
      <c r="B322">
        <v>2</v>
      </c>
      <c r="C322">
        <v>4</v>
      </c>
      <c r="D322">
        <v>1</v>
      </c>
      <c r="E322">
        <v>321</v>
      </c>
      <c r="F322">
        <v>2</v>
      </c>
      <c r="G322">
        <v>23680</v>
      </c>
      <c r="H322">
        <v>11</v>
      </c>
      <c r="I322">
        <v>8</v>
      </c>
      <c r="J322">
        <v>1</v>
      </c>
      <c r="K322">
        <v>17</v>
      </c>
      <c r="L322">
        <v>3</v>
      </c>
      <c r="M322">
        <v>15</v>
      </c>
      <c r="N322">
        <v>4</v>
      </c>
      <c r="O322">
        <v>12</v>
      </c>
      <c r="P322" t="s">
        <v>32</v>
      </c>
      <c r="Q322" t="s">
        <v>25</v>
      </c>
      <c r="R322" t="s">
        <v>26</v>
      </c>
      <c r="S322" t="s">
        <v>35</v>
      </c>
      <c r="T322" t="s">
        <v>34</v>
      </c>
      <c r="U322" t="s">
        <v>27</v>
      </c>
      <c r="V322" t="s">
        <v>23</v>
      </c>
      <c r="W322" t="s">
        <v>30</v>
      </c>
    </row>
    <row r="323" spans="1:23" x14ac:dyDescent="0.3">
      <c r="A323">
        <v>34</v>
      </c>
      <c r="B323">
        <v>2</v>
      </c>
      <c r="C323">
        <v>3</v>
      </c>
      <c r="D323">
        <v>1</v>
      </c>
      <c r="E323">
        <v>322</v>
      </c>
      <c r="F323">
        <v>1</v>
      </c>
      <c r="G323">
        <v>103120</v>
      </c>
      <c r="H323">
        <v>12</v>
      </c>
      <c r="I323">
        <v>8</v>
      </c>
      <c r="J323">
        <v>0</v>
      </c>
      <c r="K323">
        <v>6</v>
      </c>
      <c r="L323">
        <v>2</v>
      </c>
      <c r="M323">
        <v>6</v>
      </c>
      <c r="N323">
        <v>1</v>
      </c>
      <c r="O323">
        <v>3</v>
      </c>
      <c r="P323" t="s">
        <v>24</v>
      </c>
      <c r="Q323" t="s">
        <v>25</v>
      </c>
      <c r="R323" t="s">
        <v>48</v>
      </c>
      <c r="S323" t="s">
        <v>35</v>
      </c>
      <c r="T323" t="s">
        <v>46</v>
      </c>
      <c r="U323" t="s">
        <v>37</v>
      </c>
      <c r="V323" t="s">
        <v>23</v>
      </c>
      <c r="W323" t="s">
        <v>30</v>
      </c>
    </row>
    <row r="324" spans="1:23" x14ac:dyDescent="0.3">
      <c r="A324">
        <v>35</v>
      </c>
      <c r="B324">
        <v>5</v>
      </c>
      <c r="C324">
        <v>4</v>
      </c>
      <c r="D324">
        <v>1</v>
      </c>
      <c r="E324">
        <v>323</v>
      </c>
      <c r="F324">
        <v>3</v>
      </c>
      <c r="G324">
        <v>16750</v>
      </c>
      <c r="H324">
        <v>16</v>
      </c>
      <c r="I324">
        <v>8</v>
      </c>
      <c r="J324">
        <v>0</v>
      </c>
      <c r="K324">
        <v>3</v>
      </c>
      <c r="L324">
        <v>6</v>
      </c>
      <c r="M324">
        <v>3</v>
      </c>
      <c r="N324">
        <v>0</v>
      </c>
      <c r="O324">
        <v>2</v>
      </c>
      <c r="P324" t="s">
        <v>24</v>
      </c>
      <c r="Q324" t="s">
        <v>33</v>
      </c>
      <c r="R324" t="s">
        <v>41</v>
      </c>
      <c r="S324" t="s">
        <v>29</v>
      </c>
      <c r="T324" t="s">
        <v>47</v>
      </c>
      <c r="U324" t="s">
        <v>37</v>
      </c>
      <c r="V324" t="s">
        <v>23</v>
      </c>
      <c r="W324" t="s">
        <v>30</v>
      </c>
    </row>
    <row r="325" spans="1:23" x14ac:dyDescent="0.3">
      <c r="A325">
        <v>30</v>
      </c>
      <c r="B325">
        <v>20</v>
      </c>
      <c r="C325">
        <v>3</v>
      </c>
      <c r="D325">
        <v>1</v>
      </c>
      <c r="E325">
        <v>324</v>
      </c>
      <c r="F325">
        <v>1</v>
      </c>
      <c r="G325">
        <v>25230</v>
      </c>
      <c r="H325">
        <v>13</v>
      </c>
      <c r="I325">
        <v>8</v>
      </c>
      <c r="J325">
        <v>1</v>
      </c>
      <c r="K325">
        <v>7</v>
      </c>
      <c r="L325">
        <v>2</v>
      </c>
      <c r="M325">
        <v>2</v>
      </c>
      <c r="N325">
        <v>0</v>
      </c>
      <c r="O325">
        <v>2</v>
      </c>
      <c r="P325" t="s">
        <v>24</v>
      </c>
      <c r="Q325" t="s">
        <v>33</v>
      </c>
      <c r="R325" t="s">
        <v>41</v>
      </c>
      <c r="S325" t="s">
        <v>29</v>
      </c>
      <c r="T325" t="s">
        <v>43</v>
      </c>
      <c r="U325" t="s">
        <v>37</v>
      </c>
      <c r="V325" t="s">
        <v>23</v>
      </c>
      <c r="W325" t="s">
        <v>30</v>
      </c>
    </row>
    <row r="326" spans="1:23" x14ac:dyDescent="0.3">
      <c r="A326">
        <v>40</v>
      </c>
      <c r="B326">
        <v>10</v>
      </c>
      <c r="C326">
        <v>4</v>
      </c>
      <c r="D326">
        <v>1</v>
      </c>
      <c r="E326">
        <v>325</v>
      </c>
      <c r="F326">
        <v>2</v>
      </c>
      <c r="G326">
        <v>65670</v>
      </c>
      <c r="H326">
        <v>13</v>
      </c>
      <c r="I326">
        <v>8</v>
      </c>
      <c r="J326">
        <v>1</v>
      </c>
      <c r="K326">
        <v>8</v>
      </c>
      <c r="L326">
        <v>3</v>
      </c>
      <c r="M326">
        <v>8</v>
      </c>
      <c r="N326">
        <v>3</v>
      </c>
      <c r="O326">
        <v>7</v>
      </c>
      <c r="P326" t="s">
        <v>32</v>
      </c>
      <c r="Q326" t="s">
        <v>33</v>
      </c>
      <c r="R326" t="s">
        <v>41</v>
      </c>
      <c r="S326" t="s">
        <v>29</v>
      </c>
      <c r="T326" t="s">
        <v>45</v>
      </c>
      <c r="U326" t="s">
        <v>37</v>
      </c>
      <c r="V326" t="s">
        <v>23</v>
      </c>
      <c r="W326" t="s">
        <v>30</v>
      </c>
    </row>
    <row r="327" spans="1:23" x14ac:dyDescent="0.3">
      <c r="A327">
        <v>34</v>
      </c>
      <c r="B327">
        <v>10</v>
      </c>
      <c r="C327">
        <v>3</v>
      </c>
      <c r="D327">
        <v>1</v>
      </c>
      <c r="E327">
        <v>326</v>
      </c>
      <c r="F327">
        <v>3</v>
      </c>
      <c r="G327">
        <v>47390</v>
      </c>
      <c r="H327">
        <v>24</v>
      </c>
      <c r="I327">
        <v>8</v>
      </c>
      <c r="J327">
        <v>2</v>
      </c>
      <c r="K327">
        <v>6</v>
      </c>
      <c r="L327">
        <v>2</v>
      </c>
      <c r="M327">
        <v>3</v>
      </c>
      <c r="N327">
        <v>1</v>
      </c>
      <c r="O327">
        <v>2</v>
      </c>
      <c r="P327" t="s">
        <v>24</v>
      </c>
      <c r="Q327" t="s">
        <v>33</v>
      </c>
      <c r="R327" t="s">
        <v>26</v>
      </c>
      <c r="S327" t="s">
        <v>29</v>
      </c>
      <c r="T327" t="s">
        <v>28</v>
      </c>
      <c r="U327" t="s">
        <v>37</v>
      </c>
      <c r="V327" t="s">
        <v>23</v>
      </c>
      <c r="W327" t="s">
        <v>30</v>
      </c>
    </row>
    <row r="328" spans="1:23" x14ac:dyDescent="0.3">
      <c r="A328">
        <v>42</v>
      </c>
      <c r="B328">
        <v>9</v>
      </c>
      <c r="C328">
        <v>4</v>
      </c>
      <c r="D328">
        <v>1</v>
      </c>
      <c r="E328">
        <v>327</v>
      </c>
      <c r="F328">
        <v>1</v>
      </c>
      <c r="G328">
        <v>92080</v>
      </c>
      <c r="H328">
        <v>15</v>
      </c>
      <c r="I328">
        <v>8</v>
      </c>
      <c r="J328">
        <v>1</v>
      </c>
      <c r="K328">
        <v>24</v>
      </c>
      <c r="L328">
        <v>2</v>
      </c>
      <c r="M328">
        <v>24</v>
      </c>
      <c r="N328">
        <v>14</v>
      </c>
      <c r="O328">
        <v>9</v>
      </c>
      <c r="P328" t="s">
        <v>32</v>
      </c>
      <c r="Q328" t="s">
        <v>33</v>
      </c>
      <c r="R328" t="s">
        <v>41</v>
      </c>
      <c r="S328" t="s">
        <v>44</v>
      </c>
      <c r="T328" t="s">
        <v>45</v>
      </c>
      <c r="U328" t="s">
        <v>37</v>
      </c>
      <c r="V328" t="s">
        <v>23</v>
      </c>
      <c r="W328" t="s">
        <v>30</v>
      </c>
    </row>
    <row r="329" spans="1:23" x14ac:dyDescent="0.3">
      <c r="A329">
        <v>23</v>
      </c>
      <c r="B329">
        <v>2</v>
      </c>
      <c r="C329">
        <v>3</v>
      </c>
      <c r="D329">
        <v>1</v>
      </c>
      <c r="E329">
        <v>328</v>
      </c>
      <c r="F329">
        <v>4</v>
      </c>
      <c r="G329">
        <v>45590</v>
      </c>
      <c r="H329">
        <v>18</v>
      </c>
      <c r="I329">
        <v>8</v>
      </c>
      <c r="J329">
        <v>1</v>
      </c>
      <c r="K329">
        <v>1</v>
      </c>
      <c r="L329">
        <v>2</v>
      </c>
      <c r="M329">
        <v>0</v>
      </c>
      <c r="N329">
        <v>0</v>
      </c>
      <c r="O329">
        <v>0</v>
      </c>
      <c r="P329" t="s">
        <v>24</v>
      </c>
      <c r="Q329" t="s">
        <v>25</v>
      </c>
      <c r="R329" t="s">
        <v>41</v>
      </c>
      <c r="S329" t="s">
        <v>29</v>
      </c>
      <c r="T329" t="s">
        <v>45</v>
      </c>
      <c r="U329" t="s">
        <v>27</v>
      </c>
      <c r="V329" t="s">
        <v>31</v>
      </c>
      <c r="W329" t="s">
        <v>30</v>
      </c>
    </row>
    <row r="330" spans="1:23" x14ac:dyDescent="0.3">
      <c r="A330">
        <v>24</v>
      </c>
      <c r="B330">
        <v>1</v>
      </c>
      <c r="C330">
        <v>5</v>
      </c>
      <c r="D330">
        <v>1</v>
      </c>
      <c r="E330">
        <v>329</v>
      </c>
      <c r="F330">
        <v>1</v>
      </c>
      <c r="G330">
        <v>81890</v>
      </c>
      <c r="H330">
        <v>14</v>
      </c>
      <c r="I330">
        <v>8</v>
      </c>
      <c r="J330">
        <v>1</v>
      </c>
      <c r="K330">
        <v>1</v>
      </c>
      <c r="L330">
        <v>3</v>
      </c>
      <c r="M330">
        <v>1</v>
      </c>
      <c r="N330">
        <v>0</v>
      </c>
      <c r="O330">
        <v>0</v>
      </c>
      <c r="P330" t="s">
        <v>39</v>
      </c>
      <c r="Q330" t="s">
        <v>25</v>
      </c>
      <c r="R330" t="s">
        <v>48</v>
      </c>
      <c r="S330" t="s">
        <v>44</v>
      </c>
      <c r="T330" t="s">
        <v>45</v>
      </c>
      <c r="U330" t="s">
        <v>27</v>
      </c>
      <c r="V330" t="s">
        <v>23</v>
      </c>
      <c r="W330" t="s">
        <v>30</v>
      </c>
    </row>
    <row r="331" spans="1:23" x14ac:dyDescent="0.3">
      <c r="A331">
        <v>52</v>
      </c>
      <c r="B331">
        <v>29</v>
      </c>
      <c r="C331">
        <v>3</v>
      </c>
      <c r="D331">
        <v>1</v>
      </c>
      <c r="E331">
        <v>330</v>
      </c>
      <c r="F331">
        <v>2</v>
      </c>
      <c r="G331">
        <v>29420</v>
      </c>
      <c r="H331">
        <v>11</v>
      </c>
      <c r="I331">
        <v>8</v>
      </c>
      <c r="J331">
        <v>1</v>
      </c>
      <c r="K331">
        <v>9</v>
      </c>
      <c r="L331">
        <v>1</v>
      </c>
      <c r="M331">
        <v>5</v>
      </c>
      <c r="N331">
        <v>1</v>
      </c>
      <c r="O331">
        <v>4</v>
      </c>
      <c r="P331" t="s">
        <v>24</v>
      </c>
      <c r="Q331" t="s">
        <v>33</v>
      </c>
      <c r="R331" t="s">
        <v>26</v>
      </c>
      <c r="S331" t="s">
        <v>29</v>
      </c>
      <c r="T331" t="s">
        <v>45</v>
      </c>
      <c r="U331" t="s">
        <v>37</v>
      </c>
      <c r="V331" t="s">
        <v>23</v>
      </c>
      <c r="W331" t="s">
        <v>30</v>
      </c>
    </row>
    <row r="332" spans="1:23" x14ac:dyDescent="0.3">
      <c r="A332">
        <v>50</v>
      </c>
      <c r="B332">
        <v>8</v>
      </c>
      <c r="C332">
        <v>4</v>
      </c>
      <c r="D332">
        <v>1</v>
      </c>
      <c r="E332">
        <v>331</v>
      </c>
      <c r="F332">
        <v>2</v>
      </c>
      <c r="G332">
        <v>49410</v>
      </c>
      <c r="H332">
        <v>11</v>
      </c>
      <c r="I332">
        <v>8</v>
      </c>
      <c r="J332">
        <v>1</v>
      </c>
      <c r="K332">
        <v>30</v>
      </c>
      <c r="L332">
        <v>3</v>
      </c>
      <c r="M332">
        <v>4</v>
      </c>
      <c r="N332">
        <v>0</v>
      </c>
      <c r="O332">
        <v>3</v>
      </c>
      <c r="P332" t="s">
        <v>24</v>
      </c>
      <c r="Q332" t="s">
        <v>33</v>
      </c>
      <c r="R332" t="s">
        <v>26</v>
      </c>
      <c r="S332" t="s">
        <v>29</v>
      </c>
      <c r="T332" t="s">
        <v>38</v>
      </c>
      <c r="U332" t="s">
        <v>37</v>
      </c>
      <c r="V332" t="s">
        <v>23</v>
      </c>
      <c r="W332" t="s">
        <v>30</v>
      </c>
    </row>
    <row r="333" spans="1:23" x14ac:dyDescent="0.3">
      <c r="A333">
        <v>29</v>
      </c>
      <c r="B333">
        <v>2</v>
      </c>
      <c r="C333">
        <v>4</v>
      </c>
      <c r="D333">
        <v>1</v>
      </c>
      <c r="E333">
        <v>332</v>
      </c>
      <c r="F333">
        <v>4</v>
      </c>
      <c r="G333">
        <v>106500</v>
      </c>
      <c r="H333">
        <v>13</v>
      </c>
      <c r="I333">
        <v>8</v>
      </c>
      <c r="J333">
        <v>2</v>
      </c>
      <c r="K333">
        <v>1</v>
      </c>
      <c r="L333">
        <v>2</v>
      </c>
      <c r="M333">
        <v>1</v>
      </c>
      <c r="N333">
        <v>0</v>
      </c>
      <c r="O333">
        <v>0</v>
      </c>
      <c r="P333" t="s">
        <v>24</v>
      </c>
      <c r="Q333" t="s">
        <v>25</v>
      </c>
      <c r="R333" t="s">
        <v>48</v>
      </c>
      <c r="S333" t="s">
        <v>29</v>
      </c>
      <c r="T333" t="s">
        <v>34</v>
      </c>
      <c r="U333" t="s">
        <v>27</v>
      </c>
      <c r="V333" t="s">
        <v>31</v>
      </c>
      <c r="W333" t="s">
        <v>30</v>
      </c>
    </row>
    <row r="334" spans="1:23" x14ac:dyDescent="0.3">
      <c r="A334">
        <v>33</v>
      </c>
      <c r="B334">
        <v>3</v>
      </c>
      <c r="C334">
        <v>4</v>
      </c>
      <c r="D334">
        <v>1</v>
      </c>
      <c r="E334">
        <v>333</v>
      </c>
      <c r="F334">
        <v>4</v>
      </c>
      <c r="G334">
        <v>59020</v>
      </c>
      <c r="H334">
        <v>12</v>
      </c>
      <c r="I334">
        <v>8</v>
      </c>
      <c r="J334">
        <v>1</v>
      </c>
      <c r="K334">
        <v>14</v>
      </c>
      <c r="L334">
        <v>2</v>
      </c>
      <c r="M334">
        <v>13</v>
      </c>
      <c r="N334">
        <v>3</v>
      </c>
      <c r="O334">
        <v>7</v>
      </c>
      <c r="P334" t="s">
        <v>24</v>
      </c>
      <c r="Q334" t="s">
        <v>33</v>
      </c>
      <c r="R334" t="s">
        <v>26</v>
      </c>
      <c r="S334" t="s">
        <v>29</v>
      </c>
      <c r="T334" t="s">
        <v>45</v>
      </c>
      <c r="U334" t="s">
        <v>37</v>
      </c>
      <c r="V334" t="s">
        <v>23</v>
      </c>
      <c r="W334" t="s">
        <v>30</v>
      </c>
    </row>
    <row r="335" spans="1:23" x14ac:dyDescent="0.3">
      <c r="A335">
        <v>33</v>
      </c>
      <c r="B335">
        <v>23</v>
      </c>
      <c r="C335">
        <v>5</v>
      </c>
      <c r="D335">
        <v>1</v>
      </c>
      <c r="E335">
        <v>334</v>
      </c>
      <c r="F335">
        <v>1</v>
      </c>
      <c r="G335">
        <v>86390</v>
      </c>
      <c r="H335">
        <v>16</v>
      </c>
      <c r="I335">
        <v>8</v>
      </c>
      <c r="J335">
        <v>2</v>
      </c>
      <c r="K335">
        <v>6</v>
      </c>
      <c r="L335">
        <v>3</v>
      </c>
      <c r="M335">
        <v>3</v>
      </c>
      <c r="N335">
        <v>0</v>
      </c>
      <c r="O335">
        <v>2</v>
      </c>
      <c r="P335" t="s">
        <v>24</v>
      </c>
      <c r="Q335" t="s">
        <v>33</v>
      </c>
      <c r="R335" t="s">
        <v>26</v>
      </c>
      <c r="S335" t="s">
        <v>35</v>
      </c>
      <c r="T335" t="s">
        <v>40</v>
      </c>
      <c r="U335" t="s">
        <v>37</v>
      </c>
      <c r="V335" t="s">
        <v>31</v>
      </c>
      <c r="W335" t="s">
        <v>30</v>
      </c>
    </row>
    <row r="336" spans="1:23" x14ac:dyDescent="0.3">
      <c r="A336">
        <v>47</v>
      </c>
      <c r="B336">
        <v>6</v>
      </c>
      <c r="C336">
        <v>4</v>
      </c>
      <c r="D336">
        <v>1</v>
      </c>
      <c r="E336">
        <v>335</v>
      </c>
      <c r="F336">
        <v>2</v>
      </c>
      <c r="G336">
        <v>63470</v>
      </c>
      <c r="H336">
        <v>14</v>
      </c>
      <c r="I336">
        <v>8</v>
      </c>
      <c r="J336">
        <v>0</v>
      </c>
      <c r="K336">
        <v>26</v>
      </c>
      <c r="L336">
        <v>2</v>
      </c>
      <c r="M336">
        <v>26</v>
      </c>
      <c r="N336">
        <v>3</v>
      </c>
      <c r="O336">
        <v>0</v>
      </c>
      <c r="P336" t="s">
        <v>24</v>
      </c>
      <c r="Q336" t="s">
        <v>33</v>
      </c>
      <c r="R336" t="s">
        <v>36</v>
      </c>
      <c r="S336" t="s">
        <v>29</v>
      </c>
      <c r="T336" t="s">
        <v>47</v>
      </c>
      <c r="U336" t="s">
        <v>37</v>
      </c>
      <c r="V336" t="s">
        <v>23</v>
      </c>
      <c r="W336" t="s">
        <v>30</v>
      </c>
    </row>
    <row r="337" spans="1:23" x14ac:dyDescent="0.3">
      <c r="A337">
        <v>36</v>
      </c>
      <c r="B337">
        <v>6</v>
      </c>
      <c r="C337">
        <v>3</v>
      </c>
      <c r="D337">
        <v>1</v>
      </c>
      <c r="E337">
        <v>336</v>
      </c>
      <c r="F337">
        <v>2</v>
      </c>
      <c r="G337">
        <v>42000</v>
      </c>
      <c r="H337">
        <v>22</v>
      </c>
      <c r="I337">
        <v>8</v>
      </c>
      <c r="J337">
        <v>0</v>
      </c>
      <c r="K337">
        <v>10</v>
      </c>
      <c r="L337">
        <v>3</v>
      </c>
      <c r="M337">
        <v>9</v>
      </c>
      <c r="N337">
        <v>0</v>
      </c>
      <c r="O337">
        <v>5</v>
      </c>
      <c r="P337" t="s">
        <v>24</v>
      </c>
      <c r="Q337" t="s">
        <v>25</v>
      </c>
      <c r="R337" t="s">
        <v>41</v>
      </c>
      <c r="S337" t="s">
        <v>29</v>
      </c>
      <c r="T337" t="s">
        <v>38</v>
      </c>
      <c r="U337" t="s">
        <v>27</v>
      </c>
      <c r="V337" t="s">
        <v>23</v>
      </c>
      <c r="W337" t="s">
        <v>30</v>
      </c>
    </row>
    <row r="338" spans="1:23" x14ac:dyDescent="0.3">
      <c r="A338">
        <v>29</v>
      </c>
      <c r="B338">
        <v>10</v>
      </c>
      <c r="C338">
        <v>3</v>
      </c>
      <c r="D338">
        <v>1</v>
      </c>
      <c r="E338">
        <v>337</v>
      </c>
      <c r="F338">
        <v>1</v>
      </c>
      <c r="G338">
        <v>34520</v>
      </c>
      <c r="H338">
        <v>11</v>
      </c>
      <c r="I338">
        <v>8</v>
      </c>
      <c r="J338">
        <v>0</v>
      </c>
      <c r="K338">
        <v>10</v>
      </c>
      <c r="L338">
        <v>3</v>
      </c>
      <c r="M338">
        <v>10</v>
      </c>
      <c r="N338">
        <v>0</v>
      </c>
      <c r="O338">
        <v>7</v>
      </c>
      <c r="P338" t="s">
        <v>24</v>
      </c>
      <c r="Q338" t="s">
        <v>33</v>
      </c>
      <c r="R338" t="s">
        <v>36</v>
      </c>
      <c r="S338" t="s">
        <v>29</v>
      </c>
      <c r="T338" t="s">
        <v>34</v>
      </c>
      <c r="U338" t="s">
        <v>37</v>
      </c>
      <c r="V338" t="s">
        <v>23</v>
      </c>
      <c r="W338" t="s">
        <v>30</v>
      </c>
    </row>
    <row r="339" spans="1:23" x14ac:dyDescent="0.3">
      <c r="A339">
        <v>58</v>
      </c>
      <c r="B339">
        <v>24</v>
      </c>
      <c r="C339">
        <v>3</v>
      </c>
      <c r="D339">
        <v>1</v>
      </c>
      <c r="E339">
        <v>338</v>
      </c>
      <c r="F339">
        <v>2</v>
      </c>
      <c r="G339">
        <v>43170</v>
      </c>
      <c r="H339">
        <v>17</v>
      </c>
      <c r="I339">
        <v>8</v>
      </c>
      <c r="J339">
        <v>0</v>
      </c>
      <c r="K339">
        <v>40</v>
      </c>
      <c r="L339">
        <v>2</v>
      </c>
      <c r="M339">
        <v>31</v>
      </c>
      <c r="N339">
        <v>13</v>
      </c>
      <c r="O339">
        <v>8</v>
      </c>
      <c r="P339" t="s">
        <v>24</v>
      </c>
      <c r="Q339" t="s">
        <v>33</v>
      </c>
      <c r="R339" t="s">
        <v>36</v>
      </c>
      <c r="S339" t="s">
        <v>35</v>
      </c>
      <c r="T339" t="s">
        <v>34</v>
      </c>
      <c r="U339" t="s">
        <v>27</v>
      </c>
      <c r="V339" t="s">
        <v>31</v>
      </c>
      <c r="W339" t="s">
        <v>30</v>
      </c>
    </row>
    <row r="340" spans="1:23" x14ac:dyDescent="0.3">
      <c r="A340">
        <v>35</v>
      </c>
      <c r="B340">
        <v>10</v>
      </c>
      <c r="C340">
        <v>4</v>
      </c>
      <c r="D340">
        <v>1</v>
      </c>
      <c r="E340">
        <v>339</v>
      </c>
      <c r="F340">
        <v>1</v>
      </c>
      <c r="G340">
        <v>26320</v>
      </c>
      <c r="H340">
        <v>13</v>
      </c>
      <c r="I340">
        <v>8</v>
      </c>
      <c r="J340">
        <v>3</v>
      </c>
      <c r="K340">
        <v>7</v>
      </c>
      <c r="L340">
        <v>3</v>
      </c>
      <c r="M340">
        <v>2</v>
      </c>
      <c r="N340">
        <v>2</v>
      </c>
      <c r="O340">
        <v>2</v>
      </c>
      <c r="P340" t="s">
        <v>24</v>
      </c>
      <c r="Q340" t="s">
        <v>25</v>
      </c>
      <c r="R340" t="s">
        <v>48</v>
      </c>
      <c r="S340" t="s">
        <v>35</v>
      </c>
      <c r="T340" t="s">
        <v>34</v>
      </c>
      <c r="U340" t="s">
        <v>27</v>
      </c>
      <c r="V340" t="s">
        <v>23</v>
      </c>
      <c r="W340" t="s">
        <v>30</v>
      </c>
    </row>
    <row r="341" spans="1:23" x14ac:dyDescent="0.3">
      <c r="A341">
        <v>42</v>
      </c>
      <c r="B341">
        <v>15</v>
      </c>
      <c r="C341">
        <v>1</v>
      </c>
      <c r="D341">
        <v>1</v>
      </c>
      <c r="E341">
        <v>340</v>
      </c>
      <c r="F341">
        <v>2</v>
      </c>
      <c r="G341">
        <v>46680</v>
      </c>
      <c r="H341">
        <v>18</v>
      </c>
      <c r="I341">
        <v>8</v>
      </c>
      <c r="J341">
        <v>2</v>
      </c>
      <c r="K341">
        <v>8</v>
      </c>
      <c r="L341">
        <v>2</v>
      </c>
      <c r="M341">
        <v>4</v>
      </c>
      <c r="N341">
        <v>0</v>
      </c>
      <c r="O341">
        <v>2</v>
      </c>
      <c r="P341" t="s">
        <v>24</v>
      </c>
      <c r="Q341" t="s">
        <v>25</v>
      </c>
      <c r="R341" t="s">
        <v>48</v>
      </c>
      <c r="S341" t="s">
        <v>29</v>
      </c>
      <c r="T341" t="s">
        <v>43</v>
      </c>
      <c r="U341" t="s">
        <v>37</v>
      </c>
      <c r="V341" t="s">
        <v>23</v>
      </c>
      <c r="W341" t="s">
        <v>30</v>
      </c>
    </row>
    <row r="342" spans="1:23" x14ac:dyDescent="0.3">
      <c r="A342">
        <v>28</v>
      </c>
      <c r="B342">
        <v>19</v>
      </c>
      <c r="C342">
        <v>4</v>
      </c>
      <c r="D342">
        <v>1</v>
      </c>
      <c r="E342">
        <v>341</v>
      </c>
      <c r="F342">
        <v>2</v>
      </c>
      <c r="G342">
        <v>32040</v>
      </c>
      <c r="H342">
        <v>16</v>
      </c>
      <c r="I342">
        <v>8</v>
      </c>
      <c r="J342">
        <v>1</v>
      </c>
      <c r="K342">
        <v>5</v>
      </c>
      <c r="L342">
        <v>4</v>
      </c>
      <c r="M342">
        <v>2</v>
      </c>
      <c r="N342">
        <v>2</v>
      </c>
      <c r="O342">
        <v>1</v>
      </c>
      <c r="P342" t="s">
        <v>24</v>
      </c>
      <c r="Q342" t="s">
        <v>33</v>
      </c>
      <c r="R342" t="s">
        <v>41</v>
      </c>
      <c r="S342" t="s">
        <v>35</v>
      </c>
      <c r="T342" t="s">
        <v>38</v>
      </c>
      <c r="U342" t="s">
        <v>27</v>
      </c>
      <c r="V342" t="s">
        <v>31</v>
      </c>
      <c r="W342" t="s">
        <v>30</v>
      </c>
    </row>
    <row r="343" spans="1:23" x14ac:dyDescent="0.3">
      <c r="A343">
        <v>36</v>
      </c>
      <c r="B343">
        <v>2</v>
      </c>
      <c r="C343">
        <v>3</v>
      </c>
      <c r="D343">
        <v>1</v>
      </c>
      <c r="E343">
        <v>342</v>
      </c>
      <c r="F343">
        <v>2</v>
      </c>
      <c r="G343">
        <v>27200</v>
      </c>
      <c r="H343">
        <v>14</v>
      </c>
      <c r="I343">
        <v>8</v>
      </c>
      <c r="J343">
        <v>1</v>
      </c>
      <c r="K343">
        <v>8</v>
      </c>
      <c r="L343">
        <v>3</v>
      </c>
      <c r="M343">
        <v>5</v>
      </c>
      <c r="N343">
        <v>0</v>
      </c>
      <c r="O343">
        <v>4</v>
      </c>
      <c r="P343" t="s">
        <v>24</v>
      </c>
      <c r="Q343" t="s">
        <v>33</v>
      </c>
      <c r="R343" t="s">
        <v>26</v>
      </c>
      <c r="S343" t="s">
        <v>29</v>
      </c>
      <c r="T343" t="s">
        <v>28</v>
      </c>
      <c r="U343" t="s">
        <v>37</v>
      </c>
      <c r="V343" t="s">
        <v>23</v>
      </c>
      <c r="W343" t="s">
        <v>30</v>
      </c>
    </row>
    <row r="344" spans="1:23" x14ac:dyDescent="0.3">
      <c r="A344">
        <v>32</v>
      </c>
      <c r="B344">
        <v>3</v>
      </c>
      <c r="C344">
        <v>1</v>
      </c>
      <c r="D344">
        <v>1</v>
      </c>
      <c r="E344">
        <v>343</v>
      </c>
      <c r="F344">
        <v>2</v>
      </c>
      <c r="G344">
        <v>171810</v>
      </c>
      <c r="H344">
        <v>14</v>
      </c>
      <c r="I344">
        <v>8</v>
      </c>
      <c r="J344">
        <v>0</v>
      </c>
      <c r="K344">
        <v>14</v>
      </c>
      <c r="L344">
        <v>2</v>
      </c>
      <c r="M344">
        <v>14</v>
      </c>
      <c r="N344">
        <v>6</v>
      </c>
      <c r="O344">
        <v>8</v>
      </c>
      <c r="P344" t="s">
        <v>24</v>
      </c>
      <c r="Q344" t="s">
        <v>33</v>
      </c>
      <c r="R344" t="s">
        <v>41</v>
      </c>
      <c r="S344" t="s">
        <v>29</v>
      </c>
      <c r="T344" t="s">
        <v>45</v>
      </c>
      <c r="U344" t="s">
        <v>37</v>
      </c>
      <c r="V344" t="s">
        <v>23</v>
      </c>
      <c r="W344" t="s">
        <v>30</v>
      </c>
    </row>
    <row r="345" spans="1:23" x14ac:dyDescent="0.3">
      <c r="A345">
        <v>40</v>
      </c>
      <c r="B345">
        <v>9</v>
      </c>
      <c r="C345">
        <v>3</v>
      </c>
      <c r="D345">
        <v>1</v>
      </c>
      <c r="E345">
        <v>344</v>
      </c>
      <c r="F345">
        <v>3</v>
      </c>
      <c r="G345">
        <v>22380</v>
      </c>
      <c r="H345">
        <v>14</v>
      </c>
      <c r="I345">
        <v>8</v>
      </c>
      <c r="J345">
        <v>0</v>
      </c>
      <c r="K345">
        <v>10</v>
      </c>
      <c r="L345">
        <v>3</v>
      </c>
      <c r="M345">
        <v>1</v>
      </c>
      <c r="N345">
        <v>0</v>
      </c>
      <c r="O345">
        <v>0</v>
      </c>
      <c r="P345" t="s">
        <v>32</v>
      </c>
      <c r="Q345" t="s">
        <v>25</v>
      </c>
      <c r="R345" t="s">
        <v>48</v>
      </c>
      <c r="S345" t="s">
        <v>35</v>
      </c>
      <c r="T345" t="s">
        <v>45</v>
      </c>
      <c r="U345" t="s">
        <v>37</v>
      </c>
      <c r="V345" t="s">
        <v>23</v>
      </c>
      <c r="W345" t="s">
        <v>30</v>
      </c>
    </row>
    <row r="346" spans="1:23" x14ac:dyDescent="0.3">
      <c r="A346">
        <v>30</v>
      </c>
      <c r="B346">
        <v>7</v>
      </c>
      <c r="C346">
        <v>3</v>
      </c>
      <c r="D346">
        <v>1</v>
      </c>
      <c r="E346">
        <v>345</v>
      </c>
      <c r="F346">
        <v>2</v>
      </c>
      <c r="G346">
        <v>14830</v>
      </c>
      <c r="H346">
        <v>13</v>
      </c>
      <c r="I346">
        <v>8</v>
      </c>
      <c r="J346">
        <v>0</v>
      </c>
      <c r="K346">
        <v>12</v>
      </c>
      <c r="L346">
        <v>3</v>
      </c>
      <c r="M346">
        <v>0</v>
      </c>
      <c r="N346">
        <v>0</v>
      </c>
      <c r="O346">
        <v>0</v>
      </c>
      <c r="P346" t="s">
        <v>24</v>
      </c>
      <c r="Q346" t="s">
        <v>33</v>
      </c>
      <c r="R346" t="s">
        <v>49</v>
      </c>
      <c r="S346" t="s">
        <v>35</v>
      </c>
      <c r="T346" t="s">
        <v>42</v>
      </c>
      <c r="U346" t="s">
        <v>37</v>
      </c>
      <c r="V346" t="s">
        <v>23</v>
      </c>
      <c r="W346" t="s">
        <v>30</v>
      </c>
    </row>
    <row r="347" spans="1:23" x14ac:dyDescent="0.3">
      <c r="A347">
        <v>45</v>
      </c>
      <c r="B347">
        <v>10</v>
      </c>
      <c r="C347">
        <v>4</v>
      </c>
      <c r="D347">
        <v>1</v>
      </c>
      <c r="E347">
        <v>346</v>
      </c>
      <c r="F347">
        <v>1</v>
      </c>
      <c r="G347">
        <v>56050</v>
      </c>
      <c r="H347">
        <v>12</v>
      </c>
      <c r="I347">
        <v>8</v>
      </c>
      <c r="J347">
        <v>2</v>
      </c>
      <c r="K347">
        <v>1</v>
      </c>
      <c r="L347">
        <v>2</v>
      </c>
      <c r="M347">
        <v>1</v>
      </c>
      <c r="N347">
        <v>0</v>
      </c>
      <c r="O347">
        <v>0</v>
      </c>
      <c r="P347" t="s">
        <v>24</v>
      </c>
      <c r="Q347" t="s">
        <v>33</v>
      </c>
      <c r="R347" t="s">
        <v>26</v>
      </c>
      <c r="S347" t="s">
        <v>35</v>
      </c>
      <c r="T347" t="s">
        <v>42</v>
      </c>
      <c r="U347" t="s">
        <v>37</v>
      </c>
      <c r="V347" t="s">
        <v>23</v>
      </c>
      <c r="W347" t="s">
        <v>30</v>
      </c>
    </row>
    <row r="348" spans="1:23" x14ac:dyDescent="0.3">
      <c r="A348">
        <v>42</v>
      </c>
      <c r="B348">
        <v>20</v>
      </c>
      <c r="C348">
        <v>2</v>
      </c>
      <c r="D348">
        <v>1</v>
      </c>
      <c r="E348">
        <v>347</v>
      </c>
      <c r="F348">
        <v>2</v>
      </c>
      <c r="G348">
        <v>72950</v>
      </c>
      <c r="H348">
        <v>15</v>
      </c>
      <c r="I348">
        <v>8</v>
      </c>
      <c r="J348">
        <v>0</v>
      </c>
      <c r="K348">
        <v>10</v>
      </c>
      <c r="L348">
        <v>3</v>
      </c>
      <c r="M348">
        <v>9</v>
      </c>
      <c r="N348">
        <v>7</v>
      </c>
      <c r="O348">
        <v>8</v>
      </c>
      <c r="P348" t="s">
        <v>24</v>
      </c>
      <c r="Q348" t="s">
        <v>33</v>
      </c>
      <c r="R348" t="s">
        <v>41</v>
      </c>
      <c r="S348" t="s">
        <v>29</v>
      </c>
      <c r="T348" t="s">
        <v>46</v>
      </c>
      <c r="U348" t="s">
        <v>37</v>
      </c>
      <c r="V348" t="s">
        <v>23</v>
      </c>
      <c r="W348" t="s">
        <v>30</v>
      </c>
    </row>
    <row r="349" spans="1:23" x14ac:dyDescent="0.3">
      <c r="A349">
        <v>38</v>
      </c>
      <c r="B349">
        <v>4</v>
      </c>
      <c r="C349">
        <v>3</v>
      </c>
      <c r="D349">
        <v>1</v>
      </c>
      <c r="E349">
        <v>348</v>
      </c>
      <c r="F349">
        <v>2</v>
      </c>
      <c r="G349">
        <v>23060</v>
      </c>
      <c r="H349">
        <v>19</v>
      </c>
      <c r="I349">
        <v>8</v>
      </c>
      <c r="J349">
        <v>1</v>
      </c>
      <c r="K349">
        <v>13</v>
      </c>
      <c r="L349">
        <v>5</v>
      </c>
      <c r="M349">
        <v>4</v>
      </c>
      <c r="N349">
        <v>1</v>
      </c>
      <c r="O349">
        <v>2</v>
      </c>
      <c r="P349" t="s">
        <v>32</v>
      </c>
      <c r="Q349" t="s">
        <v>25</v>
      </c>
      <c r="R349" t="s">
        <v>41</v>
      </c>
      <c r="S349" t="s">
        <v>44</v>
      </c>
      <c r="T349" t="s">
        <v>34</v>
      </c>
      <c r="U349" t="s">
        <v>37</v>
      </c>
      <c r="V349" t="s">
        <v>23</v>
      </c>
      <c r="W349" t="s">
        <v>30</v>
      </c>
    </row>
    <row r="350" spans="1:23" x14ac:dyDescent="0.3">
      <c r="A350">
        <v>34</v>
      </c>
      <c r="B350">
        <v>7</v>
      </c>
      <c r="C350">
        <v>4</v>
      </c>
      <c r="D350">
        <v>1</v>
      </c>
      <c r="E350">
        <v>349</v>
      </c>
      <c r="F350">
        <v>3</v>
      </c>
      <c r="G350">
        <v>23480</v>
      </c>
      <c r="H350">
        <v>14</v>
      </c>
      <c r="I350">
        <v>8</v>
      </c>
      <c r="J350">
        <v>1</v>
      </c>
      <c r="K350">
        <v>6</v>
      </c>
      <c r="L350">
        <v>3</v>
      </c>
      <c r="M350">
        <v>5</v>
      </c>
      <c r="N350">
        <v>1</v>
      </c>
      <c r="O350">
        <v>3</v>
      </c>
      <c r="P350" t="s">
        <v>32</v>
      </c>
      <c r="Q350" t="s">
        <v>33</v>
      </c>
      <c r="R350" t="s">
        <v>26</v>
      </c>
      <c r="S350" t="s">
        <v>35</v>
      </c>
      <c r="T350" t="s">
        <v>43</v>
      </c>
      <c r="U350" t="s">
        <v>37</v>
      </c>
      <c r="V350" t="s">
        <v>23</v>
      </c>
      <c r="W350" t="s">
        <v>30</v>
      </c>
    </row>
    <row r="351" spans="1:23" x14ac:dyDescent="0.3">
      <c r="A351">
        <v>49</v>
      </c>
      <c r="B351">
        <v>7</v>
      </c>
      <c r="C351">
        <v>2</v>
      </c>
      <c r="D351">
        <v>1</v>
      </c>
      <c r="E351">
        <v>350</v>
      </c>
      <c r="F351">
        <v>2</v>
      </c>
      <c r="G351">
        <v>89980</v>
      </c>
      <c r="H351">
        <v>14</v>
      </c>
      <c r="I351">
        <v>8</v>
      </c>
      <c r="J351">
        <v>2</v>
      </c>
      <c r="K351">
        <v>9</v>
      </c>
      <c r="L351">
        <v>2</v>
      </c>
      <c r="M351">
        <v>9</v>
      </c>
      <c r="N351">
        <v>7</v>
      </c>
      <c r="O351">
        <v>7</v>
      </c>
      <c r="P351" t="s">
        <v>24</v>
      </c>
      <c r="Q351" t="s">
        <v>25</v>
      </c>
      <c r="R351" t="s">
        <v>26</v>
      </c>
      <c r="S351" t="s">
        <v>29</v>
      </c>
      <c r="T351" t="s">
        <v>28</v>
      </c>
      <c r="U351" t="s">
        <v>27</v>
      </c>
      <c r="V351" t="s">
        <v>31</v>
      </c>
      <c r="W351" t="s">
        <v>30</v>
      </c>
    </row>
    <row r="352" spans="1:23" x14ac:dyDescent="0.3">
      <c r="A352">
        <v>55</v>
      </c>
      <c r="B352">
        <v>16</v>
      </c>
      <c r="C352">
        <v>3</v>
      </c>
      <c r="D352">
        <v>1</v>
      </c>
      <c r="E352">
        <v>351</v>
      </c>
      <c r="F352">
        <v>4</v>
      </c>
      <c r="G352">
        <v>43190</v>
      </c>
      <c r="H352">
        <v>11</v>
      </c>
      <c r="I352">
        <v>8</v>
      </c>
      <c r="J352">
        <v>0</v>
      </c>
      <c r="K352">
        <v>12</v>
      </c>
      <c r="L352">
        <v>3</v>
      </c>
      <c r="M352">
        <v>9</v>
      </c>
      <c r="N352">
        <v>7</v>
      </c>
      <c r="O352">
        <v>3</v>
      </c>
      <c r="P352" t="s">
        <v>24</v>
      </c>
      <c r="Q352" t="s">
        <v>40</v>
      </c>
      <c r="R352" t="s">
        <v>49</v>
      </c>
      <c r="S352" t="s">
        <v>35</v>
      </c>
      <c r="T352" t="s">
        <v>45</v>
      </c>
      <c r="U352" t="s">
        <v>37</v>
      </c>
      <c r="V352" t="s">
        <v>31</v>
      </c>
      <c r="W352" t="s">
        <v>30</v>
      </c>
    </row>
    <row r="353" spans="1:23" x14ac:dyDescent="0.3">
      <c r="A353">
        <v>43</v>
      </c>
      <c r="B353">
        <v>25</v>
      </c>
      <c r="C353">
        <v>2</v>
      </c>
      <c r="D353">
        <v>1</v>
      </c>
      <c r="E353">
        <v>352</v>
      </c>
      <c r="F353">
        <v>2</v>
      </c>
      <c r="G353">
        <v>61320</v>
      </c>
      <c r="H353">
        <v>13</v>
      </c>
      <c r="I353">
        <v>8</v>
      </c>
      <c r="J353">
        <v>0</v>
      </c>
      <c r="K353">
        <v>22</v>
      </c>
      <c r="L353">
        <v>3</v>
      </c>
      <c r="M353">
        <v>4</v>
      </c>
      <c r="N353">
        <v>1</v>
      </c>
      <c r="O353">
        <v>0</v>
      </c>
      <c r="P353" t="s">
        <v>24</v>
      </c>
      <c r="Q353" t="s">
        <v>33</v>
      </c>
      <c r="R353" t="s">
        <v>41</v>
      </c>
      <c r="S353" t="s">
        <v>29</v>
      </c>
      <c r="T353" t="s">
        <v>28</v>
      </c>
      <c r="U353" t="s">
        <v>37</v>
      </c>
      <c r="V353" t="s">
        <v>23</v>
      </c>
      <c r="W353" t="s">
        <v>30</v>
      </c>
    </row>
    <row r="354" spans="1:23" x14ac:dyDescent="0.3">
      <c r="A354">
        <v>27</v>
      </c>
      <c r="B354">
        <v>2</v>
      </c>
      <c r="C354">
        <v>4</v>
      </c>
      <c r="D354">
        <v>1</v>
      </c>
      <c r="E354">
        <v>353</v>
      </c>
      <c r="F354">
        <v>2</v>
      </c>
      <c r="G354">
        <v>33460</v>
      </c>
      <c r="H354">
        <v>21</v>
      </c>
      <c r="I354">
        <v>8</v>
      </c>
      <c r="J354">
        <v>1</v>
      </c>
      <c r="K354">
        <v>9</v>
      </c>
      <c r="L354">
        <v>2</v>
      </c>
      <c r="M354">
        <v>9</v>
      </c>
      <c r="N354">
        <v>0</v>
      </c>
      <c r="O354">
        <v>8</v>
      </c>
      <c r="P354" t="s">
        <v>24</v>
      </c>
      <c r="Q354" t="s">
        <v>25</v>
      </c>
      <c r="R354" t="s">
        <v>41</v>
      </c>
      <c r="S354" t="s">
        <v>44</v>
      </c>
      <c r="T354" t="s">
        <v>47</v>
      </c>
      <c r="U354" t="s">
        <v>37</v>
      </c>
      <c r="V354" t="s">
        <v>23</v>
      </c>
      <c r="W354" t="s">
        <v>30</v>
      </c>
    </row>
    <row r="355" spans="1:23" x14ac:dyDescent="0.3">
      <c r="A355">
        <v>35</v>
      </c>
      <c r="B355">
        <v>1</v>
      </c>
      <c r="C355">
        <v>3</v>
      </c>
      <c r="D355">
        <v>1</v>
      </c>
      <c r="E355">
        <v>354</v>
      </c>
      <c r="F355">
        <v>1</v>
      </c>
      <c r="G355">
        <v>108550</v>
      </c>
      <c r="H355">
        <v>13</v>
      </c>
      <c r="I355">
        <v>8</v>
      </c>
      <c r="J355">
        <v>1</v>
      </c>
      <c r="K355">
        <v>17</v>
      </c>
      <c r="L355">
        <v>2</v>
      </c>
      <c r="M355">
        <v>8</v>
      </c>
      <c r="N355">
        <v>1</v>
      </c>
      <c r="O355">
        <v>6</v>
      </c>
      <c r="P355" t="s">
        <v>24</v>
      </c>
      <c r="Q355" t="s">
        <v>33</v>
      </c>
      <c r="R355" t="s">
        <v>41</v>
      </c>
      <c r="S355" t="s">
        <v>35</v>
      </c>
      <c r="T355" t="s">
        <v>42</v>
      </c>
      <c r="U355" t="s">
        <v>37</v>
      </c>
      <c r="V355" t="s">
        <v>23</v>
      </c>
      <c r="W355" t="s">
        <v>30</v>
      </c>
    </row>
    <row r="356" spans="1:23" x14ac:dyDescent="0.3">
      <c r="A356">
        <v>28</v>
      </c>
      <c r="B356">
        <v>1</v>
      </c>
      <c r="C356">
        <v>2</v>
      </c>
      <c r="D356">
        <v>1</v>
      </c>
      <c r="E356">
        <v>355</v>
      </c>
      <c r="F356">
        <v>1</v>
      </c>
      <c r="G356">
        <v>22310</v>
      </c>
      <c r="H356">
        <v>12</v>
      </c>
      <c r="I356">
        <v>8</v>
      </c>
      <c r="J356">
        <v>0</v>
      </c>
      <c r="K356">
        <v>8</v>
      </c>
      <c r="L356">
        <v>3</v>
      </c>
      <c r="M356">
        <v>8</v>
      </c>
      <c r="N356">
        <v>7</v>
      </c>
      <c r="O356">
        <v>5</v>
      </c>
      <c r="P356" t="s">
        <v>24</v>
      </c>
      <c r="Q356" t="s">
        <v>25</v>
      </c>
      <c r="R356" t="s">
        <v>49</v>
      </c>
      <c r="S356" t="s">
        <v>29</v>
      </c>
      <c r="T356" t="s">
        <v>38</v>
      </c>
      <c r="U356" t="s">
        <v>27</v>
      </c>
      <c r="V356" t="s">
        <v>23</v>
      </c>
      <c r="W356" t="s">
        <v>30</v>
      </c>
    </row>
    <row r="357" spans="1:23" x14ac:dyDescent="0.3">
      <c r="A357">
        <v>34</v>
      </c>
      <c r="B357">
        <v>2</v>
      </c>
      <c r="C357">
        <v>5</v>
      </c>
      <c r="D357">
        <v>1</v>
      </c>
      <c r="E357">
        <v>356</v>
      </c>
      <c r="F357">
        <v>4</v>
      </c>
      <c r="G357">
        <v>23230</v>
      </c>
      <c r="H357">
        <v>17</v>
      </c>
      <c r="I357">
        <v>8</v>
      </c>
      <c r="J357">
        <v>0</v>
      </c>
      <c r="K357">
        <v>4</v>
      </c>
      <c r="L357">
        <v>2</v>
      </c>
      <c r="M357">
        <v>3</v>
      </c>
      <c r="N357">
        <v>0</v>
      </c>
      <c r="O357">
        <v>2</v>
      </c>
      <c r="P357" t="s">
        <v>24</v>
      </c>
      <c r="Q357" t="s">
        <v>25</v>
      </c>
      <c r="R357" t="s">
        <v>26</v>
      </c>
      <c r="S357" t="s">
        <v>29</v>
      </c>
      <c r="T357" t="s">
        <v>34</v>
      </c>
      <c r="U357" t="s">
        <v>37</v>
      </c>
      <c r="V357" t="s">
        <v>23</v>
      </c>
      <c r="W357" t="s">
        <v>30</v>
      </c>
    </row>
    <row r="358" spans="1:23" x14ac:dyDescent="0.3">
      <c r="A358">
        <v>26</v>
      </c>
      <c r="B358">
        <v>22</v>
      </c>
      <c r="C358">
        <v>4</v>
      </c>
      <c r="D358">
        <v>1</v>
      </c>
      <c r="E358">
        <v>357</v>
      </c>
      <c r="F358">
        <v>1</v>
      </c>
      <c r="G358">
        <v>20240</v>
      </c>
      <c r="H358">
        <v>23</v>
      </c>
      <c r="I358">
        <v>8</v>
      </c>
      <c r="J358">
        <v>0</v>
      </c>
      <c r="K358">
        <v>8</v>
      </c>
      <c r="L358">
        <v>2</v>
      </c>
      <c r="M358">
        <v>8</v>
      </c>
      <c r="N358">
        <v>1</v>
      </c>
      <c r="O358">
        <v>7</v>
      </c>
      <c r="P358" t="s">
        <v>32</v>
      </c>
      <c r="Q358" t="s">
        <v>33</v>
      </c>
      <c r="R358" t="s">
        <v>36</v>
      </c>
      <c r="S358" t="s">
        <v>29</v>
      </c>
      <c r="T358" t="s">
        <v>38</v>
      </c>
      <c r="U358" t="s">
        <v>27</v>
      </c>
      <c r="V358" t="s">
        <v>31</v>
      </c>
      <c r="W358" t="s">
        <v>30</v>
      </c>
    </row>
    <row r="359" spans="1:23" x14ac:dyDescent="0.3">
      <c r="A359">
        <v>27</v>
      </c>
      <c r="B359">
        <v>1</v>
      </c>
      <c r="C359">
        <v>3</v>
      </c>
      <c r="D359">
        <v>1</v>
      </c>
      <c r="E359">
        <v>358</v>
      </c>
      <c r="F359">
        <v>1</v>
      </c>
      <c r="G359">
        <v>27130</v>
      </c>
      <c r="H359">
        <v>11</v>
      </c>
      <c r="I359">
        <v>8</v>
      </c>
      <c r="J359">
        <v>0</v>
      </c>
      <c r="K359">
        <v>0</v>
      </c>
      <c r="L359">
        <v>2</v>
      </c>
      <c r="M359">
        <v>0</v>
      </c>
      <c r="N359">
        <v>0</v>
      </c>
      <c r="O359">
        <v>0</v>
      </c>
      <c r="P359" t="s">
        <v>39</v>
      </c>
      <c r="Q359" t="s">
        <v>25</v>
      </c>
      <c r="R359" t="s">
        <v>49</v>
      </c>
      <c r="S359" t="s">
        <v>29</v>
      </c>
      <c r="T359" t="s">
        <v>38</v>
      </c>
      <c r="U359" t="s">
        <v>27</v>
      </c>
      <c r="V359" t="s">
        <v>23</v>
      </c>
      <c r="W359" t="s">
        <v>30</v>
      </c>
    </row>
    <row r="360" spans="1:23" x14ac:dyDescent="0.3">
      <c r="A360">
        <v>51</v>
      </c>
      <c r="B360">
        <v>16</v>
      </c>
      <c r="C360">
        <v>3</v>
      </c>
      <c r="D360">
        <v>1</v>
      </c>
      <c r="E360">
        <v>359</v>
      </c>
      <c r="F360">
        <v>3</v>
      </c>
      <c r="G360">
        <v>94390</v>
      </c>
      <c r="H360">
        <v>15</v>
      </c>
      <c r="I360">
        <v>8</v>
      </c>
      <c r="J360">
        <v>3</v>
      </c>
      <c r="K360">
        <v>29</v>
      </c>
      <c r="L360">
        <v>0</v>
      </c>
      <c r="M360">
        <v>20</v>
      </c>
      <c r="N360">
        <v>4</v>
      </c>
      <c r="O360">
        <v>17</v>
      </c>
      <c r="P360" t="s">
        <v>24</v>
      </c>
      <c r="Q360" t="s">
        <v>25</v>
      </c>
      <c r="R360" t="s">
        <v>41</v>
      </c>
      <c r="S360" t="s">
        <v>29</v>
      </c>
      <c r="T360" t="s">
        <v>34</v>
      </c>
      <c r="U360" t="s">
        <v>37</v>
      </c>
      <c r="V360" t="s">
        <v>23</v>
      </c>
      <c r="W360" t="s">
        <v>30</v>
      </c>
    </row>
    <row r="361" spans="1:23" x14ac:dyDescent="0.3">
      <c r="A361">
        <v>44</v>
      </c>
      <c r="B361">
        <v>24</v>
      </c>
      <c r="C361">
        <v>5</v>
      </c>
      <c r="D361">
        <v>1</v>
      </c>
      <c r="E361">
        <v>360</v>
      </c>
      <c r="F361">
        <v>1</v>
      </c>
      <c r="G361">
        <v>25660</v>
      </c>
      <c r="H361">
        <v>11</v>
      </c>
      <c r="I361">
        <v>8</v>
      </c>
      <c r="J361">
        <v>1</v>
      </c>
      <c r="K361">
        <v>10</v>
      </c>
      <c r="L361">
        <v>3</v>
      </c>
      <c r="M361">
        <v>5</v>
      </c>
      <c r="N361">
        <v>2</v>
      </c>
      <c r="O361">
        <v>3</v>
      </c>
      <c r="P361" t="s">
        <v>24</v>
      </c>
      <c r="Q361" t="s">
        <v>25</v>
      </c>
      <c r="R361" t="s">
        <v>41</v>
      </c>
      <c r="S361" t="s">
        <v>35</v>
      </c>
      <c r="T361" t="s">
        <v>38</v>
      </c>
      <c r="U361" t="s">
        <v>27</v>
      </c>
      <c r="V361" t="s">
        <v>23</v>
      </c>
      <c r="W361" t="s">
        <v>30</v>
      </c>
    </row>
    <row r="362" spans="1:23" x14ac:dyDescent="0.3">
      <c r="A362">
        <v>25</v>
      </c>
      <c r="B362">
        <v>17</v>
      </c>
      <c r="C362">
        <v>3</v>
      </c>
      <c r="D362">
        <v>1</v>
      </c>
      <c r="E362">
        <v>361</v>
      </c>
      <c r="F362">
        <v>1</v>
      </c>
      <c r="G362">
        <v>199260</v>
      </c>
      <c r="H362">
        <v>11</v>
      </c>
      <c r="I362">
        <v>8</v>
      </c>
      <c r="J362">
        <v>3</v>
      </c>
      <c r="K362">
        <v>6</v>
      </c>
      <c r="L362">
        <v>5</v>
      </c>
      <c r="M362">
        <v>4</v>
      </c>
      <c r="N362">
        <v>0</v>
      </c>
      <c r="O362">
        <v>1</v>
      </c>
      <c r="P362" t="s">
        <v>24</v>
      </c>
      <c r="Q362" t="s">
        <v>33</v>
      </c>
      <c r="R362" t="s">
        <v>41</v>
      </c>
      <c r="S362" t="s">
        <v>35</v>
      </c>
      <c r="T362" t="s">
        <v>43</v>
      </c>
      <c r="U362" t="s">
        <v>37</v>
      </c>
      <c r="V362" t="s">
        <v>23</v>
      </c>
      <c r="W362" t="s">
        <v>30</v>
      </c>
    </row>
    <row r="363" spans="1:23" x14ac:dyDescent="0.3">
      <c r="A363">
        <v>33</v>
      </c>
      <c r="B363">
        <v>8</v>
      </c>
      <c r="C363">
        <v>4</v>
      </c>
      <c r="D363">
        <v>1</v>
      </c>
      <c r="E363">
        <v>362</v>
      </c>
      <c r="F363">
        <v>3</v>
      </c>
      <c r="G363">
        <v>24510</v>
      </c>
      <c r="H363">
        <v>13</v>
      </c>
      <c r="I363">
        <v>8</v>
      </c>
      <c r="J363">
        <v>1</v>
      </c>
      <c r="K363">
        <v>9</v>
      </c>
      <c r="L363">
        <v>3</v>
      </c>
      <c r="M363">
        <v>9</v>
      </c>
      <c r="N363">
        <v>0</v>
      </c>
      <c r="O363">
        <v>8</v>
      </c>
      <c r="P363" t="s">
        <v>24</v>
      </c>
      <c r="Q363" t="s">
        <v>33</v>
      </c>
      <c r="R363" t="s">
        <v>26</v>
      </c>
      <c r="S363" t="s">
        <v>44</v>
      </c>
      <c r="T363" t="s">
        <v>43</v>
      </c>
      <c r="U363" t="s">
        <v>37</v>
      </c>
      <c r="V363" t="s">
        <v>23</v>
      </c>
      <c r="W363" t="s">
        <v>30</v>
      </c>
    </row>
    <row r="364" spans="1:23" x14ac:dyDescent="0.3">
      <c r="A364">
        <v>35</v>
      </c>
      <c r="B364">
        <v>6</v>
      </c>
      <c r="C364">
        <v>4</v>
      </c>
      <c r="D364">
        <v>1</v>
      </c>
      <c r="E364">
        <v>363</v>
      </c>
      <c r="F364">
        <v>2</v>
      </c>
      <c r="G364">
        <v>94190</v>
      </c>
      <c r="H364">
        <v>24</v>
      </c>
      <c r="I364">
        <v>8</v>
      </c>
      <c r="J364">
        <v>1</v>
      </c>
      <c r="K364">
        <v>6</v>
      </c>
      <c r="L364">
        <v>5</v>
      </c>
      <c r="M364">
        <v>6</v>
      </c>
      <c r="N364">
        <v>1</v>
      </c>
      <c r="O364">
        <v>1</v>
      </c>
      <c r="P364" t="s">
        <v>24</v>
      </c>
      <c r="Q364" t="s">
        <v>25</v>
      </c>
      <c r="R364" t="s">
        <v>41</v>
      </c>
      <c r="S364" t="s">
        <v>35</v>
      </c>
      <c r="T364" t="s">
        <v>47</v>
      </c>
      <c r="U364" t="s">
        <v>27</v>
      </c>
      <c r="V364" t="s">
        <v>23</v>
      </c>
      <c r="W364" t="s">
        <v>30</v>
      </c>
    </row>
    <row r="365" spans="1:23" x14ac:dyDescent="0.3">
      <c r="A365">
        <v>36</v>
      </c>
      <c r="B365">
        <v>10</v>
      </c>
      <c r="C365">
        <v>4</v>
      </c>
      <c r="D365">
        <v>1</v>
      </c>
      <c r="E365">
        <v>364</v>
      </c>
      <c r="F365">
        <v>3</v>
      </c>
      <c r="G365">
        <v>86860</v>
      </c>
      <c r="H365">
        <v>13</v>
      </c>
      <c r="I365">
        <v>8</v>
      </c>
      <c r="J365">
        <v>0</v>
      </c>
      <c r="K365">
        <v>18</v>
      </c>
      <c r="L365">
        <v>2</v>
      </c>
      <c r="M365">
        <v>18</v>
      </c>
      <c r="N365">
        <v>4</v>
      </c>
      <c r="O365">
        <v>11</v>
      </c>
      <c r="P365" t="s">
        <v>24</v>
      </c>
      <c r="Q365" t="s">
        <v>25</v>
      </c>
      <c r="R365" t="s">
        <v>48</v>
      </c>
      <c r="S365" t="s">
        <v>29</v>
      </c>
      <c r="T365" t="s">
        <v>47</v>
      </c>
      <c r="U365" t="s">
        <v>37</v>
      </c>
      <c r="V365" t="s">
        <v>23</v>
      </c>
      <c r="W365" t="s">
        <v>30</v>
      </c>
    </row>
    <row r="366" spans="1:23" x14ac:dyDescent="0.3">
      <c r="A366">
        <v>32</v>
      </c>
      <c r="B366">
        <v>3</v>
      </c>
      <c r="C366">
        <v>4</v>
      </c>
      <c r="D366">
        <v>1</v>
      </c>
      <c r="E366">
        <v>365</v>
      </c>
      <c r="F366">
        <v>4</v>
      </c>
      <c r="G366">
        <v>30380</v>
      </c>
      <c r="H366">
        <v>20</v>
      </c>
      <c r="I366">
        <v>8</v>
      </c>
      <c r="J366">
        <v>0</v>
      </c>
      <c r="K366">
        <v>8</v>
      </c>
      <c r="L366">
        <v>3</v>
      </c>
      <c r="M366">
        <v>5</v>
      </c>
      <c r="N366">
        <v>0</v>
      </c>
      <c r="O366">
        <v>3</v>
      </c>
      <c r="P366" t="s">
        <v>24</v>
      </c>
      <c r="Q366" t="s">
        <v>33</v>
      </c>
      <c r="R366" t="s">
        <v>41</v>
      </c>
      <c r="S366" t="s">
        <v>44</v>
      </c>
      <c r="T366" t="s">
        <v>38</v>
      </c>
      <c r="U366" t="s">
        <v>27</v>
      </c>
      <c r="V366" t="s">
        <v>23</v>
      </c>
      <c r="W366" t="s">
        <v>30</v>
      </c>
    </row>
    <row r="367" spans="1:23" x14ac:dyDescent="0.3">
      <c r="A367">
        <v>30</v>
      </c>
      <c r="B367">
        <v>4</v>
      </c>
      <c r="C367">
        <v>5</v>
      </c>
      <c r="D367">
        <v>1</v>
      </c>
      <c r="E367">
        <v>366</v>
      </c>
      <c r="F367">
        <v>5</v>
      </c>
      <c r="G367">
        <v>30580</v>
      </c>
      <c r="H367">
        <v>14</v>
      </c>
      <c r="I367">
        <v>8</v>
      </c>
      <c r="J367">
        <v>1</v>
      </c>
      <c r="K367">
        <v>10</v>
      </c>
      <c r="L367">
        <v>2</v>
      </c>
      <c r="M367">
        <v>5</v>
      </c>
      <c r="N367">
        <v>0</v>
      </c>
      <c r="O367">
        <v>3</v>
      </c>
      <c r="P367" t="s">
        <v>32</v>
      </c>
      <c r="Q367" t="s">
        <v>33</v>
      </c>
      <c r="R367" t="s">
        <v>41</v>
      </c>
      <c r="S367" t="s">
        <v>44</v>
      </c>
      <c r="T367" t="s">
        <v>46</v>
      </c>
      <c r="U367" t="s">
        <v>37</v>
      </c>
      <c r="V367" t="s">
        <v>23</v>
      </c>
      <c r="W367" t="s">
        <v>30</v>
      </c>
    </row>
    <row r="368" spans="1:23" x14ac:dyDescent="0.3">
      <c r="A368">
        <v>53</v>
      </c>
      <c r="B368">
        <v>6</v>
      </c>
      <c r="C368">
        <v>3</v>
      </c>
      <c r="D368">
        <v>1</v>
      </c>
      <c r="E368">
        <v>367</v>
      </c>
      <c r="F368">
        <v>4</v>
      </c>
      <c r="G368">
        <v>23250</v>
      </c>
      <c r="H368">
        <v>18</v>
      </c>
      <c r="I368">
        <v>8</v>
      </c>
      <c r="J368">
        <v>1</v>
      </c>
      <c r="K368">
        <v>35</v>
      </c>
      <c r="L368">
        <v>1</v>
      </c>
      <c r="M368">
        <v>5</v>
      </c>
      <c r="N368">
        <v>0</v>
      </c>
      <c r="O368">
        <v>4</v>
      </c>
      <c r="P368" t="s">
        <v>24</v>
      </c>
      <c r="Q368" t="s">
        <v>25</v>
      </c>
      <c r="R368" t="s">
        <v>48</v>
      </c>
      <c r="S368" t="s">
        <v>29</v>
      </c>
      <c r="T368" t="s">
        <v>38</v>
      </c>
      <c r="U368" t="s">
        <v>37</v>
      </c>
      <c r="V368" t="s">
        <v>23</v>
      </c>
      <c r="W368" t="s">
        <v>30</v>
      </c>
    </row>
    <row r="369" spans="1:23" x14ac:dyDescent="0.3">
      <c r="A369">
        <v>45</v>
      </c>
      <c r="B369">
        <v>1</v>
      </c>
      <c r="C369">
        <v>5</v>
      </c>
      <c r="D369">
        <v>1</v>
      </c>
      <c r="E369">
        <v>368</v>
      </c>
      <c r="F369">
        <v>2</v>
      </c>
      <c r="G369">
        <v>20880</v>
      </c>
      <c r="H369">
        <v>15</v>
      </c>
      <c r="I369">
        <v>8</v>
      </c>
      <c r="J369">
        <v>3</v>
      </c>
      <c r="K369">
        <v>18</v>
      </c>
      <c r="L369">
        <v>2</v>
      </c>
      <c r="M369">
        <v>5</v>
      </c>
      <c r="N369">
        <v>0</v>
      </c>
      <c r="O369">
        <v>2</v>
      </c>
      <c r="P369" t="s">
        <v>24</v>
      </c>
      <c r="Q369" t="s">
        <v>33</v>
      </c>
      <c r="R369" t="s">
        <v>49</v>
      </c>
      <c r="S369" t="s">
        <v>44</v>
      </c>
      <c r="T369" t="s">
        <v>28</v>
      </c>
      <c r="U369" t="s">
        <v>37</v>
      </c>
      <c r="V369" t="s">
        <v>23</v>
      </c>
      <c r="W369" t="s">
        <v>30</v>
      </c>
    </row>
    <row r="370" spans="1:23" x14ac:dyDescent="0.3">
      <c r="A370">
        <v>32</v>
      </c>
      <c r="B370">
        <v>10</v>
      </c>
      <c r="C370">
        <v>3</v>
      </c>
      <c r="D370">
        <v>1</v>
      </c>
      <c r="E370">
        <v>369</v>
      </c>
      <c r="F370">
        <v>1</v>
      </c>
      <c r="G370">
        <v>30720</v>
      </c>
      <c r="H370">
        <v>12</v>
      </c>
      <c r="I370">
        <v>8</v>
      </c>
      <c r="J370">
        <v>0</v>
      </c>
      <c r="K370">
        <v>9</v>
      </c>
      <c r="L370">
        <v>4</v>
      </c>
      <c r="M370">
        <v>5</v>
      </c>
      <c r="N370">
        <v>1</v>
      </c>
      <c r="O370">
        <v>3</v>
      </c>
      <c r="P370" t="s">
        <v>24</v>
      </c>
      <c r="Q370" t="s">
        <v>25</v>
      </c>
      <c r="R370" t="s">
        <v>48</v>
      </c>
      <c r="S370" t="s">
        <v>29</v>
      </c>
      <c r="T370" t="s">
        <v>40</v>
      </c>
      <c r="U370" t="s">
        <v>27</v>
      </c>
      <c r="V370" t="s">
        <v>23</v>
      </c>
      <c r="W370" t="s">
        <v>30</v>
      </c>
    </row>
    <row r="371" spans="1:23" x14ac:dyDescent="0.3">
      <c r="A371">
        <v>52</v>
      </c>
      <c r="B371">
        <v>1</v>
      </c>
      <c r="C371">
        <v>1</v>
      </c>
      <c r="D371">
        <v>1</v>
      </c>
      <c r="E371">
        <v>370</v>
      </c>
      <c r="F371">
        <v>2</v>
      </c>
      <c r="G371">
        <v>50060</v>
      </c>
      <c r="H371">
        <v>16</v>
      </c>
      <c r="I371">
        <v>8</v>
      </c>
      <c r="J371">
        <v>1</v>
      </c>
      <c r="K371">
        <v>31</v>
      </c>
      <c r="L371">
        <v>2</v>
      </c>
      <c r="M371">
        <v>9</v>
      </c>
      <c r="N371">
        <v>0</v>
      </c>
      <c r="O371">
        <v>0</v>
      </c>
      <c r="P371" t="s">
        <v>32</v>
      </c>
      <c r="Q371" t="s">
        <v>33</v>
      </c>
      <c r="R371" t="s">
        <v>26</v>
      </c>
      <c r="S371" t="s">
        <v>29</v>
      </c>
      <c r="T371" t="s">
        <v>43</v>
      </c>
      <c r="U371" t="s">
        <v>37</v>
      </c>
      <c r="V371" t="s">
        <v>23</v>
      </c>
      <c r="W371" t="s">
        <v>30</v>
      </c>
    </row>
    <row r="372" spans="1:23" x14ac:dyDescent="0.3">
      <c r="A372">
        <v>37</v>
      </c>
      <c r="B372">
        <v>24</v>
      </c>
      <c r="C372">
        <v>2</v>
      </c>
      <c r="D372">
        <v>1</v>
      </c>
      <c r="E372">
        <v>371</v>
      </c>
      <c r="F372">
        <v>4</v>
      </c>
      <c r="G372">
        <v>42570</v>
      </c>
      <c r="H372">
        <v>15</v>
      </c>
      <c r="I372">
        <v>8</v>
      </c>
      <c r="J372">
        <v>0</v>
      </c>
      <c r="K372">
        <v>9</v>
      </c>
      <c r="L372">
        <v>2</v>
      </c>
      <c r="M372">
        <v>1</v>
      </c>
      <c r="N372">
        <v>0</v>
      </c>
      <c r="O372">
        <v>0</v>
      </c>
      <c r="P372" t="s">
        <v>24</v>
      </c>
      <c r="Q372" t="s">
        <v>25</v>
      </c>
      <c r="R372" t="s">
        <v>26</v>
      </c>
      <c r="S372" t="s">
        <v>44</v>
      </c>
      <c r="T372" t="s">
        <v>43</v>
      </c>
      <c r="U372" t="s">
        <v>27</v>
      </c>
      <c r="V372" t="s">
        <v>23</v>
      </c>
      <c r="W372" t="s">
        <v>30</v>
      </c>
    </row>
    <row r="373" spans="1:23" x14ac:dyDescent="0.3">
      <c r="A373">
        <v>28</v>
      </c>
      <c r="B373">
        <v>21</v>
      </c>
      <c r="C373">
        <v>4</v>
      </c>
      <c r="D373">
        <v>1</v>
      </c>
      <c r="E373">
        <v>372</v>
      </c>
      <c r="F373">
        <v>1</v>
      </c>
      <c r="G373">
        <v>25000</v>
      </c>
      <c r="H373">
        <v>16</v>
      </c>
      <c r="I373">
        <v>8</v>
      </c>
      <c r="J373">
        <v>2</v>
      </c>
      <c r="K373">
        <v>6</v>
      </c>
      <c r="L373">
        <v>3</v>
      </c>
      <c r="M373">
        <v>5</v>
      </c>
      <c r="N373">
        <v>0</v>
      </c>
      <c r="O373">
        <v>4</v>
      </c>
      <c r="P373" t="s">
        <v>24</v>
      </c>
      <c r="Q373" t="s">
        <v>33</v>
      </c>
      <c r="R373" t="s">
        <v>26</v>
      </c>
      <c r="S373" t="s">
        <v>44</v>
      </c>
      <c r="T373" t="s">
        <v>28</v>
      </c>
      <c r="U373" t="s">
        <v>27</v>
      </c>
      <c r="V373" t="s">
        <v>23</v>
      </c>
      <c r="W373" t="s">
        <v>30</v>
      </c>
    </row>
    <row r="374" spans="1:23" x14ac:dyDescent="0.3">
      <c r="A374">
        <v>22</v>
      </c>
      <c r="B374">
        <v>2</v>
      </c>
      <c r="C374">
        <v>2</v>
      </c>
      <c r="D374">
        <v>1</v>
      </c>
      <c r="E374">
        <v>373</v>
      </c>
      <c r="F374">
        <v>1</v>
      </c>
      <c r="G374">
        <v>11020</v>
      </c>
      <c r="H374">
        <v>19</v>
      </c>
      <c r="I374">
        <v>8</v>
      </c>
      <c r="J374">
        <v>0</v>
      </c>
      <c r="K374">
        <v>4</v>
      </c>
      <c r="L374">
        <v>3</v>
      </c>
      <c r="M374">
        <v>2</v>
      </c>
      <c r="N374">
        <v>2</v>
      </c>
      <c r="O374">
        <v>2</v>
      </c>
      <c r="P374" t="s">
        <v>24</v>
      </c>
      <c r="Q374" t="s">
        <v>33</v>
      </c>
      <c r="R374" t="s">
        <v>26</v>
      </c>
      <c r="S374" t="s">
        <v>29</v>
      </c>
      <c r="T374" t="s">
        <v>46</v>
      </c>
      <c r="U374" t="s">
        <v>37</v>
      </c>
      <c r="V374" t="s">
        <v>23</v>
      </c>
      <c r="W374" t="s">
        <v>30</v>
      </c>
    </row>
    <row r="375" spans="1:23" x14ac:dyDescent="0.3">
      <c r="A375">
        <v>44</v>
      </c>
      <c r="B375">
        <v>22</v>
      </c>
      <c r="C375">
        <v>3</v>
      </c>
      <c r="D375">
        <v>1</v>
      </c>
      <c r="E375">
        <v>374</v>
      </c>
      <c r="F375">
        <v>1</v>
      </c>
      <c r="G375">
        <v>104530</v>
      </c>
      <c r="H375">
        <v>11</v>
      </c>
      <c r="I375">
        <v>8</v>
      </c>
      <c r="J375">
        <v>1</v>
      </c>
      <c r="K375">
        <v>10</v>
      </c>
      <c r="L375">
        <v>2</v>
      </c>
      <c r="M375">
        <v>3</v>
      </c>
      <c r="N375">
        <v>0</v>
      </c>
      <c r="O375">
        <v>2</v>
      </c>
      <c r="P375" t="s">
        <v>24</v>
      </c>
      <c r="Q375" t="s">
        <v>33</v>
      </c>
      <c r="R375" t="s">
        <v>41</v>
      </c>
      <c r="S375" t="s">
        <v>29</v>
      </c>
      <c r="T375" t="s">
        <v>43</v>
      </c>
      <c r="U375" t="s">
        <v>27</v>
      </c>
      <c r="V375" t="s">
        <v>23</v>
      </c>
      <c r="W375" t="s">
        <v>30</v>
      </c>
    </row>
    <row r="376" spans="1:23" x14ac:dyDescent="0.3">
      <c r="A376">
        <v>42</v>
      </c>
      <c r="B376">
        <v>13</v>
      </c>
      <c r="C376">
        <v>4</v>
      </c>
      <c r="D376">
        <v>1</v>
      </c>
      <c r="E376">
        <v>375</v>
      </c>
      <c r="F376">
        <v>2</v>
      </c>
      <c r="G376">
        <v>22880</v>
      </c>
      <c r="H376">
        <v>16</v>
      </c>
      <c r="I376">
        <v>8</v>
      </c>
      <c r="J376">
        <v>1</v>
      </c>
      <c r="K376">
        <v>8</v>
      </c>
      <c r="L376">
        <v>4</v>
      </c>
      <c r="M376">
        <v>2</v>
      </c>
      <c r="N376">
        <v>2</v>
      </c>
      <c r="O376">
        <v>2</v>
      </c>
      <c r="P376" t="s">
        <v>32</v>
      </c>
      <c r="Q376" t="s">
        <v>25</v>
      </c>
      <c r="R376" t="s">
        <v>26</v>
      </c>
      <c r="S376" t="s">
        <v>35</v>
      </c>
      <c r="T376" t="s">
        <v>43</v>
      </c>
      <c r="U376" t="s">
        <v>27</v>
      </c>
      <c r="V376" t="s">
        <v>23</v>
      </c>
      <c r="W376" t="s">
        <v>30</v>
      </c>
    </row>
    <row r="377" spans="1:23" x14ac:dyDescent="0.3">
      <c r="A377">
        <v>36</v>
      </c>
      <c r="B377">
        <v>14</v>
      </c>
      <c r="C377">
        <v>3</v>
      </c>
      <c r="D377">
        <v>1</v>
      </c>
      <c r="E377">
        <v>376</v>
      </c>
      <c r="F377">
        <v>2</v>
      </c>
      <c r="G377">
        <v>39290</v>
      </c>
      <c r="H377">
        <v>24</v>
      </c>
      <c r="I377">
        <v>8</v>
      </c>
      <c r="J377">
        <v>0</v>
      </c>
      <c r="K377">
        <v>6</v>
      </c>
      <c r="L377">
        <v>6</v>
      </c>
      <c r="M377">
        <v>5</v>
      </c>
      <c r="N377">
        <v>0</v>
      </c>
      <c r="O377">
        <v>3</v>
      </c>
      <c r="P377" t="s">
        <v>24</v>
      </c>
      <c r="Q377" t="s">
        <v>33</v>
      </c>
      <c r="R377" t="s">
        <v>36</v>
      </c>
      <c r="S377" t="s">
        <v>29</v>
      </c>
      <c r="T377" t="s">
        <v>34</v>
      </c>
      <c r="U377" t="s">
        <v>37</v>
      </c>
      <c r="V377" t="s">
        <v>23</v>
      </c>
      <c r="W377" t="s">
        <v>30</v>
      </c>
    </row>
    <row r="378" spans="1:23" x14ac:dyDescent="0.3">
      <c r="A378">
        <v>25</v>
      </c>
      <c r="B378">
        <v>11</v>
      </c>
      <c r="C378">
        <v>3</v>
      </c>
      <c r="D378">
        <v>1</v>
      </c>
      <c r="E378">
        <v>377</v>
      </c>
      <c r="F378">
        <v>1</v>
      </c>
      <c r="G378">
        <v>23110</v>
      </c>
      <c r="H378">
        <v>11</v>
      </c>
      <c r="I378">
        <v>8</v>
      </c>
      <c r="J378">
        <v>1</v>
      </c>
      <c r="K378">
        <v>5</v>
      </c>
      <c r="L378">
        <v>2</v>
      </c>
      <c r="M378">
        <v>5</v>
      </c>
      <c r="N378">
        <v>0</v>
      </c>
      <c r="O378">
        <v>3</v>
      </c>
      <c r="P378" t="s">
        <v>24</v>
      </c>
      <c r="Q378" t="s">
        <v>25</v>
      </c>
      <c r="R378" t="s">
        <v>26</v>
      </c>
      <c r="S378" t="s">
        <v>29</v>
      </c>
      <c r="T378" t="s">
        <v>43</v>
      </c>
      <c r="U378" t="s">
        <v>27</v>
      </c>
      <c r="V378" t="s">
        <v>23</v>
      </c>
      <c r="W378" t="s">
        <v>30</v>
      </c>
    </row>
    <row r="379" spans="1:23" x14ac:dyDescent="0.3">
      <c r="A379">
        <v>35</v>
      </c>
      <c r="B379">
        <v>9</v>
      </c>
      <c r="C379">
        <v>2</v>
      </c>
      <c r="D379">
        <v>1</v>
      </c>
      <c r="E379">
        <v>378</v>
      </c>
      <c r="F379">
        <v>1</v>
      </c>
      <c r="G379">
        <v>31400</v>
      </c>
      <c r="H379">
        <v>13</v>
      </c>
      <c r="I379">
        <v>8</v>
      </c>
      <c r="J379">
        <v>1</v>
      </c>
      <c r="K379">
        <v>17</v>
      </c>
      <c r="L379">
        <v>2</v>
      </c>
      <c r="M379">
        <v>17</v>
      </c>
      <c r="N379">
        <v>5</v>
      </c>
      <c r="O379">
        <v>15</v>
      </c>
      <c r="P379" t="s">
        <v>24</v>
      </c>
      <c r="Q379" t="s">
        <v>33</v>
      </c>
      <c r="R379" t="s">
        <v>26</v>
      </c>
      <c r="S379" t="s">
        <v>29</v>
      </c>
      <c r="T379" t="s">
        <v>28</v>
      </c>
      <c r="U379" t="s">
        <v>27</v>
      </c>
      <c r="V379" t="s">
        <v>23</v>
      </c>
      <c r="W379" t="s">
        <v>30</v>
      </c>
    </row>
    <row r="380" spans="1:23" x14ac:dyDescent="0.3">
      <c r="A380">
        <v>35</v>
      </c>
      <c r="B380">
        <v>8</v>
      </c>
      <c r="C380">
        <v>2</v>
      </c>
      <c r="D380">
        <v>1</v>
      </c>
      <c r="E380">
        <v>379</v>
      </c>
      <c r="F380">
        <v>1</v>
      </c>
      <c r="G380">
        <v>36900</v>
      </c>
      <c r="H380">
        <v>13</v>
      </c>
      <c r="I380">
        <v>8</v>
      </c>
      <c r="J380">
        <v>1</v>
      </c>
      <c r="K380">
        <v>10</v>
      </c>
      <c r="L380">
        <v>2</v>
      </c>
      <c r="M380">
        <v>10</v>
      </c>
      <c r="N380">
        <v>7</v>
      </c>
      <c r="O380">
        <v>8</v>
      </c>
      <c r="P380" t="s">
        <v>32</v>
      </c>
      <c r="Q380" t="s">
        <v>25</v>
      </c>
      <c r="R380" t="s">
        <v>48</v>
      </c>
      <c r="S380" t="s">
        <v>44</v>
      </c>
      <c r="T380" t="s">
        <v>43</v>
      </c>
      <c r="U380" t="s">
        <v>27</v>
      </c>
      <c r="V380" t="s">
        <v>31</v>
      </c>
      <c r="W380" t="s">
        <v>30</v>
      </c>
    </row>
    <row r="381" spans="1:23" x14ac:dyDescent="0.3">
      <c r="A381">
        <v>32</v>
      </c>
      <c r="B381">
        <v>21</v>
      </c>
      <c r="C381">
        <v>3</v>
      </c>
      <c r="D381">
        <v>1</v>
      </c>
      <c r="E381">
        <v>380</v>
      </c>
      <c r="F381">
        <v>1</v>
      </c>
      <c r="G381">
        <v>44500</v>
      </c>
      <c r="H381">
        <v>13</v>
      </c>
      <c r="I381">
        <v>8</v>
      </c>
      <c r="J381">
        <v>0</v>
      </c>
      <c r="K381">
        <v>4</v>
      </c>
      <c r="L381">
        <v>3</v>
      </c>
      <c r="M381">
        <v>3</v>
      </c>
      <c r="N381">
        <v>0</v>
      </c>
      <c r="O381">
        <v>2</v>
      </c>
      <c r="P381" t="s">
        <v>39</v>
      </c>
      <c r="Q381" t="s">
        <v>33</v>
      </c>
      <c r="R381" t="s">
        <v>26</v>
      </c>
      <c r="S381" t="s">
        <v>44</v>
      </c>
      <c r="T381" t="s">
        <v>38</v>
      </c>
      <c r="U381" t="s">
        <v>37</v>
      </c>
      <c r="V381" t="s">
        <v>23</v>
      </c>
      <c r="W381" t="s">
        <v>30</v>
      </c>
    </row>
    <row r="382" spans="1:23" x14ac:dyDescent="0.3">
      <c r="A382">
        <v>25</v>
      </c>
      <c r="B382">
        <v>5</v>
      </c>
      <c r="C382">
        <v>3</v>
      </c>
      <c r="D382">
        <v>1</v>
      </c>
      <c r="E382">
        <v>381</v>
      </c>
      <c r="F382">
        <v>4</v>
      </c>
      <c r="G382">
        <v>27560</v>
      </c>
      <c r="H382">
        <v>12</v>
      </c>
      <c r="I382">
        <v>8</v>
      </c>
      <c r="J382">
        <v>2</v>
      </c>
      <c r="K382">
        <v>5</v>
      </c>
      <c r="L382">
        <v>2</v>
      </c>
      <c r="M382">
        <v>5</v>
      </c>
      <c r="N382">
        <v>0</v>
      </c>
      <c r="O382">
        <v>3</v>
      </c>
      <c r="P382" t="s">
        <v>24</v>
      </c>
      <c r="Q382" t="s">
        <v>25</v>
      </c>
      <c r="R382" t="s">
        <v>48</v>
      </c>
      <c r="S382" t="s">
        <v>29</v>
      </c>
      <c r="T382" t="s">
        <v>34</v>
      </c>
      <c r="U382" t="s">
        <v>27</v>
      </c>
      <c r="V382" t="s">
        <v>23</v>
      </c>
      <c r="W382" t="s">
        <v>30</v>
      </c>
    </row>
    <row r="383" spans="1:23" x14ac:dyDescent="0.3">
      <c r="A383">
        <v>49</v>
      </c>
      <c r="B383">
        <v>9</v>
      </c>
      <c r="C383">
        <v>3</v>
      </c>
      <c r="D383">
        <v>1</v>
      </c>
      <c r="E383">
        <v>382</v>
      </c>
      <c r="F383">
        <v>2</v>
      </c>
      <c r="G383">
        <v>190330</v>
      </c>
      <c r="H383">
        <v>18</v>
      </c>
      <c r="I383">
        <v>8</v>
      </c>
      <c r="J383">
        <v>1</v>
      </c>
      <c r="K383">
        <v>7</v>
      </c>
      <c r="L383">
        <v>5</v>
      </c>
      <c r="M383">
        <v>4</v>
      </c>
      <c r="N383">
        <v>0</v>
      </c>
      <c r="O383">
        <v>2</v>
      </c>
      <c r="P383" t="s">
        <v>24</v>
      </c>
      <c r="Q383" t="s">
        <v>25</v>
      </c>
      <c r="R383" t="s">
        <v>49</v>
      </c>
      <c r="S383" t="s">
        <v>29</v>
      </c>
      <c r="T383" t="s">
        <v>46</v>
      </c>
      <c r="U383" t="s">
        <v>27</v>
      </c>
      <c r="V383" t="s">
        <v>23</v>
      </c>
      <c r="W383" t="s">
        <v>30</v>
      </c>
    </row>
    <row r="384" spans="1:23" x14ac:dyDescent="0.3">
      <c r="A384">
        <v>24</v>
      </c>
      <c r="B384">
        <v>2</v>
      </c>
      <c r="C384">
        <v>5</v>
      </c>
      <c r="D384">
        <v>1</v>
      </c>
      <c r="E384">
        <v>383</v>
      </c>
      <c r="F384">
        <v>2</v>
      </c>
      <c r="G384">
        <v>187220</v>
      </c>
      <c r="H384">
        <v>22</v>
      </c>
      <c r="I384">
        <v>8</v>
      </c>
      <c r="J384">
        <v>1</v>
      </c>
      <c r="K384">
        <v>6</v>
      </c>
      <c r="L384">
        <v>3</v>
      </c>
      <c r="M384">
        <v>5</v>
      </c>
      <c r="N384">
        <v>3</v>
      </c>
      <c r="O384">
        <v>4</v>
      </c>
      <c r="P384" t="s">
        <v>39</v>
      </c>
      <c r="Q384" t="s">
        <v>33</v>
      </c>
      <c r="R384" t="s">
        <v>49</v>
      </c>
      <c r="S384" t="s">
        <v>29</v>
      </c>
      <c r="T384" t="s">
        <v>28</v>
      </c>
      <c r="U384" t="s">
        <v>37</v>
      </c>
      <c r="V384" t="s">
        <v>23</v>
      </c>
      <c r="W384" t="s">
        <v>30</v>
      </c>
    </row>
    <row r="385" spans="1:23" x14ac:dyDescent="0.3">
      <c r="A385">
        <v>32</v>
      </c>
      <c r="B385">
        <v>12</v>
      </c>
      <c r="C385">
        <v>5</v>
      </c>
      <c r="D385">
        <v>1</v>
      </c>
      <c r="E385">
        <v>384</v>
      </c>
      <c r="F385">
        <v>1</v>
      </c>
      <c r="G385">
        <v>95470</v>
      </c>
      <c r="H385">
        <v>13</v>
      </c>
      <c r="I385">
        <v>8</v>
      </c>
      <c r="J385">
        <v>1</v>
      </c>
      <c r="K385">
        <v>10</v>
      </c>
      <c r="L385">
        <v>3</v>
      </c>
      <c r="M385">
        <v>10</v>
      </c>
      <c r="N385">
        <v>5</v>
      </c>
      <c r="O385">
        <v>3</v>
      </c>
      <c r="P385" t="s">
        <v>32</v>
      </c>
      <c r="Q385" t="s">
        <v>33</v>
      </c>
      <c r="R385" t="s">
        <v>41</v>
      </c>
      <c r="S385" t="s">
        <v>29</v>
      </c>
      <c r="T385" t="s">
        <v>34</v>
      </c>
      <c r="U385" t="s">
        <v>37</v>
      </c>
      <c r="V385" t="s">
        <v>23</v>
      </c>
      <c r="W385" t="s">
        <v>30</v>
      </c>
    </row>
    <row r="386" spans="1:23" x14ac:dyDescent="0.3">
      <c r="A386">
        <v>38</v>
      </c>
      <c r="B386">
        <v>22</v>
      </c>
      <c r="C386">
        <v>2</v>
      </c>
      <c r="D386">
        <v>1</v>
      </c>
      <c r="E386">
        <v>385</v>
      </c>
      <c r="F386">
        <v>1</v>
      </c>
      <c r="G386">
        <v>137340</v>
      </c>
      <c r="H386">
        <v>13</v>
      </c>
      <c r="I386">
        <v>8</v>
      </c>
      <c r="J386">
        <v>0</v>
      </c>
      <c r="K386">
        <v>3</v>
      </c>
      <c r="L386">
        <v>3</v>
      </c>
      <c r="M386">
        <v>2</v>
      </c>
      <c r="N386">
        <v>1</v>
      </c>
      <c r="O386">
        <v>2</v>
      </c>
      <c r="P386" t="s">
        <v>24</v>
      </c>
      <c r="Q386" t="s">
        <v>25</v>
      </c>
      <c r="R386" t="s">
        <v>41</v>
      </c>
      <c r="S386" t="s">
        <v>29</v>
      </c>
      <c r="T386" t="s">
        <v>38</v>
      </c>
      <c r="U386" t="s">
        <v>37</v>
      </c>
      <c r="V386" t="s">
        <v>23</v>
      </c>
      <c r="W386" t="s">
        <v>30</v>
      </c>
    </row>
    <row r="387" spans="1:23" x14ac:dyDescent="0.3">
      <c r="A387">
        <v>42</v>
      </c>
      <c r="B387">
        <v>18</v>
      </c>
      <c r="C387">
        <v>1</v>
      </c>
      <c r="D387">
        <v>1</v>
      </c>
      <c r="E387">
        <v>386</v>
      </c>
      <c r="F387">
        <v>2</v>
      </c>
      <c r="G387">
        <v>199990</v>
      </c>
      <c r="H387">
        <v>23</v>
      </c>
      <c r="I387">
        <v>8</v>
      </c>
      <c r="J387">
        <v>1</v>
      </c>
      <c r="K387">
        <v>17</v>
      </c>
      <c r="L387">
        <v>6</v>
      </c>
      <c r="M387">
        <v>5</v>
      </c>
      <c r="N387">
        <v>1</v>
      </c>
      <c r="O387">
        <v>3</v>
      </c>
      <c r="P387" t="s">
        <v>24</v>
      </c>
      <c r="Q387" t="s">
        <v>33</v>
      </c>
      <c r="R387" t="s">
        <v>49</v>
      </c>
      <c r="S387" t="s">
        <v>29</v>
      </c>
      <c r="T387" t="s">
        <v>34</v>
      </c>
      <c r="U387" t="s">
        <v>27</v>
      </c>
      <c r="V387" t="s">
        <v>23</v>
      </c>
      <c r="W387" t="s">
        <v>30</v>
      </c>
    </row>
    <row r="388" spans="1:23" x14ac:dyDescent="0.3">
      <c r="A388">
        <v>31</v>
      </c>
      <c r="B388">
        <v>16</v>
      </c>
      <c r="C388">
        <v>3</v>
      </c>
      <c r="D388">
        <v>1</v>
      </c>
      <c r="E388">
        <v>387</v>
      </c>
      <c r="F388">
        <v>3</v>
      </c>
      <c r="G388">
        <v>22790</v>
      </c>
      <c r="H388">
        <v>12</v>
      </c>
      <c r="I388">
        <v>8</v>
      </c>
      <c r="J388">
        <v>1</v>
      </c>
      <c r="K388">
        <v>8</v>
      </c>
      <c r="L388">
        <v>3</v>
      </c>
      <c r="M388">
        <v>6</v>
      </c>
      <c r="N388">
        <v>0</v>
      </c>
      <c r="O388">
        <v>2</v>
      </c>
      <c r="P388" t="s">
        <v>24</v>
      </c>
      <c r="Q388" t="s">
        <v>33</v>
      </c>
      <c r="R388" t="s">
        <v>26</v>
      </c>
      <c r="S388" t="s">
        <v>29</v>
      </c>
      <c r="T388" t="s">
        <v>38</v>
      </c>
      <c r="U388" t="s">
        <v>27</v>
      </c>
      <c r="V388" t="s">
        <v>23</v>
      </c>
      <c r="W388" t="s">
        <v>30</v>
      </c>
    </row>
    <row r="389" spans="1:23" x14ac:dyDescent="0.3">
      <c r="A389">
        <v>29</v>
      </c>
      <c r="B389">
        <v>3</v>
      </c>
      <c r="C389">
        <v>3</v>
      </c>
      <c r="D389">
        <v>1</v>
      </c>
      <c r="E389">
        <v>388</v>
      </c>
      <c r="F389">
        <v>3</v>
      </c>
      <c r="G389">
        <v>59160</v>
      </c>
      <c r="H389">
        <v>12</v>
      </c>
      <c r="I389">
        <v>8</v>
      </c>
      <c r="J389">
        <v>0</v>
      </c>
      <c r="K389">
        <v>5</v>
      </c>
      <c r="L389">
        <v>2</v>
      </c>
      <c r="M389">
        <v>3</v>
      </c>
      <c r="N389">
        <v>0</v>
      </c>
      <c r="O389">
        <v>2</v>
      </c>
      <c r="P389" t="s">
        <v>24</v>
      </c>
      <c r="Q389" t="s">
        <v>25</v>
      </c>
      <c r="R389" t="s">
        <v>48</v>
      </c>
      <c r="S389" t="s">
        <v>44</v>
      </c>
      <c r="T389" t="s">
        <v>43</v>
      </c>
      <c r="U389" t="s">
        <v>37</v>
      </c>
      <c r="V389" t="s">
        <v>31</v>
      </c>
      <c r="W389" t="s">
        <v>30</v>
      </c>
    </row>
    <row r="390" spans="1:23" x14ac:dyDescent="0.3">
      <c r="A390">
        <v>53</v>
      </c>
      <c r="B390">
        <v>9</v>
      </c>
      <c r="C390">
        <v>3</v>
      </c>
      <c r="D390">
        <v>1</v>
      </c>
      <c r="E390">
        <v>389</v>
      </c>
      <c r="F390">
        <v>1</v>
      </c>
      <c r="G390">
        <v>20890</v>
      </c>
      <c r="H390">
        <v>16</v>
      </c>
      <c r="I390">
        <v>8</v>
      </c>
      <c r="J390">
        <v>0</v>
      </c>
      <c r="K390">
        <v>28</v>
      </c>
      <c r="L390">
        <v>2</v>
      </c>
      <c r="M390">
        <v>2</v>
      </c>
      <c r="N390">
        <v>2</v>
      </c>
      <c r="O390">
        <v>2</v>
      </c>
      <c r="P390" t="s">
        <v>24</v>
      </c>
      <c r="Q390" t="s">
        <v>33</v>
      </c>
      <c r="R390" t="s">
        <v>26</v>
      </c>
      <c r="S390" t="s">
        <v>29</v>
      </c>
      <c r="T390" t="s">
        <v>46</v>
      </c>
      <c r="U390" t="s">
        <v>37</v>
      </c>
      <c r="V390" t="s">
        <v>23</v>
      </c>
      <c r="W390" t="s">
        <v>30</v>
      </c>
    </row>
    <row r="391" spans="1:23" x14ac:dyDescent="0.3">
      <c r="A391">
        <v>35</v>
      </c>
      <c r="B391">
        <v>1</v>
      </c>
      <c r="C391">
        <v>3</v>
      </c>
      <c r="D391">
        <v>1</v>
      </c>
      <c r="E391">
        <v>390</v>
      </c>
      <c r="F391">
        <v>3</v>
      </c>
      <c r="G391">
        <v>167920</v>
      </c>
      <c r="H391">
        <v>12</v>
      </c>
      <c r="I391">
        <v>8</v>
      </c>
      <c r="J391">
        <v>1</v>
      </c>
      <c r="K391">
        <v>16</v>
      </c>
      <c r="L391">
        <v>3</v>
      </c>
      <c r="M391">
        <v>13</v>
      </c>
      <c r="N391">
        <v>4</v>
      </c>
      <c r="O391">
        <v>8</v>
      </c>
      <c r="P391" t="s">
        <v>24</v>
      </c>
      <c r="Q391" t="s">
        <v>33</v>
      </c>
      <c r="R391" t="s">
        <v>26</v>
      </c>
      <c r="S391" t="s">
        <v>29</v>
      </c>
      <c r="T391" t="s">
        <v>28</v>
      </c>
      <c r="U391" t="s">
        <v>37</v>
      </c>
      <c r="V391" t="s">
        <v>23</v>
      </c>
      <c r="W391" t="s">
        <v>30</v>
      </c>
    </row>
    <row r="392" spans="1:23" x14ac:dyDescent="0.3">
      <c r="A392">
        <v>37</v>
      </c>
      <c r="B392">
        <v>13</v>
      </c>
      <c r="C392">
        <v>4</v>
      </c>
      <c r="D392">
        <v>1</v>
      </c>
      <c r="E392">
        <v>391</v>
      </c>
      <c r="F392">
        <v>3</v>
      </c>
      <c r="G392">
        <v>35640</v>
      </c>
      <c r="H392">
        <v>11</v>
      </c>
      <c r="I392">
        <v>8</v>
      </c>
      <c r="J392">
        <v>0</v>
      </c>
      <c r="K392">
        <v>10</v>
      </c>
      <c r="L392">
        <v>1</v>
      </c>
      <c r="M392">
        <v>5</v>
      </c>
      <c r="N392">
        <v>0</v>
      </c>
      <c r="O392">
        <v>0</v>
      </c>
      <c r="P392" t="s">
        <v>32</v>
      </c>
      <c r="Q392" t="s">
        <v>33</v>
      </c>
      <c r="R392" t="s">
        <v>26</v>
      </c>
      <c r="S392" t="s">
        <v>29</v>
      </c>
      <c r="T392" t="s">
        <v>40</v>
      </c>
      <c r="U392" t="s">
        <v>27</v>
      </c>
      <c r="V392" t="s">
        <v>23</v>
      </c>
      <c r="W392" t="s">
        <v>30</v>
      </c>
    </row>
    <row r="393" spans="1:23" x14ac:dyDescent="0.3">
      <c r="A393">
        <v>53</v>
      </c>
      <c r="B393">
        <v>1</v>
      </c>
      <c r="C393">
        <v>1</v>
      </c>
      <c r="D393">
        <v>1</v>
      </c>
      <c r="E393">
        <v>392</v>
      </c>
      <c r="F393">
        <v>1</v>
      </c>
      <c r="G393">
        <v>44250</v>
      </c>
      <c r="H393">
        <v>22</v>
      </c>
      <c r="I393">
        <v>8</v>
      </c>
      <c r="J393">
        <v>1</v>
      </c>
      <c r="K393">
        <v>33</v>
      </c>
      <c r="L393">
        <v>2</v>
      </c>
      <c r="M393">
        <v>12</v>
      </c>
      <c r="N393">
        <v>3</v>
      </c>
      <c r="O393">
        <v>8</v>
      </c>
      <c r="P393" t="s">
        <v>24</v>
      </c>
      <c r="Q393" t="s">
        <v>33</v>
      </c>
      <c r="R393" t="s">
        <v>41</v>
      </c>
      <c r="S393" t="s">
        <v>35</v>
      </c>
      <c r="T393" t="s">
        <v>38</v>
      </c>
      <c r="U393" t="s">
        <v>37</v>
      </c>
      <c r="V393" t="s">
        <v>23</v>
      </c>
      <c r="W393" t="s">
        <v>30</v>
      </c>
    </row>
    <row r="394" spans="1:23" x14ac:dyDescent="0.3">
      <c r="A394">
        <v>43</v>
      </c>
      <c r="B394">
        <v>1</v>
      </c>
      <c r="C394">
        <v>3</v>
      </c>
      <c r="D394">
        <v>1</v>
      </c>
      <c r="E394">
        <v>393</v>
      </c>
      <c r="F394">
        <v>1</v>
      </c>
      <c r="G394">
        <v>52650</v>
      </c>
      <c r="H394">
        <v>11</v>
      </c>
      <c r="I394">
        <v>8</v>
      </c>
      <c r="J394">
        <v>1</v>
      </c>
      <c r="K394">
        <v>12</v>
      </c>
      <c r="L394">
        <v>4</v>
      </c>
      <c r="M394">
        <v>5</v>
      </c>
      <c r="N394">
        <v>2</v>
      </c>
      <c r="O394">
        <v>2</v>
      </c>
      <c r="P394" t="s">
        <v>32</v>
      </c>
      <c r="Q394" t="s">
        <v>33</v>
      </c>
      <c r="R394" t="s">
        <v>41</v>
      </c>
      <c r="S394" t="s">
        <v>29</v>
      </c>
      <c r="T394" t="s">
        <v>43</v>
      </c>
      <c r="U394" t="s">
        <v>37</v>
      </c>
      <c r="V394" t="s">
        <v>23</v>
      </c>
      <c r="W394" t="s">
        <v>30</v>
      </c>
    </row>
    <row r="395" spans="1:23" x14ac:dyDescent="0.3">
      <c r="A395">
        <v>47</v>
      </c>
      <c r="B395">
        <v>15</v>
      </c>
      <c r="C395">
        <v>4</v>
      </c>
      <c r="D395">
        <v>1</v>
      </c>
      <c r="E395">
        <v>394</v>
      </c>
      <c r="F395">
        <v>3</v>
      </c>
      <c r="G395">
        <v>65530</v>
      </c>
      <c r="H395">
        <v>15</v>
      </c>
      <c r="I395">
        <v>8</v>
      </c>
      <c r="J395">
        <v>0</v>
      </c>
      <c r="K395">
        <v>8</v>
      </c>
      <c r="L395">
        <v>2</v>
      </c>
      <c r="M395">
        <v>7</v>
      </c>
      <c r="N395">
        <v>7</v>
      </c>
      <c r="O395">
        <v>7</v>
      </c>
      <c r="P395" t="s">
        <v>24</v>
      </c>
      <c r="Q395" t="s">
        <v>25</v>
      </c>
      <c r="R395" t="s">
        <v>48</v>
      </c>
      <c r="S395" t="s">
        <v>29</v>
      </c>
      <c r="T395" t="s">
        <v>42</v>
      </c>
      <c r="U395" t="s">
        <v>27</v>
      </c>
      <c r="V395" t="s">
        <v>23</v>
      </c>
      <c r="W395" t="s">
        <v>30</v>
      </c>
    </row>
    <row r="396" spans="1:23" x14ac:dyDescent="0.3">
      <c r="A396">
        <v>37</v>
      </c>
      <c r="B396">
        <v>1</v>
      </c>
      <c r="C396">
        <v>5</v>
      </c>
      <c r="D396">
        <v>1</v>
      </c>
      <c r="E396">
        <v>395</v>
      </c>
      <c r="F396">
        <v>2</v>
      </c>
      <c r="G396">
        <v>62610</v>
      </c>
      <c r="H396">
        <v>12</v>
      </c>
      <c r="I396">
        <v>8</v>
      </c>
      <c r="J396">
        <v>0</v>
      </c>
      <c r="K396">
        <v>10</v>
      </c>
      <c r="L396">
        <v>1</v>
      </c>
      <c r="M396">
        <v>10</v>
      </c>
      <c r="N396">
        <v>0</v>
      </c>
      <c r="O396">
        <v>9</v>
      </c>
      <c r="P396" t="s">
        <v>39</v>
      </c>
      <c r="Q396" t="s">
        <v>33</v>
      </c>
      <c r="R396" t="s">
        <v>41</v>
      </c>
      <c r="S396" t="s">
        <v>35</v>
      </c>
      <c r="T396" t="s">
        <v>34</v>
      </c>
      <c r="U396" t="s">
        <v>27</v>
      </c>
      <c r="V396" t="s">
        <v>23</v>
      </c>
      <c r="W396" t="s">
        <v>30</v>
      </c>
    </row>
    <row r="397" spans="1:23" x14ac:dyDescent="0.3">
      <c r="A397">
        <v>50</v>
      </c>
      <c r="B397">
        <v>17</v>
      </c>
      <c r="C397">
        <v>3</v>
      </c>
      <c r="D397">
        <v>1</v>
      </c>
      <c r="E397">
        <v>396</v>
      </c>
      <c r="F397">
        <v>1</v>
      </c>
      <c r="G397">
        <v>42980</v>
      </c>
      <c r="H397">
        <v>20</v>
      </c>
      <c r="I397">
        <v>8</v>
      </c>
      <c r="J397">
        <v>1</v>
      </c>
      <c r="K397">
        <v>31</v>
      </c>
      <c r="L397">
        <v>6</v>
      </c>
      <c r="M397">
        <v>31</v>
      </c>
      <c r="N397">
        <v>14</v>
      </c>
      <c r="O397">
        <v>7</v>
      </c>
      <c r="P397" t="s">
        <v>39</v>
      </c>
      <c r="Q397" t="s">
        <v>33</v>
      </c>
      <c r="R397" t="s">
        <v>41</v>
      </c>
      <c r="S397" t="s">
        <v>44</v>
      </c>
      <c r="T397" t="s">
        <v>43</v>
      </c>
      <c r="U397" t="s">
        <v>27</v>
      </c>
      <c r="V397" t="s">
        <v>23</v>
      </c>
      <c r="W397" t="s">
        <v>30</v>
      </c>
    </row>
    <row r="398" spans="1:23" x14ac:dyDescent="0.3">
      <c r="A398">
        <v>39</v>
      </c>
      <c r="B398">
        <v>1</v>
      </c>
      <c r="C398">
        <v>3</v>
      </c>
      <c r="D398">
        <v>1</v>
      </c>
      <c r="E398">
        <v>397</v>
      </c>
      <c r="F398">
        <v>3</v>
      </c>
      <c r="G398">
        <v>68040</v>
      </c>
      <c r="H398">
        <v>14</v>
      </c>
      <c r="I398">
        <v>8</v>
      </c>
      <c r="J398">
        <v>1</v>
      </c>
      <c r="K398">
        <v>13</v>
      </c>
      <c r="L398">
        <v>3</v>
      </c>
      <c r="M398">
        <v>5</v>
      </c>
      <c r="N398">
        <v>0</v>
      </c>
      <c r="O398">
        <v>4</v>
      </c>
      <c r="P398" t="s">
        <v>24</v>
      </c>
      <c r="Q398" t="s">
        <v>33</v>
      </c>
      <c r="R398" t="s">
        <v>36</v>
      </c>
      <c r="S398" t="s">
        <v>29</v>
      </c>
      <c r="T398" t="s">
        <v>40</v>
      </c>
      <c r="U398" t="s">
        <v>27</v>
      </c>
      <c r="V398" t="s">
        <v>23</v>
      </c>
      <c r="W398" t="s">
        <v>30</v>
      </c>
    </row>
    <row r="399" spans="1:23" x14ac:dyDescent="0.3">
      <c r="A399">
        <v>33</v>
      </c>
      <c r="B399">
        <v>7</v>
      </c>
      <c r="C399">
        <v>3</v>
      </c>
      <c r="D399">
        <v>1</v>
      </c>
      <c r="E399">
        <v>398</v>
      </c>
      <c r="F399">
        <v>2</v>
      </c>
      <c r="G399">
        <v>38150</v>
      </c>
      <c r="H399">
        <v>11</v>
      </c>
      <c r="I399">
        <v>8</v>
      </c>
      <c r="J399">
        <v>1</v>
      </c>
      <c r="K399">
        <v>7</v>
      </c>
      <c r="L399">
        <v>3</v>
      </c>
      <c r="M399">
        <v>4</v>
      </c>
      <c r="N399">
        <v>0</v>
      </c>
      <c r="O399">
        <v>3</v>
      </c>
      <c r="P399" t="s">
        <v>24</v>
      </c>
      <c r="Q399" t="s">
        <v>25</v>
      </c>
      <c r="R399" t="s">
        <v>26</v>
      </c>
      <c r="S399" t="s">
        <v>44</v>
      </c>
      <c r="T399" t="s">
        <v>45</v>
      </c>
      <c r="U399" t="s">
        <v>37</v>
      </c>
      <c r="V399" t="s">
        <v>23</v>
      </c>
      <c r="W399" t="s">
        <v>30</v>
      </c>
    </row>
    <row r="400" spans="1:23" x14ac:dyDescent="0.3">
      <c r="A400">
        <v>32</v>
      </c>
      <c r="B400">
        <v>9</v>
      </c>
      <c r="C400">
        <v>1</v>
      </c>
      <c r="D400">
        <v>1</v>
      </c>
      <c r="E400">
        <v>399</v>
      </c>
      <c r="F400">
        <v>1</v>
      </c>
      <c r="G400">
        <v>27410</v>
      </c>
      <c r="H400">
        <v>15</v>
      </c>
      <c r="I400">
        <v>8</v>
      </c>
      <c r="J400">
        <v>1</v>
      </c>
      <c r="K400">
        <v>1</v>
      </c>
      <c r="L400">
        <v>5</v>
      </c>
      <c r="M400">
        <v>1</v>
      </c>
      <c r="N400">
        <v>0</v>
      </c>
      <c r="O400">
        <v>1</v>
      </c>
      <c r="P400" t="s">
        <v>24</v>
      </c>
      <c r="Q400" t="s">
        <v>33</v>
      </c>
      <c r="R400" t="s">
        <v>41</v>
      </c>
      <c r="S400" t="s">
        <v>35</v>
      </c>
      <c r="T400" t="s">
        <v>43</v>
      </c>
      <c r="U400" t="s">
        <v>27</v>
      </c>
      <c r="V400" t="s">
        <v>31</v>
      </c>
      <c r="W400" t="s">
        <v>30</v>
      </c>
    </row>
    <row r="401" spans="1:23" x14ac:dyDescent="0.3">
      <c r="A401">
        <v>29</v>
      </c>
      <c r="B401">
        <v>5</v>
      </c>
      <c r="C401">
        <v>4</v>
      </c>
      <c r="D401">
        <v>1</v>
      </c>
      <c r="E401">
        <v>400</v>
      </c>
      <c r="F401">
        <v>4</v>
      </c>
      <c r="G401">
        <v>66730</v>
      </c>
      <c r="H401">
        <v>12</v>
      </c>
      <c r="I401">
        <v>8</v>
      </c>
      <c r="J401">
        <v>1</v>
      </c>
      <c r="K401">
        <v>8</v>
      </c>
      <c r="L401">
        <v>2</v>
      </c>
      <c r="M401">
        <v>4</v>
      </c>
      <c r="N401">
        <v>0</v>
      </c>
      <c r="O401">
        <v>3</v>
      </c>
      <c r="P401" t="s">
        <v>24</v>
      </c>
      <c r="Q401" t="s">
        <v>33</v>
      </c>
      <c r="R401" t="s">
        <v>26</v>
      </c>
      <c r="S401" t="s">
        <v>44</v>
      </c>
      <c r="T401" t="s">
        <v>28</v>
      </c>
      <c r="U401" t="s">
        <v>27</v>
      </c>
      <c r="V401" t="s">
        <v>23</v>
      </c>
      <c r="W401" t="s">
        <v>30</v>
      </c>
    </row>
    <row r="402" spans="1:23" x14ac:dyDescent="0.3">
      <c r="A402">
        <v>44</v>
      </c>
      <c r="B402">
        <v>26</v>
      </c>
      <c r="C402">
        <v>2</v>
      </c>
      <c r="D402">
        <v>1</v>
      </c>
      <c r="E402">
        <v>401</v>
      </c>
      <c r="F402">
        <v>2</v>
      </c>
      <c r="G402">
        <v>76390</v>
      </c>
      <c r="H402">
        <v>14</v>
      </c>
      <c r="I402">
        <v>8</v>
      </c>
      <c r="J402">
        <v>0</v>
      </c>
      <c r="K402">
        <v>8</v>
      </c>
      <c r="L402">
        <v>6</v>
      </c>
      <c r="M402">
        <v>8</v>
      </c>
      <c r="N402">
        <v>7</v>
      </c>
      <c r="O402">
        <v>1</v>
      </c>
      <c r="P402" t="s">
        <v>24</v>
      </c>
      <c r="Q402" t="s">
        <v>33</v>
      </c>
      <c r="R402" t="s">
        <v>26</v>
      </c>
      <c r="S402" t="s">
        <v>29</v>
      </c>
      <c r="T402" t="s">
        <v>45</v>
      </c>
      <c r="U402" t="s">
        <v>37</v>
      </c>
      <c r="V402" t="s">
        <v>23</v>
      </c>
      <c r="W402" t="s">
        <v>30</v>
      </c>
    </row>
    <row r="403" spans="1:23" x14ac:dyDescent="0.3">
      <c r="A403">
        <v>28</v>
      </c>
      <c r="B403">
        <v>24</v>
      </c>
      <c r="C403">
        <v>5</v>
      </c>
      <c r="D403">
        <v>1</v>
      </c>
      <c r="E403">
        <v>402</v>
      </c>
      <c r="F403">
        <v>1</v>
      </c>
      <c r="G403">
        <v>23280</v>
      </c>
      <c r="H403">
        <v>11</v>
      </c>
      <c r="I403">
        <v>8</v>
      </c>
      <c r="J403">
        <v>2</v>
      </c>
      <c r="K403">
        <v>4</v>
      </c>
      <c r="L403">
        <v>3</v>
      </c>
      <c r="M403">
        <v>4</v>
      </c>
      <c r="N403">
        <v>0</v>
      </c>
      <c r="O403">
        <v>2</v>
      </c>
      <c r="P403" t="s">
        <v>24</v>
      </c>
      <c r="Q403" t="s">
        <v>25</v>
      </c>
      <c r="R403" t="s">
        <v>26</v>
      </c>
      <c r="S403" t="s">
        <v>35</v>
      </c>
      <c r="T403" t="s">
        <v>34</v>
      </c>
      <c r="U403" t="s">
        <v>27</v>
      </c>
      <c r="V403" t="s">
        <v>23</v>
      </c>
      <c r="W403" t="s">
        <v>30</v>
      </c>
    </row>
    <row r="404" spans="1:23" x14ac:dyDescent="0.3">
      <c r="A404">
        <v>58</v>
      </c>
      <c r="B404">
        <v>9</v>
      </c>
      <c r="C404">
        <v>2</v>
      </c>
      <c r="D404">
        <v>1</v>
      </c>
      <c r="E404">
        <v>403</v>
      </c>
      <c r="F404">
        <v>1</v>
      </c>
      <c r="G404">
        <v>21530</v>
      </c>
      <c r="H404">
        <v>11</v>
      </c>
      <c r="I404">
        <v>8</v>
      </c>
      <c r="J404">
        <v>0</v>
      </c>
      <c r="K404">
        <v>3</v>
      </c>
      <c r="L404">
        <v>3</v>
      </c>
      <c r="M404">
        <v>1</v>
      </c>
      <c r="N404">
        <v>0</v>
      </c>
      <c r="O404">
        <v>0</v>
      </c>
      <c r="P404" t="s">
        <v>32</v>
      </c>
      <c r="Q404" t="s">
        <v>25</v>
      </c>
      <c r="R404" t="s">
        <v>49</v>
      </c>
      <c r="S404" t="s">
        <v>44</v>
      </c>
      <c r="T404" t="s">
        <v>38</v>
      </c>
      <c r="U404" t="s">
        <v>37</v>
      </c>
      <c r="V404" t="s">
        <v>31</v>
      </c>
      <c r="W404" t="s">
        <v>30</v>
      </c>
    </row>
    <row r="405" spans="1:23" x14ac:dyDescent="0.3">
      <c r="A405">
        <v>43</v>
      </c>
      <c r="B405">
        <v>7</v>
      </c>
      <c r="C405">
        <v>4</v>
      </c>
      <c r="D405">
        <v>1</v>
      </c>
      <c r="E405">
        <v>404</v>
      </c>
      <c r="F405">
        <v>2</v>
      </c>
      <c r="G405">
        <v>48760</v>
      </c>
      <c r="H405">
        <v>16</v>
      </c>
      <c r="I405">
        <v>8</v>
      </c>
      <c r="J405">
        <v>2</v>
      </c>
      <c r="K405">
        <v>4</v>
      </c>
      <c r="L405">
        <v>4</v>
      </c>
      <c r="M405">
        <v>1</v>
      </c>
      <c r="N405">
        <v>0</v>
      </c>
      <c r="O405">
        <v>0</v>
      </c>
      <c r="P405" t="s">
        <v>24</v>
      </c>
      <c r="Q405" t="s">
        <v>25</v>
      </c>
      <c r="R405" t="s">
        <v>48</v>
      </c>
      <c r="S405" t="s">
        <v>44</v>
      </c>
      <c r="T405" t="s">
        <v>38</v>
      </c>
      <c r="U405" t="s">
        <v>37</v>
      </c>
      <c r="V405" t="s">
        <v>23</v>
      </c>
      <c r="W405" t="s">
        <v>30</v>
      </c>
    </row>
    <row r="406" spans="1:23" x14ac:dyDescent="0.3">
      <c r="A406">
        <v>20</v>
      </c>
      <c r="B406">
        <v>11</v>
      </c>
      <c r="C406">
        <v>3</v>
      </c>
      <c r="D406">
        <v>1</v>
      </c>
      <c r="E406">
        <v>405</v>
      </c>
      <c r="F406">
        <v>2</v>
      </c>
      <c r="G406">
        <v>93960</v>
      </c>
      <c r="H406">
        <v>12</v>
      </c>
      <c r="I406">
        <v>8</v>
      </c>
      <c r="J406">
        <v>0</v>
      </c>
      <c r="K406">
        <v>2</v>
      </c>
      <c r="L406">
        <v>6</v>
      </c>
      <c r="M406">
        <v>2</v>
      </c>
      <c r="N406">
        <v>0</v>
      </c>
      <c r="O406">
        <v>2</v>
      </c>
      <c r="P406" t="s">
        <v>24</v>
      </c>
      <c r="Q406" t="s">
        <v>33</v>
      </c>
      <c r="R406" t="s">
        <v>41</v>
      </c>
      <c r="S406" t="s">
        <v>35</v>
      </c>
      <c r="T406" t="s">
        <v>38</v>
      </c>
      <c r="U406" t="s">
        <v>37</v>
      </c>
      <c r="V406" t="s">
        <v>31</v>
      </c>
      <c r="W406" t="s">
        <v>30</v>
      </c>
    </row>
    <row r="407" spans="1:23" x14ac:dyDescent="0.3">
      <c r="A407">
        <v>21</v>
      </c>
      <c r="B407">
        <v>1</v>
      </c>
      <c r="C407">
        <v>3</v>
      </c>
      <c r="D407">
        <v>1</v>
      </c>
      <c r="E407">
        <v>406</v>
      </c>
      <c r="F407">
        <v>2</v>
      </c>
      <c r="G407">
        <v>104000</v>
      </c>
      <c r="H407">
        <v>13</v>
      </c>
      <c r="I407">
        <v>8</v>
      </c>
      <c r="J407">
        <v>1</v>
      </c>
      <c r="K407">
        <v>1</v>
      </c>
      <c r="L407">
        <v>2</v>
      </c>
      <c r="M407">
        <v>1</v>
      </c>
      <c r="N407">
        <v>0</v>
      </c>
      <c r="O407">
        <v>0</v>
      </c>
      <c r="P407" t="s">
        <v>24</v>
      </c>
      <c r="Q407" t="s">
        <v>33</v>
      </c>
      <c r="R407" t="s">
        <v>41</v>
      </c>
      <c r="S407" t="s">
        <v>35</v>
      </c>
      <c r="T407" t="s">
        <v>38</v>
      </c>
      <c r="U407" t="s">
        <v>37</v>
      </c>
      <c r="V407" t="s">
        <v>31</v>
      </c>
      <c r="W407" t="s">
        <v>30</v>
      </c>
    </row>
    <row r="408" spans="1:23" x14ac:dyDescent="0.3">
      <c r="A408">
        <v>36</v>
      </c>
      <c r="B408">
        <v>26</v>
      </c>
      <c r="C408">
        <v>4</v>
      </c>
      <c r="D408">
        <v>1</v>
      </c>
      <c r="E408">
        <v>407</v>
      </c>
      <c r="F408">
        <v>1</v>
      </c>
      <c r="G408">
        <v>84740</v>
      </c>
      <c r="H408">
        <v>14</v>
      </c>
      <c r="I408">
        <v>8</v>
      </c>
      <c r="J408">
        <v>0</v>
      </c>
      <c r="K408">
        <v>17</v>
      </c>
      <c r="L408">
        <v>3</v>
      </c>
      <c r="M408">
        <v>16</v>
      </c>
      <c r="N408">
        <v>4</v>
      </c>
      <c r="O408">
        <v>11</v>
      </c>
      <c r="P408" t="s">
        <v>24</v>
      </c>
      <c r="Q408" t="s">
        <v>33</v>
      </c>
      <c r="R408" t="s">
        <v>41</v>
      </c>
      <c r="S408" t="s">
        <v>29</v>
      </c>
      <c r="T408" t="s">
        <v>43</v>
      </c>
      <c r="U408" t="s">
        <v>37</v>
      </c>
      <c r="V408" t="s">
        <v>23</v>
      </c>
      <c r="W408" t="s">
        <v>30</v>
      </c>
    </row>
    <row r="409" spans="1:23" x14ac:dyDescent="0.3">
      <c r="A409">
        <v>47</v>
      </c>
      <c r="B409">
        <v>2</v>
      </c>
      <c r="C409">
        <v>3</v>
      </c>
      <c r="D409">
        <v>1</v>
      </c>
      <c r="E409">
        <v>408</v>
      </c>
      <c r="F409">
        <v>2</v>
      </c>
      <c r="G409">
        <v>99810</v>
      </c>
      <c r="H409">
        <v>21</v>
      </c>
      <c r="I409">
        <v>8</v>
      </c>
      <c r="J409">
        <v>1</v>
      </c>
      <c r="K409">
        <v>3</v>
      </c>
      <c r="L409">
        <v>3</v>
      </c>
      <c r="M409">
        <v>3</v>
      </c>
      <c r="N409">
        <v>1</v>
      </c>
      <c r="O409">
        <v>2</v>
      </c>
      <c r="P409" t="s">
        <v>24</v>
      </c>
      <c r="Q409" t="s">
        <v>33</v>
      </c>
      <c r="R409" t="s">
        <v>26</v>
      </c>
      <c r="S409" t="s">
        <v>35</v>
      </c>
      <c r="T409" t="s">
        <v>45</v>
      </c>
      <c r="U409" t="s">
        <v>37</v>
      </c>
      <c r="V409" t="s">
        <v>23</v>
      </c>
      <c r="W409" t="s">
        <v>30</v>
      </c>
    </row>
    <row r="410" spans="1:23" x14ac:dyDescent="0.3">
      <c r="A410">
        <v>22</v>
      </c>
      <c r="B410">
        <v>15</v>
      </c>
      <c r="C410">
        <v>4</v>
      </c>
      <c r="D410">
        <v>1</v>
      </c>
      <c r="E410">
        <v>409</v>
      </c>
      <c r="F410">
        <v>1</v>
      </c>
      <c r="G410">
        <v>124900</v>
      </c>
      <c r="H410">
        <v>13</v>
      </c>
      <c r="I410">
        <v>8</v>
      </c>
      <c r="J410">
        <v>0</v>
      </c>
      <c r="K410">
        <v>4</v>
      </c>
      <c r="L410">
        <v>3</v>
      </c>
      <c r="M410">
        <v>3</v>
      </c>
      <c r="N410">
        <v>0</v>
      </c>
      <c r="O410">
        <v>2</v>
      </c>
      <c r="P410" t="s">
        <v>24</v>
      </c>
      <c r="Q410" t="s">
        <v>33</v>
      </c>
      <c r="R410" t="s">
        <v>26</v>
      </c>
      <c r="S410" t="s">
        <v>29</v>
      </c>
      <c r="T410" t="s">
        <v>43</v>
      </c>
      <c r="U410" t="s">
        <v>27</v>
      </c>
      <c r="V410" t="s">
        <v>31</v>
      </c>
      <c r="W410" t="s">
        <v>30</v>
      </c>
    </row>
    <row r="411" spans="1:23" x14ac:dyDescent="0.3">
      <c r="A411">
        <v>41</v>
      </c>
      <c r="B411">
        <v>23</v>
      </c>
      <c r="C411">
        <v>3</v>
      </c>
      <c r="D411">
        <v>1</v>
      </c>
      <c r="E411">
        <v>410</v>
      </c>
      <c r="F411">
        <v>2</v>
      </c>
      <c r="G411">
        <v>26570</v>
      </c>
      <c r="H411">
        <v>11</v>
      </c>
      <c r="I411">
        <v>8</v>
      </c>
      <c r="J411">
        <v>0</v>
      </c>
      <c r="K411">
        <v>10</v>
      </c>
      <c r="L411">
        <v>3</v>
      </c>
      <c r="M411">
        <v>7</v>
      </c>
      <c r="N411">
        <v>1</v>
      </c>
      <c r="O411">
        <v>0</v>
      </c>
      <c r="P411" t="s">
        <v>24</v>
      </c>
      <c r="Q411" t="s">
        <v>33</v>
      </c>
      <c r="R411" t="s">
        <v>26</v>
      </c>
      <c r="S411" t="s">
        <v>44</v>
      </c>
      <c r="T411" t="s">
        <v>38</v>
      </c>
      <c r="U411" t="s">
        <v>27</v>
      </c>
      <c r="V411" t="s">
        <v>31</v>
      </c>
      <c r="W411" t="s">
        <v>30</v>
      </c>
    </row>
    <row r="412" spans="1:23" x14ac:dyDescent="0.3">
      <c r="A412">
        <v>28</v>
      </c>
      <c r="B412">
        <v>10</v>
      </c>
      <c r="C412">
        <v>3</v>
      </c>
      <c r="D412">
        <v>1</v>
      </c>
      <c r="E412">
        <v>411</v>
      </c>
      <c r="F412">
        <v>3</v>
      </c>
      <c r="G412">
        <v>135910</v>
      </c>
      <c r="H412">
        <v>20</v>
      </c>
      <c r="I412">
        <v>8</v>
      </c>
      <c r="J412">
        <v>1</v>
      </c>
      <c r="K412">
        <v>6</v>
      </c>
      <c r="L412">
        <v>2</v>
      </c>
      <c r="M412">
        <v>2</v>
      </c>
      <c r="N412">
        <v>2</v>
      </c>
      <c r="O412">
        <v>2</v>
      </c>
      <c r="P412" t="s">
        <v>24</v>
      </c>
      <c r="Q412" t="s">
        <v>33</v>
      </c>
      <c r="R412" t="s">
        <v>26</v>
      </c>
      <c r="S412" t="s">
        <v>44</v>
      </c>
      <c r="T412" t="s">
        <v>47</v>
      </c>
      <c r="U412" t="s">
        <v>27</v>
      </c>
      <c r="V412" t="s">
        <v>23</v>
      </c>
      <c r="W412" t="s">
        <v>30</v>
      </c>
    </row>
    <row r="413" spans="1:23" x14ac:dyDescent="0.3">
      <c r="A413">
        <v>39</v>
      </c>
      <c r="B413">
        <v>10</v>
      </c>
      <c r="C413">
        <v>4</v>
      </c>
      <c r="D413">
        <v>1</v>
      </c>
      <c r="E413">
        <v>412</v>
      </c>
      <c r="F413">
        <v>4</v>
      </c>
      <c r="G413">
        <v>66960</v>
      </c>
      <c r="H413">
        <v>11</v>
      </c>
      <c r="I413">
        <v>8</v>
      </c>
      <c r="J413">
        <v>0</v>
      </c>
      <c r="K413">
        <v>8</v>
      </c>
      <c r="L413">
        <v>3</v>
      </c>
      <c r="M413">
        <v>2</v>
      </c>
      <c r="N413">
        <v>2</v>
      </c>
      <c r="O413">
        <v>2</v>
      </c>
      <c r="P413" t="s">
        <v>24</v>
      </c>
      <c r="Q413" t="s">
        <v>33</v>
      </c>
      <c r="R413" t="s">
        <v>26</v>
      </c>
      <c r="S413" t="s">
        <v>29</v>
      </c>
      <c r="T413" t="s">
        <v>40</v>
      </c>
      <c r="U413" t="s">
        <v>27</v>
      </c>
      <c r="V413" t="s">
        <v>31</v>
      </c>
      <c r="W413" t="s">
        <v>30</v>
      </c>
    </row>
    <row r="414" spans="1:23" x14ac:dyDescent="0.3">
      <c r="A414">
        <v>27</v>
      </c>
      <c r="B414">
        <v>1</v>
      </c>
      <c r="C414">
        <v>3</v>
      </c>
      <c r="D414">
        <v>1</v>
      </c>
      <c r="E414">
        <v>413</v>
      </c>
      <c r="F414">
        <v>1</v>
      </c>
      <c r="G414">
        <v>20580</v>
      </c>
      <c r="H414">
        <v>14</v>
      </c>
      <c r="I414">
        <v>8</v>
      </c>
      <c r="J414">
        <v>1</v>
      </c>
      <c r="K414">
        <v>1</v>
      </c>
      <c r="L414">
        <v>5</v>
      </c>
      <c r="M414">
        <v>1</v>
      </c>
      <c r="N414">
        <v>0</v>
      </c>
      <c r="O414">
        <v>0</v>
      </c>
      <c r="P414" t="s">
        <v>24</v>
      </c>
      <c r="Q414" t="s">
        <v>33</v>
      </c>
      <c r="R414" t="s">
        <v>41</v>
      </c>
      <c r="S414" t="s">
        <v>35</v>
      </c>
      <c r="T414" t="s">
        <v>34</v>
      </c>
      <c r="U414" t="s">
        <v>37</v>
      </c>
      <c r="V414" t="s">
        <v>23</v>
      </c>
      <c r="W414" t="s">
        <v>30</v>
      </c>
    </row>
    <row r="415" spans="1:23" x14ac:dyDescent="0.3">
      <c r="A415">
        <v>34</v>
      </c>
      <c r="B415">
        <v>12</v>
      </c>
      <c r="C415">
        <v>2</v>
      </c>
      <c r="D415">
        <v>1</v>
      </c>
      <c r="E415">
        <v>414</v>
      </c>
      <c r="F415">
        <v>2</v>
      </c>
      <c r="G415">
        <v>88650</v>
      </c>
      <c r="H415">
        <v>11</v>
      </c>
      <c r="I415">
        <v>8</v>
      </c>
      <c r="J415">
        <v>1</v>
      </c>
      <c r="K415">
        <v>1</v>
      </c>
      <c r="L415">
        <v>0</v>
      </c>
      <c r="M415">
        <v>1</v>
      </c>
      <c r="N415">
        <v>1</v>
      </c>
      <c r="O415">
        <v>0</v>
      </c>
      <c r="P415" t="s">
        <v>24</v>
      </c>
      <c r="Q415" t="s">
        <v>33</v>
      </c>
      <c r="R415" t="s">
        <v>49</v>
      </c>
      <c r="S415" t="s">
        <v>44</v>
      </c>
      <c r="T415" t="s">
        <v>40</v>
      </c>
      <c r="U415" t="s">
        <v>37</v>
      </c>
      <c r="V415" t="s">
        <v>23</v>
      </c>
      <c r="W415" t="s">
        <v>30</v>
      </c>
    </row>
    <row r="416" spans="1:23" x14ac:dyDescent="0.3">
      <c r="A416">
        <v>42</v>
      </c>
      <c r="B416">
        <v>11</v>
      </c>
      <c r="C416">
        <v>1</v>
      </c>
      <c r="D416">
        <v>1</v>
      </c>
      <c r="E416">
        <v>415</v>
      </c>
      <c r="F416">
        <v>2</v>
      </c>
      <c r="G416">
        <v>59400</v>
      </c>
      <c r="H416">
        <v>16</v>
      </c>
      <c r="I416">
        <v>8</v>
      </c>
      <c r="J416">
        <v>0</v>
      </c>
      <c r="K416">
        <v>10</v>
      </c>
      <c r="L416">
        <v>2</v>
      </c>
      <c r="M416">
        <v>5</v>
      </c>
      <c r="N416">
        <v>0</v>
      </c>
      <c r="O416">
        <v>3</v>
      </c>
      <c r="P416" t="s">
        <v>24</v>
      </c>
      <c r="Q416" t="s">
        <v>25</v>
      </c>
      <c r="R416" t="s">
        <v>49</v>
      </c>
      <c r="S416" t="s">
        <v>35</v>
      </c>
      <c r="T416" t="s">
        <v>40</v>
      </c>
      <c r="U416" t="s">
        <v>37</v>
      </c>
      <c r="V416" t="s">
        <v>23</v>
      </c>
      <c r="W416" t="s">
        <v>30</v>
      </c>
    </row>
    <row r="417" spans="1:23" x14ac:dyDescent="0.3">
      <c r="A417">
        <v>33</v>
      </c>
      <c r="B417">
        <v>2</v>
      </c>
      <c r="C417">
        <v>3</v>
      </c>
      <c r="D417">
        <v>1</v>
      </c>
      <c r="E417">
        <v>416</v>
      </c>
      <c r="F417">
        <v>1</v>
      </c>
      <c r="G417">
        <v>59140</v>
      </c>
      <c r="H417">
        <v>16</v>
      </c>
      <c r="I417">
        <v>8</v>
      </c>
      <c r="J417">
        <v>1</v>
      </c>
      <c r="K417">
        <v>6</v>
      </c>
      <c r="L417">
        <v>4</v>
      </c>
      <c r="M417">
        <v>3</v>
      </c>
      <c r="N417">
        <v>0</v>
      </c>
      <c r="O417">
        <v>2</v>
      </c>
      <c r="P417" t="s">
        <v>24</v>
      </c>
      <c r="Q417" t="s">
        <v>25</v>
      </c>
      <c r="R417" t="s">
        <v>48</v>
      </c>
      <c r="S417" t="s">
        <v>35</v>
      </c>
      <c r="T417" t="s">
        <v>38</v>
      </c>
      <c r="U417" t="s">
        <v>27</v>
      </c>
      <c r="V417" t="s">
        <v>23</v>
      </c>
      <c r="W417" t="s">
        <v>30</v>
      </c>
    </row>
    <row r="418" spans="1:23" x14ac:dyDescent="0.3">
      <c r="A418">
        <v>58</v>
      </c>
      <c r="B418">
        <v>2</v>
      </c>
      <c r="C418">
        <v>4</v>
      </c>
      <c r="D418">
        <v>1</v>
      </c>
      <c r="E418">
        <v>417</v>
      </c>
      <c r="F418">
        <v>1</v>
      </c>
      <c r="G418">
        <v>26220</v>
      </c>
      <c r="H418">
        <v>23</v>
      </c>
      <c r="I418">
        <v>8</v>
      </c>
      <c r="J418">
        <v>0</v>
      </c>
      <c r="K418">
        <v>24</v>
      </c>
      <c r="L418">
        <v>3</v>
      </c>
      <c r="M418">
        <v>6</v>
      </c>
      <c r="N418">
        <v>0</v>
      </c>
      <c r="O418">
        <v>4</v>
      </c>
      <c r="P418" t="s">
        <v>24</v>
      </c>
      <c r="Q418" t="s">
        <v>33</v>
      </c>
      <c r="R418" t="s">
        <v>26</v>
      </c>
      <c r="S418" t="s">
        <v>44</v>
      </c>
      <c r="T418" t="s">
        <v>34</v>
      </c>
      <c r="U418" t="s">
        <v>37</v>
      </c>
      <c r="V418" t="s">
        <v>23</v>
      </c>
      <c r="W418" t="s">
        <v>30</v>
      </c>
    </row>
    <row r="419" spans="1:23" x14ac:dyDescent="0.3">
      <c r="A419">
        <v>31</v>
      </c>
      <c r="B419">
        <v>1</v>
      </c>
      <c r="C419">
        <v>3</v>
      </c>
      <c r="D419">
        <v>1</v>
      </c>
      <c r="E419">
        <v>418</v>
      </c>
      <c r="F419">
        <v>1</v>
      </c>
      <c r="G419">
        <v>121850</v>
      </c>
      <c r="H419">
        <v>14</v>
      </c>
      <c r="I419">
        <v>8</v>
      </c>
      <c r="J419">
        <v>0</v>
      </c>
      <c r="K419">
        <v>13</v>
      </c>
      <c r="L419">
        <v>2</v>
      </c>
      <c r="M419">
        <v>7</v>
      </c>
      <c r="N419">
        <v>5</v>
      </c>
      <c r="O419">
        <v>2</v>
      </c>
      <c r="P419" t="s">
        <v>24</v>
      </c>
      <c r="Q419" t="s">
        <v>25</v>
      </c>
      <c r="R419" t="s">
        <v>26</v>
      </c>
      <c r="S419" t="s">
        <v>29</v>
      </c>
      <c r="T419" t="s">
        <v>46</v>
      </c>
      <c r="U419" t="s">
        <v>27</v>
      </c>
      <c r="V419" t="s">
        <v>23</v>
      </c>
      <c r="W419" t="s">
        <v>30</v>
      </c>
    </row>
    <row r="420" spans="1:23" x14ac:dyDescent="0.3">
      <c r="A420">
        <v>35</v>
      </c>
      <c r="B420">
        <v>2</v>
      </c>
      <c r="C420">
        <v>1</v>
      </c>
      <c r="D420">
        <v>1</v>
      </c>
      <c r="E420">
        <v>419</v>
      </c>
      <c r="F420">
        <v>3</v>
      </c>
      <c r="G420">
        <v>106090</v>
      </c>
      <c r="H420">
        <v>22</v>
      </c>
      <c r="I420">
        <v>8</v>
      </c>
      <c r="J420">
        <v>0</v>
      </c>
      <c r="K420">
        <v>10</v>
      </c>
      <c r="L420">
        <v>3</v>
      </c>
      <c r="M420">
        <v>10</v>
      </c>
      <c r="N420">
        <v>0</v>
      </c>
      <c r="O420">
        <v>7</v>
      </c>
      <c r="P420" t="s">
        <v>24</v>
      </c>
      <c r="Q420" t="s">
        <v>33</v>
      </c>
      <c r="R420" t="s">
        <v>26</v>
      </c>
      <c r="S420" t="s">
        <v>29</v>
      </c>
      <c r="T420" t="s">
        <v>28</v>
      </c>
      <c r="U420" t="s">
        <v>37</v>
      </c>
      <c r="V420" t="s">
        <v>23</v>
      </c>
      <c r="W420" t="s">
        <v>30</v>
      </c>
    </row>
    <row r="421" spans="1:23" x14ac:dyDescent="0.3">
      <c r="A421">
        <v>49</v>
      </c>
      <c r="B421">
        <v>25</v>
      </c>
      <c r="C421">
        <v>2</v>
      </c>
      <c r="D421">
        <v>1</v>
      </c>
      <c r="E421">
        <v>420</v>
      </c>
      <c r="F421">
        <v>2</v>
      </c>
      <c r="G421">
        <v>43450</v>
      </c>
      <c r="H421">
        <v>15</v>
      </c>
      <c r="I421">
        <v>8</v>
      </c>
      <c r="J421">
        <v>0</v>
      </c>
      <c r="K421">
        <v>29</v>
      </c>
      <c r="L421">
        <v>3</v>
      </c>
      <c r="M421">
        <v>26</v>
      </c>
      <c r="N421">
        <v>1</v>
      </c>
      <c r="O421">
        <v>7</v>
      </c>
      <c r="P421" t="s">
        <v>24</v>
      </c>
      <c r="Q421" t="s">
        <v>33</v>
      </c>
      <c r="R421" t="s">
        <v>26</v>
      </c>
      <c r="S421" t="s">
        <v>29</v>
      </c>
      <c r="T421" t="s">
        <v>38</v>
      </c>
      <c r="U421" t="s">
        <v>27</v>
      </c>
      <c r="V421" t="s">
        <v>23</v>
      </c>
      <c r="W421" t="s">
        <v>30</v>
      </c>
    </row>
    <row r="422" spans="1:23" x14ac:dyDescent="0.3">
      <c r="A422">
        <v>48</v>
      </c>
      <c r="B422">
        <v>1</v>
      </c>
      <c r="C422">
        <v>4</v>
      </c>
      <c r="D422">
        <v>1</v>
      </c>
      <c r="E422">
        <v>421</v>
      </c>
      <c r="F422">
        <v>1</v>
      </c>
      <c r="G422">
        <v>21770</v>
      </c>
      <c r="H422">
        <v>18</v>
      </c>
      <c r="I422">
        <v>8</v>
      </c>
      <c r="J422">
        <v>0</v>
      </c>
      <c r="K422">
        <v>13</v>
      </c>
      <c r="L422">
        <v>4</v>
      </c>
      <c r="M422">
        <v>0</v>
      </c>
      <c r="N422">
        <v>0</v>
      </c>
      <c r="O422">
        <v>0</v>
      </c>
      <c r="P422" t="s">
        <v>24</v>
      </c>
      <c r="Q422" t="s">
        <v>33</v>
      </c>
      <c r="R422" t="s">
        <v>41</v>
      </c>
      <c r="S422" t="s">
        <v>29</v>
      </c>
      <c r="T422" t="s">
        <v>34</v>
      </c>
      <c r="U422" t="s">
        <v>37</v>
      </c>
      <c r="V422" t="s">
        <v>23</v>
      </c>
      <c r="W422" t="s">
        <v>30</v>
      </c>
    </row>
    <row r="423" spans="1:23" x14ac:dyDescent="0.3">
      <c r="A423">
        <v>31</v>
      </c>
      <c r="B423">
        <v>1</v>
      </c>
      <c r="C423">
        <v>2</v>
      </c>
      <c r="D423">
        <v>1</v>
      </c>
      <c r="E423">
        <v>422</v>
      </c>
      <c r="F423">
        <v>2</v>
      </c>
      <c r="G423">
        <v>27930</v>
      </c>
      <c r="H423">
        <v>16</v>
      </c>
      <c r="I423">
        <v>8</v>
      </c>
      <c r="J423">
        <v>0</v>
      </c>
      <c r="K423">
        <v>9</v>
      </c>
      <c r="L423">
        <v>4</v>
      </c>
      <c r="M423">
        <v>9</v>
      </c>
      <c r="N423">
        <v>0</v>
      </c>
      <c r="O423">
        <v>0</v>
      </c>
      <c r="P423" t="s">
        <v>39</v>
      </c>
      <c r="Q423" t="s">
        <v>33</v>
      </c>
      <c r="R423" t="s">
        <v>49</v>
      </c>
      <c r="S423" t="s">
        <v>29</v>
      </c>
      <c r="T423" t="s">
        <v>38</v>
      </c>
      <c r="U423" t="s">
        <v>27</v>
      </c>
      <c r="V423" t="s">
        <v>23</v>
      </c>
      <c r="W423" t="s">
        <v>30</v>
      </c>
    </row>
    <row r="424" spans="1:23" x14ac:dyDescent="0.3">
      <c r="A424">
        <v>36</v>
      </c>
      <c r="B424">
        <v>2</v>
      </c>
      <c r="C424">
        <v>4</v>
      </c>
      <c r="D424">
        <v>1</v>
      </c>
      <c r="E424">
        <v>423</v>
      </c>
      <c r="F424">
        <v>1</v>
      </c>
      <c r="G424">
        <v>79180</v>
      </c>
      <c r="H424">
        <v>12</v>
      </c>
      <c r="I424">
        <v>8</v>
      </c>
      <c r="J424">
        <v>2</v>
      </c>
      <c r="K424">
        <v>8</v>
      </c>
      <c r="L424">
        <v>3</v>
      </c>
      <c r="M424">
        <v>6</v>
      </c>
      <c r="N424">
        <v>0</v>
      </c>
      <c r="O424">
        <v>1</v>
      </c>
      <c r="P424" t="s">
        <v>24</v>
      </c>
      <c r="Q424" t="s">
        <v>40</v>
      </c>
      <c r="R424" t="s">
        <v>49</v>
      </c>
      <c r="S424" t="s">
        <v>35</v>
      </c>
      <c r="T424" t="s">
        <v>38</v>
      </c>
      <c r="U424" t="s">
        <v>37</v>
      </c>
      <c r="V424" t="s">
        <v>23</v>
      </c>
      <c r="W424" t="s">
        <v>30</v>
      </c>
    </row>
    <row r="425" spans="1:23" x14ac:dyDescent="0.3">
      <c r="A425">
        <v>38</v>
      </c>
      <c r="B425">
        <v>6</v>
      </c>
      <c r="C425">
        <v>3</v>
      </c>
      <c r="D425">
        <v>1</v>
      </c>
      <c r="E425">
        <v>424</v>
      </c>
      <c r="F425">
        <v>2</v>
      </c>
      <c r="G425">
        <v>87890</v>
      </c>
      <c r="H425">
        <v>11</v>
      </c>
      <c r="I425">
        <v>8</v>
      </c>
      <c r="J425">
        <v>3</v>
      </c>
      <c r="K425">
        <v>15</v>
      </c>
      <c r="L425">
        <v>4</v>
      </c>
      <c r="M425">
        <v>15</v>
      </c>
      <c r="N425">
        <v>5</v>
      </c>
      <c r="O425">
        <v>11</v>
      </c>
      <c r="P425" t="s">
        <v>24</v>
      </c>
      <c r="Q425" t="s">
        <v>25</v>
      </c>
      <c r="R425" t="s">
        <v>36</v>
      </c>
      <c r="S425" t="s">
        <v>29</v>
      </c>
      <c r="T425" t="s">
        <v>38</v>
      </c>
      <c r="U425" t="s">
        <v>37</v>
      </c>
      <c r="V425" t="s">
        <v>23</v>
      </c>
      <c r="W425" t="s">
        <v>30</v>
      </c>
    </row>
    <row r="426" spans="1:23" x14ac:dyDescent="0.3">
      <c r="A426">
        <v>32</v>
      </c>
      <c r="B426">
        <v>18</v>
      </c>
      <c r="C426">
        <v>3</v>
      </c>
      <c r="D426">
        <v>1</v>
      </c>
      <c r="E426">
        <v>425</v>
      </c>
      <c r="F426">
        <v>1</v>
      </c>
      <c r="G426">
        <v>23890</v>
      </c>
      <c r="H426">
        <v>12</v>
      </c>
      <c r="I426">
        <v>8</v>
      </c>
      <c r="J426">
        <v>1</v>
      </c>
      <c r="K426">
        <v>5</v>
      </c>
      <c r="L426">
        <v>4</v>
      </c>
      <c r="M426">
        <v>3</v>
      </c>
      <c r="N426">
        <v>0</v>
      </c>
      <c r="O426">
        <v>2</v>
      </c>
      <c r="P426" t="s">
        <v>39</v>
      </c>
      <c r="Q426" t="s">
        <v>25</v>
      </c>
      <c r="R426" t="s">
        <v>48</v>
      </c>
      <c r="S426" t="s">
        <v>29</v>
      </c>
      <c r="T426" t="s">
        <v>43</v>
      </c>
      <c r="U426" t="s">
        <v>37</v>
      </c>
      <c r="V426" t="s">
        <v>23</v>
      </c>
      <c r="W426" t="s">
        <v>30</v>
      </c>
    </row>
    <row r="427" spans="1:23" x14ac:dyDescent="0.3">
      <c r="A427">
        <v>25</v>
      </c>
      <c r="B427">
        <v>1</v>
      </c>
      <c r="C427">
        <v>2</v>
      </c>
      <c r="D427">
        <v>1</v>
      </c>
      <c r="E427">
        <v>426</v>
      </c>
      <c r="F427">
        <v>1</v>
      </c>
      <c r="G427">
        <v>32120</v>
      </c>
      <c r="H427">
        <v>15</v>
      </c>
      <c r="I427">
        <v>8</v>
      </c>
      <c r="J427">
        <v>1</v>
      </c>
      <c r="K427">
        <v>1</v>
      </c>
      <c r="L427">
        <v>3</v>
      </c>
      <c r="M427">
        <v>1</v>
      </c>
      <c r="N427">
        <v>0</v>
      </c>
      <c r="O427">
        <v>0</v>
      </c>
      <c r="P427" t="s">
        <v>24</v>
      </c>
      <c r="Q427" t="s">
        <v>33</v>
      </c>
      <c r="R427" t="s">
        <v>26</v>
      </c>
      <c r="S427" t="s">
        <v>29</v>
      </c>
      <c r="T427" t="s">
        <v>38</v>
      </c>
      <c r="U427" t="s">
        <v>37</v>
      </c>
      <c r="V427" t="s">
        <v>31</v>
      </c>
      <c r="W427" t="s">
        <v>30</v>
      </c>
    </row>
    <row r="428" spans="1:23" x14ac:dyDescent="0.3">
      <c r="A428">
        <v>40</v>
      </c>
      <c r="B428">
        <v>1</v>
      </c>
      <c r="C428">
        <v>4</v>
      </c>
      <c r="D428">
        <v>1</v>
      </c>
      <c r="E428">
        <v>427</v>
      </c>
      <c r="F428">
        <v>2</v>
      </c>
      <c r="G428">
        <v>192320</v>
      </c>
      <c r="H428">
        <v>14</v>
      </c>
      <c r="I428">
        <v>8</v>
      </c>
      <c r="J428">
        <v>1</v>
      </c>
      <c r="K428">
        <v>11</v>
      </c>
      <c r="L428">
        <v>3</v>
      </c>
      <c r="M428">
        <v>1</v>
      </c>
      <c r="N428">
        <v>0</v>
      </c>
      <c r="O428">
        <v>0</v>
      </c>
      <c r="P428" t="s">
        <v>24</v>
      </c>
      <c r="Q428" t="s">
        <v>33</v>
      </c>
      <c r="R428" t="s">
        <v>41</v>
      </c>
      <c r="S428" t="s">
        <v>44</v>
      </c>
      <c r="T428" t="s">
        <v>34</v>
      </c>
      <c r="U428" t="s">
        <v>37</v>
      </c>
      <c r="V428" t="s">
        <v>23</v>
      </c>
      <c r="W428" t="s">
        <v>30</v>
      </c>
    </row>
    <row r="429" spans="1:23" x14ac:dyDescent="0.3">
      <c r="A429">
        <v>26</v>
      </c>
      <c r="B429">
        <v>11</v>
      </c>
      <c r="C429">
        <v>3</v>
      </c>
      <c r="D429">
        <v>1</v>
      </c>
      <c r="E429">
        <v>428</v>
      </c>
      <c r="F429">
        <v>2</v>
      </c>
      <c r="G429">
        <v>22670</v>
      </c>
      <c r="H429">
        <v>19</v>
      </c>
      <c r="I429">
        <v>8</v>
      </c>
      <c r="J429">
        <v>3</v>
      </c>
      <c r="K429">
        <v>7</v>
      </c>
      <c r="L429">
        <v>2</v>
      </c>
      <c r="M429">
        <v>7</v>
      </c>
      <c r="N429">
        <v>0</v>
      </c>
      <c r="O429">
        <v>7</v>
      </c>
      <c r="P429" t="s">
        <v>32</v>
      </c>
      <c r="Q429" t="s">
        <v>25</v>
      </c>
      <c r="R429" t="s">
        <v>48</v>
      </c>
      <c r="S429" t="s">
        <v>35</v>
      </c>
      <c r="T429" t="s">
        <v>28</v>
      </c>
      <c r="U429" t="s">
        <v>37</v>
      </c>
      <c r="V429" t="s">
        <v>23</v>
      </c>
      <c r="W429" t="s">
        <v>30</v>
      </c>
    </row>
    <row r="430" spans="1:23" x14ac:dyDescent="0.3">
      <c r="A430">
        <v>41</v>
      </c>
      <c r="B430">
        <v>1</v>
      </c>
      <c r="C430">
        <v>4</v>
      </c>
      <c r="D430">
        <v>1</v>
      </c>
      <c r="E430">
        <v>429</v>
      </c>
      <c r="F430">
        <v>1</v>
      </c>
      <c r="G430">
        <v>195170</v>
      </c>
      <c r="H430">
        <v>13</v>
      </c>
      <c r="I430">
        <v>8</v>
      </c>
      <c r="J430">
        <v>0</v>
      </c>
      <c r="K430">
        <v>20</v>
      </c>
      <c r="L430">
        <v>5</v>
      </c>
      <c r="M430">
        <v>18</v>
      </c>
      <c r="N430">
        <v>2</v>
      </c>
      <c r="O430">
        <v>17</v>
      </c>
      <c r="P430" t="s">
        <v>24</v>
      </c>
      <c r="Q430" t="s">
        <v>33</v>
      </c>
      <c r="R430" t="s">
        <v>41</v>
      </c>
      <c r="S430" t="s">
        <v>35</v>
      </c>
      <c r="T430" t="s">
        <v>34</v>
      </c>
      <c r="U430" t="s">
        <v>37</v>
      </c>
      <c r="V430" t="s">
        <v>23</v>
      </c>
      <c r="W430" t="s">
        <v>30</v>
      </c>
    </row>
    <row r="431" spans="1:23" x14ac:dyDescent="0.3">
      <c r="A431">
        <v>36</v>
      </c>
      <c r="B431">
        <v>9</v>
      </c>
      <c r="C431">
        <v>3</v>
      </c>
      <c r="D431">
        <v>1</v>
      </c>
      <c r="E431">
        <v>430</v>
      </c>
      <c r="F431">
        <v>2</v>
      </c>
      <c r="G431">
        <v>24360</v>
      </c>
      <c r="H431">
        <v>13</v>
      </c>
      <c r="I431">
        <v>8</v>
      </c>
      <c r="J431">
        <v>0</v>
      </c>
      <c r="K431">
        <v>16</v>
      </c>
      <c r="L431">
        <v>3</v>
      </c>
      <c r="M431">
        <v>11</v>
      </c>
      <c r="N431">
        <v>3</v>
      </c>
      <c r="O431">
        <v>9</v>
      </c>
      <c r="P431" t="s">
        <v>24</v>
      </c>
      <c r="Q431" t="s">
        <v>33</v>
      </c>
      <c r="R431" t="s">
        <v>26</v>
      </c>
      <c r="S431" t="s">
        <v>35</v>
      </c>
      <c r="T431" t="s">
        <v>28</v>
      </c>
      <c r="U431" t="s">
        <v>27</v>
      </c>
      <c r="V431" t="s">
        <v>23</v>
      </c>
      <c r="W431" t="s">
        <v>30</v>
      </c>
    </row>
    <row r="432" spans="1:23" x14ac:dyDescent="0.3">
      <c r="A432">
        <v>19</v>
      </c>
      <c r="B432">
        <v>15</v>
      </c>
      <c r="C432">
        <v>3</v>
      </c>
      <c r="D432">
        <v>1</v>
      </c>
      <c r="E432">
        <v>431</v>
      </c>
      <c r="F432">
        <v>2</v>
      </c>
      <c r="G432">
        <v>160640</v>
      </c>
      <c r="H432">
        <v>15</v>
      </c>
      <c r="I432">
        <v>8</v>
      </c>
      <c r="J432">
        <v>1</v>
      </c>
      <c r="K432">
        <v>1</v>
      </c>
      <c r="L432">
        <v>3</v>
      </c>
      <c r="M432">
        <v>1</v>
      </c>
      <c r="N432">
        <v>0</v>
      </c>
      <c r="O432">
        <v>0</v>
      </c>
      <c r="P432" t="s">
        <v>24</v>
      </c>
      <c r="Q432" t="s">
        <v>33</v>
      </c>
      <c r="R432" t="s">
        <v>26</v>
      </c>
      <c r="S432" t="s">
        <v>35</v>
      </c>
      <c r="T432" t="s">
        <v>34</v>
      </c>
      <c r="U432" t="s">
        <v>37</v>
      </c>
      <c r="V432" t="s">
        <v>31</v>
      </c>
      <c r="W432" t="s">
        <v>30</v>
      </c>
    </row>
    <row r="433" spans="1:23" x14ac:dyDescent="0.3">
      <c r="A433">
        <v>20</v>
      </c>
      <c r="B433">
        <v>29</v>
      </c>
      <c r="C433">
        <v>3</v>
      </c>
      <c r="D433">
        <v>1</v>
      </c>
      <c r="E433">
        <v>432</v>
      </c>
      <c r="F433">
        <v>3</v>
      </c>
      <c r="G433">
        <v>27070</v>
      </c>
      <c r="H433">
        <v>11</v>
      </c>
      <c r="I433">
        <v>8</v>
      </c>
      <c r="J433">
        <v>0</v>
      </c>
      <c r="K433">
        <v>1</v>
      </c>
      <c r="L433">
        <v>2</v>
      </c>
      <c r="M433">
        <v>1</v>
      </c>
      <c r="N433">
        <v>0</v>
      </c>
      <c r="O433">
        <v>0</v>
      </c>
      <c r="P433" t="s">
        <v>24</v>
      </c>
      <c r="Q433" t="s">
        <v>33</v>
      </c>
      <c r="R433" t="s">
        <v>26</v>
      </c>
      <c r="S433" t="s">
        <v>35</v>
      </c>
      <c r="T433" t="s">
        <v>43</v>
      </c>
      <c r="U433" t="s">
        <v>27</v>
      </c>
      <c r="V433" t="s">
        <v>31</v>
      </c>
      <c r="W433" t="s">
        <v>30</v>
      </c>
    </row>
    <row r="434" spans="1:23" x14ac:dyDescent="0.3">
      <c r="A434">
        <v>31</v>
      </c>
      <c r="B434">
        <v>1</v>
      </c>
      <c r="C434">
        <v>4</v>
      </c>
      <c r="D434">
        <v>1</v>
      </c>
      <c r="E434">
        <v>433</v>
      </c>
      <c r="F434">
        <v>4</v>
      </c>
      <c r="G434">
        <v>190680</v>
      </c>
      <c r="H434">
        <v>12</v>
      </c>
      <c r="I434">
        <v>8</v>
      </c>
      <c r="J434">
        <v>0</v>
      </c>
      <c r="K434">
        <v>10</v>
      </c>
      <c r="L434">
        <v>1</v>
      </c>
      <c r="M434">
        <v>9</v>
      </c>
      <c r="N434">
        <v>8</v>
      </c>
      <c r="O434">
        <v>5</v>
      </c>
      <c r="P434" t="s">
        <v>24</v>
      </c>
      <c r="Q434" t="s">
        <v>33</v>
      </c>
      <c r="R434" t="s">
        <v>26</v>
      </c>
      <c r="S434" t="s">
        <v>29</v>
      </c>
      <c r="T434" t="s">
        <v>42</v>
      </c>
      <c r="U434" t="s">
        <v>37</v>
      </c>
      <c r="V434" t="s">
        <v>23</v>
      </c>
      <c r="W434" t="s">
        <v>30</v>
      </c>
    </row>
    <row r="435" spans="1:23" x14ac:dyDescent="0.3">
      <c r="A435">
        <v>40</v>
      </c>
      <c r="B435">
        <v>1</v>
      </c>
      <c r="C435">
        <v>3</v>
      </c>
      <c r="D435">
        <v>1</v>
      </c>
      <c r="E435">
        <v>434</v>
      </c>
      <c r="F435">
        <v>1</v>
      </c>
      <c r="G435">
        <v>39310</v>
      </c>
      <c r="H435">
        <v>19</v>
      </c>
      <c r="I435">
        <v>8</v>
      </c>
      <c r="J435">
        <v>0</v>
      </c>
      <c r="K435">
        <v>3</v>
      </c>
      <c r="L435">
        <v>2</v>
      </c>
      <c r="M435">
        <v>1</v>
      </c>
      <c r="N435">
        <v>0</v>
      </c>
      <c r="O435">
        <v>0</v>
      </c>
      <c r="P435" t="s">
        <v>32</v>
      </c>
      <c r="Q435" t="s">
        <v>25</v>
      </c>
      <c r="R435" t="s">
        <v>48</v>
      </c>
      <c r="S435" t="s">
        <v>44</v>
      </c>
      <c r="T435" t="s">
        <v>34</v>
      </c>
      <c r="U435" t="s">
        <v>37</v>
      </c>
      <c r="V435" t="s">
        <v>23</v>
      </c>
      <c r="W435" t="s">
        <v>30</v>
      </c>
    </row>
    <row r="436" spans="1:23" x14ac:dyDescent="0.3">
      <c r="A436">
        <v>32</v>
      </c>
      <c r="B436">
        <v>24</v>
      </c>
      <c r="C436">
        <v>3</v>
      </c>
      <c r="D436">
        <v>1</v>
      </c>
      <c r="E436">
        <v>435</v>
      </c>
      <c r="F436">
        <v>4</v>
      </c>
      <c r="G436">
        <v>37300</v>
      </c>
      <c r="H436">
        <v>25</v>
      </c>
      <c r="I436">
        <v>8</v>
      </c>
      <c r="J436">
        <v>1</v>
      </c>
      <c r="K436">
        <v>8</v>
      </c>
      <c r="L436">
        <v>4</v>
      </c>
      <c r="M436">
        <v>8</v>
      </c>
      <c r="N436">
        <v>6</v>
      </c>
      <c r="O436">
        <v>3</v>
      </c>
      <c r="P436" t="s">
        <v>24</v>
      </c>
      <c r="Q436" t="s">
        <v>33</v>
      </c>
      <c r="R436" t="s">
        <v>26</v>
      </c>
      <c r="S436" t="s">
        <v>29</v>
      </c>
      <c r="T436" t="s">
        <v>43</v>
      </c>
      <c r="U436" t="s">
        <v>37</v>
      </c>
      <c r="V436" t="s">
        <v>23</v>
      </c>
      <c r="W436" t="s">
        <v>30</v>
      </c>
    </row>
    <row r="437" spans="1:23" x14ac:dyDescent="0.3">
      <c r="A437">
        <v>36</v>
      </c>
      <c r="B437">
        <v>10</v>
      </c>
      <c r="C437">
        <v>3</v>
      </c>
      <c r="D437">
        <v>1</v>
      </c>
      <c r="E437">
        <v>436</v>
      </c>
      <c r="F437">
        <v>3</v>
      </c>
      <c r="G437">
        <v>22320</v>
      </c>
      <c r="H437">
        <v>12</v>
      </c>
      <c r="I437">
        <v>8</v>
      </c>
      <c r="J437">
        <v>1</v>
      </c>
      <c r="K437">
        <v>16</v>
      </c>
      <c r="L437">
        <v>2</v>
      </c>
      <c r="M437">
        <v>16</v>
      </c>
      <c r="N437">
        <v>3</v>
      </c>
      <c r="O437">
        <v>7</v>
      </c>
      <c r="P437" t="s">
        <v>24</v>
      </c>
      <c r="Q437" t="s">
        <v>33</v>
      </c>
      <c r="R437" t="s">
        <v>41</v>
      </c>
      <c r="S437" t="s">
        <v>29</v>
      </c>
      <c r="T437" t="s">
        <v>38</v>
      </c>
      <c r="U437" t="s">
        <v>37</v>
      </c>
      <c r="V437" t="s">
        <v>31</v>
      </c>
      <c r="W437" t="s">
        <v>30</v>
      </c>
    </row>
    <row r="438" spans="1:23" x14ac:dyDescent="0.3">
      <c r="A438">
        <v>33</v>
      </c>
      <c r="B438">
        <v>1</v>
      </c>
      <c r="C438">
        <v>4</v>
      </c>
      <c r="D438">
        <v>1</v>
      </c>
      <c r="E438">
        <v>437</v>
      </c>
      <c r="F438">
        <v>4</v>
      </c>
      <c r="G438">
        <v>44650</v>
      </c>
      <c r="H438">
        <v>13</v>
      </c>
      <c r="I438">
        <v>8</v>
      </c>
      <c r="J438">
        <v>0</v>
      </c>
      <c r="K438">
        <v>6</v>
      </c>
      <c r="L438">
        <v>3</v>
      </c>
      <c r="M438">
        <v>5</v>
      </c>
      <c r="N438">
        <v>1</v>
      </c>
      <c r="O438">
        <v>4</v>
      </c>
      <c r="P438" t="s">
        <v>24</v>
      </c>
      <c r="Q438" t="s">
        <v>33</v>
      </c>
      <c r="R438" t="s">
        <v>41</v>
      </c>
      <c r="S438" t="s">
        <v>35</v>
      </c>
      <c r="T438" t="s">
        <v>45</v>
      </c>
      <c r="U438" t="s">
        <v>27</v>
      </c>
      <c r="V438" t="s">
        <v>23</v>
      </c>
      <c r="W438" t="s">
        <v>30</v>
      </c>
    </row>
    <row r="439" spans="1:23" x14ac:dyDescent="0.3">
      <c r="A439">
        <v>37</v>
      </c>
      <c r="B439">
        <v>10</v>
      </c>
      <c r="C439">
        <v>4</v>
      </c>
      <c r="D439">
        <v>1</v>
      </c>
      <c r="E439">
        <v>438</v>
      </c>
      <c r="F439">
        <v>3</v>
      </c>
      <c r="G439">
        <v>30720</v>
      </c>
      <c r="H439">
        <v>14</v>
      </c>
      <c r="I439">
        <v>8</v>
      </c>
      <c r="J439">
        <v>0</v>
      </c>
      <c r="K439">
        <v>17</v>
      </c>
      <c r="L439">
        <v>3</v>
      </c>
      <c r="M439">
        <v>14</v>
      </c>
      <c r="N439">
        <v>11</v>
      </c>
      <c r="O439">
        <v>7</v>
      </c>
      <c r="P439" t="s">
        <v>24</v>
      </c>
      <c r="Q439" t="s">
        <v>25</v>
      </c>
      <c r="R439" t="s">
        <v>48</v>
      </c>
      <c r="S439" t="s">
        <v>29</v>
      </c>
      <c r="T439" t="s">
        <v>40</v>
      </c>
      <c r="U439" t="s">
        <v>27</v>
      </c>
      <c r="V439" t="s">
        <v>31</v>
      </c>
      <c r="W439" t="s">
        <v>30</v>
      </c>
    </row>
    <row r="440" spans="1:23" x14ac:dyDescent="0.3">
      <c r="A440">
        <v>45</v>
      </c>
      <c r="B440">
        <v>8</v>
      </c>
      <c r="C440">
        <v>1</v>
      </c>
      <c r="D440">
        <v>1</v>
      </c>
      <c r="E440">
        <v>439</v>
      </c>
      <c r="F440">
        <v>2</v>
      </c>
      <c r="G440">
        <v>33190</v>
      </c>
      <c r="H440">
        <v>12</v>
      </c>
      <c r="I440">
        <v>8</v>
      </c>
      <c r="J440">
        <v>1</v>
      </c>
      <c r="K440">
        <v>9</v>
      </c>
      <c r="L440">
        <v>3</v>
      </c>
      <c r="M440">
        <v>9</v>
      </c>
      <c r="N440">
        <v>0</v>
      </c>
      <c r="O440">
        <v>8</v>
      </c>
      <c r="P440" t="s">
        <v>39</v>
      </c>
      <c r="Q440" t="s">
        <v>33</v>
      </c>
      <c r="R440" t="s">
        <v>26</v>
      </c>
      <c r="S440" t="s">
        <v>29</v>
      </c>
      <c r="T440" t="s">
        <v>38</v>
      </c>
      <c r="U440" t="s">
        <v>37</v>
      </c>
      <c r="V440" t="s">
        <v>23</v>
      </c>
      <c r="W440" t="s">
        <v>30</v>
      </c>
    </row>
    <row r="441" spans="1:23" x14ac:dyDescent="0.3">
      <c r="A441">
        <v>29</v>
      </c>
      <c r="B441">
        <v>29</v>
      </c>
      <c r="C441">
        <v>1</v>
      </c>
      <c r="D441">
        <v>1</v>
      </c>
      <c r="E441">
        <v>440</v>
      </c>
      <c r="F441">
        <v>1</v>
      </c>
      <c r="G441">
        <v>192020</v>
      </c>
      <c r="H441">
        <v>12</v>
      </c>
      <c r="I441">
        <v>8</v>
      </c>
      <c r="J441">
        <v>0</v>
      </c>
      <c r="K441">
        <v>3</v>
      </c>
      <c r="L441">
        <v>5</v>
      </c>
      <c r="M441">
        <v>3</v>
      </c>
      <c r="N441">
        <v>0</v>
      </c>
      <c r="O441">
        <v>2</v>
      </c>
      <c r="P441" t="s">
        <v>32</v>
      </c>
      <c r="Q441" t="s">
        <v>33</v>
      </c>
      <c r="R441" t="s">
        <v>26</v>
      </c>
      <c r="S441" t="s">
        <v>29</v>
      </c>
      <c r="T441" t="s">
        <v>46</v>
      </c>
      <c r="U441" t="s">
        <v>37</v>
      </c>
      <c r="V441" t="s">
        <v>23</v>
      </c>
      <c r="W441" t="s">
        <v>30</v>
      </c>
    </row>
    <row r="442" spans="1:23" x14ac:dyDescent="0.3">
      <c r="A442">
        <v>35</v>
      </c>
      <c r="B442">
        <v>1</v>
      </c>
      <c r="C442">
        <v>3</v>
      </c>
      <c r="D442">
        <v>1</v>
      </c>
      <c r="E442">
        <v>441</v>
      </c>
      <c r="F442">
        <v>3</v>
      </c>
      <c r="G442">
        <v>136750</v>
      </c>
      <c r="H442">
        <v>15</v>
      </c>
      <c r="I442">
        <v>8</v>
      </c>
      <c r="J442">
        <v>3</v>
      </c>
      <c r="K442">
        <v>5</v>
      </c>
      <c r="L442">
        <v>5</v>
      </c>
      <c r="M442">
        <v>5</v>
      </c>
      <c r="N442">
        <v>1</v>
      </c>
      <c r="O442">
        <v>0</v>
      </c>
      <c r="P442" t="s">
        <v>24</v>
      </c>
      <c r="Q442" t="s">
        <v>40</v>
      </c>
      <c r="R442" t="s">
        <v>40</v>
      </c>
      <c r="S442" t="s">
        <v>29</v>
      </c>
      <c r="T442" t="s">
        <v>43</v>
      </c>
      <c r="U442" t="s">
        <v>37</v>
      </c>
      <c r="V442" t="s">
        <v>23</v>
      </c>
      <c r="W442" t="s">
        <v>30</v>
      </c>
    </row>
    <row r="443" spans="1:23" x14ac:dyDescent="0.3">
      <c r="A443">
        <v>52</v>
      </c>
      <c r="B443">
        <v>5</v>
      </c>
      <c r="C443">
        <v>4</v>
      </c>
      <c r="D443">
        <v>1</v>
      </c>
      <c r="E443">
        <v>442</v>
      </c>
      <c r="F443">
        <v>1</v>
      </c>
      <c r="G443">
        <v>29110</v>
      </c>
      <c r="H443">
        <v>17</v>
      </c>
      <c r="I443">
        <v>8</v>
      </c>
      <c r="J443">
        <v>2</v>
      </c>
      <c r="K443">
        <v>26</v>
      </c>
      <c r="L443">
        <v>3</v>
      </c>
      <c r="M443">
        <v>9</v>
      </c>
      <c r="N443">
        <v>7</v>
      </c>
      <c r="O443">
        <v>8</v>
      </c>
      <c r="P443" t="s">
        <v>24</v>
      </c>
      <c r="Q443" t="s">
        <v>33</v>
      </c>
      <c r="R443" t="s">
        <v>36</v>
      </c>
      <c r="S443" t="s">
        <v>29</v>
      </c>
      <c r="T443" t="s">
        <v>43</v>
      </c>
      <c r="U443" t="s">
        <v>37</v>
      </c>
      <c r="V443" t="s">
        <v>23</v>
      </c>
      <c r="W443" t="s">
        <v>30</v>
      </c>
    </row>
    <row r="444" spans="1:23" x14ac:dyDescent="0.3">
      <c r="A444">
        <v>58</v>
      </c>
      <c r="B444">
        <v>9</v>
      </c>
      <c r="C444">
        <v>2</v>
      </c>
      <c r="D444">
        <v>1</v>
      </c>
      <c r="E444">
        <v>443</v>
      </c>
      <c r="F444">
        <v>4</v>
      </c>
      <c r="G444">
        <v>59570</v>
      </c>
      <c r="H444">
        <v>14</v>
      </c>
      <c r="I444">
        <v>8</v>
      </c>
      <c r="J444">
        <v>1</v>
      </c>
      <c r="K444">
        <v>7</v>
      </c>
      <c r="L444">
        <v>2</v>
      </c>
      <c r="M444">
        <v>1</v>
      </c>
      <c r="N444">
        <v>0</v>
      </c>
      <c r="O444">
        <v>0</v>
      </c>
      <c r="P444" t="s">
        <v>24</v>
      </c>
      <c r="Q444" t="s">
        <v>25</v>
      </c>
      <c r="R444" t="s">
        <v>41</v>
      </c>
      <c r="S444" t="s">
        <v>35</v>
      </c>
      <c r="T444" t="s">
        <v>38</v>
      </c>
      <c r="U444" t="s">
        <v>27</v>
      </c>
      <c r="V444" t="s">
        <v>31</v>
      </c>
      <c r="W444" t="s">
        <v>30</v>
      </c>
    </row>
    <row r="445" spans="1:23" x14ac:dyDescent="0.3">
      <c r="A445">
        <v>53</v>
      </c>
      <c r="B445">
        <v>9</v>
      </c>
      <c r="C445">
        <v>3</v>
      </c>
      <c r="D445">
        <v>1</v>
      </c>
      <c r="E445">
        <v>444</v>
      </c>
      <c r="F445">
        <v>1</v>
      </c>
      <c r="G445">
        <v>39200</v>
      </c>
      <c r="H445">
        <v>16</v>
      </c>
      <c r="I445">
        <v>8</v>
      </c>
      <c r="J445">
        <v>1</v>
      </c>
      <c r="K445">
        <v>22</v>
      </c>
      <c r="L445">
        <v>3</v>
      </c>
      <c r="M445">
        <v>17</v>
      </c>
      <c r="N445">
        <v>15</v>
      </c>
      <c r="O445">
        <v>2</v>
      </c>
      <c r="P445" t="s">
        <v>24</v>
      </c>
      <c r="Q445" t="s">
        <v>33</v>
      </c>
      <c r="R445" t="s">
        <v>49</v>
      </c>
      <c r="S445" t="s">
        <v>44</v>
      </c>
      <c r="T445" t="s">
        <v>47</v>
      </c>
      <c r="U445" t="s">
        <v>37</v>
      </c>
      <c r="V445" t="s">
        <v>23</v>
      </c>
      <c r="W445" t="s">
        <v>30</v>
      </c>
    </row>
    <row r="446" spans="1:23" x14ac:dyDescent="0.3">
      <c r="A446">
        <v>30</v>
      </c>
      <c r="B446">
        <v>3</v>
      </c>
      <c r="C446">
        <v>4</v>
      </c>
      <c r="D446">
        <v>1</v>
      </c>
      <c r="E446">
        <v>445</v>
      </c>
      <c r="F446">
        <v>1</v>
      </c>
      <c r="G446">
        <v>64340</v>
      </c>
      <c r="H446">
        <v>14</v>
      </c>
      <c r="I446">
        <v>8</v>
      </c>
      <c r="J446">
        <v>1</v>
      </c>
      <c r="K446">
        <v>10</v>
      </c>
      <c r="L446">
        <v>3</v>
      </c>
      <c r="M446">
        <v>8</v>
      </c>
      <c r="N446">
        <v>7</v>
      </c>
      <c r="O446">
        <v>7</v>
      </c>
      <c r="P446" t="s">
        <v>24</v>
      </c>
      <c r="Q446" t="s">
        <v>25</v>
      </c>
      <c r="R446" t="s">
        <v>48</v>
      </c>
      <c r="S446" t="s">
        <v>44</v>
      </c>
      <c r="T446" t="s">
        <v>38</v>
      </c>
      <c r="U446" t="s">
        <v>37</v>
      </c>
      <c r="V446" t="s">
        <v>23</v>
      </c>
      <c r="W446" t="s">
        <v>30</v>
      </c>
    </row>
    <row r="447" spans="1:23" x14ac:dyDescent="0.3">
      <c r="A447">
        <v>38</v>
      </c>
      <c r="B447">
        <v>4</v>
      </c>
      <c r="C447">
        <v>3</v>
      </c>
      <c r="D447">
        <v>1</v>
      </c>
      <c r="E447">
        <v>446</v>
      </c>
      <c r="F447">
        <v>2</v>
      </c>
      <c r="G447">
        <v>100480</v>
      </c>
      <c r="H447">
        <v>23</v>
      </c>
      <c r="I447">
        <v>8</v>
      </c>
      <c r="J447">
        <v>1</v>
      </c>
      <c r="K447">
        <v>6</v>
      </c>
      <c r="L447">
        <v>2</v>
      </c>
      <c r="M447">
        <v>5</v>
      </c>
      <c r="N447">
        <v>1</v>
      </c>
      <c r="O447">
        <v>3</v>
      </c>
      <c r="P447" t="s">
        <v>39</v>
      </c>
      <c r="Q447" t="s">
        <v>25</v>
      </c>
      <c r="R447" t="s">
        <v>26</v>
      </c>
      <c r="S447" t="s">
        <v>35</v>
      </c>
      <c r="T447" t="s">
        <v>42</v>
      </c>
      <c r="U447" t="s">
        <v>37</v>
      </c>
      <c r="V447" t="s">
        <v>23</v>
      </c>
      <c r="W447" t="s">
        <v>30</v>
      </c>
    </row>
    <row r="448" spans="1:23" x14ac:dyDescent="0.3">
      <c r="A448">
        <v>35</v>
      </c>
      <c r="B448">
        <v>1</v>
      </c>
      <c r="C448">
        <v>2</v>
      </c>
      <c r="D448">
        <v>1</v>
      </c>
      <c r="E448">
        <v>447</v>
      </c>
      <c r="F448">
        <v>2</v>
      </c>
      <c r="G448">
        <v>109380</v>
      </c>
      <c r="H448">
        <v>14</v>
      </c>
      <c r="I448">
        <v>8</v>
      </c>
      <c r="J448">
        <v>2</v>
      </c>
      <c r="K448">
        <v>12</v>
      </c>
      <c r="L448">
        <v>2</v>
      </c>
      <c r="M448">
        <v>10</v>
      </c>
      <c r="N448">
        <v>0</v>
      </c>
      <c r="O448">
        <v>8</v>
      </c>
      <c r="P448" t="s">
        <v>24</v>
      </c>
      <c r="Q448" t="s">
        <v>25</v>
      </c>
      <c r="R448" t="s">
        <v>26</v>
      </c>
      <c r="S448" t="s">
        <v>44</v>
      </c>
      <c r="T448" t="s">
        <v>28</v>
      </c>
      <c r="U448" t="s">
        <v>27</v>
      </c>
      <c r="V448" t="s">
        <v>23</v>
      </c>
      <c r="W448" t="s">
        <v>30</v>
      </c>
    </row>
    <row r="449" spans="1:23" x14ac:dyDescent="0.3">
      <c r="A449">
        <v>39</v>
      </c>
      <c r="B449">
        <v>1</v>
      </c>
      <c r="C449">
        <v>1</v>
      </c>
      <c r="D449">
        <v>1</v>
      </c>
      <c r="E449">
        <v>448</v>
      </c>
      <c r="F449">
        <v>2</v>
      </c>
      <c r="G449">
        <v>23400</v>
      </c>
      <c r="H449">
        <v>11</v>
      </c>
      <c r="I449">
        <v>8</v>
      </c>
      <c r="J449">
        <v>1</v>
      </c>
      <c r="K449">
        <v>9</v>
      </c>
      <c r="L449">
        <v>2</v>
      </c>
      <c r="M449">
        <v>8</v>
      </c>
      <c r="N449">
        <v>0</v>
      </c>
      <c r="O449">
        <v>7</v>
      </c>
      <c r="P449" t="s">
        <v>24</v>
      </c>
      <c r="Q449" t="s">
        <v>25</v>
      </c>
      <c r="R449" t="s">
        <v>48</v>
      </c>
      <c r="S449" t="s">
        <v>35</v>
      </c>
      <c r="T449" t="s">
        <v>34</v>
      </c>
      <c r="U449" t="s">
        <v>37</v>
      </c>
      <c r="V449" t="s">
        <v>23</v>
      </c>
      <c r="W449" t="s">
        <v>30</v>
      </c>
    </row>
    <row r="450" spans="1:23" x14ac:dyDescent="0.3">
      <c r="A450">
        <v>40</v>
      </c>
      <c r="B450">
        <v>2</v>
      </c>
      <c r="C450">
        <v>4</v>
      </c>
      <c r="D450">
        <v>1</v>
      </c>
      <c r="E450">
        <v>449</v>
      </c>
      <c r="F450">
        <v>1</v>
      </c>
      <c r="G450">
        <v>65450</v>
      </c>
      <c r="H450">
        <v>15</v>
      </c>
      <c r="I450">
        <v>8</v>
      </c>
      <c r="J450">
        <v>0</v>
      </c>
      <c r="K450">
        <v>22</v>
      </c>
      <c r="L450">
        <v>2</v>
      </c>
      <c r="M450">
        <v>1</v>
      </c>
      <c r="N450">
        <v>0</v>
      </c>
      <c r="O450">
        <v>0</v>
      </c>
      <c r="P450" t="s">
        <v>39</v>
      </c>
      <c r="Q450" t="s">
        <v>33</v>
      </c>
      <c r="R450" t="s">
        <v>26</v>
      </c>
      <c r="S450" t="s">
        <v>35</v>
      </c>
      <c r="T450" t="s">
        <v>40</v>
      </c>
      <c r="U450" t="s">
        <v>37</v>
      </c>
      <c r="V450" t="s">
        <v>31</v>
      </c>
      <c r="W450" t="s">
        <v>30</v>
      </c>
    </row>
    <row r="451" spans="1:23" x14ac:dyDescent="0.3">
      <c r="A451">
        <v>47</v>
      </c>
      <c r="B451">
        <v>7</v>
      </c>
      <c r="C451">
        <v>4</v>
      </c>
      <c r="D451">
        <v>1</v>
      </c>
      <c r="E451">
        <v>450</v>
      </c>
      <c r="F451">
        <v>3</v>
      </c>
      <c r="G451">
        <v>69310</v>
      </c>
      <c r="H451">
        <v>11</v>
      </c>
      <c r="I451">
        <v>8</v>
      </c>
      <c r="J451">
        <v>0</v>
      </c>
      <c r="K451">
        <v>20</v>
      </c>
      <c r="L451">
        <v>3</v>
      </c>
      <c r="M451">
        <v>19</v>
      </c>
      <c r="N451">
        <v>2</v>
      </c>
      <c r="O451">
        <v>7</v>
      </c>
      <c r="P451" t="s">
        <v>32</v>
      </c>
      <c r="Q451" t="s">
        <v>33</v>
      </c>
      <c r="R451" t="s">
        <v>26</v>
      </c>
      <c r="S451" t="s">
        <v>44</v>
      </c>
      <c r="T451" t="s">
        <v>38</v>
      </c>
      <c r="U451" t="s">
        <v>37</v>
      </c>
      <c r="V451" t="s">
        <v>23</v>
      </c>
      <c r="W451" t="s">
        <v>30</v>
      </c>
    </row>
    <row r="452" spans="1:23" x14ac:dyDescent="0.3">
      <c r="A452">
        <v>36</v>
      </c>
      <c r="B452">
        <v>28</v>
      </c>
      <c r="C452">
        <v>1</v>
      </c>
      <c r="D452">
        <v>1</v>
      </c>
      <c r="E452">
        <v>451</v>
      </c>
      <c r="F452">
        <v>2</v>
      </c>
      <c r="G452">
        <v>48980</v>
      </c>
      <c r="H452">
        <v>13</v>
      </c>
      <c r="I452">
        <v>8</v>
      </c>
      <c r="J452">
        <v>1</v>
      </c>
      <c r="K452">
        <v>12</v>
      </c>
      <c r="L452">
        <v>3</v>
      </c>
      <c r="M452">
        <v>7</v>
      </c>
      <c r="N452">
        <v>0</v>
      </c>
      <c r="O452">
        <v>7</v>
      </c>
      <c r="P452" t="s">
        <v>39</v>
      </c>
      <c r="Q452" t="s">
        <v>25</v>
      </c>
      <c r="R452" t="s">
        <v>26</v>
      </c>
      <c r="S452" t="s">
        <v>44</v>
      </c>
      <c r="T452" t="s">
        <v>34</v>
      </c>
      <c r="U452" t="s">
        <v>37</v>
      </c>
      <c r="V452" t="s">
        <v>23</v>
      </c>
      <c r="W452" t="s">
        <v>30</v>
      </c>
    </row>
    <row r="453" spans="1:23" x14ac:dyDescent="0.3">
      <c r="A453">
        <v>31</v>
      </c>
      <c r="B453">
        <v>28</v>
      </c>
      <c r="C453">
        <v>4</v>
      </c>
      <c r="D453">
        <v>1</v>
      </c>
      <c r="E453">
        <v>452</v>
      </c>
      <c r="F453">
        <v>2</v>
      </c>
      <c r="G453">
        <v>25930</v>
      </c>
      <c r="H453">
        <v>21</v>
      </c>
      <c r="I453">
        <v>8</v>
      </c>
      <c r="J453">
        <v>0</v>
      </c>
      <c r="K453">
        <v>4</v>
      </c>
      <c r="L453">
        <v>2</v>
      </c>
      <c r="M453">
        <v>3</v>
      </c>
      <c r="N453">
        <v>1</v>
      </c>
      <c r="O453">
        <v>2</v>
      </c>
      <c r="P453" t="s">
        <v>39</v>
      </c>
      <c r="Q453" t="s">
        <v>33</v>
      </c>
      <c r="R453" t="s">
        <v>41</v>
      </c>
      <c r="S453" t="s">
        <v>35</v>
      </c>
      <c r="T453" t="s">
        <v>34</v>
      </c>
      <c r="U453" t="s">
        <v>37</v>
      </c>
      <c r="V453" t="s">
        <v>31</v>
      </c>
      <c r="W453" t="s">
        <v>30</v>
      </c>
    </row>
    <row r="454" spans="1:23" x14ac:dyDescent="0.3">
      <c r="A454">
        <v>33</v>
      </c>
      <c r="B454">
        <v>15</v>
      </c>
      <c r="C454">
        <v>3</v>
      </c>
      <c r="D454">
        <v>1</v>
      </c>
      <c r="E454">
        <v>453</v>
      </c>
      <c r="F454">
        <v>4</v>
      </c>
      <c r="G454">
        <v>194360</v>
      </c>
      <c r="H454">
        <v>19</v>
      </c>
      <c r="I454">
        <v>8</v>
      </c>
      <c r="J454">
        <v>2</v>
      </c>
      <c r="K454">
        <v>10</v>
      </c>
      <c r="L454">
        <v>4</v>
      </c>
      <c r="M454">
        <v>10</v>
      </c>
      <c r="N454">
        <v>6</v>
      </c>
      <c r="O454">
        <v>0</v>
      </c>
      <c r="P454" t="s">
        <v>39</v>
      </c>
      <c r="Q454" t="s">
        <v>25</v>
      </c>
      <c r="R454" t="s">
        <v>36</v>
      </c>
      <c r="S454" t="s">
        <v>35</v>
      </c>
      <c r="T454" t="s">
        <v>42</v>
      </c>
      <c r="U454" t="s">
        <v>37</v>
      </c>
      <c r="V454" t="s">
        <v>23</v>
      </c>
      <c r="W454" t="s">
        <v>30</v>
      </c>
    </row>
    <row r="455" spans="1:23" x14ac:dyDescent="0.3">
      <c r="A455">
        <v>29</v>
      </c>
      <c r="B455">
        <v>3</v>
      </c>
      <c r="C455">
        <v>5</v>
      </c>
      <c r="D455">
        <v>1</v>
      </c>
      <c r="E455">
        <v>454</v>
      </c>
      <c r="F455">
        <v>1</v>
      </c>
      <c r="G455">
        <v>27230</v>
      </c>
      <c r="H455">
        <v>11</v>
      </c>
      <c r="I455">
        <v>8</v>
      </c>
      <c r="J455">
        <v>1</v>
      </c>
      <c r="K455">
        <v>3</v>
      </c>
      <c r="L455">
        <v>2</v>
      </c>
      <c r="M455">
        <v>0</v>
      </c>
      <c r="N455">
        <v>0</v>
      </c>
      <c r="O455">
        <v>0</v>
      </c>
      <c r="P455" t="s">
        <v>24</v>
      </c>
      <c r="Q455" t="s">
        <v>40</v>
      </c>
      <c r="R455" t="s">
        <v>26</v>
      </c>
      <c r="S455" t="s">
        <v>35</v>
      </c>
      <c r="T455" t="s">
        <v>38</v>
      </c>
      <c r="U455" t="s">
        <v>37</v>
      </c>
      <c r="V455" t="s">
        <v>31</v>
      </c>
      <c r="W455" t="s">
        <v>30</v>
      </c>
    </row>
    <row r="456" spans="1:23" x14ac:dyDescent="0.3">
      <c r="A456">
        <v>33</v>
      </c>
      <c r="B456">
        <v>2</v>
      </c>
      <c r="C456">
        <v>2</v>
      </c>
      <c r="D456">
        <v>1</v>
      </c>
      <c r="E456">
        <v>455</v>
      </c>
      <c r="F456">
        <v>2</v>
      </c>
      <c r="G456">
        <v>34790</v>
      </c>
      <c r="H456">
        <v>12</v>
      </c>
      <c r="I456">
        <v>8</v>
      </c>
      <c r="J456">
        <v>0</v>
      </c>
      <c r="K456">
        <v>5</v>
      </c>
      <c r="L456">
        <v>3</v>
      </c>
      <c r="M456">
        <v>3</v>
      </c>
      <c r="N456">
        <v>0</v>
      </c>
      <c r="O456">
        <v>2</v>
      </c>
      <c r="P456" t="s">
        <v>24</v>
      </c>
      <c r="Q456" t="s">
        <v>33</v>
      </c>
      <c r="R456" t="s">
        <v>49</v>
      </c>
      <c r="S456" t="s">
        <v>35</v>
      </c>
      <c r="T456" t="s">
        <v>43</v>
      </c>
      <c r="U456" t="s">
        <v>37</v>
      </c>
      <c r="V456" t="s">
        <v>23</v>
      </c>
      <c r="W456" t="s">
        <v>30</v>
      </c>
    </row>
    <row r="457" spans="1:23" x14ac:dyDescent="0.3">
      <c r="A457">
        <v>45</v>
      </c>
      <c r="B457">
        <v>26</v>
      </c>
      <c r="C457">
        <v>1</v>
      </c>
      <c r="D457">
        <v>1</v>
      </c>
      <c r="E457">
        <v>456</v>
      </c>
      <c r="F457">
        <v>3</v>
      </c>
      <c r="G457">
        <v>27940</v>
      </c>
      <c r="H457">
        <v>19</v>
      </c>
      <c r="I457">
        <v>8</v>
      </c>
      <c r="J457">
        <v>1</v>
      </c>
      <c r="K457">
        <v>8</v>
      </c>
      <c r="L457">
        <v>2</v>
      </c>
      <c r="M457">
        <v>5</v>
      </c>
      <c r="N457">
        <v>0</v>
      </c>
      <c r="O457">
        <v>2</v>
      </c>
      <c r="P457" t="s">
        <v>24</v>
      </c>
      <c r="Q457" t="s">
        <v>33</v>
      </c>
      <c r="R457" t="s">
        <v>41</v>
      </c>
      <c r="S457" t="s">
        <v>44</v>
      </c>
      <c r="T457" t="s">
        <v>28</v>
      </c>
      <c r="U457" t="s">
        <v>27</v>
      </c>
      <c r="V457" t="s">
        <v>23</v>
      </c>
      <c r="W457" t="s">
        <v>30</v>
      </c>
    </row>
    <row r="458" spans="1:23" x14ac:dyDescent="0.3">
      <c r="A458">
        <v>50</v>
      </c>
      <c r="B458">
        <v>10</v>
      </c>
      <c r="C458">
        <v>1</v>
      </c>
      <c r="D458">
        <v>1</v>
      </c>
      <c r="E458">
        <v>457</v>
      </c>
      <c r="F458">
        <v>1</v>
      </c>
      <c r="G458">
        <v>52490</v>
      </c>
      <c r="H458">
        <v>21</v>
      </c>
      <c r="I458">
        <v>8</v>
      </c>
      <c r="J458">
        <v>2</v>
      </c>
      <c r="K458">
        <v>32</v>
      </c>
      <c r="L458">
        <v>2</v>
      </c>
      <c r="M458">
        <v>5</v>
      </c>
      <c r="N458">
        <v>1</v>
      </c>
      <c r="O458">
        <v>3</v>
      </c>
      <c r="P458" t="s">
        <v>24</v>
      </c>
      <c r="Q458" t="s">
        <v>25</v>
      </c>
      <c r="R458" t="s">
        <v>26</v>
      </c>
      <c r="S458" t="s">
        <v>44</v>
      </c>
      <c r="T458" t="s">
        <v>45</v>
      </c>
      <c r="U458" t="s">
        <v>27</v>
      </c>
      <c r="V458" t="s">
        <v>23</v>
      </c>
      <c r="W458" t="s">
        <v>30</v>
      </c>
    </row>
    <row r="459" spans="1:23" x14ac:dyDescent="0.3">
      <c r="A459">
        <v>33</v>
      </c>
      <c r="B459">
        <v>1</v>
      </c>
      <c r="C459">
        <v>3</v>
      </c>
      <c r="D459">
        <v>1</v>
      </c>
      <c r="E459">
        <v>458</v>
      </c>
      <c r="F459">
        <v>2</v>
      </c>
      <c r="G459">
        <v>21760</v>
      </c>
      <c r="H459">
        <v>14</v>
      </c>
      <c r="I459">
        <v>8</v>
      </c>
      <c r="J459">
        <v>1</v>
      </c>
      <c r="K459">
        <v>6</v>
      </c>
      <c r="L459">
        <v>2</v>
      </c>
      <c r="M459">
        <v>6</v>
      </c>
      <c r="N459">
        <v>1</v>
      </c>
      <c r="O459">
        <v>2</v>
      </c>
      <c r="P459" t="s">
        <v>32</v>
      </c>
      <c r="Q459" t="s">
        <v>25</v>
      </c>
      <c r="R459" t="s">
        <v>48</v>
      </c>
      <c r="S459" t="s">
        <v>29</v>
      </c>
      <c r="T459" t="s">
        <v>40</v>
      </c>
      <c r="U459" t="s">
        <v>37</v>
      </c>
      <c r="V459" t="s">
        <v>23</v>
      </c>
      <c r="W459" t="s">
        <v>30</v>
      </c>
    </row>
    <row r="460" spans="1:23" x14ac:dyDescent="0.3">
      <c r="A460">
        <v>41</v>
      </c>
      <c r="B460">
        <v>11</v>
      </c>
      <c r="C460">
        <v>3</v>
      </c>
      <c r="D460">
        <v>1</v>
      </c>
      <c r="E460">
        <v>459</v>
      </c>
      <c r="F460">
        <v>1</v>
      </c>
      <c r="G460">
        <v>168720</v>
      </c>
      <c r="H460">
        <v>15</v>
      </c>
      <c r="I460">
        <v>8</v>
      </c>
      <c r="J460">
        <v>1</v>
      </c>
      <c r="K460">
        <v>21</v>
      </c>
      <c r="L460">
        <v>2</v>
      </c>
      <c r="M460">
        <v>18</v>
      </c>
      <c r="N460">
        <v>0</v>
      </c>
      <c r="O460">
        <v>11</v>
      </c>
      <c r="P460" t="s">
        <v>32</v>
      </c>
      <c r="Q460" t="s">
        <v>25</v>
      </c>
      <c r="R460" t="s">
        <v>36</v>
      </c>
      <c r="S460" t="s">
        <v>44</v>
      </c>
      <c r="T460" t="s">
        <v>43</v>
      </c>
      <c r="U460" t="s">
        <v>37</v>
      </c>
      <c r="V460" t="s">
        <v>23</v>
      </c>
      <c r="W460" t="s">
        <v>30</v>
      </c>
    </row>
    <row r="461" spans="1:23" x14ac:dyDescent="0.3">
      <c r="A461">
        <v>27</v>
      </c>
      <c r="B461">
        <v>20</v>
      </c>
      <c r="C461">
        <v>4</v>
      </c>
      <c r="D461">
        <v>1</v>
      </c>
      <c r="E461">
        <v>460</v>
      </c>
      <c r="F461">
        <v>2</v>
      </c>
      <c r="G461">
        <v>34850</v>
      </c>
      <c r="H461">
        <v>17</v>
      </c>
      <c r="I461">
        <v>8</v>
      </c>
      <c r="J461">
        <v>2</v>
      </c>
      <c r="K461">
        <v>4</v>
      </c>
      <c r="L461">
        <v>2</v>
      </c>
      <c r="M461">
        <v>2</v>
      </c>
      <c r="N461">
        <v>2</v>
      </c>
      <c r="O461">
        <v>2</v>
      </c>
      <c r="P461" t="s">
        <v>24</v>
      </c>
      <c r="Q461" t="s">
        <v>33</v>
      </c>
      <c r="R461" t="s">
        <v>36</v>
      </c>
      <c r="S461" t="s">
        <v>29</v>
      </c>
      <c r="T461" t="s">
        <v>45</v>
      </c>
      <c r="U461" t="s">
        <v>37</v>
      </c>
      <c r="V461" t="s">
        <v>23</v>
      </c>
      <c r="W461" t="s">
        <v>30</v>
      </c>
    </row>
    <row r="462" spans="1:23" x14ac:dyDescent="0.3">
      <c r="A462">
        <v>45</v>
      </c>
      <c r="B462">
        <v>2</v>
      </c>
      <c r="C462">
        <v>3</v>
      </c>
      <c r="D462">
        <v>1</v>
      </c>
      <c r="E462">
        <v>461</v>
      </c>
      <c r="F462">
        <v>1</v>
      </c>
      <c r="G462">
        <v>66440</v>
      </c>
      <c r="H462">
        <v>12</v>
      </c>
      <c r="I462">
        <v>8</v>
      </c>
      <c r="J462">
        <v>0</v>
      </c>
      <c r="K462">
        <v>9</v>
      </c>
      <c r="L462">
        <v>3</v>
      </c>
      <c r="M462">
        <v>9</v>
      </c>
      <c r="N462">
        <v>0</v>
      </c>
      <c r="O462">
        <v>8</v>
      </c>
      <c r="P462" t="s">
        <v>39</v>
      </c>
      <c r="Q462" t="s">
        <v>25</v>
      </c>
      <c r="R462" t="s">
        <v>41</v>
      </c>
      <c r="S462" t="s">
        <v>29</v>
      </c>
      <c r="T462" t="s">
        <v>38</v>
      </c>
      <c r="U462" t="s">
        <v>27</v>
      </c>
      <c r="V462" t="s">
        <v>23</v>
      </c>
      <c r="W462" t="s">
        <v>30</v>
      </c>
    </row>
    <row r="463" spans="1:23" x14ac:dyDescent="0.3">
      <c r="A463">
        <v>47</v>
      </c>
      <c r="B463">
        <v>18</v>
      </c>
      <c r="C463">
        <v>4</v>
      </c>
      <c r="D463">
        <v>1</v>
      </c>
      <c r="E463">
        <v>462</v>
      </c>
      <c r="F463">
        <v>2</v>
      </c>
      <c r="G463">
        <v>55820</v>
      </c>
      <c r="H463">
        <v>16</v>
      </c>
      <c r="I463">
        <v>8</v>
      </c>
      <c r="J463">
        <v>0</v>
      </c>
      <c r="K463">
        <v>9</v>
      </c>
      <c r="L463">
        <v>3</v>
      </c>
      <c r="M463">
        <v>9</v>
      </c>
      <c r="N463">
        <v>0</v>
      </c>
      <c r="O463">
        <v>7</v>
      </c>
      <c r="P463" t="s">
        <v>24</v>
      </c>
      <c r="Q463" t="s">
        <v>25</v>
      </c>
      <c r="R463" t="s">
        <v>41</v>
      </c>
      <c r="S463" t="s">
        <v>35</v>
      </c>
      <c r="T463" t="s">
        <v>34</v>
      </c>
      <c r="U463" t="s">
        <v>27</v>
      </c>
      <c r="V463" t="s">
        <v>23</v>
      </c>
      <c r="W463" t="s">
        <v>30</v>
      </c>
    </row>
    <row r="464" spans="1:23" x14ac:dyDescent="0.3">
      <c r="A464">
        <v>30</v>
      </c>
      <c r="B464">
        <v>2</v>
      </c>
      <c r="C464">
        <v>3</v>
      </c>
      <c r="D464">
        <v>1</v>
      </c>
      <c r="E464">
        <v>463</v>
      </c>
      <c r="F464">
        <v>2</v>
      </c>
      <c r="G464">
        <v>40000</v>
      </c>
      <c r="H464">
        <v>12</v>
      </c>
      <c r="I464">
        <v>8</v>
      </c>
      <c r="J464">
        <v>0</v>
      </c>
      <c r="K464">
        <v>7</v>
      </c>
      <c r="L464">
        <v>5</v>
      </c>
      <c r="M464">
        <v>5</v>
      </c>
      <c r="N464">
        <v>0</v>
      </c>
      <c r="O464">
        <v>1</v>
      </c>
      <c r="P464" t="s">
        <v>24</v>
      </c>
      <c r="Q464" t="s">
        <v>25</v>
      </c>
      <c r="R464" t="s">
        <v>26</v>
      </c>
      <c r="S464" t="s">
        <v>29</v>
      </c>
      <c r="T464" t="s">
        <v>28</v>
      </c>
      <c r="U464" t="s">
        <v>37</v>
      </c>
      <c r="V464" t="s">
        <v>31</v>
      </c>
      <c r="W464" t="s">
        <v>30</v>
      </c>
    </row>
    <row r="465" spans="1:23" x14ac:dyDescent="0.3">
      <c r="A465">
        <v>50</v>
      </c>
      <c r="B465">
        <v>1</v>
      </c>
      <c r="C465">
        <v>3</v>
      </c>
      <c r="D465">
        <v>1</v>
      </c>
      <c r="E465">
        <v>464</v>
      </c>
      <c r="F465">
        <v>2</v>
      </c>
      <c r="G465">
        <v>134960</v>
      </c>
      <c r="H465">
        <v>18</v>
      </c>
      <c r="I465">
        <v>8</v>
      </c>
      <c r="J465">
        <v>1</v>
      </c>
      <c r="K465">
        <v>22</v>
      </c>
      <c r="L465">
        <v>3</v>
      </c>
      <c r="M465">
        <v>12</v>
      </c>
      <c r="N465">
        <v>1</v>
      </c>
      <c r="O465">
        <v>5</v>
      </c>
      <c r="P465" t="s">
        <v>24</v>
      </c>
      <c r="Q465" t="s">
        <v>33</v>
      </c>
      <c r="R465" t="s">
        <v>49</v>
      </c>
      <c r="S465" t="s">
        <v>29</v>
      </c>
      <c r="T465" t="s">
        <v>38</v>
      </c>
      <c r="U465" t="s">
        <v>27</v>
      </c>
      <c r="V465" t="s">
        <v>23</v>
      </c>
      <c r="W465" t="s">
        <v>30</v>
      </c>
    </row>
    <row r="466" spans="1:23" x14ac:dyDescent="0.3">
      <c r="A466">
        <v>38</v>
      </c>
      <c r="B466">
        <v>13</v>
      </c>
      <c r="C466">
        <v>3</v>
      </c>
      <c r="D466">
        <v>1</v>
      </c>
      <c r="E466">
        <v>465</v>
      </c>
      <c r="F466">
        <v>1</v>
      </c>
      <c r="G466">
        <v>32100</v>
      </c>
      <c r="H466">
        <v>17</v>
      </c>
      <c r="I466">
        <v>8</v>
      </c>
      <c r="J466">
        <v>2</v>
      </c>
      <c r="K466">
        <v>3</v>
      </c>
      <c r="L466">
        <v>5</v>
      </c>
      <c r="M466">
        <v>2</v>
      </c>
      <c r="N466">
        <v>0</v>
      </c>
      <c r="O466">
        <v>2</v>
      </c>
      <c r="P466" t="s">
        <v>32</v>
      </c>
      <c r="Q466" t="s">
        <v>33</v>
      </c>
      <c r="R466" t="s">
        <v>49</v>
      </c>
      <c r="S466" t="s">
        <v>29</v>
      </c>
      <c r="T466" t="s">
        <v>45</v>
      </c>
      <c r="U466" t="s">
        <v>37</v>
      </c>
      <c r="V466" t="s">
        <v>23</v>
      </c>
      <c r="W466" t="s">
        <v>30</v>
      </c>
    </row>
    <row r="467" spans="1:23" x14ac:dyDescent="0.3">
      <c r="A467">
        <v>46</v>
      </c>
      <c r="B467">
        <v>28</v>
      </c>
      <c r="C467">
        <v>3</v>
      </c>
      <c r="D467">
        <v>1</v>
      </c>
      <c r="E467">
        <v>466</v>
      </c>
      <c r="F467">
        <v>3</v>
      </c>
      <c r="G467">
        <v>190450</v>
      </c>
      <c r="H467">
        <v>11</v>
      </c>
      <c r="I467">
        <v>8</v>
      </c>
      <c r="J467">
        <v>3</v>
      </c>
      <c r="K467">
        <v>13</v>
      </c>
      <c r="L467">
        <v>2</v>
      </c>
      <c r="M467">
        <v>8</v>
      </c>
      <c r="N467">
        <v>0</v>
      </c>
      <c r="O467">
        <v>7</v>
      </c>
      <c r="P467" t="s">
        <v>24</v>
      </c>
      <c r="Q467" t="s">
        <v>33</v>
      </c>
      <c r="R467" t="s">
        <v>41</v>
      </c>
      <c r="S467" t="s">
        <v>44</v>
      </c>
      <c r="T467" t="s">
        <v>40</v>
      </c>
      <c r="U467" t="s">
        <v>27</v>
      </c>
      <c r="V467" t="s">
        <v>23</v>
      </c>
      <c r="W467" t="s">
        <v>30</v>
      </c>
    </row>
    <row r="468" spans="1:23" x14ac:dyDescent="0.3">
      <c r="A468">
        <v>24</v>
      </c>
      <c r="B468">
        <v>28</v>
      </c>
      <c r="C468">
        <v>3</v>
      </c>
      <c r="D468">
        <v>1</v>
      </c>
      <c r="E468">
        <v>467</v>
      </c>
      <c r="F468">
        <v>1</v>
      </c>
      <c r="G468">
        <v>118490</v>
      </c>
      <c r="H468">
        <v>16</v>
      </c>
      <c r="I468">
        <v>8</v>
      </c>
      <c r="J468">
        <v>1</v>
      </c>
      <c r="K468">
        <v>5</v>
      </c>
      <c r="L468">
        <v>3</v>
      </c>
      <c r="M468">
        <v>4</v>
      </c>
      <c r="N468">
        <v>3</v>
      </c>
      <c r="O468">
        <v>2</v>
      </c>
      <c r="P468" t="s">
        <v>24</v>
      </c>
      <c r="Q468" t="s">
        <v>25</v>
      </c>
      <c r="R468" t="s">
        <v>26</v>
      </c>
      <c r="S468" t="s">
        <v>44</v>
      </c>
      <c r="T468" t="s">
        <v>28</v>
      </c>
      <c r="U468" t="s">
        <v>27</v>
      </c>
      <c r="V468" t="s">
        <v>23</v>
      </c>
      <c r="W468" t="s">
        <v>30</v>
      </c>
    </row>
    <row r="469" spans="1:23" x14ac:dyDescent="0.3">
      <c r="A469">
        <v>35</v>
      </c>
      <c r="B469">
        <v>24</v>
      </c>
      <c r="C469">
        <v>3</v>
      </c>
      <c r="D469">
        <v>1</v>
      </c>
      <c r="E469">
        <v>468</v>
      </c>
      <c r="F469">
        <v>3</v>
      </c>
      <c r="G469">
        <v>20700</v>
      </c>
      <c r="H469">
        <v>13</v>
      </c>
      <c r="I469">
        <v>8</v>
      </c>
      <c r="J469">
        <v>3</v>
      </c>
      <c r="K469">
        <v>5</v>
      </c>
      <c r="L469">
        <v>1</v>
      </c>
      <c r="M469">
        <v>4</v>
      </c>
      <c r="N469">
        <v>0</v>
      </c>
      <c r="O469">
        <v>2</v>
      </c>
      <c r="P469" t="s">
        <v>24</v>
      </c>
      <c r="Q469" t="s">
        <v>25</v>
      </c>
      <c r="R469" t="s">
        <v>41</v>
      </c>
      <c r="S469" t="s">
        <v>44</v>
      </c>
      <c r="T469" t="s">
        <v>28</v>
      </c>
      <c r="U469" t="s">
        <v>37</v>
      </c>
      <c r="V469" t="s">
        <v>31</v>
      </c>
      <c r="W469" t="s">
        <v>30</v>
      </c>
    </row>
    <row r="470" spans="1:23" x14ac:dyDescent="0.3">
      <c r="A470">
        <v>31</v>
      </c>
      <c r="B470">
        <v>5</v>
      </c>
      <c r="C470">
        <v>2</v>
      </c>
      <c r="D470">
        <v>1</v>
      </c>
      <c r="E470">
        <v>469</v>
      </c>
      <c r="F470">
        <v>2</v>
      </c>
      <c r="G470">
        <v>65020</v>
      </c>
      <c r="H470">
        <v>12</v>
      </c>
      <c r="I470">
        <v>8</v>
      </c>
      <c r="J470">
        <v>0</v>
      </c>
      <c r="K470">
        <v>4</v>
      </c>
      <c r="L470">
        <v>3</v>
      </c>
      <c r="M470">
        <v>4</v>
      </c>
      <c r="N470">
        <v>0</v>
      </c>
      <c r="O470">
        <v>3</v>
      </c>
      <c r="P470" t="s">
        <v>32</v>
      </c>
      <c r="Q470" t="s">
        <v>33</v>
      </c>
      <c r="R470" t="s">
        <v>49</v>
      </c>
      <c r="S470" t="s">
        <v>29</v>
      </c>
      <c r="T470" t="s">
        <v>38</v>
      </c>
      <c r="U470" t="s">
        <v>37</v>
      </c>
      <c r="V470" t="s">
        <v>23</v>
      </c>
      <c r="W470" t="s">
        <v>30</v>
      </c>
    </row>
    <row r="471" spans="1:23" x14ac:dyDescent="0.3">
      <c r="A471">
        <v>18</v>
      </c>
      <c r="B471">
        <v>5</v>
      </c>
      <c r="C471">
        <v>4</v>
      </c>
      <c r="D471">
        <v>1</v>
      </c>
      <c r="E471">
        <v>470</v>
      </c>
      <c r="F471">
        <v>2</v>
      </c>
      <c r="G471">
        <v>32300</v>
      </c>
      <c r="H471">
        <v>12</v>
      </c>
      <c r="I471">
        <v>8</v>
      </c>
      <c r="J471">
        <v>1</v>
      </c>
      <c r="K471">
        <v>0</v>
      </c>
      <c r="L471">
        <v>3</v>
      </c>
      <c r="M471">
        <v>0</v>
      </c>
      <c r="N471">
        <v>0</v>
      </c>
      <c r="O471">
        <v>0</v>
      </c>
      <c r="P471" t="s">
        <v>39</v>
      </c>
      <c r="Q471" t="s">
        <v>25</v>
      </c>
      <c r="R471" t="s">
        <v>36</v>
      </c>
      <c r="S471" t="s">
        <v>35</v>
      </c>
      <c r="T471" t="s">
        <v>47</v>
      </c>
      <c r="U471" t="s">
        <v>37</v>
      </c>
      <c r="V471" t="s">
        <v>23</v>
      </c>
      <c r="W471" t="s">
        <v>30</v>
      </c>
    </row>
    <row r="472" spans="1:23" x14ac:dyDescent="0.3">
      <c r="A472">
        <v>54</v>
      </c>
      <c r="B472">
        <v>23</v>
      </c>
      <c r="C472">
        <v>3</v>
      </c>
      <c r="D472">
        <v>1</v>
      </c>
      <c r="E472">
        <v>471</v>
      </c>
      <c r="F472">
        <v>1</v>
      </c>
      <c r="G472">
        <v>136030</v>
      </c>
      <c r="H472">
        <v>13</v>
      </c>
      <c r="I472">
        <v>8</v>
      </c>
      <c r="J472">
        <v>1</v>
      </c>
      <c r="K472">
        <v>22</v>
      </c>
      <c r="L472">
        <v>2</v>
      </c>
      <c r="M472">
        <v>10</v>
      </c>
      <c r="N472">
        <v>0</v>
      </c>
      <c r="O472">
        <v>8</v>
      </c>
      <c r="P472" t="s">
        <v>24</v>
      </c>
      <c r="Q472" t="s">
        <v>25</v>
      </c>
      <c r="R472" t="s">
        <v>41</v>
      </c>
      <c r="S472" t="s">
        <v>29</v>
      </c>
      <c r="T472" t="s">
        <v>43</v>
      </c>
      <c r="U472" t="s">
        <v>27</v>
      </c>
      <c r="V472" t="s">
        <v>23</v>
      </c>
      <c r="W472" t="s">
        <v>30</v>
      </c>
    </row>
    <row r="473" spans="1:23" x14ac:dyDescent="0.3">
      <c r="A473">
        <v>35</v>
      </c>
      <c r="B473">
        <v>6</v>
      </c>
      <c r="C473">
        <v>4</v>
      </c>
      <c r="D473">
        <v>1</v>
      </c>
      <c r="E473">
        <v>472</v>
      </c>
      <c r="F473">
        <v>1</v>
      </c>
      <c r="G473">
        <v>119960</v>
      </c>
      <c r="H473">
        <v>19</v>
      </c>
      <c r="I473">
        <v>8</v>
      </c>
      <c r="J473">
        <v>2</v>
      </c>
      <c r="K473">
        <v>16</v>
      </c>
      <c r="L473">
        <v>3</v>
      </c>
      <c r="M473">
        <v>16</v>
      </c>
      <c r="N473">
        <v>10</v>
      </c>
      <c r="O473">
        <v>1</v>
      </c>
      <c r="P473" t="s">
        <v>24</v>
      </c>
      <c r="Q473" t="s">
        <v>33</v>
      </c>
      <c r="R473" t="s">
        <v>41</v>
      </c>
      <c r="S473" t="s">
        <v>44</v>
      </c>
      <c r="T473" t="s">
        <v>45</v>
      </c>
      <c r="U473" t="s">
        <v>27</v>
      </c>
      <c r="V473" t="s">
        <v>23</v>
      </c>
      <c r="W473" t="s">
        <v>30</v>
      </c>
    </row>
    <row r="474" spans="1:23" x14ac:dyDescent="0.3">
      <c r="A474">
        <v>30</v>
      </c>
      <c r="B474">
        <v>4</v>
      </c>
      <c r="C474">
        <v>3</v>
      </c>
      <c r="D474">
        <v>1</v>
      </c>
      <c r="E474">
        <v>473</v>
      </c>
      <c r="F474">
        <v>5</v>
      </c>
      <c r="G474">
        <v>56050</v>
      </c>
      <c r="H474">
        <v>12</v>
      </c>
      <c r="I474">
        <v>8</v>
      </c>
      <c r="J474">
        <v>1</v>
      </c>
      <c r="K474">
        <v>9</v>
      </c>
      <c r="L474">
        <v>0</v>
      </c>
      <c r="M474">
        <v>8</v>
      </c>
      <c r="N474">
        <v>1</v>
      </c>
      <c r="O474">
        <v>7</v>
      </c>
      <c r="P474" t="s">
        <v>24</v>
      </c>
      <c r="Q474" t="s">
        <v>33</v>
      </c>
      <c r="R474" t="s">
        <v>26</v>
      </c>
      <c r="S474" t="s">
        <v>29</v>
      </c>
      <c r="T474" t="s">
        <v>28</v>
      </c>
      <c r="U474" t="s">
        <v>27</v>
      </c>
      <c r="V474" t="s">
        <v>23</v>
      </c>
      <c r="W474" t="s">
        <v>30</v>
      </c>
    </row>
    <row r="475" spans="1:23" x14ac:dyDescent="0.3">
      <c r="A475">
        <v>20</v>
      </c>
      <c r="B475">
        <v>2</v>
      </c>
      <c r="C475">
        <v>2</v>
      </c>
      <c r="D475">
        <v>1</v>
      </c>
      <c r="E475">
        <v>474</v>
      </c>
      <c r="F475">
        <v>2</v>
      </c>
      <c r="G475">
        <v>63970</v>
      </c>
      <c r="H475">
        <v>17</v>
      </c>
      <c r="I475">
        <v>8</v>
      </c>
      <c r="J475">
        <v>1</v>
      </c>
      <c r="K475">
        <v>1</v>
      </c>
      <c r="L475">
        <v>3</v>
      </c>
      <c r="M475">
        <v>1</v>
      </c>
      <c r="N475">
        <v>0</v>
      </c>
      <c r="O475">
        <v>0</v>
      </c>
      <c r="P475" t="s">
        <v>24</v>
      </c>
      <c r="Q475" t="s">
        <v>33</v>
      </c>
      <c r="R475" t="s">
        <v>26</v>
      </c>
      <c r="S475" t="s">
        <v>35</v>
      </c>
      <c r="T475" t="s">
        <v>34</v>
      </c>
      <c r="U475" t="s">
        <v>27</v>
      </c>
      <c r="V475" t="s">
        <v>31</v>
      </c>
      <c r="W475" t="s">
        <v>30</v>
      </c>
    </row>
    <row r="476" spans="1:23" x14ac:dyDescent="0.3">
      <c r="A476">
        <v>30</v>
      </c>
      <c r="B476">
        <v>8</v>
      </c>
      <c r="C476">
        <v>4</v>
      </c>
      <c r="D476">
        <v>1</v>
      </c>
      <c r="E476">
        <v>475</v>
      </c>
      <c r="F476">
        <v>1</v>
      </c>
      <c r="G476">
        <v>191440</v>
      </c>
      <c r="H476">
        <v>11</v>
      </c>
      <c r="I476">
        <v>8</v>
      </c>
      <c r="J476">
        <v>0</v>
      </c>
      <c r="K476">
        <v>4</v>
      </c>
      <c r="L476">
        <v>3</v>
      </c>
      <c r="M476">
        <v>3</v>
      </c>
      <c r="N476">
        <v>1</v>
      </c>
      <c r="O476">
        <v>2</v>
      </c>
      <c r="P476" t="s">
        <v>32</v>
      </c>
      <c r="Q476" t="s">
        <v>33</v>
      </c>
      <c r="R476" t="s">
        <v>41</v>
      </c>
      <c r="S476" t="s">
        <v>35</v>
      </c>
      <c r="T476" t="s">
        <v>38</v>
      </c>
      <c r="U476" t="s">
        <v>37</v>
      </c>
      <c r="V476" t="s">
        <v>31</v>
      </c>
      <c r="W476" t="s">
        <v>30</v>
      </c>
    </row>
    <row r="477" spans="1:23" x14ac:dyDescent="0.3">
      <c r="A477">
        <v>26</v>
      </c>
      <c r="B477">
        <v>1</v>
      </c>
      <c r="C477">
        <v>3</v>
      </c>
      <c r="D477">
        <v>1</v>
      </c>
      <c r="E477">
        <v>476</v>
      </c>
      <c r="F477">
        <v>2</v>
      </c>
      <c r="G477">
        <v>175840</v>
      </c>
      <c r="H477">
        <v>20</v>
      </c>
      <c r="I477">
        <v>8</v>
      </c>
      <c r="J477">
        <v>0</v>
      </c>
      <c r="K477">
        <v>8</v>
      </c>
      <c r="L477">
        <v>2</v>
      </c>
      <c r="M477">
        <v>8</v>
      </c>
      <c r="N477">
        <v>1</v>
      </c>
      <c r="O477">
        <v>3</v>
      </c>
      <c r="P477" t="s">
        <v>24</v>
      </c>
      <c r="Q477" t="s">
        <v>25</v>
      </c>
      <c r="R477" t="s">
        <v>48</v>
      </c>
      <c r="S477" t="s">
        <v>29</v>
      </c>
      <c r="T477" t="s">
        <v>34</v>
      </c>
      <c r="U477" t="s">
        <v>27</v>
      </c>
      <c r="V477" t="s">
        <v>23</v>
      </c>
      <c r="W477" t="s">
        <v>30</v>
      </c>
    </row>
    <row r="478" spans="1:23" x14ac:dyDescent="0.3">
      <c r="A478">
        <v>22</v>
      </c>
      <c r="B478">
        <v>8</v>
      </c>
      <c r="C478">
        <v>3</v>
      </c>
      <c r="D478">
        <v>1</v>
      </c>
      <c r="E478">
        <v>477</v>
      </c>
      <c r="F478">
        <v>2</v>
      </c>
      <c r="G478">
        <v>49070</v>
      </c>
      <c r="H478">
        <v>21</v>
      </c>
      <c r="I478">
        <v>8</v>
      </c>
      <c r="J478">
        <v>1</v>
      </c>
      <c r="K478">
        <v>4</v>
      </c>
      <c r="L478">
        <v>2</v>
      </c>
      <c r="M478">
        <v>4</v>
      </c>
      <c r="N478">
        <v>1</v>
      </c>
      <c r="O478">
        <v>1</v>
      </c>
      <c r="P478" t="s">
        <v>24</v>
      </c>
      <c r="Q478" t="s">
        <v>33</v>
      </c>
      <c r="R478" t="s">
        <v>36</v>
      </c>
      <c r="S478" t="s">
        <v>29</v>
      </c>
      <c r="T478" t="s">
        <v>46</v>
      </c>
      <c r="U478" t="s">
        <v>37</v>
      </c>
      <c r="V478" t="s">
        <v>23</v>
      </c>
      <c r="W478" t="s">
        <v>30</v>
      </c>
    </row>
    <row r="479" spans="1:23" x14ac:dyDescent="0.3">
      <c r="A479">
        <v>48</v>
      </c>
      <c r="B479">
        <v>2</v>
      </c>
      <c r="C479">
        <v>4</v>
      </c>
      <c r="D479">
        <v>1</v>
      </c>
      <c r="E479">
        <v>478</v>
      </c>
      <c r="F479">
        <v>2</v>
      </c>
      <c r="G479">
        <v>45540</v>
      </c>
      <c r="H479">
        <v>11</v>
      </c>
      <c r="I479">
        <v>8</v>
      </c>
      <c r="J479">
        <v>2</v>
      </c>
      <c r="K479">
        <v>19</v>
      </c>
      <c r="L479">
        <v>3</v>
      </c>
      <c r="M479">
        <v>2</v>
      </c>
      <c r="N479">
        <v>2</v>
      </c>
      <c r="O479">
        <v>2</v>
      </c>
      <c r="P479" t="s">
        <v>24</v>
      </c>
      <c r="Q479" t="s">
        <v>40</v>
      </c>
      <c r="R479" t="s">
        <v>41</v>
      </c>
      <c r="S479" t="s">
        <v>35</v>
      </c>
      <c r="T479" t="s">
        <v>38</v>
      </c>
      <c r="U479" t="s">
        <v>37</v>
      </c>
      <c r="V479" t="s">
        <v>23</v>
      </c>
      <c r="W479" t="s">
        <v>30</v>
      </c>
    </row>
    <row r="480" spans="1:23" x14ac:dyDescent="0.3">
      <c r="A480">
        <v>48</v>
      </c>
      <c r="B480">
        <v>3</v>
      </c>
      <c r="C480">
        <v>3</v>
      </c>
      <c r="D480">
        <v>1</v>
      </c>
      <c r="E480">
        <v>479</v>
      </c>
      <c r="F480">
        <v>1</v>
      </c>
      <c r="G480">
        <v>54150</v>
      </c>
      <c r="H480">
        <v>11</v>
      </c>
      <c r="I480">
        <v>8</v>
      </c>
      <c r="J480">
        <v>1</v>
      </c>
      <c r="K480">
        <v>27</v>
      </c>
      <c r="L480">
        <v>1</v>
      </c>
      <c r="M480">
        <v>15</v>
      </c>
      <c r="N480">
        <v>4</v>
      </c>
      <c r="O480">
        <v>8</v>
      </c>
      <c r="P480" t="s">
        <v>24</v>
      </c>
      <c r="Q480" t="s">
        <v>25</v>
      </c>
      <c r="R480" t="s">
        <v>41</v>
      </c>
      <c r="S480" t="s">
        <v>35</v>
      </c>
      <c r="T480" t="s">
        <v>42</v>
      </c>
      <c r="U480" t="s">
        <v>37</v>
      </c>
      <c r="V480" t="s">
        <v>23</v>
      </c>
      <c r="W480" t="s">
        <v>30</v>
      </c>
    </row>
    <row r="481" spans="1:23" x14ac:dyDescent="0.3">
      <c r="A481">
        <v>41</v>
      </c>
      <c r="B481">
        <v>2</v>
      </c>
      <c r="C481">
        <v>3</v>
      </c>
      <c r="D481">
        <v>1</v>
      </c>
      <c r="E481">
        <v>480</v>
      </c>
      <c r="F481">
        <v>2</v>
      </c>
      <c r="G481">
        <v>47410</v>
      </c>
      <c r="H481">
        <v>16</v>
      </c>
      <c r="I481">
        <v>8</v>
      </c>
      <c r="J481">
        <v>0</v>
      </c>
      <c r="K481">
        <v>8</v>
      </c>
      <c r="L481">
        <v>3</v>
      </c>
      <c r="M481">
        <v>2</v>
      </c>
      <c r="N481">
        <v>2</v>
      </c>
      <c r="O481">
        <v>1</v>
      </c>
      <c r="P481" t="s">
        <v>24</v>
      </c>
      <c r="Q481" t="s">
        <v>33</v>
      </c>
      <c r="R481" t="s">
        <v>26</v>
      </c>
      <c r="S481" t="s">
        <v>35</v>
      </c>
      <c r="T481" t="s">
        <v>34</v>
      </c>
      <c r="U481" t="s">
        <v>37</v>
      </c>
      <c r="V481" t="s">
        <v>23</v>
      </c>
      <c r="W481" t="s">
        <v>30</v>
      </c>
    </row>
    <row r="482" spans="1:23" x14ac:dyDescent="0.3">
      <c r="A482">
        <v>39</v>
      </c>
      <c r="B482">
        <v>2</v>
      </c>
      <c r="C482">
        <v>3</v>
      </c>
      <c r="D482">
        <v>1</v>
      </c>
      <c r="E482">
        <v>481</v>
      </c>
      <c r="F482">
        <v>3</v>
      </c>
      <c r="G482">
        <v>21150</v>
      </c>
      <c r="H482">
        <v>18</v>
      </c>
      <c r="I482">
        <v>8</v>
      </c>
      <c r="J482">
        <v>0</v>
      </c>
      <c r="K482">
        <v>21</v>
      </c>
      <c r="L482">
        <v>3</v>
      </c>
      <c r="M482">
        <v>21</v>
      </c>
      <c r="N482">
        <v>11</v>
      </c>
      <c r="O482">
        <v>8</v>
      </c>
      <c r="P482" t="s">
        <v>24</v>
      </c>
      <c r="Q482" t="s">
        <v>25</v>
      </c>
      <c r="R482" t="s">
        <v>26</v>
      </c>
      <c r="S482" t="s">
        <v>29</v>
      </c>
      <c r="T482" t="s">
        <v>40</v>
      </c>
      <c r="U482" t="s">
        <v>37</v>
      </c>
      <c r="V482" t="s">
        <v>23</v>
      </c>
      <c r="W482" t="s">
        <v>30</v>
      </c>
    </row>
    <row r="483" spans="1:23" x14ac:dyDescent="0.3">
      <c r="A483">
        <v>27</v>
      </c>
      <c r="B483">
        <v>3</v>
      </c>
      <c r="C483">
        <v>3</v>
      </c>
      <c r="D483">
        <v>1</v>
      </c>
      <c r="E483">
        <v>482</v>
      </c>
      <c r="F483">
        <v>2</v>
      </c>
      <c r="G483">
        <v>31610</v>
      </c>
      <c r="H483">
        <v>13</v>
      </c>
      <c r="I483">
        <v>8</v>
      </c>
      <c r="J483">
        <v>2</v>
      </c>
      <c r="K483">
        <v>4</v>
      </c>
      <c r="L483">
        <v>0</v>
      </c>
      <c r="M483">
        <v>3</v>
      </c>
      <c r="N483">
        <v>2</v>
      </c>
      <c r="O483">
        <v>2</v>
      </c>
      <c r="P483" t="s">
        <v>24</v>
      </c>
      <c r="Q483" t="s">
        <v>33</v>
      </c>
      <c r="R483" t="s">
        <v>26</v>
      </c>
      <c r="S483" t="s">
        <v>29</v>
      </c>
      <c r="T483" t="s">
        <v>40</v>
      </c>
      <c r="U483" t="s">
        <v>37</v>
      </c>
      <c r="V483" t="s">
        <v>23</v>
      </c>
      <c r="W483" t="s">
        <v>30</v>
      </c>
    </row>
    <row r="484" spans="1:23" x14ac:dyDescent="0.3">
      <c r="A484">
        <v>35</v>
      </c>
      <c r="B484">
        <v>24</v>
      </c>
      <c r="C484">
        <v>3</v>
      </c>
      <c r="D484">
        <v>1</v>
      </c>
      <c r="E484">
        <v>483</v>
      </c>
      <c r="F484">
        <v>5</v>
      </c>
      <c r="G484">
        <v>57450</v>
      </c>
      <c r="H484">
        <v>17</v>
      </c>
      <c r="I484">
        <v>8</v>
      </c>
      <c r="J484">
        <v>3</v>
      </c>
      <c r="K484">
        <v>3</v>
      </c>
      <c r="L484">
        <v>4</v>
      </c>
      <c r="M484">
        <v>3</v>
      </c>
      <c r="N484">
        <v>1</v>
      </c>
      <c r="O484">
        <v>2</v>
      </c>
      <c r="P484" t="s">
        <v>24</v>
      </c>
      <c r="Q484" t="s">
        <v>25</v>
      </c>
      <c r="R484" t="s">
        <v>41</v>
      </c>
      <c r="S484" t="s">
        <v>44</v>
      </c>
      <c r="T484" t="s">
        <v>38</v>
      </c>
      <c r="U484" t="s">
        <v>37</v>
      </c>
      <c r="V484" t="s">
        <v>23</v>
      </c>
      <c r="W484" t="s">
        <v>30</v>
      </c>
    </row>
    <row r="485" spans="1:23" x14ac:dyDescent="0.3">
      <c r="A485">
        <v>42</v>
      </c>
      <c r="B485">
        <v>23</v>
      </c>
      <c r="C485">
        <v>4</v>
      </c>
      <c r="D485">
        <v>1</v>
      </c>
      <c r="E485">
        <v>484</v>
      </c>
      <c r="F485">
        <v>1</v>
      </c>
      <c r="G485">
        <v>23730</v>
      </c>
      <c r="H485">
        <v>14</v>
      </c>
      <c r="I485">
        <v>8</v>
      </c>
      <c r="J485">
        <v>1</v>
      </c>
      <c r="K485">
        <v>21</v>
      </c>
      <c r="L485">
        <v>3</v>
      </c>
      <c r="M485">
        <v>1</v>
      </c>
      <c r="N485">
        <v>0</v>
      </c>
      <c r="O485">
        <v>0</v>
      </c>
      <c r="P485" t="s">
        <v>24</v>
      </c>
      <c r="Q485" t="s">
        <v>33</v>
      </c>
      <c r="R485" t="s">
        <v>36</v>
      </c>
      <c r="S485" t="s">
        <v>29</v>
      </c>
      <c r="T485" t="s">
        <v>34</v>
      </c>
      <c r="U485" t="s">
        <v>37</v>
      </c>
      <c r="V485" t="s">
        <v>23</v>
      </c>
      <c r="W485" t="s">
        <v>30</v>
      </c>
    </row>
    <row r="486" spans="1:23" x14ac:dyDescent="0.3">
      <c r="A486">
        <v>50</v>
      </c>
      <c r="B486">
        <v>27</v>
      </c>
      <c r="C486">
        <v>3</v>
      </c>
      <c r="D486">
        <v>1</v>
      </c>
      <c r="E486">
        <v>485</v>
      </c>
      <c r="F486">
        <v>2</v>
      </c>
      <c r="G486">
        <v>33100</v>
      </c>
      <c r="H486">
        <v>22</v>
      </c>
      <c r="I486">
        <v>8</v>
      </c>
      <c r="J486">
        <v>1</v>
      </c>
      <c r="K486">
        <v>8</v>
      </c>
      <c r="L486">
        <v>3</v>
      </c>
      <c r="M486">
        <v>1</v>
      </c>
      <c r="N486">
        <v>0</v>
      </c>
      <c r="O486">
        <v>0</v>
      </c>
      <c r="P486" t="s">
        <v>24</v>
      </c>
      <c r="Q486" t="s">
        <v>25</v>
      </c>
      <c r="R486" t="s">
        <v>41</v>
      </c>
      <c r="S486" t="s">
        <v>29</v>
      </c>
      <c r="T486" t="s">
        <v>38</v>
      </c>
      <c r="U486" t="s">
        <v>37</v>
      </c>
      <c r="V486" t="s">
        <v>23</v>
      </c>
      <c r="W486" t="s">
        <v>30</v>
      </c>
    </row>
    <row r="487" spans="1:23" x14ac:dyDescent="0.3">
      <c r="A487">
        <v>59</v>
      </c>
      <c r="B487">
        <v>16</v>
      </c>
      <c r="C487">
        <v>4</v>
      </c>
      <c r="D487">
        <v>1</v>
      </c>
      <c r="E487">
        <v>486</v>
      </c>
      <c r="F487">
        <v>5</v>
      </c>
      <c r="G487">
        <v>186650</v>
      </c>
      <c r="H487">
        <v>12</v>
      </c>
      <c r="I487">
        <v>8</v>
      </c>
      <c r="J487">
        <v>0</v>
      </c>
      <c r="K487">
        <v>30</v>
      </c>
      <c r="L487">
        <v>3</v>
      </c>
      <c r="M487">
        <v>5</v>
      </c>
      <c r="N487">
        <v>4</v>
      </c>
      <c r="O487">
        <v>3</v>
      </c>
      <c r="P487" t="s">
        <v>24</v>
      </c>
      <c r="Q487" t="s">
        <v>33</v>
      </c>
      <c r="R487" t="s">
        <v>41</v>
      </c>
      <c r="S487" t="s">
        <v>35</v>
      </c>
      <c r="T487" t="s">
        <v>43</v>
      </c>
      <c r="U487" t="s">
        <v>27</v>
      </c>
      <c r="V487" t="s">
        <v>23</v>
      </c>
      <c r="W487" t="s">
        <v>30</v>
      </c>
    </row>
    <row r="488" spans="1:23" x14ac:dyDescent="0.3">
      <c r="A488">
        <v>37</v>
      </c>
      <c r="B488">
        <v>15</v>
      </c>
      <c r="C488">
        <v>3</v>
      </c>
      <c r="D488">
        <v>1</v>
      </c>
      <c r="E488">
        <v>487</v>
      </c>
      <c r="F488">
        <v>2</v>
      </c>
      <c r="G488">
        <v>44850</v>
      </c>
      <c r="H488">
        <v>11</v>
      </c>
      <c r="I488">
        <v>8</v>
      </c>
      <c r="J488">
        <v>1</v>
      </c>
      <c r="K488">
        <v>15</v>
      </c>
      <c r="L488">
        <v>2</v>
      </c>
      <c r="M488">
        <v>1</v>
      </c>
      <c r="N488">
        <v>0</v>
      </c>
      <c r="O488">
        <v>0</v>
      </c>
      <c r="P488" t="s">
        <v>24</v>
      </c>
      <c r="Q488" t="s">
        <v>25</v>
      </c>
      <c r="R488" t="s">
        <v>48</v>
      </c>
      <c r="S488" t="s">
        <v>29</v>
      </c>
      <c r="T488" t="s">
        <v>43</v>
      </c>
      <c r="U488" t="s">
        <v>37</v>
      </c>
      <c r="V488" t="s">
        <v>31</v>
      </c>
      <c r="W488" t="s">
        <v>30</v>
      </c>
    </row>
    <row r="489" spans="1:23" x14ac:dyDescent="0.3">
      <c r="A489">
        <v>55</v>
      </c>
      <c r="B489">
        <v>26</v>
      </c>
      <c r="C489">
        <v>2</v>
      </c>
      <c r="D489">
        <v>1</v>
      </c>
      <c r="E489">
        <v>488</v>
      </c>
      <c r="F489">
        <v>2</v>
      </c>
      <c r="G489">
        <v>27890</v>
      </c>
      <c r="H489">
        <v>13</v>
      </c>
      <c r="I489">
        <v>8</v>
      </c>
      <c r="J489">
        <v>1</v>
      </c>
      <c r="K489">
        <v>17</v>
      </c>
      <c r="L489">
        <v>2</v>
      </c>
      <c r="M489">
        <v>8</v>
      </c>
      <c r="N489">
        <v>6</v>
      </c>
      <c r="O489">
        <v>7</v>
      </c>
      <c r="P489" t="s">
        <v>32</v>
      </c>
      <c r="Q489" t="s">
        <v>33</v>
      </c>
      <c r="R489" t="s">
        <v>26</v>
      </c>
      <c r="S489" t="s">
        <v>29</v>
      </c>
      <c r="T489" t="s">
        <v>38</v>
      </c>
      <c r="U489" t="s">
        <v>27</v>
      </c>
      <c r="V489" t="s">
        <v>23</v>
      </c>
      <c r="W489" t="s">
        <v>30</v>
      </c>
    </row>
    <row r="490" spans="1:23" x14ac:dyDescent="0.3">
      <c r="A490">
        <v>41</v>
      </c>
      <c r="B490">
        <v>19</v>
      </c>
      <c r="C490">
        <v>1</v>
      </c>
      <c r="D490">
        <v>1</v>
      </c>
      <c r="E490">
        <v>489</v>
      </c>
      <c r="F490">
        <v>2</v>
      </c>
      <c r="G490">
        <v>58280</v>
      </c>
      <c r="H490">
        <v>13</v>
      </c>
      <c r="I490">
        <v>8</v>
      </c>
      <c r="J490">
        <v>0</v>
      </c>
      <c r="K490">
        <v>21</v>
      </c>
      <c r="L490">
        <v>0</v>
      </c>
      <c r="M490">
        <v>21</v>
      </c>
      <c r="N490">
        <v>5</v>
      </c>
      <c r="O490">
        <v>10</v>
      </c>
      <c r="P490" t="s">
        <v>39</v>
      </c>
      <c r="Q490" t="s">
        <v>33</v>
      </c>
      <c r="R490" t="s">
        <v>26</v>
      </c>
      <c r="S490" t="s">
        <v>44</v>
      </c>
      <c r="T490" t="s">
        <v>34</v>
      </c>
      <c r="U490" t="s">
        <v>37</v>
      </c>
      <c r="V490" t="s">
        <v>23</v>
      </c>
      <c r="W490" t="s">
        <v>30</v>
      </c>
    </row>
    <row r="491" spans="1:23" x14ac:dyDescent="0.3">
      <c r="A491">
        <v>38</v>
      </c>
      <c r="B491">
        <v>24</v>
      </c>
      <c r="C491">
        <v>2</v>
      </c>
      <c r="D491">
        <v>1</v>
      </c>
      <c r="E491">
        <v>490</v>
      </c>
      <c r="F491">
        <v>1</v>
      </c>
      <c r="G491">
        <v>23260</v>
      </c>
      <c r="H491">
        <v>14</v>
      </c>
      <c r="I491">
        <v>8</v>
      </c>
      <c r="J491">
        <v>0</v>
      </c>
      <c r="K491">
        <v>19</v>
      </c>
      <c r="L491">
        <v>3</v>
      </c>
      <c r="M491">
        <v>1</v>
      </c>
      <c r="N491">
        <v>0</v>
      </c>
      <c r="O491">
        <v>0</v>
      </c>
      <c r="P491" t="s">
        <v>24</v>
      </c>
      <c r="Q491" t="s">
        <v>33</v>
      </c>
      <c r="R491" t="s">
        <v>36</v>
      </c>
      <c r="S491" t="s">
        <v>35</v>
      </c>
      <c r="T491" t="s">
        <v>43</v>
      </c>
      <c r="U491" t="s">
        <v>27</v>
      </c>
      <c r="V491" t="s">
        <v>23</v>
      </c>
      <c r="W491" t="s">
        <v>30</v>
      </c>
    </row>
    <row r="492" spans="1:23" x14ac:dyDescent="0.3">
      <c r="A492">
        <v>26</v>
      </c>
      <c r="B492">
        <v>21</v>
      </c>
      <c r="C492">
        <v>1</v>
      </c>
      <c r="D492">
        <v>1</v>
      </c>
      <c r="E492">
        <v>491</v>
      </c>
      <c r="F492">
        <v>1</v>
      </c>
      <c r="G492">
        <v>135250</v>
      </c>
      <c r="H492">
        <v>17</v>
      </c>
      <c r="I492">
        <v>8</v>
      </c>
      <c r="J492">
        <v>1</v>
      </c>
      <c r="K492">
        <v>7</v>
      </c>
      <c r="L492">
        <v>4</v>
      </c>
      <c r="M492">
        <v>2</v>
      </c>
      <c r="N492">
        <v>2</v>
      </c>
      <c r="O492">
        <v>2</v>
      </c>
      <c r="P492" t="s">
        <v>39</v>
      </c>
      <c r="Q492" t="s">
        <v>33</v>
      </c>
      <c r="R492" t="s">
        <v>26</v>
      </c>
      <c r="S492" t="s">
        <v>35</v>
      </c>
      <c r="T492" t="s">
        <v>45</v>
      </c>
      <c r="U492" t="s">
        <v>27</v>
      </c>
      <c r="V492" t="s">
        <v>31</v>
      </c>
      <c r="W492" t="s">
        <v>30</v>
      </c>
    </row>
    <row r="493" spans="1:23" x14ac:dyDescent="0.3">
      <c r="A493">
        <v>52</v>
      </c>
      <c r="B493">
        <v>5</v>
      </c>
      <c r="C493">
        <v>4</v>
      </c>
      <c r="D493">
        <v>1</v>
      </c>
      <c r="E493">
        <v>492</v>
      </c>
      <c r="F493">
        <v>4</v>
      </c>
      <c r="G493">
        <v>14200</v>
      </c>
      <c r="H493">
        <v>13</v>
      </c>
      <c r="I493">
        <v>8</v>
      </c>
      <c r="J493">
        <v>1</v>
      </c>
      <c r="K493">
        <v>33</v>
      </c>
      <c r="L493">
        <v>2</v>
      </c>
      <c r="M493">
        <v>32</v>
      </c>
      <c r="N493">
        <v>6</v>
      </c>
      <c r="O493">
        <v>9</v>
      </c>
      <c r="P493" t="s">
        <v>24</v>
      </c>
      <c r="Q493" t="s">
        <v>33</v>
      </c>
      <c r="R493" t="s">
        <v>41</v>
      </c>
      <c r="S493" t="s">
        <v>29</v>
      </c>
      <c r="T493" t="s">
        <v>40</v>
      </c>
      <c r="U493" t="s">
        <v>27</v>
      </c>
      <c r="V493" t="s">
        <v>31</v>
      </c>
      <c r="W493" t="s">
        <v>30</v>
      </c>
    </row>
    <row r="494" spans="1:23" x14ac:dyDescent="0.3">
      <c r="A494">
        <v>44</v>
      </c>
      <c r="B494">
        <v>16</v>
      </c>
      <c r="C494">
        <v>3</v>
      </c>
      <c r="D494">
        <v>1</v>
      </c>
      <c r="E494">
        <v>493</v>
      </c>
      <c r="F494">
        <v>1</v>
      </c>
      <c r="G494">
        <v>80200</v>
      </c>
      <c r="H494">
        <v>11</v>
      </c>
      <c r="I494">
        <v>8</v>
      </c>
      <c r="J494">
        <v>1</v>
      </c>
      <c r="K494">
        <v>23</v>
      </c>
      <c r="L494">
        <v>2</v>
      </c>
      <c r="M494">
        <v>12</v>
      </c>
      <c r="N494">
        <v>11</v>
      </c>
      <c r="O494">
        <v>11</v>
      </c>
      <c r="P494" t="s">
        <v>24</v>
      </c>
      <c r="Q494" t="s">
        <v>33</v>
      </c>
      <c r="R494" t="s">
        <v>26</v>
      </c>
      <c r="S494" t="s">
        <v>29</v>
      </c>
      <c r="T494" t="s">
        <v>28</v>
      </c>
      <c r="U494" t="s">
        <v>27</v>
      </c>
      <c r="V494" t="s">
        <v>23</v>
      </c>
      <c r="W494" t="s">
        <v>30</v>
      </c>
    </row>
    <row r="495" spans="1:23" x14ac:dyDescent="0.3">
      <c r="A495">
        <v>50</v>
      </c>
      <c r="B495">
        <v>2</v>
      </c>
      <c r="C495">
        <v>2</v>
      </c>
      <c r="D495">
        <v>1</v>
      </c>
      <c r="E495">
        <v>494</v>
      </c>
      <c r="F495">
        <v>1</v>
      </c>
      <c r="G495">
        <v>36880</v>
      </c>
      <c r="H495">
        <v>11</v>
      </c>
      <c r="I495">
        <v>8</v>
      </c>
      <c r="J495">
        <v>0</v>
      </c>
      <c r="K495">
        <v>19</v>
      </c>
      <c r="L495">
        <v>3</v>
      </c>
      <c r="M495">
        <v>18</v>
      </c>
      <c r="N495">
        <v>0</v>
      </c>
      <c r="O495">
        <v>13</v>
      </c>
      <c r="P495" t="s">
        <v>39</v>
      </c>
      <c r="Q495" t="s">
        <v>40</v>
      </c>
      <c r="R495" t="s">
        <v>26</v>
      </c>
      <c r="S495" t="s">
        <v>29</v>
      </c>
      <c r="T495" t="s">
        <v>43</v>
      </c>
      <c r="U495" t="s">
        <v>37</v>
      </c>
      <c r="V495" t="s">
        <v>23</v>
      </c>
      <c r="W495" t="s">
        <v>30</v>
      </c>
    </row>
    <row r="496" spans="1:23" x14ac:dyDescent="0.3">
      <c r="A496">
        <v>36</v>
      </c>
      <c r="B496">
        <v>2</v>
      </c>
      <c r="C496">
        <v>4</v>
      </c>
      <c r="D496">
        <v>1</v>
      </c>
      <c r="E496">
        <v>495</v>
      </c>
      <c r="F496">
        <v>4</v>
      </c>
      <c r="G496">
        <v>54820</v>
      </c>
      <c r="H496">
        <v>18</v>
      </c>
      <c r="I496">
        <v>8</v>
      </c>
      <c r="J496">
        <v>0</v>
      </c>
      <c r="K496">
        <v>18</v>
      </c>
      <c r="L496">
        <v>3</v>
      </c>
      <c r="M496">
        <v>17</v>
      </c>
      <c r="N496">
        <v>15</v>
      </c>
      <c r="O496">
        <v>14</v>
      </c>
      <c r="P496" t="s">
        <v>24</v>
      </c>
      <c r="Q496" t="s">
        <v>25</v>
      </c>
      <c r="R496" t="s">
        <v>49</v>
      </c>
      <c r="S496" t="s">
        <v>35</v>
      </c>
      <c r="T496" t="s">
        <v>38</v>
      </c>
      <c r="U496" t="s">
        <v>37</v>
      </c>
      <c r="V496" t="s">
        <v>31</v>
      </c>
      <c r="W496" t="s">
        <v>30</v>
      </c>
    </row>
    <row r="497" spans="1:23" x14ac:dyDescent="0.3">
      <c r="A497">
        <v>39</v>
      </c>
      <c r="B497">
        <v>11</v>
      </c>
      <c r="C497">
        <v>3</v>
      </c>
      <c r="D497">
        <v>1</v>
      </c>
      <c r="E497">
        <v>496</v>
      </c>
      <c r="F497">
        <v>1</v>
      </c>
      <c r="G497">
        <v>160150</v>
      </c>
      <c r="H497">
        <v>11</v>
      </c>
      <c r="I497">
        <v>8</v>
      </c>
      <c r="J497">
        <v>0</v>
      </c>
      <c r="K497">
        <v>21</v>
      </c>
      <c r="L497">
        <v>3</v>
      </c>
      <c r="M497">
        <v>21</v>
      </c>
      <c r="N497">
        <v>2</v>
      </c>
      <c r="O497">
        <v>8</v>
      </c>
      <c r="P497" t="s">
        <v>32</v>
      </c>
      <c r="Q497" t="s">
        <v>25</v>
      </c>
      <c r="R497" t="s">
        <v>48</v>
      </c>
      <c r="S497" t="s">
        <v>35</v>
      </c>
      <c r="T497" t="s">
        <v>38</v>
      </c>
      <c r="U497" t="s">
        <v>37</v>
      </c>
      <c r="V497" t="s">
        <v>23</v>
      </c>
      <c r="W497" t="s">
        <v>30</v>
      </c>
    </row>
    <row r="498" spans="1:23" x14ac:dyDescent="0.3">
      <c r="A498">
        <v>33</v>
      </c>
      <c r="B498">
        <v>9</v>
      </c>
      <c r="C498">
        <v>2</v>
      </c>
      <c r="D498">
        <v>1</v>
      </c>
      <c r="E498">
        <v>497</v>
      </c>
      <c r="F498">
        <v>5</v>
      </c>
      <c r="G498">
        <v>12000</v>
      </c>
      <c r="H498">
        <v>11</v>
      </c>
      <c r="I498">
        <v>8</v>
      </c>
      <c r="J498">
        <v>1</v>
      </c>
      <c r="K498">
        <v>3</v>
      </c>
      <c r="L498">
        <v>3</v>
      </c>
      <c r="M498">
        <v>2</v>
      </c>
      <c r="N498">
        <v>2</v>
      </c>
      <c r="O498">
        <v>2</v>
      </c>
      <c r="P498" t="s">
        <v>39</v>
      </c>
      <c r="Q498" t="s">
        <v>25</v>
      </c>
      <c r="R498" t="s">
        <v>49</v>
      </c>
      <c r="S498" t="s">
        <v>35</v>
      </c>
      <c r="T498" t="s">
        <v>46</v>
      </c>
      <c r="U498" t="s">
        <v>37</v>
      </c>
      <c r="V498" t="s">
        <v>23</v>
      </c>
      <c r="W498" t="s">
        <v>30</v>
      </c>
    </row>
    <row r="499" spans="1:23" x14ac:dyDescent="0.3">
      <c r="A499">
        <v>45</v>
      </c>
      <c r="B499">
        <v>7</v>
      </c>
      <c r="C499">
        <v>2</v>
      </c>
      <c r="D499">
        <v>1</v>
      </c>
      <c r="E499">
        <v>498</v>
      </c>
      <c r="F499">
        <v>1</v>
      </c>
      <c r="G499">
        <v>56610</v>
      </c>
      <c r="H499">
        <v>12</v>
      </c>
      <c r="I499">
        <v>8</v>
      </c>
      <c r="J499">
        <v>0</v>
      </c>
      <c r="K499">
        <v>26</v>
      </c>
      <c r="L499">
        <v>2</v>
      </c>
      <c r="M499">
        <v>9</v>
      </c>
      <c r="N499">
        <v>1</v>
      </c>
      <c r="O499">
        <v>1</v>
      </c>
      <c r="P499" t="s">
        <v>24</v>
      </c>
      <c r="Q499" t="s">
        <v>33</v>
      </c>
      <c r="R499" t="s">
        <v>36</v>
      </c>
      <c r="S499" t="s">
        <v>29</v>
      </c>
      <c r="T499" t="s">
        <v>40</v>
      </c>
      <c r="U499" t="s">
        <v>37</v>
      </c>
      <c r="V499" t="s">
        <v>23</v>
      </c>
      <c r="W499" t="s">
        <v>30</v>
      </c>
    </row>
    <row r="500" spans="1:23" x14ac:dyDescent="0.3">
      <c r="A500">
        <v>32</v>
      </c>
      <c r="B500">
        <v>15</v>
      </c>
      <c r="C500">
        <v>3</v>
      </c>
      <c r="D500">
        <v>1</v>
      </c>
      <c r="E500">
        <v>499</v>
      </c>
      <c r="F500">
        <v>2</v>
      </c>
      <c r="G500">
        <v>69290</v>
      </c>
      <c r="H500">
        <v>20</v>
      </c>
      <c r="I500">
        <v>8</v>
      </c>
      <c r="J500">
        <v>0</v>
      </c>
      <c r="K500">
        <v>10</v>
      </c>
      <c r="L500">
        <v>6</v>
      </c>
      <c r="M500">
        <v>8</v>
      </c>
      <c r="N500">
        <v>7</v>
      </c>
      <c r="O500">
        <v>7</v>
      </c>
      <c r="P500" t="s">
        <v>39</v>
      </c>
      <c r="Q500" t="s">
        <v>33</v>
      </c>
      <c r="R500" t="s">
        <v>41</v>
      </c>
      <c r="S500" t="s">
        <v>35</v>
      </c>
      <c r="T500" t="s">
        <v>47</v>
      </c>
      <c r="U500" t="s">
        <v>37</v>
      </c>
      <c r="V500" t="s">
        <v>23</v>
      </c>
      <c r="W500" t="s">
        <v>30</v>
      </c>
    </row>
    <row r="501" spans="1:23" x14ac:dyDescent="0.3">
      <c r="A501">
        <v>34</v>
      </c>
      <c r="B501">
        <v>6</v>
      </c>
      <c r="C501">
        <v>4</v>
      </c>
      <c r="D501">
        <v>1</v>
      </c>
      <c r="E501">
        <v>500</v>
      </c>
      <c r="F501">
        <v>2</v>
      </c>
      <c r="G501">
        <v>96130</v>
      </c>
      <c r="H501">
        <v>12</v>
      </c>
      <c r="I501">
        <v>8</v>
      </c>
      <c r="J501">
        <v>1</v>
      </c>
      <c r="K501">
        <v>16</v>
      </c>
      <c r="L501">
        <v>5</v>
      </c>
      <c r="M501">
        <v>15</v>
      </c>
      <c r="N501">
        <v>0</v>
      </c>
      <c r="O501">
        <v>9</v>
      </c>
      <c r="P501" t="s">
        <v>24</v>
      </c>
      <c r="Q501" t="s">
        <v>25</v>
      </c>
      <c r="R501" t="s">
        <v>48</v>
      </c>
      <c r="S501" t="s">
        <v>44</v>
      </c>
      <c r="T501" t="s">
        <v>42</v>
      </c>
      <c r="U501" t="s">
        <v>37</v>
      </c>
      <c r="V501" t="s">
        <v>23</v>
      </c>
      <c r="W501" t="s">
        <v>30</v>
      </c>
    </row>
    <row r="502" spans="1:23" x14ac:dyDescent="0.3">
      <c r="A502">
        <v>59</v>
      </c>
      <c r="B502">
        <v>5</v>
      </c>
      <c r="C502">
        <v>3</v>
      </c>
      <c r="D502">
        <v>1</v>
      </c>
      <c r="E502">
        <v>501</v>
      </c>
      <c r="F502">
        <v>2</v>
      </c>
      <c r="G502">
        <v>56740</v>
      </c>
      <c r="H502">
        <v>12</v>
      </c>
      <c r="I502">
        <v>8</v>
      </c>
      <c r="J502">
        <v>0</v>
      </c>
      <c r="K502">
        <v>14</v>
      </c>
      <c r="L502">
        <v>6</v>
      </c>
      <c r="M502">
        <v>6</v>
      </c>
      <c r="N502">
        <v>0</v>
      </c>
      <c r="O502">
        <v>4</v>
      </c>
      <c r="P502" t="s">
        <v>24</v>
      </c>
      <c r="Q502" t="s">
        <v>33</v>
      </c>
      <c r="R502" t="s">
        <v>26</v>
      </c>
      <c r="S502" t="s">
        <v>29</v>
      </c>
      <c r="T502" t="s">
        <v>34</v>
      </c>
      <c r="U502" t="s">
        <v>37</v>
      </c>
      <c r="V502" t="s">
        <v>23</v>
      </c>
      <c r="W502" t="s">
        <v>30</v>
      </c>
    </row>
    <row r="503" spans="1:23" x14ac:dyDescent="0.3">
      <c r="A503">
        <v>45</v>
      </c>
      <c r="B503">
        <v>16</v>
      </c>
      <c r="C503">
        <v>1</v>
      </c>
      <c r="D503">
        <v>1</v>
      </c>
      <c r="E503">
        <v>502</v>
      </c>
      <c r="F503">
        <v>2</v>
      </c>
      <c r="G503">
        <v>54840</v>
      </c>
      <c r="H503">
        <v>20</v>
      </c>
      <c r="I503">
        <v>8</v>
      </c>
      <c r="J503">
        <v>3</v>
      </c>
      <c r="K503">
        <v>6</v>
      </c>
      <c r="L503">
        <v>6</v>
      </c>
      <c r="M503">
        <v>6</v>
      </c>
      <c r="N503">
        <v>0</v>
      </c>
      <c r="O503">
        <v>4</v>
      </c>
      <c r="P503" t="s">
        <v>24</v>
      </c>
      <c r="Q503" t="s">
        <v>33</v>
      </c>
      <c r="R503" t="s">
        <v>41</v>
      </c>
      <c r="S503" t="s">
        <v>35</v>
      </c>
      <c r="T503" t="s">
        <v>38</v>
      </c>
      <c r="U503" t="s">
        <v>37</v>
      </c>
      <c r="V503" t="s">
        <v>23</v>
      </c>
      <c r="W503" t="s">
        <v>30</v>
      </c>
    </row>
    <row r="504" spans="1:23" x14ac:dyDescent="0.3">
      <c r="A504">
        <v>53</v>
      </c>
      <c r="B504">
        <v>8</v>
      </c>
      <c r="C504">
        <v>2</v>
      </c>
      <c r="D504">
        <v>1</v>
      </c>
      <c r="E504">
        <v>503</v>
      </c>
      <c r="F504">
        <v>2</v>
      </c>
      <c r="G504">
        <v>120610</v>
      </c>
      <c r="H504">
        <v>20</v>
      </c>
      <c r="I504">
        <v>8</v>
      </c>
      <c r="J504">
        <v>1</v>
      </c>
      <c r="K504">
        <v>30</v>
      </c>
      <c r="L504">
        <v>2</v>
      </c>
      <c r="M504">
        <v>15</v>
      </c>
      <c r="N504">
        <v>6</v>
      </c>
      <c r="O504">
        <v>12</v>
      </c>
      <c r="P504" t="s">
        <v>32</v>
      </c>
      <c r="Q504" t="s">
        <v>25</v>
      </c>
      <c r="R504" t="s">
        <v>41</v>
      </c>
      <c r="S504" t="s">
        <v>29</v>
      </c>
      <c r="T504" t="s">
        <v>34</v>
      </c>
      <c r="U504" t="s">
        <v>37</v>
      </c>
      <c r="V504" t="s">
        <v>23</v>
      </c>
      <c r="W504" t="s">
        <v>30</v>
      </c>
    </row>
    <row r="505" spans="1:23" x14ac:dyDescent="0.3">
      <c r="A505">
        <v>36</v>
      </c>
      <c r="B505">
        <v>7</v>
      </c>
      <c r="C505">
        <v>2</v>
      </c>
      <c r="D505">
        <v>1</v>
      </c>
      <c r="E505">
        <v>504</v>
      </c>
      <c r="F505">
        <v>1</v>
      </c>
      <c r="G505">
        <v>56600</v>
      </c>
      <c r="H505">
        <v>12</v>
      </c>
      <c r="I505">
        <v>8</v>
      </c>
      <c r="J505">
        <v>0</v>
      </c>
      <c r="K505">
        <v>9</v>
      </c>
      <c r="L505">
        <v>3</v>
      </c>
      <c r="M505">
        <v>1</v>
      </c>
      <c r="N505">
        <v>0</v>
      </c>
      <c r="O505">
        <v>0</v>
      </c>
      <c r="P505" t="s">
        <v>24</v>
      </c>
      <c r="Q505" t="s">
        <v>33</v>
      </c>
      <c r="R505" t="s">
        <v>26</v>
      </c>
      <c r="S505" t="s">
        <v>44</v>
      </c>
      <c r="T505" t="s">
        <v>34</v>
      </c>
      <c r="U505" t="s">
        <v>27</v>
      </c>
      <c r="V505" t="s">
        <v>31</v>
      </c>
      <c r="W505" t="s">
        <v>30</v>
      </c>
    </row>
    <row r="506" spans="1:23" x14ac:dyDescent="0.3">
      <c r="A506">
        <v>26</v>
      </c>
      <c r="B506">
        <v>2</v>
      </c>
      <c r="C506">
        <v>3</v>
      </c>
      <c r="D506">
        <v>1</v>
      </c>
      <c r="E506">
        <v>505</v>
      </c>
      <c r="F506">
        <v>2</v>
      </c>
      <c r="G506">
        <v>48210</v>
      </c>
      <c r="H506">
        <v>14</v>
      </c>
      <c r="I506">
        <v>8</v>
      </c>
      <c r="J506">
        <v>2</v>
      </c>
      <c r="K506">
        <v>6</v>
      </c>
      <c r="L506">
        <v>2</v>
      </c>
      <c r="M506">
        <v>3</v>
      </c>
      <c r="N506">
        <v>1</v>
      </c>
      <c r="O506">
        <v>2</v>
      </c>
      <c r="P506" t="s">
        <v>32</v>
      </c>
      <c r="Q506" t="s">
        <v>25</v>
      </c>
      <c r="R506" t="s">
        <v>26</v>
      </c>
      <c r="S506" t="s">
        <v>29</v>
      </c>
      <c r="T506" t="s">
        <v>34</v>
      </c>
      <c r="U506" t="s">
        <v>37</v>
      </c>
      <c r="V506" t="s">
        <v>31</v>
      </c>
      <c r="W506" t="s">
        <v>30</v>
      </c>
    </row>
    <row r="507" spans="1:23" x14ac:dyDescent="0.3">
      <c r="A507">
        <v>34</v>
      </c>
      <c r="B507">
        <v>2</v>
      </c>
      <c r="C507">
        <v>2</v>
      </c>
      <c r="D507">
        <v>1</v>
      </c>
      <c r="E507">
        <v>506</v>
      </c>
      <c r="F507">
        <v>1</v>
      </c>
      <c r="G507">
        <v>64100</v>
      </c>
      <c r="H507">
        <v>13</v>
      </c>
      <c r="I507">
        <v>8</v>
      </c>
      <c r="J507">
        <v>1</v>
      </c>
      <c r="K507">
        <v>1</v>
      </c>
      <c r="L507">
        <v>5</v>
      </c>
      <c r="M507">
        <v>1</v>
      </c>
      <c r="N507">
        <v>0</v>
      </c>
      <c r="O507">
        <v>0</v>
      </c>
      <c r="P507" t="s">
        <v>24</v>
      </c>
      <c r="Q507" t="s">
        <v>33</v>
      </c>
      <c r="R507" t="s">
        <v>26</v>
      </c>
      <c r="S507" t="s">
        <v>29</v>
      </c>
      <c r="T507" t="s">
        <v>46</v>
      </c>
      <c r="U507" t="s">
        <v>37</v>
      </c>
      <c r="V507" t="s">
        <v>23</v>
      </c>
      <c r="W507" t="s">
        <v>30</v>
      </c>
    </row>
    <row r="508" spans="1:23" x14ac:dyDescent="0.3">
      <c r="A508">
        <v>28</v>
      </c>
      <c r="B508">
        <v>10</v>
      </c>
      <c r="C508">
        <v>3</v>
      </c>
      <c r="D508">
        <v>1</v>
      </c>
      <c r="E508">
        <v>507</v>
      </c>
      <c r="F508">
        <v>2</v>
      </c>
      <c r="G508">
        <v>52100</v>
      </c>
      <c r="H508">
        <v>15</v>
      </c>
      <c r="I508">
        <v>8</v>
      </c>
      <c r="J508">
        <v>0</v>
      </c>
      <c r="K508">
        <v>1</v>
      </c>
      <c r="L508">
        <v>1</v>
      </c>
      <c r="M508">
        <v>1</v>
      </c>
      <c r="N508">
        <v>0</v>
      </c>
      <c r="O508">
        <v>0</v>
      </c>
      <c r="P508" t="s">
        <v>24</v>
      </c>
      <c r="Q508" t="s">
        <v>33</v>
      </c>
      <c r="R508" t="s">
        <v>36</v>
      </c>
      <c r="S508" t="s">
        <v>29</v>
      </c>
      <c r="T508" t="s">
        <v>46</v>
      </c>
      <c r="U508" t="s">
        <v>37</v>
      </c>
      <c r="V508" t="s">
        <v>23</v>
      </c>
      <c r="W508" t="s">
        <v>30</v>
      </c>
    </row>
    <row r="509" spans="1:23" x14ac:dyDescent="0.3">
      <c r="A509">
        <v>38</v>
      </c>
      <c r="B509">
        <v>9</v>
      </c>
      <c r="C509">
        <v>4</v>
      </c>
      <c r="D509">
        <v>1</v>
      </c>
      <c r="E509">
        <v>508</v>
      </c>
      <c r="F509">
        <v>2</v>
      </c>
      <c r="G509">
        <v>26950</v>
      </c>
      <c r="H509">
        <v>14</v>
      </c>
      <c r="I509">
        <v>8</v>
      </c>
      <c r="J509">
        <v>1</v>
      </c>
      <c r="K509">
        <v>8</v>
      </c>
      <c r="L509">
        <v>4</v>
      </c>
      <c r="M509">
        <v>2</v>
      </c>
      <c r="N509">
        <v>2</v>
      </c>
      <c r="O509">
        <v>2</v>
      </c>
      <c r="P509" t="s">
        <v>32</v>
      </c>
      <c r="Q509" t="s">
        <v>25</v>
      </c>
      <c r="R509" t="s">
        <v>41</v>
      </c>
      <c r="S509" t="s">
        <v>29</v>
      </c>
      <c r="T509" t="s">
        <v>34</v>
      </c>
      <c r="U509" t="s">
        <v>37</v>
      </c>
      <c r="V509" t="s">
        <v>23</v>
      </c>
      <c r="W509" t="s">
        <v>30</v>
      </c>
    </row>
    <row r="510" spans="1:23" x14ac:dyDescent="0.3">
      <c r="A510">
        <v>50</v>
      </c>
      <c r="B510">
        <v>5</v>
      </c>
      <c r="C510">
        <v>4</v>
      </c>
      <c r="D510">
        <v>1</v>
      </c>
      <c r="E510">
        <v>509</v>
      </c>
      <c r="F510">
        <v>1</v>
      </c>
      <c r="G510">
        <v>118780</v>
      </c>
      <c r="H510">
        <v>13</v>
      </c>
      <c r="I510">
        <v>8</v>
      </c>
      <c r="J510">
        <v>1</v>
      </c>
      <c r="K510">
        <v>29</v>
      </c>
      <c r="L510">
        <v>2</v>
      </c>
      <c r="M510">
        <v>8</v>
      </c>
      <c r="N510">
        <v>7</v>
      </c>
      <c r="O510">
        <v>7</v>
      </c>
      <c r="P510" t="s">
        <v>24</v>
      </c>
      <c r="Q510" t="s">
        <v>33</v>
      </c>
      <c r="R510" t="s">
        <v>26</v>
      </c>
      <c r="S510" t="s">
        <v>29</v>
      </c>
      <c r="T510" t="s">
        <v>38</v>
      </c>
      <c r="U510" t="s">
        <v>37</v>
      </c>
      <c r="V510" t="s">
        <v>23</v>
      </c>
      <c r="W510" t="s">
        <v>30</v>
      </c>
    </row>
    <row r="511" spans="1:23" x14ac:dyDescent="0.3">
      <c r="A511">
        <v>37</v>
      </c>
      <c r="B511">
        <v>1</v>
      </c>
      <c r="C511">
        <v>3</v>
      </c>
      <c r="D511">
        <v>1</v>
      </c>
      <c r="E511">
        <v>510</v>
      </c>
      <c r="F511">
        <v>1</v>
      </c>
      <c r="G511">
        <v>170680</v>
      </c>
      <c r="H511">
        <v>23</v>
      </c>
      <c r="I511">
        <v>8</v>
      </c>
      <c r="J511">
        <v>0</v>
      </c>
      <c r="K511">
        <v>8</v>
      </c>
      <c r="L511">
        <v>6</v>
      </c>
      <c r="M511">
        <v>4</v>
      </c>
      <c r="N511">
        <v>0</v>
      </c>
      <c r="O511">
        <v>1</v>
      </c>
      <c r="P511" t="s">
        <v>24</v>
      </c>
      <c r="Q511" t="s">
        <v>33</v>
      </c>
      <c r="R511" t="s">
        <v>26</v>
      </c>
      <c r="S511" t="s">
        <v>35</v>
      </c>
      <c r="T511" t="s">
        <v>43</v>
      </c>
      <c r="U511" t="s">
        <v>37</v>
      </c>
      <c r="V511" t="s">
        <v>23</v>
      </c>
      <c r="W511" t="s">
        <v>30</v>
      </c>
    </row>
    <row r="512" spans="1:23" x14ac:dyDescent="0.3">
      <c r="A512">
        <v>40</v>
      </c>
      <c r="B512">
        <v>2</v>
      </c>
      <c r="C512">
        <v>3</v>
      </c>
      <c r="D512">
        <v>1</v>
      </c>
      <c r="E512">
        <v>511</v>
      </c>
      <c r="F512">
        <v>5</v>
      </c>
      <c r="G512">
        <v>24550</v>
      </c>
      <c r="H512">
        <v>15</v>
      </c>
      <c r="I512">
        <v>8</v>
      </c>
      <c r="J512">
        <v>1</v>
      </c>
      <c r="K512">
        <v>8</v>
      </c>
      <c r="L512">
        <v>2</v>
      </c>
      <c r="M512">
        <v>7</v>
      </c>
      <c r="N512">
        <v>7</v>
      </c>
      <c r="O512">
        <v>5</v>
      </c>
      <c r="P512" t="s">
        <v>24</v>
      </c>
      <c r="Q512" t="s">
        <v>40</v>
      </c>
      <c r="R512" t="s">
        <v>41</v>
      </c>
      <c r="S512" t="s">
        <v>29</v>
      </c>
      <c r="T512" t="s">
        <v>38</v>
      </c>
      <c r="U512" t="s">
        <v>37</v>
      </c>
      <c r="V512" t="s">
        <v>23</v>
      </c>
      <c r="W512" t="s">
        <v>30</v>
      </c>
    </row>
    <row r="513" spans="1:23" x14ac:dyDescent="0.3">
      <c r="A513">
        <v>26</v>
      </c>
      <c r="B513">
        <v>3</v>
      </c>
      <c r="C513">
        <v>3</v>
      </c>
      <c r="D513">
        <v>1</v>
      </c>
      <c r="E513">
        <v>512</v>
      </c>
      <c r="F513">
        <v>2</v>
      </c>
      <c r="G513">
        <v>139640</v>
      </c>
      <c r="H513">
        <v>11</v>
      </c>
      <c r="I513">
        <v>8</v>
      </c>
      <c r="J513">
        <v>2</v>
      </c>
      <c r="K513">
        <v>5</v>
      </c>
      <c r="L513">
        <v>1</v>
      </c>
      <c r="M513">
        <v>5</v>
      </c>
      <c r="N513">
        <v>1</v>
      </c>
      <c r="O513">
        <v>3</v>
      </c>
      <c r="P513" t="s">
        <v>32</v>
      </c>
      <c r="Q513" t="s">
        <v>33</v>
      </c>
      <c r="R513" t="s">
        <v>41</v>
      </c>
      <c r="S513" t="s">
        <v>44</v>
      </c>
      <c r="T513" t="s">
        <v>43</v>
      </c>
      <c r="U513" t="s">
        <v>37</v>
      </c>
      <c r="V513" t="s">
        <v>23</v>
      </c>
      <c r="W513" t="s">
        <v>30</v>
      </c>
    </row>
    <row r="514" spans="1:23" x14ac:dyDescent="0.3">
      <c r="A514">
        <v>46</v>
      </c>
      <c r="B514">
        <v>2</v>
      </c>
      <c r="C514">
        <v>1</v>
      </c>
      <c r="D514">
        <v>1</v>
      </c>
      <c r="E514">
        <v>513</v>
      </c>
      <c r="F514">
        <v>3</v>
      </c>
      <c r="G514">
        <v>49410</v>
      </c>
      <c r="H514">
        <v>13</v>
      </c>
      <c r="I514">
        <v>8</v>
      </c>
      <c r="J514">
        <v>2</v>
      </c>
      <c r="K514">
        <v>23</v>
      </c>
      <c r="L514">
        <v>2</v>
      </c>
      <c r="M514">
        <v>2</v>
      </c>
      <c r="N514">
        <v>2</v>
      </c>
      <c r="O514">
        <v>2</v>
      </c>
      <c r="P514" t="s">
        <v>24</v>
      </c>
      <c r="Q514" t="s">
        <v>33</v>
      </c>
      <c r="R514" t="s">
        <v>41</v>
      </c>
      <c r="S514" t="s">
        <v>44</v>
      </c>
      <c r="T514" t="s">
        <v>34</v>
      </c>
      <c r="U514" t="s">
        <v>27</v>
      </c>
      <c r="V514" t="s">
        <v>23</v>
      </c>
      <c r="W514" t="s">
        <v>30</v>
      </c>
    </row>
    <row r="515" spans="1:23" x14ac:dyDescent="0.3">
      <c r="A515">
        <v>54</v>
      </c>
      <c r="B515">
        <v>5</v>
      </c>
      <c r="C515">
        <v>3</v>
      </c>
      <c r="D515">
        <v>1</v>
      </c>
      <c r="E515">
        <v>514</v>
      </c>
      <c r="F515">
        <v>2</v>
      </c>
      <c r="G515">
        <v>24780</v>
      </c>
      <c r="H515">
        <v>11</v>
      </c>
      <c r="I515">
        <v>8</v>
      </c>
      <c r="J515">
        <v>0</v>
      </c>
      <c r="K515">
        <v>13</v>
      </c>
      <c r="L515">
        <v>0</v>
      </c>
      <c r="M515">
        <v>9</v>
      </c>
      <c r="N515">
        <v>7</v>
      </c>
      <c r="O515">
        <v>0</v>
      </c>
      <c r="P515" t="s">
        <v>24</v>
      </c>
      <c r="Q515" t="s">
        <v>33</v>
      </c>
      <c r="R515" t="s">
        <v>41</v>
      </c>
      <c r="S515" t="s">
        <v>29</v>
      </c>
      <c r="T515" t="s">
        <v>45</v>
      </c>
      <c r="U515" t="s">
        <v>27</v>
      </c>
      <c r="V515" t="s">
        <v>23</v>
      </c>
      <c r="W515" t="s">
        <v>30</v>
      </c>
    </row>
    <row r="516" spans="1:23" x14ac:dyDescent="0.3">
      <c r="A516">
        <v>56</v>
      </c>
      <c r="B516">
        <v>1</v>
      </c>
      <c r="C516">
        <v>2</v>
      </c>
      <c r="D516">
        <v>1</v>
      </c>
      <c r="E516">
        <v>515</v>
      </c>
      <c r="F516">
        <v>2</v>
      </c>
      <c r="G516">
        <v>52280</v>
      </c>
      <c r="H516">
        <v>11</v>
      </c>
      <c r="I516">
        <v>8</v>
      </c>
      <c r="J516">
        <v>0</v>
      </c>
      <c r="K516">
        <v>18</v>
      </c>
      <c r="L516">
        <v>4</v>
      </c>
      <c r="M516">
        <v>5</v>
      </c>
      <c r="N516">
        <v>0</v>
      </c>
      <c r="O516">
        <v>3</v>
      </c>
      <c r="P516" t="s">
        <v>32</v>
      </c>
      <c r="Q516" t="s">
        <v>33</v>
      </c>
      <c r="R516" t="s">
        <v>26</v>
      </c>
      <c r="S516" t="s">
        <v>29</v>
      </c>
      <c r="T516" t="s">
        <v>45</v>
      </c>
      <c r="U516" t="s">
        <v>27</v>
      </c>
      <c r="V516" t="s">
        <v>23</v>
      </c>
      <c r="W516" t="s">
        <v>30</v>
      </c>
    </row>
    <row r="517" spans="1:23" x14ac:dyDescent="0.3">
      <c r="A517">
        <v>36</v>
      </c>
      <c r="B517">
        <v>4</v>
      </c>
      <c r="C517">
        <v>2</v>
      </c>
      <c r="D517">
        <v>1</v>
      </c>
      <c r="E517">
        <v>516</v>
      </c>
      <c r="F517">
        <v>2</v>
      </c>
      <c r="G517">
        <v>44780</v>
      </c>
      <c r="H517">
        <v>18</v>
      </c>
      <c r="I517">
        <v>8</v>
      </c>
      <c r="J517">
        <v>1</v>
      </c>
      <c r="K517">
        <v>15</v>
      </c>
      <c r="L517">
        <v>3</v>
      </c>
      <c r="M517">
        <v>14</v>
      </c>
      <c r="N517">
        <v>7</v>
      </c>
      <c r="O517">
        <v>8</v>
      </c>
      <c r="P517" t="s">
        <v>24</v>
      </c>
      <c r="Q517" t="s">
        <v>33</v>
      </c>
      <c r="R517" t="s">
        <v>26</v>
      </c>
      <c r="S517" t="s">
        <v>35</v>
      </c>
      <c r="T517" t="s">
        <v>40</v>
      </c>
      <c r="U517" t="s">
        <v>27</v>
      </c>
      <c r="V517" t="s">
        <v>23</v>
      </c>
      <c r="W517" t="s">
        <v>30</v>
      </c>
    </row>
    <row r="518" spans="1:23" x14ac:dyDescent="0.3">
      <c r="A518">
        <v>55</v>
      </c>
      <c r="B518">
        <v>2</v>
      </c>
      <c r="C518">
        <v>3</v>
      </c>
      <c r="D518">
        <v>1</v>
      </c>
      <c r="E518">
        <v>517</v>
      </c>
      <c r="F518">
        <v>2</v>
      </c>
      <c r="G518">
        <v>75470</v>
      </c>
      <c r="H518">
        <v>16</v>
      </c>
      <c r="I518">
        <v>8</v>
      </c>
      <c r="J518">
        <v>0</v>
      </c>
      <c r="K518">
        <v>31</v>
      </c>
      <c r="L518">
        <v>2</v>
      </c>
      <c r="M518">
        <v>9</v>
      </c>
      <c r="N518">
        <v>6</v>
      </c>
      <c r="O518">
        <v>2</v>
      </c>
      <c r="P518" t="s">
        <v>39</v>
      </c>
      <c r="Q518" t="s">
        <v>33</v>
      </c>
      <c r="R518" t="s">
        <v>41</v>
      </c>
      <c r="S518" t="s">
        <v>35</v>
      </c>
      <c r="T518" t="s">
        <v>47</v>
      </c>
      <c r="U518" t="s">
        <v>27</v>
      </c>
      <c r="V518" t="s">
        <v>23</v>
      </c>
      <c r="W518" t="s">
        <v>30</v>
      </c>
    </row>
    <row r="519" spans="1:23" x14ac:dyDescent="0.3">
      <c r="A519">
        <v>43</v>
      </c>
      <c r="B519">
        <v>25</v>
      </c>
      <c r="C519">
        <v>2</v>
      </c>
      <c r="D519">
        <v>1</v>
      </c>
      <c r="E519">
        <v>518</v>
      </c>
      <c r="F519">
        <v>3</v>
      </c>
      <c r="G519">
        <v>50550</v>
      </c>
      <c r="H519">
        <v>22</v>
      </c>
      <c r="I519">
        <v>8</v>
      </c>
      <c r="J519">
        <v>0</v>
      </c>
      <c r="K519">
        <v>18</v>
      </c>
      <c r="L519">
        <v>2</v>
      </c>
      <c r="M519">
        <v>1</v>
      </c>
      <c r="N519">
        <v>0</v>
      </c>
      <c r="O519">
        <v>0</v>
      </c>
      <c r="P519" t="s">
        <v>24</v>
      </c>
      <c r="Q519" t="s">
        <v>25</v>
      </c>
      <c r="R519" t="s">
        <v>26</v>
      </c>
      <c r="S519" t="s">
        <v>44</v>
      </c>
      <c r="T519" t="s">
        <v>34</v>
      </c>
      <c r="U519" t="s">
        <v>37</v>
      </c>
      <c r="V519" t="s">
        <v>23</v>
      </c>
      <c r="W519" t="s">
        <v>30</v>
      </c>
    </row>
    <row r="520" spans="1:23" x14ac:dyDescent="0.3">
      <c r="A520">
        <v>20</v>
      </c>
      <c r="B520">
        <v>8</v>
      </c>
      <c r="C520">
        <v>3</v>
      </c>
      <c r="D520">
        <v>1</v>
      </c>
      <c r="E520">
        <v>519</v>
      </c>
      <c r="F520">
        <v>3</v>
      </c>
      <c r="G520">
        <v>34640</v>
      </c>
      <c r="H520">
        <v>20</v>
      </c>
      <c r="I520">
        <v>8</v>
      </c>
      <c r="J520">
        <v>0</v>
      </c>
      <c r="K520">
        <v>2</v>
      </c>
      <c r="L520">
        <v>3</v>
      </c>
      <c r="M520">
        <v>2</v>
      </c>
      <c r="N520">
        <v>0</v>
      </c>
      <c r="O520">
        <v>2</v>
      </c>
      <c r="P520" t="s">
        <v>32</v>
      </c>
      <c r="Q520" t="s">
        <v>25</v>
      </c>
      <c r="R520" t="s">
        <v>48</v>
      </c>
      <c r="S520" t="s">
        <v>35</v>
      </c>
      <c r="T520" t="s">
        <v>38</v>
      </c>
      <c r="U520" t="s">
        <v>37</v>
      </c>
      <c r="V520" t="s">
        <v>31</v>
      </c>
      <c r="W520" t="s">
        <v>30</v>
      </c>
    </row>
    <row r="521" spans="1:23" x14ac:dyDescent="0.3">
      <c r="A521">
        <v>21</v>
      </c>
      <c r="B521">
        <v>1</v>
      </c>
      <c r="C521">
        <v>4</v>
      </c>
      <c r="D521">
        <v>1</v>
      </c>
      <c r="E521">
        <v>520</v>
      </c>
      <c r="F521">
        <v>1</v>
      </c>
      <c r="G521">
        <v>57750</v>
      </c>
      <c r="H521">
        <v>18</v>
      </c>
      <c r="I521">
        <v>8</v>
      </c>
      <c r="J521">
        <v>0</v>
      </c>
      <c r="K521">
        <v>1</v>
      </c>
      <c r="L521">
        <v>2</v>
      </c>
      <c r="M521">
        <v>1</v>
      </c>
      <c r="N521">
        <v>1</v>
      </c>
      <c r="O521">
        <v>0</v>
      </c>
      <c r="P521" t="s">
        <v>24</v>
      </c>
      <c r="Q521" t="s">
        <v>33</v>
      </c>
      <c r="R521" t="s">
        <v>26</v>
      </c>
      <c r="S521" t="s">
        <v>35</v>
      </c>
      <c r="T521" t="s">
        <v>47</v>
      </c>
      <c r="U521" t="s">
        <v>37</v>
      </c>
      <c r="V521" t="s">
        <v>31</v>
      </c>
      <c r="W521" t="s">
        <v>30</v>
      </c>
    </row>
    <row r="522" spans="1:23" x14ac:dyDescent="0.3">
      <c r="A522">
        <v>46</v>
      </c>
      <c r="B522">
        <v>12</v>
      </c>
      <c r="C522">
        <v>3</v>
      </c>
      <c r="D522">
        <v>1</v>
      </c>
      <c r="E522">
        <v>521</v>
      </c>
      <c r="F522">
        <v>3</v>
      </c>
      <c r="G522">
        <v>89430</v>
      </c>
      <c r="H522">
        <v>12</v>
      </c>
      <c r="I522">
        <v>8</v>
      </c>
      <c r="J522">
        <v>1</v>
      </c>
      <c r="K522">
        <v>19</v>
      </c>
      <c r="L522">
        <v>6</v>
      </c>
      <c r="M522">
        <v>16</v>
      </c>
      <c r="N522">
        <v>1</v>
      </c>
      <c r="O522">
        <v>7</v>
      </c>
      <c r="P522" t="s">
        <v>24</v>
      </c>
      <c r="Q522" t="s">
        <v>25</v>
      </c>
      <c r="R522" t="s">
        <v>48</v>
      </c>
      <c r="S522" t="s">
        <v>44</v>
      </c>
      <c r="T522" t="s">
        <v>28</v>
      </c>
      <c r="U522" t="s">
        <v>27</v>
      </c>
      <c r="V522" t="s">
        <v>23</v>
      </c>
      <c r="W522" t="s">
        <v>30</v>
      </c>
    </row>
    <row r="523" spans="1:23" x14ac:dyDescent="0.3">
      <c r="A523">
        <v>51</v>
      </c>
      <c r="B523">
        <v>23</v>
      </c>
      <c r="C523">
        <v>3</v>
      </c>
      <c r="D523">
        <v>1</v>
      </c>
      <c r="E523">
        <v>522</v>
      </c>
      <c r="F523">
        <v>2</v>
      </c>
      <c r="G523">
        <v>192720</v>
      </c>
      <c r="H523">
        <v>20</v>
      </c>
      <c r="I523">
        <v>8</v>
      </c>
      <c r="J523">
        <v>0</v>
      </c>
      <c r="K523">
        <v>18</v>
      </c>
      <c r="L523">
        <v>2</v>
      </c>
      <c r="M523">
        <v>10</v>
      </c>
      <c r="N523">
        <v>2</v>
      </c>
      <c r="O523">
        <v>7</v>
      </c>
      <c r="P523" t="s">
        <v>24</v>
      </c>
      <c r="Q523" t="s">
        <v>25</v>
      </c>
      <c r="R523" t="s">
        <v>41</v>
      </c>
      <c r="S523" t="s">
        <v>29</v>
      </c>
      <c r="T523" t="s">
        <v>34</v>
      </c>
      <c r="U523" t="s">
        <v>27</v>
      </c>
      <c r="V523" t="s">
        <v>31</v>
      </c>
      <c r="W523" t="s">
        <v>30</v>
      </c>
    </row>
    <row r="524" spans="1:23" x14ac:dyDescent="0.3">
      <c r="A524">
        <v>28</v>
      </c>
      <c r="B524">
        <v>19</v>
      </c>
      <c r="C524">
        <v>4</v>
      </c>
      <c r="D524">
        <v>1</v>
      </c>
      <c r="E524">
        <v>523</v>
      </c>
      <c r="F524">
        <v>4</v>
      </c>
      <c r="G524">
        <v>52380</v>
      </c>
      <c r="H524">
        <v>17</v>
      </c>
      <c r="I524">
        <v>8</v>
      </c>
      <c r="J524">
        <v>1</v>
      </c>
      <c r="K524">
        <v>10</v>
      </c>
      <c r="L524">
        <v>4</v>
      </c>
      <c r="M524">
        <v>10</v>
      </c>
      <c r="N524">
        <v>1</v>
      </c>
      <c r="O524">
        <v>9</v>
      </c>
      <c r="P524" t="s">
        <v>39</v>
      </c>
      <c r="Q524" t="s">
        <v>33</v>
      </c>
      <c r="R524" t="s">
        <v>26</v>
      </c>
      <c r="S524" t="s">
        <v>35</v>
      </c>
      <c r="T524" t="s">
        <v>43</v>
      </c>
      <c r="U524" t="s">
        <v>27</v>
      </c>
      <c r="V524" t="s">
        <v>31</v>
      </c>
      <c r="W524" t="s">
        <v>30</v>
      </c>
    </row>
    <row r="525" spans="1:23" x14ac:dyDescent="0.3">
      <c r="A525">
        <v>26</v>
      </c>
      <c r="B525">
        <v>5</v>
      </c>
      <c r="C525">
        <v>4</v>
      </c>
      <c r="D525">
        <v>1</v>
      </c>
      <c r="E525">
        <v>524</v>
      </c>
      <c r="F525">
        <v>2</v>
      </c>
      <c r="G525">
        <v>46820</v>
      </c>
      <c r="H525">
        <v>11</v>
      </c>
      <c r="I525">
        <v>8</v>
      </c>
      <c r="J525">
        <v>1</v>
      </c>
      <c r="K525">
        <v>6</v>
      </c>
      <c r="L525">
        <v>3</v>
      </c>
      <c r="M525">
        <v>5</v>
      </c>
      <c r="N525">
        <v>1</v>
      </c>
      <c r="O525">
        <v>3</v>
      </c>
      <c r="P525" t="s">
        <v>24</v>
      </c>
      <c r="Q525" t="s">
        <v>33</v>
      </c>
      <c r="R525" t="s">
        <v>41</v>
      </c>
      <c r="S525" t="s">
        <v>29</v>
      </c>
      <c r="T525" t="s">
        <v>38</v>
      </c>
      <c r="U525" t="s">
        <v>27</v>
      </c>
      <c r="V525" t="s">
        <v>23</v>
      </c>
      <c r="W525" t="s">
        <v>30</v>
      </c>
    </row>
    <row r="526" spans="1:23" x14ac:dyDescent="0.3">
      <c r="A526">
        <v>30</v>
      </c>
      <c r="B526">
        <v>8</v>
      </c>
      <c r="C526">
        <v>3</v>
      </c>
      <c r="D526">
        <v>1</v>
      </c>
      <c r="E526">
        <v>525</v>
      </c>
      <c r="F526">
        <v>1</v>
      </c>
      <c r="G526">
        <v>183000</v>
      </c>
      <c r="H526">
        <v>14</v>
      </c>
      <c r="I526">
        <v>8</v>
      </c>
      <c r="J526">
        <v>0</v>
      </c>
      <c r="K526">
        <v>7</v>
      </c>
      <c r="L526">
        <v>6</v>
      </c>
      <c r="M526">
        <v>6</v>
      </c>
      <c r="N526">
        <v>0</v>
      </c>
      <c r="O526">
        <v>2</v>
      </c>
      <c r="P526" t="s">
        <v>24</v>
      </c>
      <c r="Q526" t="s">
        <v>33</v>
      </c>
      <c r="R526" t="s">
        <v>41</v>
      </c>
      <c r="S526" t="s">
        <v>29</v>
      </c>
      <c r="T526" t="s">
        <v>38</v>
      </c>
      <c r="U526" t="s">
        <v>27</v>
      </c>
      <c r="V526" t="s">
        <v>23</v>
      </c>
      <c r="W526" t="s">
        <v>30</v>
      </c>
    </row>
    <row r="527" spans="1:23" x14ac:dyDescent="0.3">
      <c r="A527">
        <v>41</v>
      </c>
      <c r="B527">
        <v>1</v>
      </c>
      <c r="C527">
        <v>4</v>
      </c>
      <c r="D527">
        <v>1</v>
      </c>
      <c r="E527">
        <v>526</v>
      </c>
      <c r="F527">
        <v>1</v>
      </c>
      <c r="G527">
        <v>52570</v>
      </c>
      <c r="H527">
        <v>14</v>
      </c>
      <c r="I527">
        <v>8</v>
      </c>
      <c r="J527">
        <v>0</v>
      </c>
      <c r="K527">
        <v>10</v>
      </c>
      <c r="L527">
        <v>2</v>
      </c>
      <c r="M527">
        <v>10</v>
      </c>
      <c r="N527">
        <v>0</v>
      </c>
      <c r="O527">
        <v>8</v>
      </c>
      <c r="P527" t="s">
        <v>24</v>
      </c>
      <c r="Q527" t="s">
        <v>25</v>
      </c>
      <c r="R527" t="s">
        <v>26</v>
      </c>
      <c r="S527" t="s">
        <v>29</v>
      </c>
      <c r="T527" t="s">
        <v>42</v>
      </c>
      <c r="U527" t="s">
        <v>27</v>
      </c>
      <c r="V527" t="s">
        <v>23</v>
      </c>
      <c r="W527" t="s">
        <v>30</v>
      </c>
    </row>
    <row r="528" spans="1:23" x14ac:dyDescent="0.3">
      <c r="A528">
        <v>38</v>
      </c>
      <c r="B528">
        <v>5</v>
      </c>
      <c r="C528">
        <v>3</v>
      </c>
      <c r="D528">
        <v>1</v>
      </c>
      <c r="E528">
        <v>527</v>
      </c>
      <c r="F528">
        <v>1</v>
      </c>
      <c r="G528">
        <v>63490</v>
      </c>
      <c r="H528">
        <v>11</v>
      </c>
      <c r="I528">
        <v>8</v>
      </c>
      <c r="J528">
        <v>0</v>
      </c>
      <c r="K528">
        <v>20</v>
      </c>
      <c r="L528">
        <v>3</v>
      </c>
      <c r="M528">
        <v>19</v>
      </c>
      <c r="N528">
        <v>1</v>
      </c>
      <c r="O528">
        <v>9</v>
      </c>
      <c r="P528" t="s">
        <v>24</v>
      </c>
      <c r="Q528" t="s">
        <v>33</v>
      </c>
      <c r="R528" t="s">
        <v>49</v>
      </c>
      <c r="S528" t="s">
        <v>29</v>
      </c>
      <c r="T528" t="s">
        <v>38</v>
      </c>
      <c r="U528" t="s">
        <v>37</v>
      </c>
      <c r="V528" t="s">
        <v>23</v>
      </c>
      <c r="W528" t="s">
        <v>30</v>
      </c>
    </row>
    <row r="529" spans="1:23" x14ac:dyDescent="0.3">
      <c r="A529">
        <v>40</v>
      </c>
      <c r="B529">
        <v>1</v>
      </c>
      <c r="C529">
        <v>4</v>
      </c>
      <c r="D529">
        <v>1</v>
      </c>
      <c r="E529">
        <v>528</v>
      </c>
      <c r="F529">
        <v>1</v>
      </c>
      <c r="G529">
        <v>48690</v>
      </c>
      <c r="H529">
        <v>12</v>
      </c>
      <c r="I529">
        <v>8</v>
      </c>
      <c r="J529">
        <v>0</v>
      </c>
      <c r="K529">
        <v>14</v>
      </c>
      <c r="L529">
        <v>2</v>
      </c>
      <c r="M529">
        <v>11</v>
      </c>
      <c r="N529">
        <v>11</v>
      </c>
      <c r="O529">
        <v>1</v>
      </c>
      <c r="P529" t="s">
        <v>24</v>
      </c>
      <c r="Q529" t="s">
        <v>25</v>
      </c>
      <c r="R529" t="s">
        <v>48</v>
      </c>
      <c r="S529" t="s">
        <v>29</v>
      </c>
      <c r="T529" t="s">
        <v>38</v>
      </c>
      <c r="U529" t="s">
        <v>37</v>
      </c>
      <c r="V529" t="s">
        <v>23</v>
      </c>
      <c r="W529" t="s">
        <v>30</v>
      </c>
    </row>
    <row r="530" spans="1:23" x14ac:dyDescent="0.3">
      <c r="A530">
        <v>27</v>
      </c>
      <c r="B530">
        <v>11</v>
      </c>
      <c r="C530">
        <v>3</v>
      </c>
      <c r="D530">
        <v>1</v>
      </c>
      <c r="E530">
        <v>529</v>
      </c>
      <c r="F530">
        <v>2</v>
      </c>
      <c r="G530">
        <v>99850</v>
      </c>
      <c r="H530">
        <v>14</v>
      </c>
      <c r="I530">
        <v>8</v>
      </c>
      <c r="J530">
        <v>1</v>
      </c>
      <c r="K530">
        <v>3</v>
      </c>
      <c r="L530">
        <v>3</v>
      </c>
      <c r="M530">
        <v>3</v>
      </c>
      <c r="N530">
        <v>1</v>
      </c>
      <c r="O530">
        <v>2</v>
      </c>
      <c r="P530" t="s">
        <v>39</v>
      </c>
      <c r="Q530" t="s">
        <v>25</v>
      </c>
      <c r="R530" t="s">
        <v>49</v>
      </c>
      <c r="S530" t="s">
        <v>29</v>
      </c>
      <c r="T530" t="s">
        <v>43</v>
      </c>
      <c r="U530" t="s">
        <v>27</v>
      </c>
      <c r="V530" t="s">
        <v>23</v>
      </c>
      <c r="W530" t="s">
        <v>30</v>
      </c>
    </row>
    <row r="531" spans="1:23" x14ac:dyDescent="0.3">
      <c r="A531">
        <v>55</v>
      </c>
      <c r="B531">
        <v>23</v>
      </c>
      <c r="C531">
        <v>5</v>
      </c>
      <c r="D531">
        <v>1</v>
      </c>
      <c r="E531">
        <v>530</v>
      </c>
      <c r="F531">
        <v>3</v>
      </c>
      <c r="G531">
        <v>36970</v>
      </c>
      <c r="H531">
        <v>13</v>
      </c>
      <c r="I531">
        <v>8</v>
      </c>
      <c r="J531">
        <v>1</v>
      </c>
      <c r="K531">
        <v>23</v>
      </c>
      <c r="L531">
        <v>1</v>
      </c>
      <c r="M531">
        <v>3</v>
      </c>
      <c r="N531">
        <v>1</v>
      </c>
      <c r="O531">
        <v>2</v>
      </c>
      <c r="P531" t="s">
        <v>32</v>
      </c>
      <c r="Q531" t="s">
        <v>33</v>
      </c>
      <c r="R531" t="s">
        <v>26</v>
      </c>
      <c r="S531" t="s">
        <v>29</v>
      </c>
      <c r="T531" t="s">
        <v>43</v>
      </c>
      <c r="U531" t="s">
        <v>37</v>
      </c>
      <c r="V531" t="s">
        <v>23</v>
      </c>
      <c r="W531" t="s">
        <v>30</v>
      </c>
    </row>
    <row r="532" spans="1:23" x14ac:dyDescent="0.3">
      <c r="A532">
        <v>28</v>
      </c>
      <c r="B532">
        <v>1</v>
      </c>
      <c r="C532">
        <v>3</v>
      </c>
      <c r="D532">
        <v>1</v>
      </c>
      <c r="E532">
        <v>531</v>
      </c>
      <c r="F532">
        <v>2</v>
      </c>
      <c r="G532">
        <v>74570</v>
      </c>
      <c r="H532">
        <v>11</v>
      </c>
      <c r="I532">
        <v>8</v>
      </c>
      <c r="J532">
        <v>2</v>
      </c>
      <c r="K532">
        <v>10</v>
      </c>
      <c r="L532">
        <v>1</v>
      </c>
      <c r="M532">
        <v>8</v>
      </c>
      <c r="N532">
        <v>1</v>
      </c>
      <c r="O532">
        <v>7</v>
      </c>
      <c r="P532" t="s">
        <v>24</v>
      </c>
      <c r="Q532" t="s">
        <v>33</v>
      </c>
      <c r="R532" t="s">
        <v>26</v>
      </c>
      <c r="S532" t="s">
        <v>35</v>
      </c>
      <c r="T532" t="s">
        <v>28</v>
      </c>
      <c r="U532" t="s">
        <v>37</v>
      </c>
      <c r="V532" t="s">
        <v>23</v>
      </c>
      <c r="W532" t="s">
        <v>30</v>
      </c>
    </row>
    <row r="533" spans="1:23" x14ac:dyDescent="0.3">
      <c r="A533">
        <v>44</v>
      </c>
      <c r="B533">
        <v>18</v>
      </c>
      <c r="C533">
        <v>4</v>
      </c>
      <c r="D533">
        <v>1</v>
      </c>
      <c r="E533">
        <v>532</v>
      </c>
      <c r="F533">
        <v>2</v>
      </c>
      <c r="G533">
        <v>21190</v>
      </c>
      <c r="H533">
        <v>15</v>
      </c>
      <c r="I533">
        <v>8</v>
      </c>
      <c r="J533">
        <v>0</v>
      </c>
      <c r="K533">
        <v>24</v>
      </c>
      <c r="L533">
        <v>3</v>
      </c>
      <c r="M533">
        <v>20</v>
      </c>
      <c r="N533">
        <v>3</v>
      </c>
      <c r="O533">
        <v>6</v>
      </c>
      <c r="P533" t="s">
        <v>24</v>
      </c>
      <c r="Q533" t="s">
        <v>33</v>
      </c>
      <c r="R533" t="s">
        <v>26</v>
      </c>
      <c r="S533" t="s">
        <v>29</v>
      </c>
      <c r="T533" t="s">
        <v>38</v>
      </c>
      <c r="U533" t="s">
        <v>27</v>
      </c>
      <c r="V533" t="s">
        <v>31</v>
      </c>
      <c r="W533" t="s">
        <v>30</v>
      </c>
    </row>
    <row r="534" spans="1:23" x14ac:dyDescent="0.3">
      <c r="A534">
        <v>33</v>
      </c>
      <c r="B534">
        <v>23</v>
      </c>
      <c r="C534">
        <v>4</v>
      </c>
      <c r="D534">
        <v>1</v>
      </c>
      <c r="E534">
        <v>533</v>
      </c>
      <c r="F534">
        <v>4</v>
      </c>
      <c r="G534">
        <v>39830</v>
      </c>
      <c r="H534">
        <v>12</v>
      </c>
      <c r="I534">
        <v>8</v>
      </c>
      <c r="J534">
        <v>0</v>
      </c>
      <c r="K534">
        <v>9</v>
      </c>
      <c r="L534">
        <v>3</v>
      </c>
      <c r="M534">
        <v>3</v>
      </c>
      <c r="N534">
        <v>1</v>
      </c>
      <c r="O534">
        <v>2</v>
      </c>
      <c r="P534" t="s">
        <v>24</v>
      </c>
      <c r="Q534" t="s">
        <v>25</v>
      </c>
      <c r="R534" t="s">
        <v>48</v>
      </c>
      <c r="S534" t="s">
        <v>44</v>
      </c>
      <c r="T534" t="s">
        <v>38</v>
      </c>
      <c r="U534" t="s">
        <v>27</v>
      </c>
      <c r="V534" t="s">
        <v>23</v>
      </c>
      <c r="W534" t="s">
        <v>30</v>
      </c>
    </row>
    <row r="535" spans="1:23" x14ac:dyDescent="0.3">
      <c r="A535">
        <v>35</v>
      </c>
      <c r="B535">
        <v>7</v>
      </c>
      <c r="C535">
        <v>4</v>
      </c>
      <c r="D535">
        <v>1</v>
      </c>
      <c r="E535">
        <v>534</v>
      </c>
      <c r="F535">
        <v>3</v>
      </c>
      <c r="G535">
        <v>61180</v>
      </c>
      <c r="H535">
        <v>21</v>
      </c>
      <c r="I535">
        <v>8</v>
      </c>
      <c r="J535">
        <v>1</v>
      </c>
      <c r="K535">
        <v>9</v>
      </c>
      <c r="L535">
        <v>3</v>
      </c>
      <c r="M535">
        <v>8</v>
      </c>
      <c r="N535">
        <v>4</v>
      </c>
      <c r="O535">
        <v>7</v>
      </c>
      <c r="P535" t="s">
        <v>24</v>
      </c>
      <c r="Q535" t="s">
        <v>25</v>
      </c>
      <c r="R535" t="s">
        <v>26</v>
      </c>
      <c r="S535" t="s">
        <v>35</v>
      </c>
      <c r="T535" t="s">
        <v>46</v>
      </c>
      <c r="U535" t="s">
        <v>37</v>
      </c>
      <c r="V535" t="s">
        <v>31</v>
      </c>
      <c r="W535" t="s">
        <v>30</v>
      </c>
    </row>
    <row r="536" spans="1:23" x14ac:dyDescent="0.3">
      <c r="A536">
        <v>33</v>
      </c>
      <c r="B536">
        <v>1</v>
      </c>
      <c r="C536">
        <v>2</v>
      </c>
      <c r="D536">
        <v>1</v>
      </c>
      <c r="E536">
        <v>535</v>
      </c>
      <c r="F536">
        <v>1</v>
      </c>
      <c r="G536">
        <v>62140</v>
      </c>
      <c r="H536">
        <v>19</v>
      </c>
      <c r="I536">
        <v>8</v>
      </c>
      <c r="J536">
        <v>2</v>
      </c>
      <c r="K536">
        <v>14</v>
      </c>
      <c r="L536">
        <v>3</v>
      </c>
      <c r="M536">
        <v>13</v>
      </c>
      <c r="N536">
        <v>3</v>
      </c>
      <c r="O536">
        <v>8</v>
      </c>
      <c r="P536" t="s">
        <v>32</v>
      </c>
      <c r="Q536" t="s">
        <v>33</v>
      </c>
      <c r="R536" t="s">
        <v>26</v>
      </c>
      <c r="S536" t="s">
        <v>35</v>
      </c>
      <c r="T536" t="s">
        <v>38</v>
      </c>
      <c r="U536" t="s">
        <v>27</v>
      </c>
      <c r="V536" t="s">
        <v>31</v>
      </c>
      <c r="W536" t="s">
        <v>30</v>
      </c>
    </row>
    <row r="537" spans="1:23" x14ac:dyDescent="0.3">
      <c r="A537">
        <v>28</v>
      </c>
      <c r="B537">
        <v>1</v>
      </c>
      <c r="C537">
        <v>1</v>
      </c>
      <c r="D537">
        <v>1</v>
      </c>
      <c r="E537">
        <v>536</v>
      </c>
      <c r="F537">
        <v>2</v>
      </c>
      <c r="G537">
        <v>63470</v>
      </c>
      <c r="H537">
        <v>15</v>
      </c>
      <c r="I537">
        <v>8</v>
      </c>
      <c r="J537">
        <v>1</v>
      </c>
      <c r="K537">
        <v>4</v>
      </c>
      <c r="L537">
        <v>2</v>
      </c>
      <c r="M537">
        <v>4</v>
      </c>
      <c r="N537">
        <v>2</v>
      </c>
      <c r="O537">
        <v>2</v>
      </c>
      <c r="P537" t="s">
        <v>24</v>
      </c>
      <c r="Q537" t="s">
        <v>40</v>
      </c>
      <c r="R537" t="s">
        <v>40</v>
      </c>
      <c r="S537" t="s">
        <v>44</v>
      </c>
      <c r="T537" t="s">
        <v>34</v>
      </c>
      <c r="U537" t="s">
        <v>37</v>
      </c>
      <c r="V537" t="s">
        <v>23</v>
      </c>
      <c r="W537" t="s">
        <v>30</v>
      </c>
    </row>
    <row r="538" spans="1:23" x14ac:dyDescent="0.3">
      <c r="A538">
        <v>34</v>
      </c>
      <c r="B538">
        <v>29</v>
      </c>
      <c r="C538">
        <v>4</v>
      </c>
      <c r="D538">
        <v>1</v>
      </c>
      <c r="E538">
        <v>537</v>
      </c>
      <c r="F538">
        <v>1</v>
      </c>
      <c r="G538">
        <v>115100</v>
      </c>
      <c r="H538">
        <v>14</v>
      </c>
      <c r="I538">
        <v>8</v>
      </c>
      <c r="J538">
        <v>1</v>
      </c>
      <c r="K538">
        <v>7</v>
      </c>
      <c r="L538">
        <v>5</v>
      </c>
      <c r="M538">
        <v>6</v>
      </c>
      <c r="N538">
        <v>0</v>
      </c>
      <c r="O538">
        <v>4</v>
      </c>
      <c r="P538" t="s">
        <v>32</v>
      </c>
      <c r="Q538" t="s">
        <v>25</v>
      </c>
      <c r="R538" t="s">
        <v>48</v>
      </c>
      <c r="S538" t="s">
        <v>35</v>
      </c>
      <c r="T538" t="s">
        <v>34</v>
      </c>
      <c r="U538" t="s">
        <v>37</v>
      </c>
      <c r="V538" t="s">
        <v>23</v>
      </c>
      <c r="W538" t="s">
        <v>30</v>
      </c>
    </row>
    <row r="539" spans="1:23" x14ac:dyDescent="0.3">
      <c r="A539">
        <v>37</v>
      </c>
      <c r="B539">
        <v>7</v>
      </c>
      <c r="C539">
        <v>4</v>
      </c>
      <c r="D539">
        <v>1</v>
      </c>
      <c r="E539">
        <v>538</v>
      </c>
      <c r="F539">
        <v>4</v>
      </c>
      <c r="G539">
        <v>71430</v>
      </c>
      <c r="H539">
        <v>21</v>
      </c>
      <c r="I539">
        <v>8</v>
      </c>
      <c r="J539">
        <v>0</v>
      </c>
      <c r="K539">
        <v>8</v>
      </c>
      <c r="L539">
        <v>6</v>
      </c>
      <c r="M539">
        <v>1</v>
      </c>
      <c r="N539">
        <v>0</v>
      </c>
      <c r="O539">
        <v>0</v>
      </c>
      <c r="P539" t="s">
        <v>24</v>
      </c>
      <c r="Q539" t="s">
        <v>33</v>
      </c>
      <c r="R539" t="s">
        <v>26</v>
      </c>
      <c r="S539" t="s">
        <v>44</v>
      </c>
      <c r="T539" t="s">
        <v>38</v>
      </c>
      <c r="U539" t="s">
        <v>37</v>
      </c>
      <c r="V539" t="s">
        <v>23</v>
      </c>
      <c r="W539" t="s">
        <v>30</v>
      </c>
    </row>
    <row r="540" spans="1:23" x14ac:dyDescent="0.3">
      <c r="A540">
        <v>25</v>
      </c>
      <c r="B540">
        <v>25</v>
      </c>
      <c r="C540">
        <v>4</v>
      </c>
      <c r="D540">
        <v>1</v>
      </c>
      <c r="E540">
        <v>539</v>
      </c>
      <c r="F540">
        <v>2</v>
      </c>
      <c r="G540">
        <v>82680</v>
      </c>
      <c r="H540">
        <v>12</v>
      </c>
      <c r="I540">
        <v>8</v>
      </c>
      <c r="J540">
        <v>0</v>
      </c>
      <c r="K540">
        <v>7</v>
      </c>
      <c r="L540">
        <v>3</v>
      </c>
      <c r="M540">
        <v>7</v>
      </c>
      <c r="N540">
        <v>5</v>
      </c>
      <c r="O540">
        <v>6</v>
      </c>
      <c r="P540" t="s">
        <v>24</v>
      </c>
      <c r="Q540" t="s">
        <v>40</v>
      </c>
      <c r="R540" t="s">
        <v>40</v>
      </c>
      <c r="S540" t="s">
        <v>29</v>
      </c>
      <c r="T540" t="s">
        <v>34</v>
      </c>
      <c r="U540" t="s">
        <v>27</v>
      </c>
      <c r="V540" t="s">
        <v>31</v>
      </c>
      <c r="W540" t="s">
        <v>30</v>
      </c>
    </row>
    <row r="541" spans="1:23" x14ac:dyDescent="0.3">
      <c r="A541">
        <v>26</v>
      </c>
      <c r="B541">
        <v>8</v>
      </c>
      <c r="C541">
        <v>2</v>
      </c>
      <c r="D541">
        <v>1</v>
      </c>
      <c r="E541">
        <v>540</v>
      </c>
      <c r="F541">
        <v>2</v>
      </c>
      <c r="G541">
        <v>80950</v>
      </c>
      <c r="H541">
        <v>15</v>
      </c>
      <c r="I541">
        <v>8</v>
      </c>
      <c r="J541">
        <v>0</v>
      </c>
      <c r="K541">
        <v>1</v>
      </c>
      <c r="L541">
        <v>3</v>
      </c>
      <c r="M541">
        <v>1</v>
      </c>
      <c r="N541">
        <v>0</v>
      </c>
      <c r="O541">
        <v>0</v>
      </c>
      <c r="P541" t="s">
        <v>24</v>
      </c>
      <c r="Q541" t="s">
        <v>25</v>
      </c>
      <c r="R541" t="s">
        <v>48</v>
      </c>
      <c r="S541" t="s">
        <v>44</v>
      </c>
      <c r="T541" t="s">
        <v>38</v>
      </c>
      <c r="U541" t="s">
        <v>37</v>
      </c>
      <c r="V541" t="s">
        <v>31</v>
      </c>
      <c r="W541" t="s">
        <v>30</v>
      </c>
    </row>
    <row r="542" spans="1:23" x14ac:dyDescent="0.3">
      <c r="A542">
        <v>33</v>
      </c>
      <c r="B542">
        <v>8</v>
      </c>
      <c r="C542">
        <v>2</v>
      </c>
      <c r="D542">
        <v>1</v>
      </c>
      <c r="E542">
        <v>541</v>
      </c>
      <c r="F542">
        <v>4</v>
      </c>
      <c r="G542">
        <v>29040</v>
      </c>
      <c r="H542">
        <v>13</v>
      </c>
      <c r="I542">
        <v>8</v>
      </c>
      <c r="J542">
        <v>0</v>
      </c>
      <c r="K542">
        <v>5</v>
      </c>
      <c r="L542">
        <v>2</v>
      </c>
      <c r="M542">
        <v>2</v>
      </c>
      <c r="N542">
        <v>2</v>
      </c>
      <c r="O542">
        <v>2</v>
      </c>
      <c r="P542" t="s">
        <v>24</v>
      </c>
      <c r="Q542" t="s">
        <v>33</v>
      </c>
      <c r="R542" t="s">
        <v>26</v>
      </c>
      <c r="S542" t="s">
        <v>35</v>
      </c>
      <c r="T542" t="s">
        <v>45</v>
      </c>
      <c r="U542" t="s">
        <v>37</v>
      </c>
      <c r="V542" t="s">
        <v>31</v>
      </c>
      <c r="W542" t="s">
        <v>30</v>
      </c>
    </row>
    <row r="543" spans="1:23" x14ac:dyDescent="0.3">
      <c r="A543">
        <v>42</v>
      </c>
      <c r="B543">
        <v>11</v>
      </c>
      <c r="C543">
        <v>1</v>
      </c>
      <c r="D543">
        <v>1</v>
      </c>
      <c r="E543">
        <v>542</v>
      </c>
      <c r="F543">
        <v>4</v>
      </c>
      <c r="G543">
        <v>60320</v>
      </c>
      <c r="H543">
        <v>14</v>
      </c>
      <c r="I543">
        <v>8</v>
      </c>
      <c r="J543">
        <v>0</v>
      </c>
      <c r="K543">
        <v>23</v>
      </c>
      <c r="L543">
        <v>2</v>
      </c>
      <c r="M543">
        <v>22</v>
      </c>
      <c r="N543">
        <v>13</v>
      </c>
      <c r="O543">
        <v>7</v>
      </c>
      <c r="P543" t="s">
        <v>24</v>
      </c>
      <c r="Q543" t="s">
        <v>33</v>
      </c>
      <c r="R543" t="s">
        <v>26</v>
      </c>
      <c r="S543" t="s">
        <v>29</v>
      </c>
      <c r="T543" t="s">
        <v>34</v>
      </c>
      <c r="U543" t="s">
        <v>37</v>
      </c>
      <c r="V543" t="s">
        <v>23</v>
      </c>
      <c r="W543" t="s">
        <v>30</v>
      </c>
    </row>
    <row r="544" spans="1:23" x14ac:dyDescent="0.3">
      <c r="A544">
        <v>28</v>
      </c>
      <c r="B544">
        <v>7</v>
      </c>
      <c r="C544">
        <v>3</v>
      </c>
      <c r="D544">
        <v>1</v>
      </c>
      <c r="E544">
        <v>543</v>
      </c>
      <c r="F544">
        <v>2</v>
      </c>
      <c r="G544">
        <v>29760</v>
      </c>
      <c r="H544">
        <v>14</v>
      </c>
      <c r="I544">
        <v>8</v>
      </c>
      <c r="J544">
        <v>0</v>
      </c>
      <c r="K544">
        <v>1</v>
      </c>
      <c r="L544">
        <v>3</v>
      </c>
      <c r="M544">
        <v>1</v>
      </c>
      <c r="N544">
        <v>0</v>
      </c>
      <c r="O544">
        <v>0</v>
      </c>
      <c r="P544" t="s">
        <v>32</v>
      </c>
      <c r="Q544" t="s">
        <v>33</v>
      </c>
      <c r="R544" t="s">
        <v>26</v>
      </c>
      <c r="S544" t="s">
        <v>44</v>
      </c>
      <c r="T544" t="s">
        <v>47</v>
      </c>
      <c r="U544" t="s">
        <v>37</v>
      </c>
      <c r="V544" t="s">
        <v>31</v>
      </c>
      <c r="W544" t="s">
        <v>30</v>
      </c>
    </row>
    <row r="545" spans="1:23" x14ac:dyDescent="0.3">
      <c r="A545">
        <v>50</v>
      </c>
      <c r="B545">
        <v>1</v>
      </c>
      <c r="C545">
        <v>4</v>
      </c>
      <c r="D545">
        <v>1</v>
      </c>
      <c r="E545">
        <v>544</v>
      </c>
      <c r="F545">
        <v>2</v>
      </c>
      <c r="G545">
        <v>159920</v>
      </c>
      <c r="H545">
        <v>14</v>
      </c>
      <c r="I545">
        <v>8</v>
      </c>
      <c r="J545">
        <v>0</v>
      </c>
      <c r="K545">
        <v>5</v>
      </c>
      <c r="L545">
        <v>3</v>
      </c>
      <c r="M545">
        <v>0</v>
      </c>
      <c r="N545">
        <v>0</v>
      </c>
      <c r="O545">
        <v>0</v>
      </c>
      <c r="P545" t="s">
        <v>32</v>
      </c>
      <c r="Q545" t="s">
        <v>33</v>
      </c>
      <c r="R545" t="s">
        <v>41</v>
      </c>
      <c r="S545" t="s">
        <v>35</v>
      </c>
      <c r="T545" t="s">
        <v>34</v>
      </c>
      <c r="U545" t="s">
        <v>37</v>
      </c>
      <c r="V545" t="s">
        <v>31</v>
      </c>
      <c r="W545" t="s">
        <v>30</v>
      </c>
    </row>
    <row r="546" spans="1:23" x14ac:dyDescent="0.3">
      <c r="A546">
        <v>33</v>
      </c>
      <c r="B546">
        <v>9</v>
      </c>
      <c r="C546">
        <v>3</v>
      </c>
      <c r="D546">
        <v>1</v>
      </c>
      <c r="E546">
        <v>545</v>
      </c>
      <c r="F546">
        <v>2</v>
      </c>
      <c r="G546">
        <v>46490</v>
      </c>
      <c r="H546">
        <v>12</v>
      </c>
      <c r="I546">
        <v>8</v>
      </c>
      <c r="J546">
        <v>0</v>
      </c>
      <c r="K546">
        <v>4</v>
      </c>
      <c r="L546">
        <v>2</v>
      </c>
      <c r="M546">
        <v>3</v>
      </c>
      <c r="N546">
        <v>0</v>
      </c>
      <c r="O546">
        <v>2</v>
      </c>
      <c r="P546" t="s">
        <v>32</v>
      </c>
      <c r="Q546" t="s">
        <v>25</v>
      </c>
      <c r="R546" t="s">
        <v>41</v>
      </c>
      <c r="S546" t="s">
        <v>29</v>
      </c>
      <c r="T546" t="s">
        <v>34</v>
      </c>
      <c r="U546" t="s">
        <v>27</v>
      </c>
      <c r="V546" t="s">
        <v>23</v>
      </c>
      <c r="W546" t="s">
        <v>30</v>
      </c>
    </row>
    <row r="547" spans="1:23" x14ac:dyDescent="0.3">
      <c r="A547">
        <v>34</v>
      </c>
      <c r="B547">
        <v>1</v>
      </c>
      <c r="C547">
        <v>1</v>
      </c>
      <c r="D547">
        <v>1</v>
      </c>
      <c r="E547">
        <v>546</v>
      </c>
      <c r="F547">
        <v>2</v>
      </c>
      <c r="G547">
        <v>26960</v>
      </c>
      <c r="H547">
        <v>23</v>
      </c>
      <c r="I547">
        <v>8</v>
      </c>
      <c r="J547">
        <v>0</v>
      </c>
      <c r="K547">
        <v>6</v>
      </c>
      <c r="L547">
        <v>3</v>
      </c>
      <c r="M547">
        <v>0</v>
      </c>
      <c r="N547">
        <v>0</v>
      </c>
      <c r="O547">
        <v>0</v>
      </c>
      <c r="P547" t="s">
        <v>39</v>
      </c>
      <c r="Q547" t="s">
        <v>25</v>
      </c>
      <c r="R547" t="s">
        <v>48</v>
      </c>
      <c r="S547" t="s">
        <v>29</v>
      </c>
      <c r="T547" t="s">
        <v>42</v>
      </c>
      <c r="U547" t="s">
        <v>27</v>
      </c>
      <c r="V547" t="s">
        <v>23</v>
      </c>
      <c r="W547" t="s">
        <v>30</v>
      </c>
    </row>
    <row r="548" spans="1:23" x14ac:dyDescent="0.3">
      <c r="A548">
        <v>48</v>
      </c>
      <c r="B548">
        <v>2</v>
      </c>
      <c r="C548">
        <v>1</v>
      </c>
      <c r="D548">
        <v>1</v>
      </c>
      <c r="E548">
        <v>547</v>
      </c>
      <c r="F548">
        <v>2</v>
      </c>
      <c r="G548">
        <v>23700</v>
      </c>
      <c r="H548">
        <v>11</v>
      </c>
      <c r="I548">
        <v>8</v>
      </c>
      <c r="J548">
        <v>0</v>
      </c>
      <c r="K548">
        <v>27</v>
      </c>
      <c r="L548">
        <v>3</v>
      </c>
      <c r="M548">
        <v>5</v>
      </c>
      <c r="N548">
        <v>2</v>
      </c>
      <c r="O548">
        <v>1</v>
      </c>
      <c r="P548" t="s">
        <v>39</v>
      </c>
      <c r="Q548" t="s">
        <v>25</v>
      </c>
      <c r="R548" t="s">
        <v>26</v>
      </c>
      <c r="S548" t="s">
        <v>35</v>
      </c>
      <c r="T548" t="s">
        <v>38</v>
      </c>
      <c r="U548" t="s">
        <v>37</v>
      </c>
      <c r="V548" t="s">
        <v>23</v>
      </c>
      <c r="W548" t="s">
        <v>30</v>
      </c>
    </row>
    <row r="549" spans="1:23" x14ac:dyDescent="0.3">
      <c r="A549">
        <v>45</v>
      </c>
      <c r="B549">
        <v>1</v>
      </c>
      <c r="C549">
        <v>3</v>
      </c>
      <c r="D549">
        <v>1</v>
      </c>
      <c r="E549">
        <v>548</v>
      </c>
      <c r="F549">
        <v>2</v>
      </c>
      <c r="G549">
        <v>125040</v>
      </c>
      <c r="H549">
        <v>12</v>
      </c>
      <c r="I549">
        <v>8</v>
      </c>
      <c r="J549">
        <v>1</v>
      </c>
      <c r="K549">
        <v>15</v>
      </c>
      <c r="L549">
        <v>2</v>
      </c>
      <c r="M549">
        <v>15</v>
      </c>
      <c r="N549">
        <v>4</v>
      </c>
      <c r="O549">
        <v>12</v>
      </c>
      <c r="P549" t="s">
        <v>39</v>
      </c>
      <c r="Q549" t="s">
        <v>33</v>
      </c>
      <c r="R549" t="s">
        <v>41</v>
      </c>
      <c r="S549" t="s">
        <v>29</v>
      </c>
      <c r="T549" t="s">
        <v>40</v>
      </c>
      <c r="U549" t="s">
        <v>27</v>
      </c>
      <c r="V549" t="s">
        <v>23</v>
      </c>
      <c r="W549" t="s">
        <v>30</v>
      </c>
    </row>
    <row r="550" spans="1:23" x14ac:dyDescent="0.3">
      <c r="A550">
        <v>52</v>
      </c>
      <c r="B550">
        <v>1</v>
      </c>
      <c r="C550">
        <v>3</v>
      </c>
      <c r="D550">
        <v>1</v>
      </c>
      <c r="E550">
        <v>549</v>
      </c>
      <c r="F550">
        <v>1</v>
      </c>
      <c r="G550">
        <v>59740</v>
      </c>
      <c r="H550">
        <v>18</v>
      </c>
      <c r="I550">
        <v>8</v>
      </c>
      <c r="J550">
        <v>1</v>
      </c>
      <c r="K550">
        <v>18</v>
      </c>
      <c r="L550">
        <v>6</v>
      </c>
      <c r="M550">
        <v>8</v>
      </c>
      <c r="N550">
        <v>4</v>
      </c>
      <c r="O550">
        <v>0</v>
      </c>
      <c r="P550" t="s">
        <v>24</v>
      </c>
      <c r="Q550" t="s">
        <v>25</v>
      </c>
      <c r="R550" t="s">
        <v>26</v>
      </c>
      <c r="S550" t="s">
        <v>35</v>
      </c>
      <c r="T550" t="s">
        <v>38</v>
      </c>
      <c r="U550" t="s">
        <v>37</v>
      </c>
      <c r="V550" t="s">
        <v>23</v>
      </c>
      <c r="W550" t="s">
        <v>30</v>
      </c>
    </row>
    <row r="551" spans="1:23" x14ac:dyDescent="0.3">
      <c r="A551">
        <v>38</v>
      </c>
      <c r="B551">
        <v>6</v>
      </c>
      <c r="C551">
        <v>2</v>
      </c>
      <c r="D551">
        <v>1</v>
      </c>
      <c r="E551">
        <v>550</v>
      </c>
      <c r="F551">
        <v>1</v>
      </c>
      <c r="G551">
        <v>47360</v>
      </c>
      <c r="H551">
        <v>11</v>
      </c>
      <c r="I551">
        <v>8</v>
      </c>
      <c r="J551">
        <v>1</v>
      </c>
      <c r="K551">
        <v>9</v>
      </c>
      <c r="L551">
        <v>3</v>
      </c>
      <c r="M551">
        <v>8</v>
      </c>
      <c r="N551">
        <v>2</v>
      </c>
      <c r="O551">
        <v>7</v>
      </c>
      <c r="P551" t="s">
        <v>24</v>
      </c>
      <c r="Q551" t="s">
        <v>33</v>
      </c>
      <c r="R551" t="s">
        <v>41</v>
      </c>
      <c r="S551" t="s">
        <v>44</v>
      </c>
      <c r="T551" t="s">
        <v>34</v>
      </c>
      <c r="U551" t="s">
        <v>37</v>
      </c>
      <c r="V551" t="s">
        <v>23</v>
      </c>
      <c r="W551" t="s">
        <v>30</v>
      </c>
    </row>
    <row r="552" spans="1:23" x14ac:dyDescent="0.3">
      <c r="A552">
        <v>29</v>
      </c>
      <c r="B552">
        <v>8</v>
      </c>
      <c r="C552">
        <v>3</v>
      </c>
      <c r="D552">
        <v>1</v>
      </c>
      <c r="E552">
        <v>551</v>
      </c>
      <c r="F552">
        <v>4</v>
      </c>
      <c r="G552">
        <v>52960</v>
      </c>
      <c r="H552">
        <v>14</v>
      </c>
      <c r="I552">
        <v>8</v>
      </c>
      <c r="J552">
        <v>0</v>
      </c>
      <c r="K552">
        <v>11</v>
      </c>
      <c r="L552">
        <v>3</v>
      </c>
      <c r="M552">
        <v>7</v>
      </c>
      <c r="N552">
        <v>1</v>
      </c>
      <c r="O552">
        <v>7</v>
      </c>
      <c r="P552" t="s">
        <v>24</v>
      </c>
      <c r="Q552" t="s">
        <v>33</v>
      </c>
      <c r="R552" t="s">
        <v>41</v>
      </c>
      <c r="S552" t="s">
        <v>44</v>
      </c>
      <c r="T552" t="s">
        <v>34</v>
      </c>
      <c r="U552" t="s">
        <v>27</v>
      </c>
      <c r="V552" t="s">
        <v>23</v>
      </c>
      <c r="W552" t="s">
        <v>30</v>
      </c>
    </row>
    <row r="553" spans="1:23" x14ac:dyDescent="0.3">
      <c r="A553">
        <v>28</v>
      </c>
      <c r="B553">
        <v>1</v>
      </c>
      <c r="C553">
        <v>3</v>
      </c>
      <c r="D553">
        <v>1</v>
      </c>
      <c r="E553">
        <v>552</v>
      </c>
      <c r="F553">
        <v>4</v>
      </c>
      <c r="G553">
        <v>67810</v>
      </c>
      <c r="H553">
        <v>15</v>
      </c>
      <c r="I553">
        <v>8</v>
      </c>
      <c r="J553">
        <v>1</v>
      </c>
      <c r="K553">
        <v>10</v>
      </c>
      <c r="L553">
        <v>2</v>
      </c>
      <c r="M553">
        <v>9</v>
      </c>
      <c r="N553">
        <v>1</v>
      </c>
      <c r="O553">
        <v>7</v>
      </c>
      <c r="P553" t="s">
        <v>24</v>
      </c>
      <c r="Q553" t="s">
        <v>40</v>
      </c>
      <c r="R553" t="s">
        <v>40</v>
      </c>
      <c r="S553" t="s">
        <v>44</v>
      </c>
      <c r="T553" t="s">
        <v>43</v>
      </c>
      <c r="U553" t="s">
        <v>27</v>
      </c>
      <c r="V553" t="s">
        <v>23</v>
      </c>
      <c r="W553" t="s">
        <v>30</v>
      </c>
    </row>
    <row r="554" spans="1:23" x14ac:dyDescent="0.3">
      <c r="A554">
        <v>46</v>
      </c>
      <c r="B554">
        <v>6</v>
      </c>
      <c r="C554">
        <v>4</v>
      </c>
      <c r="D554">
        <v>1</v>
      </c>
      <c r="E554">
        <v>553</v>
      </c>
      <c r="F554">
        <v>3</v>
      </c>
      <c r="G554">
        <v>21740</v>
      </c>
      <c r="H554">
        <v>11</v>
      </c>
      <c r="I554">
        <v>8</v>
      </c>
      <c r="J554">
        <v>1</v>
      </c>
      <c r="K554">
        <v>23</v>
      </c>
      <c r="L554">
        <v>3</v>
      </c>
      <c r="M554">
        <v>12</v>
      </c>
      <c r="N554">
        <v>4</v>
      </c>
      <c r="O554">
        <v>9</v>
      </c>
      <c r="P554" t="s">
        <v>24</v>
      </c>
      <c r="Q554" t="s">
        <v>33</v>
      </c>
      <c r="R554" t="s">
        <v>41</v>
      </c>
      <c r="S554" t="s">
        <v>29</v>
      </c>
      <c r="T554" t="s">
        <v>38</v>
      </c>
      <c r="U554" t="s">
        <v>37</v>
      </c>
      <c r="V554" t="s">
        <v>23</v>
      </c>
      <c r="W554" t="s">
        <v>30</v>
      </c>
    </row>
    <row r="555" spans="1:23" x14ac:dyDescent="0.3">
      <c r="A555">
        <v>38</v>
      </c>
      <c r="B555">
        <v>7</v>
      </c>
      <c r="C555">
        <v>4</v>
      </c>
      <c r="D555">
        <v>1</v>
      </c>
      <c r="E555">
        <v>554</v>
      </c>
      <c r="F555">
        <v>1</v>
      </c>
      <c r="G555">
        <v>66530</v>
      </c>
      <c r="H555">
        <v>20</v>
      </c>
      <c r="I555">
        <v>8</v>
      </c>
      <c r="J555">
        <v>1</v>
      </c>
      <c r="K555">
        <v>10</v>
      </c>
      <c r="L555">
        <v>2</v>
      </c>
      <c r="M555">
        <v>1</v>
      </c>
      <c r="N555">
        <v>0</v>
      </c>
      <c r="O555">
        <v>0</v>
      </c>
      <c r="P555" t="s">
        <v>24</v>
      </c>
      <c r="Q555" t="s">
        <v>33</v>
      </c>
      <c r="R555" t="s">
        <v>41</v>
      </c>
      <c r="S555" t="s">
        <v>35</v>
      </c>
      <c r="T555" t="s">
        <v>38</v>
      </c>
      <c r="U555" t="s">
        <v>37</v>
      </c>
      <c r="V555" t="s">
        <v>23</v>
      </c>
      <c r="W555" t="s">
        <v>30</v>
      </c>
    </row>
    <row r="556" spans="1:23" x14ac:dyDescent="0.3">
      <c r="A556">
        <v>43</v>
      </c>
      <c r="B556">
        <v>5</v>
      </c>
      <c r="C556">
        <v>3</v>
      </c>
      <c r="D556">
        <v>1</v>
      </c>
      <c r="E556">
        <v>555</v>
      </c>
      <c r="F556">
        <v>2</v>
      </c>
      <c r="G556">
        <v>96990</v>
      </c>
      <c r="H556">
        <v>19</v>
      </c>
      <c r="I556">
        <v>8</v>
      </c>
      <c r="J556">
        <v>1</v>
      </c>
      <c r="K556">
        <v>18</v>
      </c>
      <c r="L556">
        <v>3</v>
      </c>
      <c r="M556">
        <v>8</v>
      </c>
      <c r="N556">
        <v>0</v>
      </c>
      <c r="O556">
        <v>1</v>
      </c>
      <c r="P556" t="s">
        <v>32</v>
      </c>
      <c r="Q556" t="s">
        <v>33</v>
      </c>
      <c r="R556" t="s">
        <v>41</v>
      </c>
      <c r="S556" t="s">
        <v>29</v>
      </c>
      <c r="T556" t="s">
        <v>43</v>
      </c>
      <c r="U556" t="s">
        <v>27</v>
      </c>
      <c r="V556" t="s">
        <v>23</v>
      </c>
      <c r="W556" t="s">
        <v>30</v>
      </c>
    </row>
    <row r="557" spans="1:23" x14ac:dyDescent="0.3">
      <c r="A557">
        <v>39</v>
      </c>
      <c r="B557">
        <v>1</v>
      </c>
      <c r="C557">
        <v>3</v>
      </c>
      <c r="D557">
        <v>1</v>
      </c>
      <c r="E557">
        <v>556</v>
      </c>
      <c r="F557">
        <v>2</v>
      </c>
      <c r="G557">
        <v>67550</v>
      </c>
      <c r="H557">
        <v>14</v>
      </c>
      <c r="I557">
        <v>8</v>
      </c>
      <c r="J557">
        <v>1</v>
      </c>
      <c r="K557">
        <v>21</v>
      </c>
      <c r="L557">
        <v>2</v>
      </c>
      <c r="M557">
        <v>18</v>
      </c>
      <c r="N557">
        <v>11</v>
      </c>
      <c r="O557">
        <v>5</v>
      </c>
      <c r="P557" t="s">
        <v>32</v>
      </c>
      <c r="Q557" t="s">
        <v>25</v>
      </c>
      <c r="R557" t="s">
        <v>48</v>
      </c>
      <c r="S557" t="s">
        <v>44</v>
      </c>
      <c r="T557" t="s">
        <v>28</v>
      </c>
      <c r="U557" t="s">
        <v>37</v>
      </c>
      <c r="V557" t="s">
        <v>31</v>
      </c>
      <c r="W557" t="s">
        <v>30</v>
      </c>
    </row>
    <row r="558" spans="1:23" x14ac:dyDescent="0.3">
      <c r="A558">
        <v>40</v>
      </c>
      <c r="B558">
        <v>1</v>
      </c>
      <c r="C558">
        <v>1</v>
      </c>
      <c r="D558">
        <v>1</v>
      </c>
      <c r="E558">
        <v>557</v>
      </c>
      <c r="F558">
        <v>1</v>
      </c>
      <c r="G558">
        <v>22130</v>
      </c>
      <c r="H558">
        <v>17</v>
      </c>
      <c r="I558">
        <v>8</v>
      </c>
      <c r="J558">
        <v>0</v>
      </c>
      <c r="K558">
        <v>21</v>
      </c>
      <c r="L558">
        <v>4</v>
      </c>
      <c r="M558">
        <v>20</v>
      </c>
      <c r="N558">
        <v>4</v>
      </c>
      <c r="O558">
        <v>9</v>
      </c>
      <c r="P558" t="s">
        <v>24</v>
      </c>
      <c r="Q558" t="s">
        <v>33</v>
      </c>
      <c r="R558" t="s">
        <v>26</v>
      </c>
      <c r="S558" t="s">
        <v>35</v>
      </c>
      <c r="T558" t="s">
        <v>28</v>
      </c>
      <c r="U558" t="s">
        <v>37</v>
      </c>
      <c r="V558" t="s">
        <v>23</v>
      </c>
      <c r="W558" t="s">
        <v>30</v>
      </c>
    </row>
    <row r="559" spans="1:23" x14ac:dyDescent="0.3">
      <c r="A559">
        <v>21</v>
      </c>
      <c r="B559">
        <v>1</v>
      </c>
      <c r="C559">
        <v>4</v>
      </c>
      <c r="D559">
        <v>1</v>
      </c>
      <c r="E559">
        <v>558</v>
      </c>
      <c r="F559">
        <v>1</v>
      </c>
      <c r="G559">
        <v>26100</v>
      </c>
      <c r="H559">
        <v>11</v>
      </c>
      <c r="I559">
        <v>8</v>
      </c>
      <c r="J559">
        <v>1</v>
      </c>
      <c r="K559">
        <v>2</v>
      </c>
      <c r="L559">
        <v>3</v>
      </c>
      <c r="M559">
        <v>2</v>
      </c>
      <c r="N559">
        <v>2</v>
      </c>
      <c r="O559">
        <v>2</v>
      </c>
      <c r="P559" t="s">
        <v>24</v>
      </c>
      <c r="Q559" t="s">
        <v>33</v>
      </c>
      <c r="R559" t="s">
        <v>26</v>
      </c>
      <c r="S559" t="s">
        <v>35</v>
      </c>
      <c r="T559" t="s">
        <v>34</v>
      </c>
      <c r="U559" t="s">
        <v>27</v>
      </c>
      <c r="V559" t="s">
        <v>23</v>
      </c>
      <c r="W559" t="s">
        <v>30</v>
      </c>
    </row>
    <row r="560" spans="1:23" x14ac:dyDescent="0.3">
      <c r="A560">
        <v>39</v>
      </c>
      <c r="B560">
        <v>6</v>
      </c>
      <c r="C560">
        <v>3</v>
      </c>
      <c r="D560">
        <v>1</v>
      </c>
      <c r="E560">
        <v>559</v>
      </c>
      <c r="F560">
        <v>1</v>
      </c>
      <c r="G560">
        <v>28510</v>
      </c>
      <c r="H560">
        <v>15</v>
      </c>
      <c r="I560">
        <v>8</v>
      </c>
      <c r="J560">
        <v>0</v>
      </c>
      <c r="K560">
        <v>9</v>
      </c>
      <c r="L560">
        <v>2</v>
      </c>
      <c r="M560">
        <v>5</v>
      </c>
      <c r="N560">
        <v>0</v>
      </c>
      <c r="O560">
        <v>3</v>
      </c>
      <c r="P560" t="s">
        <v>39</v>
      </c>
      <c r="Q560" t="s">
        <v>33</v>
      </c>
      <c r="R560" t="s">
        <v>26</v>
      </c>
      <c r="S560" t="s">
        <v>35</v>
      </c>
      <c r="T560" t="s">
        <v>43</v>
      </c>
      <c r="U560" t="s">
        <v>37</v>
      </c>
      <c r="V560" t="s">
        <v>23</v>
      </c>
      <c r="W560" t="s">
        <v>30</v>
      </c>
    </row>
    <row r="561" spans="1:23" x14ac:dyDescent="0.3">
      <c r="A561">
        <v>36</v>
      </c>
      <c r="B561">
        <v>1</v>
      </c>
      <c r="C561">
        <v>3</v>
      </c>
      <c r="D561">
        <v>1</v>
      </c>
      <c r="E561">
        <v>560</v>
      </c>
      <c r="F561">
        <v>3</v>
      </c>
      <c r="G561">
        <v>34520</v>
      </c>
      <c r="H561">
        <v>13</v>
      </c>
      <c r="I561">
        <v>8</v>
      </c>
      <c r="J561">
        <v>3</v>
      </c>
      <c r="K561">
        <v>18</v>
      </c>
      <c r="L561">
        <v>4</v>
      </c>
      <c r="M561">
        <v>11</v>
      </c>
      <c r="N561">
        <v>0</v>
      </c>
      <c r="O561">
        <v>9</v>
      </c>
      <c r="P561" t="s">
        <v>39</v>
      </c>
      <c r="Q561" t="s">
        <v>33</v>
      </c>
      <c r="R561" t="s">
        <v>41</v>
      </c>
      <c r="S561" t="s">
        <v>35</v>
      </c>
      <c r="T561" t="s">
        <v>46</v>
      </c>
      <c r="U561" t="s">
        <v>37</v>
      </c>
      <c r="V561" t="s">
        <v>23</v>
      </c>
      <c r="W561" t="s">
        <v>30</v>
      </c>
    </row>
    <row r="562" spans="1:23" x14ac:dyDescent="0.3">
      <c r="A562">
        <v>31</v>
      </c>
      <c r="B562">
        <v>7</v>
      </c>
      <c r="C562">
        <v>3</v>
      </c>
      <c r="D562">
        <v>1</v>
      </c>
      <c r="E562">
        <v>561</v>
      </c>
      <c r="F562">
        <v>1</v>
      </c>
      <c r="G562">
        <v>52580</v>
      </c>
      <c r="H562">
        <v>14</v>
      </c>
      <c r="I562">
        <v>8</v>
      </c>
      <c r="J562">
        <v>3</v>
      </c>
      <c r="K562">
        <v>3</v>
      </c>
      <c r="L562">
        <v>5</v>
      </c>
      <c r="M562">
        <v>2</v>
      </c>
      <c r="N562">
        <v>2</v>
      </c>
      <c r="O562">
        <v>2</v>
      </c>
      <c r="P562" t="s">
        <v>32</v>
      </c>
      <c r="Q562" t="s">
        <v>33</v>
      </c>
      <c r="R562" t="s">
        <v>26</v>
      </c>
      <c r="S562" t="s">
        <v>29</v>
      </c>
      <c r="T562" t="s">
        <v>38</v>
      </c>
      <c r="U562" t="s">
        <v>37</v>
      </c>
      <c r="V562" t="s">
        <v>23</v>
      </c>
      <c r="W562" t="s">
        <v>30</v>
      </c>
    </row>
    <row r="563" spans="1:23" x14ac:dyDescent="0.3">
      <c r="A563">
        <v>28</v>
      </c>
      <c r="B563">
        <v>2</v>
      </c>
      <c r="C563">
        <v>4</v>
      </c>
      <c r="D563">
        <v>1</v>
      </c>
      <c r="E563">
        <v>562</v>
      </c>
      <c r="F563">
        <v>1</v>
      </c>
      <c r="G563">
        <v>93550</v>
      </c>
      <c r="H563">
        <v>11</v>
      </c>
      <c r="I563">
        <v>8</v>
      </c>
      <c r="J563">
        <v>0</v>
      </c>
      <c r="K563">
        <v>6</v>
      </c>
      <c r="L563">
        <v>4</v>
      </c>
      <c r="M563">
        <v>5</v>
      </c>
      <c r="N563">
        <v>0</v>
      </c>
      <c r="O563">
        <v>4</v>
      </c>
      <c r="P563" t="s">
        <v>24</v>
      </c>
      <c r="Q563" t="s">
        <v>25</v>
      </c>
      <c r="R563" t="s">
        <v>48</v>
      </c>
      <c r="S563" t="s">
        <v>29</v>
      </c>
      <c r="T563" t="s">
        <v>38</v>
      </c>
      <c r="U563" t="s">
        <v>37</v>
      </c>
      <c r="V563" t="s">
        <v>23</v>
      </c>
      <c r="W563" t="s">
        <v>30</v>
      </c>
    </row>
    <row r="564" spans="1:23" x14ac:dyDescent="0.3">
      <c r="A564">
        <v>35</v>
      </c>
      <c r="B564">
        <v>9</v>
      </c>
      <c r="C564">
        <v>2</v>
      </c>
      <c r="D564">
        <v>1</v>
      </c>
      <c r="E564">
        <v>563</v>
      </c>
      <c r="F564">
        <v>1</v>
      </c>
      <c r="G564">
        <v>104960</v>
      </c>
      <c r="H564">
        <v>13</v>
      </c>
      <c r="I564">
        <v>8</v>
      </c>
      <c r="J564">
        <v>1</v>
      </c>
      <c r="K564">
        <v>5</v>
      </c>
      <c r="L564">
        <v>2</v>
      </c>
      <c r="M564">
        <v>5</v>
      </c>
      <c r="N564">
        <v>0</v>
      </c>
      <c r="O564">
        <v>2</v>
      </c>
      <c r="P564" t="s">
        <v>32</v>
      </c>
      <c r="Q564" t="s">
        <v>33</v>
      </c>
      <c r="R564" t="s">
        <v>36</v>
      </c>
      <c r="S564" t="s">
        <v>44</v>
      </c>
      <c r="T564" t="s">
        <v>45</v>
      </c>
      <c r="U564" t="s">
        <v>27</v>
      </c>
      <c r="V564" t="s">
        <v>23</v>
      </c>
      <c r="W564" t="s">
        <v>30</v>
      </c>
    </row>
    <row r="565" spans="1:23" x14ac:dyDescent="0.3">
      <c r="A565">
        <v>49</v>
      </c>
      <c r="B565">
        <v>2</v>
      </c>
      <c r="C565">
        <v>2</v>
      </c>
      <c r="D565">
        <v>1</v>
      </c>
      <c r="E565">
        <v>564</v>
      </c>
      <c r="F565">
        <v>1</v>
      </c>
      <c r="G565">
        <v>63800</v>
      </c>
      <c r="H565">
        <v>23</v>
      </c>
      <c r="I565">
        <v>8</v>
      </c>
      <c r="J565">
        <v>1</v>
      </c>
      <c r="K565">
        <v>22</v>
      </c>
      <c r="L565">
        <v>1</v>
      </c>
      <c r="M565">
        <v>9</v>
      </c>
      <c r="N565">
        <v>2</v>
      </c>
      <c r="O565">
        <v>3</v>
      </c>
      <c r="P565" t="s">
        <v>24</v>
      </c>
      <c r="Q565" t="s">
        <v>25</v>
      </c>
      <c r="R565" t="s">
        <v>41</v>
      </c>
      <c r="S565" t="s">
        <v>29</v>
      </c>
      <c r="T565" t="s">
        <v>38</v>
      </c>
      <c r="U565" t="s">
        <v>27</v>
      </c>
      <c r="V565" t="s">
        <v>23</v>
      </c>
      <c r="W565" t="s">
        <v>30</v>
      </c>
    </row>
    <row r="566" spans="1:23" x14ac:dyDescent="0.3">
      <c r="A566">
        <v>34</v>
      </c>
      <c r="B566">
        <v>9</v>
      </c>
      <c r="C566">
        <v>1</v>
      </c>
      <c r="D566">
        <v>1</v>
      </c>
      <c r="E566">
        <v>565</v>
      </c>
      <c r="F566">
        <v>2</v>
      </c>
      <c r="G566">
        <v>26570</v>
      </c>
      <c r="H566">
        <v>13</v>
      </c>
      <c r="I566">
        <v>8</v>
      </c>
      <c r="J566">
        <v>1</v>
      </c>
      <c r="K566">
        <v>5</v>
      </c>
      <c r="L566">
        <v>3</v>
      </c>
      <c r="M566">
        <v>3</v>
      </c>
      <c r="N566">
        <v>0</v>
      </c>
      <c r="O566">
        <v>2</v>
      </c>
      <c r="P566" t="s">
        <v>32</v>
      </c>
      <c r="Q566" t="s">
        <v>25</v>
      </c>
      <c r="R566" t="s">
        <v>49</v>
      </c>
      <c r="S566" t="s">
        <v>35</v>
      </c>
      <c r="T566" t="s">
        <v>38</v>
      </c>
      <c r="U566" t="s">
        <v>37</v>
      </c>
      <c r="V566" t="s">
        <v>23</v>
      </c>
      <c r="W566" t="s">
        <v>30</v>
      </c>
    </row>
    <row r="567" spans="1:23" x14ac:dyDescent="0.3">
      <c r="A567">
        <v>29</v>
      </c>
      <c r="B567">
        <v>1</v>
      </c>
      <c r="C567">
        <v>4</v>
      </c>
      <c r="D567">
        <v>1</v>
      </c>
      <c r="E567">
        <v>566</v>
      </c>
      <c r="F567">
        <v>3</v>
      </c>
      <c r="G567">
        <v>27160</v>
      </c>
      <c r="H567">
        <v>18</v>
      </c>
      <c r="I567">
        <v>8</v>
      </c>
      <c r="J567">
        <v>0</v>
      </c>
      <c r="K567">
        <v>8</v>
      </c>
      <c r="L567">
        <v>2</v>
      </c>
      <c r="M567">
        <v>7</v>
      </c>
      <c r="N567">
        <v>1</v>
      </c>
      <c r="O567">
        <v>1</v>
      </c>
      <c r="P567" t="s">
        <v>32</v>
      </c>
      <c r="Q567" t="s">
        <v>33</v>
      </c>
      <c r="R567" t="s">
        <v>41</v>
      </c>
      <c r="S567" t="s">
        <v>44</v>
      </c>
      <c r="T567" t="s">
        <v>34</v>
      </c>
      <c r="U567" t="s">
        <v>37</v>
      </c>
      <c r="V567" t="s">
        <v>23</v>
      </c>
      <c r="W567" t="s">
        <v>30</v>
      </c>
    </row>
    <row r="568" spans="1:23" x14ac:dyDescent="0.3">
      <c r="A568">
        <v>42</v>
      </c>
      <c r="B568">
        <v>21</v>
      </c>
      <c r="C568">
        <v>2</v>
      </c>
      <c r="D568">
        <v>1</v>
      </c>
      <c r="E568">
        <v>567</v>
      </c>
      <c r="F568">
        <v>1</v>
      </c>
      <c r="G568">
        <v>22010</v>
      </c>
      <c r="H568">
        <v>12</v>
      </c>
      <c r="I568">
        <v>8</v>
      </c>
      <c r="J568">
        <v>1</v>
      </c>
      <c r="K568">
        <v>16</v>
      </c>
      <c r="L568">
        <v>3</v>
      </c>
      <c r="M568">
        <v>1</v>
      </c>
      <c r="N568">
        <v>0</v>
      </c>
      <c r="O568">
        <v>0</v>
      </c>
      <c r="P568" t="s">
        <v>24</v>
      </c>
      <c r="Q568" t="s">
        <v>25</v>
      </c>
      <c r="R568" t="s">
        <v>26</v>
      </c>
      <c r="S568" t="s">
        <v>35</v>
      </c>
      <c r="T568" t="s">
        <v>28</v>
      </c>
      <c r="U568" t="s">
        <v>27</v>
      </c>
      <c r="V568" t="s">
        <v>23</v>
      </c>
      <c r="W568" t="s">
        <v>30</v>
      </c>
    </row>
    <row r="569" spans="1:23" x14ac:dyDescent="0.3">
      <c r="A569">
        <v>29</v>
      </c>
      <c r="B569">
        <v>4</v>
      </c>
      <c r="C569">
        <v>2</v>
      </c>
      <c r="D569">
        <v>1</v>
      </c>
      <c r="E569">
        <v>568</v>
      </c>
      <c r="F569">
        <v>2</v>
      </c>
      <c r="G569">
        <v>65400</v>
      </c>
      <c r="H569">
        <v>22</v>
      </c>
      <c r="I569">
        <v>8</v>
      </c>
      <c r="J569">
        <v>0</v>
      </c>
      <c r="K569">
        <v>10</v>
      </c>
      <c r="L569">
        <v>2</v>
      </c>
      <c r="M569">
        <v>10</v>
      </c>
      <c r="N569">
        <v>1</v>
      </c>
      <c r="O569">
        <v>2</v>
      </c>
      <c r="P569" t="s">
        <v>24</v>
      </c>
      <c r="Q569" t="s">
        <v>25</v>
      </c>
      <c r="R569" t="s">
        <v>36</v>
      </c>
      <c r="S569" t="s">
        <v>29</v>
      </c>
      <c r="T569" t="s">
        <v>28</v>
      </c>
      <c r="U569" t="s">
        <v>27</v>
      </c>
      <c r="V569" t="s">
        <v>23</v>
      </c>
      <c r="W569" t="s">
        <v>30</v>
      </c>
    </row>
    <row r="570" spans="1:23" x14ac:dyDescent="0.3">
      <c r="A570">
        <v>38</v>
      </c>
      <c r="B570">
        <v>1</v>
      </c>
      <c r="C570">
        <v>3</v>
      </c>
      <c r="D570">
        <v>1</v>
      </c>
      <c r="E570">
        <v>569</v>
      </c>
      <c r="F570">
        <v>1</v>
      </c>
      <c r="G570">
        <v>38160</v>
      </c>
      <c r="H570">
        <v>13</v>
      </c>
      <c r="I570">
        <v>8</v>
      </c>
      <c r="J570">
        <v>2</v>
      </c>
      <c r="K570">
        <v>7</v>
      </c>
      <c r="L570">
        <v>2</v>
      </c>
      <c r="M570">
        <v>7</v>
      </c>
      <c r="N570">
        <v>5</v>
      </c>
      <c r="O570">
        <v>0</v>
      </c>
      <c r="P570" t="s">
        <v>24</v>
      </c>
      <c r="Q570" t="s">
        <v>33</v>
      </c>
      <c r="R570" t="s">
        <v>41</v>
      </c>
      <c r="S570" t="s">
        <v>29</v>
      </c>
      <c r="T570" t="s">
        <v>40</v>
      </c>
      <c r="U570" t="s">
        <v>27</v>
      </c>
      <c r="V570" t="s">
        <v>23</v>
      </c>
      <c r="W570" t="s">
        <v>30</v>
      </c>
    </row>
    <row r="571" spans="1:23" x14ac:dyDescent="0.3">
      <c r="A571">
        <v>28</v>
      </c>
      <c r="B571">
        <v>6</v>
      </c>
      <c r="C571">
        <v>4</v>
      </c>
      <c r="D571">
        <v>1</v>
      </c>
      <c r="E571">
        <v>570</v>
      </c>
      <c r="F571">
        <v>1</v>
      </c>
      <c r="G571">
        <v>52530</v>
      </c>
      <c r="H571">
        <v>15</v>
      </c>
      <c r="I571">
        <v>8</v>
      </c>
      <c r="J571">
        <v>0</v>
      </c>
      <c r="K571">
        <v>3</v>
      </c>
      <c r="L571">
        <v>2</v>
      </c>
      <c r="M571">
        <v>3</v>
      </c>
      <c r="N571">
        <v>0</v>
      </c>
      <c r="O571">
        <v>2</v>
      </c>
      <c r="P571" t="s">
        <v>32</v>
      </c>
      <c r="Q571" t="s">
        <v>25</v>
      </c>
      <c r="R571" t="s">
        <v>26</v>
      </c>
      <c r="S571" t="s">
        <v>44</v>
      </c>
      <c r="T571" t="s">
        <v>47</v>
      </c>
      <c r="U571" t="s">
        <v>37</v>
      </c>
      <c r="V571" t="s">
        <v>23</v>
      </c>
      <c r="W571" t="s">
        <v>30</v>
      </c>
    </row>
    <row r="572" spans="1:23" x14ac:dyDescent="0.3">
      <c r="A572">
        <v>18</v>
      </c>
      <c r="B572">
        <v>2</v>
      </c>
      <c r="C572">
        <v>4</v>
      </c>
      <c r="D572">
        <v>1</v>
      </c>
      <c r="E572">
        <v>571</v>
      </c>
      <c r="F572">
        <v>3</v>
      </c>
      <c r="G572">
        <v>109650</v>
      </c>
      <c r="H572">
        <v>18</v>
      </c>
      <c r="I572">
        <v>8</v>
      </c>
      <c r="J572">
        <v>0</v>
      </c>
      <c r="K572">
        <v>0</v>
      </c>
      <c r="L572">
        <v>5</v>
      </c>
      <c r="M572">
        <v>0</v>
      </c>
      <c r="N572">
        <v>0</v>
      </c>
      <c r="O572">
        <v>0</v>
      </c>
      <c r="P572" t="s">
        <v>39</v>
      </c>
      <c r="Q572" t="s">
        <v>33</v>
      </c>
      <c r="R572" t="s">
        <v>41</v>
      </c>
      <c r="S572" t="s">
        <v>35</v>
      </c>
      <c r="T572" t="s">
        <v>43</v>
      </c>
      <c r="U572" t="s">
        <v>37</v>
      </c>
      <c r="V572" t="s">
        <v>31</v>
      </c>
      <c r="W572" t="s">
        <v>30</v>
      </c>
    </row>
    <row r="573" spans="1:23" x14ac:dyDescent="0.3">
      <c r="A573">
        <v>33</v>
      </c>
      <c r="B573">
        <v>3</v>
      </c>
      <c r="C573">
        <v>2</v>
      </c>
      <c r="D573">
        <v>1</v>
      </c>
      <c r="E573">
        <v>572</v>
      </c>
      <c r="F573">
        <v>1</v>
      </c>
      <c r="G573">
        <v>49360</v>
      </c>
      <c r="H573">
        <v>14</v>
      </c>
      <c r="I573">
        <v>8</v>
      </c>
      <c r="J573">
        <v>0</v>
      </c>
      <c r="K573">
        <v>6</v>
      </c>
      <c r="L573">
        <v>2</v>
      </c>
      <c r="M573">
        <v>5</v>
      </c>
      <c r="N573">
        <v>0</v>
      </c>
      <c r="O573">
        <v>3</v>
      </c>
      <c r="P573" t="s">
        <v>24</v>
      </c>
      <c r="Q573" t="s">
        <v>33</v>
      </c>
      <c r="R573" t="s">
        <v>26</v>
      </c>
      <c r="S573" t="s">
        <v>35</v>
      </c>
      <c r="T573" t="s">
        <v>38</v>
      </c>
      <c r="U573" t="s">
        <v>37</v>
      </c>
      <c r="V573" t="s">
        <v>31</v>
      </c>
      <c r="W573" t="s">
        <v>30</v>
      </c>
    </row>
    <row r="574" spans="1:23" x14ac:dyDescent="0.3">
      <c r="A574">
        <v>41</v>
      </c>
      <c r="B574">
        <v>4</v>
      </c>
      <c r="C574">
        <v>2</v>
      </c>
      <c r="D574">
        <v>1</v>
      </c>
      <c r="E574">
        <v>573</v>
      </c>
      <c r="F574">
        <v>2</v>
      </c>
      <c r="G574">
        <v>25430</v>
      </c>
      <c r="H574">
        <v>12</v>
      </c>
      <c r="I574">
        <v>8</v>
      </c>
      <c r="J574">
        <v>0</v>
      </c>
      <c r="K574">
        <v>6</v>
      </c>
      <c r="L574">
        <v>3</v>
      </c>
      <c r="M574">
        <v>1</v>
      </c>
      <c r="N574">
        <v>0</v>
      </c>
      <c r="O574">
        <v>0</v>
      </c>
      <c r="P574" t="s">
        <v>24</v>
      </c>
      <c r="Q574" t="s">
        <v>33</v>
      </c>
      <c r="R574" t="s">
        <v>41</v>
      </c>
      <c r="S574" t="s">
        <v>29</v>
      </c>
      <c r="T574" t="s">
        <v>34</v>
      </c>
      <c r="U574" t="s">
        <v>37</v>
      </c>
      <c r="V574" t="s">
        <v>23</v>
      </c>
      <c r="W574" t="s">
        <v>30</v>
      </c>
    </row>
    <row r="575" spans="1:23" x14ac:dyDescent="0.3">
      <c r="A575">
        <v>31</v>
      </c>
      <c r="B575">
        <v>10</v>
      </c>
      <c r="C575">
        <v>3</v>
      </c>
      <c r="D575">
        <v>1</v>
      </c>
      <c r="E575">
        <v>574</v>
      </c>
      <c r="F575">
        <v>1</v>
      </c>
      <c r="G575">
        <v>53040</v>
      </c>
      <c r="H575">
        <v>17</v>
      </c>
      <c r="I575">
        <v>8</v>
      </c>
      <c r="J575">
        <v>0</v>
      </c>
      <c r="K575">
        <v>2</v>
      </c>
      <c r="L575">
        <v>3</v>
      </c>
      <c r="M575">
        <v>2</v>
      </c>
      <c r="N575">
        <v>2</v>
      </c>
      <c r="O575">
        <v>2</v>
      </c>
      <c r="P575" t="s">
        <v>32</v>
      </c>
      <c r="Q575" t="s">
        <v>25</v>
      </c>
      <c r="R575" t="s">
        <v>49</v>
      </c>
      <c r="S575" t="s">
        <v>29</v>
      </c>
      <c r="T575" t="s">
        <v>42</v>
      </c>
      <c r="U575" t="s">
        <v>27</v>
      </c>
      <c r="V575" t="s">
        <v>31</v>
      </c>
      <c r="W575" t="s">
        <v>30</v>
      </c>
    </row>
    <row r="576" spans="1:23" x14ac:dyDescent="0.3">
      <c r="A576">
        <v>37</v>
      </c>
      <c r="B576">
        <v>23</v>
      </c>
      <c r="C576">
        <v>3</v>
      </c>
      <c r="D576">
        <v>1</v>
      </c>
      <c r="E576">
        <v>575</v>
      </c>
      <c r="F576">
        <v>3</v>
      </c>
      <c r="G576">
        <v>166590</v>
      </c>
      <c r="H576">
        <v>16</v>
      </c>
      <c r="I576">
        <v>8</v>
      </c>
      <c r="J576">
        <v>1</v>
      </c>
      <c r="K576">
        <v>10</v>
      </c>
      <c r="L576">
        <v>2</v>
      </c>
      <c r="M576">
        <v>6</v>
      </c>
      <c r="N576">
        <v>1</v>
      </c>
      <c r="O576">
        <v>3</v>
      </c>
      <c r="P576" t="s">
        <v>24</v>
      </c>
      <c r="Q576" t="s">
        <v>33</v>
      </c>
      <c r="R576" t="s">
        <v>26</v>
      </c>
      <c r="S576" t="s">
        <v>44</v>
      </c>
      <c r="T576" t="s">
        <v>45</v>
      </c>
      <c r="U576" t="s">
        <v>37</v>
      </c>
      <c r="V576" t="s">
        <v>23</v>
      </c>
      <c r="W576" t="s">
        <v>30</v>
      </c>
    </row>
    <row r="577" spans="1:23" x14ac:dyDescent="0.3">
      <c r="A577">
        <v>27</v>
      </c>
      <c r="B577">
        <v>6</v>
      </c>
      <c r="C577">
        <v>2</v>
      </c>
      <c r="D577">
        <v>1</v>
      </c>
      <c r="E577">
        <v>576</v>
      </c>
      <c r="F577">
        <v>1</v>
      </c>
      <c r="G577">
        <v>42600</v>
      </c>
      <c r="H577">
        <v>11</v>
      </c>
      <c r="I577">
        <v>8</v>
      </c>
      <c r="J577">
        <v>2</v>
      </c>
      <c r="K577">
        <v>4</v>
      </c>
      <c r="L577">
        <v>2</v>
      </c>
      <c r="M577">
        <v>4</v>
      </c>
      <c r="N577">
        <v>2</v>
      </c>
      <c r="O577">
        <v>2</v>
      </c>
      <c r="P577" t="s">
        <v>24</v>
      </c>
      <c r="Q577" t="s">
        <v>33</v>
      </c>
      <c r="R577" t="s">
        <v>41</v>
      </c>
      <c r="S577" t="s">
        <v>29</v>
      </c>
      <c r="T577" t="s">
        <v>28</v>
      </c>
      <c r="U577" t="s">
        <v>27</v>
      </c>
      <c r="V577" t="s">
        <v>23</v>
      </c>
      <c r="W577" t="s">
        <v>30</v>
      </c>
    </row>
    <row r="578" spans="1:23" x14ac:dyDescent="0.3">
      <c r="A578">
        <v>34</v>
      </c>
      <c r="B578">
        <v>1</v>
      </c>
      <c r="C578">
        <v>1</v>
      </c>
      <c r="D578">
        <v>1</v>
      </c>
      <c r="E578">
        <v>577</v>
      </c>
      <c r="F578">
        <v>2</v>
      </c>
      <c r="G578">
        <v>24760</v>
      </c>
      <c r="H578">
        <v>19</v>
      </c>
      <c r="I578">
        <v>8</v>
      </c>
      <c r="J578">
        <v>0</v>
      </c>
      <c r="K578">
        <v>6</v>
      </c>
      <c r="L578">
        <v>2</v>
      </c>
      <c r="M578">
        <v>6</v>
      </c>
      <c r="N578">
        <v>1</v>
      </c>
      <c r="O578">
        <v>3</v>
      </c>
      <c r="P578" t="s">
        <v>24</v>
      </c>
      <c r="Q578" t="s">
        <v>25</v>
      </c>
      <c r="R578" t="s">
        <v>48</v>
      </c>
      <c r="S578" t="s">
        <v>29</v>
      </c>
      <c r="T578" t="s">
        <v>43</v>
      </c>
      <c r="U578" t="s">
        <v>27</v>
      </c>
      <c r="V578" t="s">
        <v>23</v>
      </c>
      <c r="W578" t="s">
        <v>30</v>
      </c>
    </row>
    <row r="579" spans="1:23" x14ac:dyDescent="0.3">
      <c r="A579">
        <v>35</v>
      </c>
      <c r="B579">
        <v>6</v>
      </c>
      <c r="C579">
        <v>3</v>
      </c>
      <c r="D579">
        <v>1</v>
      </c>
      <c r="E579">
        <v>578</v>
      </c>
      <c r="F579">
        <v>3</v>
      </c>
      <c r="G579">
        <v>31020</v>
      </c>
      <c r="H579">
        <v>13</v>
      </c>
      <c r="I579">
        <v>8</v>
      </c>
      <c r="J579">
        <v>1</v>
      </c>
      <c r="K579">
        <v>6</v>
      </c>
      <c r="L579">
        <v>3</v>
      </c>
      <c r="M579">
        <v>5</v>
      </c>
      <c r="N579">
        <v>1</v>
      </c>
      <c r="O579">
        <v>4</v>
      </c>
      <c r="P579" t="s">
        <v>24</v>
      </c>
      <c r="Q579" t="s">
        <v>33</v>
      </c>
      <c r="R579" t="s">
        <v>26</v>
      </c>
      <c r="S579" t="s">
        <v>35</v>
      </c>
      <c r="T579" t="s">
        <v>43</v>
      </c>
      <c r="U579" t="s">
        <v>27</v>
      </c>
      <c r="V579" t="s">
        <v>23</v>
      </c>
      <c r="W579" t="s">
        <v>30</v>
      </c>
    </row>
    <row r="580" spans="1:23" x14ac:dyDescent="0.3">
      <c r="A580">
        <v>29</v>
      </c>
      <c r="B580">
        <v>6</v>
      </c>
      <c r="C580">
        <v>3</v>
      </c>
      <c r="D580">
        <v>1</v>
      </c>
      <c r="E580">
        <v>579</v>
      </c>
      <c r="F580">
        <v>1</v>
      </c>
      <c r="G580">
        <v>22440</v>
      </c>
      <c r="H580">
        <v>12</v>
      </c>
      <c r="I580">
        <v>8</v>
      </c>
      <c r="J580">
        <v>3</v>
      </c>
      <c r="K580">
        <v>11</v>
      </c>
      <c r="L580">
        <v>5</v>
      </c>
      <c r="M580">
        <v>11</v>
      </c>
      <c r="N580">
        <v>3</v>
      </c>
      <c r="O580">
        <v>10</v>
      </c>
      <c r="P580" t="s">
        <v>24</v>
      </c>
      <c r="Q580" t="s">
        <v>33</v>
      </c>
      <c r="R580" t="s">
        <v>26</v>
      </c>
      <c r="S580" t="s">
        <v>29</v>
      </c>
      <c r="T580" t="s">
        <v>38</v>
      </c>
      <c r="U580" t="s">
        <v>37</v>
      </c>
      <c r="V580" t="s">
        <v>31</v>
      </c>
      <c r="W580" t="s">
        <v>30</v>
      </c>
    </row>
    <row r="581" spans="1:23" x14ac:dyDescent="0.3">
      <c r="A581">
        <v>40</v>
      </c>
      <c r="B581">
        <v>2</v>
      </c>
      <c r="C581">
        <v>4</v>
      </c>
      <c r="D581">
        <v>1</v>
      </c>
      <c r="E581">
        <v>580</v>
      </c>
      <c r="F581">
        <v>4</v>
      </c>
      <c r="G581">
        <v>75960</v>
      </c>
      <c r="H581">
        <v>11</v>
      </c>
      <c r="I581">
        <v>8</v>
      </c>
      <c r="J581">
        <v>0</v>
      </c>
      <c r="K581">
        <v>20</v>
      </c>
      <c r="L581">
        <v>0</v>
      </c>
      <c r="M581">
        <v>18</v>
      </c>
      <c r="N581">
        <v>2</v>
      </c>
      <c r="O581">
        <v>13</v>
      </c>
      <c r="P581" t="s">
        <v>32</v>
      </c>
      <c r="Q581" t="s">
        <v>33</v>
      </c>
      <c r="R581" t="s">
        <v>41</v>
      </c>
      <c r="S581" t="s">
        <v>35</v>
      </c>
      <c r="T581" t="s">
        <v>40</v>
      </c>
      <c r="U581" t="s">
        <v>37</v>
      </c>
      <c r="V581" t="s">
        <v>23</v>
      </c>
      <c r="W581" t="s">
        <v>30</v>
      </c>
    </row>
    <row r="582" spans="1:23" x14ac:dyDescent="0.3">
      <c r="A582">
        <v>42</v>
      </c>
      <c r="B582">
        <v>2</v>
      </c>
      <c r="C582">
        <v>4</v>
      </c>
      <c r="D582">
        <v>1</v>
      </c>
      <c r="E582">
        <v>581</v>
      </c>
      <c r="F582">
        <v>1</v>
      </c>
      <c r="G582">
        <v>22850</v>
      </c>
      <c r="H582">
        <v>16</v>
      </c>
      <c r="I582">
        <v>8</v>
      </c>
      <c r="J582">
        <v>0</v>
      </c>
      <c r="K582">
        <v>22</v>
      </c>
      <c r="L582">
        <v>3</v>
      </c>
      <c r="M582">
        <v>21</v>
      </c>
      <c r="N582">
        <v>13</v>
      </c>
      <c r="O582">
        <v>14</v>
      </c>
      <c r="P582" t="s">
        <v>32</v>
      </c>
      <c r="Q582" t="s">
        <v>25</v>
      </c>
      <c r="R582" t="s">
        <v>26</v>
      </c>
      <c r="S582" t="s">
        <v>35</v>
      </c>
      <c r="T582" t="s">
        <v>43</v>
      </c>
      <c r="U582" t="s">
        <v>37</v>
      </c>
      <c r="V582" t="s">
        <v>31</v>
      </c>
      <c r="W582" t="s">
        <v>30</v>
      </c>
    </row>
    <row r="583" spans="1:23" x14ac:dyDescent="0.3">
      <c r="A583">
        <v>42</v>
      </c>
      <c r="B583">
        <v>1</v>
      </c>
      <c r="C583">
        <v>2</v>
      </c>
      <c r="D583">
        <v>1</v>
      </c>
      <c r="E583">
        <v>582</v>
      </c>
      <c r="F583">
        <v>4</v>
      </c>
      <c r="G583">
        <v>30340</v>
      </c>
      <c r="H583">
        <v>21</v>
      </c>
      <c r="I583">
        <v>8</v>
      </c>
      <c r="J583">
        <v>1</v>
      </c>
      <c r="K583">
        <v>9</v>
      </c>
      <c r="L583">
        <v>3</v>
      </c>
      <c r="M583">
        <v>6</v>
      </c>
      <c r="N583">
        <v>1</v>
      </c>
      <c r="O583">
        <v>5</v>
      </c>
      <c r="P583" t="s">
        <v>24</v>
      </c>
      <c r="Q583" t="s">
        <v>33</v>
      </c>
      <c r="R583" t="s">
        <v>26</v>
      </c>
      <c r="S583" t="s">
        <v>35</v>
      </c>
      <c r="T583" t="s">
        <v>43</v>
      </c>
      <c r="U583" t="s">
        <v>37</v>
      </c>
      <c r="V583" t="s">
        <v>23</v>
      </c>
      <c r="W583" t="s">
        <v>30</v>
      </c>
    </row>
    <row r="584" spans="1:23" x14ac:dyDescent="0.3">
      <c r="A584">
        <v>35</v>
      </c>
      <c r="B584">
        <v>5</v>
      </c>
      <c r="C584">
        <v>3</v>
      </c>
      <c r="D584">
        <v>1</v>
      </c>
      <c r="E584">
        <v>583</v>
      </c>
      <c r="F584">
        <v>1</v>
      </c>
      <c r="G584">
        <v>57150</v>
      </c>
      <c r="H584">
        <v>24</v>
      </c>
      <c r="I584">
        <v>8</v>
      </c>
      <c r="J584">
        <v>2</v>
      </c>
      <c r="K584">
        <v>10</v>
      </c>
      <c r="L584">
        <v>0</v>
      </c>
      <c r="M584">
        <v>8</v>
      </c>
      <c r="N584">
        <v>1</v>
      </c>
      <c r="O584">
        <v>7</v>
      </c>
      <c r="P584" t="s">
        <v>24</v>
      </c>
      <c r="Q584" t="s">
        <v>33</v>
      </c>
      <c r="R584" t="s">
        <v>41</v>
      </c>
      <c r="S584" t="s">
        <v>29</v>
      </c>
      <c r="T584" t="s">
        <v>28</v>
      </c>
      <c r="U584" t="s">
        <v>37</v>
      </c>
      <c r="V584" t="s">
        <v>23</v>
      </c>
      <c r="W584" t="s">
        <v>30</v>
      </c>
    </row>
    <row r="585" spans="1:23" x14ac:dyDescent="0.3">
      <c r="A585">
        <v>24</v>
      </c>
      <c r="B585">
        <v>7</v>
      </c>
      <c r="C585">
        <v>4</v>
      </c>
      <c r="D585">
        <v>1</v>
      </c>
      <c r="E585">
        <v>584</v>
      </c>
      <c r="F585">
        <v>1</v>
      </c>
      <c r="G585">
        <v>25760</v>
      </c>
      <c r="H585">
        <v>17</v>
      </c>
      <c r="I585">
        <v>8</v>
      </c>
      <c r="J585">
        <v>3</v>
      </c>
      <c r="K585">
        <v>6</v>
      </c>
      <c r="L585">
        <v>3</v>
      </c>
      <c r="M585">
        <v>4</v>
      </c>
      <c r="N585">
        <v>1</v>
      </c>
      <c r="O585">
        <v>2</v>
      </c>
      <c r="P585" t="s">
        <v>24</v>
      </c>
      <c r="Q585" t="s">
        <v>25</v>
      </c>
      <c r="R585" t="s">
        <v>26</v>
      </c>
      <c r="S585" t="s">
        <v>35</v>
      </c>
      <c r="T585" t="s">
        <v>43</v>
      </c>
      <c r="U585" t="s">
        <v>27</v>
      </c>
      <c r="V585" t="s">
        <v>23</v>
      </c>
      <c r="W585" t="s">
        <v>30</v>
      </c>
    </row>
    <row r="586" spans="1:23" x14ac:dyDescent="0.3">
      <c r="A586">
        <v>28</v>
      </c>
      <c r="B586">
        <v>15</v>
      </c>
      <c r="C586">
        <v>4</v>
      </c>
      <c r="D586">
        <v>1</v>
      </c>
      <c r="E586">
        <v>585</v>
      </c>
      <c r="F586">
        <v>2</v>
      </c>
      <c r="G586">
        <v>41970</v>
      </c>
      <c r="H586">
        <v>13</v>
      </c>
      <c r="I586">
        <v>8</v>
      </c>
      <c r="J586">
        <v>0</v>
      </c>
      <c r="K586">
        <v>1</v>
      </c>
      <c r="L586">
        <v>3</v>
      </c>
      <c r="M586">
        <v>1</v>
      </c>
      <c r="N586">
        <v>0</v>
      </c>
      <c r="O586">
        <v>0</v>
      </c>
      <c r="P586" t="s">
        <v>24</v>
      </c>
      <c r="Q586" t="s">
        <v>33</v>
      </c>
      <c r="R586" t="s">
        <v>26</v>
      </c>
      <c r="S586" t="s">
        <v>29</v>
      </c>
      <c r="T586" t="s">
        <v>38</v>
      </c>
      <c r="U586" t="s">
        <v>37</v>
      </c>
      <c r="V586" t="s">
        <v>31</v>
      </c>
      <c r="W586" t="s">
        <v>30</v>
      </c>
    </row>
    <row r="587" spans="1:23" x14ac:dyDescent="0.3">
      <c r="A587">
        <v>26</v>
      </c>
      <c r="B587">
        <v>1</v>
      </c>
      <c r="C587">
        <v>4</v>
      </c>
      <c r="D587">
        <v>1</v>
      </c>
      <c r="E587">
        <v>586</v>
      </c>
      <c r="F587">
        <v>2</v>
      </c>
      <c r="G587">
        <v>143360</v>
      </c>
      <c r="H587">
        <v>21</v>
      </c>
      <c r="I587">
        <v>8</v>
      </c>
      <c r="J587">
        <v>1</v>
      </c>
      <c r="K587">
        <v>8</v>
      </c>
      <c r="L587">
        <v>3</v>
      </c>
      <c r="M587">
        <v>8</v>
      </c>
      <c r="N587">
        <v>0</v>
      </c>
      <c r="O587">
        <v>7</v>
      </c>
      <c r="P587" t="s">
        <v>24</v>
      </c>
      <c r="Q587" t="s">
        <v>33</v>
      </c>
      <c r="R587" t="s">
        <v>26</v>
      </c>
      <c r="S587" t="s">
        <v>29</v>
      </c>
      <c r="T587" t="s">
        <v>46</v>
      </c>
      <c r="U587" t="s">
        <v>37</v>
      </c>
      <c r="V587" t="s">
        <v>23</v>
      </c>
      <c r="W587" t="s">
        <v>30</v>
      </c>
    </row>
    <row r="588" spans="1:23" x14ac:dyDescent="0.3">
      <c r="A588">
        <v>30</v>
      </c>
      <c r="B588">
        <v>7</v>
      </c>
      <c r="C588">
        <v>2</v>
      </c>
      <c r="D588">
        <v>1</v>
      </c>
      <c r="E588">
        <v>587</v>
      </c>
      <c r="F588">
        <v>1</v>
      </c>
      <c r="G588">
        <v>34480</v>
      </c>
      <c r="H588">
        <v>11</v>
      </c>
      <c r="I588">
        <v>8</v>
      </c>
      <c r="J588">
        <v>0</v>
      </c>
      <c r="K588">
        <v>10</v>
      </c>
      <c r="L588">
        <v>3</v>
      </c>
      <c r="M588">
        <v>10</v>
      </c>
      <c r="N588">
        <v>1</v>
      </c>
      <c r="O588">
        <v>4</v>
      </c>
      <c r="P588" t="s">
        <v>24</v>
      </c>
      <c r="Q588" t="s">
        <v>33</v>
      </c>
      <c r="R588" t="s">
        <v>26</v>
      </c>
      <c r="S588" t="s">
        <v>29</v>
      </c>
      <c r="T588" t="s">
        <v>45</v>
      </c>
      <c r="U588" t="s">
        <v>27</v>
      </c>
      <c r="V588" t="s">
        <v>23</v>
      </c>
      <c r="W588" t="s">
        <v>30</v>
      </c>
    </row>
    <row r="589" spans="1:23" x14ac:dyDescent="0.3">
      <c r="A589">
        <v>40</v>
      </c>
      <c r="B589">
        <v>26</v>
      </c>
      <c r="C589">
        <v>4</v>
      </c>
      <c r="D589">
        <v>1</v>
      </c>
      <c r="E589">
        <v>588</v>
      </c>
      <c r="F589">
        <v>2</v>
      </c>
      <c r="G589">
        <v>194060</v>
      </c>
      <c r="H589">
        <v>20</v>
      </c>
      <c r="I589">
        <v>8</v>
      </c>
      <c r="J589">
        <v>3</v>
      </c>
      <c r="K589">
        <v>16</v>
      </c>
      <c r="L589">
        <v>2</v>
      </c>
      <c r="M589">
        <v>1</v>
      </c>
      <c r="N589">
        <v>0</v>
      </c>
      <c r="O589">
        <v>0</v>
      </c>
      <c r="P589" t="s">
        <v>32</v>
      </c>
      <c r="Q589" t="s">
        <v>33</v>
      </c>
      <c r="R589" t="s">
        <v>26</v>
      </c>
      <c r="S589" t="s">
        <v>29</v>
      </c>
      <c r="T589" t="s">
        <v>34</v>
      </c>
      <c r="U589" t="s">
        <v>37</v>
      </c>
      <c r="V589" t="s">
        <v>23</v>
      </c>
      <c r="W589" t="s">
        <v>30</v>
      </c>
    </row>
    <row r="590" spans="1:23" x14ac:dyDescent="0.3">
      <c r="A590">
        <v>35</v>
      </c>
      <c r="B590">
        <v>18</v>
      </c>
      <c r="C590">
        <v>5</v>
      </c>
      <c r="D590">
        <v>1</v>
      </c>
      <c r="E590">
        <v>589</v>
      </c>
      <c r="F590">
        <v>2</v>
      </c>
      <c r="G590">
        <v>65380</v>
      </c>
      <c r="H590">
        <v>16</v>
      </c>
      <c r="I590">
        <v>8</v>
      </c>
      <c r="J590">
        <v>1</v>
      </c>
      <c r="K590">
        <v>15</v>
      </c>
      <c r="L590">
        <v>3</v>
      </c>
      <c r="M590">
        <v>7</v>
      </c>
      <c r="N590">
        <v>6</v>
      </c>
      <c r="O590">
        <v>4</v>
      </c>
      <c r="P590" t="s">
        <v>24</v>
      </c>
      <c r="Q590" t="s">
        <v>33</v>
      </c>
      <c r="R590" t="s">
        <v>41</v>
      </c>
      <c r="S590" t="s">
        <v>44</v>
      </c>
      <c r="T590" t="s">
        <v>34</v>
      </c>
      <c r="U590" t="s">
        <v>27</v>
      </c>
      <c r="V590" t="s">
        <v>23</v>
      </c>
      <c r="W590" t="s">
        <v>30</v>
      </c>
    </row>
    <row r="591" spans="1:23" x14ac:dyDescent="0.3">
      <c r="A591">
        <v>34</v>
      </c>
      <c r="B591">
        <v>6</v>
      </c>
      <c r="C591">
        <v>2</v>
      </c>
      <c r="D591">
        <v>1</v>
      </c>
      <c r="E591">
        <v>590</v>
      </c>
      <c r="F591">
        <v>1</v>
      </c>
      <c r="G591">
        <v>43060</v>
      </c>
      <c r="H591">
        <v>11</v>
      </c>
      <c r="I591">
        <v>8</v>
      </c>
      <c r="J591">
        <v>0</v>
      </c>
      <c r="K591">
        <v>14</v>
      </c>
      <c r="L591">
        <v>2</v>
      </c>
      <c r="M591">
        <v>13</v>
      </c>
      <c r="N591">
        <v>4</v>
      </c>
      <c r="O591">
        <v>9</v>
      </c>
      <c r="P591" t="s">
        <v>32</v>
      </c>
      <c r="Q591" t="s">
        <v>33</v>
      </c>
      <c r="R591" t="s">
        <v>26</v>
      </c>
      <c r="S591" t="s">
        <v>35</v>
      </c>
      <c r="T591" t="s">
        <v>42</v>
      </c>
      <c r="U591" t="s">
        <v>37</v>
      </c>
      <c r="V591" t="s">
        <v>23</v>
      </c>
      <c r="W591" t="s">
        <v>30</v>
      </c>
    </row>
    <row r="592" spans="1:23" x14ac:dyDescent="0.3">
      <c r="A592">
        <v>35</v>
      </c>
      <c r="B592">
        <v>3</v>
      </c>
      <c r="C592">
        <v>3</v>
      </c>
      <c r="D592">
        <v>1</v>
      </c>
      <c r="E592">
        <v>591</v>
      </c>
      <c r="F592">
        <v>2</v>
      </c>
      <c r="G592">
        <v>22580</v>
      </c>
      <c r="H592">
        <v>11</v>
      </c>
      <c r="I592">
        <v>8</v>
      </c>
      <c r="J592">
        <v>1</v>
      </c>
      <c r="K592">
        <v>2</v>
      </c>
      <c r="L592">
        <v>2</v>
      </c>
      <c r="M592">
        <v>2</v>
      </c>
      <c r="N592">
        <v>2</v>
      </c>
      <c r="O592">
        <v>2</v>
      </c>
      <c r="P592" t="s">
        <v>32</v>
      </c>
      <c r="Q592" t="s">
        <v>33</v>
      </c>
      <c r="R592" t="s">
        <v>41</v>
      </c>
      <c r="S592" t="s">
        <v>29</v>
      </c>
      <c r="T592" t="s">
        <v>43</v>
      </c>
      <c r="U592" t="s">
        <v>27</v>
      </c>
      <c r="V592" t="s">
        <v>23</v>
      </c>
      <c r="W592" t="s">
        <v>30</v>
      </c>
    </row>
    <row r="593" spans="1:23" x14ac:dyDescent="0.3">
      <c r="A593">
        <v>43</v>
      </c>
      <c r="B593">
        <v>5</v>
      </c>
      <c r="C593">
        <v>3</v>
      </c>
      <c r="D593">
        <v>1</v>
      </c>
      <c r="E593">
        <v>592</v>
      </c>
      <c r="F593">
        <v>3</v>
      </c>
      <c r="G593">
        <v>45220</v>
      </c>
      <c r="H593">
        <v>15</v>
      </c>
      <c r="I593">
        <v>8</v>
      </c>
      <c r="J593">
        <v>1</v>
      </c>
      <c r="K593">
        <v>7</v>
      </c>
      <c r="L593">
        <v>3</v>
      </c>
      <c r="M593">
        <v>4</v>
      </c>
      <c r="N593">
        <v>1</v>
      </c>
      <c r="O593">
        <v>3</v>
      </c>
      <c r="P593" t="s">
        <v>24</v>
      </c>
      <c r="Q593" t="s">
        <v>25</v>
      </c>
      <c r="R593" t="s">
        <v>48</v>
      </c>
      <c r="S593" t="s">
        <v>35</v>
      </c>
      <c r="T593" t="s">
        <v>34</v>
      </c>
      <c r="U593" t="s">
        <v>27</v>
      </c>
      <c r="V593" t="s">
        <v>31</v>
      </c>
      <c r="W593" t="s">
        <v>30</v>
      </c>
    </row>
    <row r="594" spans="1:23" x14ac:dyDescent="0.3">
      <c r="A594">
        <v>32</v>
      </c>
      <c r="B594">
        <v>11</v>
      </c>
      <c r="C594">
        <v>2</v>
      </c>
      <c r="D594">
        <v>1</v>
      </c>
      <c r="E594">
        <v>593</v>
      </c>
      <c r="F594">
        <v>2</v>
      </c>
      <c r="G594">
        <v>44870</v>
      </c>
      <c r="H594">
        <v>11</v>
      </c>
      <c r="I594">
        <v>8</v>
      </c>
      <c r="J594">
        <v>0</v>
      </c>
      <c r="K594">
        <v>1</v>
      </c>
      <c r="L594">
        <v>5</v>
      </c>
      <c r="M594">
        <v>1</v>
      </c>
      <c r="N594">
        <v>0</v>
      </c>
      <c r="O594">
        <v>0</v>
      </c>
      <c r="P594" t="s">
        <v>39</v>
      </c>
      <c r="Q594" t="s">
        <v>33</v>
      </c>
      <c r="R594" t="s">
        <v>36</v>
      </c>
      <c r="S594" t="s">
        <v>44</v>
      </c>
      <c r="T594" t="s">
        <v>34</v>
      </c>
      <c r="U594" t="s">
        <v>27</v>
      </c>
      <c r="V594" t="s">
        <v>23</v>
      </c>
      <c r="W594" t="s">
        <v>30</v>
      </c>
    </row>
    <row r="595" spans="1:23" x14ac:dyDescent="0.3">
      <c r="A595">
        <v>56</v>
      </c>
      <c r="B595">
        <v>3</v>
      </c>
      <c r="C595">
        <v>2</v>
      </c>
      <c r="D595">
        <v>1</v>
      </c>
      <c r="E595">
        <v>594</v>
      </c>
      <c r="F595">
        <v>2</v>
      </c>
      <c r="G595">
        <v>44490</v>
      </c>
      <c r="H595">
        <v>15</v>
      </c>
      <c r="I595">
        <v>8</v>
      </c>
      <c r="J595">
        <v>0</v>
      </c>
      <c r="K595">
        <v>28</v>
      </c>
      <c r="L595">
        <v>3</v>
      </c>
      <c r="M595">
        <v>5</v>
      </c>
      <c r="N595">
        <v>4</v>
      </c>
      <c r="O595">
        <v>2</v>
      </c>
      <c r="P595" t="s">
        <v>24</v>
      </c>
      <c r="Q595" t="s">
        <v>33</v>
      </c>
      <c r="R595" t="s">
        <v>36</v>
      </c>
      <c r="S595" t="s">
        <v>44</v>
      </c>
      <c r="T595" t="s">
        <v>28</v>
      </c>
      <c r="U595" t="s">
        <v>37</v>
      </c>
      <c r="V595" t="s">
        <v>23</v>
      </c>
      <c r="W595" t="s">
        <v>30</v>
      </c>
    </row>
    <row r="596" spans="1:23" x14ac:dyDescent="0.3">
      <c r="A596">
        <v>29</v>
      </c>
      <c r="B596">
        <v>26</v>
      </c>
      <c r="C596">
        <v>1</v>
      </c>
      <c r="D596">
        <v>1</v>
      </c>
      <c r="E596">
        <v>595</v>
      </c>
      <c r="F596">
        <v>1</v>
      </c>
      <c r="G596">
        <v>22180</v>
      </c>
      <c r="H596">
        <v>24</v>
      </c>
      <c r="I596">
        <v>8</v>
      </c>
      <c r="J596">
        <v>1</v>
      </c>
      <c r="K596">
        <v>10</v>
      </c>
      <c r="L596">
        <v>1</v>
      </c>
      <c r="M596">
        <v>10</v>
      </c>
      <c r="N596">
        <v>0</v>
      </c>
      <c r="O596">
        <v>8</v>
      </c>
      <c r="P596" t="s">
        <v>24</v>
      </c>
      <c r="Q596" t="s">
        <v>33</v>
      </c>
      <c r="R596" t="s">
        <v>26</v>
      </c>
      <c r="S596" t="s">
        <v>29</v>
      </c>
      <c r="T596" t="s">
        <v>43</v>
      </c>
      <c r="U596" t="s">
        <v>37</v>
      </c>
      <c r="V596" t="s">
        <v>23</v>
      </c>
      <c r="W596" t="s">
        <v>30</v>
      </c>
    </row>
    <row r="597" spans="1:23" x14ac:dyDescent="0.3">
      <c r="A597">
        <v>19</v>
      </c>
      <c r="B597">
        <v>23</v>
      </c>
      <c r="C597">
        <v>4</v>
      </c>
      <c r="D597">
        <v>1</v>
      </c>
      <c r="E597">
        <v>596</v>
      </c>
      <c r="F597">
        <v>2</v>
      </c>
      <c r="G597">
        <v>191970</v>
      </c>
      <c r="H597">
        <v>12</v>
      </c>
      <c r="I597">
        <v>8</v>
      </c>
      <c r="J597">
        <v>0</v>
      </c>
      <c r="K597">
        <v>1</v>
      </c>
      <c r="L597">
        <v>2</v>
      </c>
      <c r="M597">
        <v>1</v>
      </c>
      <c r="N597">
        <v>0</v>
      </c>
      <c r="O597">
        <v>0</v>
      </c>
      <c r="P597" t="s">
        <v>24</v>
      </c>
      <c r="Q597" t="s">
        <v>33</v>
      </c>
      <c r="R597" t="s">
        <v>26</v>
      </c>
      <c r="S597" t="s">
        <v>35</v>
      </c>
      <c r="T597" t="s">
        <v>43</v>
      </c>
      <c r="U597" t="s">
        <v>37</v>
      </c>
      <c r="V597" t="s">
        <v>23</v>
      </c>
      <c r="W597" t="s">
        <v>30</v>
      </c>
    </row>
    <row r="598" spans="1:23" x14ac:dyDescent="0.3">
      <c r="A598">
        <v>45</v>
      </c>
      <c r="B598">
        <v>22</v>
      </c>
      <c r="C598">
        <v>3</v>
      </c>
      <c r="D598">
        <v>1</v>
      </c>
      <c r="E598">
        <v>597</v>
      </c>
      <c r="F598">
        <v>2</v>
      </c>
      <c r="G598">
        <v>132120</v>
      </c>
      <c r="H598">
        <v>13</v>
      </c>
      <c r="I598">
        <v>8</v>
      </c>
      <c r="J598">
        <v>0</v>
      </c>
      <c r="K598">
        <v>7</v>
      </c>
      <c r="L598">
        <v>4</v>
      </c>
      <c r="M598">
        <v>3</v>
      </c>
      <c r="N598">
        <v>0</v>
      </c>
      <c r="O598">
        <v>2</v>
      </c>
      <c r="P598" t="s">
        <v>24</v>
      </c>
      <c r="Q598" t="s">
        <v>33</v>
      </c>
      <c r="R598" t="s">
        <v>26</v>
      </c>
      <c r="S598" t="s">
        <v>29</v>
      </c>
      <c r="T598" t="s">
        <v>46</v>
      </c>
      <c r="U598" t="s">
        <v>27</v>
      </c>
      <c r="V598" t="s">
        <v>23</v>
      </c>
      <c r="W598" t="s">
        <v>30</v>
      </c>
    </row>
    <row r="599" spans="1:23" x14ac:dyDescent="0.3">
      <c r="A599">
        <v>37</v>
      </c>
      <c r="B599">
        <v>14</v>
      </c>
      <c r="C599">
        <v>4</v>
      </c>
      <c r="D599">
        <v>1</v>
      </c>
      <c r="E599">
        <v>598</v>
      </c>
      <c r="F599">
        <v>3</v>
      </c>
      <c r="G599">
        <v>65770</v>
      </c>
      <c r="H599">
        <v>13</v>
      </c>
      <c r="I599">
        <v>8</v>
      </c>
      <c r="J599">
        <v>0</v>
      </c>
      <c r="K599">
        <v>14</v>
      </c>
      <c r="L599">
        <v>1</v>
      </c>
      <c r="M599">
        <v>14</v>
      </c>
      <c r="N599">
        <v>3</v>
      </c>
      <c r="O599">
        <v>11</v>
      </c>
      <c r="P599" t="s">
        <v>24</v>
      </c>
      <c r="Q599" t="s">
        <v>33</v>
      </c>
      <c r="R599" t="s">
        <v>26</v>
      </c>
      <c r="S599" t="s">
        <v>29</v>
      </c>
      <c r="T599" t="s">
        <v>34</v>
      </c>
      <c r="U599" t="s">
        <v>37</v>
      </c>
      <c r="V599" t="s">
        <v>23</v>
      </c>
      <c r="W599" t="s">
        <v>30</v>
      </c>
    </row>
    <row r="600" spans="1:23" x14ac:dyDescent="0.3">
      <c r="A600">
        <v>20</v>
      </c>
      <c r="B600">
        <v>6</v>
      </c>
      <c r="C600">
        <v>3</v>
      </c>
      <c r="D600">
        <v>1</v>
      </c>
      <c r="E600">
        <v>599</v>
      </c>
      <c r="F600">
        <v>5</v>
      </c>
      <c r="G600">
        <v>83920</v>
      </c>
      <c r="H600">
        <v>17</v>
      </c>
      <c r="I600">
        <v>8</v>
      </c>
      <c r="J600">
        <v>0</v>
      </c>
      <c r="K600">
        <v>2</v>
      </c>
      <c r="L600">
        <v>5</v>
      </c>
      <c r="M600">
        <v>2</v>
      </c>
      <c r="N600">
        <v>1</v>
      </c>
      <c r="O600">
        <v>2</v>
      </c>
      <c r="P600" t="s">
        <v>24</v>
      </c>
      <c r="Q600" t="s">
        <v>33</v>
      </c>
      <c r="R600" t="s">
        <v>41</v>
      </c>
      <c r="S600" t="s">
        <v>35</v>
      </c>
      <c r="T600" t="s">
        <v>42</v>
      </c>
      <c r="U600" t="s">
        <v>37</v>
      </c>
      <c r="V600" t="s">
        <v>23</v>
      </c>
      <c r="W600" t="s">
        <v>30</v>
      </c>
    </row>
    <row r="601" spans="1:23" x14ac:dyDescent="0.3">
      <c r="A601">
        <v>44</v>
      </c>
      <c r="B601">
        <v>6</v>
      </c>
      <c r="C601">
        <v>2</v>
      </c>
      <c r="D601">
        <v>1</v>
      </c>
      <c r="E601">
        <v>600</v>
      </c>
      <c r="F601">
        <v>3</v>
      </c>
      <c r="G601">
        <v>45580</v>
      </c>
      <c r="H601">
        <v>13</v>
      </c>
      <c r="I601">
        <v>8</v>
      </c>
      <c r="J601">
        <v>1</v>
      </c>
      <c r="K601">
        <v>6</v>
      </c>
      <c r="L601">
        <v>2</v>
      </c>
      <c r="M601">
        <v>6</v>
      </c>
      <c r="N601">
        <v>0</v>
      </c>
      <c r="O601">
        <v>2</v>
      </c>
      <c r="P601" t="s">
        <v>24</v>
      </c>
      <c r="Q601" t="s">
        <v>40</v>
      </c>
      <c r="R601" t="s">
        <v>40</v>
      </c>
      <c r="S601" t="s">
        <v>35</v>
      </c>
      <c r="T601" t="s">
        <v>38</v>
      </c>
      <c r="U601" t="s">
        <v>37</v>
      </c>
      <c r="V601" t="s">
        <v>31</v>
      </c>
      <c r="W601" t="s">
        <v>30</v>
      </c>
    </row>
    <row r="602" spans="1:23" x14ac:dyDescent="0.3">
      <c r="A602">
        <v>53</v>
      </c>
      <c r="B602">
        <v>6</v>
      </c>
      <c r="C602">
        <v>4</v>
      </c>
      <c r="D602">
        <v>1</v>
      </c>
      <c r="E602">
        <v>601</v>
      </c>
      <c r="F602">
        <v>1</v>
      </c>
      <c r="G602">
        <v>40310</v>
      </c>
      <c r="H602">
        <v>12</v>
      </c>
      <c r="I602">
        <v>8</v>
      </c>
      <c r="J602">
        <v>1</v>
      </c>
      <c r="K602">
        <v>26</v>
      </c>
      <c r="L602">
        <v>3</v>
      </c>
      <c r="M602">
        <v>7</v>
      </c>
      <c r="N602">
        <v>4</v>
      </c>
      <c r="O602">
        <v>7</v>
      </c>
      <c r="P602" t="s">
        <v>24</v>
      </c>
      <c r="Q602" t="s">
        <v>33</v>
      </c>
      <c r="R602" t="s">
        <v>26</v>
      </c>
      <c r="S602" t="s">
        <v>44</v>
      </c>
      <c r="T602" t="s">
        <v>42</v>
      </c>
      <c r="U602" t="s">
        <v>37</v>
      </c>
      <c r="V602" t="s">
        <v>23</v>
      </c>
      <c r="W602" t="s">
        <v>30</v>
      </c>
    </row>
    <row r="603" spans="1:23" x14ac:dyDescent="0.3">
      <c r="A603">
        <v>29</v>
      </c>
      <c r="B603">
        <v>23</v>
      </c>
      <c r="C603">
        <v>3</v>
      </c>
      <c r="D603">
        <v>1</v>
      </c>
      <c r="E603">
        <v>602</v>
      </c>
      <c r="F603">
        <v>1</v>
      </c>
      <c r="G603">
        <v>79690</v>
      </c>
      <c r="H603">
        <v>14</v>
      </c>
      <c r="I603">
        <v>8</v>
      </c>
      <c r="J603">
        <v>0</v>
      </c>
      <c r="K603">
        <v>6</v>
      </c>
      <c r="L603">
        <v>3</v>
      </c>
      <c r="M603">
        <v>5</v>
      </c>
      <c r="N603">
        <v>1</v>
      </c>
      <c r="O603">
        <v>3</v>
      </c>
      <c r="P603" t="s">
        <v>24</v>
      </c>
      <c r="Q603" t="s">
        <v>33</v>
      </c>
      <c r="R603" t="s">
        <v>41</v>
      </c>
      <c r="S603" t="s">
        <v>29</v>
      </c>
      <c r="T603" t="s">
        <v>38</v>
      </c>
      <c r="U603" t="s">
        <v>37</v>
      </c>
      <c r="V603" t="s">
        <v>23</v>
      </c>
      <c r="W603" t="s">
        <v>30</v>
      </c>
    </row>
    <row r="604" spans="1:23" x14ac:dyDescent="0.3">
      <c r="A604">
        <v>22</v>
      </c>
      <c r="B604">
        <v>22</v>
      </c>
      <c r="C604">
        <v>4</v>
      </c>
      <c r="D604">
        <v>1</v>
      </c>
      <c r="E604">
        <v>603</v>
      </c>
      <c r="F604">
        <v>1</v>
      </c>
      <c r="G604">
        <v>26540</v>
      </c>
      <c r="H604">
        <v>24</v>
      </c>
      <c r="I604">
        <v>8</v>
      </c>
      <c r="J604">
        <v>0</v>
      </c>
      <c r="K604">
        <v>1</v>
      </c>
      <c r="L604">
        <v>5</v>
      </c>
      <c r="M604">
        <v>0</v>
      </c>
      <c r="N604">
        <v>0</v>
      </c>
      <c r="O604">
        <v>0</v>
      </c>
      <c r="P604" t="s">
        <v>32</v>
      </c>
      <c r="Q604" t="s">
        <v>33</v>
      </c>
      <c r="R604" t="s">
        <v>41</v>
      </c>
      <c r="S604" t="s">
        <v>29</v>
      </c>
      <c r="T604" t="s">
        <v>46</v>
      </c>
      <c r="U604" t="s">
        <v>37</v>
      </c>
      <c r="V604" t="s">
        <v>31</v>
      </c>
      <c r="W604" t="s">
        <v>30</v>
      </c>
    </row>
    <row r="605" spans="1:23" x14ac:dyDescent="0.3">
      <c r="A605">
        <v>46</v>
      </c>
      <c r="B605">
        <v>2</v>
      </c>
      <c r="C605">
        <v>3</v>
      </c>
      <c r="D605">
        <v>1</v>
      </c>
      <c r="E605">
        <v>604</v>
      </c>
      <c r="F605">
        <v>2</v>
      </c>
      <c r="G605">
        <v>165550</v>
      </c>
      <c r="H605">
        <v>14</v>
      </c>
      <c r="I605">
        <v>8</v>
      </c>
      <c r="J605">
        <v>2</v>
      </c>
      <c r="K605">
        <v>28</v>
      </c>
      <c r="L605">
        <v>4</v>
      </c>
      <c r="M605">
        <v>26</v>
      </c>
      <c r="N605">
        <v>15</v>
      </c>
      <c r="O605">
        <v>9</v>
      </c>
      <c r="P605" t="s">
        <v>24</v>
      </c>
      <c r="Q605" t="s">
        <v>33</v>
      </c>
      <c r="R605" t="s">
        <v>26</v>
      </c>
      <c r="S605" t="s">
        <v>29</v>
      </c>
      <c r="T605" t="s">
        <v>34</v>
      </c>
      <c r="U605" t="s">
        <v>37</v>
      </c>
      <c r="V605" t="s">
        <v>23</v>
      </c>
      <c r="W605" t="s">
        <v>30</v>
      </c>
    </row>
    <row r="606" spans="1:23" x14ac:dyDescent="0.3">
      <c r="A606">
        <v>44</v>
      </c>
      <c r="B606">
        <v>20</v>
      </c>
      <c r="C606">
        <v>3</v>
      </c>
      <c r="D606">
        <v>1</v>
      </c>
      <c r="E606">
        <v>605</v>
      </c>
      <c r="F606">
        <v>1</v>
      </c>
      <c r="G606">
        <v>45560</v>
      </c>
      <c r="H606">
        <v>13</v>
      </c>
      <c r="I606">
        <v>8</v>
      </c>
      <c r="J606">
        <v>0</v>
      </c>
      <c r="K606">
        <v>6</v>
      </c>
      <c r="L606">
        <v>4</v>
      </c>
      <c r="M606">
        <v>0</v>
      </c>
      <c r="N606">
        <v>0</v>
      </c>
      <c r="O606">
        <v>0</v>
      </c>
      <c r="P606" t="s">
        <v>39</v>
      </c>
      <c r="Q606" t="s">
        <v>33</v>
      </c>
      <c r="R606" t="s">
        <v>26</v>
      </c>
      <c r="S606" t="s">
        <v>35</v>
      </c>
      <c r="T606" t="s">
        <v>46</v>
      </c>
      <c r="U606" t="s">
        <v>37</v>
      </c>
      <c r="V606" t="s">
        <v>23</v>
      </c>
      <c r="W606" t="s">
        <v>30</v>
      </c>
    </row>
    <row r="607" spans="1:23" x14ac:dyDescent="0.3">
      <c r="A607">
        <v>33</v>
      </c>
      <c r="B607">
        <v>28</v>
      </c>
      <c r="C607">
        <v>4</v>
      </c>
      <c r="D607">
        <v>1</v>
      </c>
      <c r="E607">
        <v>606</v>
      </c>
      <c r="F607">
        <v>1</v>
      </c>
      <c r="G607">
        <v>60910</v>
      </c>
      <c r="H607">
        <v>15</v>
      </c>
      <c r="I607">
        <v>8</v>
      </c>
      <c r="J607">
        <v>0</v>
      </c>
      <c r="K607">
        <v>5</v>
      </c>
      <c r="L607">
        <v>6</v>
      </c>
      <c r="M607">
        <v>5</v>
      </c>
      <c r="N607">
        <v>1</v>
      </c>
      <c r="O607">
        <v>4</v>
      </c>
      <c r="P607" t="s">
        <v>24</v>
      </c>
      <c r="Q607" t="s">
        <v>33</v>
      </c>
      <c r="R607" t="s">
        <v>26</v>
      </c>
      <c r="S607" t="s">
        <v>29</v>
      </c>
      <c r="T607" t="s">
        <v>47</v>
      </c>
      <c r="U607" t="s">
        <v>27</v>
      </c>
      <c r="V607" t="s">
        <v>23</v>
      </c>
      <c r="W607" t="s">
        <v>30</v>
      </c>
    </row>
    <row r="608" spans="1:23" x14ac:dyDescent="0.3">
      <c r="A608">
        <v>41</v>
      </c>
      <c r="B608">
        <v>12</v>
      </c>
      <c r="C608">
        <v>3</v>
      </c>
      <c r="D608">
        <v>1</v>
      </c>
      <c r="E608">
        <v>607</v>
      </c>
      <c r="F608">
        <v>2</v>
      </c>
      <c r="G608">
        <v>195660</v>
      </c>
      <c r="H608">
        <v>16</v>
      </c>
      <c r="I608">
        <v>8</v>
      </c>
      <c r="J608">
        <v>0</v>
      </c>
      <c r="K608">
        <v>5</v>
      </c>
      <c r="L608">
        <v>2</v>
      </c>
      <c r="M608">
        <v>1</v>
      </c>
      <c r="N608">
        <v>0</v>
      </c>
      <c r="O608">
        <v>0</v>
      </c>
      <c r="P608" t="s">
        <v>39</v>
      </c>
      <c r="Q608" t="s">
        <v>33</v>
      </c>
      <c r="R608" t="s">
        <v>26</v>
      </c>
      <c r="S608" t="s">
        <v>44</v>
      </c>
      <c r="T608" t="s">
        <v>46</v>
      </c>
      <c r="U608" t="s">
        <v>37</v>
      </c>
      <c r="V608" t="s">
        <v>31</v>
      </c>
      <c r="W608" t="s">
        <v>30</v>
      </c>
    </row>
    <row r="609" spans="1:23" x14ac:dyDescent="0.3">
      <c r="A609">
        <v>30</v>
      </c>
      <c r="B609">
        <v>20</v>
      </c>
      <c r="C609">
        <v>3</v>
      </c>
      <c r="D609">
        <v>1</v>
      </c>
      <c r="E609">
        <v>608</v>
      </c>
      <c r="F609">
        <v>3</v>
      </c>
      <c r="G609">
        <v>48100</v>
      </c>
      <c r="H609">
        <v>18</v>
      </c>
      <c r="I609">
        <v>8</v>
      </c>
      <c r="J609">
        <v>0</v>
      </c>
      <c r="K609">
        <v>8</v>
      </c>
      <c r="L609">
        <v>3</v>
      </c>
      <c r="M609">
        <v>4</v>
      </c>
      <c r="N609">
        <v>0</v>
      </c>
      <c r="O609">
        <v>3</v>
      </c>
      <c r="P609" t="s">
        <v>24</v>
      </c>
      <c r="Q609" t="s">
        <v>25</v>
      </c>
      <c r="R609" t="s">
        <v>48</v>
      </c>
      <c r="S609" t="s">
        <v>44</v>
      </c>
      <c r="T609" t="s">
        <v>38</v>
      </c>
      <c r="U609" t="s">
        <v>37</v>
      </c>
      <c r="V609" t="s">
        <v>23</v>
      </c>
      <c r="W609" t="s">
        <v>30</v>
      </c>
    </row>
    <row r="610" spans="1:23" x14ac:dyDescent="0.3">
      <c r="A610">
        <v>40</v>
      </c>
      <c r="B610">
        <v>9</v>
      </c>
      <c r="C610">
        <v>3</v>
      </c>
      <c r="D610">
        <v>1</v>
      </c>
      <c r="E610">
        <v>609</v>
      </c>
      <c r="F610">
        <v>1</v>
      </c>
      <c r="G610">
        <v>45230</v>
      </c>
      <c r="H610">
        <v>16</v>
      </c>
      <c r="I610">
        <v>8</v>
      </c>
      <c r="J610">
        <v>1</v>
      </c>
      <c r="K610">
        <v>5</v>
      </c>
      <c r="L610">
        <v>5</v>
      </c>
      <c r="M610">
        <v>0</v>
      </c>
      <c r="N610">
        <v>0</v>
      </c>
      <c r="O610">
        <v>0</v>
      </c>
      <c r="P610" t="s">
        <v>32</v>
      </c>
      <c r="Q610" t="s">
        <v>25</v>
      </c>
      <c r="R610" t="s">
        <v>41</v>
      </c>
      <c r="S610" t="s">
        <v>29</v>
      </c>
      <c r="T610" t="s">
        <v>45</v>
      </c>
      <c r="U610" t="s">
        <v>37</v>
      </c>
      <c r="V610" t="s">
        <v>23</v>
      </c>
      <c r="W610" t="s">
        <v>30</v>
      </c>
    </row>
    <row r="611" spans="1:23" x14ac:dyDescent="0.3">
      <c r="A611">
        <v>50</v>
      </c>
      <c r="B611">
        <v>25</v>
      </c>
      <c r="C611">
        <v>4</v>
      </c>
      <c r="D611">
        <v>1</v>
      </c>
      <c r="E611">
        <v>610</v>
      </c>
      <c r="F611">
        <v>2</v>
      </c>
      <c r="G611">
        <v>32020</v>
      </c>
      <c r="H611">
        <v>24</v>
      </c>
      <c r="I611">
        <v>8</v>
      </c>
      <c r="J611">
        <v>1</v>
      </c>
      <c r="K611">
        <v>32</v>
      </c>
      <c r="L611">
        <v>2</v>
      </c>
      <c r="M611">
        <v>2</v>
      </c>
      <c r="N611">
        <v>2</v>
      </c>
      <c r="O611">
        <v>2</v>
      </c>
      <c r="P611" t="s">
        <v>32</v>
      </c>
      <c r="Q611" t="s">
        <v>33</v>
      </c>
      <c r="R611" t="s">
        <v>26</v>
      </c>
      <c r="S611" t="s">
        <v>29</v>
      </c>
      <c r="T611" t="s">
        <v>28</v>
      </c>
      <c r="U611" t="s">
        <v>27</v>
      </c>
      <c r="V611" t="s">
        <v>23</v>
      </c>
      <c r="W611" t="s">
        <v>30</v>
      </c>
    </row>
    <row r="612" spans="1:23" x14ac:dyDescent="0.3">
      <c r="A612">
        <v>28</v>
      </c>
      <c r="B612">
        <v>6</v>
      </c>
      <c r="C612">
        <v>3</v>
      </c>
      <c r="D612">
        <v>1</v>
      </c>
      <c r="E612">
        <v>611</v>
      </c>
      <c r="F612">
        <v>2</v>
      </c>
      <c r="G612">
        <v>23510</v>
      </c>
      <c r="H612">
        <v>16</v>
      </c>
      <c r="I612">
        <v>8</v>
      </c>
      <c r="J612">
        <v>0</v>
      </c>
      <c r="K612">
        <v>6</v>
      </c>
      <c r="L612">
        <v>4</v>
      </c>
      <c r="M612">
        <v>6</v>
      </c>
      <c r="N612">
        <v>3</v>
      </c>
      <c r="O612">
        <v>3</v>
      </c>
      <c r="P612" t="s">
        <v>24</v>
      </c>
      <c r="Q612" t="s">
        <v>33</v>
      </c>
      <c r="R612" t="s">
        <v>49</v>
      </c>
      <c r="S612" t="s">
        <v>29</v>
      </c>
      <c r="T612" t="s">
        <v>34</v>
      </c>
      <c r="U612" t="s">
        <v>37</v>
      </c>
      <c r="V612" t="s">
        <v>23</v>
      </c>
      <c r="W612" t="s">
        <v>30</v>
      </c>
    </row>
    <row r="613" spans="1:23" x14ac:dyDescent="0.3">
      <c r="A613">
        <v>46</v>
      </c>
      <c r="B613">
        <v>8</v>
      </c>
      <c r="C613">
        <v>4</v>
      </c>
      <c r="D613">
        <v>1</v>
      </c>
      <c r="E613">
        <v>612</v>
      </c>
      <c r="F613">
        <v>3</v>
      </c>
      <c r="G613">
        <v>17020</v>
      </c>
      <c r="H613">
        <v>21</v>
      </c>
      <c r="I613">
        <v>8</v>
      </c>
      <c r="J613">
        <v>0</v>
      </c>
      <c r="K613">
        <v>25</v>
      </c>
      <c r="L613">
        <v>2</v>
      </c>
      <c r="M613">
        <v>4</v>
      </c>
      <c r="N613">
        <v>0</v>
      </c>
      <c r="O613">
        <v>3</v>
      </c>
      <c r="P613" t="s">
        <v>24</v>
      </c>
      <c r="Q613" t="s">
        <v>33</v>
      </c>
      <c r="R613" t="s">
        <v>36</v>
      </c>
      <c r="S613" t="s">
        <v>29</v>
      </c>
      <c r="T613" t="s">
        <v>47</v>
      </c>
      <c r="U613" t="s">
        <v>37</v>
      </c>
      <c r="V613" t="s">
        <v>23</v>
      </c>
      <c r="W613" t="s">
        <v>30</v>
      </c>
    </row>
    <row r="614" spans="1:23" x14ac:dyDescent="0.3">
      <c r="A614">
        <v>35</v>
      </c>
      <c r="B614">
        <v>4</v>
      </c>
      <c r="C614">
        <v>4</v>
      </c>
      <c r="D614">
        <v>1</v>
      </c>
      <c r="E614">
        <v>613</v>
      </c>
      <c r="F614">
        <v>1</v>
      </c>
      <c r="G614">
        <v>180410</v>
      </c>
      <c r="H614">
        <v>20</v>
      </c>
      <c r="I614">
        <v>8</v>
      </c>
      <c r="J614">
        <v>1</v>
      </c>
      <c r="K614">
        <v>15</v>
      </c>
      <c r="L614">
        <v>3</v>
      </c>
      <c r="M614">
        <v>7</v>
      </c>
      <c r="N614">
        <v>1</v>
      </c>
      <c r="O614">
        <v>7</v>
      </c>
      <c r="P614" t="s">
        <v>24</v>
      </c>
      <c r="Q614" t="s">
        <v>25</v>
      </c>
      <c r="R614" t="s">
        <v>48</v>
      </c>
      <c r="S614" t="s">
        <v>29</v>
      </c>
      <c r="T614" t="s">
        <v>43</v>
      </c>
      <c r="U614" t="s">
        <v>37</v>
      </c>
      <c r="V614" t="s">
        <v>23</v>
      </c>
      <c r="W614" t="s">
        <v>30</v>
      </c>
    </row>
    <row r="615" spans="1:23" x14ac:dyDescent="0.3">
      <c r="A615">
        <v>24</v>
      </c>
      <c r="B615">
        <v>28</v>
      </c>
      <c r="C615">
        <v>4</v>
      </c>
      <c r="D615">
        <v>1</v>
      </c>
      <c r="E615">
        <v>614</v>
      </c>
      <c r="F615">
        <v>3</v>
      </c>
      <c r="G615">
        <v>28860</v>
      </c>
      <c r="H615">
        <v>19</v>
      </c>
      <c r="I615">
        <v>8</v>
      </c>
      <c r="J615">
        <v>1</v>
      </c>
      <c r="K615">
        <v>1</v>
      </c>
      <c r="L615">
        <v>5</v>
      </c>
      <c r="M615">
        <v>1</v>
      </c>
      <c r="N615">
        <v>0</v>
      </c>
      <c r="O615">
        <v>0</v>
      </c>
      <c r="P615" t="s">
        <v>24</v>
      </c>
      <c r="Q615" t="s">
        <v>40</v>
      </c>
      <c r="R615" t="s">
        <v>40</v>
      </c>
      <c r="S615" t="s">
        <v>29</v>
      </c>
      <c r="T615" t="s">
        <v>45</v>
      </c>
      <c r="U615" t="s">
        <v>37</v>
      </c>
      <c r="V615" t="s">
        <v>31</v>
      </c>
      <c r="W615" t="s">
        <v>30</v>
      </c>
    </row>
    <row r="616" spans="1:23" x14ac:dyDescent="0.3">
      <c r="A616">
        <v>33</v>
      </c>
      <c r="B616">
        <v>9</v>
      </c>
      <c r="C616">
        <v>2</v>
      </c>
      <c r="D616">
        <v>1</v>
      </c>
      <c r="E616">
        <v>615</v>
      </c>
      <c r="F616">
        <v>1</v>
      </c>
      <c r="G616">
        <v>20970</v>
      </c>
      <c r="H616">
        <v>14</v>
      </c>
      <c r="I616">
        <v>8</v>
      </c>
      <c r="J616">
        <v>2</v>
      </c>
      <c r="K616">
        <v>10</v>
      </c>
      <c r="L616">
        <v>5</v>
      </c>
      <c r="M616">
        <v>10</v>
      </c>
      <c r="N616">
        <v>0</v>
      </c>
      <c r="O616">
        <v>1</v>
      </c>
      <c r="P616" t="s">
        <v>32</v>
      </c>
      <c r="Q616" t="s">
        <v>33</v>
      </c>
      <c r="R616" t="s">
        <v>41</v>
      </c>
      <c r="S616" t="s">
        <v>29</v>
      </c>
      <c r="T616" t="s">
        <v>38</v>
      </c>
      <c r="U616" t="s">
        <v>27</v>
      </c>
      <c r="V616" t="s">
        <v>23</v>
      </c>
      <c r="W616" t="s">
        <v>30</v>
      </c>
    </row>
    <row r="617" spans="1:23" x14ac:dyDescent="0.3">
      <c r="A617">
        <v>36</v>
      </c>
      <c r="B617">
        <v>9</v>
      </c>
      <c r="C617">
        <v>2</v>
      </c>
      <c r="D617">
        <v>1</v>
      </c>
      <c r="E617">
        <v>616</v>
      </c>
      <c r="F617">
        <v>2</v>
      </c>
      <c r="G617">
        <v>119350</v>
      </c>
      <c r="H617">
        <v>11</v>
      </c>
      <c r="I617">
        <v>8</v>
      </c>
      <c r="J617">
        <v>3</v>
      </c>
      <c r="K617">
        <v>7</v>
      </c>
      <c r="L617">
        <v>6</v>
      </c>
      <c r="M617">
        <v>7</v>
      </c>
      <c r="N617">
        <v>1</v>
      </c>
      <c r="O617">
        <v>7</v>
      </c>
      <c r="P617" t="s">
        <v>24</v>
      </c>
      <c r="Q617" t="s">
        <v>33</v>
      </c>
      <c r="R617" t="s">
        <v>41</v>
      </c>
      <c r="S617" t="s">
        <v>44</v>
      </c>
      <c r="T617" t="s">
        <v>38</v>
      </c>
      <c r="U617" t="s">
        <v>37</v>
      </c>
      <c r="V617" t="s">
        <v>23</v>
      </c>
      <c r="W617" t="s">
        <v>30</v>
      </c>
    </row>
    <row r="618" spans="1:23" x14ac:dyDescent="0.3">
      <c r="A618">
        <v>30</v>
      </c>
      <c r="B618">
        <v>29</v>
      </c>
      <c r="C618">
        <v>3</v>
      </c>
      <c r="D618">
        <v>1</v>
      </c>
      <c r="E618">
        <v>617</v>
      </c>
      <c r="F618">
        <v>1</v>
      </c>
      <c r="G618">
        <v>25460</v>
      </c>
      <c r="H618">
        <v>14</v>
      </c>
      <c r="I618">
        <v>8</v>
      </c>
      <c r="J618">
        <v>1</v>
      </c>
      <c r="K618">
        <v>10</v>
      </c>
      <c r="L618">
        <v>2</v>
      </c>
      <c r="M618">
        <v>10</v>
      </c>
      <c r="N618">
        <v>8</v>
      </c>
      <c r="O618">
        <v>9</v>
      </c>
      <c r="P618" t="s">
        <v>24</v>
      </c>
      <c r="Q618" t="s">
        <v>25</v>
      </c>
      <c r="R618" t="s">
        <v>48</v>
      </c>
      <c r="S618" t="s">
        <v>44</v>
      </c>
      <c r="T618" t="s">
        <v>38</v>
      </c>
      <c r="U618" t="s">
        <v>37</v>
      </c>
      <c r="V618" t="s">
        <v>23</v>
      </c>
      <c r="W618" t="s">
        <v>30</v>
      </c>
    </row>
    <row r="619" spans="1:23" x14ac:dyDescent="0.3">
      <c r="A619">
        <v>44</v>
      </c>
      <c r="B619">
        <v>3</v>
      </c>
      <c r="C619">
        <v>4</v>
      </c>
      <c r="D619">
        <v>1</v>
      </c>
      <c r="E619">
        <v>618</v>
      </c>
      <c r="F619">
        <v>2</v>
      </c>
      <c r="G619">
        <v>25640</v>
      </c>
      <c r="H619">
        <v>12</v>
      </c>
      <c r="I619">
        <v>8</v>
      </c>
      <c r="J619">
        <v>3</v>
      </c>
      <c r="K619">
        <v>20</v>
      </c>
      <c r="L619">
        <v>3</v>
      </c>
      <c r="M619">
        <v>20</v>
      </c>
      <c r="N619">
        <v>13</v>
      </c>
      <c r="O619">
        <v>17</v>
      </c>
      <c r="P619" t="s">
        <v>24</v>
      </c>
      <c r="Q619" t="s">
        <v>33</v>
      </c>
      <c r="R619" t="s">
        <v>41</v>
      </c>
      <c r="S619" t="s">
        <v>35</v>
      </c>
      <c r="T619" t="s">
        <v>34</v>
      </c>
      <c r="U619" t="s">
        <v>37</v>
      </c>
      <c r="V619" t="s">
        <v>23</v>
      </c>
      <c r="W619" t="s">
        <v>30</v>
      </c>
    </row>
    <row r="620" spans="1:23" x14ac:dyDescent="0.3">
      <c r="A620">
        <v>20</v>
      </c>
      <c r="B620">
        <v>18</v>
      </c>
      <c r="C620">
        <v>4</v>
      </c>
      <c r="D620">
        <v>1</v>
      </c>
      <c r="E620">
        <v>619</v>
      </c>
      <c r="F620">
        <v>1</v>
      </c>
      <c r="G620">
        <v>84120</v>
      </c>
      <c r="H620">
        <v>13</v>
      </c>
      <c r="I620">
        <v>8</v>
      </c>
      <c r="J620">
        <v>0</v>
      </c>
      <c r="K620">
        <v>2</v>
      </c>
      <c r="L620">
        <v>2</v>
      </c>
      <c r="M620">
        <v>2</v>
      </c>
      <c r="N620">
        <v>2</v>
      </c>
      <c r="O620">
        <v>2</v>
      </c>
      <c r="P620" t="s">
        <v>24</v>
      </c>
      <c r="Q620" t="s">
        <v>33</v>
      </c>
      <c r="R620" t="s">
        <v>41</v>
      </c>
      <c r="S620" t="s">
        <v>35</v>
      </c>
      <c r="T620" t="s">
        <v>40</v>
      </c>
      <c r="U620" t="s">
        <v>37</v>
      </c>
      <c r="V620" t="s">
        <v>23</v>
      </c>
      <c r="W620" t="s">
        <v>30</v>
      </c>
    </row>
    <row r="621" spans="1:23" x14ac:dyDescent="0.3">
      <c r="A621">
        <v>46</v>
      </c>
      <c r="B621">
        <v>9</v>
      </c>
      <c r="C621">
        <v>1</v>
      </c>
      <c r="D621">
        <v>1</v>
      </c>
      <c r="E621">
        <v>620</v>
      </c>
      <c r="F621">
        <v>1</v>
      </c>
      <c r="G621">
        <v>141180</v>
      </c>
      <c r="H621">
        <v>22</v>
      </c>
      <c r="I621">
        <v>8</v>
      </c>
      <c r="J621">
        <v>0</v>
      </c>
      <c r="K621">
        <v>12</v>
      </c>
      <c r="L621">
        <v>3</v>
      </c>
      <c r="M621">
        <v>6</v>
      </c>
      <c r="N621">
        <v>1</v>
      </c>
      <c r="O621">
        <v>4</v>
      </c>
      <c r="P621" t="s">
        <v>24</v>
      </c>
      <c r="Q621" t="s">
        <v>25</v>
      </c>
      <c r="R621" t="s">
        <v>41</v>
      </c>
      <c r="S621" t="s">
        <v>44</v>
      </c>
      <c r="T621" t="s">
        <v>38</v>
      </c>
      <c r="U621" t="s">
        <v>27</v>
      </c>
      <c r="V621" t="s">
        <v>23</v>
      </c>
      <c r="W621" t="s">
        <v>30</v>
      </c>
    </row>
    <row r="622" spans="1:23" x14ac:dyDescent="0.3">
      <c r="A622">
        <v>42</v>
      </c>
      <c r="B622">
        <v>5</v>
      </c>
      <c r="C622">
        <v>4</v>
      </c>
      <c r="D622">
        <v>1</v>
      </c>
      <c r="E622">
        <v>621</v>
      </c>
      <c r="F622">
        <v>5</v>
      </c>
      <c r="G622">
        <v>170460</v>
      </c>
      <c r="H622">
        <v>11</v>
      </c>
      <c r="I622">
        <v>8</v>
      </c>
      <c r="J622">
        <v>0</v>
      </c>
      <c r="K622">
        <v>10</v>
      </c>
      <c r="L622">
        <v>3</v>
      </c>
      <c r="M622">
        <v>4</v>
      </c>
      <c r="N622">
        <v>0</v>
      </c>
      <c r="O622">
        <v>3</v>
      </c>
      <c r="P622" t="s">
        <v>39</v>
      </c>
      <c r="Q622" t="s">
        <v>33</v>
      </c>
      <c r="R622" t="s">
        <v>41</v>
      </c>
      <c r="S622" t="s">
        <v>29</v>
      </c>
      <c r="T622" t="s">
        <v>38</v>
      </c>
      <c r="U622" t="s">
        <v>37</v>
      </c>
      <c r="V622" t="s">
        <v>23</v>
      </c>
      <c r="W622" t="s">
        <v>30</v>
      </c>
    </row>
    <row r="623" spans="1:23" x14ac:dyDescent="0.3">
      <c r="A623">
        <v>60</v>
      </c>
      <c r="B623">
        <v>2</v>
      </c>
      <c r="C623">
        <v>2</v>
      </c>
      <c r="D623">
        <v>1</v>
      </c>
      <c r="E623">
        <v>622</v>
      </c>
      <c r="F623">
        <v>2</v>
      </c>
      <c r="G623">
        <v>25640</v>
      </c>
      <c r="H623">
        <v>14</v>
      </c>
      <c r="I623">
        <v>8</v>
      </c>
      <c r="J623">
        <v>1</v>
      </c>
      <c r="K623">
        <v>12</v>
      </c>
      <c r="L623">
        <v>3</v>
      </c>
      <c r="M623">
        <v>11</v>
      </c>
      <c r="N623">
        <v>1</v>
      </c>
      <c r="O623">
        <v>9</v>
      </c>
      <c r="P623" t="s">
        <v>24</v>
      </c>
      <c r="Q623" t="s">
        <v>25</v>
      </c>
      <c r="R623" t="s">
        <v>26</v>
      </c>
      <c r="S623" t="s">
        <v>44</v>
      </c>
      <c r="T623" t="s">
        <v>38</v>
      </c>
      <c r="U623" t="s">
        <v>37</v>
      </c>
      <c r="V623" t="s">
        <v>23</v>
      </c>
      <c r="W623" t="s">
        <v>30</v>
      </c>
    </row>
    <row r="624" spans="1:23" x14ac:dyDescent="0.3">
      <c r="A624">
        <v>32</v>
      </c>
      <c r="B624">
        <v>10</v>
      </c>
      <c r="C624">
        <v>3</v>
      </c>
      <c r="D624">
        <v>1</v>
      </c>
      <c r="E624">
        <v>623</v>
      </c>
      <c r="F624">
        <v>1</v>
      </c>
      <c r="G624">
        <v>102660</v>
      </c>
      <c r="H624">
        <v>11</v>
      </c>
      <c r="I624">
        <v>8</v>
      </c>
      <c r="J624">
        <v>0</v>
      </c>
      <c r="K624">
        <v>2</v>
      </c>
      <c r="L624">
        <v>3</v>
      </c>
      <c r="M624">
        <v>2</v>
      </c>
      <c r="N624">
        <v>2</v>
      </c>
      <c r="O624">
        <v>2</v>
      </c>
      <c r="P624" t="s">
        <v>32</v>
      </c>
      <c r="Q624" t="s">
        <v>25</v>
      </c>
      <c r="R624" t="s">
        <v>26</v>
      </c>
      <c r="S624" t="s">
        <v>29</v>
      </c>
      <c r="T624" t="s">
        <v>38</v>
      </c>
      <c r="U624" t="s">
        <v>27</v>
      </c>
      <c r="V624" t="s">
        <v>23</v>
      </c>
      <c r="W624" t="s">
        <v>30</v>
      </c>
    </row>
    <row r="625" spans="1:23" x14ac:dyDescent="0.3">
      <c r="A625">
        <v>32</v>
      </c>
      <c r="B625">
        <v>9</v>
      </c>
      <c r="C625">
        <v>3</v>
      </c>
      <c r="D625">
        <v>1</v>
      </c>
      <c r="E625">
        <v>624</v>
      </c>
      <c r="F625">
        <v>2</v>
      </c>
      <c r="G625">
        <v>50700</v>
      </c>
      <c r="H625">
        <v>12</v>
      </c>
      <c r="I625">
        <v>8</v>
      </c>
      <c r="J625">
        <v>1</v>
      </c>
      <c r="K625">
        <v>10</v>
      </c>
      <c r="L625">
        <v>6</v>
      </c>
      <c r="M625">
        <v>8</v>
      </c>
      <c r="N625">
        <v>0</v>
      </c>
      <c r="O625">
        <v>7</v>
      </c>
      <c r="P625" t="s">
        <v>32</v>
      </c>
      <c r="Q625" t="s">
        <v>33</v>
      </c>
      <c r="R625" t="s">
        <v>26</v>
      </c>
      <c r="S625" t="s">
        <v>35</v>
      </c>
      <c r="T625" t="s">
        <v>34</v>
      </c>
      <c r="U625" t="s">
        <v>27</v>
      </c>
      <c r="V625" t="s">
        <v>23</v>
      </c>
      <c r="W625" t="s">
        <v>30</v>
      </c>
    </row>
    <row r="626" spans="1:23" x14ac:dyDescent="0.3">
      <c r="A626">
        <v>36</v>
      </c>
      <c r="B626">
        <v>3</v>
      </c>
      <c r="C626">
        <v>2</v>
      </c>
      <c r="D626">
        <v>1</v>
      </c>
      <c r="E626">
        <v>625</v>
      </c>
      <c r="F626">
        <v>4</v>
      </c>
      <c r="G626">
        <v>178610</v>
      </c>
      <c r="H626">
        <v>18</v>
      </c>
      <c r="I626">
        <v>8</v>
      </c>
      <c r="J626">
        <v>0</v>
      </c>
      <c r="K626">
        <v>17</v>
      </c>
      <c r="L626">
        <v>2</v>
      </c>
      <c r="M626">
        <v>7</v>
      </c>
      <c r="N626">
        <v>7</v>
      </c>
      <c r="O626">
        <v>7</v>
      </c>
      <c r="P626" t="s">
        <v>24</v>
      </c>
      <c r="Q626" t="s">
        <v>25</v>
      </c>
      <c r="R626" t="s">
        <v>48</v>
      </c>
      <c r="S626" t="s">
        <v>44</v>
      </c>
      <c r="T626" t="s">
        <v>28</v>
      </c>
      <c r="U626" t="s">
        <v>37</v>
      </c>
      <c r="V626" t="s">
        <v>23</v>
      </c>
      <c r="W626" t="s">
        <v>30</v>
      </c>
    </row>
    <row r="627" spans="1:23" x14ac:dyDescent="0.3">
      <c r="A627">
        <v>33</v>
      </c>
      <c r="B627">
        <v>26</v>
      </c>
      <c r="C627">
        <v>2</v>
      </c>
      <c r="D627">
        <v>1</v>
      </c>
      <c r="E627">
        <v>626</v>
      </c>
      <c r="F627">
        <v>1</v>
      </c>
      <c r="G627">
        <v>42300</v>
      </c>
      <c r="H627">
        <v>12</v>
      </c>
      <c r="I627">
        <v>8</v>
      </c>
      <c r="J627">
        <v>0</v>
      </c>
      <c r="K627">
        <v>15</v>
      </c>
      <c r="L627">
        <v>0</v>
      </c>
      <c r="M627">
        <v>14</v>
      </c>
      <c r="N627">
        <v>4</v>
      </c>
      <c r="O627">
        <v>10</v>
      </c>
      <c r="P627" t="s">
        <v>24</v>
      </c>
      <c r="Q627" t="s">
        <v>25</v>
      </c>
      <c r="R627" t="s">
        <v>48</v>
      </c>
      <c r="S627" t="s">
        <v>29</v>
      </c>
      <c r="T627" t="s">
        <v>34</v>
      </c>
      <c r="U627" t="s">
        <v>37</v>
      </c>
      <c r="V627" t="s">
        <v>23</v>
      </c>
      <c r="W627" t="s">
        <v>30</v>
      </c>
    </row>
    <row r="628" spans="1:23" x14ac:dyDescent="0.3">
      <c r="A628">
        <v>40</v>
      </c>
      <c r="B628">
        <v>1</v>
      </c>
      <c r="C628">
        <v>3</v>
      </c>
      <c r="D628">
        <v>1</v>
      </c>
      <c r="E628">
        <v>627</v>
      </c>
      <c r="F628">
        <v>2</v>
      </c>
      <c r="G628">
        <v>37800</v>
      </c>
      <c r="H628">
        <v>12</v>
      </c>
      <c r="I628">
        <v>8</v>
      </c>
      <c r="J628">
        <v>0</v>
      </c>
      <c r="K628">
        <v>7</v>
      </c>
      <c r="L628">
        <v>2</v>
      </c>
      <c r="M628">
        <v>5</v>
      </c>
      <c r="N628">
        <v>1</v>
      </c>
      <c r="O628">
        <v>3</v>
      </c>
      <c r="P628" t="s">
        <v>24</v>
      </c>
      <c r="Q628" t="s">
        <v>33</v>
      </c>
      <c r="R628" t="s">
        <v>41</v>
      </c>
      <c r="S628" t="s">
        <v>44</v>
      </c>
      <c r="T628" t="s">
        <v>34</v>
      </c>
      <c r="U628" t="s">
        <v>27</v>
      </c>
      <c r="V628" t="s">
        <v>23</v>
      </c>
      <c r="W628" t="s">
        <v>30</v>
      </c>
    </row>
    <row r="629" spans="1:23" x14ac:dyDescent="0.3">
      <c r="A629">
        <v>25</v>
      </c>
      <c r="B629">
        <v>6</v>
      </c>
      <c r="C629">
        <v>2</v>
      </c>
      <c r="D629">
        <v>1</v>
      </c>
      <c r="E629">
        <v>628</v>
      </c>
      <c r="F629">
        <v>1</v>
      </c>
      <c r="G629">
        <v>27680</v>
      </c>
      <c r="H629">
        <v>22</v>
      </c>
      <c r="I629">
        <v>8</v>
      </c>
      <c r="J629">
        <v>1</v>
      </c>
      <c r="K629">
        <v>5</v>
      </c>
      <c r="L629">
        <v>0</v>
      </c>
      <c r="M629">
        <v>4</v>
      </c>
      <c r="N629">
        <v>1</v>
      </c>
      <c r="O629">
        <v>1</v>
      </c>
      <c r="P629" t="s">
        <v>24</v>
      </c>
      <c r="Q629" t="s">
        <v>33</v>
      </c>
      <c r="R629" t="s">
        <v>41</v>
      </c>
      <c r="S629" t="s">
        <v>35</v>
      </c>
      <c r="T629" t="s">
        <v>43</v>
      </c>
      <c r="U629" t="s">
        <v>27</v>
      </c>
      <c r="V629" t="s">
        <v>23</v>
      </c>
      <c r="W629" t="s">
        <v>30</v>
      </c>
    </row>
    <row r="630" spans="1:23" x14ac:dyDescent="0.3">
      <c r="A630">
        <v>30</v>
      </c>
      <c r="B630">
        <v>9</v>
      </c>
      <c r="C630">
        <v>3</v>
      </c>
      <c r="D630">
        <v>1</v>
      </c>
      <c r="E630">
        <v>629</v>
      </c>
      <c r="F630">
        <v>1</v>
      </c>
      <c r="G630">
        <v>90710</v>
      </c>
      <c r="H630">
        <v>19</v>
      </c>
      <c r="I630">
        <v>8</v>
      </c>
      <c r="J630">
        <v>1</v>
      </c>
      <c r="K630">
        <v>12</v>
      </c>
      <c r="L630">
        <v>2</v>
      </c>
      <c r="M630">
        <v>11</v>
      </c>
      <c r="N630">
        <v>5</v>
      </c>
      <c r="O630">
        <v>7</v>
      </c>
      <c r="P630" t="s">
        <v>24</v>
      </c>
      <c r="Q630" t="s">
        <v>25</v>
      </c>
      <c r="R630" t="s">
        <v>48</v>
      </c>
      <c r="S630" t="s">
        <v>29</v>
      </c>
      <c r="T630" t="s">
        <v>34</v>
      </c>
      <c r="U630" t="s">
        <v>27</v>
      </c>
      <c r="V630" t="s">
        <v>23</v>
      </c>
      <c r="W630" t="s">
        <v>30</v>
      </c>
    </row>
    <row r="631" spans="1:23" x14ac:dyDescent="0.3">
      <c r="A631">
        <v>42</v>
      </c>
      <c r="B631">
        <v>8</v>
      </c>
      <c r="C631">
        <v>2</v>
      </c>
      <c r="D631">
        <v>1</v>
      </c>
      <c r="E631">
        <v>630</v>
      </c>
      <c r="F631">
        <v>1</v>
      </c>
      <c r="G631">
        <v>106480</v>
      </c>
      <c r="H631">
        <v>13</v>
      </c>
      <c r="I631">
        <v>8</v>
      </c>
      <c r="J631">
        <v>1</v>
      </c>
      <c r="K631">
        <v>20</v>
      </c>
      <c r="L631">
        <v>1</v>
      </c>
      <c r="M631">
        <v>1</v>
      </c>
      <c r="N631">
        <v>0</v>
      </c>
      <c r="O631">
        <v>0</v>
      </c>
      <c r="P631" t="s">
        <v>32</v>
      </c>
      <c r="Q631" t="s">
        <v>40</v>
      </c>
      <c r="R631" t="s">
        <v>41</v>
      </c>
      <c r="S631" t="s">
        <v>29</v>
      </c>
      <c r="T631" t="s">
        <v>38</v>
      </c>
      <c r="U631" t="s">
        <v>37</v>
      </c>
      <c r="V631" t="s">
        <v>23</v>
      </c>
      <c r="W631" t="s">
        <v>30</v>
      </c>
    </row>
    <row r="632" spans="1:23" x14ac:dyDescent="0.3">
      <c r="A632">
        <v>35</v>
      </c>
      <c r="B632">
        <v>1</v>
      </c>
      <c r="C632">
        <v>1</v>
      </c>
      <c r="D632">
        <v>1</v>
      </c>
      <c r="E632">
        <v>631</v>
      </c>
      <c r="F632">
        <v>2</v>
      </c>
      <c r="G632">
        <v>136100</v>
      </c>
      <c r="H632">
        <v>22</v>
      </c>
      <c r="I632">
        <v>8</v>
      </c>
      <c r="J632">
        <v>2</v>
      </c>
      <c r="K632">
        <v>16</v>
      </c>
      <c r="L632">
        <v>4</v>
      </c>
      <c r="M632">
        <v>13</v>
      </c>
      <c r="N632">
        <v>4</v>
      </c>
      <c r="O632">
        <v>12</v>
      </c>
      <c r="P632" t="s">
        <v>39</v>
      </c>
      <c r="Q632" t="s">
        <v>33</v>
      </c>
      <c r="R632" t="s">
        <v>26</v>
      </c>
      <c r="S632" t="s">
        <v>29</v>
      </c>
      <c r="T632" t="s">
        <v>38</v>
      </c>
      <c r="U632" t="s">
        <v>37</v>
      </c>
      <c r="V632" t="s">
        <v>23</v>
      </c>
      <c r="W632" t="s">
        <v>30</v>
      </c>
    </row>
    <row r="633" spans="1:23" x14ac:dyDescent="0.3">
      <c r="A633">
        <v>27</v>
      </c>
      <c r="B633">
        <v>7</v>
      </c>
      <c r="C633">
        <v>3</v>
      </c>
      <c r="D633">
        <v>1</v>
      </c>
      <c r="E633">
        <v>632</v>
      </c>
      <c r="F633">
        <v>3</v>
      </c>
      <c r="G633">
        <v>34080</v>
      </c>
      <c r="H633">
        <v>24</v>
      </c>
      <c r="I633">
        <v>8</v>
      </c>
      <c r="J633">
        <v>0</v>
      </c>
      <c r="K633">
        <v>9</v>
      </c>
      <c r="L633">
        <v>2</v>
      </c>
      <c r="M633">
        <v>9</v>
      </c>
      <c r="N633">
        <v>6</v>
      </c>
      <c r="O633">
        <v>8</v>
      </c>
      <c r="P633" t="s">
        <v>24</v>
      </c>
      <c r="Q633" t="s">
        <v>33</v>
      </c>
      <c r="R633" t="s">
        <v>26</v>
      </c>
      <c r="S633" t="s">
        <v>29</v>
      </c>
      <c r="T633" t="s">
        <v>45</v>
      </c>
      <c r="U633" t="s">
        <v>37</v>
      </c>
      <c r="V633" t="s">
        <v>23</v>
      </c>
      <c r="W633" t="s">
        <v>30</v>
      </c>
    </row>
    <row r="634" spans="1:23" x14ac:dyDescent="0.3">
      <c r="A634">
        <v>54</v>
      </c>
      <c r="B634">
        <v>9</v>
      </c>
      <c r="C634">
        <v>2</v>
      </c>
      <c r="D634">
        <v>1</v>
      </c>
      <c r="E634">
        <v>633</v>
      </c>
      <c r="F634">
        <v>2</v>
      </c>
      <c r="G634">
        <v>29830</v>
      </c>
      <c r="H634">
        <v>14</v>
      </c>
      <c r="I634">
        <v>8</v>
      </c>
      <c r="J634">
        <v>1</v>
      </c>
      <c r="K634">
        <v>33</v>
      </c>
      <c r="L634">
        <v>2</v>
      </c>
      <c r="M634">
        <v>5</v>
      </c>
      <c r="N634">
        <v>1</v>
      </c>
      <c r="O634">
        <v>4</v>
      </c>
      <c r="P634" t="s">
        <v>32</v>
      </c>
      <c r="Q634" t="s">
        <v>33</v>
      </c>
      <c r="R634" t="s">
        <v>41</v>
      </c>
      <c r="S634" t="s">
        <v>44</v>
      </c>
      <c r="T634" t="s">
        <v>46</v>
      </c>
      <c r="U634" t="s">
        <v>37</v>
      </c>
      <c r="V634" t="s">
        <v>23</v>
      </c>
      <c r="W634" t="s">
        <v>30</v>
      </c>
    </row>
    <row r="635" spans="1:23" x14ac:dyDescent="0.3">
      <c r="A635">
        <v>44</v>
      </c>
      <c r="B635">
        <v>4</v>
      </c>
      <c r="C635">
        <v>4</v>
      </c>
      <c r="D635">
        <v>1</v>
      </c>
      <c r="E635">
        <v>634</v>
      </c>
      <c r="F635">
        <v>5</v>
      </c>
      <c r="G635">
        <v>76320</v>
      </c>
      <c r="H635">
        <v>21</v>
      </c>
      <c r="I635">
        <v>8</v>
      </c>
      <c r="J635">
        <v>0</v>
      </c>
      <c r="K635">
        <v>10</v>
      </c>
      <c r="L635">
        <v>3</v>
      </c>
      <c r="M635">
        <v>10</v>
      </c>
      <c r="N635">
        <v>7</v>
      </c>
      <c r="O635">
        <v>7</v>
      </c>
      <c r="P635" t="s">
        <v>24</v>
      </c>
      <c r="Q635" t="s">
        <v>40</v>
      </c>
      <c r="R635" t="s">
        <v>26</v>
      </c>
      <c r="S635" t="s">
        <v>29</v>
      </c>
      <c r="T635" t="s">
        <v>43</v>
      </c>
      <c r="U635" t="s">
        <v>37</v>
      </c>
      <c r="V635" t="s">
        <v>23</v>
      </c>
      <c r="W635" t="s">
        <v>30</v>
      </c>
    </row>
    <row r="636" spans="1:23" x14ac:dyDescent="0.3">
      <c r="A636">
        <v>19</v>
      </c>
      <c r="B636">
        <v>2</v>
      </c>
      <c r="C636">
        <v>2</v>
      </c>
      <c r="D636">
        <v>1</v>
      </c>
      <c r="E636">
        <v>635</v>
      </c>
      <c r="F636">
        <v>3</v>
      </c>
      <c r="G636">
        <v>98240</v>
      </c>
      <c r="H636">
        <v>18</v>
      </c>
      <c r="I636">
        <v>8</v>
      </c>
      <c r="J636">
        <v>0</v>
      </c>
      <c r="K636">
        <v>1</v>
      </c>
      <c r="L636">
        <v>2</v>
      </c>
      <c r="M636">
        <v>1</v>
      </c>
      <c r="N636">
        <v>0</v>
      </c>
      <c r="O636">
        <v>0</v>
      </c>
      <c r="P636" t="s">
        <v>39</v>
      </c>
      <c r="Q636" t="s">
        <v>25</v>
      </c>
      <c r="R636" t="s">
        <v>36</v>
      </c>
      <c r="S636" t="s">
        <v>35</v>
      </c>
      <c r="T636" t="s">
        <v>28</v>
      </c>
      <c r="U636" t="s">
        <v>37</v>
      </c>
      <c r="V636" t="s">
        <v>31</v>
      </c>
      <c r="W636" t="s">
        <v>30</v>
      </c>
    </row>
    <row r="637" spans="1:23" x14ac:dyDescent="0.3">
      <c r="A637">
        <v>29</v>
      </c>
      <c r="B637">
        <v>19</v>
      </c>
      <c r="C637">
        <v>4</v>
      </c>
      <c r="D637">
        <v>1</v>
      </c>
      <c r="E637">
        <v>636</v>
      </c>
      <c r="F637">
        <v>1</v>
      </c>
      <c r="G637">
        <v>99500</v>
      </c>
      <c r="H637">
        <v>20</v>
      </c>
      <c r="I637">
        <v>8</v>
      </c>
      <c r="J637">
        <v>0</v>
      </c>
      <c r="K637">
        <v>3</v>
      </c>
      <c r="L637">
        <v>3</v>
      </c>
      <c r="M637">
        <v>3</v>
      </c>
      <c r="N637">
        <v>1</v>
      </c>
      <c r="O637">
        <v>2</v>
      </c>
      <c r="P637" t="s">
        <v>24</v>
      </c>
      <c r="Q637" t="s">
        <v>33</v>
      </c>
      <c r="R637" t="s">
        <v>26</v>
      </c>
      <c r="S637" t="s">
        <v>44</v>
      </c>
      <c r="T637" t="s">
        <v>45</v>
      </c>
      <c r="U637" t="s">
        <v>37</v>
      </c>
      <c r="V637" t="s">
        <v>23</v>
      </c>
      <c r="W637" t="s">
        <v>30</v>
      </c>
    </row>
    <row r="638" spans="1:23" x14ac:dyDescent="0.3">
      <c r="A638">
        <v>54</v>
      </c>
      <c r="B638">
        <v>9</v>
      </c>
      <c r="C638">
        <v>4</v>
      </c>
      <c r="D638">
        <v>1</v>
      </c>
      <c r="E638">
        <v>637</v>
      </c>
      <c r="F638">
        <v>2</v>
      </c>
      <c r="G638">
        <v>20930</v>
      </c>
      <c r="H638">
        <v>19</v>
      </c>
      <c r="I638">
        <v>8</v>
      </c>
      <c r="J638">
        <v>0</v>
      </c>
      <c r="K638">
        <v>36</v>
      </c>
      <c r="L638">
        <v>2</v>
      </c>
      <c r="M638">
        <v>10</v>
      </c>
      <c r="N638">
        <v>0</v>
      </c>
      <c r="O638">
        <v>9</v>
      </c>
      <c r="P638" t="s">
        <v>24</v>
      </c>
      <c r="Q638" t="s">
        <v>33</v>
      </c>
      <c r="R638" t="s">
        <v>26</v>
      </c>
      <c r="S638" t="s">
        <v>29</v>
      </c>
      <c r="T638" t="s">
        <v>38</v>
      </c>
      <c r="U638" t="s">
        <v>37</v>
      </c>
      <c r="V638" t="s">
        <v>23</v>
      </c>
      <c r="W638" t="s">
        <v>30</v>
      </c>
    </row>
    <row r="639" spans="1:23" x14ac:dyDescent="0.3">
      <c r="A639">
        <v>31</v>
      </c>
      <c r="B639">
        <v>21</v>
      </c>
      <c r="C639">
        <v>3</v>
      </c>
      <c r="D639">
        <v>1</v>
      </c>
      <c r="E639">
        <v>638</v>
      </c>
      <c r="F639">
        <v>2</v>
      </c>
      <c r="G639">
        <v>99800</v>
      </c>
      <c r="H639">
        <v>12</v>
      </c>
      <c r="I639">
        <v>8</v>
      </c>
      <c r="J639">
        <v>0</v>
      </c>
      <c r="K639">
        <v>6</v>
      </c>
      <c r="L639">
        <v>1</v>
      </c>
      <c r="M639">
        <v>6</v>
      </c>
      <c r="N639">
        <v>0</v>
      </c>
      <c r="O639">
        <v>1</v>
      </c>
      <c r="P639" t="s">
        <v>24</v>
      </c>
      <c r="Q639" t="s">
        <v>33</v>
      </c>
      <c r="R639" t="s">
        <v>26</v>
      </c>
      <c r="S639" t="s">
        <v>29</v>
      </c>
      <c r="T639" t="s">
        <v>43</v>
      </c>
      <c r="U639" t="s">
        <v>37</v>
      </c>
      <c r="V639" t="s">
        <v>23</v>
      </c>
      <c r="W639" t="s">
        <v>30</v>
      </c>
    </row>
    <row r="640" spans="1:23" x14ac:dyDescent="0.3">
      <c r="A640">
        <v>31</v>
      </c>
      <c r="B640">
        <v>24</v>
      </c>
      <c r="C640">
        <v>1</v>
      </c>
      <c r="D640">
        <v>1</v>
      </c>
      <c r="E640">
        <v>639</v>
      </c>
      <c r="F640">
        <v>1</v>
      </c>
      <c r="G640">
        <v>38940</v>
      </c>
      <c r="H640">
        <v>12</v>
      </c>
      <c r="I640">
        <v>8</v>
      </c>
      <c r="J640">
        <v>0</v>
      </c>
      <c r="K640">
        <v>10</v>
      </c>
      <c r="L640">
        <v>3</v>
      </c>
      <c r="M640">
        <v>10</v>
      </c>
      <c r="N640">
        <v>1</v>
      </c>
      <c r="O640">
        <v>8</v>
      </c>
      <c r="P640" t="s">
        <v>24</v>
      </c>
      <c r="Q640" t="s">
        <v>25</v>
      </c>
      <c r="R640" t="s">
        <v>48</v>
      </c>
      <c r="S640" t="s">
        <v>35</v>
      </c>
      <c r="T640" t="s">
        <v>38</v>
      </c>
      <c r="U640" t="s">
        <v>27</v>
      </c>
      <c r="V640" t="s">
        <v>23</v>
      </c>
      <c r="W640" t="s">
        <v>30</v>
      </c>
    </row>
    <row r="641" spans="1:23" x14ac:dyDescent="0.3">
      <c r="A641">
        <v>59</v>
      </c>
      <c r="B641">
        <v>3</v>
      </c>
      <c r="C641">
        <v>4</v>
      </c>
      <c r="D641">
        <v>1</v>
      </c>
      <c r="E641">
        <v>640</v>
      </c>
      <c r="F641">
        <v>1</v>
      </c>
      <c r="G641">
        <v>40510</v>
      </c>
      <c r="H641">
        <v>16</v>
      </c>
      <c r="I641">
        <v>8</v>
      </c>
      <c r="J641">
        <v>3</v>
      </c>
      <c r="K641">
        <v>13</v>
      </c>
      <c r="L641">
        <v>3</v>
      </c>
      <c r="M641">
        <v>6</v>
      </c>
      <c r="N641">
        <v>0</v>
      </c>
      <c r="O641">
        <v>5</v>
      </c>
      <c r="P641" t="s">
        <v>24</v>
      </c>
      <c r="Q641" t="s">
        <v>33</v>
      </c>
      <c r="R641" t="s">
        <v>49</v>
      </c>
      <c r="S641" t="s">
        <v>35</v>
      </c>
      <c r="T641" t="s">
        <v>34</v>
      </c>
      <c r="U641" t="s">
        <v>37</v>
      </c>
      <c r="V641" t="s">
        <v>23</v>
      </c>
      <c r="W641" t="s">
        <v>30</v>
      </c>
    </row>
    <row r="642" spans="1:23" x14ac:dyDescent="0.3">
      <c r="A642">
        <v>43</v>
      </c>
      <c r="B642">
        <v>11</v>
      </c>
      <c r="C642">
        <v>2</v>
      </c>
      <c r="D642">
        <v>1</v>
      </c>
      <c r="E642">
        <v>641</v>
      </c>
      <c r="F642">
        <v>3</v>
      </c>
      <c r="G642">
        <v>168350</v>
      </c>
      <c r="H642">
        <v>17</v>
      </c>
      <c r="I642">
        <v>8</v>
      </c>
      <c r="J642">
        <v>1</v>
      </c>
      <c r="K642">
        <v>25</v>
      </c>
      <c r="L642">
        <v>3</v>
      </c>
      <c r="M642">
        <v>8</v>
      </c>
      <c r="N642">
        <v>0</v>
      </c>
      <c r="O642">
        <v>7</v>
      </c>
      <c r="P642" t="s">
        <v>24</v>
      </c>
      <c r="Q642" t="s">
        <v>33</v>
      </c>
      <c r="R642" t="s">
        <v>26</v>
      </c>
      <c r="S642" t="s">
        <v>29</v>
      </c>
      <c r="T642" t="s">
        <v>43</v>
      </c>
      <c r="U642" t="s">
        <v>37</v>
      </c>
      <c r="V642" t="s">
        <v>23</v>
      </c>
      <c r="W642" t="s">
        <v>30</v>
      </c>
    </row>
    <row r="643" spans="1:23" x14ac:dyDescent="0.3">
      <c r="A643">
        <v>49</v>
      </c>
      <c r="B643">
        <v>14</v>
      </c>
      <c r="C643">
        <v>4</v>
      </c>
      <c r="D643">
        <v>1</v>
      </c>
      <c r="E643">
        <v>642</v>
      </c>
      <c r="F643">
        <v>2</v>
      </c>
      <c r="G643">
        <v>62300</v>
      </c>
      <c r="H643">
        <v>14</v>
      </c>
      <c r="I643">
        <v>8</v>
      </c>
      <c r="J643">
        <v>0</v>
      </c>
      <c r="K643">
        <v>23</v>
      </c>
      <c r="L643">
        <v>2</v>
      </c>
      <c r="M643">
        <v>1</v>
      </c>
      <c r="N643">
        <v>0</v>
      </c>
      <c r="O643">
        <v>0</v>
      </c>
      <c r="P643" t="s">
        <v>24</v>
      </c>
      <c r="Q643" t="s">
        <v>25</v>
      </c>
      <c r="R643" t="s">
        <v>26</v>
      </c>
      <c r="S643" t="s">
        <v>29</v>
      </c>
      <c r="T643" t="s">
        <v>34</v>
      </c>
      <c r="U643" t="s">
        <v>37</v>
      </c>
      <c r="V643" t="s">
        <v>23</v>
      </c>
      <c r="W643" t="s">
        <v>30</v>
      </c>
    </row>
    <row r="644" spans="1:23" x14ac:dyDescent="0.3">
      <c r="A644">
        <v>36</v>
      </c>
      <c r="B644">
        <v>5</v>
      </c>
      <c r="C644">
        <v>2</v>
      </c>
      <c r="D644">
        <v>1</v>
      </c>
      <c r="E644">
        <v>643</v>
      </c>
      <c r="F644">
        <v>1</v>
      </c>
      <c r="G644">
        <v>47170</v>
      </c>
      <c r="H644">
        <v>19</v>
      </c>
      <c r="I644">
        <v>8</v>
      </c>
      <c r="J644">
        <v>1</v>
      </c>
      <c r="K644">
        <v>12</v>
      </c>
      <c r="L644">
        <v>3</v>
      </c>
      <c r="M644">
        <v>11</v>
      </c>
      <c r="N644">
        <v>0</v>
      </c>
      <c r="O644">
        <v>7</v>
      </c>
      <c r="P644" t="s">
        <v>32</v>
      </c>
      <c r="Q644" t="s">
        <v>25</v>
      </c>
      <c r="R644" t="s">
        <v>48</v>
      </c>
      <c r="S644" t="s">
        <v>29</v>
      </c>
      <c r="T644" t="s">
        <v>43</v>
      </c>
      <c r="U644" t="s">
        <v>27</v>
      </c>
      <c r="V644" t="s">
        <v>23</v>
      </c>
      <c r="W644" t="s">
        <v>30</v>
      </c>
    </row>
    <row r="645" spans="1:23" x14ac:dyDescent="0.3">
      <c r="A645">
        <v>48</v>
      </c>
      <c r="B645">
        <v>1</v>
      </c>
      <c r="C645">
        <v>4</v>
      </c>
      <c r="D645">
        <v>1</v>
      </c>
      <c r="E645">
        <v>644</v>
      </c>
      <c r="F645">
        <v>2</v>
      </c>
      <c r="G645">
        <v>132370</v>
      </c>
      <c r="H645">
        <v>13</v>
      </c>
      <c r="I645">
        <v>8</v>
      </c>
      <c r="J645">
        <v>1</v>
      </c>
      <c r="K645">
        <v>7</v>
      </c>
      <c r="L645">
        <v>2</v>
      </c>
      <c r="M645">
        <v>1</v>
      </c>
      <c r="N645">
        <v>0</v>
      </c>
      <c r="O645">
        <v>0</v>
      </c>
      <c r="P645" t="s">
        <v>24</v>
      </c>
      <c r="Q645" t="s">
        <v>33</v>
      </c>
      <c r="R645" t="s">
        <v>26</v>
      </c>
      <c r="S645" t="s">
        <v>35</v>
      </c>
      <c r="T645" t="s">
        <v>43</v>
      </c>
      <c r="U645" t="s">
        <v>27</v>
      </c>
      <c r="V645" t="s">
        <v>23</v>
      </c>
      <c r="W645" t="s">
        <v>30</v>
      </c>
    </row>
    <row r="646" spans="1:23" x14ac:dyDescent="0.3">
      <c r="A646">
        <v>27</v>
      </c>
      <c r="B646">
        <v>6</v>
      </c>
      <c r="C646">
        <v>4</v>
      </c>
      <c r="D646">
        <v>1</v>
      </c>
      <c r="E646">
        <v>645</v>
      </c>
      <c r="F646">
        <v>2</v>
      </c>
      <c r="G646">
        <v>37550</v>
      </c>
      <c r="H646">
        <v>19</v>
      </c>
      <c r="I646">
        <v>8</v>
      </c>
      <c r="J646">
        <v>0</v>
      </c>
      <c r="K646">
        <v>5</v>
      </c>
      <c r="L646">
        <v>2</v>
      </c>
      <c r="M646">
        <v>5</v>
      </c>
      <c r="N646">
        <v>0</v>
      </c>
      <c r="O646">
        <v>3</v>
      </c>
      <c r="P646" t="s">
        <v>24</v>
      </c>
      <c r="Q646" t="s">
        <v>33</v>
      </c>
      <c r="R646" t="s">
        <v>26</v>
      </c>
      <c r="S646" t="s">
        <v>44</v>
      </c>
      <c r="T646" t="s">
        <v>43</v>
      </c>
      <c r="U646" t="s">
        <v>37</v>
      </c>
      <c r="V646" t="s">
        <v>23</v>
      </c>
      <c r="W646" t="s">
        <v>30</v>
      </c>
    </row>
    <row r="647" spans="1:23" x14ac:dyDescent="0.3">
      <c r="A647">
        <v>29</v>
      </c>
      <c r="B647">
        <v>17</v>
      </c>
      <c r="C647">
        <v>4</v>
      </c>
      <c r="D647">
        <v>1</v>
      </c>
      <c r="E647">
        <v>646</v>
      </c>
      <c r="F647">
        <v>1</v>
      </c>
      <c r="G647">
        <v>65820</v>
      </c>
      <c r="H647">
        <v>19</v>
      </c>
      <c r="I647">
        <v>8</v>
      </c>
      <c r="J647">
        <v>1</v>
      </c>
      <c r="K647">
        <v>6</v>
      </c>
      <c r="L647">
        <v>3</v>
      </c>
      <c r="M647">
        <v>6</v>
      </c>
      <c r="N647">
        <v>1</v>
      </c>
      <c r="O647">
        <v>0</v>
      </c>
      <c r="P647" t="s">
        <v>24</v>
      </c>
      <c r="Q647" t="s">
        <v>25</v>
      </c>
      <c r="R647" t="s">
        <v>41</v>
      </c>
      <c r="S647" t="s">
        <v>44</v>
      </c>
      <c r="T647" t="s">
        <v>43</v>
      </c>
      <c r="U647" t="s">
        <v>37</v>
      </c>
      <c r="V647" t="s">
        <v>23</v>
      </c>
      <c r="W647" t="s">
        <v>30</v>
      </c>
    </row>
    <row r="648" spans="1:23" x14ac:dyDescent="0.3">
      <c r="A648">
        <v>48</v>
      </c>
      <c r="B648">
        <v>1</v>
      </c>
      <c r="C648">
        <v>1</v>
      </c>
      <c r="D648">
        <v>1</v>
      </c>
      <c r="E648">
        <v>647</v>
      </c>
      <c r="F648">
        <v>2</v>
      </c>
      <c r="G648">
        <v>74060</v>
      </c>
      <c r="H648">
        <v>14</v>
      </c>
      <c r="I648">
        <v>8</v>
      </c>
      <c r="J648">
        <v>2</v>
      </c>
      <c r="K648">
        <v>25</v>
      </c>
      <c r="L648">
        <v>2</v>
      </c>
      <c r="M648">
        <v>1</v>
      </c>
      <c r="N648">
        <v>0</v>
      </c>
      <c r="O648">
        <v>0</v>
      </c>
      <c r="P648" t="s">
        <v>24</v>
      </c>
      <c r="Q648" t="s">
        <v>25</v>
      </c>
      <c r="R648" t="s">
        <v>48</v>
      </c>
      <c r="S648" t="s">
        <v>35</v>
      </c>
      <c r="T648" t="s">
        <v>45</v>
      </c>
      <c r="U648" t="s">
        <v>37</v>
      </c>
      <c r="V648" t="s">
        <v>23</v>
      </c>
      <c r="W648" t="s">
        <v>30</v>
      </c>
    </row>
    <row r="649" spans="1:23" x14ac:dyDescent="0.3">
      <c r="A649">
        <v>29</v>
      </c>
      <c r="B649">
        <v>3</v>
      </c>
      <c r="C649">
        <v>3</v>
      </c>
      <c r="D649">
        <v>1</v>
      </c>
      <c r="E649">
        <v>648</v>
      </c>
      <c r="F649">
        <v>2</v>
      </c>
      <c r="G649">
        <v>48050</v>
      </c>
      <c r="H649">
        <v>16</v>
      </c>
      <c r="I649">
        <v>8</v>
      </c>
      <c r="J649">
        <v>1</v>
      </c>
      <c r="K649">
        <v>9</v>
      </c>
      <c r="L649">
        <v>2</v>
      </c>
      <c r="M649">
        <v>7</v>
      </c>
      <c r="N649">
        <v>1</v>
      </c>
      <c r="O649">
        <v>7</v>
      </c>
      <c r="P649" t="s">
        <v>24</v>
      </c>
      <c r="Q649" t="s">
        <v>33</v>
      </c>
      <c r="R649" t="s">
        <v>49</v>
      </c>
      <c r="S649" t="s">
        <v>44</v>
      </c>
      <c r="T649" t="s">
        <v>28</v>
      </c>
      <c r="U649" t="s">
        <v>27</v>
      </c>
      <c r="V649" t="s">
        <v>23</v>
      </c>
      <c r="W649" t="s">
        <v>30</v>
      </c>
    </row>
    <row r="650" spans="1:23" x14ac:dyDescent="0.3">
      <c r="A650">
        <v>34</v>
      </c>
      <c r="B650">
        <v>9</v>
      </c>
      <c r="C650">
        <v>4</v>
      </c>
      <c r="D650">
        <v>1</v>
      </c>
      <c r="E650">
        <v>649</v>
      </c>
      <c r="F650">
        <v>2</v>
      </c>
      <c r="G650">
        <v>27410</v>
      </c>
      <c r="H650">
        <v>15</v>
      </c>
      <c r="I650">
        <v>8</v>
      </c>
      <c r="J650">
        <v>1</v>
      </c>
      <c r="K650">
        <v>2</v>
      </c>
      <c r="L650">
        <v>3</v>
      </c>
      <c r="M650">
        <v>1</v>
      </c>
      <c r="N650">
        <v>0</v>
      </c>
      <c r="O650">
        <v>0</v>
      </c>
      <c r="P650" t="s">
        <v>24</v>
      </c>
      <c r="Q650" t="s">
        <v>25</v>
      </c>
      <c r="R650" t="s">
        <v>41</v>
      </c>
      <c r="S650" t="s">
        <v>29</v>
      </c>
      <c r="T650" t="s">
        <v>43</v>
      </c>
      <c r="U650" t="s">
        <v>27</v>
      </c>
      <c r="V650" t="s">
        <v>23</v>
      </c>
      <c r="W650" t="s">
        <v>30</v>
      </c>
    </row>
    <row r="651" spans="1:23" x14ac:dyDescent="0.3">
      <c r="A651">
        <v>44</v>
      </c>
      <c r="B651">
        <v>4</v>
      </c>
      <c r="C651">
        <v>3</v>
      </c>
      <c r="D651">
        <v>1</v>
      </c>
      <c r="E651">
        <v>650</v>
      </c>
      <c r="F651">
        <v>1</v>
      </c>
      <c r="G651">
        <v>42620</v>
      </c>
      <c r="H651">
        <v>18</v>
      </c>
      <c r="I651">
        <v>8</v>
      </c>
      <c r="J651">
        <v>0</v>
      </c>
      <c r="K651">
        <v>26</v>
      </c>
      <c r="L651">
        <v>2</v>
      </c>
      <c r="M651">
        <v>22</v>
      </c>
      <c r="N651">
        <v>3</v>
      </c>
      <c r="O651">
        <v>10</v>
      </c>
      <c r="P651" t="s">
        <v>24</v>
      </c>
      <c r="Q651" t="s">
        <v>33</v>
      </c>
      <c r="R651" t="s">
        <v>26</v>
      </c>
      <c r="S651" t="s">
        <v>29</v>
      </c>
      <c r="T651" t="s">
        <v>43</v>
      </c>
      <c r="U651" t="s">
        <v>27</v>
      </c>
      <c r="V651" t="s">
        <v>23</v>
      </c>
      <c r="W651" t="s">
        <v>30</v>
      </c>
    </row>
    <row r="652" spans="1:23" x14ac:dyDescent="0.3">
      <c r="A652">
        <v>33</v>
      </c>
      <c r="B652">
        <v>8</v>
      </c>
      <c r="C652">
        <v>2</v>
      </c>
      <c r="D652">
        <v>1</v>
      </c>
      <c r="E652">
        <v>651</v>
      </c>
      <c r="F652">
        <v>2</v>
      </c>
      <c r="G652">
        <v>161840</v>
      </c>
      <c r="H652">
        <v>13</v>
      </c>
      <c r="I652">
        <v>8</v>
      </c>
      <c r="J652">
        <v>1</v>
      </c>
      <c r="K652">
        <v>10</v>
      </c>
      <c r="L652">
        <v>2</v>
      </c>
      <c r="M652">
        <v>9</v>
      </c>
      <c r="N652">
        <v>0</v>
      </c>
      <c r="O652">
        <v>8</v>
      </c>
      <c r="P652" t="s">
        <v>24</v>
      </c>
      <c r="Q652" t="s">
        <v>33</v>
      </c>
      <c r="R652" t="s">
        <v>26</v>
      </c>
      <c r="S652" t="s">
        <v>44</v>
      </c>
      <c r="T652" t="s">
        <v>34</v>
      </c>
      <c r="U652" t="s">
        <v>27</v>
      </c>
      <c r="V652" t="s">
        <v>23</v>
      </c>
      <c r="W652" t="s">
        <v>30</v>
      </c>
    </row>
    <row r="653" spans="1:23" x14ac:dyDescent="0.3">
      <c r="A653">
        <v>19</v>
      </c>
      <c r="B653">
        <v>2</v>
      </c>
      <c r="C653">
        <v>4</v>
      </c>
      <c r="D653">
        <v>1</v>
      </c>
      <c r="E653">
        <v>652</v>
      </c>
      <c r="F653">
        <v>3</v>
      </c>
      <c r="G653">
        <v>115570</v>
      </c>
      <c r="H653">
        <v>22</v>
      </c>
      <c r="I653">
        <v>8</v>
      </c>
      <c r="J653">
        <v>0</v>
      </c>
      <c r="K653">
        <v>1</v>
      </c>
      <c r="L653">
        <v>0</v>
      </c>
      <c r="M653">
        <v>1</v>
      </c>
      <c r="N653">
        <v>0</v>
      </c>
      <c r="O653">
        <v>1</v>
      </c>
      <c r="P653" t="s">
        <v>24</v>
      </c>
      <c r="Q653" t="s">
        <v>25</v>
      </c>
      <c r="R653" t="s">
        <v>48</v>
      </c>
      <c r="S653" t="s">
        <v>35</v>
      </c>
      <c r="T653" t="s">
        <v>43</v>
      </c>
      <c r="U653" t="s">
        <v>37</v>
      </c>
      <c r="V653" t="s">
        <v>23</v>
      </c>
      <c r="W653" t="s">
        <v>30</v>
      </c>
    </row>
    <row r="654" spans="1:23" x14ac:dyDescent="0.3">
      <c r="A654">
        <v>23</v>
      </c>
      <c r="B654">
        <v>2</v>
      </c>
      <c r="C654">
        <v>3</v>
      </c>
      <c r="D654">
        <v>1</v>
      </c>
      <c r="E654">
        <v>653</v>
      </c>
      <c r="F654">
        <v>3</v>
      </c>
      <c r="G654">
        <v>18780</v>
      </c>
      <c r="H654">
        <v>13</v>
      </c>
      <c r="I654">
        <v>8</v>
      </c>
      <c r="J654">
        <v>1</v>
      </c>
      <c r="K654">
        <v>1</v>
      </c>
      <c r="L654">
        <v>2</v>
      </c>
      <c r="M654">
        <v>1</v>
      </c>
      <c r="N654">
        <v>0</v>
      </c>
      <c r="O654">
        <v>1</v>
      </c>
      <c r="P654" t="s">
        <v>24</v>
      </c>
      <c r="Q654" t="s">
        <v>25</v>
      </c>
      <c r="R654" t="s">
        <v>41</v>
      </c>
      <c r="S654" t="s">
        <v>29</v>
      </c>
      <c r="T654" t="s">
        <v>43</v>
      </c>
      <c r="U654" t="s">
        <v>37</v>
      </c>
      <c r="V654" t="s">
        <v>23</v>
      </c>
      <c r="W654" t="s">
        <v>30</v>
      </c>
    </row>
    <row r="655" spans="1:23" x14ac:dyDescent="0.3">
      <c r="A655">
        <v>25</v>
      </c>
      <c r="B655">
        <v>1</v>
      </c>
      <c r="C655">
        <v>1</v>
      </c>
      <c r="D655">
        <v>1</v>
      </c>
      <c r="E655">
        <v>654</v>
      </c>
      <c r="F655">
        <v>1</v>
      </c>
      <c r="G655">
        <v>109320</v>
      </c>
      <c r="H655">
        <v>11</v>
      </c>
      <c r="I655">
        <v>8</v>
      </c>
      <c r="J655">
        <v>1</v>
      </c>
      <c r="K655">
        <v>1</v>
      </c>
      <c r="L655">
        <v>3</v>
      </c>
      <c r="M655">
        <v>1</v>
      </c>
      <c r="N655">
        <v>1</v>
      </c>
      <c r="O655">
        <v>0</v>
      </c>
      <c r="P655" t="s">
        <v>32</v>
      </c>
      <c r="Q655" t="s">
        <v>33</v>
      </c>
      <c r="R655" t="s">
        <v>26</v>
      </c>
      <c r="S655" t="s">
        <v>35</v>
      </c>
      <c r="T655" t="s">
        <v>45</v>
      </c>
      <c r="U655" t="s">
        <v>37</v>
      </c>
      <c r="V655" t="s">
        <v>31</v>
      </c>
      <c r="W655" t="s">
        <v>30</v>
      </c>
    </row>
    <row r="656" spans="1:23" x14ac:dyDescent="0.3">
      <c r="A656">
        <v>26</v>
      </c>
      <c r="B656">
        <v>9</v>
      </c>
      <c r="C656">
        <v>3</v>
      </c>
      <c r="D656">
        <v>1</v>
      </c>
      <c r="E656">
        <v>655</v>
      </c>
      <c r="F656">
        <v>2</v>
      </c>
      <c r="G656">
        <v>68110</v>
      </c>
      <c r="H656">
        <v>11</v>
      </c>
      <c r="I656">
        <v>8</v>
      </c>
      <c r="J656">
        <v>1</v>
      </c>
      <c r="K656">
        <v>8</v>
      </c>
      <c r="L656">
        <v>4</v>
      </c>
      <c r="M656">
        <v>8</v>
      </c>
      <c r="N656">
        <v>2</v>
      </c>
      <c r="O656">
        <v>2</v>
      </c>
      <c r="P656" t="s">
        <v>24</v>
      </c>
      <c r="Q656" t="s">
        <v>40</v>
      </c>
      <c r="R656" t="s">
        <v>26</v>
      </c>
      <c r="S656" t="s">
        <v>35</v>
      </c>
      <c r="T656" t="s">
        <v>34</v>
      </c>
      <c r="U656" t="s">
        <v>37</v>
      </c>
      <c r="V656" t="s">
        <v>23</v>
      </c>
      <c r="W656" t="s">
        <v>30</v>
      </c>
    </row>
    <row r="657" spans="1:23" x14ac:dyDescent="0.3">
      <c r="A657">
        <v>45</v>
      </c>
      <c r="B657">
        <v>12</v>
      </c>
      <c r="C657">
        <v>3</v>
      </c>
      <c r="D657">
        <v>1</v>
      </c>
      <c r="E657">
        <v>656</v>
      </c>
      <c r="F657">
        <v>2</v>
      </c>
      <c r="G657">
        <v>43060</v>
      </c>
      <c r="H657">
        <v>11</v>
      </c>
      <c r="I657">
        <v>8</v>
      </c>
      <c r="J657">
        <v>2</v>
      </c>
      <c r="K657">
        <v>26</v>
      </c>
      <c r="L657">
        <v>3</v>
      </c>
      <c r="M657">
        <v>24</v>
      </c>
      <c r="N657">
        <v>1</v>
      </c>
      <c r="O657">
        <v>11</v>
      </c>
      <c r="P657" t="s">
        <v>24</v>
      </c>
      <c r="Q657" t="s">
        <v>40</v>
      </c>
      <c r="R657" t="s">
        <v>40</v>
      </c>
      <c r="S657" t="s">
        <v>35</v>
      </c>
      <c r="T657" t="s">
        <v>43</v>
      </c>
      <c r="U657" t="s">
        <v>37</v>
      </c>
      <c r="V657" t="s">
        <v>31</v>
      </c>
      <c r="W657" t="s">
        <v>30</v>
      </c>
    </row>
    <row r="658" spans="1:23" x14ac:dyDescent="0.3">
      <c r="A658">
        <v>55</v>
      </c>
      <c r="B658">
        <v>27</v>
      </c>
      <c r="C658">
        <v>3</v>
      </c>
      <c r="D658">
        <v>1</v>
      </c>
      <c r="E658">
        <v>657</v>
      </c>
      <c r="F658">
        <v>2</v>
      </c>
      <c r="G658">
        <v>48590</v>
      </c>
      <c r="H658">
        <v>24</v>
      </c>
      <c r="I658">
        <v>8</v>
      </c>
      <c r="J658">
        <v>1</v>
      </c>
      <c r="K658">
        <v>34</v>
      </c>
      <c r="L658">
        <v>3</v>
      </c>
      <c r="M658">
        <v>33</v>
      </c>
      <c r="N658">
        <v>15</v>
      </c>
      <c r="O658">
        <v>0</v>
      </c>
      <c r="P658" t="s">
        <v>39</v>
      </c>
      <c r="Q658" t="s">
        <v>33</v>
      </c>
      <c r="R658" t="s">
        <v>26</v>
      </c>
      <c r="S658" t="s">
        <v>44</v>
      </c>
      <c r="T658" t="s">
        <v>47</v>
      </c>
      <c r="U658" t="s">
        <v>27</v>
      </c>
      <c r="V658" t="s">
        <v>23</v>
      </c>
      <c r="W658" t="s">
        <v>30</v>
      </c>
    </row>
    <row r="659" spans="1:23" x14ac:dyDescent="0.3">
      <c r="A659">
        <v>21</v>
      </c>
      <c r="B659">
        <v>20</v>
      </c>
      <c r="C659">
        <v>2</v>
      </c>
      <c r="D659">
        <v>1</v>
      </c>
      <c r="E659">
        <v>658</v>
      </c>
      <c r="F659">
        <v>4</v>
      </c>
      <c r="G659">
        <v>53370</v>
      </c>
      <c r="H659">
        <v>14</v>
      </c>
      <c r="I659">
        <v>8</v>
      </c>
      <c r="J659">
        <v>1</v>
      </c>
      <c r="K659">
        <v>2</v>
      </c>
      <c r="L659">
        <v>2</v>
      </c>
      <c r="M659">
        <v>2</v>
      </c>
      <c r="N659">
        <v>2</v>
      </c>
      <c r="O659">
        <v>2</v>
      </c>
      <c r="P659" t="s">
        <v>32</v>
      </c>
      <c r="Q659" t="s">
        <v>33</v>
      </c>
      <c r="R659" t="s">
        <v>41</v>
      </c>
      <c r="S659" t="s">
        <v>35</v>
      </c>
      <c r="T659" t="s">
        <v>34</v>
      </c>
      <c r="U659" t="s">
        <v>27</v>
      </c>
      <c r="V659" t="s">
        <v>31</v>
      </c>
      <c r="W659" t="s">
        <v>30</v>
      </c>
    </row>
    <row r="660" spans="1:23" x14ac:dyDescent="0.3">
      <c r="A660">
        <v>46</v>
      </c>
      <c r="B660">
        <v>1</v>
      </c>
      <c r="C660">
        <v>4</v>
      </c>
      <c r="D660">
        <v>1</v>
      </c>
      <c r="E660">
        <v>659</v>
      </c>
      <c r="F660">
        <v>1</v>
      </c>
      <c r="G660">
        <v>23400</v>
      </c>
      <c r="H660">
        <v>13</v>
      </c>
      <c r="I660">
        <v>8</v>
      </c>
      <c r="J660">
        <v>1</v>
      </c>
      <c r="K660">
        <v>26</v>
      </c>
      <c r="L660">
        <v>2</v>
      </c>
      <c r="M660">
        <v>11</v>
      </c>
      <c r="N660">
        <v>0</v>
      </c>
      <c r="O660">
        <v>8</v>
      </c>
      <c r="P660" t="s">
        <v>24</v>
      </c>
      <c r="Q660" t="s">
        <v>33</v>
      </c>
      <c r="R660" t="s">
        <v>26</v>
      </c>
      <c r="S660" t="s">
        <v>29</v>
      </c>
      <c r="T660" t="s">
        <v>45</v>
      </c>
      <c r="U660" t="s">
        <v>37</v>
      </c>
      <c r="V660" t="s">
        <v>23</v>
      </c>
      <c r="W660" t="s">
        <v>30</v>
      </c>
    </row>
    <row r="661" spans="1:23" x14ac:dyDescent="0.3">
      <c r="A661">
        <v>34</v>
      </c>
      <c r="B661">
        <v>13</v>
      </c>
      <c r="C661">
        <v>4</v>
      </c>
      <c r="D661">
        <v>1</v>
      </c>
      <c r="E661">
        <v>660</v>
      </c>
      <c r="F661">
        <v>3</v>
      </c>
      <c r="G661">
        <v>74910</v>
      </c>
      <c r="H661">
        <v>14</v>
      </c>
      <c r="I661">
        <v>8</v>
      </c>
      <c r="J661">
        <v>1</v>
      </c>
      <c r="K661">
        <v>4</v>
      </c>
      <c r="L661">
        <v>3</v>
      </c>
      <c r="M661">
        <v>3</v>
      </c>
      <c r="N661">
        <v>0</v>
      </c>
      <c r="O661">
        <v>2</v>
      </c>
      <c r="P661" t="s">
        <v>24</v>
      </c>
      <c r="Q661" t="s">
        <v>25</v>
      </c>
      <c r="R661" t="s">
        <v>41</v>
      </c>
      <c r="S661" t="s">
        <v>35</v>
      </c>
      <c r="T661" t="s">
        <v>46</v>
      </c>
      <c r="U661" t="s">
        <v>37</v>
      </c>
      <c r="V661" t="s">
        <v>23</v>
      </c>
      <c r="W661" t="s">
        <v>30</v>
      </c>
    </row>
    <row r="662" spans="1:23" x14ac:dyDescent="0.3">
      <c r="A662">
        <v>51</v>
      </c>
      <c r="B662">
        <v>14</v>
      </c>
      <c r="C662">
        <v>3</v>
      </c>
      <c r="D662">
        <v>1</v>
      </c>
      <c r="E662">
        <v>661</v>
      </c>
      <c r="F662">
        <v>2</v>
      </c>
      <c r="G662">
        <v>105270</v>
      </c>
      <c r="H662">
        <v>14</v>
      </c>
      <c r="I662">
        <v>8</v>
      </c>
      <c r="J662">
        <v>0</v>
      </c>
      <c r="K662">
        <v>31</v>
      </c>
      <c r="L662">
        <v>3</v>
      </c>
      <c r="M662">
        <v>29</v>
      </c>
      <c r="N662">
        <v>11</v>
      </c>
      <c r="O662">
        <v>10</v>
      </c>
      <c r="P662" t="s">
        <v>32</v>
      </c>
      <c r="Q662" t="s">
        <v>33</v>
      </c>
      <c r="R662" t="s">
        <v>26</v>
      </c>
      <c r="S662" t="s">
        <v>44</v>
      </c>
      <c r="T662" t="s">
        <v>42</v>
      </c>
      <c r="U662" t="s">
        <v>37</v>
      </c>
      <c r="V662" t="s">
        <v>23</v>
      </c>
      <c r="W662" t="s">
        <v>30</v>
      </c>
    </row>
    <row r="663" spans="1:23" x14ac:dyDescent="0.3">
      <c r="A663">
        <v>59</v>
      </c>
      <c r="B663">
        <v>4</v>
      </c>
      <c r="C663">
        <v>2</v>
      </c>
      <c r="D663">
        <v>1</v>
      </c>
      <c r="E663">
        <v>662</v>
      </c>
      <c r="F663">
        <v>2</v>
      </c>
      <c r="G663">
        <v>165950</v>
      </c>
      <c r="H663">
        <v>21</v>
      </c>
      <c r="I663">
        <v>8</v>
      </c>
      <c r="J663">
        <v>1</v>
      </c>
      <c r="K663">
        <v>25</v>
      </c>
      <c r="L663">
        <v>2</v>
      </c>
      <c r="M663">
        <v>9</v>
      </c>
      <c r="N663">
        <v>5</v>
      </c>
      <c r="O663">
        <v>4</v>
      </c>
      <c r="P663" t="s">
        <v>24</v>
      </c>
      <c r="Q663" t="s">
        <v>33</v>
      </c>
      <c r="R663" t="s">
        <v>26</v>
      </c>
      <c r="S663" t="s">
        <v>35</v>
      </c>
      <c r="T663" t="s">
        <v>34</v>
      </c>
      <c r="U663" t="s">
        <v>37</v>
      </c>
      <c r="V663" t="s">
        <v>23</v>
      </c>
      <c r="W663" t="s">
        <v>30</v>
      </c>
    </row>
    <row r="664" spans="1:23" x14ac:dyDescent="0.3">
      <c r="A664">
        <v>34</v>
      </c>
      <c r="B664">
        <v>14</v>
      </c>
      <c r="C664">
        <v>4</v>
      </c>
      <c r="D664">
        <v>1</v>
      </c>
      <c r="E664">
        <v>663</v>
      </c>
      <c r="F664">
        <v>3</v>
      </c>
      <c r="G664">
        <v>88340</v>
      </c>
      <c r="H664">
        <v>13</v>
      </c>
      <c r="I664">
        <v>8</v>
      </c>
      <c r="J664">
        <v>1</v>
      </c>
      <c r="K664">
        <v>15</v>
      </c>
      <c r="L664">
        <v>1</v>
      </c>
      <c r="M664">
        <v>11</v>
      </c>
      <c r="N664">
        <v>5</v>
      </c>
      <c r="O664">
        <v>10</v>
      </c>
      <c r="P664" t="s">
        <v>32</v>
      </c>
      <c r="Q664" t="s">
        <v>25</v>
      </c>
      <c r="R664" t="s">
        <v>41</v>
      </c>
      <c r="S664" t="s">
        <v>44</v>
      </c>
      <c r="T664" t="s">
        <v>34</v>
      </c>
      <c r="U664" t="s">
        <v>27</v>
      </c>
      <c r="V664" t="s">
        <v>23</v>
      </c>
      <c r="W664" t="s">
        <v>30</v>
      </c>
    </row>
    <row r="665" spans="1:23" x14ac:dyDescent="0.3">
      <c r="A665">
        <v>28</v>
      </c>
      <c r="B665">
        <v>2</v>
      </c>
      <c r="C665">
        <v>3</v>
      </c>
      <c r="D665">
        <v>1</v>
      </c>
      <c r="E665">
        <v>664</v>
      </c>
      <c r="F665">
        <v>1</v>
      </c>
      <c r="G665">
        <v>55770</v>
      </c>
      <c r="H665">
        <v>19</v>
      </c>
      <c r="I665">
        <v>8</v>
      </c>
      <c r="J665">
        <v>0</v>
      </c>
      <c r="K665">
        <v>5</v>
      </c>
      <c r="L665">
        <v>3</v>
      </c>
      <c r="M665">
        <v>4</v>
      </c>
      <c r="N665">
        <v>0</v>
      </c>
      <c r="O665">
        <v>2</v>
      </c>
      <c r="P665" t="s">
        <v>32</v>
      </c>
      <c r="Q665" t="s">
        <v>33</v>
      </c>
      <c r="R665" t="s">
        <v>36</v>
      </c>
      <c r="S665" t="s">
        <v>35</v>
      </c>
      <c r="T665" t="s">
        <v>47</v>
      </c>
      <c r="U665" t="s">
        <v>27</v>
      </c>
      <c r="V665" t="s">
        <v>23</v>
      </c>
      <c r="W665" t="s">
        <v>30</v>
      </c>
    </row>
    <row r="666" spans="1:23" x14ac:dyDescent="0.3">
      <c r="A666">
        <v>44</v>
      </c>
      <c r="B666">
        <v>3</v>
      </c>
      <c r="C666">
        <v>4</v>
      </c>
      <c r="D666">
        <v>1</v>
      </c>
      <c r="E666">
        <v>665</v>
      </c>
      <c r="F666">
        <v>2</v>
      </c>
      <c r="G666">
        <v>47070</v>
      </c>
      <c r="H666">
        <v>17</v>
      </c>
      <c r="I666">
        <v>8</v>
      </c>
      <c r="J666">
        <v>0</v>
      </c>
      <c r="K666">
        <v>26</v>
      </c>
      <c r="L666">
        <v>4</v>
      </c>
      <c r="M666">
        <v>25</v>
      </c>
      <c r="N666">
        <v>14</v>
      </c>
      <c r="O666">
        <v>13</v>
      </c>
      <c r="P666" t="s">
        <v>24</v>
      </c>
      <c r="Q666" t="s">
        <v>33</v>
      </c>
      <c r="R666" t="s">
        <v>26</v>
      </c>
      <c r="S666" t="s">
        <v>44</v>
      </c>
      <c r="T666" t="s">
        <v>34</v>
      </c>
      <c r="U666" t="s">
        <v>37</v>
      </c>
      <c r="V666" t="s">
        <v>23</v>
      </c>
      <c r="W666" t="s">
        <v>30</v>
      </c>
    </row>
    <row r="667" spans="1:23" x14ac:dyDescent="0.3">
      <c r="A667">
        <v>34</v>
      </c>
      <c r="B667">
        <v>1</v>
      </c>
      <c r="C667">
        <v>3</v>
      </c>
      <c r="D667">
        <v>1</v>
      </c>
      <c r="E667">
        <v>666</v>
      </c>
      <c r="F667">
        <v>2</v>
      </c>
      <c r="G667">
        <v>24000</v>
      </c>
      <c r="H667">
        <v>18</v>
      </c>
      <c r="I667">
        <v>8</v>
      </c>
      <c r="J667">
        <v>1</v>
      </c>
      <c r="K667">
        <v>14</v>
      </c>
      <c r="L667">
        <v>3</v>
      </c>
      <c r="M667">
        <v>10</v>
      </c>
      <c r="N667">
        <v>1</v>
      </c>
      <c r="O667">
        <v>8</v>
      </c>
      <c r="P667" t="s">
        <v>32</v>
      </c>
      <c r="Q667" t="s">
        <v>25</v>
      </c>
      <c r="R667" t="s">
        <v>26</v>
      </c>
      <c r="S667" t="s">
        <v>29</v>
      </c>
      <c r="T667" t="s">
        <v>38</v>
      </c>
      <c r="U667" t="s">
        <v>37</v>
      </c>
      <c r="V667" t="s">
        <v>23</v>
      </c>
      <c r="W667" t="s">
        <v>30</v>
      </c>
    </row>
    <row r="668" spans="1:23" x14ac:dyDescent="0.3">
      <c r="A668">
        <v>35</v>
      </c>
      <c r="B668">
        <v>9</v>
      </c>
      <c r="C668">
        <v>3</v>
      </c>
      <c r="D668">
        <v>1</v>
      </c>
      <c r="E668">
        <v>667</v>
      </c>
      <c r="F668">
        <v>4</v>
      </c>
      <c r="G668">
        <v>98240</v>
      </c>
      <c r="H668">
        <v>19</v>
      </c>
      <c r="I668">
        <v>8</v>
      </c>
      <c r="J668">
        <v>0</v>
      </c>
      <c r="K668">
        <v>4</v>
      </c>
      <c r="L668">
        <v>2</v>
      </c>
      <c r="M668">
        <v>3</v>
      </c>
      <c r="N668">
        <v>2</v>
      </c>
      <c r="O668">
        <v>2</v>
      </c>
      <c r="P668" t="s">
        <v>24</v>
      </c>
      <c r="Q668" t="s">
        <v>33</v>
      </c>
      <c r="R668" t="s">
        <v>26</v>
      </c>
      <c r="S668" t="s">
        <v>29</v>
      </c>
      <c r="T668" t="s">
        <v>28</v>
      </c>
      <c r="U668" t="s">
        <v>37</v>
      </c>
      <c r="V668" t="s">
        <v>23</v>
      </c>
      <c r="W668" t="s">
        <v>30</v>
      </c>
    </row>
    <row r="669" spans="1:23" x14ac:dyDescent="0.3">
      <c r="A669">
        <v>42</v>
      </c>
      <c r="B669">
        <v>23</v>
      </c>
      <c r="C669">
        <v>4</v>
      </c>
      <c r="D669">
        <v>1</v>
      </c>
      <c r="E669">
        <v>668</v>
      </c>
      <c r="F669">
        <v>1</v>
      </c>
      <c r="G669">
        <v>64470</v>
      </c>
      <c r="H669">
        <v>13</v>
      </c>
      <c r="I669">
        <v>8</v>
      </c>
      <c r="J669">
        <v>0</v>
      </c>
      <c r="K669">
        <v>18</v>
      </c>
      <c r="L669">
        <v>3</v>
      </c>
      <c r="M669">
        <v>1</v>
      </c>
      <c r="N669">
        <v>0</v>
      </c>
      <c r="O669">
        <v>0</v>
      </c>
      <c r="P669" t="s">
        <v>24</v>
      </c>
      <c r="Q669" t="s">
        <v>33</v>
      </c>
      <c r="R669" t="s">
        <v>26</v>
      </c>
      <c r="S669" t="s">
        <v>29</v>
      </c>
      <c r="T669" t="s">
        <v>47</v>
      </c>
      <c r="U669" t="s">
        <v>27</v>
      </c>
      <c r="V669" t="s">
        <v>23</v>
      </c>
      <c r="W669" t="s">
        <v>30</v>
      </c>
    </row>
    <row r="670" spans="1:23" x14ac:dyDescent="0.3">
      <c r="A670">
        <v>43</v>
      </c>
      <c r="B670">
        <v>7</v>
      </c>
      <c r="C670">
        <v>2</v>
      </c>
      <c r="D670">
        <v>1</v>
      </c>
      <c r="E670">
        <v>669</v>
      </c>
      <c r="F670">
        <v>1</v>
      </c>
      <c r="G670">
        <v>195020</v>
      </c>
      <c r="H670">
        <v>18</v>
      </c>
      <c r="I670">
        <v>8</v>
      </c>
      <c r="J670">
        <v>2</v>
      </c>
      <c r="K670">
        <v>23</v>
      </c>
      <c r="L670">
        <v>3</v>
      </c>
      <c r="M670">
        <v>21</v>
      </c>
      <c r="N670">
        <v>15</v>
      </c>
      <c r="O670">
        <v>17</v>
      </c>
      <c r="P670" t="s">
        <v>24</v>
      </c>
      <c r="Q670" t="s">
        <v>33</v>
      </c>
      <c r="R670" t="s">
        <v>41</v>
      </c>
      <c r="S670" t="s">
        <v>35</v>
      </c>
      <c r="T670" t="s">
        <v>43</v>
      </c>
      <c r="U670" t="s">
        <v>27</v>
      </c>
      <c r="V670" t="s">
        <v>23</v>
      </c>
      <c r="W670" t="s">
        <v>30</v>
      </c>
    </row>
    <row r="671" spans="1:23" x14ac:dyDescent="0.3">
      <c r="A671">
        <v>36</v>
      </c>
      <c r="B671">
        <v>2</v>
      </c>
      <c r="C671">
        <v>4</v>
      </c>
      <c r="D671">
        <v>1</v>
      </c>
      <c r="E671">
        <v>670</v>
      </c>
      <c r="F671">
        <v>1</v>
      </c>
      <c r="G671">
        <v>27250</v>
      </c>
      <c r="H671">
        <v>21</v>
      </c>
      <c r="I671">
        <v>8</v>
      </c>
      <c r="J671">
        <v>1</v>
      </c>
      <c r="K671">
        <v>18</v>
      </c>
      <c r="L671">
        <v>4</v>
      </c>
      <c r="M671">
        <v>16</v>
      </c>
      <c r="N671">
        <v>5</v>
      </c>
      <c r="O671">
        <v>12</v>
      </c>
      <c r="P671" t="s">
        <v>24</v>
      </c>
      <c r="Q671" t="s">
        <v>33</v>
      </c>
      <c r="R671" t="s">
        <v>41</v>
      </c>
      <c r="S671" t="s">
        <v>35</v>
      </c>
      <c r="T671" t="s">
        <v>28</v>
      </c>
      <c r="U671" t="s">
        <v>37</v>
      </c>
      <c r="V671" t="s">
        <v>23</v>
      </c>
      <c r="W671" t="s">
        <v>30</v>
      </c>
    </row>
    <row r="672" spans="1:23" x14ac:dyDescent="0.3">
      <c r="A672">
        <v>44</v>
      </c>
      <c r="B672">
        <v>21</v>
      </c>
      <c r="C672">
        <v>4</v>
      </c>
      <c r="D672">
        <v>1</v>
      </c>
      <c r="E672">
        <v>671</v>
      </c>
      <c r="F672">
        <v>2</v>
      </c>
      <c r="G672">
        <v>62720</v>
      </c>
      <c r="H672">
        <v>19</v>
      </c>
      <c r="I672">
        <v>8</v>
      </c>
      <c r="J672">
        <v>1</v>
      </c>
      <c r="K672">
        <v>10</v>
      </c>
      <c r="L672">
        <v>3</v>
      </c>
      <c r="M672">
        <v>10</v>
      </c>
      <c r="N672">
        <v>0</v>
      </c>
      <c r="O672">
        <v>5</v>
      </c>
      <c r="P672" t="s">
        <v>24</v>
      </c>
      <c r="Q672" t="s">
        <v>33</v>
      </c>
      <c r="R672" t="s">
        <v>26</v>
      </c>
      <c r="S672" t="s">
        <v>29</v>
      </c>
      <c r="T672" t="s">
        <v>43</v>
      </c>
      <c r="U672" t="s">
        <v>27</v>
      </c>
      <c r="V672" t="s">
        <v>31</v>
      </c>
      <c r="W672" t="s">
        <v>30</v>
      </c>
    </row>
    <row r="673" spans="1:23" x14ac:dyDescent="0.3">
      <c r="A673">
        <v>28</v>
      </c>
      <c r="B673">
        <v>2</v>
      </c>
      <c r="C673">
        <v>3</v>
      </c>
      <c r="D673">
        <v>1</v>
      </c>
      <c r="E673">
        <v>672</v>
      </c>
      <c r="F673">
        <v>2</v>
      </c>
      <c r="G673">
        <v>21270</v>
      </c>
      <c r="H673">
        <v>14</v>
      </c>
      <c r="I673">
        <v>8</v>
      </c>
      <c r="J673">
        <v>0</v>
      </c>
      <c r="K673">
        <v>2</v>
      </c>
      <c r="L673">
        <v>3</v>
      </c>
      <c r="M673">
        <v>2</v>
      </c>
      <c r="N673">
        <v>2</v>
      </c>
      <c r="O673">
        <v>2</v>
      </c>
      <c r="P673" t="s">
        <v>32</v>
      </c>
      <c r="Q673" t="s">
        <v>33</v>
      </c>
      <c r="R673" t="s">
        <v>26</v>
      </c>
      <c r="S673" t="s">
        <v>29</v>
      </c>
      <c r="T673" t="s">
        <v>46</v>
      </c>
      <c r="U673" t="s">
        <v>27</v>
      </c>
      <c r="V673" t="s">
        <v>23</v>
      </c>
      <c r="W673" t="s">
        <v>30</v>
      </c>
    </row>
    <row r="674" spans="1:23" x14ac:dyDescent="0.3">
      <c r="A674">
        <v>51</v>
      </c>
      <c r="B674">
        <v>21</v>
      </c>
      <c r="C674">
        <v>4</v>
      </c>
      <c r="D674">
        <v>1</v>
      </c>
      <c r="E674">
        <v>673</v>
      </c>
      <c r="F674">
        <v>2</v>
      </c>
      <c r="G674">
        <v>182000</v>
      </c>
      <c r="H674">
        <v>17</v>
      </c>
      <c r="I674">
        <v>8</v>
      </c>
      <c r="J674">
        <v>0</v>
      </c>
      <c r="K674">
        <v>8</v>
      </c>
      <c r="L674">
        <v>3</v>
      </c>
      <c r="M674">
        <v>7</v>
      </c>
      <c r="N674">
        <v>7</v>
      </c>
      <c r="O674">
        <v>7</v>
      </c>
      <c r="P674" t="s">
        <v>32</v>
      </c>
      <c r="Q674" t="s">
        <v>25</v>
      </c>
      <c r="R674" t="s">
        <v>41</v>
      </c>
      <c r="S674" t="s">
        <v>35</v>
      </c>
      <c r="T674" t="s">
        <v>34</v>
      </c>
      <c r="U674" t="s">
        <v>37</v>
      </c>
      <c r="V674" t="s">
        <v>23</v>
      </c>
      <c r="W674" t="s">
        <v>30</v>
      </c>
    </row>
    <row r="675" spans="1:23" x14ac:dyDescent="0.3">
      <c r="A675">
        <v>30</v>
      </c>
      <c r="B675">
        <v>2</v>
      </c>
      <c r="C675">
        <v>4</v>
      </c>
      <c r="D675">
        <v>1</v>
      </c>
      <c r="E675">
        <v>674</v>
      </c>
      <c r="F675">
        <v>1</v>
      </c>
      <c r="G675">
        <v>20960</v>
      </c>
      <c r="H675">
        <v>11</v>
      </c>
      <c r="I675">
        <v>8</v>
      </c>
      <c r="J675">
        <v>3</v>
      </c>
      <c r="K675">
        <v>10</v>
      </c>
      <c r="L675">
        <v>2</v>
      </c>
      <c r="M675">
        <v>8</v>
      </c>
      <c r="N675">
        <v>1</v>
      </c>
      <c r="O675">
        <v>7</v>
      </c>
      <c r="P675" t="s">
        <v>39</v>
      </c>
      <c r="Q675" t="s">
        <v>33</v>
      </c>
      <c r="R675" t="s">
        <v>36</v>
      </c>
      <c r="S675" t="s">
        <v>35</v>
      </c>
      <c r="T675" t="s">
        <v>34</v>
      </c>
      <c r="U675" t="s">
        <v>37</v>
      </c>
      <c r="V675" t="s">
        <v>23</v>
      </c>
      <c r="W675" t="s">
        <v>30</v>
      </c>
    </row>
    <row r="676" spans="1:23" x14ac:dyDescent="0.3">
      <c r="A676">
        <v>29</v>
      </c>
      <c r="B676">
        <v>29</v>
      </c>
      <c r="C676">
        <v>4</v>
      </c>
      <c r="D676">
        <v>1</v>
      </c>
      <c r="E676">
        <v>675</v>
      </c>
      <c r="F676">
        <v>1</v>
      </c>
      <c r="G676">
        <v>28860</v>
      </c>
      <c r="H676">
        <v>13</v>
      </c>
      <c r="I676">
        <v>8</v>
      </c>
      <c r="J676">
        <v>0</v>
      </c>
      <c r="K676">
        <v>10</v>
      </c>
      <c r="L676">
        <v>4</v>
      </c>
      <c r="M676">
        <v>7</v>
      </c>
      <c r="N676">
        <v>7</v>
      </c>
      <c r="O676">
        <v>7</v>
      </c>
      <c r="P676" t="s">
        <v>24</v>
      </c>
      <c r="Q676" t="s">
        <v>33</v>
      </c>
      <c r="R676" t="s">
        <v>49</v>
      </c>
      <c r="S676" t="s">
        <v>44</v>
      </c>
      <c r="T676" t="s">
        <v>46</v>
      </c>
      <c r="U676" t="s">
        <v>27</v>
      </c>
      <c r="V676" t="s">
        <v>31</v>
      </c>
      <c r="W676" t="s">
        <v>30</v>
      </c>
    </row>
    <row r="677" spans="1:23" x14ac:dyDescent="0.3">
      <c r="A677">
        <v>28</v>
      </c>
      <c r="B677">
        <v>1</v>
      </c>
      <c r="C677">
        <v>4</v>
      </c>
      <c r="D677">
        <v>1</v>
      </c>
      <c r="E677">
        <v>676</v>
      </c>
      <c r="F677">
        <v>2</v>
      </c>
      <c r="G677">
        <v>20330</v>
      </c>
      <c r="H677">
        <v>15</v>
      </c>
      <c r="I677">
        <v>8</v>
      </c>
      <c r="J677">
        <v>1</v>
      </c>
      <c r="K677">
        <v>5</v>
      </c>
      <c r="L677">
        <v>5</v>
      </c>
      <c r="M677">
        <v>3</v>
      </c>
      <c r="N677">
        <v>1</v>
      </c>
      <c r="O677">
        <v>2</v>
      </c>
      <c r="P677" t="s">
        <v>24</v>
      </c>
      <c r="Q677" t="s">
        <v>25</v>
      </c>
      <c r="R677" t="s">
        <v>26</v>
      </c>
      <c r="S677" t="s">
        <v>35</v>
      </c>
      <c r="T677" t="s">
        <v>46</v>
      </c>
      <c r="U677" t="s">
        <v>27</v>
      </c>
      <c r="V677" t="s">
        <v>23</v>
      </c>
      <c r="W677" t="s">
        <v>30</v>
      </c>
    </row>
    <row r="678" spans="1:23" x14ac:dyDescent="0.3">
      <c r="A678">
        <v>25</v>
      </c>
      <c r="B678">
        <v>18</v>
      </c>
      <c r="C678">
        <v>2</v>
      </c>
      <c r="D678">
        <v>1</v>
      </c>
      <c r="E678">
        <v>677</v>
      </c>
      <c r="F678">
        <v>1</v>
      </c>
      <c r="G678">
        <v>36220</v>
      </c>
      <c r="H678">
        <v>25</v>
      </c>
      <c r="I678">
        <v>8</v>
      </c>
      <c r="J678">
        <v>0</v>
      </c>
      <c r="K678">
        <v>2</v>
      </c>
      <c r="L678">
        <v>0</v>
      </c>
      <c r="M678">
        <v>2</v>
      </c>
      <c r="N678">
        <v>2</v>
      </c>
      <c r="O678">
        <v>1</v>
      </c>
      <c r="P678" t="s">
        <v>24</v>
      </c>
      <c r="Q678" t="s">
        <v>33</v>
      </c>
      <c r="R678" t="s">
        <v>26</v>
      </c>
      <c r="S678" t="s">
        <v>35</v>
      </c>
      <c r="T678" t="s">
        <v>34</v>
      </c>
      <c r="U678" t="s">
        <v>37</v>
      </c>
      <c r="V678" t="s">
        <v>23</v>
      </c>
      <c r="W678" t="s">
        <v>30</v>
      </c>
    </row>
    <row r="679" spans="1:23" x14ac:dyDescent="0.3">
      <c r="A679">
        <v>32</v>
      </c>
      <c r="B679">
        <v>10</v>
      </c>
      <c r="C679">
        <v>4</v>
      </c>
      <c r="D679">
        <v>1</v>
      </c>
      <c r="E679">
        <v>678</v>
      </c>
      <c r="F679">
        <v>1</v>
      </c>
      <c r="G679">
        <v>42330</v>
      </c>
      <c r="H679">
        <v>11</v>
      </c>
      <c r="I679">
        <v>8</v>
      </c>
      <c r="J679">
        <v>0</v>
      </c>
      <c r="K679">
        <v>10</v>
      </c>
      <c r="L679">
        <v>5</v>
      </c>
      <c r="M679">
        <v>10</v>
      </c>
      <c r="N679">
        <v>0</v>
      </c>
      <c r="O679">
        <v>8</v>
      </c>
      <c r="P679" t="s">
        <v>24</v>
      </c>
      <c r="Q679" t="s">
        <v>33</v>
      </c>
      <c r="R679" t="s">
        <v>36</v>
      </c>
      <c r="S679" t="s">
        <v>29</v>
      </c>
      <c r="T679" t="s">
        <v>38</v>
      </c>
      <c r="U679" t="s">
        <v>27</v>
      </c>
      <c r="V679" t="s">
        <v>23</v>
      </c>
      <c r="W679" t="s">
        <v>30</v>
      </c>
    </row>
    <row r="680" spans="1:23" x14ac:dyDescent="0.3">
      <c r="A680">
        <v>45</v>
      </c>
      <c r="B680">
        <v>19</v>
      </c>
      <c r="C680">
        <v>3</v>
      </c>
      <c r="D680">
        <v>1</v>
      </c>
      <c r="E680">
        <v>679</v>
      </c>
      <c r="F680">
        <v>3</v>
      </c>
      <c r="G680">
        <v>36810</v>
      </c>
      <c r="H680">
        <v>17</v>
      </c>
      <c r="I680">
        <v>8</v>
      </c>
      <c r="J680">
        <v>1</v>
      </c>
      <c r="K680">
        <v>22</v>
      </c>
      <c r="L680">
        <v>2</v>
      </c>
      <c r="M680">
        <v>0</v>
      </c>
      <c r="N680">
        <v>0</v>
      </c>
      <c r="O680">
        <v>0</v>
      </c>
      <c r="P680" t="s">
        <v>32</v>
      </c>
      <c r="Q680" t="s">
        <v>33</v>
      </c>
      <c r="R680" t="s">
        <v>41</v>
      </c>
      <c r="S680" t="s">
        <v>35</v>
      </c>
      <c r="T680" t="s">
        <v>43</v>
      </c>
      <c r="U680" t="s">
        <v>37</v>
      </c>
      <c r="V680" t="s">
        <v>23</v>
      </c>
      <c r="W680" t="s">
        <v>30</v>
      </c>
    </row>
    <row r="681" spans="1:23" x14ac:dyDescent="0.3">
      <c r="A681">
        <v>39</v>
      </c>
      <c r="B681">
        <v>29</v>
      </c>
      <c r="C681">
        <v>1</v>
      </c>
      <c r="D681">
        <v>1</v>
      </c>
      <c r="E681">
        <v>680</v>
      </c>
      <c r="F681">
        <v>1</v>
      </c>
      <c r="G681">
        <v>54600</v>
      </c>
      <c r="H681">
        <v>13</v>
      </c>
      <c r="I681">
        <v>8</v>
      </c>
      <c r="J681">
        <v>2</v>
      </c>
      <c r="K681">
        <v>21</v>
      </c>
      <c r="L681">
        <v>3</v>
      </c>
      <c r="M681">
        <v>19</v>
      </c>
      <c r="N681">
        <v>15</v>
      </c>
      <c r="O681">
        <v>2</v>
      </c>
      <c r="P681" t="s">
        <v>24</v>
      </c>
      <c r="Q681" t="s">
        <v>25</v>
      </c>
      <c r="R681" t="s">
        <v>48</v>
      </c>
      <c r="S681" t="s">
        <v>44</v>
      </c>
      <c r="T681" t="s">
        <v>43</v>
      </c>
      <c r="U681" t="s">
        <v>27</v>
      </c>
      <c r="V681" t="s">
        <v>23</v>
      </c>
      <c r="W681" t="s">
        <v>30</v>
      </c>
    </row>
    <row r="682" spans="1:23" x14ac:dyDescent="0.3">
      <c r="A682">
        <v>58</v>
      </c>
      <c r="B682">
        <v>27</v>
      </c>
      <c r="C682">
        <v>3</v>
      </c>
      <c r="D682">
        <v>1</v>
      </c>
      <c r="E682">
        <v>681</v>
      </c>
      <c r="F682">
        <v>2</v>
      </c>
      <c r="G682">
        <v>21870</v>
      </c>
      <c r="H682">
        <v>18</v>
      </c>
      <c r="I682">
        <v>8</v>
      </c>
      <c r="J682">
        <v>1</v>
      </c>
      <c r="K682">
        <v>2</v>
      </c>
      <c r="L682">
        <v>1</v>
      </c>
      <c r="M682">
        <v>2</v>
      </c>
      <c r="N682">
        <v>2</v>
      </c>
      <c r="O682">
        <v>2</v>
      </c>
      <c r="P682" t="s">
        <v>24</v>
      </c>
      <c r="Q682" t="s">
        <v>33</v>
      </c>
      <c r="R682" t="s">
        <v>36</v>
      </c>
      <c r="S682" t="s">
        <v>44</v>
      </c>
      <c r="T682" t="s">
        <v>43</v>
      </c>
      <c r="U682" t="s">
        <v>37</v>
      </c>
      <c r="V682" t="s">
        <v>23</v>
      </c>
      <c r="W682" t="s">
        <v>30</v>
      </c>
    </row>
    <row r="683" spans="1:23" x14ac:dyDescent="0.3">
      <c r="A683">
        <v>32</v>
      </c>
      <c r="B683">
        <v>5</v>
      </c>
      <c r="C683">
        <v>3</v>
      </c>
      <c r="D683">
        <v>1</v>
      </c>
      <c r="E683">
        <v>682</v>
      </c>
      <c r="F683">
        <v>1</v>
      </c>
      <c r="G683">
        <v>96020</v>
      </c>
      <c r="H683">
        <v>13</v>
      </c>
      <c r="I683">
        <v>8</v>
      </c>
      <c r="J683">
        <v>1</v>
      </c>
      <c r="K683">
        <v>10</v>
      </c>
      <c r="L683">
        <v>3</v>
      </c>
      <c r="M683">
        <v>10</v>
      </c>
      <c r="N683">
        <v>1</v>
      </c>
      <c r="O683">
        <v>1</v>
      </c>
      <c r="P683" t="s">
        <v>24</v>
      </c>
      <c r="Q683" t="s">
        <v>33</v>
      </c>
      <c r="R683" t="s">
        <v>49</v>
      </c>
      <c r="S683" t="s">
        <v>29</v>
      </c>
      <c r="T683" t="s">
        <v>38</v>
      </c>
      <c r="U683" t="s">
        <v>27</v>
      </c>
      <c r="V683" t="s">
        <v>31</v>
      </c>
      <c r="W683" t="s">
        <v>30</v>
      </c>
    </row>
    <row r="684" spans="1:23" x14ac:dyDescent="0.3">
      <c r="A684">
        <v>39</v>
      </c>
      <c r="B684">
        <v>18</v>
      </c>
      <c r="C684">
        <v>2</v>
      </c>
      <c r="D684">
        <v>1</v>
      </c>
      <c r="E684">
        <v>683</v>
      </c>
      <c r="F684">
        <v>2</v>
      </c>
      <c r="G684">
        <v>28360</v>
      </c>
      <c r="H684">
        <v>20</v>
      </c>
      <c r="I684">
        <v>8</v>
      </c>
      <c r="J684">
        <v>0</v>
      </c>
      <c r="K684">
        <v>6</v>
      </c>
      <c r="L684">
        <v>3</v>
      </c>
      <c r="M684">
        <v>5</v>
      </c>
      <c r="N684">
        <v>0</v>
      </c>
      <c r="O684">
        <v>3</v>
      </c>
      <c r="P684" t="s">
        <v>24</v>
      </c>
      <c r="Q684" t="s">
        <v>33</v>
      </c>
      <c r="R684" t="s">
        <v>26</v>
      </c>
      <c r="S684" t="s">
        <v>35</v>
      </c>
      <c r="T684" t="s">
        <v>43</v>
      </c>
      <c r="U684" t="s">
        <v>37</v>
      </c>
      <c r="V684" t="s">
        <v>31</v>
      </c>
      <c r="W684" t="s">
        <v>30</v>
      </c>
    </row>
    <row r="685" spans="1:23" x14ac:dyDescent="0.3">
      <c r="A685">
        <v>30</v>
      </c>
      <c r="B685">
        <v>9</v>
      </c>
      <c r="C685">
        <v>1</v>
      </c>
      <c r="D685">
        <v>1</v>
      </c>
      <c r="E685">
        <v>684</v>
      </c>
      <c r="F685">
        <v>4</v>
      </c>
      <c r="G685">
        <v>40890</v>
      </c>
      <c r="H685">
        <v>18</v>
      </c>
      <c r="I685">
        <v>8</v>
      </c>
      <c r="J685">
        <v>0</v>
      </c>
      <c r="K685">
        <v>10</v>
      </c>
      <c r="L685">
        <v>2</v>
      </c>
      <c r="M685">
        <v>9</v>
      </c>
      <c r="N685">
        <v>6</v>
      </c>
      <c r="O685">
        <v>7</v>
      </c>
      <c r="P685" t="s">
        <v>24</v>
      </c>
      <c r="Q685" t="s">
        <v>25</v>
      </c>
      <c r="R685" t="s">
        <v>48</v>
      </c>
      <c r="S685" t="s">
        <v>29</v>
      </c>
      <c r="T685" t="s">
        <v>42</v>
      </c>
      <c r="U685" t="s">
        <v>37</v>
      </c>
      <c r="V685" t="s">
        <v>23</v>
      </c>
      <c r="W685" t="s">
        <v>30</v>
      </c>
    </row>
    <row r="686" spans="1:23" x14ac:dyDescent="0.3">
      <c r="A686">
        <v>36</v>
      </c>
      <c r="B686">
        <v>1</v>
      </c>
      <c r="C686">
        <v>3</v>
      </c>
      <c r="D686">
        <v>1</v>
      </c>
      <c r="E686">
        <v>685</v>
      </c>
      <c r="F686">
        <v>2</v>
      </c>
      <c r="G686">
        <v>166270</v>
      </c>
      <c r="H686">
        <v>12</v>
      </c>
      <c r="I686">
        <v>8</v>
      </c>
      <c r="J686">
        <v>0</v>
      </c>
      <c r="K686">
        <v>10</v>
      </c>
      <c r="L686">
        <v>5</v>
      </c>
      <c r="M686">
        <v>7</v>
      </c>
      <c r="N686">
        <v>1</v>
      </c>
      <c r="O686">
        <v>7</v>
      </c>
      <c r="P686" t="s">
        <v>24</v>
      </c>
      <c r="Q686" t="s">
        <v>25</v>
      </c>
      <c r="R686" t="s">
        <v>48</v>
      </c>
      <c r="S686" t="s">
        <v>29</v>
      </c>
      <c r="T686" t="s">
        <v>38</v>
      </c>
      <c r="U686" t="s">
        <v>37</v>
      </c>
      <c r="V686" t="s">
        <v>23</v>
      </c>
      <c r="W686" t="s">
        <v>30</v>
      </c>
    </row>
    <row r="687" spans="1:23" x14ac:dyDescent="0.3">
      <c r="A687">
        <v>46</v>
      </c>
      <c r="B687">
        <v>4</v>
      </c>
      <c r="C687">
        <v>3</v>
      </c>
      <c r="D687">
        <v>1</v>
      </c>
      <c r="E687">
        <v>686</v>
      </c>
      <c r="F687">
        <v>1</v>
      </c>
      <c r="G687">
        <v>26190</v>
      </c>
      <c r="H687">
        <v>12</v>
      </c>
      <c r="I687">
        <v>8</v>
      </c>
      <c r="J687">
        <v>1</v>
      </c>
      <c r="K687">
        <v>10</v>
      </c>
      <c r="L687">
        <v>3</v>
      </c>
      <c r="M687">
        <v>7</v>
      </c>
      <c r="N687">
        <v>5</v>
      </c>
      <c r="O687">
        <v>7</v>
      </c>
      <c r="P687" t="s">
        <v>24</v>
      </c>
      <c r="Q687" t="s">
        <v>25</v>
      </c>
      <c r="R687" t="s">
        <v>41</v>
      </c>
      <c r="S687" t="s">
        <v>35</v>
      </c>
      <c r="T687" t="s">
        <v>34</v>
      </c>
      <c r="U687" t="s">
        <v>37</v>
      </c>
      <c r="V687" t="s">
        <v>23</v>
      </c>
      <c r="W687" t="s">
        <v>30</v>
      </c>
    </row>
    <row r="688" spans="1:23" x14ac:dyDescent="0.3">
      <c r="A688">
        <v>28</v>
      </c>
      <c r="B688">
        <v>1</v>
      </c>
      <c r="C688">
        <v>3</v>
      </c>
      <c r="D688">
        <v>1</v>
      </c>
      <c r="E688">
        <v>687</v>
      </c>
      <c r="F688">
        <v>5</v>
      </c>
      <c r="G688">
        <v>56790</v>
      </c>
      <c r="H688">
        <v>13</v>
      </c>
      <c r="I688">
        <v>8</v>
      </c>
      <c r="J688">
        <v>0</v>
      </c>
      <c r="K688">
        <v>10</v>
      </c>
      <c r="L688">
        <v>2</v>
      </c>
      <c r="M688">
        <v>9</v>
      </c>
      <c r="N688">
        <v>7</v>
      </c>
      <c r="O688">
        <v>5</v>
      </c>
      <c r="P688" t="s">
        <v>39</v>
      </c>
      <c r="Q688" t="s">
        <v>33</v>
      </c>
      <c r="R688" t="s">
        <v>41</v>
      </c>
      <c r="S688" t="s">
        <v>29</v>
      </c>
      <c r="T688" t="s">
        <v>38</v>
      </c>
      <c r="U688" t="s">
        <v>37</v>
      </c>
      <c r="V688" t="s">
        <v>23</v>
      </c>
      <c r="W688" t="s">
        <v>30</v>
      </c>
    </row>
    <row r="689" spans="1:23" x14ac:dyDescent="0.3">
      <c r="A689">
        <v>50</v>
      </c>
      <c r="B689">
        <v>20</v>
      </c>
      <c r="C689">
        <v>2</v>
      </c>
      <c r="D689">
        <v>1</v>
      </c>
      <c r="E689">
        <v>688</v>
      </c>
      <c r="F689">
        <v>5</v>
      </c>
      <c r="G689">
        <v>154020</v>
      </c>
      <c r="H689">
        <v>21</v>
      </c>
      <c r="I689">
        <v>8</v>
      </c>
      <c r="J689">
        <v>0</v>
      </c>
      <c r="K689">
        <v>25</v>
      </c>
      <c r="L689">
        <v>3</v>
      </c>
      <c r="M689">
        <v>3</v>
      </c>
      <c r="N689">
        <v>1</v>
      </c>
      <c r="O689">
        <v>2</v>
      </c>
      <c r="P689" t="s">
        <v>24</v>
      </c>
      <c r="Q689" t="s">
        <v>33</v>
      </c>
      <c r="R689" t="s">
        <v>41</v>
      </c>
      <c r="S689" t="s">
        <v>29</v>
      </c>
      <c r="T689" t="s">
        <v>43</v>
      </c>
      <c r="U689" t="s">
        <v>27</v>
      </c>
      <c r="V689" t="s">
        <v>23</v>
      </c>
      <c r="W689" t="s">
        <v>30</v>
      </c>
    </row>
    <row r="690" spans="1:23" x14ac:dyDescent="0.3">
      <c r="A690">
        <v>40</v>
      </c>
      <c r="B690">
        <v>8</v>
      </c>
      <c r="C690">
        <v>1</v>
      </c>
      <c r="D690">
        <v>1</v>
      </c>
      <c r="E690">
        <v>689</v>
      </c>
      <c r="F690">
        <v>1</v>
      </c>
      <c r="G690">
        <v>59850</v>
      </c>
      <c r="H690">
        <v>13</v>
      </c>
      <c r="I690">
        <v>8</v>
      </c>
      <c r="J690">
        <v>3</v>
      </c>
      <c r="K690">
        <v>9</v>
      </c>
      <c r="L690">
        <v>1</v>
      </c>
      <c r="M690">
        <v>5</v>
      </c>
      <c r="N690">
        <v>1</v>
      </c>
      <c r="O690">
        <v>0</v>
      </c>
      <c r="P690" t="s">
        <v>24</v>
      </c>
      <c r="Q690" t="s">
        <v>25</v>
      </c>
      <c r="R690" t="s">
        <v>36</v>
      </c>
      <c r="S690" t="s">
        <v>35</v>
      </c>
      <c r="T690" t="s">
        <v>43</v>
      </c>
      <c r="U690" t="s">
        <v>37</v>
      </c>
      <c r="V690" t="s">
        <v>31</v>
      </c>
      <c r="W690" t="s">
        <v>30</v>
      </c>
    </row>
    <row r="691" spans="1:23" x14ac:dyDescent="0.3">
      <c r="A691">
        <v>52</v>
      </c>
      <c r="B691">
        <v>3</v>
      </c>
      <c r="C691">
        <v>2</v>
      </c>
      <c r="D691">
        <v>1</v>
      </c>
      <c r="E691">
        <v>690</v>
      </c>
      <c r="F691">
        <v>3</v>
      </c>
      <c r="G691">
        <v>25790</v>
      </c>
      <c r="H691">
        <v>19</v>
      </c>
      <c r="I691">
        <v>8</v>
      </c>
      <c r="J691">
        <v>1</v>
      </c>
      <c r="K691">
        <v>10</v>
      </c>
      <c r="L691">
        <v>1</v>
      </c>
      <c r="M691">
        <v>8</v>
      </c>
      <c r="N691">
        <v>7</v>
      </c>
      <c r="O691">
        <v>7</v>
      </c>
      <c r="P691" t="s">
        <v>24</v>
      </c>
      <c r="Q691" t="s">
        <v>33</v>
      </c>
      <c r="R691" t="s">
        <v>49</v>
      </c>
      <c r="S691" t="s">
        <v>35</v>
      </c>
      <c r="T691" t="s">
        <v>43</v>
      </c>
      <c r="U691" t="s">
        <v>37</v>
      </c>
      <c r="V691" t="s">
        <v>31</v>
      </c>
      <c r="W691" t="s">
        <v>30</v>
      </c>
    </row>
    <row r="692" spans="1:23" x14ac:dyDescent="0.3">
      <c r="A692">
        <v>30</v>
      </c>
      <c r="B692">
        <v>6</v>
      </c>
      <c r="C692">
        <v>4</v>
      </c>
      <c r="D692">
        <v>1</v>
      </c>
      <c r="E692">
        <v>691</v>
      </c>
      <c r="F692">
        <v>1</v>
      </c>
      <c r="G692">
        <v>30410</v>
      </c>
      <c r="H692">
        <v>11</v>
      </c>
      <c r="I692">
        <v>8</v>
      </c>
      <c r="J692">
        <v>1</v>
      </c>
      <c r="K692">
        <v>9</v>
      </c>
      <c r="L692">
        <v>2</v>
      </c>
      <c r="M692">
        <v>9</v>
      </c>
      <c r="N692">
        <v>0</v>
      </c>
      <c r="O692">
        <v>8</v>
      </c>
      <c r="P692" t="s">
        <v>24</v>
      </c>
      <c r="Q692" t="s">
        <v>33</v>
      </c>
      <c r="R692" t="s">
        <v>41</v>
      </c>
      <c r="S692" t="s">
        <v>29</v>
      </c>
      <c r="T692" t="s">
        <v>38</v>
      </c>
      <c r="U692" t="s">
        <v>27</v>
      </c>
      <c r="V692" t="s">
        <v>23</v>
      </c>
      <c r="W692" t="s">
        <v>30</v>
      </c>
    </row>
    <row r="693" spans="1:23" x14ac:dyDescent="0.3">
      <c r="A693">
        <v>39</v>
      </c>
      <c r="B693">
        <v>26</v>
      </c>
      <c r="C693">
        <v>1</v>
      </c>
      <c r="D693">
        <v>1</v>
      </c>
      <c r="E693">
        <v>692</v>
      </c>
      <c r="F693">
        <v>2</v>
      </c>
      <c r="G693">
        <v>34470</v>
      </c>
      <c r="H693">
        <v>14</v>
      </c>
      <c r="I693">
        <v>8</v>
      </c>
      <c r="J693">
        <v>0</v>
      </c>
      <c r="K693">
        <v>9</v>
      </c>
      <c r="L693">
        <v>5</v>
      </c>
      <c r="M693">
        <v>8</v>
      </c>
      <c r="N693">
        <v>1</v>
      </c>
      <c r="O693">
        <v>7</v>
      </c>
      <c r="P693" t="s">
        <v>24</v>
      </c>
      <c r="Q693" t="s">
        <v>33</v>
      </c>
      <c r="R693" t="s">
        <v>41</v>
      </c>
      <c r="S693" t="s">
        <v>35</v>
      </c>
      <c r="T693" t="s">
        <v>28</v>
      </c>
      <c r="U693" t="s">
        <v>37</v>
      </c>
      <c r="V693" t="s">
        <v>23</v>
      </c>
      <c r="W693" t="s">
        <v>30</v>
      </c>
    </row>
    <row r="694" spans="1:23" x14ac:dyDescent="0.3">
      <c r="A694">
        <v>31</v>
      </c>
      <c r="B694">
        <v>1</v>
      </c>
      <c r="C694">
        <v>2</v>
      </c>
      <c r="D694">
        <v>1</v>
      </c>
      <c r="E694">
        <v>693</v>
      </c>
      <c r="F694">
        <v>1</v>
      </c>
      <c r="G694">
        <v>195130</v>
      </c>
      <c r="H694">
        <v>12</v>
      </c>
      <c r="I694">
        <v>8</v>
      </c>
      <c r="J694">
        <v>1</v>
      </c>
      <c r="K694">
        <v>10</v>
      </c>
      <c r="L694">
        <v>1</v>
      </c>
      <c r="M694">
        <v>10</v>
      </c>
      <c r="N694">
        <v>9</v>
      </c>
      <c r="O694">
        <v>6</v>
      </c>
      <c r="P694" t="s">
        <v>39</v>
      </c>
      <c r="Q694" t="s">
        <v>33</v>
      </c>
      <c r="R694" t="s">
        <v>41</v>
      </c>
      <c r="S694" t="s">
        <v>44</v>
      </c>
      <c r="T694" t="s">
        <v>38</v>
      </c>
      <c r="U694" t="s">
        <v>37</v>
      </c>
      <c r="V694" t="s">
        <v>23</v>
      </c>
      <c r="W694" t="s">
        <v>30</v>
      </c>
    </row>
    <row r="695" spans="1:23" x14ac:dyDescent="0.3">
      <c r="A695">
        <v>41</v>
      </c>
      <c r="B695">
        <v>6</v>
      </c>
      <c r="C695">
        <v>3</v>
      </c>
      <c r="D695">
        <v>1</v>
      </c>
      <c r="E695">
        <v>694</v>
      </c>
      <c r="F695">
        <v>1</v>
      </c>
      <c r="G695">
        <v>27730</v>
      </c>
      <c r="H695">
        <v>11</v>
      </c>
      <c r="I695">
        <v>8</v>
      </c>
      <c r="J695">
        <v>0</v>
      </c>
      <c r="K695">
        <v>19</v>
      </c>
      <c r="L695">
        <v>3</v>
      </c>
      <c r="M695">
        <v>19</v>
      </c>
      <c r="N695">
        <v>11</v>
      </c>
      <c r="O695">
        <v>9</v>
      </c>
      <c r="P695" t="s">
        <v>39</v>
      </c>
      <c r="Q695" t="s">
        <v>25</v>
      </c>
      <c r="R695" t="s">
        <v>26</v>
      </c>
      <c r="S695" t="s">
        <v>35</v>
      </c>
      <c r="T695" t="s">
        <v>42</v>
      </c>
      <c r="U695" t="s">
        <v>27</v>
      </c>
      <c r="V695" t="s">
        <v>23</v>
      </c>
      <c r="W695" t="s">
        <v>30</v>
      </c>
    </row>
    <row r="696" spans="1:23" x14ac:dyDescent="0.3">
      <c r="A696">
        <v>31</v>
      </c>
      <c r="B696">
        <v>3</v>
      </c>
      <c r="C696">
        <v>1</v>
      </c>
      <c r="D696">
        <v>1</v>
      </c>
      <c r="E696">
        <v>695</v>
      </c>
      <c r="F696">
        <v>1</v>
      </c>
      <c r="G696">
        <v>71040</v>
      </c>
      <c r="H696">
        <v>14</v>
      </c>
      <c r="I696">
        <v>8</v>
      </c>
      <c r="J696">
        <v>1</v>
      </c>
      <c r="K696">
        <v>3</v>
      </c>
      <c r="L696">
        <v>3</v>
      </c>
      <c r="M696">
        <v>3</v>
      </c>
      <c r="N696">
        <v>2</v>
      </c>
      <c r="O696">
        <v>2</v>
      </c>
      <c r="P696" t="s">
        <v>32</v>
      </c>
      <c r="Q696" t="s">
        <v>33</v>
      </c>
      <c r="R696" t="s">
        <v>26</v>
      </c>
      <c r="S696" t="s">
        <v>35</v>
      </c>
      <c r="T696" t="s">
        <v>38</v>
      </c>
      <c r="U696" t="s">
        <v>37</v>
      </c>
      <c r="V696" t="s">
        <v>31</v>
      </c>
      <c r="W696" t="s">
        <v>30</v>
      </c>
    </row>
    <row r="697" spans="1:23" x14ac:dyDescent="0.3">
      <c r="A697">
        <v>44</v>
      </c>
      <c r="B697">
        <v>5</v>
      </c>
      <c r="C697">
        <v>3</v>
      </c>
      <c r="D697">
        <v>1</v>
      </c>
      <c r="E697">
        <v>696</v>
      </c>
      <c r="F697">
        <v>1</v>
      </c>
      <c r="G697">
        <v>63220</v>
      </c>
      <c r="H697">
        <v>11</v>
      </c>
      <c r="I697">
        <v>8</v>
      </c>
      <c r="J697">
        <v>1</v>
      </c>
      <c r="K697">
        <v>10</v>
      </c>
      <c r="L697">
        <v>2</v>
      </c>
      <c r="M697">
        <v>3</v>
      </c>
      <c r="N697">
        <v>1</v>
      </c>
      <c r="O697">
        <v>2</v>
      </c>
      <c r="P697" t="s">
        <v>24</v>
      </c>
      <c r="Q697" t="s">
        <v>25</v>
      </c>
      <c r="R697" t="s">
        <v>26</v>
      </c>
      <c r="S697" t="s">
        <v>29</v>
      </c>
      <c r="T697" t="s">
        <v>43</v>
      </c>
      <c r="U697" t="s">
        <v>37</v>
      </c>
      <c r="V697" t="s">
        <v>31</v>
      </c>
      <c r="W697" t="s">
        <v>30</v>
      </c>
    </row>
    <row r="698" spans="1:23" x14ac:dyDescent="0.3">
      <c r="A698">
        <v>42</v>
      </c>
      <c r="B698">
        <v>4</v>
      </c>
      <c r="C698">
        <v>3</v>
      </c>
      <c r="D698">
        <v>1</v>
      </c>
      <c r="E698">
        <v>697</v>
      </c>
      <c r="F698">
        <v>2</v>
      </c>
      <c r="G698">
        <v>20830</v>
      </c>
      <c r="H698">
        <v>12</v>
      </c>
      <c r="I698">
        <v>8</v>
      </c>
      <c r="J698">
        <v>2</v>
      </c>
      <c r="K698">
        <v>21</v>
      </c>
      <c r="L698">
        <v>3</v>
      </c>
      <c r="M698">
        <v>20</v>
      </c>
      <c r="N698">
        <v>2</v>
      </c>
      <c r="O698">
        <v>10</v>
      </c>
      <c r="P698" t="s">
        <v>39</v>
      </c>
      <c r="Q698" t="s">
        <v>33</v>
      </c>
      <c r="R698" t="s">
        <v>26</v>
      </c>
      <c r="S698" t="s">
        <v>29</v>
      </c>
      <c r="T698" t="s">
        <v>43</v>
      </c>
      <c r="U698" t="s">
        <v>37</v>
      </c>
      <c r="V698" t="s">
        <v>23</v>
      </c>
      <c r="W698" t="s">
        <v>30</v>
      </c>
    </row>
    <row r="699" spans="1:23" x14ac:dyDescent="0.3">
      <c r="A699">
        <v>55</v>
      </c>
      <c r="B699">
        <v>11</v>
      </c>
      <c r="C699">
        <v>3</v>
      </c>
      <c r="D699">
        <v>1</v>
      </c>
      <c r="E699">
        <v>698</v>
      </c>
      <c r="F699">
        <v>2</v>
      </c>
      <c r="G699">
        <v>83810</v>
      </c>
      <c r="H699">
        <v>15</v>
      </c>
      <c r="I699">
        <v>8</v>
      </c>
      <c r="J699">
        <v>1</v>
      </c>
      <c r="K699">
        <v>23</v>
      </c>
      <c r="L699">
        <v>3</v>
      </c>
      <c r="M699">
        <v>19</v>
      </c>
      <c r="N699">
        <v>9</v>
      </c>
      <c r="O699">
        <v>11</v>
      </c>
      <c r="P699" t="s">
        <v>24</v>
      </c>
      <c r="Q699" t="s">
        <v>25</v>
      </c>
      <c r="R699" t="s">
        <v>49</v>
      </c>
      <c r="S699" t="s">
        <v>29</v>
      </c>
      <c r="T699" t="s">
        <v>45</v>
      </c>
      <c r="U699" t="s">
        <v>37</v>
      </c>
      <c r="V699" t="s">
        <v>23</v>
      </c>
      <c r="W699" t="s">
        <v>30</v>
      </c>
    </row>
    <row r="700" spans="1:23" x14ac:dyDescent="0.3">
      <c r="A700">
        <v>56</v>
      </c>
      <c r="B700">
        <v>3</v>
      </c>
      <c r="C700">
        <v>2</v>
      </c>
      <c r="D700">
        <v>1</v>
      </c>
      <c r="E700">
        <v>699</v>
      </c>
      <c r="F700">
        <v>3</v>
      </c>
      <c r="G700">
        <v>26910</v>
      </c>
      <c r="H700">
        <v>16</v>
      </c>
      <c r="I700">
        <v>8</v>
      </c>
      <c r="J700">
        <v>1</v>
      </c>
      <c r="K700">
        <v>36</v>
      </c>
      <c r="L700">
        <v>6</v>
      </c>
      <c r="M700">
        <v>7</v>
      </c>
      <c r="N700">
        <v>7</v>
      </c>
      <c r="O700">
        <v>7</v>
      </c>
      <c r="P700" t="s">
        <v>24</v>
      </c>
      <c r="Q700" t="s">
        <v>25</v>
      </c>
      <c r="R700" t="s">
        <v>41</v>
      </c>
      <c r="S700" t="s">
        <v>35</v>
      </c>
      <c r="T700" t="s">
        <v>45</v>
      </c>
      <c r="U700" t="s">
        <v>27</v>
      </c>
      <c r="V700" t="s">
        <v>23</v>
      </c>
      <c r="W700" t="s">
        <v>30</v>
      </c>
    </row>
    <row r="701" spans="1:23" x14ac:dyDescent="0.3">
      <c r="A701">
        <v>40</v>
      </c>
      <c r="B701">
        <v>1</v>
      </c>
      <c r="C701">
        <v>1</v>
      </c>
      <c r="D701">
        <v>1</v>
      </c>
      <c r="E701">
        <v>700</v>
      </c>
      <c r="F701">
        <v>1</v>
      </c>
      <c r="G701">
        <v>42860</v>
      </c>
      <c r="H701">
        <v>15</v>
      </c>
      <c r="I701">
        <v>8</v>
      </c>
      <c r="J701">
        <v>0</v>
      </c>
      <c r="K701">
        <v>6</v>
      </c>
      <c r="L701">
        <v>6</v>
      </c>
      <c r="M701">
        <v>4</v>
      </c>
      <c r="N701">
        <v>0</v>
      </c>
      <c r="O701">
        <v>0</v>
      </c>
      <c r="P701" t="s">
        <v>39</v>
      </c>
      <c r="Q701" t="s">
        <v>33</v>
      </c>
      <c r="R701" t="s">
        <v>26</v>
      </c>
      <c r="S701" t="s">
        <v>44</v>
      </c>
      <c r="T701" t="s">
        <v>43</v>
      </c>
      <c r="U701" t="s">
        <v>37</v>
      </c>
      <c r="V701" t="s">
        <v>23</v>
      </c>
      <c r="W701" t="s">
        <v>30</v>
      </c>
    </row>
    <row r="702" spans="1:23" x14ac:dyDescent="0.3">
      <c r="A702">
        <v>34</v>
      </c>
      <c r="B702">
        <v>3</v>
      </c>
      <c r="C702">
        <v>2</v>
      </c>
      <c r="D702">
        <v>1</v>
      </c>
      <c r="E702">
        <v>701</v>
      </c>
      <c r="F702">
        <v>2</v>
      </c>
      <c r="G702">
        <v>26590</v>
      </c>
      <c r="H702">
        <v>24</v>
      </c>
      <c r="I702">
        <v>8</v>
      </c>
      <c r="J702">
        <v>3</v>
      </c>
      <c r="K702">
        <v>10</v>
      </c>
      <c r="L702">
        <v>2</v>
      </c>
      <c r="M702">
        <v>9</v>
      </c>
      <c r="N702">
        <v>1</v>
      </c>
      <c r="O702">
        <v>6</v>
      </c>
      <c r="P702" t="s">
        <v>24</v>
      </c>
      <c r="Q702" t="s">
        <v>33</v>
      </c>
      <c r="R702" t="s">
        <v>49</v>
      </c>
      <c r="S702" t="s">
        <v>44</v>
      </c>
      <c r="T702" t="s">
        <v>42</v>
      </c>
      <c r="U702" t="s">
        <v>37</v>
      </c>
      <c r="V702" t="s">
        <v>23</v>
      </c>
      <c r="W702" t="s">
        <v>30</v>
      </c>
    </row>
    <row r="703" spans="1:23" x14ac:dyDescent="0.3">
      <c r="A703">
        <v>40</v>
      </c>
      <c r="B703">
        <v>4</v>
      </c>
      <c r="C703">
        <v>3</v>
      </c>
      <c r="D703">
        <v>1</v>
      </c>
      <c r="E703">
        <v>702</v>
      </c>
      <c r="F703">
        <v>2</v>
      </c>
      <c r="G703">
        <v>94340</v>
      </c>
      <c r="H703">
        <v>13</v>
      </c>
      <c r="I703">
        <v>8</v>
      </c>
      <c r="J703">
        <v>1</v>
      </c>
      <c r="K703">
        <v>9</v>
      </c>
      <c r="L703">
        <v>3</v>
      </c>
      <c r="M703">
        <v>9</v>
      </c>
      <c r="N703">
        <v>8</v>
      </c>
      <c r="O703">
        <v>8</v>
      </c>
      <c r="P703" t="s">
        <v>24</v>
      </c>
      <c r="Q703" t="s">
        <v>25</v>
      </c>
      <c r="R703" t="s">
        <v>41</v>
      </c>
      <c r="S703" t="s">
        <v>35</v>
      </c>
      <c r="T703" t="s">
        <v>38</v>
      </c>
      <c r="U703" t="s">
        <v>37</v>
      </c>
      <c r="V703" t="s">
        <v>23</v>
      </c>
      <c r="W703" t="s">
        <v>30</v>
      </c>
    </row>
    <row r="704" spans="1:23" x14ac:dyDescent="0.3">
      <c r="A704">
        <v>41</v>
      </c>
      <c r="B704">
        <v>1</v>
      </c>
      <c r="C704">
        <v>4</v>
      </c>
      <c r="D704">
        <v>1</v>
      </c>
      <c r="E704">
        <v>703</v>
      </c>
      <c r="F704">
        <v>2</v>
      </c>
      <c r="G704">
        <v>55610</v>
      </c>
      <c r="H704">
        <v>11</v>
      </c>
      <c r="I704">
        <v>8</v>
      </c>
      <c r="J704">
        <v>0</v>
      </c>
      <c r="K704">
        <v>10</v>
      </c>
      <c r="L704">
        <v>2</v>
      </c>
      <c r="M704">
        <v>9</v>
      </c>
      <c r="N704">
        <v>1</v>
      </c>
      <c r="O704">
        <v>7</v>
      </c>
      <c r="P704" t="s">
        <v>32</v>
      </c>
      <c r="Q704" t="s">
        <v>25</v>
      </c>
      <c r="R704" t="s">
        <v>36</v>
      </c>
      <c r="S704" t="s">
        <v>44</v>
      </c>
      <c r="T704" t="s">
        <v>28</v>
      </c>
      <c r="U704" t="s">
        <v>27</v>
      </c>
      <c r="V704" t="s">
        <v>23</v>
      </c>
      <c r="W704" t="s">
        <v>30</v>
      </c>
    </row>
    <row r="705" spans="1:23" x14ac:dyDescent="0.3">
      <c r="A705">
        <v>35</v>
      </c>
      <c r="B705">
        <v>1</v>
      </c>
      <c r="C705">
        <v>2</v>
      </c>
      <c r="D705">
        <v>1</v>
      </c>
      <c r="E705">
        <v>704</v>
      </c>
      <c r="F705">
        <v>2</v>
      </c>
      <c r="G705">
        <v>66460</v>
      </c>
      <c r="H705">
        <v>13</v>
      </c>
      <c r="I705">
        <v>8</v>
      </c>
      <c r="J705">
        <v>1</v>
      </c>
      <c r="K705">
        <v>9</v>
      </c>
      <c r="L705">
        <v>2</v>
      </c>
      <c r="M705">
        <v>9</v>
      </c>
      <c r="N705">
        <v>1</v>
      </c>
      <c r="O705">
        <v>1</v>
      </c>
      <c r="P705" t="s">
        <v>32</v>
      </c>
      <c r="Q705" t="s">
        <v>25</v>
      </c>
      <c r="R705" t="s">
        <v>49</v>
      </c>
      <c r="S705" t="s">
        <v>35</v>
      </c>
      <c r="T705" t="s">
        <v>47</v>
      </c>
      <c r="U705" t="s">
        <v>37</v>
      </c>
      <c r="V705" t="s">
        <v>23</v>
      </c>
      <c r="W705" t="s">
        <v>30</v>
      </c>
    </row>
    <row r="706" spans="1:23" x14ac:dyDescent="0.3">
      <c r="A706">
        <v>51</v>
      </c>
      <c r="B706">
        <v>18</v>
      </c>
      <c r="C706">
        <v>2</v>
      </c>
      <c r="D706">
        <v>1</v>
      </c>
      <c r="E706">
        <v>705</v>
      </c>
      <c r="F706">
        <v>4</v>
      </c>
      <c r="G706">
        <v>77250</v>
      </c>
      <c r="H706">
        <v>13</v>
      </c>
      <c r="I706">
        <v>8</v>
      </c>
      <c r="J706">
        <v>1</v>
      </c>
      <c r="K706">
        <v>33</v>
      </c>
      <c r="L706">
        <v>2</v>
      </c>
      <c r="M706">
        <v>33</v>
      </c>
      <c r="N706">
        <v>0</v>
      </c>
      <c r="O706">
        <v>10</v>
      </c>
      <c r="P706" t="s">
        <v>24</v>
      </c>
      <c r="Q706" t="s">
        <v>25</v>
      </c>
      <c r="R706" t="s">
        <v>26</v>
      </c>
      <c r="S706" t="s">
        <v>44</v>
      </c>
      <c r="T706" t="s">
        <v>45</v>
      </c>
      <c r="U706" t="s">
        <v>37</v>
      </c>
      <c r="V706" t="s">
        <v>23</v>
      </c>
      <c r="W706" t="s">
        <v>30</v>
      </c>
    </row>
    <row r="707" spans="1:23" x14ac:dyDescent="0.3">
      <c r="A707">
        <v>38</v>
      </c>
      <c r="B707">
        <v>2</v>
      </c>
      <c r="C707">
        <v>4</v>
      </c>
      <c r="D707">
        <v>1</v>
      </c>
      <c r="E707">
        <v>706</v>
      </c>
      <c r="F707">
        <v>1</v>
      </c>
      <c r="G707">
        <v>107250</v>
      </c>
      <c r="H707">
        <v>18</v>
      </c>
      <c r="I707">
        <v>8</v>
      </c>
      <c r="J707">
        <v>0</v>
      </c>
      <c r="K707">
        <v>11</v>
      </c>
      <c r="L707">
        <v>5</v>
      </c>
      <c r="M707">
        <v>7</v>
      </c>
      <c r="N707">
        <v>1</v>
      </c>
      <c r="O707">
        <v>7</v>
      </c>
      <c r="P707" t="s">
        <v>24</v>
      </c>
      <c r="Q707" t="s">
        <v>25</v>
      </c>
      <c r="R707" t="s">
        <v>26</v>
      </c>
      <c r="S707" t="s">
        <v>44</v>
      </c>
      <c r="T707" t="s">
        <v>34</v>
      </c>
      <c r="U707" t="s">
        <v>27</v>
      </c>
      <c r="V707" t="s">
        <v>23</v>
      </c>
      <c r="W707" t="s">
        <v>30</v>
      </c>
    </row>
    <row r="708" spans="1:23" x14ac:dyDescent="0.3">
      <c r="A708">
        <v>34</v>
      </c>
      <c r="B708">
        <v>4</v>
      </c>
      <c r="C708">
        <v>3</v>
      </c>
      <c r="D708">
        <v>1</v>
      </c>
      <c r="E708">
        <v>707</v>
      </c>
      <c r="F708">
        <v>2</v>
      </c>
      <c r="G708">
        <v>88470</v>
      </c>
      <c r="H708">
        <v>16</v>
      </c>
      <c r="I708">
        <v>8</v>
      </c>
      <c r="J708">
        <v>0</v>
      </c>
      <c r="K708">
        <v>10</v>
      </c>
      <c r="L708">
        <v>3</v>
      </c>
      <c r="M708">
        <v>10</v>
      </c>
      <c r="N708">
        <v>9</v>
      </c>
      <c r="O708">
        <v>6</v>
      </c>
      <c r="P708" t="s">
        <v>24</v>
      </c>
      <c r="Q708" t="s">
        <v>25</v>
      </c>
      <c r="R708" t="s">
        <v>26</v>
      </c>
      <c r="S708" t="s">
        <v>35</v>
      </c>
      <c r="T708" t="s">
        <v>34</v>
      </c>
      <c r="U708" t="s">
        <v>37</v>
      </c>
      <c r="V708" t="s">
        <v>23</v>
      </c>
      <c r="W708" t="s">
        <v>30</v>
      </c>
    </row>
    <row r="709" spans="1:23" x14ac:dyDescent="0.3">
      <c r="A709">
        <v>25</v>
      </c>
      <c r="B709">
        <v>6</v>
      </c>
      <c r="C709">
        <v>2</v>
      </c>
      <c r="D709">
        <v>1</v>
      </c>
      <c r="E709">
        <v>708</v>
      </c>
      <c r="F709">
        <v>4</v>
      </c>
      <c r="G709">
        <v>20450</v>
      </c>
      <c r="H709">
        <v>19</v>
      </c>
      <c r="I709">
        <v>8</v>
      </c>
      <c r="J709">
        <v>0</v>
      </c>
      <c r="K709">
        <v>7</v>
      </c>
      <c r="L709">
        <v>3</v>
      </c>
      <c r="M709">
        <v>3</v>
      </c>
      <c r="N709">
        <v>1</v>
      </c>
      <c r="O709">
        <v>2</v>
      </c>
      <c r="P709" t="s">
        <v>24</v>
      </c>
      <c r="Q709" t="s">
        <v>33</v>
      </c>
      <c r="R709" t="s">
        <v>41</v>
      </c>
      <c r="S709" t="s">
        <v>29</v>
      </c>
      <c r="T709" t="s">
        <v>34</v>
      </c>
      <c r="U709" t="s">
        <v>27</v>
      </c>
      <c r="V709" t="s">
        <v>23</v>
      </c>
      <c r="W709" t="s">
        <v>30</v>
      </c>
    </row>
    <row r="710" spans="1:23" x14ac:dyDescent="0.3">
      <c r="A710">
        <v>58</v>
      </c>
      <c r="B710">
        <v>1</v>
      </c>
      <c r="C710">
        <v>4</v>
      </c>
      <c r="D710">
        <v>1</v>
      </c>
      <c r="E710">
        <v>709</v>
      </c>
      <c r="F710">
        <v>2</v>
      </c>
      <c r="G710">
        <v>10090</v>
      </c>
      <c r="H710">
        <v>13</v>
      </c>
      <c r="I710">
        <v>8</v>
      </c>
      <c r="J710">
        <v>2</v>
      </c>
      <c r="K710">
        <v>31</v>
      </c>
      <c r="L710">
        <v>3</v>
      </c>
      <c r="M710">
        <v>10</v>
      </c>
      <c r="N710">
        <v>5</v>
      </c>
      <c r="O710">
        <v>9</v>
      </c>
      <c r="P710" t="s">
        <v>24</v>
      </c>
      <c r="Q710" t="s">
        <v>25</v>
      </c>
      <c r="R710" t="s">
        <v>49</v>
      </c>
      <c r="S710" t="s">
        <v>29</v>
      </c>
      <c r="T710" t="s">
        <v>38</v>
      </c>
      <c r="U710" t="s">
        <v>37</v>
      </c>
      <c r="V710" t="s">
        <v>31</v>
      </c>
      <c r="W710" t="s">
        <v>30</v>
      </c>
    </row>
    <row r="711" spans="1:23" x14ac:dyDescent="0.3">
      <c r="A711">
        <v>40</v>
      </c>
      <c r="B711">
        <v>14</v>
      </c>
      <c r="C711">
        <v>4</v>
      </c>
      <c r="D711">
        <v>1</v>
      </c>
      <c r="E711">
        <v>710</v>
      </c>
      <c r="F711">
        <v>1</v>
      </c>
      <c r="G711">
        <v>33480</v>
      </c>
      <c r="H711">
        <v>22</v>
      </c>
      <c r="I711">
        <v>8</v>
      </c>
      <c r="J711">
        <v>0</v>
      </c>
      <c r="K711">
        <v>7</v>
      </c>
      <c r="L711">
        <v>2</v>
      </c>
      <c r="M711">
        <v>4</v>
      </c>
      <c r="N711">
        <v>0</v>
      </c>
      <c r="O711">
        <v>3</v>
      </c>
      <c r="P711" t="s">
        <v>24</v>
      </c>
      <c r="Q711" t="s">
        <v>33</v>
      </c>
      <c r="R711" t="s">
        <v>41</v>
      </c>
      <c r="S711" t="s">
        <v>29</v>
      </c>
      <c r="T711" t="s">
        <v>34</v>
      </c>
      <c r="U711" t="s">
        <v>27</v>
      </c>
      <c r="V711" t="s">
        <v>23</v>
      </c>
      <c r="W711" t="s">
        <v>30</v>
      </c>
    </row>
    <row r="712" spans="1:23" x14ac:dyDescent="0.3">
      <c r="A712">
        <v>36</v>
      </c>
      <c r="B712">
        <v>16</v>
      </c>
      <c r="C712">
        <v>2</v>
      </c>
      <c r="D712">
        <v>1</v>
      </c>
      <c r="E712">
        <v>711</v>
      </c>
      <c r="F712">
        <v>1</v>
      </c>
      <c r="G712">
        <v>12810</v>
      </c>
      <c r="H712">
        <v>11</v>
      </c>
      <c r="I712">
        <v>8</v>
      </c>
      <c r="J712">
        <v>0</v>
      </c>
      <c r="K712">
        <v>17</v>
      </c>
      <c r="L712">
        <v>2</v>
      </c>
      <c r="M712">
        <v>15</v>
      </c>
      <c r="N712">
        <v>6</v>
      </c>
      <c r="O712">
        <v>13</v>
      </c>
      <c r="P712" t="s">
        <v>32</v>
      </c>
      <c r="Q712" t="s">
        <v>25</v>
      </c>
      <c r="R712" t="s">
        <v>26</v>
      </c>
      <c r="S712" t="s">
        <v>29</v>
      </c>
      <c r="T712" t="s">
        <v>34</v>
      </c>
      <c r="U712" t="s">
        <v>37</v>
      </c>
      <c r="V712" t="s">
        <v>23</v>
      </c>
      <c r="W712" t="s">
        <v>30</v>
      </c>
    </row>
    <row r="713" spans="1:23" x14ac:dyDescent="0.3">
      <c r="A713">
        <v>48</v>
      </c>
      <c r="B713">
        <v>2</v>
      </c>
      <c r="C713">
        <v>1</v>
      </c>
      <c r="D713">
        <v>1</v>
      </c>
      <c r="E713">
        <v>712</v>
      </c>
      <c r="F713">
        <v>2</v>
      </c>
      <c r="G713">
        <v>28190</v>
      </c>
      <c r="H713">
        <v>20</v>
      </c>
      <c r="I713">
        <v>8</v>
      </c>
      <c r="J713">
        <v>0</v>
      </c>
      <c r="K713">
        <v>11</v>
      </c>
      <c r="L713">
        <v>2</v>
      </c>
      <c r="M713">
        <v>10</v>
      </c>
      <c r="N713">
        <v>0</v>
      </c>
      <c r="O713">
        <v>8</v>
      </c>
      <c r="P713" t="s">
        <v>24</v>
      </c>
      <c r="Q713" t="s">
        <v>33</v>
      </c>
      <c r="R713" t="s">
        <v>26</v>
      </c>
      <c r="S713" t="s">
        <v>35</v>
      </c>
      <c r="T713" t="s">
        <v>34</v>
      </c>
      <c r="U713" t="s">
        <v>37</v>
      </c>
      <c r="V713" t="s">
        <v>23</v>
      </c>
      <c r="W713" t="s">
        <v>30</v>
      </c>
    </row>
    <row r="714" spans="1:23" x14ac:dyDescent="0.3">
      <c r="A714">
        <v>27</v>
      </c>
      <c r="B714">
        <v>2</v>
      </c>
      <c r="C714">
        <v>3</v>
      </c>
      <c r="D714">
        <v>1</v>
      </c>
      <c r="E714">
        <v>713</v>
      </c>
      <c r="F714">
        <v>2</v>
      </c>
      <c r="G714">
        <v>48510</v>
      </c>
      <c r="H714">
        <v>18</v>
      </c>
      <c r="I714">
        <v>8</v>
      </c>
      <c r="J714">
        <v>0</v>
      </c>
      <c r="K714">
        <v>5</v>
      </c>
      <c r="L714">
        <v>2</v>
      </c>
      <c r="M714">
        <v>1</v>
      </c>
      <c r="N714">
        <v>0</v>
      </c>
      <c r="O714">
        <v>0</v>
      </c>
      <c r="P714" t="s">
        <v>24</v>
      </c>
      <c r="Q714" t="s">
        <v>33</v>
      </c>
      <c r="R714" t="s">
        <v>26</v>
      </c>
      <c r="S714" t="s">
        <v>29</v>
      </c>
      <c r="T714" t="s">
        <v>43</v>
      </c>
      <c r="U714" t="s">
        <v>27</v>
      </c>
      <c r="V714" t="s">
        <v>23</v>
      </c>
      <c r="W714" t="s">
        <v>30</v>
      </c>
    </row>
    <row r="715" spans="1:23" x14ac:dyDescent="0.3">
      <c r="A715">
        <v>51</v>
      </c>
      <c r="B715">
        <v>4</v>
      </c>
      <c r="C715">
        <v>1</v>
      </c>
      <c r="D715">
        <v>1</v>
      </c>
      <c r="E715">
        <v>714</v>
      </c>
      <c r="F715">
        <v>3</v>
      </c>
      <c r="G715">
        <v>40280</v>
      </c>
      <c r="H715">
        <v>14</v>
      </c>
      <c r="I715">
        <v>8</v>
      </c>
      <c r="J715">
        <v>0</v>
      </c>
      <c r="K715">
        <v>29</v>
      </c>
      <c r="L715">
        <v>3</v>
      </c>
      <c r="M715">
        <v>5</v>
      </c>
      <c r="N715">
        <v>0</v>
      </c>
      <c r="O715">
        <v>3</v>
      </c>
      <c r="P715" t="s">
        <v>24</v>
      </c>
      <c r="Q715" t="s">
        <v>33</v>
      </c>
      <c r="R715" t="s">
        <v>41</v>
      </c>
      <c r="S715" t="s">
        <v>35</v>
      </c>
      <c r="T715" t="s">
        <v>45</v>
      </c>
      <c r="U715" t="s">
        <v>27</v>
      </c>
      <c r="V715" t="s">
        <v>23</v>
      </c>
      <c r="W715" t="s">
        <v>30</v>
      </c>
    </row>
    <row r="716" spans="1:23" x14ac:dyDescent="0.3">
      <c r="A716">
        <v>18</v>
      </c>
      <c r="B716">
        <v>1</v>
      </c>
      <c r="C716">
        <v>4</v>
      </c>
      <c r="D716">
        <v>1</v>
      </c>
      <c r="E716">
        <v>715</v>
      </c>
      <c r="F716">
        <v>2</v>
      </c>
      <c r="G716">
        <v>27200</v>
      </c>
      <c r="H716">
        <v>22</v>
      </c>
      <c r="I716">
        <v>8</v>
      </c>
      <c r="J716">
        <v>1</v>
      </c>
      <c r="K716">
        <v>0</v>
      </c>
      <c r="L716">
        <v>2</v>
      </c>
      <c r="M716">
        <v>0</v>
      </c>
      <c r="N716">
        <v>0</v>
      </c>
      <c r="O716">
        <v>0</v>
      </c>
      <c r="P716" t="s">
        <v>39</v>
      </c>
      <c r="Q716" t="s">
        <v>33</v>
      </c>
      <c r="R716" t="s">
        <v>41</v>
      </c>
      <c r="S716" t="s">
        <v>35</v>
      </c>
      <c r="T716" t="s">
        <v>38</v>
      </c>
      <c r="U716" t="s">
        <v>37</v>
      </c>
      <c r="V716" t="s">
        <v>23</v>
      </c>
      <c r="W716" t="s">
        <v>30</v>
      </c>
    </row>
    <row r="717" spans="1:23" x14ac:dyDescent="0.3">
      <c r="A717">
        <v>35</v>
      </c>
      <c r="B717">
        <v>1</v>
      </c>
      <c r="C717">
        <v>4</v>
      </c>
      <c r="D717">
        <v>1</v>
      </c>
      <c r="E717">
        <v>716</v>
      </c>
      <c r="F717">
        <v>2</v>
      </c>
      <c r="G717">
        <v>81200</v>
      </c>
      <c r="H717">
        <v>13</v>
      </c>
      <c r="I717">
        <v>8</v>
      </c>
      <c r="J717">
        <v>0</v>
      </c>
      <c r="K717">
        <v>10</v>
      </c>
      <c r="L717">
        <v>2</v>
      </c>
      <c r="M717">
        <v>9</v>
      </c>
      <c r="N717">
        <v>0</v>
      </c>
      <c r="O717">
        <v>0</v>
      </c>
      <c r="P717" t="s">
        <v>24</v>
      </c>
      <c r="Q717" t="s">
        <v>33</v>
      </c>
      <c r="R717" t="s">
        <v>36</v>
      </c>
      <c r="S717" t="s">
        <v>29</v>
      </c>
      <c r="T717" t="s">
        <v>42</v>
      </c>
      <c r="U717" t="s">
        <v>27</v>
      </c>
      <c r="V717" t="s">
        <v>23</v>
      </c>
      <c r="W717" t="s">
        <v>30</v>
      </c>
    </row>
    <row r="718" spans="1:23" x14ac:dyDescent="0.3">
      <c r="A718">
        <v>27</v>
      </c>
      <c r="B718">
        <v>26</v>
      </c>
      <c r="C718">
        <v>4</v>
      </c>
      <c r="D718">
        <v>1</v>
      </c>
      <c r="E718">
        <v>717</v>
      </c>
      <c r="F718">
        <v>1</v>
      </c>
      <c r="G718">
        <v>46470</v>
      </c>
      <c r="H718">
        <v>17</v>
      </c>
      <c r="I718">
        <v>8</v>
      </c>
      <c r="J718">
        <v>0</v>
      </c>
      <c r="K718">
        <v>8</v>
      </c>
      <c r="L718">
        <v>3</v>
      </c>
      <c r="M718">
        <v>6</v>
      </c>
      <c r="N718">
        <v>0</v>
      </c>
      <c r="O718">
        <v>0</v>
      </c>
      <c r="P718" t="s">
        <v>32</v>
      </c>
      <c r="Q718" t="s">
        <v>33</v>
      </c>
      <c r="R718" t="s">
        <v>41</v>
      </c>
      <c r="S718" t="s">
        <v>35</v>
      </c>
      <c r="T718" t="s">
        <v>42</v>
      </c>
      <c r="U718" t="s">
        <v>27</v>
      </c>
      <c r="V718" t="s">
        <v>23</v>
      </c>
      <c r="W718" t="s">
        <v>30</v>
      </c>
    </row>
    <row r="719" spans="1:23" x14ac:dyDescent="0.3">
      <c r="A719">
        <v>55</v>
      </c>
      <c r="B719">
        <v>19</v>
      </c>
      <c r="C719">
        <v>3</v>
      </c>
      <c r="D719">
        <v>1</v>
      </c>
      <c r="E719">
        <v>718</v>
      </c>
      <c r="F719">
        <v>1</v>
      </c>
      <c r="G719">
        <v>46800</v>
      </c>
      <c r="H719">
        <v>14</v>
      </c>
      <c r="I719">
        <v>8</v>
      </c>
      <c r="J719">
        <v>3</v>
      </c>
      <c r="K719">
        <v>24</v>
      </c>
      <c r="L719">
        <v>0</v>
      </c>
      <c r="M719">
        <v>19</v>
      </c>
      <c r="N719">
        <v>3</v>
      </c>
      <c r="O719">
        <v>8</v>
      </c>
      <c r="P719" t="s">
        <v>24</v>
      </c>
      <c r="Q719" t="s">
        <v>33</v>
      </c>
      <c r="R719" t="s">
        <v>49</v>
      </c>
      <c r="S719" t="s">
        <v>35</v>
      </c>
      <c r="T719" t="s">
        <v>40</v>
      </c>
      <c r="U719" t="s">
        <v>37</v>
      </c>
      <c r="V719" t="s">
        <v>31</v>
      </c>
      <c r="W719" t="s">
        <v>30</v>
      </c>
    </row>
    <row r="720" spans="1:23" x14ac:dyDescent="0.3">
      <c r="A720">
        <v>56</v>
      </c>
      <c r="B720">
        <v>24</v>
      </c>
      <c r="C720">
        <v>4</v>
      </c>
      <c r="D720">
        <v>1</v>
      </c>
      <c r="E720">
        <v>719</v>
      </c>
      <c r="F720">
        <v>2</v>
      </c>
      <c r="G720">
        <v>32210</v>
      </c>
      <c r="H720">
        <v>15</v>
      </c>
      <c r="I720">
        <v>8</v>
      </c>
      <c r="J720">
        <v>2</v>
      </c>
      <c r="K720">
        <v>33</v>
      </c>
      <c r="L720">
        <v>2</v>
      </c>
      <c r="M720">
        <v>19</v>
      </c>
      <c r="N720">
        <v>15</v>
      </c>
      <c r="O720">
        <v>9</v>
      </c>
      <c r="P720" t="s">
        <v>24</v>
      </c>
      <c r="Q720" t="s">
        <v>33</v>
      </c>
      <c r="R720" t="s">
        <v>26</v>
      </c>
      <c r="S720" t="s">
        <v>29</v>
      </c>
      <c r="T720" t="s">
        <v>43</v>
      </c>
      <c r="U720" t="s">
        <v>37</v>
      </c>
      <c r="V720" t="s">
        <v>23</v>
      </c>
      <c r="W720" t="s">
        <v>30</v>
      </c>
    </row>
    <row r="721" spans="1:23" x14ac:dyDescent="0.3">
      <c r="A721">
        <v>34</v>
      </c>
      <c r="B721">
        <v>1</v>
      </c>
      <c r="C721">
        <v>2</v>
      </c>
      <c r="D721">
        <v>1</v>
      </c>
      <c r="E721">
        <v>720</v>
      </c>
      <c r="F721">
        <v>2</v>
      </c>
      <c r="G721">
        <v>86210</v>
      </c>
      <c r="H721">
        <v>17</v>
      </c>
      <c r="I721">
        <v>8</v>
      </c>
      <c r="J721">
        <v>1</v>
      </c>
      <c r="K721">
        <v>5</v>
      </c>
      <c r="L721">
        <v>1</v>
      </c>
      <c r="M721">
        <v>5</v>
      </c>
      <c r="N721">
        <v>0</v>
      </c>
      <c r="O721">
        <v>0</v>
      </c>
      <c r="P721" t="s">
        <v>39</v>
      </c>
      <c r="Q721" t="s">
        <v>25</v>
      </c>
      <c r="R721" t="s">
        <v>26</v>
      </c>
      <c r="S721" t="s">
        <v>44</v>
      </c>
      <c r="T721" t="s">
        <v>34</v>
      </c>
      <c r="U721" t="s">
        <v>37</v>
      </c>
      <c r="V721" t="s">
        <v>23</v>
      </c>
      <c r="W721" t="s">
        <v>30</v>
      </c>
    </row>
    <row r="722" spans="1:23" x14ac:dyDescent="0.3">
      <c r="A722">
        <v>40</v>
      </c>
      <c r="B722">
        <v>3</v>
      </c>
      <c r="C722">
        <v>3</v>
      </c>
      <c r="D722">
        <v>1</v>
      </c>
      <c r="E722">
        <v>721</v>
      </c>
      <c r="F722">
        <v>2</v>
      </c>
      <c r="G722">
        <v>45770</v>
      </c>
      <c r="H722">
        <v>11</v>
      </c>
      <c r="I722">
        <v>8</v>
      </c>
      <c r="J722">
        <v>1</v>
      </c>
      <c r="K722">
        <v>15</v>
      </c>
      <c r="L722">
        <v>3</v>
      </c>
      <c r="M722">
        <v>12</v>
      </c>
      <c r="N722">
        <v>11</v>
      </c>
      <c r="O722">
        <v>8</v>
      </c>
      <c r="P722" t="s">
        <v>24</v>
      </c>
      <c r="Q722" t="s">
        <v>33</v>
      </c>
      <c r="R722" t="s">
        <v>26</v>
      </c>
      <c r="S722" t="s">
        <v>44</v>
      </c>
      <c r="T722" t="s">
        <v>38</v>
      </c>
      <c r="U722" t="s">
        <v>37</v>
      </c>
      <c r="V722" t="s">
        <v>23</v>
      </c>
      <c r="W722" t="s">
        <v>30</v>
      </c>
    </row>
    <row r="723" spans="1:23" x14ac:dyDescent="0.3">
      <c r="A723">
        <v>34</v>
      </c>
      <c r="B723">
        <v>5</v>
      </c>
      <c r="C723">
        <v>3</v>
      </c>
      <c r="D723">
        <v>1</v>
      </c>
      <c r="E723">
        <v>722</v>
      </c>
      <c r="F723">
        <v>1</v>
      </c>
      <c r="G723">
        <v>45530</v>
      </c>
      <c r="H723">
        <v>18</v>
      </c>
      <c r="I723">
        <v>8</v>
      </c>
      <c r="J723">
        <v>1</v>
      </c>
      <c r="K723">
        <v>10</v>
      </c>
      <c r="L723">
        <v>2</v>
      </c>
      <c r="M723">
        <v>8</v>
      </c>
      <c r="N723">
        <v>7</v>
      </c>
      <c r="O723">
        <v>7</v>
      </c>
      <c r="P723" t="s">
        <v>24</v>
      </c>
      <c r="Q723" t="s">
        <v>33</v>
      </c>
      <c r="R723" t="s">
        <v>26</v>
      </c>
      <c r="S723" t="s">
        <v>29</v>
      </c>
      <c r="T723" t="s">
        <v>34</v>
      </c>
      <c r="U723" t="s">
        <v>37</v>
      </c>
      <c r="V723" t="s">
        <v>23</v>
      </c>
      <c r="W723" t="s">
        <v>30</v>
      </c>
    </row>
    <row r="724" spans="1:23" x14ac:dyDescent="0.3">
      <c r="A724">
        <v>31</v>
      </c>
      <c r="B724">
        <v>2</v>
      </c>
      <c r="C724">
        <v>2</v>
      </c>
      <c r="D724">
        <v>1</v>
      </c>
      <c r="E724">
        <v>723</v>
      </c>
      <c r="F724">
        <v>2</v>
      </c>
      <c r="G724">
        <v>53960</v>
      </c>
      <c r="H724">
        <v>17</v>
      </c>
      <c r="I724">
        <v>8</v>
      </c>
      <c r="J724">
        <v>1</v>
      </c>
      <c r="K724">
        <v>3</v>
      </c>
      <c r="L724">
        <v>2</v>
      </c>
      <c r="M724">
        <v>1</v>
      </c>
      <c r="N724">
        <v>0</v>
      </c>
      <c r="O724">
        <v>0</v>
      </c>
      <c r="P724" t="s">
        <v>32</v>
      </c>
      <c r="Q724" t="s">
        <v>33</v>
      </c>
      <c r="R724" t="s">
        <v>41</v>
      </c>
      <c r="S724" t="s">
        <v>35</v>
      </c>
      <c r="T724" t="s">
        <v>45</v>
      </c>
      <c r="U724" t="s">
        <v>27</v>
      </c>
      <c r="V724" t="s">
        <v>31</v>
      </c>
      <c r="W724" t="s">
        <v>30</v>
      </c>
    </row>
    <row r="725" spans="1:23" x14ac:dyDescent="0.3">
      <c r="A725">
        <v>35</v>
      </c>
      <c r="B725">
        <v>1</v>
      </c>
      <c r="C725">
        <v>2</v>
      </c>
      <c r="D725">
        <v>1</v>
      </c>
      <c r="E725">
        <v>724</v>
      </c>
      <c r="F725">
        <v>1</v>
      </c>
      <c r="G725">
        <v>67960</v>
      </c>
      <c r="H725">
        <v>13</v>
      </c>
      <c r="I725">
        <v>8</v>
      </c>
      <c r="J725">
        <v>0</v>
      </c>
      <c r="K725">
        <v>5</v>
      </c>
      <c r="L725">
        <v>2</v>
      </c>
      <c r="M725">
        <v>4</v>
      </c>
      <c r="N725">
        <v>3</v>
      </c>
      <c r="O725">
        <v>2</v>
      </c>
      <c r="P725" t="s">
        <v>32</v>
      </c>
      <c r="Q725" t="s">
        <v>33</v>
      </c>
      <c r="R725" t="s">
        <v>41</v>
      </c>
      <c r="S725" t="s">
        <v>29</v>
      </c>
      <c r="T725" t="s">
        <v>45</v>
      </c>
      <c r="U725" t="s">
        <v>37</v>
      </c>
      <c r="V725" t="s">
        <v>31</v>
      </c>
      <c r="W725" t="s">
        <v>30</v>
      </c>
    </row>
    <row r="726" spans="1:23" x14ac:dyDescent="0.3">
      <c r="A726">
        <v>38</v>
      </c>
      <c r="B726">
        <v>7</v>
      </c>
      <c r="C726">
        <v>3</v>
      </c>
      <c r="D726">
        <v>1</v>
      </c>
      <c r="E726">
        <v>725</v>
      </c>
      <c r="F726">
        <v>2</v>
      </c>
      <c r="G726">
        <v>76250</v>
      </c>
      <c r="H726">
        <v>15</v>
      </c>
      <c r="I726">
        <v>8</v>
      </c>
      <c r="J726">
        <v>0</v>
      </c>
      <c r="K726">
        <v>4</v>
      </c>
      <c r="L726">
        <v>2</v>
      </c>
      <c r="M726">
        <v>4</v>
      </c>
      <c r="N726">
        <v>0</v>
      </c>
      <c r="O726">
        <v>3</v>
      </c>
      <c r="P726" t="s">
        <v>32</v>
      </c>
      <c r="Q726" t="s">
        <v>33</v>
      </c>
      <c r="R726" t="s">
        <v>41</v>
      </c>
      <c r="S726" t="s">
        <v>44</v>
      </c>
      <c r="T726" t="s">
        <v>46</v>
      </c>
      <c r="U726" t="s">
        <v>27</v>
      </c>
      <c r="V726" t="s">
        <v>23</v>
      </c>
      <c r="W726" t="s">
        <v>30</v>
      </c>
    </row>
    <row r="727" spans="1:23" x14ac:dyDescent="0.3">
      <c r="A727">
        <v>34</v>
      </c>
      <c r="B727">
        <v>10</v>
      </c>
      <c r="C727">
        <v>4</v>
      </c>
      <c r="D727">
        <v>1</v>
      </c>
      <c r="E727">
        <v>726</v>
      </c>
      <c r="F727">
        <v>2</v>
      </c>
      <c r="G727">
        <v>74120</v>
      </c>
      <c r="H727">
        <v>24</v>
      </c>
      <c r="I727">
        <v>8</v>
      </c>
      <c r="J727">
        <v>0</v>
      </c>
      <c r="K727">
        <v>14</v>
      </c>
      <c r="L727">
        <v>4</v>
      </c>
      <c r="M727">
        <v>14</v>
      </c>
      <c r="N727">
        <v>4</v>
      </c>
      <c r="O727">
        <v>11</v>
      </c>
      <c r="P727" t="s">
        <v>24</v>
      </c>
      <c r="Q727" t="s">
        <v>33</v>
      </c>
      <c r="R727" t="s">
        <v>36</v>
      </c>
      <c r="S727" t="s">
        <v>35</v>
      </c>
      <c r="T727" t="s">
        <v>43</v>
      </c>
      <c r="U727" t="s">
        <v>27</v>
      </c>
      <c r="V727" t="s">
        <v>23</v>
      </c>
      <c r="W727" t="s">
        <v>30</v>
      </c>
    </row>
    <row r="728" spans="1:23" x14ac:dyDescent="0.3">
      <c r="A728">
        <v>28</v>
      </c>
      <c r="B728">
        <v>2</v>
      </c>
      <c r="C728">
        <v>3</v>
      </c>
      <c r="D728">
        <v>1</v>
      </c>
      <c r="E728">
        <v>727</v>
      </c>
      <c r="F728">
        <v>2</v>
      </c>
      <c r="G728">
        <v>111590</v>
      </c>
      <c r="H728">
        <v>12</v>
      </c>
      <c r="I728">
        <v>8</v>
      </c>
      <c r="J728">
        <v>0</v>
      </c>
      <c r="K728">
        <v>5</v>
      </c>
      <c r="L728">
        <v>2</v>
      </c>
      <c r="M728">
        <v>5</v>
      </c>
      <c r="N728">
        <v>0</v>
      </c>
      <c r="O728">
        <v>4</v>
      </c>
      <c r="P728" t="s">
        <v>24</v>
      </c>
      <c r="Q728" t="s">
        <v>33</v>
      </c>
      <c r="R728" t="s">
        <v>26</v>
      </c>
      <c r="S728" t="s">
        <v>29</v>
      </c>
      <c r="T728" t="s">
        <v>28</v>
      </c>
      <c r="U728" t="s">
        <v>27</v>
      </c>
      <c r="V728" t="s">
        <v>23</v>
      </c>
      <c r="W728" t="s">
        <v>30</v>
      </c>
    </row>
    <row r="729" spans="1:23" x14ac:dyDescent="0.3">
      <c r="A729">
        <v>31</v>
      </c>
      <c r="B729">
        <v>15</v>
      </c>
      <c r="C729">
        <v>2</v>
      </c>
      <c r="D729">
        <v>1</v>
      </c>
      <c r="E729">
        <v>728</v>
      </c>
      <c r="F729">
        <v>2</v>
      </c>
      <c r="G729">
        <v>49600</v>
      </c>
      <c r="H729">
        <v>15</v>
      </c>
      <c r="I729">
        <v>8</v>
      </c>
      <c r="J729">
        <v>0</v>
      </c>
      <c r="K729">
        <v>10</v>
      </c>
      <c r="L729">
        <v>3</v>
      </c>
      <c r="M729">
        <v>10</v>
      </c>
      <c r="N729">
        <v>6</v>
      </c>
      <c r="O729">
        <v>7</v>
      </c>
      <c r="P729" t="s">
        <v>24</v>
      </c>
      <c r="Q729" t="s">
        <v>33</v>
      </c>
      <c r="R729" t="s">
        <v>26</v>
      </c>
      <c r="S729" t="s">
        <v>29</v>
      </c>
      <c r="T729" t="s">
        <v>38</v>
      </c>
      <c r="U729" t="s">
        <v>37</v>
      </c>
      <c r="V729" t="s">
        <v>31</v>
      </c>
      <c r="W729" t="s">
        <v>30</v>
      </c>
    </row>
    <row r="730" spans="1:23" x14ac:dyDescent="0.3">
      <c r="A730">
        <v>39</v>
      </c>
      <c r="B730">
        <v>17</v>
      </c>
      <c r="C730">
        <v>4</v>
      </c>
      <c r="D730">
        <v>1</v>
      </c>
      <c r="E730">
        <v>729</v>
      </c>
      <c r="F730">
        <v>2</v>
      </c>
      <c r="G730">
        <v>104750</v>
      </c>
      <c r="H730">
        <v>11</v>
      </c>
      <c r="I730">
        <v>8</v>
      </c>
      <c r="J730">
        <v>1</v>
      </c>
      <c r="K730">
        <v>8</v>
      </c>
      <c r="L730">
        <v>3</v>
      </c>
      <c r="M730">
        <v>5</v>
      </c>
      <c r="N730">
        <v>1</v>
      </c>
      <c r="O730">
        <v>4</v>
      </c>
      <c r="P730" t="s">
        <v>24</v>
      </c>
      <c r="Q730" t="s">
        <v>33</v>
      </c>
      <c r="R730" t="s">
        <v>49</v>
      </c>
      <c r="S730" t="s">
        <v>29</v>
      </c>
      <c r="T730" t="s">
        <v>28</v>
      </c>
      <c r="U730" t="s">
        <v>27</v>
      </c>
      <c r="V730" t="s">
        <v>23</v>
      </c>
      <c r="W730" t="s">
        <v>30</v>
      </c>
    </row>
    <row r="731" spans="1:23" x14ac:dyDescent="0.3">
      <c r="A731">
        <v>51</v>
      </c>
      <c r="B731">
        <v>20</v>
      </c>
      <c r="C731">
        <v>3</v>
      </c>
      <c r="D731">
        <v>1</v>
      </c>
      <c r="E731">
        <v>730</v>
      </c>
      <c r="F731">
        <v>2</v>
      </c>
      <c r="G731">
        <v>148140</v>
      </c>
      <c r="H731">
        <v>11</v>
      </c>
      <c r="I731">
        <v>8</v>
      </c>
      <c r="J731">
        <v>1</v>
      </c>
      <c r="K731">
        <v>14</v>
      </c>
      <c r="L731">
        <v>2</v>
      </c>
      <c r="M731">
        <v>4</v>
      </c>
      <c r="N731">
        <v>3</v>
      </c>
      <c r="O731">
        <v>2</v>
      </c>
      <c r="P731" t="s">
        <v>32</v>
      </c>
      <c r="Q731" t="s">
        <v>33</v>
      </c>
      <c r="R731" t="s">
        <v>41</v>
      </c>
      <c r="S731" t="s">
        <v>29</v>
      </c>
      <c r="T731" t="s">
        <v>38</v>
      </c>
      <c r="U731" t="s">
        <v>37</v>
      </c>
      <c r="V731" t="s">
        <v>23</v>
      </c>
      <c r="W731" t="s">
        <v>30</v>
      </c>
    </row>
    <row r="732" spans="1:23" x14ac:dyDescent="0.3">
      <c r="A732">
        <v>41</v>
      </c>
      <c r="B732">
        <v>1</v>
      </c>
      <c r="C732">
        <v>3</v>
      </c>
      <c r="D732">
        <v>1</v>
      </c>
      <c r="E732">
        <v>731</v>
      </c>
      <c r="F732">
        <v>4</v>
      </c>
      <c r="G732">
        <v>191410</v>
      </c>
      <c r="H732">
        <v>12</v>
      </c>
      <c r="I732">
        <v>8</v>
      </c>
      <c r="J732">
        <v>1</v>
      </c>
      <c r="K732">
        <v>12</v>
      </c>
      <c r="L732">
        <v>2</v>
      </c>
      <c r="M732">
        <v>6</v>
      </c>
      <c r="N732">
        <v>3</v>
      </c>
      <c r="O732">
        <v>3</v>
      </c>
      <c r="P732" t="s">
        <v>32</v>
      </c>
      <c r="Q732" t="s">
        <v>33</v>
      </c>
      <c r="R732" t="s">
        <v>26</v>
      </c>
      <c r="S732" t="s">
        <v>44</v>
      </c>
      <c r="T732" t="s">
        <v>38</v>
      </c>
      <c r="U732" t="s">
        <v>37</v>
      </c>
      <c r="V732" t="s">
        <v>23</v>
      </c>
      <c r="W732" t="s">
        <v>30</v>
      </c>
    </row>
    <row r="733" spans="1:23" x14ac:dyDescent="0.3">
      <c r="A733">
        <v>37</v>
      </c>
      <c r="B733">
        <v>2</v>
      </c>
      <c r="C733">
        <v>2</v>
      </c>
      <c r="D733">
        <v>1</v>
      </c>
      <c r="E733">
        <v>732</v>
      </c>
      <c r="F733">
        <v>1</v>
      </c>
      <c r="G733">
        <v>54050</v>
      </c>
      <c r="H733">
        <v>15</v>
      </c>
      <c r="I733">
        <v>8</v>
      </c>
      <c r="J733">
        <v>0</v>
      </c>
      <c r="K733">
        <v>8</v>
      </c>
      <c r="L733">
        <v>3</v>
      </c>
      <c r="M733">
        <v>6</v>
      </c>
      <c r="N733">
        <v>1</v>
      </c>
      <c r="O733">
        <v>3</v>
      </c>
      <c r="P733" t="s">
        <v>24</v>
      </c>
      <c r="Q733" t="s">
        <v>33</v>
      </c>
      <c r="R733" t="s">
        <v>41</v>
      </c>
      <c r="S733" t="s">
        <v>29</v>
      </c>
      <c r="T733" t="s">
        <v>28</v>
      </c>
      <c r="U733" t="s">
        <v>27</v>
      </c>
      <c r="V733" t="s">
        <v>23</v>
      </c>
      <c r="W733" t="s">
        <v>30</v>
      </c>
    </row>
    <row r="734" spans="1:23" x14ac:dyDescent="0.3">
      <c r="A734">
        <v>33</v>
      </c>
      <c r="B734">
        <v>2</v>
      </c>
      <c r="C734">
        <v>3</v>
      </c>
      <c r="D734">
        <v>1</v>
      </c>
      <c r="E734">
        <v>733</v>
      </c>
      <c r="F734">
        <v>1</v>
      </c>
      <c r="G734">
        <v>87930</v>
      </c>
      <c r="H734">
        <v>17</v>
      </c>
      <c r="I734">
        <v>8</v>
      </c>
      <c r="J734">
        <v>0</v>
      </c>
      <c r="K734">
        <v>8</v>
      </c>
      <c r="L734">
        <v>2</v>
      </c>
      <c r="M734">
        <v>5</v>
      </c>
      <c r="N734">
        <v>1</v>
      </c>
      <c r="O734">
        <v>2</v>
      </c>
      <c r="P734" t="s">
        <v>32</v>
      </c>
      <c r="Q734" t="s">
        <v>33</v>
      </c>
      <c r="R734" t="s">
        <v>41</v>
      </c>
      <c r="S734" t="s">
        <v>29</v>
      </c>
      <c r="T734" t="s">
        <v>38</v>
      </c>
      <c r="U734" t="s">
        <v>27</v>
      </c>
      <c r="V734" t="s">
        <v>23</v>
      </c>
      <c r="W734" t="s">
        <v>30</v>
      </c>
    </row>
    <row r="735" spans="1:23" x14ac:dyDescent="0.3">
      <c r="A735">
        <v>32</v>
      </c>
      <c r="B735">
        <v>1</v>
      </c>
      <c r="C735">
        <v>4</v>
      </c>
      <c r="D735">
        <v>1</v>
      </c>
      <c r="E735">
        <v>734</v>
      </c>
      <c r="F735">
        <v>5</v>
      </c>
      <c r="G735">
        <v>191890</v>
      </c>
      <c r="H735">
        <v>12</v>
      </c>
      <c r="I735">
        <v>8</v>
      </c>
      <c r="J735">
        <v>1</v>
      </c>
      <c r="K735">
        <v>4</v>
      </c>
      <c r="L735">
        <v>3</v>
      </c>
      <c r="M735">
        <v>3</v>
      </c>
      <c r="N735">
        <v>1</v>
      </c>
      <c r="O735">
        <v>2</v>
      </c>
      <c r="P735" t="s">
        <v>24</v>
      </c>
      <c r="Q735" t="s">
        <v>33</v>
      </c>
      <c r="R735" t="s">
        <v>41</v>
      </c>
      <c r="S735" t="s">
        <v>29</v>
      </c>
      <c r="T735" t="s">
        <v>42</v>
      </c>
      <c r="U735" t="s">
        <v>37</v>
      </c>
      <c r="V735" t="s">
        <v>23</v>
      </c>
      <c r="W735" t="s">
        <v>30</v>
      </c>
    </row>
    <row r="736" spans="1:23" x14ac:dyDescent="0.3">
      <c r="A736">
        <v>39</v>
      </c>
      <c r="B736">
        <v>29</v>
      </c>
      <c r="C736">
        <v>2</v>
      </c>
      <c r="D736">
        <v>1</v>
      </c>
      <c r="E736">
        <v>735</v>
      </c>
      <c r="F736">
        <v>2</v>
      </c>
      <c r="G736">
        <v>38750</v>
      </c>
      <c r="H736">
        <v>15</v>
      </c>
      <c r="I736">
        <v>8</v>
      </c>
      <c r="J736">
        <v>0</v>
      </c>
      <c r="K736">
        <v>13</v>
      </c>
      <c r="L736">
        <v>3</v>
      </c>
      <c r="M736">
        <v>6</v>
      </c>
      <c r="N736">
        <v>0</v>
      </c>
      <c r="O736">
        <v>5</v>
      </c>
      <c r="P736" t="s">
        <v>39</v>
      </c>
      <c r="Q736" t="s">
        <v>33</v>
      </c>
      <c r="R736" t="s">
        <v>26</v>
      </c>
      <c r="S736" t="s">
        <v>29</v>
      </c>
      <c r="T736" t="s">
        <v>38</v>
      </c>
      <c r="U736" t="s">
        <v>37</v>
      </c>
      <c r="V736" t="s">
        <v>23</v>
      </c>
      <c r="W736" t="s">
        <v>30</v>
      </c>
    </row>
    <row r="737" spans="1:23" x14ac:dyDescent="0.3">
      <c r="A737">
        <v>25</v>
      </c>
      <c r="B737">
        <v>7</v>
      </c>
      <c r="C737">
        <v>4</v>
      </c>
      <c r="D737">
        <v>1</v>
      </c>
      <c r="E737">
        <v>736</v>
      </c>
      <c r="F737">
        <v>1</v>
      </c>
      <c r="G737">
        <v>22160</v>
      </c>
      <c r="H737">
        <v>13</v>
      </c>
      <c r="I737">
        <v>8</v>
      </c>
      <c r="J737">
        <v>3</v>
      </c>
      <c r="K737">
        <v>6</v>
      </c>
      <c r="L737">
        <v>2</v>
      </c>
      <c r="M737">
        <v>3</v>
      </c>
      <c r="N737">
        <v>1</v>
      </c>
      <c r="O737">
        <v>2</v>
      </c>
      <c r="P737" t="s">
        <v>24</v>
      </c>
      <c r="Q737" t="s">
        <v>33</v>
      </c>
      <c r="R737" t="s">
        <v>26</v>
      </c>
      <c r="S737" t="s">
        <v>29</v>
      </c>
      <c r="T737" t="s">
        <v>38</v>
      </c>
      <c r="U737" t="s">
        <v>37</v>
      </c>
      <c r="V737" t="s">
        <v>23</v>
      </c>
      <c r="W737" t="s">
        <v>30</v>
      </c>
    </row>
    <row r="738" spans="1:23" x14ac:dyDescent="0.3">
      <c r="A738">
        <v>52</v>
      </c>
      <c r="B738">
        <v>2</v>
      </c>
      <c r="C738">
        <v>1</v>
      </c>
      <c r="D738">
        <v>1</v>
      </c>
      <c r="E738">
        <v>737</v>
      </c>
      <c r="F738">
        <v>2</v>
      </c>
      <c r="G738">
        <v>117130</v>
      </c>
      <c r="H738">
        <v>14</v>
      </c>
      <c r="I738">
        <v>8</v>
      </c>
      <c r="J738">
        <v>0</v>
      </c>
      <c r="K738">
        <v>24</v>
      </c>
      <c r="L738">
        <v>2</v>
      </c>
      <c r="M738">
        <v>5</v>
      </c>
      <c r="N738">
        <v>0</v>
      </c>
      <c r="O738">
        <v>2</v>
      </c>
      <c r="P738" t="s">
        <v>32</v>
      </c>
      <c r="Q738" t="s">
        <v>33</v>
      </c>
      <c r="R738" t="s">
        <v>26</v>
      </c>
      <c r="S738" t="s">
        <v>29</v>
      </c>
      <c r="T738" t="s">
        <v>38</v>
      </c>
      <c r="U738" t="s">
        <v>37</v>
      </c>
      <c r="V738" t="s">
        <v>23</v>
      </c>
      <c r="W738" t="s">
        <v>30</v>
      </c>
    </row>
    <row r="739" spans="1:23" x14ac:dyDescent="0.3">
      <c r="A739">
        <v>43</v>
      </c>
      <c r="B739">
        <v>2</v>
      </c>
      <c r="C739">
        <v>2</v>
      </c>
      <c r="D739">
        <v>1</v>
      </c>
      <c r="E739">
        <v>738</v>
      </c>
      <c r="F739">
        <v>1</v>
      </c>
      <c r="G739">
        <v>78610</v>
      </c>
      <c r="H739">
        <v>14</v>
      </c>
      <c r="I739">
        <v>8</v>
      </c>
      <c r="J739">
        <v>2</v>
      </c>
      <c r="K739">
        <v>20</v>
      </c>
      <c r="L739">
        <v>1</v>
      </c>
      <c r="M739">
        <v>20</v>
      </c>
      <c r="N739">
        <v>1</v>
      </c>
      <c r="O739">
        <v>8</v>
      </c>
      <c r="P739" t="s">
        <v>24</v>
      </c>
      <c r="Q739" t="s">
        <v>33</v>
      </c>
      <c r="R739" t="s">
        <v>41</v>
      </c>
      <c r="S739" t="s">
        <v>35</v>
      </c>
      <c r="T739" t="s">
        <v>43</v>
      </c>
      <c r="U739" t="s">
        <v>37</v>
      </c>
      <c r="V739" t="s">
        <v>23</v>
      </c>
      <c r="W739" t="s">
        <v>30</v>
      </c>
    </row>
    <row r="740" spans="1:23" x14ac:dyDescent="0.3">
      <c r="A740">
        <v>27</v>
      </c>
      <c r="B740">
        <v>2</v>
      </c>
      <c r="C740">
        <v>4</v>
      </c>
      <c r="D740">
        <v>1</v>
      </c>
      <c r="E740">
        <v>739</v>
      </c>
      <c r="F740">
        <v>1</v>
      </c>
      <c r="G740">
        <v>37080</v>
      </c>
      <c r="H740">
        <v>16</v>
      </c>
      <c r="I740">
        <v>8</v>
      </c>
      <c r="J740">
        <v>2</v>
      </c>
      <c r="K740">
        <v>6</v>
      </c>
      <c r="L740">
        <v>2</v>
      </c>
      <c r="M740">
        <v>6</v>
      </c>
      <c r="N740">
        <v>4</v>
      </c>
      <c r="O740">
        <v>4</v>
      </c>
      <c r="P740" t="s">
        <v>24</v>
      </c>
      <c r="Q740" t="s">
        <v>33</v>
      </c>
      <c r="R740" t="s">
        <v>26</v>
      </c>
      <c r="S740" t="s">
        <v>29</v>
      </c>
      <c r="T740" t="s">
        <v>40</v>
      </c>
      <c r="U740" t="s">
        <v>37</v>
      </c>
      <c r="V740" t="s">
        <v>23</v>
      </c>
      <c r="W740" t="s">
        <v>30</v>
      </c>
    </row>
    <row r="741" spans="1:23" x14ac:dyDescent="0.3">
      <c r="A741">
        <v>27</v>
      </c>
      <c r="B741">
        <v>2</v>
      </c>
      <c r="C741">
        <v>5</v>
      </c>
      <c r="D741">
        <v>1</v>
      </c>
      <c r="E741">
        <v>740</v>
      </c>
      <c r="F741">
        <v>1</v>
      </c>
      <c r="G741">
        <v>137700</v>
      </c>
      <c r="H741">
        <v>18</v>
      </c>
      <c r="I741">
        <v>8</v>
      </c>
      <c r="J741">
        <v>1</v>
      </c>
      <c r="K741">
        <v>8</v>
      </c>
      <c r="L741">
        <v>3</v>
      </c>
      <c r="M741">
        <v>8</v>
      </c>
      <c r="N741">
        <v>7</v>
      </c>
      <c r="O741">
        <v>7</v>
      </c>
      <c r="P741" t="s">
        <v>24</v>
      </c>
      <c r="Q741" t="s">
        <v>33</v>
      </c>
      <c r="R741" t="s">
        <v>26</v>
      </c>
      <c r="S741" t="s">
        <v>35</v>
      </c>
      <c r="T741" t="s">
        <v>34</v>
      </c>
      <c r="U741" t="s">
        <v>27</v>
      </c>
      <c r="V741" t="s">
        <v>31</v>
      </c>
      <c r="W741" t="s">
        <v>30</v>
      </c>
    </row>
    <row r="742" spans="1:23" x14ac:dyDescent="0.3">
      <c r="A742">
        <v>26</v>
      </c>
      <c r="B742">
        <v>2</v>
      </c>
      <c r="C742">
        <v>2</v>
      </c>
      <c r="D742">
        <v>1</v>
      </c>
      <c r="E742">
        <v>741</v>
      </c>
      <c r="F742">
        <v>3</v>
      </c>
      <c r="G742">
        <v>53040</v>
      </c>
      <c r="H742">
        <v>20</v>
      </c>
      <c r="I742">
        <v>8</v>
      </c>
      <c r="J742">
        <v>1</v>
      </c>
      <c r="K742">
        <v>5</v>
      </c>
      <c r="L742">
        <v>2</v>
      </c>
      <c r="M742">
        <v>4</v>
      </c>
      <c r="N742">
        <v>1</v>
      </c>
      <c r="O742">
        <v>1</v>
      </c>
      <c r="P742" t="s">
        <v>24</v>
      </c>
      <c r="Q742" t="s">
        <v>33</v>
      </c>
      <c r="R742" t="s">
        <v>36</v>
      </c>
      <c r="S742" t="s">
        <v>35</v>
      </c>
      <c r="T742" t="s">
        <v>43</v>
      </c>
      <c r="U742" t="s">
        <v>37</v>
      </c>
      <c r="V742" t="s">
        <v>23</v>
      </c>
      <c r="W742" t="s">
        <v>30</v>
      </c>
    </row>
    <row r="743" spans="1:23" x14ac:dyDescent="0.3">
      <c r="A743">
        <v>42</v>
      </c>
      <c r="B743">
        <v>23</v>
      </c>
      <c r="C743">
        <v>3</v>
      </c>
      <c r="D743">
        <v>1</v>
      </c>
      <c r="E743">
        <v>742</v>
      </c>
      <c r="F743">
        <v>3</v>
      </c>
      <c r="G743">
        <v>26420</v>
      </c>
      <c r="H743">
        <v>13</v>
      </c>
      <c r="I743">
        <v>8</v>
      </c>
      <c r="J743">
        <v>1</v>
      </c>
      <c r="K743">
        <v>21</v>
      </c>
      <c r="L743">
        <v>3</v>
      </c>
      <c r="M743">
        <v>20</v>
      </c>
      <c r="N743">
        <v>0</v>
      </c>
      <c r="O743">
        <v>9</v>
      </c>
      <c r="P743" t="s">
        <v>24</v>
      </c>
      <c r="Q743" t="s">
        <v>25</v>
      </c>
      <c r="R743" t="s">
        <v>48</v>
      </c>
      <c r="S743" t="s">
        <v>29</v>
      </c>
      <c r="T743" t="s">
        <v>34</v>
      </c>
      <c r="U743" t="s">
        <v>27</v>
      </c>
      <c r="V743" t="s">
        <v>23</v>
      </c>
      <c r="W743" t="s">
        <v>30</v>
      </c>
    </row>
    <row r="744" spans="1:23" x14ac:dyDescent="0.3">
      <c r="A744">
        <v>52</v>
      </c>
      <c r="B744">
        <v>5</v>
      </c>
      <c r="C744">
        <v>2</v>
      </c>
      <c r="D744">
        <v>1</v>
      </c>
      <c r="E744">
        <v>743</v>
      </c>
      <c r="F744">
        <v>1</v>
      </c>
      <c r="G744">
        <v>27590</v>
      </c>
      <c r="H744">
        <v>18</v>
      </c>
      <c r="I744">
        <v>8</v>
      </c>
      <c r="J744">
        <v>1</v>
      </c>
      <c r="K744">
        <v>12</v>
      </c>
      <c r="L744">
        <v>6</v>
      </c>
      <c r="M744">
        <v>5</v>
      </c>
      <c r="N744">
        <v>0</v>
      </c>
      <c r="O744">
        <v>4</v>
      </c>
      <c r="P744" t="s">
        <v>24</v>
      </c>
      <c r="Q744" t="s">
        <v>33</v>
      </c>
      <c r="R744" t="s">
        <v>26</v>
      </c>
      <c r="S744" t="s">
        <v>29</v>
      </c>
      <c r="T744" t="s">
        <v>28</v>
      </c>
      <c r="U744" t="s">
        <v>27</v>
      </c>
      <c r="V744" t="s">
        <v>23</v>
      </c>
      <c r="W744" t="s">
        <v>30</v>
      </c>
    </row>
    <row r="745" spans="1:23" x14ac:dyDescent="0.3">
      <c r="A745">
        <v>37</v>
      </c>
      <c r="B745">
        <v>20</v>
      </c>
      <c r="C745">
        <v>5</v>
      </c>
      <c r="D745">
        <v>1</v>
      </c>
      <c r="E745">
        <v>744</v>
      </c>
      <c r="F745">
        <v>2</v>
      </c>
      <c r="G745">
        <v>68040</v>
      </c>
      <c r="H745">
        <v>13</v>
      </c>
      <c r="I745">
        <v>8</v>
      </c>
      <c r="J745">
        <v>1</v>
      </c>
      <c r="K745">
        <v>8</v>
      </c>
      <c r="L745">
        <v>1</v>
      </c>
      <c r="M745">
        <v>3</v>
      </c>
      <c r="N745">
        <v>0</v>
      </c>
      <c r="O745">
        <v>2</v>
      </c>
      <c r="P745" t="s">
        <v>24</v>
      </c>
      <c r="Q745" t="s">
        <v>33</v>
      </c>
      <c r="R745" t="s">
        <v>26</v>
      </c>
      <c r="S745" t="s">
        <v>35</v>
      </c>
      <c r="T745" t="s">
        <v>47</v>
      </c>
      <c r="U745" t="s">
        <v>37</v>
      </c>
      <c r="V745" t="s">
        <v>23</v>
      </c>
      <c r="W745" t="s">
        <v>30</v>
      </c>
    </row>
    <row r="746" spans="1:23" x14ac:dyDescent="0.3">
      <c r="A746">
        <v>35</v>
      </c>
      <c r="B746">
        <v>6</v>
      </c>
      <c r="C746">
        <v>4</v>
      </c>
      <c r="D746">
        <v>1</v>
      </c>
      <c r="E746">
        <v>745</v>
      </c>
      <c r="F746">
        <v>2</v>
      </c>
      <c r="G746">
        <v>61420</v>
      </c>
      <c r="H746">
        <v>15</v>
      </c>
      <c r="I746">
        <v>8</v>
      </c>
      <c r="J746">
        <v>1</v>
      </c>
      <c r="K746">
        <v>10</v>
      </c>
      <c r="L746">
        <v>2</v>
      </c>
      <c r="M746">
        <v>2</v>
      </c>
      <c r="N746">
        <v>2</v>
      </c>
      <c r="O746">
        <v>2</v>
      </c>
      <c r="P746" t="s">
        <v>32</v>
      </c>
      <c r="Q746" t="s">
        <v>33</v>
      </c>
      <c r="R746" t="s">
        <v>41</v>
      </c>
      <c r="S746" t="s">
        <v>35</v>
      </c>
      <c r="T746" t="s">
        <v>42</v>
      </c>
      <c r="U746" t="s">
        <v>27</v>
      </c>
      <c r="V746" t="s">
        <v>23</v>
      </c>
      <c r="W746" t="s">
        <v>30</v>
      </c>
    </row>
    <row r="747" spans="1:23" x14ac:dyDescent="0.3">
      <c r="A747">
        <v>25</v>
      </c>
      <c r="B747">
        <v>1</v>
      </c>
      <c r="C747">
        <v>4</v>
      </c>
      <c r="D747">
        <v>1</v>
      </c>
      <c r="E747">
        <v>746</v>
      </c>
      <c r="F747">
        <v>2</v>
      </c>
      <c r="G747">
        <v>25000</v>
      </c>
      <c r="H747">
        <v>14</v>
      </c>
      <c r="I747">
        <v>8</v>
      </c>
      <c r="J747">
        <v>2</v>
      </c>
      <c r="K747">
        <v>7</v>
      </c>
      <c r="L747">
        <v>2</v>
      </c>
      <c r="M747">
        <v>3</v>
      </c>
      <c r="N747">
        <v>0</v>
      </c>
      <c r="O747">
        <v>2</v>
      </c>
      <c r="P747" t="s">
        <v>24</v>
      </c>
      <c r="Q747" t="s">
        <v>33</v>
      </c>
      <c r="R747" t="s">
        <v>41</v>
      </c>
      <c r="S747" t="s">
        <v>29</v>
      </c>
      <c r="T747" t="s">
        <v>38</v>
      </c>
      <c r="U747" t="s">
        <v>37</v>
      </c>
      <c r="V747" t="s">
        <v>23</v>
      </c>
      <c r="W747" t="s">
        <v>30</v>
      </c>
    </row>
    <row r="748" spans="1:23" x14ac:dyDescent="0.3">
      <c r="A748">
        <v>26</v>
      </c>
      <c r="B748">
        <v>29</v>
      </c>
      <c r="C748">
        <v>4</v>
      </c>
      <c r="D748">
        <v>1</v>
      </c>
      <c r="E748">
        <v>747</v>
      </c>
      <c r="F748">
        <v>1</v>
      </c>
      <c r="G748">
        <v>63890</v>
      </c>
      <c r="H748">
        <v>22</v>
      </c>
      <c r="I748">
        <v>8</v>
      </c>
      <c r="J748">
        <v>0</v>
      </c>
      <c r="K748">
        <v>8</v>
      </c>
      <c r="L748">
        <v>2</v>
      </c>
      <c r="M748">
        <v>7</v>
      </c>
      <c r="N748">
        <v>0</v>
      </c>
      <c r="O748">
        <v>7</v>
      </c>
      <c r="P748" t="s">
        <v>24</v>
      </c>
      <c r="Q748" t="s">
        <v>33</v>
      </c>
      <c r="R748" t="s">
        <v>26</v>
      </c>
      <c r="S748" t="s">
        <v>35</v>
      </c>
      <c r="T748" t="s">
        <v>34</v>
      </c>
      <c r="U748" t="s">
        <v>37</v>
      </c>
      <c r="V748" t="s">
        <v>23</v>
      </c>
      <c r="W748" t="s">
        <v>30</v>
      </c>
    </row>
    <row r="749" spans="1:23" x14ac:dyDescent="0.3">
      <c r="A749">
        <v>29</v>
      </c>
      <c r="B749">
        <v>9</v>
      </c>
      <c r="C749">
        <v>3</v>
      </c>
      <c r="D749">
        <v>1</v>
      </c>
      <c r="E749">
        <v>748</v>
      </c>
      <c r="F749">
        <v>1</v>
      </c>
      <c r="G749">
        <v>111030</v>
      </c>
      <c r="H749">
        <v>12</v>
      </c>
      <c r="I749">
        <v>8</v>
      </c>
      <c r="J749">
        <v>0</v>
      </c>
      <c r="K749">
        <v>10</v>
      </c>
      <c r="L749">
        <v>5</v>
      </c>
      <c r="M749">
        <v>10</v>
      </c>
      <c r="N749">
        <v>0</v>
      </c>
      <c r="O749">
        <v>9</v>
      </c>
      <c r="P749" t="s">
        <v>24</v>
      </c>
      <c r="Q749" t="s">
        <v>25</v>
      </c>
      <c r="R749" t="s">
        <v>26</v>
      </c>
      <c r="S749" t="s">
        <v>35</v>
      </c>
      <c r="T749" t="s">
        <v>43</v>
      </c>
      <c r="U749" t="s">
        <v>37</v>
      </c>
      <c r="V749" t="s">
        <v>23</v>
      </c>
      <c r="W749" t="s">
        <v>30</v>
      </c>
    </row>
    <row r="750" spans="1:23" x14ac:dyDescent="0.3">
      <c r="A750">
        <v>49</v>
      </c>
      <c r="B750">
        <v>6</v>
      </c>
      <c r="C750">
        <v>5</v>
      </c>
      <c r="D750">
        <v>1</v>
      </c>
      <c r="E750">
        <v>749</v>
      </c>
      <c r="F750">
        <v>2</v>
      </c>
      <c r="G750">
        <v>23420</v>
      </c>
      <c r="H750">
        <v>18</v>
      </c>
      <c r="I750">
        <v>8</v>
      </c>
      <c r="J750">
        <v>0</v>
      </c>
      <c r="K750">
        <v>20</v>
      </c>
      <c r="L750">
        <v>2</v>
      </c>
      <c r="M750">
        <v>4</v>
      </c>
      <c r="N750">
        <v>1</v>
      </c>
      <c r="O750">
        <v>3</v>
      </c>
      <c r="P750" t="s">
        <v>32</v>
      </c>
      <c r="Q750" t="s">
        <v>25</v>
      </c>
      <c r="R750" t="s">
        <v>41</v>
      </c>
      <c r="S750" t="s">
        <v>35</v>
      </c>
      <c r="T750" t="s">
        <v>28</v>
      </c>
      <c r="U750" t="s">
        <v>27</v>
      </c>
      <c r="V750" t="s">
        <v>31</v>
      </c>
      <c r="W750" t="s">
        <v>30</v>
      </c>
    </row>
    <row r="751" spans="1:23" x14ac:dyDescent="0.3">
      <c r="A751">
        <v>29</v>
      </c>
      <c r="B751">
        <v>3</v>
      </c>
      <c r="C751">
        <v>2</v>
      </c>
      <c r="D751">
        <v>1</v>
      </c>
      <c r="E751">
        <v>750</v>
      </c>
      <c r="F751">
        <v>2</v>
      </c>
      <c r="G751">
        <v>68110</v>
      </c>
      <c r="H751">
        <v>15</v>
      </c>
      <c r="I751">
        <v>8</v>
      </c>
      <c r="J751">
        <v>1</v>
      </c>
      <c r="K751">
        <v>9</v>
      </c>
      <c r="L751">
        <v>2</v>
      </c>
      <c r="M751">
        <v>8</v>
      </c>
      <c r="N751">
        <v>7</v>
      </c>
      <c r="O751">
        <v>7</v>
      </c>
      <c r="P751" t="s">
        <v>32</v>
      </c>
      <c r="Q751" t="s">
        <v>25</v>
      </c>
      <c r="R751" t="s">
        <v>48</v>
      </c>
      <c r="S751" t="s">
        <v>35</v>
      </c>
      <c r="T751" t="s">
        <v>43</v>
      </c>
      <c r="U751" t="s">
        <v>27</v>
      </c>
      <c r="V751" t="s">
        <v>31</v>
      </c>
      <c r="W751" t="s">
        <v>30</v>
      </c>
    </row>
    <row r="752" spans="1:23" x14ac:dyDescent="0.3">
      <c r="A752">
        <v>54</v>
      </c>
      <c r="B752">
        <v>1</v>
      </c>
      <c r="C752">
        <v>3</v>
      </c>
      <c r="D752">
        <v>1</v>
      </c>
      <c r="E752">
        <v>751</v>
      </c>
      <c r="F752">
        <v>2</v>
      </c>
      <c r="G752">
        <v>22970</v>
      </c>
      <c r="H752">
        <v>18</v>
      </c>
      <c r="I752">
        <v>8</v>
      </c>
      <c r="J752">
        <v>2</v>
      </c>
      <c r="K752">
        <v>29</v>
      </c>
      <c r="L752">
        <v>2</v>
      </c>
      <c r="M752">
        <v>20</v>
      </c>
      <c r="N752">
        <v>12</v>
      </c>
      <c r="O752">
        <v>7</v>
      </c>
      <c r="P752" t="s">
        <v>24</v>
      </c>
      <c r="Q752" t="s">
        <v>25</v>
      </c>
      <c r="R752" t="s">
        <v>41</v>
      </c>
      <c r="S752" t="s">
        <v>35</v>
      </c>
      <c r="T752" t="s">
        <v>47</v>
      </c>
      <c r="U752" t="s">
        <v>27</v>
      </c>
      <c r="V752" t="s">
        <v>23</v>
      </c>
      <c r="W752" t="s">
        <v>30</v>
      </c>
    </row>
    <row r="753" spans="1:23" x14ac:dyDescent="0.3">
      <c r="A753">
        <v>58</v>
      </c>
      <c r="B753">
        <v>22</v>
      </c>
      <c r="C753">
        <v>3</v>
      </c>
      <c r="D753">
        <v>1</v>
      </c>
      <c r="E753">
        <v>752</v>
      </c>
      <c r="F753">
        <v>2</v>
      </c>
      <c r="G753">
        <v>24500</v>
      </c>
      <c r="H753">
        <v>12</v>
      </c>
      <c r="I753">
        <v>8</v>
      </c>
      <c r="J753">
        <v>1</v>
      </c>
      <c r="K753">
        <v>32</v>
      </c>
      <c r="L753">
        <v>2</v>
      </c>
      <c r="M753">
        <v>9</v>
      </c>
      <c r="N753">
        <v>1</v>
      </c>
      <c r="O753">
        <v>5</v>
      </c>
      <c r="P753" t="s">
        <v>24</v>
      </c>
      <c r="Q753" t="s">
        <v>25</v>
      </c>
      <c r="R753" t="s">
        <v>26</v>
      </c>
      <c r="S753" t="s">
        <v>29</v>
      </c>
      <c r="T753" t="s">
        <v>43</v>
      </c>
      <c r="U753" t="s">
        <v>27</v>
      </c>
      <c r="V753" t="s">
        <v>23</v>
      </c>
      <c r="W753" t="s">
        <v>30</v>
      </c>
    </row>
    <row r="754" spans="1:23" x14ac:dyDescent="0.3">
      <c r="A754">
        <v>55</v>
      </c>
      <c r="B754">
        <v>7</v>
      </c>
      <c r="C754">
        <v>3</v>
      </c>
      <c r="D754">
        <v>1</v>
      </c>
      <c r="E754">
        <v>753</v>
      </c>
      <c r="F754">
        <v>3</v>
      </c>
      <c r="G754">
        <v>50930</v>
      </c>
      <c r="H754">
        <v>16</v>
      </c>
      <c r="I754">
        <v>8</v>
      </c>
      <c r="J754">
        <v>1</v>
      </c>
      <c r="K754">
        <v>31</v>
      </c>
      <c r="L754">
        <v>3</v>
      </c>
      <c r="M754">
        <v>7</v>
      </c>
      <c r="N754">
        <v>0</v>
      </c>
      <c r="O754">
        <v>0</v>
      </c>
      <c r="P754" t="s">
        <v>24</v>
      </c>
      <c r="Q754" t="s">
        <v>33</v>
      </c>
      <c r="R754" t="s">
        <v>26</v>
      </c>
      <c r="S754" t="s">
        <v>44</v>
      </c>
      <c r="T754" t="s">
        <v>34</v>
      </c>
      <c r="U754" t="s">
        <v>27</v>
      </c>
      <c r="V754" t="s">
        <v>23</v>
      </c>
      <c r="W754" t="s">
        <v>30</v>
      </c>
    </row>
    <row r="755" spans="1:23" x14ac:dyDescent="0.3">
      <c r="A755">
        <v>36</v>
      </c>
      <c r="B755">
        <v>1</v>
      </c>
      <c r="C755">
        <v>3</v>
      </c>
      <c r="D755">
        <v>1</v>
      </c>
      <c r="E755">
        <v>754</v>
      </c>
      <c r="F755">
        <v>2</v>
      </c>
      <c r="G755">
        <v>53090</v>
      </c>
      <c r="H755">
        <v>13</v>
      </c>
      <c r="I755">
        <v>8</v>
      </c>
      <c r="J755">
        <v>0</v>
      </c>
      <c r="K755">
        <v>15</v>
      </c>
      <c r="L755">
        <v>5</v>
      </c>
      <c r="M755">
        <v>5</v>
      </c>
      <c r="N755">
        <v>0</v>
      </c>
      <c r="O755">
        <v>1</v>
      </c>
      <c r="P755" t="s">
        <v>24</v>
      </c>
      <c r="Q755" t="s">
        <v>33</v>
      </c>
      <c r="R755" t="s">
        <v>41</v>
      </c>
      <c r="S755" t="s">
        <v>35</v>
      </c>
      <c r="T755" t="s">
        <v>38</v>
      </c>
      <c r="U755" t="s">
        <v>37</v>
      </c>
      <c r="V755" t="s">
        <v>23</v>
      </c>
      <c r="W755" t="s">
        <v>30</v>
      </c>
    </row>
    <row r="756" spans="1:23" x14ac:dyDescent="0.3">
      <c r="A756">
        <v>31</v>
      </c>
      <c r="B756">
        <v>4</v>
      </c>
      <c r="C756">
        <v>3</v>
      </c>
      <c r="D756">
        <v>1</v>
      </c>
      <c r="E756">
        <v>755</v>
      </c>
      <c r="F756">
        <v>2</v>
      </c>
      <c r="G756">
        <v>30570</v>
      </c>
      <c r="H756">
        <v>19</v>
      </c>
      <c r="I756">
        <v>8</v>
      </c>
      <c r="J756">
        <v>0</v>
      </c>
      <c r="K756">
        <v>1</v>
      </c>
      <c r="L756">
        <v>3</v>
      </c>
      <c r="M756">
        <v>1</v>
      </c>
      <c r="N756">
        <v>0</v>
      </c>
      <c r="O756">
        <v>0</v>
      </c>
      <c r="P756" t="s">
        <v>32</v>
      </c>
      <c r="Q756" t="s">
        <v>25</v>
      </c>
      <c r="R756" t="s">
        <v>26</v>
      </c>
      <c r="S756" t="s">
        <v>35</v>
      </c>
      <c r="T756" t="s">
        <v>47</v>
      </c>
      <c r="U756" t="s">
        <v>37</v>
      </c>
      <c r="V756" t="s">
        <v>31</v>
      </c>
      <c r="W756" t="s">
        <v>30</v>
      </c>
    </row>
    <row r="757" spans="1:23" x14ac:dyDescent="0.3">
      <c r="A757">
        <v>30</v>
      </c>
      <c r="B757">
        <v>3</v>
      </c>
      <c r="C757">
        <v>3</v>
      </c>
      <c r="D757">
        <v>1</v>
      </c>
      <c r="E757">
        <v>756</v>
      </c>
      <c r="F757">
        <v>3</v>
      </c>
      <c r="G757">
        <v>51210</v>
      </c>
      <c r="H757">
        <v>13</v>
      </c>
      <c r="I757">
        <v>8</v>
      </c>
      <c r="J757">
        <v>0</v>
      </c>
      <c r="K757">
        <v>8</v>
      </c>
      <c r="L757">
        <v>4</v>
      </c>
      <c r="M757">
        <v>3</v>
      </c>
      <c r="N757">
        <v>0</v>
      </c>
      <c r="O757">
        <v>2</v>
      </c>
      <c r="P757" t="s">
        <v>24</v>
      </c>
      <c r="Q757" t="s">
        <v>25</v>
      </c>
      <c r="R757" t="s">
        <v>26</v>
      </c>
      <c r="S757" t="s">
        <v>44</v>
      </c>
      <c r="T757" t="s">
        <v>38</v>
      </c>
      <c r="U757" t="s">
        <v>37</v>
      </c>
      <c r="V757" t="s">
        <v>23</v>
      </c>
      <c r="W757" t="s">
        <v>30</v>
      </c>
    </row>
    <row r="758" spans="1:23" x14ac:dyDescent="0.3">
      <c r="A758">
        <v>31</v>
      </c>
      <c r="B758">
        <v>1</v>
      </c>
      <c r="C758">
        <v>3</v>
      </c>
      <c r="D758">
        <v>1</v>
      </c>
      <c r="E758">
        <v>757</v>
      </c>
      <c r="F758">
        <v>1</v>
      </c>
      <c r="G758">
        <v>168560</v>
      </c>
      <c r="H758">
        <v>12</v>
      </c>
      <c r="I758">
        <v>8</v>
      </c>
      <c r="J758">
        <v>1</v>
      </c>
      <c r="K758">
        <v>9</v>
      </c>
      <c r="L758">
        <v>3</v>
      </c>
      <c r="M758">
        <v>3</v>
      </c>
      <c r="N758">
        <v>1</v>
      </c>
      <c r="O758">
        <v>0</v>
      </c>
      <c r="P758" t="s">
        <v>24</v>
      </c>
      <c r="Q758" t="s">
        <v>33</v>
      </c>
      <c r="R758" t="s">
        <v>41</v>
      </c>
      <c r="S758" t="s">
        <v>35</v>
      </c>
      <c r="T758" t="s">
        <v>43</v>
      </c>
      <c r="U758" t="s">
        <v>37</v>
      </c>
      <c r="V758" t="s">
        <v>23</v>
      </c>
      <c r="W758" t="s">
        <v>30</v>
      </c>
    </row>
    <row r="759" spans="1:23" x14ac:dyDescent="0.3">
      <c r="A759">
        <v>34</v>
      </c>
      <c r="B759">
        <v>2</v>
      </c>
      <c r="C759">
        <v>1</v>
      </c>
      <c r="D759">
        <v>1</v>
      </c>
      <c r="E759">
        <v>758</v>
      </c>
      <c r="F759">
        <v>5</v>
      </c>
      <c r="G759">
        <v>26860</v>
      </c>
      <c r="H759">
        <v>11</v>
      </c>
      <c r="I759">
        <v>8</v>
      </c>
      <c r="J759">
        <v>0</v>
      </c>
      <c r="K759">
        <v>10</v>
      </c>
      <c r="L759">
        <v>3</v>
      </c>
      <c r="M759">
        <v>4</v>
      </c>
      <c r="N759">
        <v>1</v>
      </c>
      <c r="O759">
        <v>3</v>
      </c>
      <c r="P759" t="s">
        <v>32</v>
      </c>
      <c r="Q759" t="s">
        <v>25</v>
      </c>
      <c r="R759" t="s">
        <v>48</v>
      </c>
      <c r="S759" t="s">
        <v>44</v>
      </c>
      <c r="T759" t="s">
        <v>47</v>
      </c>
      <c r="U759" t="s">
        <v>27</v>
      </c>
      <c r="V759" t="s">
        <v>23</v>
      </c>
      <c r="W759" t="s">
        <v>30</v>
      </c>
    </row>
    <row r="760" spans="1:23" x14ac:dyDescent="0.3">
      <c r="A760">
        <v>31</v>
      </c>
      <c r="B760">
        <v>20</v>
      </c>
      <c r="C760">
        <v>3</v>
      </c>
      <c r="D760">
        <v>1</v>
      </c>
      <c r="E760">
        <v>759</v>
      </c>
      <c r="F760">
        <v>1</v>
      </c>
      <c r="G760">
        <v>61800</v>
      </c>
      <c r="H760">
        <v>14</v>
      </c>
      <c r="I760">
        <v>8</v>
      </c>
      <c r="J760">
        <v>1</v>
      </c>
      <c r="K760">
        <v>1</v>
      </c>
      <c r="L760">
        <v>2</v>
      </c>
      <c r="M760">
        <v>1</v>
      </c>
      <c r="N760">
        <v>0</v>
      </c>
      <c r="O760">
        <v>0</v>
      </c>
      <c r="P760" t="s">
        <v>24</v>
      </c>
      <c r="Q760" t="s">
        <v>25</v>
      </c>
      <c r="R760" t="s">
        <v>49</v>
      </c>
      <c r="S760" t="s">
        <v>35</v>
      </c>
      <c r="T760" t="s">
        <v>34</v>
      </c>
      <c r="U760" t="s">
        <v>37</v>
      </c>
      <c r="V760" t="s">
        <v>31</v>
      </c>
      <c r="W760" t="s">
        <v>30</v>
      </c>
    </row>
    <row r="761" spans="1:23" x14ac:dyDescent="0.3">
      <c r="A761">
        <v>27</v>
      </c>
      <c r="B761">
        <v>11</v>
      </c>
      <c r="C761">
        <v>4</v>
      </c>
      <c r="D761">
        <v>1</v>
      </c>
      <c r="E761">
        <v>760</v>
      </c>
      <c r="F761">
        <v>4</v>
      </c>
      <c r="G761">
        <v>66320</v>
      </c>
      <c r="H761">
        <v>16</v>
      </c>
      <c r="I761">
        <v>8</v>
      </c>
      <c r="J761">
        <v>0</v>
      </c>
      <c r="K761">
        <v>6</v>
      </c>
      <c r="L761">
        <v>3</v>
      </c>
      <c r="M761">
        <v>5</v>
      </c>
      <c r="N761">
        <v>1</v>
      </c>
      <c r="O761">
        <v>4</v>
      </c>
      <c r="P761" t="s">
        <v>24</v>
      </c>
      <c r="Q761" t="s">
        <v>40</v>
      </c>
      <c r="R761" t="s">
        <v>41</v>
      </c>
      <c r="S761" t="s">
        <v>29</v>
      </c>
      <c r="T761" t="s">
        <v>38</v>
      </c>
      <c r="U761" t="s">
        <v>37</v>
      </c>
      <c r="V761" t="s">
        <v>23</v>
      </c>
      <c r="W761" t="s">
        <v>30</v>
      </c>
    </row>
    <row r="762" spans="1:23" x14ac:dyDescent="0.3">
      <c r="A762">
        <v>36</v>
      </c>
      <c r="B762">
        <v>1</v>
      </c>
      <c r="C762">
        <v>3</v>
      </c>
      <c r="D762">
        <v>1</v>
      </c>
      <c r="E762">
        <v>761</v>
      </c>
      <c r="F762">
        <v>2</v>
      </c>
      <c r="G762">
        <v>35050</v>
      </c>
      <c r="H762">
        <v>12</v>
      </c>
      <c r="I762">
        <v>8</v>
      </c>
      <c r="J762">
        <v>2</v>
      </c>
      <c r="K762">
        <v>10</v>
      </c>
      <c r="L762">
        <v>2</v>
      </c>
      <c r="M762">
        <v>10</v>
      </c>
      <c r="N762">
        <v>1</v>
      </c>
      <c r="O762">
        <v>8</v>
      </c>
      <c r="P762" t="s">
        <v>24</v>
      </c>
      <c r="Q762" t="s">
        <v>25</v>
      </c>
      <c r="R762" t="s">
        <v>48</v>
      </c>
      <c r="S762" t="s">
        <v>35</v>
      </c>
      <c r="T762" t="s">
        <v>34</v>
      </c>
      <c r="U762" t="s">
        <v>37</v>
      </c>
      <c r="V762" t="s">
        <v>23</v>
      </c>
      <c r="W762" t="s">
        <v>30</v>
      </c>
    </row>
    <row r="763" spans="1:23" x14ac:dyDescent="0.3">
      <c r="A763">
        <v>36</v>
      </c>
      <c r="B763">
        <v>24</v>
      </c>
      <c r="C763">
        <v>3</v>
      </c>
      <c r="D763">
        <v>1</v>
      </c>
      <c r="E763">
        <v>762</v>
      </c>
      <c r="F763">
        <v>3</v>
      </c>
      <c r="G763">
        <v>63970</v>
      </c>
      <c r="H763">
        <v>14</v>
      </c>
      <c r="I763">
        <v>8</v>
      </c>
      <c r="J763">
        <v>1</v>
      </c>
      <c r="K763">
        <v>11</v>
      </c>
      <c r="L763">
        <v>3</v>
      </c>
      <c r="M763">
        <v>3</v>
      </c>
      <c r="N763">
        <v>0</v>
      </c>
      <c r="O763">
        <v>2</v>
      </c>
      <c r="P763" t="s">
        <v>24</v>
      </c>
      <c r="Q763" t="s">
        <v>33</v>
      </c>
      <c r="R763" t="s">
        <v>36</v>
      </c>
      <c r="S763" t="s">
        <v>29</v>
      </c>
      <c r="T763" t="s">
        <v>42</v>
      </c>
      <c r="U763" t="s">
        <v>27</v>
      </c>
      <c r="V763" t="s">
        <v>23</v>
      </c>
      <c r="W763" t="s">
        <v>30</v>
      </c>
    </row>
    <row r="764" spans="1:23" x14ac:dyDescent="0.3">
      <c r="A764">
        <v>47</v>
      </c>
      <c r="B764">
        <v>23</v>
      </c>
      <c r="C764">
        <v>4</v>
      </c>
      <c r="D764">
        <v>1</v>
      </c>
      <c r="E764">
        <v>763</v>
      </c>
      <c r="F764">
        <v>2</v>
      </c>
      <c r="G764">
        <v>62740</v>
      </c>
      <c r="H764">
        <v>14</v>
      </c>
      <c r="I764">
        <v>8</v>
      </c>
      <c r="J764">
        <v>2</v>
      </c>
      <c r="K764">
        <v>17</v>
      </c>
      <c r="L764">
        <v>0</v>
      </c>
      <c r="M764">
        <v>6</v>
      </c>
      <c r="N764">
        <v>1</v>
      </c>
      <c r="O764">
        <v>2</v>
      </c>
      <c r="P764" t="s">
        <v>24</v>
      </c>
      <c r="Q764" t="s">
        <v>33</v>
      </c>
      <c r="R764" t="s">
        <v>26</v>
      </c>
      <c r="S764" t="s">
        <v>29</v>
      </c>
      <c r="T764" t="s">
        <v>38</v>
      </c>
      <c r="U764" t="s">
        <v>27</v>
      </c>
      <c r="V764" t="s">
        <v>23</v>
      </c>
      <c r="W764" t="s">
        <v>30</v>
      </c>
    </row>
    <row r="765" spans="1:23" x14ac:dyDescent="0.3">
      <c r="A765">
        <v>25</v>
      </c>
      <c r="B765">
        <v>16</v>
      </c>
      <c r="C765">
        <v>4</v>
      </c>
      <c r="D765">
        <v>1</v>
      </c>
      <c r="E765">
        <v>764</v>
      </c>
      <c r="F765">
        <v>2</v>
      </c>
      <c r="G765">
        <v>198590</v>
      </c>
      <c r="H765">
        <v>19</v>
      </c>
      <c r="I765">
        <v>8</v>
      </c>
      <c r="J765">
        <v>0</v>
      </c>
      <c r="K765">
        <v>6</v>
      </c>
      <c r="L765">
        <v>3</v>
      </c>
      <c r="M765">
        <v>3</v>
      </c>
      <c r="N765">
        <v>2</v>
      </c>
      <c r="O765">
        <v>2</v>
      </c>
      <c r="P765" t="s">
        <v>24</v>
      </c>
      <c r="Q765" t="s">
        <v>25</v>
      </c>
      <c r="R765" t="s">
        <v>26</v>
      </c>
      <c r="S765" t="s">
        <v>29</v>
      </c>
      <c r="T765" t="s">
        <v>34</v>
      </c>
      <c r="U765" t="s">
        <v>37</v>
      </c>
      <c r="V765" t="s">
        <v>31</v>
      </c>
      <c r="W765" t="s">
        <v>30</v>
      </c>
    </row>
    <row r="766" spans="1:23" x14ac:dyDescent="0.3">
      <c r="A766">
        <v>37</v>
      </c>
      <c r="B766">
        <v>8</v>
      </c>
      <c r="C766">
        <v>4</v>
      </c>
      <c r="D766">
        <v>1</v>
      </c>
      <c r="E766">
        <v>765</v>
      </c>
      <c r="F766">
        <v>1</v>
      </c>
      <c r="G766">
        <v>75870</v>
      </c>
      <c r="H766">
        <v>22</v>
      </c>
      <c r="I766">
        <v>8</v>
      </c>
      <c r="J766">
        <v>1</v>
      </c>
      <c r="K766">
        <v>7</v>
      </c>
      <c r="L766">
        <v>5</v>
      </c>
      <c r="M766">
        <v>6</v>
      </c>
      <c r="N766">
        <v>1</v>
      </c>
      <c r="O766">
        <v>3</v>
      </c>
      <c r="P766" t="s">
        <v>39</v>
      </c>
      <c r="Q766" t="s">
        <v>25</v>
      </c>
      <c r="R766" t="s">
        <v>41</v>
      </c>
      <c r="S766" t="s">
        <v>35</v>
      </c>
      <c r="T766" t="s">
        <v>28</v>
      </c>
      <c r="U766" t="s">
        <v>37</v>
      </c>
      <c r="V766" t="s">
        <v>23</v>
      </c>
      <c r="W766" t="s">
        <v>30</v>
      </c>
    </row>
    <row r="767" spans="1:23" x14ac:dyDescent="0.3">
      <c r="A767">
        <v>56</v>
      </c>
      <c r="B767">
        <v>10</v>
      </c>
      <c r="C767">
        <v>4</v>
      </c>
      <c r="D767">
        <v>1</v>
      </c>
      <c r="E767">
        <v>766</v>
      </c>
      <c r="F767">
        <v>2</v>
      </c>
      <c r="G767">
        <v>42580</v>
      </c>
      <c r="H767">
        <v>16</v>
      </c>
      <c r="I767">
        <v>8</v>
      </c>
      <c r="J767">
        <v>0</v>
      </c>
      <c r="K767">
        <v>5</v>
      </c>
      <c r="L767">
        <v>2</v>
      </c>
      <c r="M767">
        <v>3</v>
      </c>
      <c r="N767">
        <v>1</v>
      </c>
      <c r="O767">
        <v>0</v>
      </c>
      <c r="P767" t="s">
        <v>24</v>
      </c>
      <c r="Q767" t="s">
        <v>33</v>
      </c>
      <c r="R767" t="s">
        <v>36</v>
      </c>
      <c r="S767" t="s">
        <v>29</v>
      </c>
      <c r="T767" t="s">
        <v>46</v>
      </c>
      <c r="U767" t="s">
        <v>37</v>
      </c>
      <c r="V767" t="s">
        <v>23</v>
      </c>
      <c r="W767" t="s">
        <v>30</v>
      </c>
    </row>
    <row r="768" spans="1:23" x14ac:dyDescent="0.3">
      <c r="A768">
        <v>47</v>
      </c>
      <c r="B768">
        <v>3</v>
      </c>
      <c r="C768">
        <v>2</v>
      </c>
      <c r="D768">
        <v>1</v>
      </c>
      <c r="E768">
        <v>767</v>
      </c>
      <c r="F768">
        <v>2</v>
      </c>
      <c r="G768">
        <v>43640</v>
      </c>
      <c r="H768">
        <v>11</v>
      </c>
      <c r="I768">
        <v>8</v>
      </c>
      <c r="J768">
        <v>1</v>
      </c>
      <c r="K768">
        <v>26</v>
      </c>
      <c r="L768">
        <v>3</v>
      </c>
      <c r="M768">
        <v>20</v>
      </c>
      <c r="N768">
        <v>5</v>
      </c>
      <c r="O768">
        <v>6</v>
      </c>
      <c r="P768" t="s">
        <v>24</v>
      </c>
      <c r="Q768" t="s">
        <v>33</v>
      </c>
      <c r="R768" t="s">
        <v>41</v>
      </c>
      <c r="S768" t="s">
        <v>29</v>
      </c>
      <c r="T768" t="s">
        <v>43</v>
      </c>
      <c r="U768" t="s">
        <v>37</v>
      </c>
      <c r="V768" t="s">
        <v>23</v>
      </c>
      <c r="W768" t="s">
        <v>30</v>
      </c>
    </row>
    <row r="769" spans="1:23" x14ac:dyDescent="0.3">
      <c r="A769">
        <v>24</v>
      </c>
      <c r="B769">
        <v>5</v>
      </c>
      <c r="C769">
        <v>1</v>
      </c>
      <c r="D769">
        <v>1</v>
      </c>
      <c r="E769">
        <v>768</v>
      </c>
      <c r="F769">
        <v>1</v>
      </c>
      <c r="G769">
        <v>43350</v>
      </c>
      <c r="H769">
        <v>15</v>
      </c>
      <c r="I769">
        <v>8</v>
      </c>
      <c r="J769">
        <v>1</v>
      </c>
      <c r="K769">
        <v>5</v>
      </c>
      <c r="L769">
        <v>5</v>
      </c>
      <c r="M769">
        <v>5</v>
      </c>
      <c r="N769">
        <v>0</v>
      </c>
      <c r="O769">
        <v>3</v>
      </c>
      <c r="P769" t="s">
        <v>24</v>
      </c>
      <c r="Q769" t="s">
        <v>33</v>
      </c>
      <c r="R769" t="s">
        <v>36</v>
      </c>
      <c r="S769" t="s">
        <v>29</v>
      </c>
      <c r="T769" t="s">
        <v>45</v>
      </c>
      <c r="U769" t="s">
        <v>37</v>
      </c>
      <c r="V769" t="s">
        <v>23</v>
      </c>
      <c r="W769" t="s">
        <v>30</v>
      </c>
    </row>
    <row r="770" spans="1:23" x14ac:dyDescent="0.3">
      <c r="A770">
        <v>32</v>
      </c>
      <c r="B770">
        <v>4</v>
      </c>
      <c r="C770">
        <v>3</v>
      </c>
      <c r="D770">
        <v>1</v>
      </c>
      <c r="E770">
        <v>769</v>
      </c>
      <c r="F770">
        <v>1</v>
      </c>
      <c r="G770">
        <v>53260</v>
      </c>
      <c r="H770">
        <v>14</v>
      </c>
      <c r="I770">
        <v>8</v>
      </c>
      <c r="J770">
        <v>1</v>
      </c>
      <c r="K770">
        <v>7</v>
      </c>
      <c r="L770">
        <v>2</v>
      </c>
      <c r="M770">
        <v>4</v>
      </c>
      <c r="N770">
        <v>0</v>
      </c>
      <c r="O770">
        <v>3</v>
      </c>
      <c r="P770" t="s">
        <v>24</v>
      </c>
      <c r="Q770" t="s">
        <v>25</v>
      </c>
      <c r="R770" t="s">
        <v>48</v>
      </c>
      <c r="S770" t="s">
        <v>29</v>
      </c>
      <c r="T770" t="s">
        <v>34</v>
      </c>
      <c r="U770" t="s">
        <v>37</v>
      </c>
      <c r="V770" t="s">
        <v>23</v>
      </c>
      <c r="W770" t="s">
        <v>30</v>
      </c>
    </row>
    <row r="771" spans="1:23" x14ac:dyDescent="0.3">
      <c r="A771">
        <v>34</v>
      </c>
      <c r="B771">
        <v>9</v>
      </c>
      <c r="C771">
        <v>2</v>
      </c>
      <c r="D771">
        <v>1</v>
      </c>
      <c r="E771">
        <v>770</v>
      </c>
      <c r="F771">
        <v>1</v>
      </c>
      <c r="G771">
        <v>32800</v>
      </c>
      <c r="H771">
        <v>13</v>
      </c>
      <c r="I771">
        <v>8</v>
      </c>
      <c r="J771">
        <v>0</v>
      </c>
      <c r="K771">
        <v>7</v>
      </c>
      <c r="L771">
        <v>3</v>
      </c>
      <c r="M771">
        <v>5</v>
      </c>
      <c r="N771">
        <v>0</v>
      </c>
      <c r="O771">
        <v>2</v>
      </c>
      <c r="P771" t="s">
        <v>24</v>
      </c>
      <c r="Q771" t="s">
        <v>33</v>
      </c>
      <c r="R771" t="s">
        <v>41</v>
      </c>
      <c r="S771" t="s">
        <v>29</v>
      </c>
      <c r="T771" t="s">
        <v>38</v>
      </c>
      <c r="U771" t="s">
        <v>37</v>
      </c>
      <c r="V771" t="s">
        <v>23</v>
      </c>
      <c r="W771" t="s">
        <v>30</v>
      </c>
    </row>
    <row r="772" spans="1:23" x14ac:dyDescent="0.3">
      <c r="A772">
        <v>41</v>
      </c>
      <c r="B772">
        <v>26</v>
      </c>
      <c r="C772">
        <v>3</v>
      </c>
      <c r="D772">
        <v>1</v>
      </c>
      <c r="E772">
        <v>771</v>
      </c>
      <c r="F772">
        <v>3</v>
      </c>
      <c r="G772">
        <v>54850</v>
      </c>
      <c r="H772">
        <v>17</v>
      </c>
      <c r="I772">
        <v>8</v>
      </c>
      <c r="J772">
        <v>2</v>
      </c>
      <c r="K772">
        <v>7</v>
      </c>
      <c r="L772">
        <v>2</v>
      </c>
      <c r="M772">
        <v>4</v>
      </c>
      <c r="N772">
        <v>0</v>
      </c>
      <c r="O772">
        <v>3</v>
      </c>
      <c r="P772" t="s">
        <v>24</v>
      </c>
      <c r="Q772" t="s">
        <v>33</v>
      </c>
      <c r="R772" t="s">
        <v>41</v>
      </c>
      <c r="S772" t="s">
        <v>29</v>
      </c>
      <c r="T772" t="s">
        <v>38</v>
      </c>
      <c r="U772" t="s">
        <v>27</v>
      </c>
      <c r="V772" t="s">
        <v>23</v>
      </c>
      <c r="W772" t="s">
        <v>30</v>
      </c>
    </row>
    <row r="773" spans="1:23" x14ac:dyDescent="0.3">
      <c r="A773">
        <v>40</v>
      </c>
      <c r="B773">
        <v>3</v>
      </c>
      <c r="C773">
        <v>2</v>
      </c>
      <c r="D773">
        <v>1</v>
      </c>
      <c r="E773">
        <v>772</v>
      </c>
      <c r="F773">
        <v>1</v>
      </c>
      <c r="G773">
        <v>43420</v>
      </c>
      <c r="H773">
        <v>11</v>
      </c>
      <c r="I773">
        <v>8</v>
      </c>
      <c r="J773">
        <v>1</v>
      </c>
      <c r="K773">
        <v>11</v>
      </c>
      <c r="L773">
        <v>6</v>
      </c>
      <c r="M773">
        <v>8</v>
      </c>
      <c r="N773">
        <v>0</v>
      </c>
      <c r="O773">
        <v>7</v>
      </c>
      <c r="P773" t="s">
        <v>39</v>
      </c>
      <c r="Q773" t="s">
        <v>25</v>
      </c>
      <c r="R773" t="s">
        <v>26</v>
      </c>
      <c r="S773" t="s">
        <v>44</v>
      </c>
      <c r="T773" t="s">
        <v>38</v>
      </c>
      <c r="U773" t="s">
        <v>37</v>
      </c>
      <c r="V773" t="s">
        <v>23</v>
      </c>
      <c r="W773" t="s">
        <v>30</v>
      </c>
    </row>
    <row r="774" spans="1:23" x14ac:dyDescent="0.3">
      <c r="A774">
        <v>31</v>
      </c>
      <c r="B774">
        <v>16</v>
      </c>
      <c r="C774">
        <v>3</v>
      </c>
      <c r="D774">
        <v>1</v>
      </c>
      <c r="E774">
        <v>773</v>
      </c>
      <c r="F774">
        <v>2</v>
      </c>
      <c r="G774">
        <v>27820</v>
      </c>
      <c r="H774">
        <v>19</v>
      </c>
      <c r="I774">
        <v>8</v>
      </c>
      <c r="J774">
        <v>1</v>
      </c>
      <c r="K774">
        <v>13</v>
      </c>
      <c r="L774">
        <v>5</v>
      </c>
      <c r="M774">
        <v>13</v>
      </c>
      <c r="N774">
        <v>9</v>
      </c>
      <c r="O774">
        <v>9</v>
      </c>
      <c r="P774" t="s">
        <v>24</v>
      </c>
      <c r="Q774" t="s">
        <v>33</v>
      </c>
      <c r="R774" t="s">
        <v>41</v>
      </c>
      <c r="S774" t="s">
        <v>44</v>
      </c>
      <c r="T774" t="s">
        <v>40</v>
      </c>
      <c r="U774" t="s">
        <v>37</v>
      </c>
      <c r="V774" t="s">
        <v>23</v>
      </c>
      <c r="W774" t="s">
        <v>30</v>
      </c>
    </row>
    <row r="775" spans="1:23" x14ac:dyDescent="0.3">
      <c r="A775">
        <v>46</v>
      </c>
      <c r="B775">
        <v>18</v>
      </c>
      <c r="C775">
        <v>1</v>
      </c>
      <c r="D775">
        <v>1</v>
      </c>
      <c r="E775">
        <v>774</v>
      </c>
      <c r="F775">
        <v>1</v>
      </c>
      <c r="G775">
        <v>59800</v>
      </c>
      <c r="H775">
        <v>11</v>
      </c>
      <c r="I775">
        <v>8</v>
      </c>
      <c r="J775">
        <v>1</v>
      </c>
      <c r="K775">
        <v>28</v>
      </c>
      <c r="L775">
        <v>2</v>
      </c>
      <c r="M775">
        <v>7</v>
      </c>
      <c r="N775">
        <v>4</v>
      </c>
      <c r="O775">
        <v>3</v>
      </c>
      <c r="P775" t="s">
        <v>24</v>
      </c>
      <c r="Q775" t="s">
        <v>33</v>
      </c>
      <c r="R775" t="s">
        <v>41</v>
      </c>
      <c r="S775" t="s">
        <v>44</v>
      </c>
      <c r="T775" t="s">
        <v>45</v>
      </c>
      <c r="U775" t="s">
        <v>37</v>
      </c>
      <c r="V775" t="s">
        <v>31</v>
      </c>
      <c r="W775" t="s">
        <v>30</v>
      </c>
    </row>
    <row r="776" spans="1:23" x14ac:dyDescent="0.3">
      <c r="A776">
        <v>39</v>
      </c>
      <c r="B776">
        <v>2</v>
      </c>
      <c r="C776">
        <v>4</v>
      </c>
      <c r="D776">
        <v>1</v>
      </c>
      <c r="E776">
        <v>775</v>
      </c>
      <c r="F776">
        <v>2</v>
      </c>
      <c r="G776">
        <v>43810</v>
      </c>
      <c r="H776">
        <v>15</v>
      </c>
      <c r="I776">
        <v>8</v>
      </c>
      <c r="J776">
        <v>2</v>
      </c>
      <c r="K776">
        <v>11</v>
      </c>
      <c r="L776">
        <v>1</v>
      </c>
      <c r="M776">
        <v>1</v>
      </c>
      <c r="N776">
        <v>0</v>
      </c>
      <c r="O776">
        <v>0</v>
      </c>
      <c r="P776" t="s">
        <v>39</v>
      </c>
      <c r="Q776" t="s">
        <v>33</v>
      </c>
      <c r="R776" t="s">
        <v>41</v>
      </c>
      <c r="S776" t="s">
        <v>35</v>
      </c>
      <c r="T776" t="s">
        <v>45</v>
      </c>
      <c r="U776" t="s">
        <v>37</v>
      </c>
      <c r="V776" t="s">
        <v>31</v>
      </c>
      <c r="W776" t="s">
        <v>30</v>
      </c>
    </row>
    <row r="777" spans="1:23" x14ac:dyDescent="0.3">
      <c r="A777">
        <v>31</v>
      </c>
      <c r="B777">
        <v>2</v>
      </c>
      <c r="C777">
        <v>3</v>
      </c>
      <c r="D777">
        <v>1</v>
      </c>
      <c r="E777">
        <v>776</v>
      </c>
      <c r="F777">
        <v>2</v>
      </c>
      <c r="G777">
        <v>25720</v>
      </c>
      <c r="H777">
        <v>13</v>
      </c>
      <c r="I777">
        <v>8</v>
      </c>
      <c r="J777">
        <v>3</v>
      </c>
      <c r="K777">
        <v>10</v>
      </c>
      <c r="L777">
        <v>3</v>
      </c>
      <c r="M777">
        <v>10</v>
      </c>
      <c r="N777">
        <v>4</v>
      </c>
      <c r="O777">
        <v>7</v>
      </c>
      <c r="P777" t="s">
        <v>32</v>
      </c>
      <c r="Q777" t="s">
        <v>25</v>
      </c>
      <c r="R777" t="s">
        <v>41</v>
      </c>
      <c r="S777" t="s">
        <v>35</v>
      </c>
      <c r="T777" t="s">
        <v>38</v>
      </c>
      <c r="U777" t="s">
        <v>37</v>
      </c>
      <c r="V777" t="s">
        <v>31</v>
      </c>
      <c r="W777" t="s">
        <v>30</v>
      </c>
    </row>
    <row r="778" spans="1:23" x14ac:dyDescent="0.3">
      <c r="A778">
        <v>45</v>
      </c>
      <c r="B778">
        <v>10</v>
      </c>
      <c r="C778">
        <v>2</v>
      </c>
      <c r="D778">
        <v>1</v>
      </c>
      <c r="E778">
        <v>777</v>
      </c>
      <c r="F778">
        <v>1</v>
      </c>
      <c r="G778">
        <v>38330</v>
      </c>
      <c r="H778">
        <v>14</v>
      </c>
      <c r="I778">
        <v>8</v>
      </c>
      <c r="J778">
        <v>0</v>
      </c>
      <c r="K778">
        <v>24</v>
      </c>
      <c r="L778">
        <v>1</v>
      </c>
      <c r="M778">
        <v>7</v>
      </c>
      <c r="N778">
        <v>0</v>
      </c>
      <c r="O778">
        <v>7</v>
      </c>
      <c r="P778" t="s">
        <v>24</v>
      </c>
      <c r="Q778" t="s">
        <v>25</v>
      </c>
      <c r="R778" t="s">
        <v>48</v>
      </c>
      <c r="S778" t="s">
        <v>44</v>
      </c>
      <c r="T778" t="s">
        <v>38</v>
      </c>
      <c r="U778" t="s">
        <v>37</v>
      </c>
      <c r="V778" t="s">
        <v>23</v>
      </c>
      <c r="W778" t="s">
        <v>30</v>
      </c>
    </row>
    <row r="779" spans="1:23" x14ac:dyDescent="0.3">
      <c r="A779">
        <v>31</v>
      </c>
      <c r="B779">
        <v>16</v>
      </c>
      <c r="C779">
        <v>4</v>
      </c>
      <c r="D779">
        <v>1</v>
      </c>
      <c r="E779">
        <v>778</v>
      </c>
      <c r="F779">
        <v>3</v>
      </c>
      <c r="G779">
        <v>42440</v>
      </c>
      <c r="H779">
        <v>13</v>
      </c>
      <c r="I779">
        <v>8</v>
      </c>
      <c r="J779">
        <v>0</v>
      </c>
      <c r="K779">
        <v>8</v>
      </c>
      <c r="L779">
        <v>3</v>
      </c>
      <c r="M779">
        <v>3</v>
      </c>
      <c r="N779">
        <v>0</v>
      </c>
      <c r="O779">
        <v>2</v>
      </c>
      <c r="P779" t="s">
        <v>24</v>
      </c>
      <c r="Q779" t="s">
        <v>33</v>
      </c>
      <c r="R779" t="s">
        <v>26</v>
      </c>
      <c r="S779" t="s">
        <v>35</v>
      </c>
      <c r="T779" t="s">
        <v>40</v>
      </c>
      <c r="U779" t="s">
        <v>37</v>
      </c>
      <c r="V779" t="s">
        <v>23</v>
      </c>
      <c r="W779" t="s">
        <v>30</v>
      </c>
    </row>
    <row r="780" spans="1:23" x14ac:dyDescent="0.3">
      <c r="A780">
        <v>31</v>
      </c>
      <c r="B780">
        <v>7</v>
      </c>
      <c r="C780">
        <v>4</v>
      </c>
      <c r="D780">
        <v>1</v>
      </c>
      <c r="E780">
        <v>779</v>
      </c>
      <c r="F780">
        <v>1</v>
      </c>
      <c r="G780">
        <v>65000</v>
      </c>
      <c r="H780">
        <v>23</v>
      </c>
      <c r="I780">
        <v>8</v>
      </c>
      <c r="J780">
        <v>1</v>
      </c>
      <c r="K780">
        <v>7</v>
      </c>
      <c r="L780">
        <v>5</v>
      </c>
      <c r="M780">
        <v>2</v>
      </c>
      <c r="N780">
        <v>2</v>
      </c>
      <c r="O780">
        <v>2</v>
      </c>
      <c r="P780" t="s">
        <v>32</v>
      </c>
      <c r="Q780" t="s">
        <v>33</v>
      </c>
      <c r="R780" t="s">
        <v>26</v>
      </c>
      <c r="S780" t="s">
        <v>29</v>
      </c>
      <c r="T780" t="s">
        <v>43</v>
      </c>
      <c r="U780" t="s">
        <v>37</v>
      </c>
      <c r="V780" t="s">
        <v>31</v>
      </c>
      <c r="W780" t="s">
        <v>30</v>
      </c>
    </row>
    <row r="781" spans="1:23" x14ac:dyDescent="0.3">
      <c r="A781">
        <v>45</v>
      </c>
      <c r="B781">
        <v>1</v>
      </c>
      <c r="C781">
        <v>2</v>
      </c>
      <c r="D781">
        <v>1</v>
      </c>
      <c r="E781">
        <v>780</v>
      </c>
      <c r="F781">
        <v>1</v>
      </c>
      <c r="G781">
        <v>184300</v>
      </c>
      <c r="H781">
        <v>12</v>
      </c>
      <c r="I781">
        <v>8</v>
      </c>
      <c r="J781">
        <v>1</v>
      </c>
      <c r="K781">
        <v>10</v>
      </c>
      <c r="L781">
        <v>5</v>
      </c>
      <c r="M781">
        <v>3</v>
      </c>
      <c r="N781">
        <v>1</v>
      </c>
      <c r="O781">
        <v>2</v>
      </c>
      <c r="P781" t="s">
        <v>24</v>
      </c>
      <c r="Q781" t="s">
        <v>33</v>
      </c>
      <c r="R781" t="s">
        <v>26</v>
      </c>
      <c r="S781" t="s">
        <v>29</v>
      </c>
      <c r="T781" t="s">
        <v>34</v>
      </c>
      <c r="U781" t="s">
        <v>27</v>
      </c>
      <c r="V781" t="s">
        <v>23</v>
      </c>
      <c r="W781" t="s">
        <v>30</v>
      </c>
    </row>
    <row r="782" spans="1:23" x14ac:dyDescent="0.3">
      <c r="A782">
        <v>48</v>
      </c>
      <c r="B782">
        <v>24</v>
      </c>
      <c r="C782">
        <v>3</v>
      </c>
      <c r="D782">
        <v>1</v>
      </c>
      <c r="E782">
        <v>781</v>
      </c>
      <c r="F782">
        <v>2</v>
      </c>
      <c r="G782">
        <v>16010</v>
      </c>
      <c r="H782">
        <v>12</v>
      </c>
      <c r="I782">
        <v>8</v>
      </c>
      <c r="J782">
        <v>0</v>
      </c>
      <c r="K782">
        <v>15</v>
      </c>
      <c r="L782">
        <v>3</v>
      </c>
      <c r="M782">
        <v>2</v>
      </c>
      <c r="N782">
        <v>2</v>
      </c>
      <c r="O782">
        <v>2</v>
      </c>
      <c r="P782" t="s">
        <v>24</v>
      </c>
      <c r="Q782" t="s">
        <v>33</v>
      </c>
      <c r="R782" t="s">
        <v>49</v>
      </c>
      <c r="S782" t="s">
        <v>44</v>
      </c>
      <c r="T782" t="s">
        <v>34</v>
      </c>
      <c r="U782" t="s">
        <v>37</v>
      </c>
      <c r="V782" t="s">
        <v>23</v>
      </c>
      <c r="W782" t="s">
        <v>30</v>
      </c>
    </row>
    <row r="783" spans="1:23" x14ac:dyDescent="0.3">
      <c r="A783">
        <v>34</v>
      </c>
      <c r="B783">
        <v>7</v>
      </c>
      <c r="C783">
        <v>4</v>
      </c>
      <c r="D783">
        <v>1</v>
      </c>
      <c r="E783">
        <v>782</v>
      </c>
      <c r="F783">
        <v>2</v>
      </c>
      <c r="G783">
        <v>26940</v>
      </c>
      <c r="H783">
        <v>16</v>
      </c>
      <c r="I783">
        <v>8</v>
      </c>
      <c r="J783">
        <v>1</v>
      </c>
      <c r="K783">
        <v>2</v>
      </c>
      <c r="L783">
        <v>3</v>
      </c>
      <c r="M783">
        <v>2</v>
      </c>
      <c r="N783">
        <v>2</v>
      </c>
      <c r="O783">
        <v>2</v>
      </c>
      <c r="P783" t="s">
        <v>24</v>
      </c>
      <c r="Q783" t="s">
        <v>33</v>
      </c>
      <c r="R783" t="s">
        <v>41</v>
      </c>
      <c r="S783" t="s">
        <v>29</v>
      </c>
      <c r="T783" t="s">
        <v>34</v>
      </c>
      <c r="U783" t="s">
        <v>37</v>
      </c>
      <c r="V783" t="s">
        <v>31</v>
      </c>
      <c r="W783" t="s">
        <v>30</v>
      </c>
    </row>
    <row r="784" spans="1:23" x14ac:dyDescent="0.3">
      <c r="A784">
        <v>40</v>
      </c>
      <c r="B784">
        <v>25</v>
      </c>
      <c r="C784">
        <v>4</v>
      </c>
      <c r="D784">
        <v>1</v>
      </c>
      <c r="E784">
        <v>783</v>
      </c>
      <c r="F784">
        <v>1</v>
      </c>
      <c r="G784">
        <v>31490</v>
      </c>
      <c r="H784">
        <v>15</v>
      </c>
      <c r="I784">
        <v>8</v>
      </c>
      <c r="J784">
        <v>1</v>
      </c>
      <c r="K784">
        <v>16</v>
      </c>
      <c r="L784">
        <v>1</v>
      </c>
      <c r="M784">
        <v>9</v>
      </c>
      <c r="N784">
        <v>4</v>
      </c>
      <c r="O784">
        <v>8</v>
      </c>
      <c r="P784" t="s">
        <v>39</v>
      </c>
      <c r="Q784" t="s">
        <v>33</v>
      </c>
      <c r="R784" t="s">
        <v>36</v>
      </c>
      <c r="S784" t="s">
        <v>44</v>
      </c>
      <c r="T784" t="s">
        <v>38</v>
      </c>
      <c r="U784" t="s">
        <v>27</v>
      </c>
      <c r="V784" t="s">
        <v>23</v>
      </c>
      <c r="W784" t="s">
        <v>30</v>
      </c>
    </row>
    <row r="785" spans="1:23" x14ac:dyDescent="0.3">
      <c r="A785">
        <v>28</v>
      </c>
      <c r="B785">
        <v>1</v>
      </c>
      <c r="C785">
        <v>2</v>
      </c>
      <c r="D785">
        <v>1</v>
      </c>
      <c r="E785">
        <v>784</v>
      </c>
      <c r="F785">
        <v>1</v>
      </c>
      <c r="G785">
        <v>176390</v>
      </c>
      <c r="H785">
        <v>13</v>
      </c>
      <c r="I785">
        <v>8</v>
      </c>
      <c r="J785">
        <v>1</v>
      </c>
      <c r="K785">
        <v>6</v>
      </c>
      <c r="L785">
        <v>0</v>
      </c>
      <c r="M785">
        <v>5</v>
      </c>
      <c r="N785">
        <v>1</v>
      </c>
      <c r="O785">
        <v>3</v>
      </c>
      <c r="P785" t="s">
        <v>24</v>
      </c>
      <c r="Q785" t="s">
        <v>33</v>
      </c>
      <c r="R785" t="s">
        <v>49</v>
      </c>
      <c r="S785" t="s">
        <v>35</v>
      </c>
      <c r="T785" t="s">
        <v>34</v>
      </c>
      <c r="U785" t="s">
        <v>27</v>
      </c>
      <c r="V785" t="s">
        <v>23</v>
      </c>
      <c r="W785" t="s">
        <v>30</v>
      </c>
    </row>
    <row r="786" spans="1:23" x14ac:dyDescent="0.3">
      <c r="A786">
        <v>44</v>
      </c>
      <c r="B786">
        <v>5</v>
      </c>
      <c r="C786">
        <v>3</v>
      </c>
      <c r="D786">
        <v>1</v>
      </c>
      <c r="E786">
        <v>785</v>
      </c>
      <c r="F786">
        <v>1</v>
      </c>
      <c r="G786">
        <v>23190</v>
      </c>
      <c r="H786">
        <v>18</v>
      </c>
      <c r="I786">
        <v>8</v>
      </c>
      <c r="J786">
        <v>0</v>
      </c>
      <c r="K786">
        <v>7</v>
      </c>
      <c r="L786">
        <v>4</v>
      </c>
      <c r="M786">
        <v>5</v>
      </c>
      <c r="N786">
        <v>0</v>
      </c>
      <c r="O786">
        <v>3</v>
      </c>
      <c r="P786" t="s">
        <v>39</v>
      </c>
      <c r="Q786" t="s">
        <v>33</v>
      </c>
      <c r="R786" t="s">
        <v>26</v>
      </c>
      <c r="S786" t="s">
        <v>35</v>
      </c>
      <c r="T786" t="s">
        <v>43</v>
      </c>
      <c r="U786" t="s">
        <v>37</v>
      </c>
      <c r="V786" t="s">
        <v>23</v>
      </c>
      <c r="W786" t="s">
        <v>30</v>
      </c>
    </row>
    <row r="787" spans="1:23" x14ac:dyDescent="0.3">
      <c r="A787">
        <v>53</v>
      </c>
      <c r="B787">
        <v>2</v>
      </c>
      <c r="C787">
        <v>4</v>
      </c>
      <c r="D787">
        <v>1</v>
      </c>
      <c r="E787">
        <v>786</v>
      </c>
      <c r="F787">
        <v>2</v>
      </c>
      <c r="G787">
        <v>116910</v>
      </c>
      <c r="H787">
        <v>20</v>
      </c>
      <c r="I787">
        <v>8</v>
      </c>
      <c r="J787">
        <v>0</v>
      </c>
      <c r="K787">
        <v>35</v>
      </c>
      <c r="L787">
        <v>2</v>
      </c>
      <c r="M787">
        <v>9</v>
      </c>
      <c r="N787">
        <v>8</v>
      </c>
      <c r="O787">
        <v>8</v>
      </c>
      <c r="P787" t="s">
        <v>24</v>
      </c>
      <c r="Q787" t="s">
        <v>33</v>
      </c>
      <c r="R787" t="s">
        <v>49</v>
      </c>
      <c r="S787" t="s">
        <v>35</v>
      </c>
      <c r="T787" t="s">
        <v>47</v>
      </c>
      <c r="U787" t="s">
        <v>37</v>
      </c>
      <c r="V787" t="s">
        <v>23</v>
      </c>
      <c r="W787" t="s">
        <v>30</v>
      </c>
    </row>
    <row r="788" spans="1:23" x14ac:dyDescent="0.3">
      <c r="A788">
        <v>49</v>
      </c>
      <c r="B788">
        <v>7</v>
      </c>
      <c r="C788">
        <v>3</v>
      </c>
      <c r="D788">
        <v>1</v>
      </c>
      <c r="E788">
        <v>787</v>
      </c>
      <c r="F788">
        <v>3</v>
      </c>
      <c r="G788">
        <v>53240</v>
      </c>
      <c r="H788">
        <v>19</v>
      </c>
      <c r="I788">
        <v>8</v>
      </c>
      <c r="J788">
        <v>0</v>
      </c>
      <c r="K788">
        <v>20</v>
      </c>
      <c r="L788">
        <v>2</v>
      </c>
      <c r="M788">
        <v>3</v>
      </c>
      <c r="N788">
        <v>1</v>
      </c>
      <c r="O788">
        <v>2</v>
      </c>
      <c r="P788" t="s">
        <v>24</v>
      </c>
      <c r="Q788" t="s">
        <v>33</v>
      </c>
      <c r="R788" t="s">
        <v>26</v>
      </c>
      <c r="S788" t="s">
        <v>29</v>
      </c>
      <c r="T788" t="s">
        <v>43</v>
      </c>
      <c r="U788" t="s">
        <v>37</v>
      </c>
      <c r="V788" t="s">
        <v>23</v>
      </c>
      <c r="W788" t="s">
        <v>30</v>
      </c>
    </row>
    <row r="789" spans="1:23" x14ac:dyDescent="0.3">
      <c r="A789">
        <v>40</v>
      </c>
      <c r="B789">
        <v>2</v>
      </c>
      <c r="C789">
        <v>4</v>
      </c>
      <c r="D789">
        <v>1</v>
      </c>
      <c r="E789">
        <v>788</v>
      </c>
      <c r="F789">
        <v>3</v>
      </c>
      <c r="G789">
        <v>167520</v>
      </c>
      <c r="H789">
        <v>18</v>
      </c>
      <c r="I789">
        <v>8</v>
      </c>
      <c r="J789">
        <v>1</v>
      </c>
      <c r="K789">
        <v>8</v>
      </c>
      <c r="L789">
        <v>3</v>
      </c>
      <c r="M789">
        <v>3</v>
      </c>
      <c r="N789">
        <v>1</v>
      </c>
      <c r="O789">
        <v>2</v>
      </c>
      <c r="P789" t="s">
        <v>24</v>
      </c>
      <c r="Q789" t="s">
        <v>33</v>
      </c>
      <c r="R789" t="s">
        <v>26</v>
      </c>
      <c r="S789" t="s">
        <v>44</v>
      </c>
      <c r="T789" t="s">
        <v>43</v>
      </c>
      <c r="U789" t="s">
        <v>37</v>
      </c>
      <c r="V789" t="s">
        <v>23</v>
      </c>
      <c r="W789" t="s">
        <v>30</v>
      </c>
    </row>
    <row r="790" spans="1:23" x14ac:dyDescent="0.3">
      <c r="A790">
        <v>44</v>
      </c>
      <c r="B790">
        <v>5</v>
      </c>
      <c r="C790">
        <v>1</v>
      </c>
      <c r="D790">
        <v>1</v>
      </c>
      <c r="E790">
        <v>789</v>
      </c>
      <c r="F790">
        <v>3</v>
      </c>
      <c r="G790">
        <v>52280</v>
      </c>
      <c r="H790">
        <v>13</v>
      </c>
      <c r="I790">
        <v>8</v>
      </c>
      <c r="J790">
        <v>0</v>
      </c>
      <c r="K790">
        <v>6</v>
      </c>
      <c r="L790">
        <v>2</v>
      </c>
      <c r="M790">
        <v>5</v>
      </c>
      <c r="N790">
        <v>1</v>
      </c>
      <c r="O790">
        <v>3</v>
      </c>
      <c r="P790" t="s">
        <v>24</v>
      </c>
      <c r="Q790" t="s">
        <v>33</v>
      </c>
      <c r="R790" t="s">
        <v>36</v>
      </c>
      <c r="S790" t="s">
        <v>35</v>
      </c>
      <c r="T790" t="s">
        <v>34</v>
      </c>
      <c r="U790" t="s">
        <v>37</v>
      </c>
      <c r="V790" t="s">
        <v>23</v>
      </c>
      <c r="W790" t="s">
        <v>30</v>
      </c>
    </row>
    <row r="791" spans="1:23" x14ac:dyDescent="0.3">
      <c r="A791">
        <v>33</v>
      </c>
      <c r="B791">
        <v>10</v>
      </c>
      <c r="C791">
        <v>3</v>
      </c>
      <c r="D791">
        <v>1</v>
      </c>
      <c r="E791">
        <v>790</v>
      </c>
      <c r="F791">
        <v>2</v>
      </c>
      <c r="G791">
        <v>27000</v>
      </c>
      <c r="H791">
        <v>14</v>
      </c>
      <c r="I791">
        <v>8</v>
      </c>
      <c r="J791">
        <v>3</v>
      </c>
      <c r="K791">
        <v>5</v>
      </c>
      <c r="L791">
        <v>2</v>
      </c>
      <c r="M791">
        <v>4</v>
      </c>
      <c r="N791">
        <v>0</v>
      </c>
      <c r="O791">
        <v>3</v>
      </c>
      <c r="P791" t="s">
        <v>32</v>
      </c>
      <c r="Q791" t="s">
        <v>40</v>
      </c>
      <c r="R791" t="s">
        <v>41</v>
      </c>
      <c r="S791" t="s">
        <v>29</v>
      </c>
      <c r="T791" t="s">
        <v>38</v>
      </c>
      <c r="U791" t="s">
        <v>27</v>
      </c>
      <c r="V791" t="s">
        <v>23</v>
      </c>
      <c r="W791" t="s">
        <v>30</v>
      </c>
    </row>
    <row r="792" spans="1:23" x14ac:dyDescent="0.3">
      <c r="A792">
        <v>34</v>
      </c>
      <c r="B792">
        <v>10</v>
      </c>
      <c r="C792">
        <v>4</v>
      </c>
      <c r="D792">
        <v>1</v>
      </c>
      <c r="E792">
        <v>791</v>
      </c>
      <c r="F792">
        <v>1</v>
      </c>
      <c r="G792">
        <v>192460</v>
      </c>
      <c r="H792">
        <v>15</v>
      </c>
      <c r="I792">
        <v>8</v>
      </c>
      <c r="J792">
        <v>1</v>
      </c>
      <c r="K792">
        <v>15</v>
      </c>
      <c r="L792">
        <v>5</v>
      </c>
      <c r="M792">
        <v>13</v>
      </c>
      <c r="N792">
        <v>3</v>
      </c>
      <c r="O792">
        <v>12</v>
      </c>
      <c r="P792" t="s">
        <v>24</v>
      </c>
      <c r="Q792" t="s">
        <v>33</v>
      </c>
      <c r="R792" t="s">
        <v>26</v>
      </c>
      <c r="S792" t="s">
        <v>35</v>
      </c>
      <c r="T792" t="s">
        <v>46</v>
      </c>
      <c r="U792" t="s">
        <v>27</v>
      </c>
      <c r="V792" t="s">
        <v>23</v>
      </c>
      <c r="W792" t="s">
        <v>30</v>
      </c>
    </row>
    <row r="793" spans="1:23" x14ac:dyDescent="0.3">
      <c r="A793">
        <v>30</v>
      </c>
      <c r="B793">
        <v>1</v>
      </c>
      <c r="C793">
        <v>2</v>
      </c>
      <c r="D793">
        <v>1</v>
      </c>
      <c r="E793">
        <v>792</v>
      </c>
      <c r="F793">
        <v>1</v>
      </c>
      <c r="G793">
        <v>25060</v>
      </c>
      <c r="H793">
        <v>22</v>
      </c>
      <c r="I793">
        <v>8</v>
      </c>
      <c r="J793">
        <v>0</v>
      </c>
      <c r="K793">
        <v>4</v>
      </c>
      <c r="L793">
        <v>3</v>
      </c>
      <c r="M793">
        <v>2</v>
      </c>
      <c r="N793">
        <v>2</v>
      </c>
      <c r="O793">
        <v>2</v>
      </c>
      <c r="P793" t="s">
        <v>24</v>
      </c>
      <c r="Q793" t="s">
        <v>25</v>
      </c>
      <c r="R793" t="s">
        <v>49</v>
      </c>
      <c r="S793" t="s">
        <v>29</v>
      </c>
      <c r="T793" t="s">
        <v>43</v>
      </c>
      <c r="U793" t="s">
        <v>37</v>
      </c>
      <c r="V793" t="s">
        <v>23</v>
      </c>
      <c r="W793" t="s">
        <v>30</v>
      </c>
    </row>
    <row r="794" spans="1:23" x14ac:dyDescent="0.3">
      <c r="A794">
        <v>42</v>
      </c>
      <c r="B794">
        <v>8</v>
      </c>
      <c r="C794">
        <v>4</v>
      </c>
      <c r="D794">
        <v>1</v>
      </c>
      <c r="E794">
        <v>793</v>
      </c>
      <c r="F794">
        <v>1</v>
      </c>
      <c r="G794">
        <v>60620</v>
      </c>
      <c r="H794">
        <v>22</v>
      </c>
      <c r="I794">
        <v>8</v>
      </c>
      <c r="J794">
        <v>2</v>
      </c>
      <c r="K794">
        <v>12</v>
      </c>
      <c r="L794">
        <v>2</v>
      </c>
      <c r="M794">
        <v>12</v>
      </c>
      <c r="N794">
        <v>5</v>
      </c>
      <c r="O794">
        <v>8</v>
      </c>
      <c r="P794" t="s">
        <v>32</v>
      </c>
      <c r="Q794" t="s">
        <v>33</v>
      </c>
      <c r="R794" t="s">
        <v>41</v>
      </c>
      <c r="S794" t="s">
        <v>35</v>
      </c>
      <c r="T794" t="s">
        <v>38</v>
      </c>
      <c r="U794" t="s">
        <v>27</v>
      </c>
      <c r="V794" t="s">
        <v>23</v>
      </c>
      <c r="W794" t="s">
        <v>30</v>
      </c>
    </row>
    <row r="795" spans="1:23" x14ac:dyDescent="0.3">
      <c r="A795">
        <v>44</v>
      </c>
      <c r="B795">
        <v>5</v>
      </c>
      <c r="C795">
        <v>3</v>
      </c>
      <c r="D795">
        <v>1</v>
      </c>
      <c r="E795">
        <v>794</v>
      </c>
      <c r="F795">
        <v>5</v>
      </c>
      <c r="G795">
        <v>43820</v>
      </c>
      <c r="H795">
        <v>16</v>
      </c>
      <c r="I795">
        <v>8</v>
      </c>
      <c r="J795">
        <v>2</v>
      </c>
      <c r="K795">
        <v>11</v>
      </c>
      <c r="L795">
        <v>2</v>
      </c>
      <c r="M795">
        <v>1</v>
      </c>
      <c r="N795">
        <v>0</v>
      </c>
      <c r="O795">
        <v>0</v>
      </c>
      <c r="P795" t="s">
        <v>32</v>
      </c>
      <c r="Q795" t="s">
        <v>33</v>
      </c>
      <c r="R795" t="s">
        <v>26</v>
      </c>
      <c r="S795" t="s">
        <v>29</v>
      </c>
      <c r="T795" t="s">
        <v>45</v>
      </c>
      <c r="U795" t="s">
        <v>27</v>
      </c>
      <c r="V795" t="s">
        <v>23</v>
      </c>
      <c r="W795" t="s">
        <v>30</v>
      </c>
    </row>
    <row r="796" spans="1:23" x14ac:dyDescent="0.3">
      <c r="A796">
        <v>30</v>
      </c>
      <c r="B796">
        <v>8</v>
      </c>
      <c r="C796">
        <v>3</v>
      </c>
      <c r="D796">
        <v>1</v>
      </c>
      <c r="E796">
        <v>795</v>
      </c>
      <c r="F796">
        <v>1</v>
      </c>
      <c r="G796">
        <v>21430</v>
      </c>
      <c r="H796">
        <v>17</v>
      </c>
      <c r="I796">
        <v>8</v>
      </c>
      <c r="J796">
        <v>1</v>
      </c>
      <c r="K796">
        <v>1</v>
      </c>
      <c r="L796">
        <v>2</v>
      </c>
      <c r="M796">
        <v>1</v>
      </c>
      <c r="N796">
        <v>0</v>
      </c>
      <c r="O796">
        <v>0</v>
      </c>
      <c r="P796" t="s">
        <v>39</v>
      </c>
      <c r="Q796" t="s">
        <v>33</v>
      </c>
      <c r="R796" t="s">
        <v>26</v>
      </c>
      <c r="S796" t="s">
        <v>44</v>
      </c>
      <c r="T796" t="s">
        <v>45</v>
      </c>
      <c r="U796" t="s">
        <v>37</v>
      </c>
      <c r="V796" t="s">
        <v>23</v>
      </c>
      <c r="W796" t="s">
        <v>30</v>
      </c>
    </row>
    <row r="797" spans="1:23" x14ac:dyDescent="0.3">
      <c r="A797">
        <v>57</v>
      </c>
      <c r="B797">
        <v>2</v>
      </c>
      <c r="C797">
        <v>1</v>
      </c>
      <c r="D797">
        <v>1</v>
      </c>
      <c r="E797">
        <v>796</v>
      </c>
      <c r="F797">
        <v>3</v>
      </c>
      <c r="G797">
        <v>61620</v>
      </c>
      <c r="H797">
        <v>14</v>
      </c>
      <c r="I797">
        <v>8</v>
      </c>
      <c r="J797">
        <v>0</v>
      </c>
      <c r="K797">
        <v>13</v>
      </c>
      <c r="L797">
        <v>5</v>
      </c>
      <c r="M797">
        <v>12</v>
      </c>
      <c r="N797">
        <v>2</v>
      </c>
      <c r="O797">
        <v>8</v>
      </c>
      <c r="P797" t="s">
        <v>24</v>
      </c>
      <c r="Q797" t="s">
        <v>25</v>
      </c>
      <c r="R797" t="s">
        <v>26</v>
      </c>
      <c r="S797" t="s">
        <v>29</v>
      </c>
      <c r="T797" t="s">
        <v>34</v>
      </c>
      <c r="U797" t="s">
        <v>37</v>
      </c>
      <c r="V797" t="s">
        <v>23</v>
      </c>
      <c r="W797" t="s">
        <v>30</v>
      </c>
    </row>
    <row r="798" spans="1:23" x14ac:dyDescent="0.3">
      <c r="A798">
        <v>49</v>
      </c>
      <c r="B798">
        <v>7</v>
      </c>
      <c r="C798">
        <v>3</v>
      </c>
      <c r="D798">
        <v>1</v>
      </c>
      <c r="E798">
        <v>797</v>
      </c>
      <c r="F798">
        <v>2</v>
      </c>
      <c r="G798">
        <v>50940</v>
      </c>
      <c r="H798">
        <v>15</v>
      </c>
      <c r="I798">
        <v>8</v>
      </c>
      <c r="J798">
        <v>0</v>
      </c>
      <c r="K798">
        <v>29</v>
      </c>
      <c r="L798">
        <v>5</v>
      </c>
      <c r="M798">
        <v>8</v>
      </c>
      <c r="N798">
        <v>0</v>
      </c>
      <c r="O798">
        <v>7</v>
      </c>
      <c r="P798" t="s">
        <v>24</v>
      </c>
      <c r="Q798" t="s">
        <v>33</v>
      </c>
      <c r="R798" t="s">
        <v>49</v>
      </c>
      <c r="S798" t="s">
        <v>44</v>
      </c>
      <c r="T798" t="s">
        <v>38</v>
      </c>
      <c r="U798" t="s">
        <v>27</v>
      </c>
      <c r="V798" t="s">
        <v>23</v>
      </c>
      <c r="W798" t="s">
        <v>30</v>
      </c>
    </row>
    <row r="799" spans="1:23" x14ac:dyDescent="0.3">
      <c r="A799">
        <v>34</v>
      </c>
      <c r="B799">
        <v>2</v>
      </c>
      <c r="C799">
        <v>4</v>
      </c>
      <c r="D799">
        <v>1</v>
      </c>
      <c r="E799">
        <v>798</v>
      </c>
      <c r="F799">
        <v>2</v>
      </c>
      <c r="G799">
        <v>68770</v>
      </c>
      <c r="H799">
        <v>20</v>
      </c>
      <c r="I799">
        <v>8</v>
      </c>
      <c r="J799">
        <v>0</v>
      </c>
      <c r="K799">
        <v>16</v>
      </c>
      <c r="L799">
        <v>3</v>
      </c>
      <c r="M799">
        <v>14</v>
      </c>
      <c r="N799">
        <v>6</v>
      </c>
      <c r="O799">
        <v>9</v>
      </c>
      <c r="P799" t="s">
        <v>32</v>
      </c>
      <c r="Q799" t="s">
        <v>33</v>
      </c>
      <c r="R799" t="s">
        <v>41</v>
      </c>
      <c r="S799" t="s">
        <v>44</v>
      </c>
      <c r="T799" t="s">
        <v>46</v>
      </c>
      <c r="U799" t="s">
        <v>27</v>
      </c>
      <c r="V799" t="s">
        <v>23</v>
      </c>
      <c r="W799" t="s">
        <v>30</v>
      </c>
    </row>
    <row r="800" spans="1:23" x14ac:dyDescent="0.3">
      <c r="A800">
        <v>28</v>
      </c>
      <c r="B800">
        <v>2</v>
      </c>
      <c r="C800">
        <v>3</v>
      </c>
      <c r="D800">
        <v>1</v>
      </c>
      <c r="E800">
        <v>799</v>
      </c>
      <c r="F800">
        <v>1</v>
      </c>
      <c r="G800">
        <v>22740</v>
      </c>
      <c r="H800">
        <v>20</v>
      </c>
      <c r="I800">
        <v>8</v>
      </c>
      <c r="J800">
        <v>1</v>
      </c>
      <c r="K800">
        <v>5</v>
      </c>
      <c r="L800">
        <v>5</v>
      </c>
      <c r="M800">
        <v>3</v>
      </c>
      <c r="N800">
        <v>1</v>
      </c>
      <c r="O800">
        <v>2</v>
      </c>
      <c r="P800" t="s">
        <v>32</v>
      </c>
      <c r="Q800" t="s">
        <v>33</v>
      </c>
      <c r="R800" t="s">
        <v>41</v>
      </c>
      <c r="S800" t="s">
        <v>29</v>
      </c>
      <c r="T800" t="s">
        <v>34</v>
      </c>
      <c r="U800" t="s">
        <v>37</v>
      </c>
      <c r="V800" t="s">
        <v>31</v>
      </c>
      <c r="W800" t="s">
        <v>30</v>
      </c>
    </row>
    <row r="801" spans="1:23" x14ac:dyDescent="0.3">
      <c r="A801">
        <v>29</v>
      </c>
      <c r="B801">
        <v>28</v>
      </c>
      <c r="C801">
        <v>3</v>
      </c>
      <c r="D801">
        <v>1</v>
      </c>
      <c r="E801">
        <v>800</v>
      </c>
      <c r="F801">
        <v>5</v>
      </c>
      <c r="G801">
        <v>44340</v>
      </c>
      <c r="H801">
        <v>17</v>
      </c>
      <c r="I801">
        <v>8</v>
      </c>
      <c r="J801">
        <v>3</v>
      </c>
      <c r="K801">
        <v>7</v>
      </c>
      <c r="L801">
        <v>1</v>
      </c>
      <c r="M801">
        <v>5</v>
      </c>
      <c r="N801">
        <v>0</v>
      </c>
      <c r="O801">
        <v>0</v>
      </c>
      <c r="P801" t="s">
        <v>32</v>
      </c>
      <c r="Q801" t="s">
        <v>33</v>
      </c>
      <c r="R801" t="s">
        <v>41</v>
      </c>
      <c r="S801" t="s">
        <v>35</v>
      </c>
      <c r="T801" t="s">
        <v>34</v>
      </c>
      <c r="U801" t="s">
        <v>27</v>
      </c>
      <c r="V801" t="s">
        <v>31</v>
      </c>
      <c r="W801" t="s">
        <v>30</v>
      </c>
    </row>
    <row r="802" spans="1:23" x14ac:dyDescent="0.3">
      <c r="A802">
        <v>34</v>
      </c>
      <c r="B802">
        <v>7</v>
      </c>
      <c r="C802">
        <v>1</v>
      </c>
      <c r="D802">
        <v>1</v>
      </c>
      <c r="E802">
        <v>801</v>
      </c>
      <c r="F802">
        <v>1</v>
      </c>
      <c r="G802">
        <v>62880</v>
      </c>
      <c r="H802">
        <v>15</v>
      </c>
      <c r="I802">
        <v>8</v>
      </c>
      <c r="J802">
        <v>1</v>
      </c>
      <c r="K802">
        <v>16</v>
      </c>
      <c r="L802">
        <v>2</v>
      </c>
      <c r="M802">
        <v>15</v>
      </c>
      <c r="N802">
        <v>10</v>
      </c>
      <c r="O802">
        <v>10</v>
      </c>
      <c r="P802" t="s">
        <v>24</v>
      </c>
      <c r="Q802" t="s">
        <v>33</v>
      </c>
      <c r="R802" t="s">
        <v>41</v>
      </c>
      <c r="S802" t="s">
        <v>35</v>
      </c>
      <c r="T802" t="s">
        <v>34</v>
      </c>
      <c r="U802" t="s">
        <v>37</v>
      </c>
      <c r="V802" t="s">
        <v>31</v>
      </c>
      <c r="W802" t="s">
        <v>30</v>
      </c>
    </row>
    <row r="803" spans="1:23" x14ac:dyDescent="0.3">
      <c r="A803">
        <v>35</v>
      </c>
      <c r="B803">
        <v>7</v>
      </c>
      <c r="C803">
        <v>4</v>
      </c>
      <c r="D803">
        <v>1</v>
      </c>
      <c r="E803">
        <v>802</v>
      </c>
      <c r="F803">
        <v>4</v>
      </c>
      <c r="G803">
        <v>25530</v>
      </c>
      <c r="H803">
        <v>14</v>
      </c>
      <c r="I803">
        <v>8</v>
      </c>
      <c r="J803">
        <v>1</v>
      </c>
      <c r="K803">
        <v>1</v>
      </c>
      <c r="L803">
        <v>4</v>
      </c>
      <c r="M803">
        <v>1</v>
      </c>
      <c r="N803">
        <v>0</v>
      </c>
      <c r="O803">
        <v>0</v>
      </c>
      <c r="P803" t="s">
        <v>24</v>
      </c>
      <c r="Q803" t="s">
        <v>25</v>
      </c>
      <c r="R803" t="s">
        <v>36</v>
      </c>
      <c r="S803" t="s">
        <v>29</v>
      </c>
      <c r="T803" t="s">
        <v>28</v>
      </c>
      <c r="U803" t="s">
        <v>27</v>
      </c>
      <c r="V803" t="s">
        <v>23</v>
      </c>
      <c r="W803" t="s">
        <v>30</v>
      </c>
    </row>
    <row r="804" spans="1:23" x14ac:dyDescent="0.3">
      <c r="A804">
        <v>24</v>
      </c>
      <c r="B804">
        <v>3</v>
      </c>
      <c r="C804">
        <v>3</v>
      </c>
      <c r="D804">
        <v>1</v>
      </c>
      <c r="E804">
        <v>803</v>
      </c>
      <c r="F804">
        <v>2</v>
      </c>
      <c r="G804">
        <v>76540</v>
      </c>
      <c r="H804">
        <v>17</v>
      </c>
      <c r="I804">
        <v>8</v>
      </c>
      <c r="J804">
        <v>1</v>
      </c>
      <c r="K804">
        <v>4</v>
      </c>
      <c r="L804">
        <v>3</v>
      </c>
      <c r="M804">
        <v>0</v>
      </c>
      <c r="N804">
        <v>0</v>
      </c>
      <c r="O804">
        <v>0</v>
      </c>
      <c r="P804" t="s">
        <v>32</v>
      </c>
      <c r="Q804" t="s">
        <v>25</v>
      </c>
      <c r="R804" t="s">
        <v>26</v>
      </c>
      <c r="S804" t="s">
        <v>35</v>
      </c>
      <c r="T804" t="s">
        <v>34</v>
      </c>
      <c r="U804" t="s">
        <v>37</v>
      </c>
      <c r="V804" t="s">
        <v>31</v>
      </c>
      <c r="W804" t="s">
        <v>30</v>
      </c>
    </row>
    <row r="805" spans="1:23" x14ac:dyDescent="0.3">
      <c r="A805">
        <v>24</v>
      </c>
      <c r="B805">
        <v>10</v>
      </c>
      <c r="C805">
        <v>3</v>
      </c>
      <c r="D805">
        <v>1</v>
      </c>
      <c r="E805">
        <v>804</v>
      </c>
      <c r="F805">
        <v>2</v>
      </c>
      <c r="G805">
        <v>51600</v>
      </c>
      <c r="H805">
        <v>17</v>
      </c>
      <c r="I805">
        <v>8</v>
      </c>
      <c r="J805">
        <v>1</v>
      </c>
      <c r="K805">
        <v>1</v>
      </c>
      <c r="L805">
        <v>3</v>
      </c>
      <c r="M805">
        <v>1</v>
      </c>
      <c r="N805">
        <v>0</v>
      </c>
      <c r="O805">
        <v>0</v>
      </c>
      <c r="P805" t="s">
        <v>39</v>
      </c>
      <c r="Q805" t="s">
        <v>33</v>
      </c>
      <c r="R805" t="s">
        <v>26</v>
      </c>
      <c r="S805" t="s">
        <v>29</v>
      </c>
      <c r="T805" t="s">
        <v>47</v>
      </c>
      <c r="U805" t="s">
        <v>27</v>
      </c>
      <c r="V805" t="s">
        <v>23</v>
      </c>
      <c r="W805" t="s">
        <v>30</v>
      </c>
    </row>
    <row r="806" spans="1:23" x14ac:dyDescent="0.3">
      <c r="A806">
        <v>44</v>
      </c>
      <c r="B806">
        <v>5</v>
      </c>
      <c r="C806">
        <v>2</v>
      </c>
      <c r="D806">
        <v>1</v>
      </c>
      <c r="E806">
        <v>805</v>
      </c>
      <c r="F806">
        <v>2</v>
      </c>
      <c r="G806">
        <v>171590</v>
      </c>
      <c r="H806">
        <v>22</v>
      </c>
      <c r="I806">
        <v>8</v>
      </c>
      <c r="J806">
        <v>1</v>
      </c>
      <c r="K806">
        <v>16</v>
      </c>
      <c r="L806">
        <v>1</v>
      </c>
      <c r="M806">
        <v>2</v>
      </c>
      <c r="N806">
        <v>2</v>
      </c>
      <c r="O806">
        <v>2</v>
      </c>
      <c r="P806" t="s">
        <v>32</v>
      </c>
      <c r="Q806" t="s">
        <v>33</v>
      </c>
      <c r="R806" t="s">
        <v>41</v>
      </c>
      <c r="S806" t="s">
        <v>35</v>
      </c>
      <c r="T806" t="s">
        <v>34</v>
      </c>
      <c r="U806" t="s">
        <v>27</v>
      </c>
      <c r="V806" t="s">
        <v>23</v>
      </c>
      <c r="W806" t="s">
        <v>30</v>
      </c>
    </row>
    <row r="807" spans="1:23" x14ac:dyDescent="0.3">
      <c r="A807">
        <v>29</v>
      </c>
      <c r="B807">
        <v>10</v>
      </c>
      <c r="C807">
        <v>2</v>
      </c>
      <c r="D807">
        <v>1</v>
      </c>
      <c r="E807">
        <v>806</v>
      </c>
      <c r="F807">
        <v>1</v>
      </c>
      <c r="G807">
        <v>128080</v>
      </c>
      <c r="H807">
        <v>13</v>
      </c>
      <c r="I807">
        <v>8</v>
      </c>
      <c r="J807">
        <v>0</v>
      </c>
      <c r="K807">
        <v>10</v>
      </c>
      <c r="L807">
        <v>6</v>
      </c>
      <c r="M807">
        <v>10</v>
      </c>
      <c r="N807">
        <v>0</v>
      </c>
      <c r="O807">
        <v>4</v>
      </c>
      <c r="P807" t="s">
        <v>24</v>
      </c>
      <c r="Q807" t="s">
        <v>25</v>
      </c>
      <c r="R807" t="s">
        <v>26</v>
      </c>
      <c r="S807" t="s">
        <v>44</v>
      </c>
      <c r="T807" t="s">
        <v>38</v>
      </c>
      <c r="U807" t="s">
        <v>27</v>
      </c>
      <c r="V807" t="s">
        <v>23</v>
      </c>
      <c r="W807" t="s">
        <v>30</v>
      </c>
    </row>
    <row r="808" spans="1:23" x14ac:dyDescent="0.3">
      <c r="A808">
        <v>30</v>
      </c>
      <c r="B808">
        <v>1</v>
      </c>
      <c r="C808">
        <v>2</v>
      </c>
      <c r="D808">
        <v>1</v>
      </c>
      <c r="E808">
        <v>807</v>
      </c>
      <c r="F808">
        <v>3</v>
      </c>
      <c r="G808">
        <v>102210</v>
      </c>
      <c r="H808">
        <v>19</v>
      </c>
      <c r="I808">
        <v>8</v>
      </c>
      <c r="J808">
        <v>1</v>
      </c>
      <c r="K808">
        <v>6</v>
      </c>
      <c r="L808">
        <v>2</v>
      </c>
      <c r="M808">
        <v>5</v>
      </c>
      <c r="N808">
        <v>1</v>
      </c>
      <c r="O808">
        <v>3</v>
      </c>
      <c r="P808" t="s">
        <v>24</v>
      </c>
      <c r="Q808" t="s">
        <v>33</v>
      </c>
      <c r="R808" t="s">
        <v>26</v>
      </c>
      <c r="S808" t="s">
        <v>44</v>
      </c>
      <c r="T808" t="s">
        <v>38</v>
      </c>
      <c r="U808" t="s">
        <v>37</v>
      </c>
      <c r="V808" t="s">
        <v>23</v>
      </c>
      <c r="W808" t="s">
        <v>30</v>
      </c>
    </row>
    <row r="809" spans="1:23" x14ac:dyDescent="0.3">
      <c r="A809">
        <v>55</v>
      </c>
      <c r="B809">
        <v>20</v>
      </c>
      <c r="C809">
        <v>3</v>
      </c>
      <c r="D809">
        <v>1</v>
      </c>
      <c r="E809">
        <v>808</v>
      </c>
      <c r="F809">
        <v>2</v>
      </c>
      <c r="G809">
        <v>47790</v>
      </c>
      <c r="H809">
        <v>14</v>
      </c>
      <c r="I809">
        <v>8</v>
      </c>
      <c r="J809">
        <v>1</v>
      </c>
      <c r="K809">
        <v>4</v>
      </c>
      <c r="L809">
        <v>6</v>
      </c>
      <c r="M809">
        <v>3</v>
      </c>
      <c r="N809">
        <v>1</v>
      </c>
      <c r="O809">
        <v>2</v>
      </c>
      <c r="P809" t="s">
        <v>24</v>
      </c>
      <c r="Q809" t="s">
        <v>25</v>
      </c>
      <c r="R809" t="s">
        <v>48</v>
      </c>
      <c r="S809" t="s">
        <v>29</v>
      </c>
      <c r="T809" t="s">
        <v>34</v>
      </c>
      <c r="U809" t="s">
        <v>37</v>
      </c>
      <c r="V809" t="s">
        <v>23</v>
      </c>
      <c r="W809" t="s">
        <v>30</v>
      </c>
    </row>
    <row r="810" spans="1:23" x14ac:dyDescent="0.3">
      <c r="A810">
        <v>33</v>
      </c>
      <c r="B810">
        <v>7</v>
      </c>
      <c r="C810">
        <v>2</v>
      </c>
      <c r="D810">
        <v>1</v>
      </c>
      <c r="E810">
        <v>809</v>
      </c>
      <c r="F810">
        <v>2</v>
      </c>
      <c r="G810">
        <v>37370</v>
      </c>
      <c r="H810">
        <v>22</v>
      </c>
      <c r="I810">
        <v>8</v>
      </c>
      <c r="J810">
        <v>2</v>
      </c>
      <c r="K810">
        <v>8</v>
      </c>
      <c r="L810">
        <v>2</v>
      </c>
      <c r="M810">
        <v>5</v>
      </c>
      <c r="N810">
        <v>0</v>
      </c>
      <c r="O810">
        <v>2</v>
      </c>
      <c r="P810" t="s">
        <v>24</v>
      </c>
      <c r="Q810" t="s">
        <v>33</v>
      </c>
      <c r="R810" t="s">
        <v>26</v>
      </c>
      <c r="S810" t="s">
        <v>29</v>
      </c>
      <c r="T810" t="s">
        <v>34</v>
      </c>
      <c r="U810" t="s">
        <v>37</v>
      </c>
      <c r="V810" t="s">
        <v>23</v>
      </c>
      <c r="W810" t="s">
        <v>30</v>
      </c>
    </row>
    <row r="811" spans="1:23" x14ac:dyDescent="0.3">
      <c r="A811">
        <v>47</v>
      </c>
      <c r="B811">
        <v>8</v>
      </c>
      <c r="C811">
        <v>4</v>
      </c>
      <c r="D811">
        <v>1</v>
      </c>
      <c r="E811">
        <v>810</v>
      </c>
      <c r="F811">
        <v>2</v>
      </c>
      <c r="G811">
        <v>23660</v>
      </c>
      <c r="H811">
        <v>17</v>
      </c>
      <c r="I811">
        <v>8</v>
      </c>
      <c r="J811">
        <v>0</v>
      </c>
      <c r="K811">
        <v>11</v>
      </c>
      <c r="L811">
        <v>5</v>
      </c>
      <c r="M811">
        <v>5</v>
      </c>
      <c r="N811">
        <v>1</v>
      </c>
      <c r="O811">
        <v>2</v>
      </c>
      <c r="P811" t="s">
        <v>24</v>
      </c>
      <c r="Q811" t="s">
        <v>33</v>
      </c>
      <c r="R811" t="s">
        <v>41</v>
      </c>
      <c r="S811" t="s">
        <v>29</v>
      </c>
      <c r="T811" t="s">
        <v>46</v>
      </c>
      <c r="U811" t="s">
        <v>27</v>
      </c>
      <c r="V811" t="s">
        <v>23</v>
      </c>
      <c r="W811" t="s">
        <v>30</v>
      </c>
    </row>
    <row r="812" spans="1:23" x14ac:dyDescent="0.3">
      <c r="A812">
        <v>28</v>
      </c>
      <c r="B812">
        <v>1</v>
      </c>
      <c r="C812">
        <v>3</v>
      </c>
      <c r="D812">
        <v>1</v>
      </c>
      <c r="E812">
        <v>811</v>
      </c>
      <c r="F812">
        <v>2</v>
      </c>
      <c r="G812">
        <v>17060</v>
      </c>
      <c r="H812">
        <v>12</v>
      </c>
      <c r="I812">
        <v>8</v>
      </c>
      <c r="J812">
        <v>0</v>
      </c>
      <c r="K812">
        <v>8</v>
      </c>
      <c r="L812">
        <v>3</v>
      </c>
      <c r="M812">
        <v>0</v>
      </c>
      <c r="N812">
        <v>0</v>
      </c>
      <c r="O812">
        <v>0</v>
      </c>
      <c r="P812" t="s">
        <v>32</v>
      </c>
      <c r="Q812" t="s">
        <v>25</v>
      </c>
      <c r="R812" t="s">
        <v>48</v>
      </c>
      <c r="S812" t="s">
        <v>35</v>
      </c>
      <c r="T812" t="s">
        <v>43</v>
      </c>
      <c r="U812" t="s">
        <v>37</v>
      </c>
      <c r="V812" t="s">
        <v>31</v>
      </c>
      <c r="W812" t="s">
        <v>30</v>
      </c>
    </row>
    <row r="813" spans="1:23" x14ac:dyDescent="0.3">
      <c r="A813">
        <v>28</v>
      </c>
      <c r="B813">
        <v>8</v>
      </c>
      <c r="C813">
        <v>4</v>
      </c>
      <c r="D813">
        <v>1</v>
      </c>
      <c r="E813">
        <v>812</v>
      </c>
      <c r="F813">
        <v>1</v>
      </c>
      <c r="G813">
        <v>163070</v>
      </c>
      <c r="H813">
        <v>16</v>
      </c>
      <c r="I813">
        <v>8</v>
      </c>
      <c r="J813">
        <v>0</v>
      </c>
      <c r="K813">
        <v>1</v>
      </c>
      <c r="L813">
        <v>3</v>
      </c>
      <c r="M813">
        <v>1</v>
      </c>
      <c r="N813">
        <v>0</v>
      </c>
      <c r="O813">
        <v>0</v>
      </c>
      <c r="P813" t="s">
        <v>24</v>
      </c>
      <c r="Q813" t="s">
        <v>25</v>
      </c>
      <c r="R813" t="s">
        <v>48</v>
      </c>
      <c r="S813" t="s">
        <v>44</v>
      </c>
      <c r="T813" t="s">
        <v>43</v>
      </c>
      <c r="U813" t="s">
        <v>37</v>
      </c>
      <c r="V813" t="s">
        <v>23</v>
      </c>
      <c r="W813" t="s">
        <v>30</v>
      </c>
    </row>
    <row r="814" spans="1:23" x14ac:dyDescent="0.3">
      <c r="A814">
        <v>28</v>
      </c>
      <c r="B814">
        <v>9</v>
      </c>
      <c r="C814">
        <v>3</v>
      </c>
      <c r="D814">
        <v>1</v>
      </c>
      <c r="E814">
        <v>813</v>
      </c>
      <c r="F814">
        <v>2</v>
      </c>
      <c r="G814">
        <v>59330</v>
      </c>
      <c r="H814">
        <v>11</v>
      </c>
      <c r="I814">
        <v>8</v>
      </c>
      <c r="J814">
        <v>0</v>
      </c>
      <c r="K814">
        <v>5</v>
      </c>
      <c r="L814">
        <v>3</v>
      </c>
      <c r="M814">
        <v>4</v>
      </c>
      <c r="N814">
        <v>1</v>
      </c>
      <c r="O814">
        <v>3</v>
      </c>
      <c r="P814" t="s">
        <v>32</v>
      </c>
      <c r="Q814" t="s">
        <v>33</v>
      </c>
      <c r="R814" t="s">
        <v>26</v>
      </c>
      <c r="S814" t="s">
        <v>35</v>
      </c>
      <c r="T814" t="s">
        <v>38</v>
      </c>
      <c r="U814" t="s">
        <v>27</v>
      </c>
      <c r="V814" t="s">
        <v>23</v>
      </c>
      <c r="W814" t="s">
        <v>30</v>
      </c>
    </row>
    <row r="815" spans="1:23" x14ac:dyDescent="0.3">
      <c r="A815">
        <v>49</v>
      </c>
      <c r="B815">
        <v>5</v>
      </c>
      <c r="C815">
        <v>4</v>
      </c>
      <c r="D815">
        <v>1</v>
      </c>
      <c r="E815">
        <v>814</v>
      </c>
      <c r="F815">
        <v>1</v>
      </c>
      <c r="G815">
        <v>34240</v>
      </c>
      <c r="H815">
        <v>11</v>
      </c>
      <c r="I815">
        <v>8</v>
      </c>
      <c r="J815">
        <v>0</v>
      </c>
      <c r="K815">
        <v>10</v>
      </c>
      <c r="L815">
        <v>3</v>
      </c>
      <c r="M815">
        <v>3</v>
      </c>
      <c r="N815">
        <v>1</v>
      </c>
      <c r="O815">
        <v>2</v>
      </c>
      <c r="P815" t="s">
        <v>24</v>
      </c>
      <c r="Q815" t="s">
        <v>33</v>
      </c>
      <c r="R815" t="s">
        <v>26</v>
      </c>
      <c r="S815" t="s">
        <v>29</v>
      </c>
      <c r="T815" t="s">
        <v>34</v>
      </c>
      <c r="U815" t="s">
        <v>27</v>
      </c>
      <c r="V815" t="s">
        <v>23</v>
      </c>
      <c r="W815" t="s">
        <v>30</v>
      </c>
    </row>
    <row r="816" spans="1:23" x14ac:dyDescent="0.3">
      <c r="A816">
        <v>29</v>
      </c>
      <c r="B816">
        <v>8</v>
      </c>
      <c r="C816">
        <v>1</v>
      </c>
      <c r="D816">
        <v>1</v>
      </c>
      <c r="E816">
        <v>815</v>
      </c>
      <c r="F816">
        <v>1</v>
      </c>
      <c r="G816">
        <v>40370</v>
      </c>
      <c r="H816">
        <v>14</v>
      </c>
      <c r="I816">
        <v>8</v>
      </c>
      <c r="J816">
        <v>0</v>
      </c>
      <c r="K816">
        <v>4</v>
      </c>
      <c r="L816">
        <v>2</v>
      </c>
      <c r="M816">
        <v>3</v>
      </c>
      <c r="N816">
        <v>0</v>
      </c>
      <c r="O816">
        <v>2</v>
      </c>
      <c r="P816" t="s">
        <v>32</v>
      </c>
      <c r="Q816" t="s">
        <v>33</v>
      </c>
      <c r="R816" t="s">
        <v>41</v>
      </c>
      <c r="S816" t="s">
        <v>29</v>
      </c>
      <c r="T816" t="s">
        <v>34</v>
      </c>
      <c r="U816" t="s">
        <v>37</v>
      </c>
      <c r="V816" t="s">
        <v>23</v>
      </c>
      <c r="W816" t="s">
        <v>30</v>
      </c>
    </row>
    <row r="817" spans="1:23" x14ac:dyDescent="0.3">
      <c r="A817">
        <v>28</v>
      </c>
      <c r="B817">
        <v>5</v>
      </c>
      <c r="C817">
        <v>1</v>
      </c>
      <c r="D817">
        <v>1</v>
      </c>
      <c r="E817">
        <v>816</v>
      </c>
      <c r="F817">
        <v>2</v>
      </c>
      <c r="G817">
        <v>25590</v>
      </c>
      <c r="H817">
        <v>11</v>
      </c>
      <c r="I817">
        <v>8</v>
      </c>
      <c r="J817">
        <v>0</v>
      </c>
      <c r="K817">
        <v>8</v>
      </c>
      <c r="L817">
        <v>3</v>
      </c>
      <c r="M817">
        <v>8</v>
      </c>
      <c r="N817">
        <v>1</v>
      </c>
      <c r="O817">
        <v>7</v>
      </c>
      <c r="P817" t="s">
        <v>24</v>
      </c>
      <c r="Q817" t="s">
        <v>33</v>
      </c>
      <c r="R817" t="s">
        <v>49</v>
      </c>
      <c r="S817" t="s">
        <v>29</v>
      </c>
      <c r="T817" t="s">
        <v>43</v>
      </c>
      <c r="U817" t="s">
        <v>37</v>
      </c>
      <c r="V817" t="s">
        <v>23</v>
      </c>
      <c r="W817" t="s">
        <v>30</v>
      </c>
    </row>
    <row r="818" spans="1:23" x14ac:dyDescent="0.3">
      <c r="A818">
        <v>33</v>
      </c>
      <c r="B818">
        <v>15</v>
      </c>
      <c r="C818">
        <v>4</v>
      </c>
      <c r="D818">
        <v>1</v>
      </c>
      <c r="E818">
        <v>817</v>
      </c>
      <c r="F818">
        <v>1</v>
      </c>
      <c r="G818">
        <v>62010</v>
      </c>
      <c r="H818">
        <v>15</v>
      </c>
      <c r="I818">
        <v>8</v>
      </c>
      <c r="J818">
        <v>3</v>
      </c>
      <c r="K818">
        <v>14</v>
      </c>
      <c r="L818">
        <v>2</v>
      </c>
      <c r="M818">
        <v>0</v>
      </c>
      <c r="N818">
        <v>0</v>
      </c>
      <c r="O818">
        <v>0</v>
      </c>
      <c r="P818" t="s">
        <v>24</v>
      </c>
      <c r="Q818" t="s">
        <v>33</v>
      </c>
      <c r="R818" t="s">
        <v>26</v>
      </c>
      <c r="S818" t="s">
        <v>35</v>
      </c>
      <c r="T818" t="s">
        <v>38</v>
      </c>
      <c r="U818" t="s">
        <v>27</v>
      </c>
      <c r="V818" t="s">
        <v>23</v>
      </c>
      <c r="W818" t="s">
        <v>30</v>
      </c>
    </row>
    <row r="819" spans="1:23" x14ac:dyDescent="0.3">
      <c r="A819">
        <v>32</v>
      </c>
      <c r="B819">
        <v>7</v>
      </c>
      <c r="C819">
        <v>3</v>
      </c>
      <c r="D819">
        <v>1</v>
      </c>
      <c r="E819">
        <v>818</v>
      </c>
      <c r="F819">
        <v>3</v>
      </c>
      <c r="G819">
        <v>44030</v>
      </c>
      <c r="H819">
        <v>20</v>
      </c>
      <c r="I819">
        <v>8</v>
      </c>
      <c r="J819">
        <v>0</v>
      </c>
      <c r="K819">
        <v>10</v>
      </c>
      <c r="L819">
        <v>3</v>
      </c>
      <c r="M819">
        <v>5</v>
      </c>
      <c r="N819">
        <v>0</v>
      </c>
      <c r="O819">
        <v>0</v>
      </c>
      <c r="P819" t="s">
        <v>24</v>
      </c>
      <c r="Q819" t="s">
        <v>33</v>
      </c>
      <c r="R819" t="s">
        <v>26</v>
      </c>
      <c r="S819" t="s">
        <v>35</v>
      </c>
      <c r="T819" t="s">
        <v>43</v>
      </c>
      <c r="U819" t="s">
        <v>27</v>
      </c>
      <c r="V819" t="s">
        <v>23</v>
      </c>
      <c r="W819" t="s">
        <v>30</v>
      </c>
    </row>
    <row r="820" spans="1:23" x14ac:dyDescent="0.3">
      <c r="A820">
        <v>54</v>
      </c>
      <c r="B820">
        <v>10</v>
      </c>
      <c r="C820">
        <v>3</v>
      </c>
      <c r="D820">
        <v>1</v>
      </c>
      <c r="E820">
        <v>819</v>
      </c>
      <c r="F820">
        <v>4</v>
      </c>
      <c r="G820">
        <v>37610</v>
      </c>
      <c r="H820">
        <v>12</v>
      </c>
      <c r="I820">
        <v>8</v>
      </c>
      <c r="J820">
        <v>0</v>
      </c>
      <c r="K820">
        <v>26</v>
      </c>
      <c r="L820">
        <v>3</v>
      </c>
      <c r="M820">
        <v>14</v>
      </c>
      <c r="N820">
        <v>1</v>
      </c>
      <c r="O820">
        <v>12</v>
      </c>
      <c r="P820" t="s">
        <v>32</v>
      </c>
      <c r="Q820" t="s">
        <v>25</v>
      </c>
      <c r="R820" t="s">
        <v>26</v>
      </c>
      <c r="S820" t="s">
        <v>44</v>
      </c>
      <c r="T820" t="s">
        <v>34</v>
      </c>
      <c r="U820" t="s">
        <v>27</v>
      </c>
      <c r="V820" t="s">
        <v>23</v>
      </c>
      <c r="W820" t="s">
        <v>30</v>
      </c>
    </row>
    <row r="821" spans="1:23" x14ac:dyDescent="0.3">
      <c r="A821">
        <v>29</v>
      </c>
      <c r="B821">
        <v>5</v>
      </c>
      <c r="C821">
        <v>3</v>
      </c>
      <c r="D821">
        <v>1</v>
      </c>
      <c r="E821">
        <v>820</v>
      </c>
      <c r="F821">
        <v>2</v>
      </c>
      <c r="G821">
        <v>109340</v>
      </c>
      <c r="H821">
        <v>17</v>
      </c>
      <c r="I821">
        <v>8</v>
      </c>
      <c r="J821">
        <v>2</v>
      </c>
      <c r="K821">
        <v>11</v>
      </c>
      <c r="L821">
        <v>2</v>
      </c>
      <c r="M821">
        <v>9</v>
      </c>
      <c r="N821">
        <v>0</v>
      </c>
      <c r="O821">
        <v>7</v>
      </c>
      <c r="P821" t="s">
        <v>24</v>
      </c>
      <c r="Q821" t="s">
        <v>33</v>
      </c>
      <c r="R821" t="s">
        <v>26</v>
      </c>
      <c r="S821" t="s">
        <v>35</v>
      </c>
      <c r="T821" t="s">
        <v>34</v>
      </c>
      <c r="U821" t="s">
        <v>27</v>
      </c>
      <c r="V821" t="s">
        <v>31</v>
      </c>
      <c r="W821" t="s">
        <v>30</v>
      </c>
    </row>
    <row r="822" spans="1:23" x14ac:dyDescent="0.3">
      <c r="A822">
        <v>44</v>
      </c>
      <c r="B822">
        <v>26</v>
      </c>
      <c r="C822">
        <v>1</v>
      </c>
      <c r="D822">
        <v>1</v>
      </c>
      <c r="E822">
        <v>821</v>
      </c>
      <c r="F822">
        <v>1</v>
      </c>
      <c r="G822">
        <v>107610</v>
      </c>
      <c r="H822">
        <v>11</v>
      </c>
      <c r="I822">
        <v>8</v>
      </c>
      <c r="J822">
        <v>1</v>
      </c>
      <c r="K822">
        <v>24</v>
      </c>
      <c r="L822">
        <v>5</v>
      </c>
      <c r="M822">
        <v>20</v>
      </c>
      <c r="N822">
        <v>14</v>
      </c>
      <c r="O822">
        <v>17</v>
      </c>
      <c r="P822" t="s">
        <v>24</v>
      </c>
      <c r="Q822" t="s">
        <v>25</v>
      </c>
      <c r="R822" t="s">
        <v>48</v>
      </c>
      <c r="S822" t="s">
        <v>29</v>
      </c>
      <c r="T822" t="s">
        <v>46</v>
      </c>
      <c r="U822" t="s">
        <v>37</v>
      </c>
      <c r="V822" t="s">
        <v>23</v>
      </c>
      <c r="W822" t="s">
        <v>30</v>
      </c>
    </row>
    <row r="823" spans="1:23" x14ac:dyDescent="0.3">
      <c r="A823">
        <v>39</v>
      </c>
      <c r="B823">
        <v>6</v>
      </c>
      <c r="C823">
        <v>1</v>
      </c>
      <c r="D823">
        <v>1</v>
      </c>
      <c r="E823">
        <v>822</v>
      </c>
      <c r="F823">
        <v>2</v>
      </c>
      <c r="G823">
        <v>51750</v>
      </c>
      <c r="H823">
        <v>17</v>
      </c>
      <c r="I823">
        <v>8</v>
      </c>
      <c r="J823">
        <v>1</v>
      </c>
      <c r="K823">
        <v>9</v>
      </c>
      <c r="L823">
        <v>2</v>
      </c>
      <c r="M823">
        <v>2</v>
      </c>
      <c r="N823">
        <v>2</v>
      </c>
      <c r="O823">
        <v>2</v>
      </c>
      <c r="P823" t="s">
        <v>24</v>
      </c>
      <c r="Q823" t="s">
        <v>25</v>
      </c>
      <c r="R823" t="s">
        <v>49</v>
      </c>
      <c r="S823" t="s">
        <v>35</v>
      </c>
      <c r="T823" t="s">
        <v>43</v>
      </c>
      <c r="U823" t="s">
        <v>27</v>
      </c>
      <c r="V823" t="s">
        <v>23</v>
      </c>
      <c r="W823" t="s">
        <v>30</v>
      </c>
    </row>
    <row r="824" spans="1:23" x14ac:dyDescent="0.3">
      <c r="A824">
        <v>46</v>
      </c>
      <c r="B824">
        <v>4</v>
      </c>
      <c r="C824">
        <v>2</v>
      </c>
      <c r="D824">
        <v>1</v>
      </c>
      <c r="E824">
        <v>823</v>
      </c>
      <c r="F824">
        <v>3</v>
      </c>
      <c r="G824">
        <v>138260</v>
      </c>
      <c r="H824">
        <v>11</v>
      </c>
      <c r="I824">
        <v>8</v>
      </c>
      <c r="J824">
        <v>0</v>
      </c>
      <c r="K824">
        <v>23</v>
      </c>
      <c r="L824">
        <v>1</v>
      </c>
      <c r="M824">
        <v>13</v>
      </c>
      <c r="N824">
        <v>5</v>
      </c>
      <c r="O824">
        <v>1</v>
      </c>
      <c r="P824" t="s">
        <v>24</v>
      </c>
      <c r="Q824" t="s">
        <v>33</v>
      </c>
      <c r="R824" t="s">
        <v>26</v>
      </c>
      <c r="S824" t="s">
        <v>29</v>
      </c>
      <c r="T824" t="s">
        <v>45</v>
      </c>
      <c r="U824" t="s">
        <v>37</v>
      </c>
      <c r="V824" t="s">
        <v>23</v>
      </c>
      <c r="W824" t="s">
        <v>30</v>
      </c>
    </row>
    <row r="825" spans="1:23" x14ac:dyDescent="0.3">
      <c r="A825">
        <v>35</v>
      </c>
      <c r="B825">
        <v>23</v>
      </c>
      <c r="C825">
        <v>4</v>
      </c>
      <c r="D825">
        <v>1</v>
      </c>
      <c r="E825">
        <v>824</v>
      </c>
      <c r="F825">
        <v>2</v>
      </c>
      <c r="G825">
        <v>63340</v>
      </c>
      <c r="H825">
        <v>14</v>
      </c>
      <c r="I825">
        <v>8</v>
      </c>
      <c r="J825">
        <v>0</v>
      </c>
      <c r="K825">
        <v>11</v>
      </c>
      <c r="L825">
        <v>2</v>
      </c>
      <c r="M825">
        <v>11</v>
      </c>
      <c r="N825">
        <v>3</v>
      </c>
      <c r="O825">
        <v>3</v>
      </c>
      <c r="P825" t="s">
        <v>24</v>
      </c>
      <c r="Q825" t="s">
        <v>33</v>
      </c>
      <c r="R825" t="s">
        <v>26</v>
      </c>
      <c r="S825" t="s">
        <v>35</v>
      </c>
      <c r="T825" t="s">
        <v>34</v>
      </c>
      <c r="U825" t="s">
        <v>37</v>
      </c>
      <c r="V825" t="s">
        <v>23</v>
      </c>
      <c r="W825" t="s">
        <v>30</v>
      </c>
    </row>
    <row r="826" spans="1:23" x14ac:dyDescent="0.3">
      <c r="A826">
        <v>23</v>
      </c>
      <c r="B826">
        <v>2</v>
      </c>
      <c r="C826">
        <v>4</v>
      </c>
      <c r="D826">
        <v>1</v>
      </c>
      <c r="E826">
        <v>825</v>
      </c>
      <c r="F826">
        <v>2</v>
      </c>
      <c r="G826">
        <v>49360</v>
      </c>
      <c r="H826">
        <v>19</v>
      </c>
      <c r="I826">
        <v>8</v>
      </c>
      <c r="J826">
        <v>1</v>
      </c>
      <c r="K826">
        <v>5</v>
      </c>
      <c r="L826">
        <v>2</v>
      </c>
      <c r="M826">
        <v>4</v>
      </c>
      <c r="N826">
        <v>1</v>
      </c>
      <c r="O826">
        <v>2</v>
      </c>
      <c r="P826" t="s">
        <v>24</v>
      </c>
      <c r="Q826" t="s">
        <v>33</v>
      </c>
      <c r="R826" t="s">
        <v>41</v>
      </c>
      <c r="S826" t="s">
        <v>35</v>
      </c>
      <c r="T826" t="s">
        <v>47</v>
      </c>
      <c r="U826" t="s">
        <v>27</v>
      </c>
      <c r="V826" t="s">
        <v>23</v>
      </c>
      <c r="W826" t="s">
        <v>30</v>
      </c>
    </row>
    <row r="827" spans="1:23" x14ac:dyDescent="0.3">
      <c r="A827">
        <v>40</v>
      </c>
      <c r="B827">
        <v>2</v>
      </c>
      <c r="C827">
        <v>3</v>
      </c>
      <c r="D827">
        <v>1</v>
      </c>
      <c r="E827">
        <v>826</v>
      </c>
      <c r="F827">
        <v>2</v>
      </c>
      <c r="G827">
        <v>47750</v>
      </c>
      <c r="H827">
        <v>15</v>
      </c>
      <c r="I827">
        <v>8</v>
      </c>
      <c r="J827">
        <v>1</v>
      </c>
      <c r="K827">
        <v>15</v>
      </c>
      <c r="L827">
        <v>3</v>
      </c>
      <c r="M827">
        <v>5</v>
      </c>
      <c r="N827">
        <v>1</v>
      </c>
      <c r="O827">
        <v>0</v>
      </c>
      <c r="P827" t="s">
        <v>24</v>
      </c>
      <c r="Q827" t="s">
        <v>33</v>
      </c>
      <c r="R827" t="s">
        <v>41</v>
      </c>
      <c r="S827" t="s">
        <v>35</v>
      </c>
      <c r="T827" t="s">
        <v>42</v>
      </c>
      <c r="U827" t="s">
        <v>37</v>
      </c>
      <c r="V827" t="s">
        <v>31</v>
      </c>
      <c r="W827" t="s">
        <v>30</v>
      </c>
    </row>
    <row r="828" spans="1:23" x14ac:dyDescent="0.3">
      <c r="A828">
        <v>34</v>
      </c>
      <c r="B828">
        <v>2</v>
      </c>
      <c r="C828">
        <v>3</v>
      </c>
      <c r="D828">
        <v>1</v>
      </c>
      <c r="E828">
        <v>827</v>
      </c>
      <c r="F828">
        <v>2</v>
      </c>
      <c r="G828">
        <v>28180</v>
      </c>
      <c r="H828">
        <v>13</v>
      </c>
      <c r="I828">
        <v>8</v>
      </c>
      <c r="J828">
        <v>1</v>
      </c>
      <c r="K828">
        <v>10</v>
      </c>
      <c r="L828">
        <v>2</v>
      </c>
      <c r="M828">
        <v>10</v>
      </c>
      <c r="N828">
        <v>8</v>
      </c>
      <c r="O828">
        <v>6</v>
      </c>
      <c r="P828" t="s">
        <v>24</v>
      </c>
      <c r="Q828" t="s">
        <v>40</v>
      </c>
      <c r="R828" t="s">
        <v>40</v>
      </c>
      <c r="S828" t="s">
        <v>29</v>
      </c>
      <c r="T828" t="s">
        <v>45</v>
      </c>
      <c r="U828" t="s">
        <v>37</v>
      </c>
      <c r="V828" t="s">
        <v>23</v>
      </c>
      <c r="W828" t="s">
        <v>30</v>
      </c>
    </row>
    <row r="829" spans="1:23" x14ac:dyDescent="0.3">
      <c r="A829">
        <v>31</v>
      </c>
      <c r="B829">
        <v>29</v>
      </c>
      <c r="C829">
        <v>3</v>
      </c>
      <c r="D829">
        <v>1</v>
      </c>
      <c r="E829">
        <v>828</v>
      </c>
      <c r="F829">
        <v>2</v>
      </c>
      <c r="G829">
        <v>25150</v>
      </c>
      <c r="H829">
        <v>14</v>
      </c>
      <c r="I829">
        <v>8</v>
      </c>
      <c r="J829">
        <v>0</v>
      </c>
      <c r="K829">
        <v>7</v>
      </c>
      <c r="L829">
        <v>3</v>
      </c>
      <c r="M829">
        <v>7</v>
      </c>
      <c r="N829">
        <v>7</v>
      </c>
      <c r="O829">
        <v>7</v>
      </c>
      <c r="P829" t="s">
        <v>32</v>
      </c>
      <c r="Q829" t="s">
        <v>33</v>
      </c>
      <c r="R829" t="s">
        <v>26</v>
      </c>
      <c r="S829" t="s">
        <v>35</v>
      </c>
      <c r="T829" t="s">
        <v>28</v>
      </c>
      <c r="U829" t="s">
        <v>27</v>
      </c>
      <c r="V829" t="s">
        <v>31</v>
      </c>
      <c r="W829" t="s">
        <v>30</v>
      </c>
    </row>
    <row r="830" spans="1:23" x14ac:dyDescent="0.3">
      <c r="A830">
        <v>50</v>
      </c>
      <c r="B830">
        <v>6</v>
      </c>
      <c r="C830">
        <v>3</v>
      </c>
      <c r="D830">
        <v>1</v>
      </c>
      <c r="E830">
        <v>829</v>
      </c>
      <c r="F830">
        <v>1</v>
      </c>
      <c r="G830">
        <v>23420</v>
      </c>
      <c r="H830">
        <v>12</v>
      </c>
      <c r="I830">
        <v>8</v>
      </c>
      <c r="J830">
        <v>1</v>
      </c>
      <c r="K830">
        <v>32</v>
      </c>
      <c r="L830">
        <v>2</v>
      </c>
      <c r="M830">
        <v>32</v>
      </c>
      <c r="N830">
        <v>13</v>
      </c>
      <c r="O830">
        <v>9</v>
      </c>
      <c r="P830" t="s">
        <v>32</v>
      </c>
      <c r="Q830" t="s">
        <v>33</v>
      </c>
      <c r="R830" t="s">
        <v>41</v>
      </c>
      <c r="S830" t="s">
        <v>35</v>
      </c>
      <c r="T830" t="s">
        <v>47</v>
      </c>
      <c r="U830" t="s">
        <v>37</v>
      </c>
      <c r="V830" t="s">
        <v>23</v>
      </c>
      <c r="W830" t="s">
        <v>30</v>
      </c>
    </row>
    <row r="831" spans="1:23" x14ac:dyDescent="0.3">
      <c r="A831">
        <v>34</v>
      </c>
      <c r="B831">
        <v>25</v>
      </c>
      <c r="C831">
        <v>5</v>
      </c>
      <c r="D831">
        <v>1</v>
      </c>
      <c r="E831">
        <v>830</v>
      </c>
      <c r="F831">
        <v>1</v>
      </c>
      <c r="G831">
        <v>41940</v>
      </c>
      <c r="H831">
        <v>17</v>
      </c>
      <c r="I831">
        <v>8</v>
      </c>
      <c r="J831">
        <v>2</v>
      </c>
      <c r="K831">
        <v>12</v>
      </c>
      <c r="L831">
        <v>3</v>
      </c>
      <c r="M831">
        <v>11</v>
      </c>
      <c r="N831">
        <v>5</v>
      </c>
      <c r="O831">
        <v>7</v>
      </c>
      <c r="P831" t="s">
        <v>24</v>
      </c>
      <c r="Q831" t="s">
        <v>25</v>
      </c>
      <c r="R831" t="s">
        <v>48</v>
      </c>
      <c r="S831" t="s">
        <v>29</v>
      </c>
      <c r="T831" t="s">
        <v>34</v>
      </c>
      <c r="U831" t="s">
        <v>27</v>
      </c>
      <c r="V831" t="s">
        <v>23</v>
      </c>
      <c r="W831" t="s">
        <v>30</v>
      </c>
    </row>
    <row r="832" spans="1:23" x14ac:dyDescent="0.3">
      <c r="A832">
        <v>42</v>
      </c>
      <c r="B832">
        <v>1</v>
      </c>
      <c r="C832">
        <v>3</v>
      </c>
      <c r="D832">
        <v>1</v>
      </c>
      <c r="E832">
        <v>831</v>
      </c>
      <c r="F832">
        <v>1</v>
      </c>
      <c r="G832">
        <v>106850</v>
      </c>
      <c r="H832">
        <v>11</v>
      </c>
      <c r="I832">
        <v>8</v>
      </c>
      <c r="J832">
        <v>3</v>
      </c>
      <c r="K832">
        <v>4</v>
      </c>
      <c r="L832">
        <v>2</v>
      </c>
      <c r="M832">
        <v>1</v>
      </c>
      <c r="N832">
        <v>0</v>
      </c>
      <c r="O832">
        <v>0</v>
      </c>
      <c r="P832" t="s">
        <v>24</v>
      </c>
      <c r="Q832" t="s">
        <v>33</v>
      </c>
      <c r="R832" t="s">
        <v>26</v>
      </c>
      <c r="S832" t="s">
        <v>29</v>
      </c>
      <c r="T832" t="s">
        <v>45</v>
      </c>
      <c r="U832" t="s">
        <v>27</v>
      </c>
      <c r="V832" t="s">
        <v>23</v>
      </c>
      <c r="W832" t="s">
        <v>30</v>
      </c>
    </row>
    <row r="833" spans="1:23" x14ac:dyDescent="0.3">
      <c r="A833">
        <v>37</v>
      </c>
      <c r="B833">
        <v>2</v>
      </c>
      <c r="C833">
        <v>2</v>
      </c>
      <c r="D833">
        <v>1</v>
      </c>
      <c r="E833">
        <v>832</v>
      </c>
      <c r="F833">
        <v>1</v>
      </c>
      <c r="G833">
        <v>20220</v>
      </c>
      <c r="H833">
        <v>12</v>
      </c>
      <c r="I833">
        <v>8</v>
      </c>
      <c r="J833">
        <v>0</v>
      </c>
      <c r="K833">
        <v>10</v>
      </c>
      <c r="L833">
        <v>1</v>
      </c>
      <c r="M833">
        <v>10</v>
      </c>
      <c r="N833">
        <v>3</v>
      </c>
      <c r="O833">
        <v>7</v>
      </c>
      <c r="P833" t="s">
        <v>24</v>
      </c>
      <c r="Q833" t="s">
        <v>33</v>
      </c>
      <c r="R833" t="s">
        <v>41</v>
      </c>
      <c r="S833" t="s">
        <v>29</v>
      </c>
      <c r="T833" t="s">
        <v>34</v>
      </c>
      <c r="U833" t="s">
        <v>37</v>
      </c>
      <c r="V833" t="s">
        <v>23</v>
      </c>
      <c r="W833" t="s">
        <v>30</v>
      </c>
    </row>
    <row r="834" spans="1:23" x14ac:dyDescent="0.3">
      <c r="A834">
        <v>29</v>
      </c>
      <c r="B834">
        <v>1</v>
      </c>
      <c r="C834">
        <v>3</v>
      </c>
      <c r="D834">
        <v>1</v>
      </c>
      <c r="E834">
        <v>833</v>
      </c>
      <c r="F834">
        <v>1</v>
      </c>
      <c r="G834">
        <v>23140</v>
      </c>
      <c r="H834">
        <v>13</v>
      </c>
      <c r="I834">
        <v>8</v>
      </c>
      <c r="J834">
        <v>0</v>
      </c>
      <c r="K834">
        <v>9</v>
      </c>
      <c r="L834">
        <v>5</v>
      </c>
      <c r="M834">
        <v>7</v>
      </c>
      <c r="N834">
        <v>0</v>
      </c>
      <c r="O834">
        <v>7</v>
      </c>
      <c r="P834" t="s">
        <v>24</v>
      </c>
      <c r="Q834" t="s">
        <v>33</v>
      </c>
      <c r="R834" t="s">
        <v>41</v>
      </c>
      <c r="S834" t="s">
        <v>29</v>
      </c>
      <c r="T834" t="s">
        <v>47</v>
      </c>
      <c r="U834" t="s">
        <v>27</v>
      </c>
      <c r="V834" t="s">
        <v>23</v>
      </c>
      <c r="W834" t="s">
        <v>30</v>
      </c>
    </row>
    <row r="835" spans="1:23" x14ac:dyDescent="0.3">
      <c r="A835">
        <v>33</v>
      </c>
      <c r="B835">
        <v>1</v>
      </c>
      <c r="C835">
        <v>1</v>
      </c>
      <c r="D835">
        <v>1</v>
      </c>
      <c r="E835">
        <v>834</v>
      </c>
      <c r="F835">
        <v>1</v>
      </c>
      <c r="G835">
        <v>42560</v>
      </c>
      <c r="H835">
        <v>13</v>
      </c>
      <c r="I835">
        <v>8</v>
      </c>
      <c r="J835">
        <v>3</v>
      </c>
      <c r="K835">
        <v>5</v>
      </c>
      <c r="L835">
        <v>1</v>
      </c>
      <c r="M835">
        <v>5</v>
      </c>
      <c r="N835">
        <v>0</v>
      </c>
      <c r="O835">
        <v>2</v>
      </c>
      <c r="P835" t="s">
        <v>24</v>
      </c>
      <c r="Q835" t="s">
        <v>33</v>
      </c>
      <c r="R835" t="s">
        <v>26</v>
      </c>
      <c r="S835" t="s">
        <v>35</v>
      </c>
      <c r="T835" t="s">
        <v>34</v>
      </c>
      <c r="U835" t="s">
        <v>37</v>
      </c>
      <c r="V835" t="s">
        <v>23</v>
      </c>
      <c r="W835" t="s">
        <v>30</v>
      </c>
    </row>
    <row r="836" spans="1:23" x14ac:dyDescent="0.3">
      <c r="A836">
        <v>45</v>
      </c>
      <c r="B836">
        <v>3</v>
      </c>
      <c r="C836">
        <v>3</v>
      </c>
      <c r="D836">
        <v>1</v>
      </c>
      <c r="E836">
        <v>835</v>
      </c>
      <c r="F836">
        <v>3</v>
      </c>
      <c r="G836">
        <v>35800</v>
      </c>
      <c r="H836">
        <v>20</v>
      </c>
      <c r="I836">
        <v>8</v>
      </c>
      <c r="J836">
        <v>1</v>
      </c>
      <c r="K836">
        <v>8</v>
      </c>
      <c r="L836">
        <v>1</v>
      </c>
      <c r="M836">
        <v>5</v>
      </c>
      <c r="N836">
        <v>0</v>
      </c>
      <c r="O836">
        <v>3</v>
      </c>
      <c r="P836" t="s">
        <v>24</v>
      </c>
      <c r="Q836" t="s">
        <v>25</v>
      </c>
      <c r="R836" t="s">
        <v>26</v>
      </c>
      <c r="S836" t="s">
        <v>29</v>
      </c>
      <c r="T836" t="s">
        <v>43</v>
      </c>
      <c r="U836" t="s">
        <v>37</v>
      </c>
      <c r="V836" t="s">
        <v>23</v>
      </c>
      <c r="W836" t="s">
        <v>30</v>
      </c>
    </row>
    <row r="837" spans="1:23" x14ac:dyDescent="0.3">
      <c r="A837">
        <v>42</v>
      </c>
      <c r="B837">
        <v>1</v>
      </c>
      <c r="C837">
        <v>4</v>
      </c>
      <c r="D837">
        <v>1</v>
      </c>
      <c r="E837">
        <v>836</v>
      </c>
      <c r="F837">
        <v>2</v>
      </c>
      <c r="G837">
        <v>31620</v>
      </c>
      <c r="H837">
        <v>17</v>
      </c>
      <c r="I837">
        <v>8</v>
      </c>
      <c r="J837">
        <v>2</v>
      </c>
      <c r="K837">
        <v>24</v>
      </c>
      <c r="L837">
        <v>1</v>
      </c>
      <c r="M837">
        <v>20</v>
      </c>
      <c r="N837">
        <v>13</v>
      </c>
      <c r="O837">
        <v>9</v>
      </c>
      <c r="P837" t="s">
        <v>32</v>
      </c>
      <c r="Q837" t="s">
        <v>40</v>
      </c>
      <c r="R837" t="s">
        <v>49</v>
      </c>
      <c r="S837" t="s">
        <v>29</v>
      </c>
      <c r="T837" t="s">
        <v>45</v>
      </c>
      <c r="U837" t="s">
        <v>37</v>
      </c>
      <c r="V837" t="s">
        <v>23</v>
      </c>
      <c r="W837" t="s">
        <v>30</v>
      </c>
    </row>
    <row r="838" spans="1:23" x14ac:dyDescent="0.3">
      <c r="A838">
        <v>40</v>
      </c>
      <c r="B838">
        <v>10</v>
      </c>
      <c r="C838">
        <v>1</v>
      </c>
      <c r="D838">
        <v>1</v>
      </c>
      <c r="E838">
        <v>837</v>
      </c>
      <c r="F838">
        <v>1</v>
      </c>
      <c r="G838">
        <v>65240</v>
      </c>
      <c r="H838">
        <v>13</v>
      </c>
      <c r="I838">
        <v>8</v>
      </c>
      <c r="J838">
        <v>1</v>
      </c>
      <c r="K838">
        <v>9</v>
      </c>
      <c r="L838">
        <v>2</v>
      </c>
      <c r="M838">
        <v>8</v>
      </c>
      <c r="N838">
        <v>7</v>
      </c>
      <c r="O838">
        <v>1</v>
      </c>
      <c r="P838" t="s">
        <v>24</v>
      </c>
      <c r="Q838" t="s">
        <v>25</v>
      </c>
      <c r="R838" t="s">
        <v>26</v>
      </c>
      <c r="S838" t="s">
        <v>29</v>
      </c>
      <c r="T838" t="s">
        <v>45</v>
      </c>
      <c r="U838" t="s">
        <v>27</v>
      </c>
      <c r="V838" t="s">
        <v>23</v>
      </c>
      <c r="W838" t="s">
        <v>30</v>
      </c>
    </row>
    <row r="839" spans="1:23" x14ac:dyDescent="0.3">
      <c r="A839">
        <v>33</v>
      </c>
      <c r="B839">
        <v>9</v>
      </c>
      <c r="C839">
        <v>3</v>
      </c>
      <c r="D839">
        <v>1</v>
      </c>
      <c r="E839">
        <v>838</v>
      </c>
      <c r="F839">
        <v>2</v>
      </c>
      <c r="G839">
        <v>28990</v>
      </c>
      <c r="H839">
        <v>17</v>
      </c>
      <c r="I839">
        <v>8</v>
      </c>
      <c r="J839">
        <v>0</v>
      </c>
      <c r="K839">
        <v>15</v>
      </c>
      <c r="L839">
        <v>3</v>
      </c>
      <c r="M839">
        <v>15</v>
      </c>
      <c r="N839">
        <v>5</v>
      </c>
      <c r="O839">
        <v>7</v>
      </c>
      <c r="P839" t="s">
        <v>24</v>
      </c>
      <c r="Q839" t="s">
        <v>33</v>
      </c>
      <c r="R839" t="s">
        <v>41</v>
      </c>
      <c r="S839" t="s">
        <v>29</v>
      </c>
      <c r="T839" t="s">
        <v>45</v>
      </c>
      <c r="U839" t="s">
        <v>27</v>
      </c>
      <c r="V839" t="s">
        <v>23</v>
      </c>
      <c r="W839" t="s">
        <v>30</v>
      </c>
    </row>
    <row r="840" spans="1:23" x14ac:dyDescent="0.3">
      <c r="A840">
        <v>40</v>
      </c>
      <c r="B840">
        <v>5</v>
      </c>
      <c r="C840">
        <v>5</v>
      </c>
      <c r="D840">
        <v>1</v>
      </c>
      <c r="E840">
        <v>839</v>
      </c>
      <c r="F840">
        <v>1</v>
      </c>
      <c r="G840">
        <v>52310</v>
      </c>
      <c r="H840">
        <v>12</v>
      </c>
      <c r="I840">
        <v>8</v>
      </c>
      <c r="J840">
        <v>2</v>
      </c>
      <c r="K840">
        <v>21</v>
      </c>
      <c r="L840">
        <v>4</v>
      </c>
      <c r="M840">
        <v>21</v>
      </c>
      <c r="N840">
        <v>7</v>
      </c>
      <c r="O840">
        <v>7</v>
      </c>
      <c r="P840" t="s">
        <v>24</v>
      </c>
      <c r="Q840" t="s">
        <v>25</v>
      </c>
      <c r="R840" t="s">
        <v>26</v>
      </c>
      <c r="S840" t="s">
        <v>35</v>
      </c>
      <c r="T840" t="s">
        <v>45</v>
      </c>
      <c r="U840" t="s">
        <v>37</v>
      </c>
      <c r="V840" t="s">
        <v>23</v>
      </c>
      <c r="W840" t="s">
        <v>30</v>
      </c>
    </row>
    <row r="841" spans="1:23" x14ac:dyDescent="0.3">
      <c r="A841">
        <v>24</v>
      </c>
      <c r="B841">
        <v>10</v>
      </c>
      <c r="C841">
        <v>2</v>
      </c>
      <c r="D841">
        <v>1</v>
      </c>
      <c r="E841">
        <v>840</v>
      </c>
      <c r="F841">
        <v>1</v>
      </c>
      <c r="G841">
        <v>23560</v>
      </c>
      <c r="H841">
        <v>13</v>
      </c>
      <c r="I841">
        <v>8</v>
      </c>
      <c r="J841">
        <v>0</v>
      </c>
      <c r="K841">
        <v>2</v>
      </c>
      <c r="L841">
        <v>5</v>
      </c>
      <c r="M841">
        <v>1</v>
      </c>
      <c r="N841">
        <v>0</v>
      </c>
      <c r="O841">
        <v>0</v>
      </c>
      <c r="P841" t="s">
        <v>24</v>
      </c>
      <c r="Q841" t="s">
        <v>25</v>
      </c>
      <c r="R841" t="s">
        <v>48</v>
      </c>
      <c r="S841" t="s">
        <v>44</v>
      </c>
      <c r="T841" t="s">
        <v>45</v>
      </c>
      <c r="U841" t="s">
        <v>37</v>
      </c>
      <c r="V841" t="s">
        <v>23</v>
      </c>
      <c r="W841" t="s">
        <v>30</v>
      </c>
    </row>
    <row r="842" spans="1:23" x14ac:dyDescent="0.3">
      <c r="A842">
        <v>40</v>
      </c>
      <c r="B842">
        <v>7</v>
      </c>
      <c r="C842">
        <v>3</v>
      </c>
      <c r="D842">
        <v>1</v>
      </c>
      <c r="E842">
        <v>841</v>
      </c>
      <c r="F842">
        <v>1</v>
      </c>
      <c r="G842">
        <v>28000</v>
      </c>
      <c r="H842">
        <v>12</v>
      </c>
      <c r="I842">
        <v>8</v>
      </c>
      <c r="J842">
        <v>2</v>
      </c>
      <c r="K842">
        <v>8</v>
      </c>
      <c r="L842">
        <v>0</v>
      </c>
      <c r="M842">
        <v>2</v>
      </c>
      <c r="N842">
        <v>2</v>
      </c>
      <c r="O842">
        <v>2</v>
      </c>
      <c r="P842" t="s">
        <v>39</v>
      </c>
      <c r="Q842" t="s">
        <v>33</v>
      </c>
      <c r="R842" t="s">
        <v>41</v>
      </c>
      <c r="S842" t="s">
        <v>44</v>
      </c>
      <c r="T842" t="s">
        <v>34</v>
      </c>
      <c r="U842" t="s">
        <v>37</v>
      </c>
      <c r="V842" t="s">
        <v>23</v>
      </c>
      <c r="W842" t="s">
        <v>30</v>
      </c>
    </row>
    <row r="843" spans="1:23" x14ac:dyDescent="0.3">
      <c r="A843">
        <v>45</v>
      </c>
      <c r="B843">
        <v>4</v>
      </c>
      <c r="C843">
        <v>3</v>
      </c>
      <c r="D843">
        <v>1</v>
      </c>
      <c r="E843">
        <v>842</v>
      </c>
      <c r="F843">
        <v>3</v>
      </c>
      <c r="G843">
        <v>118360</v>
      </c>
      <c r="H843">
        <v>22</v>
      </c>
      <c r="I843">
        <v>8</v>
      </c>
      <c r="J843">
        <v>0</v>
      </c>
      <c r="K843">
        <v>10</v>
      </c>
      <c r="L843">
        <v>2</v>
      </c>
      <c r="M843">
        <v>10</v>
      </c>
      <c r="N843">
        <v>7</v>
      </c>
      <c r="O843">
        <v>7</v>
      </c>
      <c r="P843" t="s">
        <v>24</v>
      </c>
      <c r="Q843" t="s">
        <v>33</v>
      </c>
      <c r="R843" t="s">
        <v>41</v>
      </c>
      <c r="S843" t="s">
        <v>44</v>
      </c>
      <c r="T843" t="s">
        <v>43</v>
      </c>
      <c r="U843" t="s">
        <v>27</v>
      </c>
      <c r="V843" t="s">
        <v>23</v>
      </c>
      <c r="W843" t="s">
        <v>30</v>
      </c>
    </row>
    <row r="844" spans="1:23" x14ac:dyDescent="0.3">
      <c r="A844">
        <v>35</v>
      </c>
      <c r="B844">
        <v>10</v>
      </c>
      <c r="C844">
        <v>1</v>
      </c>
      <c r="D844">
        <v>1</v>
      </c>
      <c r="E844">
        <v>843</v>
      </c>
      <c r="F844">
        <v>1</v>
      </c>
      <c r="G844">
        <v>109030</v>
      </c>
      <c r="H844">
        <v>11</v>
      </c>
      <c r="I844">
        <v>8</v>
      </c>
      <c r="J844">
        <v>0</v>
      </c>
      <c r="K844">
        <v>6</v>
      </c>
      <c r="L844">
        <v>3</v>
      </c>
      <c r="M844">
        <v>5</v>
      </c>
      <c r="N844">
        <v>4</v>
      </c>
      <c r="O844">
        <v>2</v>
      </c>
      <c r="P844" t="s">
        <v>24</v>
      </c>
      <c r="Q844" t="s">
        <v>33</v>
      </c>
      <c r="R844" t="s">
        <v>26</v>
      </c>
      <c r="S844" t="s">
        <v>29</v>
      </c>
      <c r="T844" t="s">
        <v>28</v>
      </c>
      <c r="U844" t="s">
        <v>37</v>
      </c>
      <c r="V844" t="s">
        <v>23</v>
      </c>
      <c r="W844" t="s">
        <v>30</v>
      </c>
    </row>
    <row r="845" spans="1:23" x14ac:dyDescent="0.3">
      <c r="A845">
        <v>32</v>
      </c>
      <c r="B845">
        <v>22</v>
      </c>
      <c r="C845">
        <v>4</v>
      </c>
      <c r="D845">
        <v>1</v>
      </c>
      <c r="E845">
        <v>844</v>
      </c>
      <c r="F845">
        <v>1</v>
      </c>
      <c r="G845">
        <v>29730</v>
      </c>
      <c r="H845">
        <v>22</v>
      </c>
      <c r="I845">
        <v>8</v>
      </c>
      <c r="J845">
        <v>0</v>
      </c>
      <c r="K845">
        <v>12</v>
      </c>
      <c r="L845">
        <v>0</v>
      </c>
      <c r="M845">
        <v>7</v>
      </c>
      <c r="N845">
        <v>2</v>
      </c>
      <c r="O845">
        <v>5</v>
      </c>
      <c r="P845" t="s">
        <v>24</v>
      </c>
      <c r="Q845" t="s">
        <v>33</v>
      </c>
      <c r="R845" t="s">
        <v>41</v>
      </c>
      <c r="S845" t="s">
        <v>29</v>
      </c>
      <c r="T845" t="s">
        <v>38</v>
      </c>
      <c r="U845" t="s">
        <v>37</v>
      </c>
      <c r="V845" t="s">
        <v>23</v>
      </c>
      <c r="W845" t="s">
        <v>30</v>
      </c>
    </row>
    <row r="846" spans="1:23" x14ac:dyDescent="0.3">
      <c r="A846">
        <v>36</v>
      </c>
      <c r="B846">
        <v>9</v>
      </c>
      <c r="C846">
        <v>3</v>
      </c>
      <c r="D846">
        <v>1</v>
      </c>
      <c r="E846">
        <v>845</v>
      </c>
      <c r="F846">
        <v>4</v>
      </c>
      <c r="G846">
        <v>142750</v>
      </c>
      <c r="H846">
        <v>18</v>
      </c>
      <c r="I846">
        <v>8</v>
      </c>
      <c r="J846">
        <v>1</v>
      </c>
      <c r="K846">
        <v>7</v>
      </c>
      <c r="L846">
        <v>5</v>
      </c>
      <c r="M846">
        <v>3</v>
      </c>
      <c r="N846">
        <v>1</v>
      </c>
      <c r="O846">
        <v>2</v>
      </c>
      <c r="P846" t="s">
        <v>24</v>
      </c>
      <c r="Q846" t="s">
        <v>25</v>
      </c>
      <c r="R846" t="s">
        <v>48</v>
      </c>
      <c r="S846" t="s">
        <v>35</v>
      </c>
      <c r="T846" t="s">
        <v>34</v>
      </c>
      <c r="U846" t="s">
        <v>27</v>
      </c>
      <c r="V846" t="s">
        <v>23</v>
      </c>
      <c r="W846" t="s">
        <v>30</v>
      </c>
    </row>
    <row r="847" spans="1:23" x14ac:dyDescent="0.3">
      <c r="A847">
        <v>48</v>
      </c>
      <c r="B847">
        <v>12</v>
      </c>
      <c r="C847">
        <v>4</v>
      </c>
      <c r="D847">
        <v>1</v>
      </c>
      <c r="E847">
        <v>846</v>
      </c>
      <c r="F847">
        <v>1</v>
      </c>
      <c r="G847">
        <v>55620</v>
      </c>
      <c r="H847">
        <v>13</v>
      </c>
      <c r="I847">
        <v>8</v>
      </c>
      <c r="J847">
        <v>1</v>
      </c>
      <c r="K847">
        <v>18</v>
      </c>
      <c r="L847">
        <v>2</v>
      </c>
      <c r="M847">
        <v>8</v>
      </c>
      <c r="N847">
        <v>7</v>
      </c>
      <c r="O847">
        <v>7</v>
      </c>
      <c r="P847" t="s">
        <v>24</v>
      </c>
      <c r="Q847" t="s">
        <v>33</v>
      </c>
      <c r="R847" t="s">
        <v>41</v>
      </c>
      <c r="S847" t="s">
        <v>44</v>
      </c>
      <c r="T847" t="s">
        <v>43</v>
      </c>
      <c r="U847" t="s">
        <v>37</v>
      </c>
      <c r="V847" t="s">
        <v>23</v>
      </c>
      <c r="W847" t="s">
        <v>30</v>
      </c>
    </row>
    <row r="848" spans="1:23" x14ac:dyDescent="0.3">
      <c r="A848">
        <v>29</v>
      </c>
      <c r="B848">
        <v>23</v>
      </c>
      <c r="C848">
        <v>4</v>
      </c>
      <c r="D848">
        <v>1</v>
      </c>
      <c r="E848">
        <v>847</v>
      </c>
      <c r="F848">
        <v>2</v>
      </c>
      <c r="G848">
        <v>45370</v>
      </c>
      <c r="H848">
        <v>18</v>
      </c>
      <c r="I848">
        <v>8</v>
      </c>
      <c r="J848">
        <v>1</v>
      </c>
      <c r="K848">
        <v>5</v>
      </c>
      <c r="L848">
        <v>5</v>
      </c>
      <c r="M848">
        <v>1</v>
      </c>
      <c r="N848">
        <v>0</v>
      </c>
      <c r="O848">
        <v>0</v>
      </c>
      <c r="P848" t="s">
        <v>24</v>
      </c>
      <c r="Q848" t="s">
        <v>33</v>
      </c>
      <c r="R848" t="s">
        <v>26</v>
      </c>
      <c r="S848" t="s">
        <v>29</v>
      </c>
      <c r="T848" t="s">
        <v>28</v>
      </c>
      <c r="U848" t="s">
        <v>27</v>
      </c>
      <c r="V848" t="s">
        <v>23</v>
      </c>
      <c r="W848" t="s">
        <v>30</v>
      </c>
    </row>
    <row r="849" spans="1:23" x14ac:dyDescent="0.3">
      <c r="A849">
        <v>33</v>
      </c>
      <c r="B849">
        <v>9</v>
      </c>
      <c r="C849">
        <v>1</v>
      </c>
      <c r="D849">
        <v>1</v>
      </c>
      <c r="E849">
        <v>848</v>
      </c>
      <c r="F849">
        <v>1</v>
      </c>
      <c r="G849">
        <v>76420</v>
      </c>
      <c r="H849">
        <v>20</v>
      </c>
      <c r="I849">
        <v>8</v>
      </c>
      <c r="J849">
        <v>1</v>
      </c>
      <c r="K849">
        <v>8</v>
      </c>
      <c r="L849">
        <v>2</v>
      </c>
      <c r="M849">
        <v>2</v>
      </c>
      <c r="N849">
        <v>2</v>
      </c>
      <c r="O849">
        <v>2</v>
      </c>
      <c r="P849" t="s">
        <v>24</v>
      </c>
      <c r="Q849" t="s">
        <v>33</v>
      </c>
      <c r="R849" t="s">
        <v>41</v>
      </c>
      <c r="S849" t="s">
        <v>29</v>
      </c>
      <c r="T849" t="s">
        <v>28</v>
      </c>
      <c r="U849" t="s">
        <v>37</v>
      </c>
      <c r="V849" t="s">
        <v>23</v>
      </c>
      <c r="W849" t="s">
        <v>30</v>
      </c>
    </row>
    <row r="850" spans="1:23" x14ac:dyDescent="0.3">
      <c r="A850">
        <v>30</v>
      </c>
      <c r="B850">
        <v>1</v>
      </c>
      <c r="C850">
        <v>3</v>
      </c>
      <c r="D850">
        <v>1</v>
      </c>
      <c r="E850">
        <v>849</v>
      </c>
      <c r="F850">
        <v>3</v>
      </c>
      <c r="G850">
        <v>179240</v>
      </c>
      <c r="H850">
        <v>13</v>
      </c>
      <c r="I850">
        <v>8</v>
      </c>
      <c r="J850">
        <v>2</v>
      </c>
      <c r="K850">
        <v>10</v>
      </c>
      <c r="L850">
        <v>2</v>
      </c>
      <c r="M850">
        <v>10</v>
      </c>
      <c r="N850">
        <v>6</v>
      </c>
      <c r="O850">
        <v>7</v>
      </c>
      <c r="P850" t="s">
        <v>24</v>
      </c>
      <c r="Q850" t="s">
        <v>33</v>
      </c>
      <c r="R850" t="s">
        <v>36</v>
      </c>
      <c r="S850" t="s">
        <v>29</v>
      </c>
      <c r="T850" t="s">
        <v>38</v>
      </c>
      <c r="U850" t="s">
        <v>37</v>
      </c>
      <c r="V850" t="s">
        <v>31</v>
      </c>
      <c r="W850" t="s">
        <v>30</v>
      </c>
    </row>
    <row r="851" spans="1:23" x14ac:dyDescent="0.3">
      <c r="A851">
        <v>38</v>
      </c>
      <c r="B851">
        <v>9</v>
      </c>
      <c r="C851">
        <v>3</v>
      </c>
      <c r="D851">
        <v>1</v>
      </c>
      <c r="E851">
        <v>850</v>
      </c>
      <c r="F851">
        <v>1</v>
      </c>
      <c r="G851">
        <v>52040</v>
      </c>
      <c r="H851">
        <v>13</v>
      </c>
      <c r="I851">
        <v>8</v>
      </c>
      <c r="J851">
        <v>1</v>
      </c>
      <c r="K851">
        <v>10</v>
      </c>
      <c r="L851">
        <v>2</v>
      </c>
      <c r="M851">
        <v>6</v>
      </c>
      <c r="N851">
        <v>1</v>
      </c>
      <c r="O851">
        <v>2</v>
      </c>
      <c r="P851" t="s">
        <v>32</v>
      </c>
      <c r="Q851" t="s">
        <v>25</v>
      </c>
      <c r="R851" t="s">
        <v>48</v>
      </c>
      <c r="S851" t="s">
        <v>29</v>
      </c>
      <c r="T851" t="s">
        <v>45</v>
      </c>
      <c r="U851" t="s">
        <v>37</v>
      </c>
      <c r="V851" t="s">
        <v>23</v>
      </c>
      <c r="W851" t="s">
        <v>30</v>
      </c>
    </row>
    <row r="852" spans="1:23" x14ac:dyDescent="0.3">
      <c r="A852">
        <v>35</v>
      </c>
      <c r="B852">
        <v>7</v>
      </c>
      <c r="C852">
        <v>2</v>
      </c>
      <c r="D852">
        <v>1</v>
      </c>
      <c r="E852">
        <v>851</v>
      </c>
      <c r="F852">
        <v>1</v>
      </c>
      <c r="G852">
        <v>22770</v>
      </c>
      <c r="H852">
        <v>12</v>
      </c>
      <c r="I852">
        <v>8</v>
      </c>
      <c r="J852">
        <v>1</v>
      </c>
      <c r="K852">
        <v>3</v>
      </c>
      <c r="L852">
        <v>2</v>
      </c>
      <c r="M852">
        <v>3</v>
      </c>
      <c r="N852">
        <v>1</v>
      </c>
      <c r="O852">
        <v>2</v>
      </c>
      <c r="P852" t="s">
        <v>24</v>
      </c>
      <c r="Q852" t="s">
        <v>25</v>
      </c>
      <c r="R852" t="s">
        <v>26</v>
      </c>
      <c r="S852" t="s">
        <v>35</v>
      </c>
      <c r="T852" t="s">
        <v>38</v>
      </c>
      <c r="U852" t="s">
        <v>37</v>
      </c>
      <c r="V852" t="s">
        <v>23</v>
      </c>
      <c r="W852" t="s">
        <v>30</v>
      </c>
    </row>
    <row r="853" spans="1:23" x14ac:dyDescent="0.3">
      <c r="A853">
        <v>30</v>
      </c>
      <c r="B853">
        <v>14</v>
      </c>
      <c r="C853">
        <v>3</v>
      </c>
      <c r="D853">
        <v>1</v>
      </c>
      <c r="E853">
        <v>852</v>
      </c>
      <c r="F853">
        <v>5</v>
      </c>
      <c r="G853">
        <v>27950</v>
      </c>
      <c r="H853">
        <v>13</v>
      </c>
      <c r="I853">
        <v>8</v>
      </c>
      <c r="J853">
        <v>0</v>
      </c>
      <c r="K853">
        <v>9</v>
      </c>
      <c r="L853">
        <v>4</v>
      </c>
      <c r="M853">
        <v>4</v>
      </c>
      <c r="N853">
        <v>1</v>
      </c>
      <c r="O853">
        <v>3</v>
      </c>
      <c r="P853" t="s">
        <v>24</v>
      </c>
      <c r="Q853" t="s">
        <v>33</v>
      </c>
      <c r="R853" t="s">
        <v>49</v>
      </c>
      <c r="S853" t="s">
        <v>29</v>
      </c>
      <c r="T853" t="s">
        <v>42</v>
      </c>
      <c r="U853" t="s">
        <v>37</v>
      </c>
      <c r="V853" t="s">
        <v>23</v>
      </c>
      <c r="W853" t="s">
        <v>30</v>
      </c>
    </row>
    <row r="854" spans="1:23" x14ac:dyDescent="0.3">
      <c r="A854">
        <v>35</v>
      </c>
      <c r="B854">
        <v>2</v>
      </c>
      <c r="C854">
        <v>3</v>
      </c>
      <c r="D854">
        <v>1</v>
      </c>
      <c r="E854">
        <v>853</v>
      </c>
      <c r="F854">
        <v>1</v>
      </c>
      <c r="G854">
        <v>25320</v>
      </c>
      <c r="H854">
        <v>13</v>
      </c>
      <c r="I854">
        <v>8</v>
      </c>
      <c r="J854">
        <v>0</v>
      </c>
      <c r="K854">
        <v>1</v>
      </c>
      <c r="L854">
        <v>2</v>
      </c>
      <c r="M854">
        <v>1</v>
      </c>
      <c r="N854">
        <v>0</v>
      </c>
      <c r="O854">
        <v>0</v>
      </c>
      <c r="P854" t="s">
        <v>24</v>
      </c>
      <c r="Q854" t="s">
        <v>33</v>
      </c>
      <c r="R854" t="s">
        <v>41</v>
      </c>
      <c r="S854" t="s">
        <v>44</v>
      </c>
      <c r="T854" t="s">
        <v>34</v>
      </c>
      <c r="U854" t="s">
        <v>27</v>
      </c>
      <c r="V854" t="s">
        <v>31</v>
      </c>
      <c r="W854" t="s">
        <v>30</v>
      </c>
    </row>
    <row r="855" spans="1:23" x14ac:dyDescent="0.3">
      <c r="A855">
        <v>53</v>
      </c>
      <c r="B855">
        <v>19</v>
      </c>
      <c r="C855">
        <v>3</v>
      </c>
      <c r="D855">
        <v>1</v>
      </c>
      <c r="E855">
        <v>854</v>
      </c>
      <c r="F855">
        <v>2</v>
      </c>
      <c r="G855">
        <v>25590</v>
      </c>
      <c r="H855">
        <v>25</v>
      </c>
      <c r="I855">
        <v>8</v>
      </c>
      <c r="J855">
        <v>0</v>
      </c>
      <c r="K855">
        <v>34</v>
      </c>
      <c r="L855">
        <v>2</v>
      </c>
      <c r="M855">
        <v>33</v>
      </c>
      <c r="N855">
        <v>1</v>
      </c>
      <c r="O855">
        <v>9</v>
      </c>
      <c r="P855" t="s">
        <v>24</v>
      </c>
      <c r="Q855" t="s">
        <v>33</v>
      </c>
      <c r="R855" t="s">
        <v>26</v>
      </c>
      <c r="S855" t="s">
        <v>29</v>
      </c>
      <c r="T855" t="s">
        <v>47</v>
      </c>
      <c r="U855" t="s">
        <v>37</v>
      </c>
      <c r="V855" t="s">
        <v>31</v>
      </c>
      <c r="W855" t="s">
        <v>30</v>
      </c>
    </row>
    <row r="856" spans="1:23" x14ac:dyDescent="0.3">
      <c r="A856">
        <v>38</v>
      </c>
      <c r="B856">
        <v>2</v>
      </c>
      <c r="C856">
        <v>3</v>
      </c>
      <c r="D856">
        <v>1</v>
      </c>
      <c r="E856">
        <v>855</v>
      </c>
      <c r="F856">
        <v>3</v>
      </c>
      <c r="G856">
        <v>49080</v>
      </c>
      <c r="H856">
        <v>19</v>
      </c>
      <c r="I856">
        <v>8</v>
      </c>
      <c r="J856">
        <v>1</v>
      </c>
      <c r="K856">
        <v>7</v>
      </c>
      <c r="L856">
        <v>3</v>
      </c>
      <c r="M856">
        <v>5</v>
      </c>
      <c r="N856">
        <v>1</v>
      </c>
      <c r="O856">
        <v>4</v>
      </c>
      <c r="P856" t="s">
        <v>24</v>
      </c>
      <c r="Q856" t="s">
        <v>33</v>
      </c>
      <c r="R856" t="s">
        <v>41</v>
      </c>
      <c r="S856" t="s">
        <v>29</v>
      </c>
      <c r="T856" t="s">
        <v>38</v>
      </c>
      <c r="U856" t="s">
        <v>27</v>
      </c>
      <c r="V856" t="s">
        <v>31</v>
      </c>
      <c r="W856" t="s">
        <v>30</v>
      </c>
    </row>
    <row r="857" spans="1:23" x14ac:dyDescent="0.3">
      <c r="A857">
        <v>32</v>
      </c>
      <c r="B857">
        <v>10</v>
      </c>
      <c r="C857">
        <v>4</v>
      </c>
      <c r="D857">
        <v>1</v>
      </c>
      <c r="E857">
        <v>856</v>
      </c>
      <c r="F857">
        <v>5</v>
      </c>
      <c r="G857">
        <v>23800</v>
      </c>
      <c r="H857">
        <v>13</v>
      </c>
      <c r="I857">
        <v>8</v>
      </c>
      <c r="J857">
        <v>0</v>
      </c>
      <c r="K857">
        <v>9</v>
      </c>
      <c r="L857">
        <v>5</v>
      </c>
      <c r="M857">
        <v>6</v>
      </c>
      <c r="N857">
        <v>1</v>
      </c>
      <c r="O857">
        <v>2</v>
      </c>
      <c r="P857" t="s">
        <v>39</v>
      </c>
      <c r="Q857" t="s">
        <v>33</v>
      </c>
      <c r="R857" t="s">
        <v>26</v>
      </c>
      <c r="S857" t="s">
        <v>29</v>
      </c>
      <c r="T857" t="s">
        <v>34</v>
      </c>
      <c r="U857" t="s">
        <v>27</v>
      </c>
      <c r="V857" t="s">
        <v>23</v>
      </c>
      <c r="W857" t="s">
        <v>30</v>
      </c>
    </row>
    <row r="858" spans="1:23" x14ac:dyDescent="0.3">
      <c r="A858">
        <v>48</v>
      </c>
      <c r="B858">
        <v>2</v>
      </c>
      <c r="C858">
        <v>5</v>
      </c>
      <c r="D858">
        <v>1</v>
      </c>
      <c r="E858">
        <v>857</v>
      </c>
      <c r="F858">
        <v>1</v>
      </c>
      <c r="G858">
        <v>47650</v>
      </c>
      <c r="H858">
        <v>12</v>
      </c>
      <c r="I858">
        <v>8</v>
      </c>
      <c r="J858">
        <v>1</v>
      </c>
      <c r="K858">
        <v>10</v>
      </c>
      <c r="L858">
        <v>4</v>
      </c>
      <c r="M858">
        <v>8</v>
      </c>
      <c r="N858">
        <v>7</v>
      </c>
      <c r="O858">
        <v>6</v>
      </c>
      <c r="P858" t="s">
        <v>24</v>
      </c>
      <c r="Q858" t="s">
        <v>33</v>
      </c>
      <c r="R858" t="s">
        <v>26</v>
      </c>
      <c r="S858" t="s">
        <v>29</v>
      </c>
      <c r="T858" t="s">
        <v>38</v>
      </c>
      <c r="U858" t="s">
        <v>37</v>
      </c>
      <c r="V858" t="s">
        <v>23</v>
      </c>
      <c r="W858" t="s">
        <v>30</v>
      </c>
    </row>
    <row r="859" spans="1:23" x14ac:dyDescent="0.3">
      <c r="A859">
        <v>34</v>
      </c>
      <c r="B859">
        <v>3</v>
      </c>
      <c r="C859">
        <v>3</v>
      </c>
      <c r="D859">
        <v>1</v>
      </c>
      <c r="E859">
        <v>858</v>
      </c>
      <c r="F859">
        <v>2</v>
      </c>
      <c r="G859">
        <v>20440</v>
      </c>
      <c r="H859">
        <v>11</v>
      </c>
      <c r="I859">
        <v>8</v>
      </c>
      <c r="J859">
        <v>0</v>
      </c>
      <c r="K859">
        <v>1</v>
      </c>
      <c r="L859">
        <v>2</v>
      </c>
      <c r="M859">
        <v>1</v>
      </c>
      <c r="N859">
        <v>0</v>
      </c>
      <c r="O859">
        <v>0</v>
      </c>
      <c r="P859" t="s">
        <v>24</v>
      </c>
      <c r="Q859" t="s">
        <v>33</v>
      </c>
      <c r="R859" t="s">
        <v>26</v>
      </c>
      <c r="S859" t="s">
        <v>35</v>
      </c>
      <c r="T859" t="s">
        <v>38</v>
      </c>
      <c r="U859" t="s">
        <v>37</v>
      </c>
      <c r="V859" t="s">
        <v>23</v>
      </c>
      <c r="W859" t="s">
        <v>30</v>
      </c>
    </row>
    <row r="860" spans="1:23" x14ac:dyDescent="0.3">
      <c r="A860">
        <v>55</v>
      </c>
      <c r="B860">
        <v>11</v>
      </c>
      <c r="C860">
        <v>1</v>
      </c>
      <c r="D860">
        <v>1</v>
      </c>
      <c r="E860">
        <v>859</v>
      </c>
      <c r="F860">
        <v>1</v>
      </c>
      <c r="G860">
        <v>26930</v>
      </c>
      <c r="H860">
        <v>18</v>
      </c>
      <c r="I860">
        <v>8</v>
      </c>
      <c r="J860">
        <v>0</v>
      </c>
      <c r="K860">
        <v>36</v>
      </c>
      <c r="L860">
        <v>6</v>
      </c>
      <c r="M860">
        <v>36</v>
      </c>
      <c r="N860">
        <v>2</v>
      </c>
      <c r="O860">
        <v>13</v>
      </c>
      <c r="P860" t="s">
        <v>24</v>
      </c>
      <c r="Q860" t="s">
        <v>33</v>
      </c>
      <c r="R860" t="s">
        <v>41</v>
      </c>
      <c r="S860" t="s">
        <v>29</v>
      </c>
      <c r="T860" t="s">
        <v>43</v>
      </c>
      <c r="U860" t="s">
        <v>27</v>
      </c>
      <c r="V860" t="s">
        <v>23</v>
      </c>
      <c r="W860" t="s">
        <v>30</v>
      </c>
    </row>
    <row r="861" spans="1:23" x14ac:dyDescent="0.3">
      <c r="A861">
        <v>34</v>
      </c>
      <c r="B861">
        <v>2</v>
      </c>
      <c r="C861">
        <v>2</v>
      </c>
      <c r="D861">
        <v>1</v>
      </c>
      <c r="E861">
        <v>860</v>
      </c>
      <c r="F861">
        <v>2</v>
      </c>
      <c r="G861">
        <v>65860</v>
      </c>
      <c r="H861">
        <v>18</v>
      </c>
      <c r="I861">
        <v>8</v>
      </c>
      <c r="J861">
        <v>1</v>
      </c>
      <c r="K861">
        <v>9</v>
      </c>
      <c r="L861">
        <v>3</v>
      </c>
      <c r="M861">
        <v>2</v>
      </c>
      <c r="N861">
        <v>2</v>
      </c>
      <c r="O861">
        <v>1</v>
      </c>
      <c r="P861" t="s">
        <v>24</v>
      </c>
      <c r="Q861" t="s">
        <v>33</v>
      </c>
      <c r="R861" t="s">
        <v>26</v>
      </c>
      <c r="S861" t="s">
        <v>29</v>
      </c>
      <c r="T861" t="s">
        <v>34</v>
      </c>
      <c r="U861" t="s">
        <v>37</v>
      </c>
      <c r="V861" t="s">
        <v>23</v>
      </c>
      <c r="W861" t="s">
        <v>30</v>
      </c>
    </row>
    <row r="862" spans="1:23" x14ac:dyDescent="0.3">
      <c r="A862">
        <v>26</v>
      </c>
      <c r="B862">
        <v>4</v>
      </c>
      <c r="C862">
        <v>3</v>
      </c>
      <c r="D862">
        <v>1</v>
      </c>
      <c r="E862">
        <v>861</v>
      </c>
      <c r="F862">
        <v>1</v>
      </c>
      <c r="G862">
        <v>32940</v>
      </c>
      <c r="H862">
        <v>11</v>
      </c>
      <c r="I862">
        <v>8</v>
      </c>
      <c r="J862">
        <v>0</v>
      </c>
      <c r="K862">
        <v>1</v>
      </c>
      <c r="L862">
        <v>6</v>
      </c>
      <c r="M862">
        <v>1</v>
      </c>
      <c r="N862">
        <v>0</v>
      </c>
      <c r="O862">
        <v>0</v>
      </c>
      <c r="P862" t="s">
        <v>24</v>
      </c>
      <c r="Q862" t="s">
        <v>33</v>
      </c>
      <c r="R862" t="s">
        <v>26</v>
      </c>
      <c r="S862" t="s">
        <v>29</v>
      </c>
      <c r="T862" t="s">
        <v>42</v>
      </c>
      <c r="U862" t="s">
        <v>37</v>
      </c>
      <c r="V862" t="s">
        <v>23</v>
      </c>
      <c r="W862" t="s">
        <v>30</v>
      </c>
    </row>
    <row r="863" spans="1:23" x14ac:dyDescent="0.3">
      <c r="A863">
        <v>38</v>
      </c>
      <c r="B863">
        <v>14</v>
      </c>
      <c r="C863">
        <v>2</v>
      </c>
      <c r="D863">
        <v>1</v>
      </c>
      <c r="E863">
        <v>862</v>
      </c>
      <c r="F863">
        <v>1</v>
      </c>
      <c r="G863">
        <v>41710</v>
      </c>
      <c r="H863">
        <v>23</v>
      </c>
      <c r="I863">
        <v>8</v>
      </c>
      <c r="J863">
        <v>0</v>
      </c>
      <c r="K863">
        <v>10</v>
      </c>
      <c r="L863">
        <v>4</v>
      </c>
      <c r="M863">
        <v>9</v>
      </c>
      <c r="N863">
        <v>7</v>
      </c>
      <c r="O863">
        <v>7</v>
      </c>
      <c r="P863" t="s">
        <v>24</v>
      </c>
      <c r="Q863" t="s">
        <v>25</v>
      </c>
      <c r="R863" t="s">
        <v>48</v>
      </c>
      <c r="S863" t="s">
        <v>29</v>
      </c>
      <c r="T863" t="s">
        <v>38</v>
      </c>
      <c r="U863" t="s">
        <v>27</v>
      </c>
      <c r="V863" t="s">
        <v>23</v>
      </c>
      <c r="W863" t="s">
        <v>30</v>
      </c>
    </row>
    <row r="864" spans="1:23" x14ac:dyDescent="0.3">
      <c r="A864">
        <v>38</v>
      </c>
      <c r="B864">
        <v>2</v>
      </c>
      <c r="C864">
        <v>3</v>
      </c>
      <c r="D864">
        <v>1</v>
      </c>
      <c r="E864">
        <v>863</v>
      </c>
      <c r="F864">
        <v>1</v>
      </c>
      <c r="G864">
        <v>27780</v>
      </c>
      <c r="H864">
        <v>13</v>
      </c>
      <c r="I864">
        <v>8</v>
      </c>
      <c r="J864">
        <v>0</v>
      </c>
      <c r="K864">
        <v>8</v>
      </c>
      <c r="L864">
        <v>5</v>
      </c>
      <c r="M864">
        <v>3</v>
      </c>
      <c r="N864">
        <v>1</v>
      </c>
      <c r="O864">
        <v>2</v>
      </c>
      <c r="P864" t="s">
        <v>24</v>
      </c>
      <c r="Q864" t="s">
        <v>33</v>
      </c>
      <c r="R864" t="s">
        <v>26</v>
      </c>
      <c r="S864" t="s">
        <v>35</v>
      </c>
      <c r="T864" t="s">
        <v>45</v>
      </c>
      <c r="U864" t="s">
        <v>27</v>
      </c>
      <c r="V864" t="s">
        <v>23</v>
      </c>
      <c r="W864" t="s">
        <v>30</v>
      </c>
    </row>
    <row r="865" spans="1:23" x14ac:dyDescent="0.3">
      <c r="A865">
        <v>36</v>
      </c>
      <c r="B865">
        <v>1</v>
      </c>
      <c r="C865">
        <v>3</v>
      </c>
      <c r="D865">
        <v>1</v>
      </c>
      <c r="E865">
        <v>864</v>
      </c>
      <c r="F865">
        <v>1</v>
      </c>
      <c r="G865">
        <v>23770</v>
      </c>
      <c r="H865">
        <v>13</v>
      </c>
      <c r="I865">
        <v>8</v>
      </c>
      <c r="J865">
        <v>2</v>
      </c>
      <c r="K865">
        <v>15</v>
      </c>
      <c r="L865">
        <v>3</v>
      </c>
      <c r="M865">
        <v>1</v>
      </c>
      <c r="N865">
        <v>0</v>
      </c>
      <c r="O865">
        <v>0</v>
      </c>
      <c r="P865" t="s">
        <v>24</v>
      </c>
      <c r="Q865" t="s">
        <v>40</v>
      </c>
      <c r="R865" t="s">
        <v>40</v>
      </c>
      <c r="S865" t="s">
        <v>35</v>
      </c>
      <c r="T865" t="s">
        <v>34</v>
      </c>
      <c r="U865" t="s">
        <v>37</v>
      </c>
      <c r="V865" t="s">
        <v>23</v>
      </c>
      <c r="W865" t="s">
        <v>30</v>
      </c>
    </row>
    <row r="866" spans="1:23" x14ac:dyDescent="0.3">
      <c r="A866">
        <v>29</v>
      </c>
      <c r="B866">
        <v>10</v>
      </c>
      <c r="C866">
        <v>3</v>
      </c>
      <c r="D866">
        <v>1</v>
      </c>
      <c r="E866">
        <v>865</v>
      </c>
      <c r="F866">
        <v>1</v>
      </c>
      <c r="G866">
        <v>24040</v>
      </c>
      <c r="H866">
        <v>17</v>
      </c>
      <c r="I866">
        <v>8</v>
      </c>
      <c r="J866">
        <v>0</v>
      </c>
      <c r="K866">
        <v>10</v>
      </c>
      <c r="L866">
        <v>3</v>
      </c>
      <c r="M866">
        <v>10</v>
      </c>
      <c r="N866">
        <v>1</v>
      </c>
      <c r="O866">
        <v>5</v>
      </c>
      <c r="P866" t="s">
        <v>24</v>
      </c>
      <c r="Q866" t="s">
        <v>33</v>
      </c>
      <c r="R866" t="s">
        <v>26</v>
      </c>
      <c r="S866" t="s">
        <v>35</v>
      </c>
      <c r="T866" t="s">
        <v>46</v>
      </c>
      <c r="U866" t="s">
        <v>37</v>
      </c>
      <c r="V866" t="s">
        <v>23</v>
      </c>
      <c r="W866" t="s">
        <v>30</v>
      </c>
    </row>
    <row r="867" spans="1:23" x14ac:dyDescent="0.3">
      <c r="A867">
        <v>35</v>
      </c>
      <c r="B867">
        <v>12</v>
      </c>
      <c r="C867">
        <v>2</v>
      </c>
      <c r="D867">
        <v>1</v>
      </c>
      <c r="E867">
        <v>866</v>
      </c>
      <c r="F867">
        <v>2</v>
      </c>
      <c r="G867">
        <v>23180</v>
      </c>
      <c r="H867">
        <v>19</v>
      </c>
      <c r="I867">
        <v>8</v>
      </c>
      <c r="J867">
        <v>0</v>
      </c>
      <c r="K867">
        <v>10</v>
      </c>
      <c r="L867">
        <v>4</v>
      </c>
      <c r="M867">
        <v>5</v>
      </c>
      <c r="N867">
        <v>0</v>
      </c>
      <c r="O867">
        <v>4</v>
      </c>
      <c r="P867" t="s">
        <v>24</v>
      </c>
      <c r="Q867" t="s">
        <v>25</v>
      </c>
      <c r="R867" t="s">
        <v>26</v>
      </c>
      <c r="S867" t="s">
        <v>35</v>
      </c>
      <c r="T867" t="s">
        <v>38</v>
      </c>
      <c r="U867" t="s">
        <v>27</v>
      </c>
      <c r="V867" t="s">
        <v>23</v>
      </c>
      <c r="W867" t="s">
        <v>30</v>
      </c>
    </row>
    <row r="868" spans="1:23" x14ac:dyDescent="0.3">
      <c r="A868">
        <v>39</v>
      </c>
      <c r="B868">
        <v>2</v>
      </c>
      <c r="C868">
        <v>2</v>
      </c>
      <c r="D868">
        <v>1</v>
      </c>
      <c r="E868">
        <v>867</v>
      </c>
      <c r="F868">
        <v>1</v>
      </c>
      <c r="G868">
        <v>20080</v>
      </c>
      <c r="H868">
        <v>12</v>
      </c>
      <c r="I868">
        <v>8</v>
      </c>
      <c r="J868">
        <v>0</v>
      </c>
      <c r="K868">
        <v>11</v>
      </c>
      <c r="L868">
        <v>3</v>
      </c>
      <c r="M868">
        <v>7</v>
      </c>
      <c r="N868">
        <v>7</v>
      </c>
      <c r="O868">
        <v>6</v>
      </c>
      <c r="P868" t="s">
        <v>24</v>
      </c>
      <c r="Q868" t="s">
        <v>25</v>
      </c>
      <c r="R868" t="s">
        <v>41</v>
      </c>
      <c r="S868" t="s">
        <v>29</v>
      </c>
      <c r="T868" t="s">
        <v>38</v>
      </c>
      <c r="U868" t="s">
        <v>27</v>
      </c>
      <c r="V868" t="s">
        <v>23</v>
      </c>
      <c r="W868" t="s">
        <v>30</v>
      </c>
    </row>
    <row r="869" spans="1:23" x14ac:dyDescent="0.3">
      <c r="A869">
        <v>29</v>
      </c>
      <c r="B869">
        <v>5</v>
      </c>
      <c r="C869">
        <v>1</v>
      </c>
      <c r="D869">
        <v>1</v>
      </c>
      <c r="E869">
        <v>868</v>
      </c>
      <c r="F869">
        <v>1</v>
      </c>
      <c r="G869">
        <v>62440</v>
      </c>
      <c r="H869">
        <v>22</v>
      </c>
      <c r="I869">
        <v>8</v>
      </c>
      <c r="J869">
        <v>0</v>
      </c>
      <c r="K869">
        <v>6</v>
      </c>
      <c r="L869">
        <v>3</v>
      </c>
      <c r="M869">
        <v>6</v>
      </c>
      <c r="N869">
        <v>1</v>
      </c>
      <c r="O869">
        <v>3</v>
      </c>
      <c r="P869" t="s">
        <v>32</v>
      </c>
      <c r="Q869" t="s">
        <v>33</v>
      </c>
      <c r="R869" t="s">
        <v>41</v>
      </c>
      <c r="S869" t="s">
        <v>44</v>
      </c>
      <c r="T869" t="s">
        <v>34</v>
      </c>
      <c r="U869" t="s">
        <v>27</v>
      </c>
      <c r="V869" t="s">
        <v>23</v>
      </c>
      <c r="W869" t="s">
        <v>30</v>
      </c>
    </row>
    <row r="870" spans="1:23" x14ac:dyDescent="0.3">
      <c r="A870">
        <v>50</v>
      </c>
      <c r="B870">
        <v>4</v>
      </c>
      <c r="C870">
        <v>2</v>
      </c>
      <c r="D870">
        <v>1</v>
      </c>
      <c r="E870">
        <v>869</v>
      </c>
      <c r="F870">
        <v>1</v>
      </c>
      <c r="G870">
        <v>27990</v>
      </c>
      <c r="H870">
        <v>12</v>
      </c>
      <c r="I870">
        <v>8</v>
      </c>
      <c r="J870">
        <v>1</v>
      </c>
      <c r="K870">
        <v>27</v>
      </c>
      <c r="L870">
        <v>0</v>
      </c>
      <c r="M870">
        <v>1</v>
      </c>
      <c r="N870">
        <v>0</v>
      </c>
      <c r="O870">
        <v>0</v>
      </c>
      <c r="P870" t="s">
        <v>24</v>
      </c>
      <c r="Q870" t="s">
        <v>33</v>
      </c>
      <c r="R870" t="s">
        <v>41</v>
      </c>
      <c r="S870" t="s">
        <v>29</v>
      </c>
      <c r="T870" t="s">
        <v>43</v>
      </c>
      <c r="U870" t="s">
        <v>27</v>
      </c>
      <c r="V870" t="s">
        <v>23</v>
      </c>
      <c r="W870" t="s">
        <v>30</v>
      </c>
    </row>
    <row r="871" spans="1:23" x14ac:dyDescent="0.3">
      <c r="A871">
        <v>23</v>
      </c>
      <c r="B871">
        <v>7</v>
      </c>
      <c r="C871">
        <v>2</v>
      </c>
      <c r="D871">
        <v>1</v>
      </c>
      <c r="E871">
        <v>870</v>
      </c>
      <c r="F871">
        <v>3</v>
      </c>
      <c r="G871">
        <v>105520</v>
      </c>
      <c r="H871">
        <v>11</v>
      </c>
      <c r="I871">
        <v>8</v>
      </c>
      <c r="J871">
        <v>0</v>
      </c>
      <c r="K871">
        <v>4</v>
      </c>
      <c r="L871">
        <v>2</v>
      </c>
      <c r="M871">
        <v>2</v>
      </c>
      <c r="N871">
        <v>2</v>
      </c>
      <c r="O871">
        <v>2</v>
      </c>
      <c r="P871" t="s">
        <v>24</v>
      </c>
      <c r="Q871" t="s">
        <v>33</v>
      </c>
      <c r="R871" t="s">
        <v>26</v>
      </c>
      <c r="S871" t="s">
        <v>29</v>
      </c>
      <c r="T871" t="s">
        <v>47</v>
      </c>
      <c r="U871" t="s">
        <v>27</v>
      </c>
      <c r="V871" t="s">
        <v>23</v>
      </c>
      <c r="W871" t="s">
        <v>30</v>
      </c>
    </row>
    <row r="872" spans="1:23" x14ac:dyDescent="0.3">
      <c r="A872">
        <v>36</v>
      </c>
      <c r="B872">
        <v>21</v>
      </c>
      <c r="C872">
        <v>3</v>
      </c>
      <c r="D872">
        <v>1</v>
      </c>
      <c r="E872">
        <v>871</v>
      </c>
      <c r="F872">
        <v>2</v>
      </c>
      <c r="G872">
        <v>23290</v>
      </c>
      <c r="H872">
        <v>15</v>
      </c>
      <c r="I872">
        <v>8</v>
      </c>
      <c r="J872">
        <v>0</v>
      </c>
      <c r="K872">
        <v>9</v>
      </c>
      <c r="L872">
        <v>2</v>
      </c>
      <c r="M872">
        <v>3</v>
      </c>
      <c r="N872">
        <v>0</v>
      </c>
      <c r="O872">
        <v>2</v>
      </c>
      <c r="P872" t="s">
        <v>32</v>
      </c>
      <c r="Q872" t="s">
        <v>25</v>
      </c>
      <c r="R872" t="s">
        <v>26</v>
      </c>
      <c r="S872" t="s">
        <v>29</v>
      </c>
      <c r="T872" t="s">
        <v>40</v>
      </c>
      <c r="U872" t="s">
        <v>37</v>
      </c>
      <c r="V872" t="s">
        <v>23</v>
      </c>
      <c r="W872" t="s">
        <v>30</v>
      </c>
    </row>
    <row r="873" spans="1:23" x14ac:dyDescent="0.3">
      <c r="A873">
        <v>42</v>
      </c>
      <c r="B873">
        <v>8</v>
      </c>
      <c r="C873">
        <v>2</v>
      </c>
      <c r="D873">
        <v>1</v>
      </c>
      <c r="E873">
        <v>872</v>
      </c>
      <c r="F873">
        <v>5</v>
      </c>
      <c r="G873">
        <v>40140</v>
      </c>
      <c r="H873">
        <v>13</v>
      </c>
      <c r="I873">
        <v>8</v>
      </c>
      <c r="J873">
        <v>1</v>
      </c>
      <c r="K873">
        <v>24</v>
      </c>
      <c r="L873">
        <v>3</v>
      </c>
      <c r="M873">
        <v>1</v>
      </c>
      <c r="N873">
        <v>0</v>
      </c>
      <c r="O873">
        <v>1</v>
      </c>
      <c r="P873" t="s">
        <v>24</v>
      </c>
      <c r="Q873" t="s">
        <v>33</v>
      </c>
      <c r="R873" t="s">
        <v>26</v>
      </c>
      <c r="S873" t="s">
        <v>35</v>
      </c>
      <c r="T873" t="s">
        <v>47</v>
      </c>
      <c r="U873" t="s">
        <v>27</v>
      </c>
      <c r="V873" t="s">
        <v>23</v>
      </c>
      <c r="W873" t="s">
        <v>30</v>
      </c>
    </row>
    <row r="874" spans="1:23" x14ac:dyDescent="0.3">
      <c r="A874">
        <v>35</v>
      </c>
      <c r="B874">
        <v>4</v>
      </c>
      <c r="C874">
        <v>3</v>
      </c>
      <c r="D874">
        <v>1</v>
      </c>
      <c r="E874">
        <v>873</v>
      </c>
      <c r="F874">
        <v>2</v>
      </c>
      <c r="G874">
        <v>74030</v>
      </c>
      <c r="H874">
        <v>12</v>
      </c>
      <c r="I874">
        <v>8</v>
      </c>
      <c r="J874">
        <v>1</v>
      </c>
      <c r="K874">
        <v>10</v>
      </c>
      <c r="L874">
        <v>4</v>
      </c>
      <c r="M874">
        <v>10</v>
      </c>
      <c r="N874">
        <v>6</v>
      </c>
      <c r="O874">
        <v>8</v>
      </c>
      <c r="P874" t="s">
        <v>24</v>
      </c>
      <c r="Q874" t="s">
        <v>25</v>
      </c>
      <c r="R874" t="s">
        <v>41</v>
      </c>
      <c r="S874" t="s">
        <v>29</v>
      </c>
      <c r="T874" t="s">
        <v>43</v>
      </c>
      <c r="U874" t="s">
        <v>27</v>
      </c>
      <c r="V874" t="s">
        <v>23</v>
      </c>
      <c r="W874" t="s">
        <v>30</v>
      </c>
    </row>
    <row r="875" spans="1:23" x14ac:dyDescent="0.3">
      <c r="A875">
        <v>34</v>
      </c>
      <c r="B875">
        <v>25</v>
      </c>
      <c r="C875">
        <v>1</v>
      </c>
      <c r="D875">
        <v>1</v>
      </c>
      <c r="E875">
        <v>874</v>
      </c>
      <c r="F875">
        <v>1</v>
      </c>
      <c r="G875">
        <v>22590</v>
      </c>
      <c r="H875">
        <v>14</v>
      </c>
      <c r="I875">
        <v>8</v>
      </c>
      <c r="J875">
        <v>0</v>
      </c>
      <c r="K875">
        <v>8</v>
      </c>
      <c r="L875">
        <v>2</v>
      </c>
      <c r="M875">
        <v>8</v>
      </c>
      <c r="N875">
        <v>7</v>
      </c>
      <c r="O875">
        <v>7</v>
      </c>
      <c r="P875" t="s">
        <v>32</v>
      </c>
      <c r="Q875" t="s">
        <v>33</v>
      </c>
      <c r="R875" t="s">
        <v>26</v>
      </c>
      <c r="S875" t="s">
        <v>29</v>
      </c>
      <c r="T875" t="s">
        <v>47</v>
      </c>
      <c r="U875" t="s">
        <v>27</v>
      </c>
      <c r="V875" t="s">
        <v>23</v>
      </c>
      <c r="W875" t="s">
        <v>30</v>
      </c>
    </row>
    <row r="876" spans="1:23" x14ac:dyDescent="0.3">
      <c r="A876">
        <v>40</v>
      </c>
      <c r="B876">
        <v>1</v>
      </c>
      <c r="C876">
        <v>4</v>
      </c>
      <c r="D876">
        <v>1</v>
      </c>
      <c r="E876">
        <v>875</v>
      </c>
      <c r="F876">
        <v>2</v>
      </c>
      <c r="G876">
        <v>69320</v>
      </c>
      <c r="H876">
        <v>13</v>
      </c>
      <c r="I876">
        <v>8</v>
      </c>
      <c r="J876">
        <v>0</v>
      </c>
      <c r="K876">
        <v>5</v>
      </c>
      <c r="L876">
        <v>5</v>
      </c>
      <c r="M876">
        <v>5</v>
      </c>
      <c r="N876">
        <v>1</v>
      </c>
      <c r="O876">
        <v>2</v>
      </c>
      <c r="P876" t="s">
        <v>24</v>
      </c>
      <c r="Q876" t="s">
        <v>33</v>
      </c>
      <c r="R876" t="s">
        <v>26</v>
      </c>
      <c r="S876" t="s">
        <v>29</v>
      </c>
      <c r="T876" t="s">
        <v>43</v>
      </c>
      <c r="U876" t="s">
        <v>37</v>
      </c>
      <c r="V876" t="s">
        <v>23</v>
      </c>
      <c r="W876" t="s">
        <v>30</v>
      </c>
    </row>
    <row r="877" spans="1:23" x14ac:dyDescent="0.3">
      <c r="A877">
        <v>43</v>
      </c>
      <c r="B877">
        <v>1</v>
      </c>
      <c r="C877">
        <v>1</v>
      </c>
      <c r="D877">
        <v>1</v>
      </c>
      <c r="E877">
        <v>876</v>
      </c>
      <c r="F877">
        <v>1</v>
      </c>
      <c r="G877">
        <v>46780</v>
      </c>
      <c r="H877">
        <v>25</v>
      </c>
      <c r="I877">
        <v>8</v>
      </c>
      <c r="J877">
        <v>1</v>
      </c>
      <c r="K877">
        <v>8</v>
      </c>
      <c r="L877">
        <v>0</v>
      </c>
      <c r="M877">
        <v>6</v>
      </c>
      <c r="N877">
        <v>0</v>
      </c>
      <c r="O877">
        <v>2</v>
      </c>
      <c r="P877" t="s">
        <v>24</v>
      </c>
      <c r="Q877" t="s">
        <v>33</v>
      </c>
      <c r="R877" t="s">
        <v>36</v>
      </c>
      <c r="S877" t="s">
        <v>44</v>
      </c>
      <c r="T877" t="s">
        <v>47</v>
      </c>
      <c r="U877" t="s">
        <v>37</v>
      </c>
      <c r="V877" t="s">
        <v>23</v>
      </c>
      <c r="W877" t="s">
        <v>30</v>
      </c>
    </row>
    <row r="878" spans="1:23" x14ac:dyDescent="0.3">
      <c r="A878">
        <v>35</v>
      </c>
      <c r="B878">
        <v>6</v>
      </c>
      <c r="C878">
        <v>3</v>
      </c>
      <c r="D878">
        <v>1</v>
      </c>
      <c r="E878">
        <v>877</v>
      </c>
      <c r="F878">
        <v>3</v>
      </c>
      <c r="G878">
        <v>135820</v>
      </c>
      <c r="H878">
        <v>17</v>
      </c>
      <c r="I878">
        <v>8</v>
      </c>
      <c r="J878">
        <v>1</v>
      </c>
      <c r="K878">
        <v>1</v>
      </c>
      <c r="L878">
        <v>3</v>
      </c>
      <c r="M878">
        <v>1</v>
      </c>
      <c r="N878">
        <v>0</v>
      </c>
      <c r="O878">
        <v>1</v>
      </c>
      <c r="P878" t="s">
        <v>24</v>
      </c>
      <c r="Q878" t="s">
        <v>25</v>
      </c>
      <c r="R878" t="s">
        <v>48</v>
      </c>
      <c r="S878" t="s">
        <v>29</v>
      </c>
      <c r="T878" t="s">
        <v>46</v>
      </c>
      <c r="U878" t="s">
        <v>27</v>
      </c>
      <c r="V878" t="s">
        <v>23</v>
      </c>
      <c r="W878" t="s">
        <v>30</v>
      </c>
    </row>
    <row r="879" spans="1:23" x14ac:dyDescent="0.3">
      <c r="A879">
        <v>46</v>
      </c>
      <c r="B879">
        <v>12</v>
      </c>
      <c r="C879">
        <v>4</v>
      </c>
      <c r="D879">
        <v>1</v>
      </c>
      <c r="E879">
        <v>878</v>
      </c>
      <c r="F879">
        <v>1</v>
      </c>
      <c r="G879">
        <v>23320</v>
      </c>
      <c r="H879">
        <v>11</v>
      </c>
      <c r="I879">
        <v>8</v>
      </c>
      <c r="J879">
        <v>0</v>
      </c>
      <c r="K879">
        <v>27</v>
      </c>
      <c r="L879">
        <v>2</v>
      </c>
      <c r="M879">
        <v>26</v>
      </c>
      <c r="N879">
        <v>0</v>
      </c>
      <c r="O879">
        <v>12</v>
      </c>
      <c r="P879" t="s">
        <v>24</v>
      </c>
      <c r="Q879" t="s">
        <v>33</v>
      </c>
      <c r="R879" t="s">
        <v>49</v>
      </c>
      <c r="S879" t="s">
        <v>35</v>
      </c>
      <c r="T879" t="s">
        <v>43</v>
      </c>
      <c r="U879" t="s">
        <v>37</v>
      </c>
      <c r="V879" t="s">
        <v>23</v>
      </c>
      <c r="W879" t="s">
        <v>30</v>
      </c>
    </row>
    <row r="880" spans="1:23" x14ac:dyDescent="0.3">
      <c r="A880">
        <v>28</v>
      </c>
      <c r="B880">
        <v>1</v>
      </c>
      <c r="C880">
        <v>3</v>
      </c>
      <c r="D880">
        <v>1</v>
      </c>
      <c r="E880">
        <v>879</v>
      </c>
      <c r="F880">
        <v>2</v>
      </c>
      <c r="G880">
        <v>24130</v>
      </c>
      <c r="H880">
        <v>16</v>
      </c>
      <c r="I880">
        <v>8</v>
      </c>
      <c r="J880">
        <v>1</v>
      </c>
      <c r="K880">
        <v>1</v>
      </c>
      <c r="L880">
        <v>2</v>
      </c>
      <c r="M880">
        <v>1</v>
      </c>
      <c r="N880">
        <v>0</v>
      </c>
      <c r="O880">
        <v>0</v>
      </c>
      <c r="P880" t="s">
        <v>24</v>
      </c>
      <c r="Q880" t="s">
        <v>40</v>
      </c>
      <c r="R880" t="s">
        <v>41</v>
      </c>
      <c r="S880" t="s">
        <v>29</v>
      </c>
      <c r="T880" t="s">
        <v>43</v>
      </c>
      <c r="U880" t="s">
        <v>27</v>
      </c>
      <c r="V880" t="s">
        <v>31</v>
      </c>
      <c r="W880" t="s">
        <v>30</v>
      </c>
    </row>
    <row r="881" spans="1:23" x14ac:dyDescent="0.3">
      <c r="A881">
        <v>22</v>
      </c>
      <c r="B881">
        <v>17</v>
      </c>
      <c r="C881">
        <v>2</v>
      </c>
      <c r="D881">
        <v>1</v>
      </c>
      <c r="E881">
        <v>880</v>
      </c>
      <c r="F881">
        <v>3</v>
      </c>
      <c r="G881">
        <v>97050</v>
      </c>
      <c r="H881">
        <v>18</v>
      </c>
      <c r="I881">
        <v>8</v>
      </c>
      <c r="J881">
        <v>2</v>
      </c>
      <c r="K881">
        <v>4</v>
      </c>
      <c r="L881">
        <v>3</v>
      </c>
      <c r="M881">
        <v>4</v>
      </c>
      <c r="N881">
        <v>1</v>
      </c>
      <c r="O881">
        <v>3</v>
      </c>
      <c r="P881" t="s">
        <v>39</v>
      </c>
      <c r="Q881" t="s">
        <v>25</v>
      </c>
      <c r="R881" t="s">
        <v>48</v>
      </c>
      <c r="S881" t="s">
        <v>29</v>
      </c>
      <c r="T881" t="s">
        <v>38</v>
      </c>
      <c r="U881" t="s">
        <v>37</v>
      </c>
      <c r="V881" t="s">
        <v>23</v>
      </c>
      <c r="W881" t="s">
        <v>30</v>
      </c>
    </row>
    <row r="882" spans="1:23" x14ac:dyDescent="0.3">
      <c r="A882">
        <v>50</v>
      </c>
      <c r="B882">
        <v>3</v>
      </c>
      <c r="C882">
        <v>3</v>
      </c>
      <c r="D882">
        <v>1</v>
      </c>
      <c r="E882">
        <v>881</v>
      </c>
      <c r="F882">
        <v>2</v>
      </c>
      <c r="G882">
        <v>42940</v>
      </c>
      <c r="H882">
        <v>20</v>
      </c>
      <c r="I882">
        <v>8</v>
      </c>
      <c r="J882">
        <v>0</v>
      </c>
      <c r="K882">
        <v>32</v>
      </c>
      <c r="L882">
        <v>2</v>
      </c>
      <c r="M882">
        <v>30</v>
      </c>
      <c r="N882">
        <v>12</v>
      </c>
      <c r="O882">
        <v>13</v>
      </c>
      <c r="P882" t="s">
        <v>32</v>
      </c>
      <c r="Q882" t="s">
        <v>33</v>
      </c>
      <c r="R882" t="s">
        <v>36</v>
      </c>
      <c r="S882" t="s">
        <v>29</v>
      </c>
      <c r="T882" t="s">
        <v>34</v>
      </c>
      <c r="U882" t="s">
        <v>37</v>
      </c>
      <c r="V882" t="s">
        <v>23</v>
      </c>
      <c r="W882" t="s">
        <v>30</v>
      </c>
    </row>
    <row r="883" spans="1:23" x14ac:dyDescent="0.3">
      <c r="A883">
        <v>32</v>
      </c>
      <c r="B883">
        <v>3</v>
      </c>
      <c r="C883">
        <v>2</v>
      </c>
      <c r="D883">
        <v>1</v>
      </c>
      <c r="E883">
        <v>882</v>
      </c>
      <c r="F883">
        <v>3</v>
      </c>
      <c r="G883">
        <v>47210</v>
      </c>
      <c r="H883">
        <v>14</v>
      </c>
      <c r="I883">
        <v>8</v>
      </c>
      <c r="J883">
        <v>1</v>
      </c>
      <c r="K883">
        <v>6</v>
      </c>
      <c r="L883">
        <v>3</v>
      </c>
      <c r="M883">
        <v>3</v>
      </c>
      <c r="N883">
        <v>0</v>
      </c>
      <c r="O883">
        <v>2</v>
      </c>
      <c r="P883" t="s">
        <v>24</v>
      </c>
      <c r="Q883" t="s">
        <v>33</v>
      </c>
      <c r="R883" t="s">
        <v>26</v>
      </c>
      <c r="S883" t="s">
        <v>29</v>
      </c>
      <c r="T883" t="s">
        <v>34</v>
      </c>
      <c r="U883" t="s">
        <v>37</v>
      </c>
      <c r="V883" t="s">
        <v>23</v>
      </c>
      <c r="W883" t="s">
        <v>30</v>
      </c>
    </row>
    <row r="884" spans="1:23" x14ac:dyDescent="0.3">
      <c r="A884">
        <v>44</v>
      </c>
      <c r="B884">
        <v>10</v>
      </c>
      <c r="C884">
        <v>3</v>
      </c>
      <c r="D884">
        <v>1</v>
      </c>
      <c r="E884">
        <v>883</v>
      </c>
      <c r="F884">
        <v>3</v>
      </c>
      <c r="G884">
        <v>25190</v>
      </c>
      <c r="H884">
        <v>21</v>
      </c>
      <c r="I884">
        <v>8</v>
      </c>
      <c r="J884">
        <v>2</v>
      </c>
      <c r="K884">
        <v>23</v>
      </c>
      <c r="L884">
        <v>2</v>
      </c>
      <c r="M884">
        <v>22</v>
      </c>
      <c r="N884">
        <v>1</v>
      </c>
      <c r="O884">
        <v>10</v>
      </c>
      <c r="P884" t="s">
        <v>24</v>
      </c>
      <c r="Q884" t="s">
        <v>33</v>
      </c>
      <c r="R884" t="s">
        <v>49</v>
      </c>
      <c r="S884" t="s">
        <v>44</v>
      </c>
      <c r="T884" t="s">
        <v>47</v>
      </c>
      <c r="U884" t="s">
        <v>37</v>
      </c>
      <c r="V884" t="s">
        <v>23</v>
      </c>
      <c r="W884" t="s">
        <v>30</v>
      </c>
    </row>
    <row r="885" spans="1:23" x14ac:dyDescent="0.3">
      <c r="A885">
        <v>30</v>
      </c>
      <c r="B885">
        <v>4</v>
      </c>
      <c r="C885">
        <v>3</v>
      </c>
      <c r="D885">
        <v>1</v>
      </c>
      <c r="E885">
        <v>884</v>
      </c>
      <c r="F885">
        <v>1</v>
      </c>
      <c r="G885">
        <v>21210</v>
      </c>
      <c r="H885">
        <v>13</v>
      </c>
      <c r="I885">
        <v>8</v>
      </c>
      <c r="J885">
        <v>1</v>
      </c>
      <c r="K885">
        <v>6</v>
      </c>
      <c r="L885">
        <v>2</v>
      </c>
      <c r="M885">
        <v>6</v>
      </c>
      <c r="N885">
        <v>1</v>
      </c>
      <c r="O885">
        <v>1</v>
      </c>
      <c r="P885" t="s">
        <v>24</v>
      </c>
      <c r="Q885" t="s">
        <v>33</v>
      </c>
      <c r="R885" t="s">
        <v>41</v>
      </c>
      <c r="S885" t="s">
        <v>29</v>
      </c>
      <c r="T885" t="s">
        <v>42</v>
      </c>
      <c r="U885" t="s">
        <v>27</v>
      </c>
      <c r="V885" t="s">
        <v>23</v>
      </c>
      <c r="W885" t="s">
        <v>30</v>
      </c>
    </row>
    <row r="886" spans="1:23" x14ac:dyDescent="0.3">
      <c r="A886">
        <v>45</v>
      </c>
      <c r="B886">
        <v>29</v>
      </c>
      <c r="C886">
        <v>2</v>
      </c>
      <c r="D886">
        <v>1</v>
      </c>
      <c r="E886">
        <v>885</v>
      </c>
      <c r="F886">
        <v>2</v>
      </c>
      <c r="G886">
        <v>29730</v>
      </c>
      <c r="H886">
        <v>12</v>
      </c>
      <c r="I886">
        <v>8</v>
      </c>
      <c r="J886">
        <v>0</v>
      </c>
      <c r="K886">
        <v>10</v>
      </c>
      <c r="L886">
        <v>2</v>
      </c>
      <c r="M886">
        <v>10</v>
      </c>
      <c r="N886">
        <v>1</v>
      </c>
      <c r="O886">
        <v>4</v>
      </c>
      <c r="P886" t="s">
        <v>24</v>
      </c>
      <c r="Q886" t="s">
        <v>25</v>
      </c>
      <c r="R886" t="s">
        <v>49</v>
      </c>
      <c r="S886" t="s">
        <v>35</v>
      </c>
      <c r="T886" t="s">
        <v>34</v>
      </c>
      <c r="U886" t="s">
        <v>27</v>
      </c>
      <c r="V886" t="s">
        <v>23</v>
      </c>
      <c r="W886" t="s">
        <v>30</v>
      </c>
    </row>
    <row r="887" spans="1:23" x14ac:dyDescent="0.3">
      <c r="A887">
        <v>45</v>
      </c>
      <c r="B887">
        <v>2</v>
      </c>
      <c r="C887">
        <v>4</v>
      </c>
      <c r="D887">
        <v>1</v>
      </c>
      <c r="E887">
        <v>886</v>
      </c>
      <c r="F887">
        <v>2</v>
      </c>
      <c r="G887">
        <v>58550</v>
      </c>
      <c r="H887">
        <v>14</v>
      </c>
      <c r="I887">
        <v>8</v>
      </c>
      <c r="J887">
        <v>1</v>
      </c>
      <c r="K887">
        <v>10</v>
      </c>
      <c r="L887">
        <v>3</v>
      </c>
      <c r="M887">
        <v>10</v>
      </c>
      <c r="N887">
        <v>4</v>
      </c>
      <c r="O887">
        <v>5</v>
      </c>
      <c r="P887" t="s">
        <v>39</v>
      </c>
      <c r="Q887" t="s">
        <v>25</v>
      </c>
      <c r="R887" t="s">
        <v>26</v>
      </c>
      <c r="S887" t="s">
        <v>29</v>
      </c>
      <c r="T887" t="s">
        <v>45</v>
      </c>
      <c r="U887" t="s">
        <v>37</v>
      </c>
      <c r="V887" t="s">
        <v>23</v>
      </c>
      <c r="W887" t="s">
        <v>30</v>
      </c>
    </row>
    <row r="888" spans="1:23" x14ac:dyDescent="0.3">
      <c r="A888">
        <v>31</v>
      </c>
      <c r="B888">
        <v>7</v>
      </c>
      <c r="C888">
        <v>3</v>
      </c>
      <c r="D888">
        <v>1</v>
      </c>
      <c r="E888">
        <v>887</v>
      </c>
      <c r="F888">
        <v>2</v>
      </c>
      <c r="G888">
        <v>36170</v>
      </c>
      <c r="H888">
        <v>21</v>
      </c>
      <c r="I888">
        <v>8</v>
      </c>
      <c r="J888">
        <v>1</v>
      </c>
      <c r="K888">
        <v>10</v>
      </c>
      <c r="L888">
        <v>5</v>
      </c>
      <c r="M888">
        <v>5</v>
      </c>
      <c r="N888">
        <v>0</v>
      </c>
      <c r="O888">
        <v>3</v>
      </c>
      <c r="P888" t="s">
        <v>32</v>
      </c>
      <c r="Q888" t="s">
        <v>33</v>
      </c>
      <c r="R888" t="s">
        <v>41</v>
      </c>
      <c r="S888" t="s">
        <v>35</v>
      </c>
      <c r="T888" t="s">
        <v>34</v>
      </c>
      <c r="U888" t="s">
        <v>37</v>
      </c>
      <c r="V888" t="s">
        <v>23</v>
      </c>
      <c r="W888" t="s">
        <v>30</v>
      </c>
    </row>
    <row r="889" spans="1:23" x14ac:dyDescent="0.3">
      <c r="A889">
        <v>36</v>
      </c>
      <c r="B889">
        <v>18</v>
      </c>
      <c r="C889">
        <v>1</v>
      </c>
      <c r="D889">
        <v>1</v>
      </c>
      <c r="E889">
        <v>888</v>
      </c>
      <c r="F889">
        <v>2</v>
      </c>
      <c r="G889">
        <v>67250</v>
      </c>
      <c r="H889">
        <v>17</v>
      </c>
      <c r="I889">
        <v>8</v>
      </c>
      <c r="J889">
        <v>1</v>
      </c>
      <c r="K889">
        <v>7</v>
      </c>
      <c r="L889">
        <v>3</v>
      </c>
      <c r="M889">
        <v>3</v>
      </c>
      <c r="N889">
        <v>1</v>
      </c>
      <c r="O889">
        <v>1</v>
      </c>
      <c r="P889" t="s">
        <v>24</v>
      </c>
      <c r="Q889" t="s">
        <v>33</v>
      </c>
      <c r="R889" t="s">
        <v>41</v>
      </c>
      <c r="S889" t="s">
        <v>29</v>
      </c>
      <c r="T889" t="s">
        <v>45</v>
      </c>
      <c r="U889" t="s">
        <v>37</v>
      </c>
      <c r="V889" t="s">
        <v>23</v>
      </c>
      <c r="W889" t="s">
        <v>30</v>
      </c>
    </row>
    <row r="890" spans="1:23" x14ac:dyDescent="0.3">
      <c r="A890">
        <v>34</v>
      </c>
      <c r="B890">
        <v>28</v>
      </c>
      <c r="C890">
        <v>4</v>
      </c>
      <c r="D890">
        <v>1</v>
      </c>
      <c r="E890">
        <v>889</v>
      </c>
      <c r="F890">
        <v>5</v>
      </c>
      <c r="G890">
        <v>103250</v>
      </c>
      <c r="H890">
        <v>11</v>
      </c>
      <c r="I890">
        <v>8</v>
      </c>
      <c r="J890">
        <v>1</v>
      </c>
      <c r="K890">
        <v>9</v>
      </c>
      <c r="L890">
        <v>3</v>
      </c>
      <c r="M890">
        <v>9</v>
      </c>
      <c r="N890">
        <v>7</v>
      </c>
      <c r="O890">
        <v>2</v>
      </c>
      <c r="P890" t="s">
        <v>32</v>
      </c>
      <c r="Q890" t="s">
        <v>25</v>
      </c>
      <c r="R890" t="s">
        <v>48</v>
      </c>
      <c r="S890" t="s">
        <v>44</v>
      </c>
      <c r="T890" t="s">
        <v>45</v>
      </c>
      <c r="U890" t="s">
        <v>37</v>
      </c>
      <c r="V890" t="s">
        <v>23</v>
      </c>
      <c r="W890" t="s">
        <v>30</v>
      </c>
    </row>
    <row r="891" spans="1:23" x14ac:dyDescent="0.3">
      <c r="A891">
        <v>49</v>
      </c>
      <c r="B891">
        <v>1</v>
      </c>
      <c r="C891">
        <v>4</v>
      </c>
      <c r="D891">
        <v>1</v>
      </c>
      <c r="E891">
        <v>890</v>
      </c>
      <c r="F891">
        <v>3</v>
      </c>
      <c r="G891">
        <v>69490</v>
      </c>
      <c r="H891">
        <v>14</v>
      </c>
      <c r="I891">
        <v>8</v>
      </c>
      <c r="J891">
        <v>1</v>
      </c>
      <c r="K891">
        <v>10</v>
      </c>
      <c r="L891">
        <v>2</v>
      </c>
      <c r="M891">
        <v>9</v>
      </c>
      <c r="N891">
        <v>1</v>
      </c>
      <c r="O891">
        <v>4</v>
      </c>
      <c r="P891" t="s">
        <v>24</v>
      </c>
      <c r="Q891" t="s">
        <v>33</v>
      </c>
      <c r="R891" t="s">
        <v>26</v>
      </c>
      <c r="S891" t="s">
        <v>29</v>
      </c>
      <c r="T891" t="s">
        <v>28</v>
      </c>
      <c r="U891" t="s">
        <v>37</v>
      </c>
      <c r="V891" t="s">
        <v>23</v>
      </c>
      <c r="W891" t="s">
        <v>30</v>
      </c>
    </row>
    <row r="892" spans="1:23" x14ac:dyDescent="0.3">
      <c r="A892">
        <v>39</v>
      </c>
      <c r="B892">
        <v>6</v>
      </c>
      <c r="C892">
        <v>2</v>
      </c>
      <c r="D892">
        <v>1</v>
      </c>
      <c r="E892">
        <v>891</v>
      </c>
      <c r="F892">
        <v>3</v>
      </c>
      <c r="G892">
        <v>106090</v>
      </c>
      <c r="H892">
        <v>17</v>
      </c>
      <c r="I892">
        <v>8</v>
      </c>
      <c r="J892">
        <v>1</v>
      </c>
      <c r="K892">
        <v>10</v>
      </c>
      <c r="L892">
        <v>2</v>
      </c>
      <c r="M892">
        <v>7</v>
      </c>
      <c r="N892">
        <v>7</v>
      </c>
      <c r="O892">
        <v>7</v>
      </c>
      <c r="P892" t="s">
        <v>24</v>
      </c>
      <c r="Q892" t="s">
        <v>33</v>
      </c>
      <c r="R892" t="s">
        <v>26</v>
      </c>
      <c r="S892" t="s">
        <v>29</v>
      </c>
      <c r="T892" t="s">
        <v>34</v>
      </c>
      <c r="U892" t="s">
        <v>37</v>
      </c>
      <c r="V892" t="s">
        <v>23</v>
      </c>
      <c r="W892" t="s">
        <v>30</v>
      </c>
    </row>
    <row r="893" spans="1:23" x14ac:dyDescent="0.3">
      <c r="A893">
        <v>27</v>
      </c>
      <c r="B893">
        <v>2</v>
      </c>
      <c r="C893">
        <v>1</v>
      </c>
      <c r="D893">
        <v>1</v>
      </c>
      <c r="E893">
        <v>892</v>
      </c>
      <c r="F893">
        <v>4</v>
      </c>
      <c r="G893">
        <v>44470</v>
      </c>
      <c r="H893">
        <v>13</v>
      </c>
      <c r="I893">
        <v>8</v>
      </c>
      <c r="J893">
        <v>0</v>
      </c>
      <c r="K893">
        <v>7</v>
      </c>
      <c r="L893">
        <v>4</v>
      </c>
      <c r="M893">
        <v>7</v>
      </c>
      <c r="N893">
        <v>0</v>
      </c>
      <c r="O893">
        <v>7</v>
      </c>
      <c r="P893" t="s">
        <v>24</v>
      </c>
      <c r="Q893" t="s">
        <v>33</v>
      </c>
      <c r="R893" t="s">
        <v>26</v>
      </c>
      <c r="S893" t="s">
        <v>44</v>
      </c>
      <c r="T893" t="s">
        <v>34</v>
      </c>
      <c r="U893" t="s">
        <v>37</v>
      </c>
      <c r="V893" t="s">
        <v>23</v>
      </c>
      <c r="W893" t="s">
        <v>30</v>
      </c>
    </row>
    <row r="894" spans="1:23" x14ac:dyDescent="0.3">
      <c r="A894">
        <v>35</v>
      </c>
      <c r="B894">
        <v>2</v>
      </c>
      <c r="C894">
        <v>3</v>
      </c>
      <c r="D894">
        <v>1</v>
      </c>
      <c r="E894">
        <v>893</v>
      </c>
      <c r="F894">
        <v>2</v>
      </c>
      <c r="G894">
        <v>21570</v>
      </c>
      <c r="H894">
        <v>25</v>
      </c>
      <c r="I894">
        <v>8</v>
      </c>
      <c r="J894">
        <v>0</v>
      </c>
      <c r="K894">
        <v>16</v>
      </c>
      <c r="L894">
        <v>1</v>
      </c>
      <c r="M894">
        <v>16</v>
      </c>
      <c r="N894">
        <v>1</v>
      </c>
      <c r="O894">
        <v>10</v>
      </c>
      <c r="P894" t="s">
        <v>24</v>
      </c>
      <c r="Q894" t="s">
        <v>33</v>
      </c>
      <c r="R894" t="s">
        <v>41</v>
      </c>
      <c r="S894" t="s">
        <v>29</v>
      </c>
      <c r="T894" t="s">
        <v>38</v>
      </c>
      <c r="U894" t="s">
        <v>27</v>
      </c>
      <c r="V894" t="s">
        <v>23</v>
      </c>
      <c r="W894" t="s">
        <v>30</v>
      </c>
    </row>
    <row r="895" spans="1:23" x14ac:dyDescent="0.3">
      <c r="A895">
        <v>28</v>
      </c>
      <c r="B895">
        <v>23</v>
      </c>
      <c r="C895">
        <v>3</v>
      </c>
      <c r="D895">
        <v>1</v>
      </c>
      <c r="E895">
        <v>894</v>
      </c>
      <c r="F895">
        <v>3</v>
      </c>
      <c r="G895">
        <v>46010</v>
      </c>
      <c r="H895">
        <v>15</v>
      </c>
      <c r="I895">
        <v>8</v>
      </c>
      <c r="J895">
        <v>2</v>
      </c>
      <c r="K895">
        <v>6</v>
      </c>
      <c r="L895">
        <v>2</v>
      </c>
      <c r="M895">
        <v>5</v>
      </c>
      <c r="N895">
        <v>0</v>
      </c>
      <c r="O895">
        <v>0</v>
      </c>
      <c r="P895" t="s">
        <v>24</v>
      </c>
      <c r="Q895" t="s">
        <v>33</v>
      </c>
      <c r="R895" t="s">
        <v>26</v>
      </c>
      <c r="S895" t="s">
        <v>44</v>
      </c>
      <c r="T895" t="s">
        <v>45</v>
      </c>
      <c r="U895" t="s">
        <v>37</v>
      </c>
      <c r="V895" t="s">
        <v>23</v>
      </c>
      <c r="W895" t="s">
        <v>30</v>
      </c>
    </row>
    <row r="896" spans="1:23" x14ac:dyDescent="0.3">
      <c r="A896">
        <v>21</v>
      </c>
      <c r="B896">
        <v>3</v>
      </c>
      <c r="C896">
        <v>1</v>
      </c>
      <c r="D896">
        <v>1</v>
      </c>
      <c r="E896">
        <v>895</v>
      </c>
      <c r="F896">
        <v>1</v>
      </c>
      <c r="G896">
        <v>170990</v>
      </c>
      <c r="H896">
        <v>14</v>
      </c>
      <c r="I896">
        <v>8</v>
      </c>
      <c r="J896">
        <v>1</v>
      </c>
      <c r="K896">
        <v>3</v>
      </c>
      <c r="L896">
        <v>2</v>
      </c>
      <c r="M896">
        <v>2</v>
      </c>
      <c r="N896">
        <v>2</v>
      </c>
      <c r="O896">
        <v>2</v>
      </c>
      <c r="P896" t="s">
        <v>24</v>
      </c>
      <c r="Q896" t="s">
        <v>33</v>
      </c>
      <c r="R896" t="s">
        <v>26</v>
      </c>
      <c r="S896" t="s">
        <v>35</v>
      </c>
      <c r="T896" t="s">
        <v>43</v>
      </c>
      <c r="U896" t="s">
        <v>27</v>
      </c>
      <c r="V896" t="s">
        <v>23</v>
      </c>
      <c r="W896" t="s">
        <v>30</v>
      </c>
    </row>
    <row r="897" spans="1:23" x14ac:dyDescent="0.3">
      <c r="A897">
        <v>18</v>
      </c>
      <c r="B897">
        <v>3</v>
      </c>
      <c r="C897">
        <v>5</v>
      </c>
      <c r="D897">
        <v>1</v>
      </c>
      <c r="E897">
        <v>896</v>
      </c>
      <c r="F897">
        <v>1</v>
      </c>
      <c r="G897">
        <v>24790</v>
      </c>
      <c r="H897">
        <v>12</v>
      </c>
      <c r="I897">
        <v>8</v>
      </c>
      <c r="J897">
        <v>1</v>
      </c>
      <c r="K897">
        <v>0</v>
      </c>
      <c r="L897">
        <v>2</v>
      </c>
      <c r="M897">
        <v>0</v>
      </c>
      <c r="N897">
        <v>0</v>
      </c>
      <c r="O897">
        <v>0</v>
      </c>
      <c r="P897" t="s">
        <v>32</v>
      </c>
      <c r="Q897" t="s">
        <v>33</v>
      </c>
      <c r="R897" t="s">
        <v>41</v>
      </c>
      <c r="S897" t="s">
        <v>35</v>
      </c>
      <c r="T897" t="s">
        <v>42</v>
      </c>
      <c r="U897" t="s">
        <v>37</v>
      </c>
      <c r="V897" t="s">
        <v>31</v>
      </c>
      <c r="W897" t="s">
        <v>30</v>
      </c>
    </row>
    <row r="898" spans="1:23" x14ac:dyDescent="0.3">
      <c r="A898">
        <v>47</v>
      </c>
      <c r="B898">
        <v>25</v>
      </c>
      <c r="C898">
        <v>4</v>
      </c>
      <c r="D898">
        <v>1</v>
      </c>
      <c r="E898">
        <v>897</v>
      </c>
      <c r="F898">
        <v>2</v>
      </c>
      <c r="G898">
        <v>148520</v>
      </c>
      <c r="H898">
        <v>19</v>
      </c>
      <c r="I898">
        <v>8</v>
      </c>
      <c r="J898">
        <v>3</v>
      </c>
      <c r="K898">
        <v>27</v>
      </c>
      <c r="L898">
        <v>3</v>
      </c>
      <c r="M898">
        <v>5</v>
      </c>
      <c r="N898">
        <v>1</v>
      </c>
      <c r="O898">
        <v>0</v>
      </c>
      <c r="P898" t="s">
        <v>24</v>
      </c>
      <c r="Q898" t="s">
        <v>33</v>
      </c>
      <c r="R898" t="s">
        <v>41</v>
      </c>
      <c r="S898" t="s">
        <v>29</v>
      </c>
      <c r="T898" t="s">
        <v>34</v>
      </c>
      <c r="U898" t="s">
        <v>37</v>
      </c>
      <c r="V898" t="s">
        <v>23</v>
      </c>
      <c r="W898" t="s">
        <v>30</v>
      </c>
    </row>
    <row r="899" spans="1:23" x14ac:dyDescent="0.3">
      <c r="A899">
        <v>39</v>
      </c>
      <c r="B899">
        <v>2</v>
      </c>
      <c r="C899">
        <v>4</v>
      </c>
      <c r="D899">
        <v>1</v>
      </c>
      <c r="E899">
        <v>898</v>
      </c>
      <c r="F899">
        <v>1</v>
      </c>
      <c r="G899">
        <v>72640</v>
      </c>
      <c r="H899">
        <v>17</v>
      </c>
      <c r="I899">
        <v>8</v>
      </c>
      <c r="J899">
        <v>0</v>
      </c>
      <c r="K899">
        <v>11</v>
      </c>
      <c r="L899">
        <v>5</v>
      </c>
      <c r="M899">
        <v>10</v>
      </c>
      <c r="N899">
        <v>0</v>
      </c>
      <c r="O899">
        <v>7</v>
      </c>
      <c r="P899" t="s">
        <v>24</v>
      </c>
      <c r="Q899" t="s">
        <v>25</v>
      </c>
      <c r="R899" t="s">
        <v>26</v>
      </c>
      <c r="S899" t="s">
        <v>44</v>
      </c>
      <c r="T899" t="s">
        <v>43</v>
      </c>
      <c r="U899" t="s">
        <v>37</v>
      </c>
      <c r="V899" t="s">
        <v>23</v>
      </c>
      <c r="W899" t="s">
        <v>30</v>
      </c>
    </row>
    <row r="900" spans="1:23" x14ac:dyDescent="0.3">
      <c r="A900">
        <v>40</v>
      </c>
      <c r="B900">
        <v>22</v>
      </c>
      <c r="C900">
        <v>1</v>
      </c>
      <c r="D900">
        <v>1</v>
      </c>
      <c r="E900">
        <v>899</v>
      </c>
      <c r="F900">
        <v>1</v>
      </c>
      <c r="G900">
        <v>56660</v>
      </c>
      <c r="H900">
        <v>14</v>
      </c>
      <c r="I900">
        <v>8</v>
      </c>
      <c r="J900">
        <v>1</v>
      </c>
      <c r="K900">
        <v>18</v>
      </c>
      <c r="L900">
        <v>2</v>
      </c>
      <c r="M900">
        <v>18</v>
      </c>
      <c r="N900">
        <v>14</v>
      </c>
      <c r="O900">
        <v>12</v>
      </c>
      <c r="P900" t="s">
        <v>24</v>
      </c>
      <c r="Q900" t="s">
        <v>33</v>
      </c>
      <c r="R900" t="s">
        <v>26</v>
      </c>
      <c r="S900" t="s">
        <v>29</v>
      </c>
      <c r="T900" t="s">
        <v>43</v>
      </c>
      <c r="U900" t="s">
        <v>37</v>
      </c>
      <c r="V900" t="s">
        <v>23</v>
      </c>
      <c r="W900" t="s">
        <v>30</v>
      </c>
    </row>
    <row r="901" spans="1:23" x14ac:dyDescent="0.3">
      <c r="A901">
        <v>35</v>
      </c>
      <c r="B901">
        <v>29</v>
      </c>
      <c r="C901">
        <v>3</v>
      </c>
      <c r="D901">
        <v>1</v>
      </c>
      <c r="E901">
        <v>900</v>
      </c>
      <c r="F901">
        <v>2</v>
      </c>
      <c r="G901">
        <v>78230</v>
      </c>
      <c r="H901">
        <v>13</v>
      </c>
      <c r="I901">
        <v>8</v>
      </c>
      <c r="J901">
        <v>1</v>
      </c>
      <c r="K901">
        <v>15</v>
      </c>
      <c r="L901">
        <v>3</v>
      </c>
      <c r="M901">
        <v>14</v>
      </c>
      <c r="N901">
        <v>2</v>
      </c>
      <c r="O901">
        <v>9</v>
      </c>
      <c r="P901" t="s">
        <v>39</v>
      </c>
      <c r="Q901" t="s">
        <v>33</v>
      </c>
      <c r="R901" t="s">
        <v>41</v>
      </c>
      <c r="S901" t="s">
        <v>29</v>
      </c>
      <c r="T901" t="s">
        <v>38</v>
      </c>
      <c r="U901" t="s">
        <v>27</v>
      </c>
      <c r="V901" t="s">
        <v>23</v>
      </c>
      <c r="W901" t="s">
        <v>30</v>
      </c>
    </row>
    <row r="902" spans="1:23" x14ac:dyDescent="0.3">
      <c r="A902">
        <v>37</v>
      </c>
      <c r="B902">
        <v>29</v>
      </c>
      <c r="C902">
        <v>4</v>
      </c>
      <c r="D902">
        <v>1</v>
      </c>
      <c r="E902">
        <v>901</v>
      </c>
      <c r="F902">
        <v>1</v>
      </c>
      <c r="G902">
        <v>78800</v>
      </c>
      <c r="H902">
        <v>12</v>
      </c>
      <c r="I902">
        <v>8</v>
      </c>
      <c r="J902">
        <v>1</v>
      </c>
      <c r="K902">
        <v>9</v>
      </c>
      <c r="L902">
        <v>2</v>
      </c>
      <c r="M902">
        <v>4</v>
      </c>
      <c r="N902">
        <v>0</v>
      </c>
      <c r="O902">
        <v>2</v>
      </c>
      <c r="P902" t="s">
        <v>24</v>
      </c>
      <c r="Q902" t="s">
        <v>33</v>
      </c>
      <c r="R902" t="s">
        <v>49</v>
      </c>
      <c r="S902" t="s">
        <v>29</v>
      </c>
      <c r="T902" t="s">
        <v>43</v>
      </c>
      <c r="U902" t="s">
        <v>37</v>
      </c>
      <c r="V902" t="s">
        <v>23</v>
      </c>
      <c r="W902" t="s">
        <v>30</v>
      </c>
    </row>
    <row r="903" spans="1:23" x14ac:dyDescent="0.3">
      <c r="A903">
        <v>39</v>
      </c>
      <c r="B903">
        <v>2</v>
      </c>
      <c r="C903">
        <v>3</v>
      </c>
      <c r="D903">
        <v>1</v>
      </c>
      <c r="E903">
        <v>902</v>
      </c>
      <c r="F903">
        <v>2</v>
      </c>
      <c r="G903">
        <v>131940</v>
      </c>
      <c r="H903">
        <v>11</v>
      </c>
      <c r="I903">
        <v>8</v>
      </c>
      <c r="J903">
        <v>0</v>
      </c>
      <c r="K903">
        <v>10</v>
      </c>
      <c r="L903">
        <v>2</v>
      </c>
      <c r="M903">
        <v>9</v>
      </c>
      <c r="N903">
        <v>3</v>
      </c>
      <c r="O903">
        <v>8</v>
      </c>
      <c r="P903" t="s">
        <v>32</v>
      </c>
      <c r="Q903" t="s">
        <v>33</v>
      </c>
      <c r="R903" t="s">
        <v>49</v>
      </c>
      <c r="S903" t="s">
        <v>35</v>
      </c>
      <c r="T903" t="s">
        <v>47</v>
      </c>
      <c r="U903" t="s">
        <v>27</v>
      </c>
      <c r="V903" t="s">
        <v>23</v>
      </c>
      <c r="W903" t="s">
        <v>30</v>
      </c>
    </row>
    <row r="904" spans="1:23" x14ac:dyDescent="0.3">
      <c r="A904">
        <v>45</v>
      </c>
      <c r="B904">
        <v>28</v>
      </c>
      <c r="C904">
        <v>3</v>
      </c>
      <c r="D904">
        <v>1</v>
      </c>
      <c r="E904">
        <v>903</v>
      </c>
      <c r="F904">
        <v>2</v>
      </c>
      <c r="G904">
        <v>50670</v>
      </c>
      <c r="H904">
        <v>11</v>
      </c>
      <c r="I904">
        <v>8</v>
      </c>
      <c r="J904">
        <v>2</v>
      </c>
      <c r="K904">
        <v>10</v>
      </c>
      <c r="L904">
        <v>3</v>
      </c>
      <c r="M904">
        <v>10</v>
      </c>
      <c r="N904">
        <v>3</v>
      </c>
      <c r="O904">
        <v>9</v>
      </c>
      <c r="P904" t="s">
        <v>24</v>
      </c>
      <c r="Q904" t="s">
        <v>33</v>
      </c>
      <c r="R904" t="s">
        <v>26</v>
      </c>
      <c r="S904" t="s">
        <v>44</v>
      </c>
      <c r="T904" t="s">
        <v>43</v>
      </c>
      <c r="U904" t="s">
        <v>27</v>
      </c>
      <c r="V904" t="s">
        <v>23</v>
      </c>
      <c r="W904" t="s">
        <v>30</v>
      </c>
    </row>
    <row r="905" spans="1:23" x14ac:dyDescent="0.3">
      <c r="A905">
        <v>38</v>
      </c>
      <c r="B905">
        <v>2</v>
      </c>
      <c r="C905">
        <v>4</v>
      </c>
      <c r="D905">
        <v>1</v>
      </c>
      <c r="E905">
        <v>904</v>
      </c>
      <c r="F905">
        <v>3</v>
      </c>
      <c r="G905">
        <v>50790</v>
      </c>
      <c r="H905">
        <v>11</v>
      </c>
      <c r="I905">
        <v>8</v>
      </c>
      <c r="J905">
        <v>0</v>
      </c>
      <c r="K905">
        <v>10</v>
      </c>
      <c r="L905">
        <v>3</v>
      </c>
      <c r="M905">
        <v>5</v>
      </c>
      <c r="N905">
        <v>0</v>
      </c>
      <c r="O905">
        <v>2</v>
      </c>
      <c r="P905" t="s">
        <v>24</v>
      </c>
      <c r="Q905" t="s">
        <v>33</v>
      </c>
      <c r="R905" t="s">
        <v>26</v>
      </c>
      <c r="S905" t="s">
        <v>29</v>
      </c>
      <c r="T905" t="s">
        <v>38</v>
      </c>
      <c r="U905" t="s">
        <v>27</v>
      </c>
      <c r="V905" t="s">
        <v>23</v>
      </c>
      <c r="W905" t="s">
        <v>30</v>
      </c>
    </row>
    <row r="906" spans="1:23" x14ac:dyDescent="0.3">
      <c r="A906">
        <v>35</v>
      </c>
      <c r="B906">
        <v>2</v>
      </c>
      <c r="C906">
        <v>3</v>
      </c>
      <c r="D906">
        <v>1</v>
      </c>
      <c r="E906">
        <v>905</v>
      </c>
      <c r="F906">
        <v>3</v>
      </c>
      <c r="G906">
        <v>23210</v>
      </c>
      <c r="H906">
        <v>12</v>
      </c>
      <c r="I906">
        <v>8</v>
      </c>
      <c r="J906">
        <v>1</v>
      </c>
      <c r="K906">
        <v>15</v>
      </c>
      <c r="L906">
        <v>0</v>
      </c>
      <c r="M906">
        <v>13</v>
      </c>
      <c r="N906">
        <v>6</v>
      </c>
      <c r="O906">
        <v>0</v>
      </c>
      <c r="P906" t="s">
        <v>24</v>
      </c>
      <c r="Q906" t="s">
        <v>33</v>
      </c>
      <c r="R906" t="s">
        <v>26</v>
      </c>
      <c r="S906" t="s">
        <v>29</v>
      </c>
      <c r="T906" t="s">
        <v>28</v>
      </c>
      <c r="U906" t="s">
        <v>37</v>
      </c>
      <c r="V906" t="s">
        <v>31</v>
      </c>
      <c r="W906" t="s">
        <v>30</v>
      </c>
    </row>
    <row r="907" spans="1:23" x14ac:dyDescent="0.3">
      <c r="A907">
        <v>37</v>
      </c>
      <c r="B907">
        <v>22</v>
      </c>
      <c r="C907">
        <v>3</v>
      </c>
      <c r="D907">
        <v>1</v>
      </c>
      <c r="E907">
        <v>906</v>
      </c>
      <c r="F907">
        <v>2</v>
      </c>
      <c r="G907">
        <v>174440</v>
      </c>
      <c r="H907">
        <v>14</v>
      </c>
      <c r="I907">
        <v>8</v>
      </c>
      <c r="J907">
        <v>0</v>
      </c>
      <c r="K907">
        <v>8</v>
      </c>
      <c r="L907">
        <v>4</v>
      </c>
      <c r="M907">
        <v>8</v>
      </c>
      <c r="N907">
        <v>7</v>
      </c>
      <c r="O907">
        <v>7</v>
      </c>
      <c r="P907" t="s">
        <v>24</v>
      </c>
      <c r="Q907" t="s">
        <v>33</v>
      </c>
      <c r="R907" t="s">
        <v>26</v>
      </c>
      <c r="S907" t="s">
        <v>29</v>
      </c>
      <c r="T907" t="s">
        <v>28</v>
      </c>
      <c r="U907" t="s">
        <v>27</v>
      </c>
      <c r="V907" t="s">
        <v>23</v>
      </c>
      <c r="W907" t="s">
        <v>30</v>
      </c>
    </row>
    <row r="908" spans="1:23" x14ac:dyDescent="0.3">
      <c r="A908">
        <v>40</v>
      </c>
      <c r="B908">
        <v>8</v>
      </c>
      <c r="C908">
        <v>3</v>
      </c>
      <c r="D908">
        <v>1</v>
      </c>
      <c r="E908">
        <v>907</v>
      </c>
      <c r="F908">
        <v>2</v>
      </c>
      <c r="G908">
        <v>24040</v>
      </c>
      <c r="H908">
        <v>17</v>
      </c>
      <c r="I908">
        <v>8</v>
      </c>
      <c r="J908">
        <v>0</v>
      </c>
      <c r="K908">
        <v>18</v>
      </c>
      <c r="L908">
        <v>2</v>
      </c>
      <c r="M908">
        <v>4</v>
      </c>
      <c r="N908">
        <v>3</v>
      </c>
      <c r="O908">
        <v>3</v>
      </c>
      <c r="P908" t="s">
        <v>24</v>
      </c>
      <c r="Q908" t="s">
        <v>33</v>
      </c>
      <c r="R908" t="s">
        <v>49</v>
      </c>
      <c r="S908" t="s">
        <v>35</v>
      </c>
      <c r="T908" t="s">
        <v>28</v>
      </c>
      <c r="U908" t="s">
        <v>27</v>
      </c>
      <c r="V908" t="s">
        <v>23</v>
      </c>
      <c r="W908" t="s">
        <v>30</v>
      </c>
    </row>
    <row r="909" spans="1:23" x14ac:dyDescent="0.3">
      <c r="A909">
        <v>44</v>
      </c>
      <c r="B909">
        <v>2</v>
      </c>
      <c r="C909">
        <v>2</v>
      </c>
      <c r="D909">
        <v>1</v>
      </c>
      <c r="E909">
        <v>908</v>
      </c>
      <c r="F909">
        <v>1</v>
      </c>
      <c r="G909">
        <v>34520</v>
      </c>
      <c r="H909">
        <v>11</v>
      </c>
      <c r="I909">
        <v>8</v>
      </c>
      <c r="J909">
        <v>1</v>
      </c>
      <c r="K909">
        <v>14</v>
      </c>
      <c r="L909">
        <v>2</v>
      </c>
      <c r="M909">
        <v>10</v>
      </c>
      <c r="N909">
        <v>0</v>
      </c>
      <c r="O909">
        <v>2</v>
      </c>
      <c r="P909" t="s">
        <v>32</v>
      </c>
      <c r="Q909" t="s">
        <v>25</v>
      </c>
      <c r="R909" t="s">
        <v>48</v>
      </c>
      <c r="S909" t="s">
        <v>29</v>
      </c>
      <c r="T909" t="s">
        <v>43</v>
      </c>
      <c r="U909" t="s">
        <v>37</v>
      </c>
      <c r="V909" t="s">
        <v>23</v>
      </c>
      <c r="W909" t="s">
        <v>30</v>
      </c>
    </row>
    <row r="910" spans="1:23" x14ac:dyDescent="0.3">
      <c r="A910">
        <v>48</v>
      </c>
      <c r="B910">
        <v>10</v>
      </c>
      <c r="C910">
        <v>4</v>
      </c>
      <c r="D910">
        <v>1</v>
      </c>
      <c r="E910">
        <v>909</v>
      </c>
      <c r="F910">
        <v>3</v>
      </c>
      <c r="G910">
        <v>22700</v>
      </c>
      <c r="H910">
        <v>14</v>
      </c>
      <c r="I910">
        <v>8</v>
      </c>
      <c r="J910">
        <v>3</v>
      </c>
      <c r="K910">
        <v>23</v>
      </c>
      <c r="L910">
        <v>2</v>
      </c>
      <c r="M910">
        <v>2</v>
      </c>
      <c r="N910">
        <v>2</v>
      </c>
      <c r="O910">
        <v>2</v>
      </c>
      <c r="P910" t="s">
        <v>32</v>
      </c>
      <c r="Q910" t="s">
        <v>25</v>
      </c>
      <c r="R910" t="s">
        <v>48</v>
      </c>
      <c r="S910" t="s">
        <v>29</v>
      </c>
      <c r="T910" t="s">
        <v>47</v>
      </c>
      <c r="U910" t="s">
        <v>27</v>
      </c>
      <c r="V910" t="s">
        <v>23</v>
      </c>
      <c r="W910" t="s">
        <v>30</v>
      </c>
    </row>
    <row r="911" spans="1:23" x14ac:dyDescent="0.3">
      <c r="A911">
        <v>35</v>
      </c>
      <c r="B911">
        <v>9</v>
      </c>
      <c r="C911">
        <v>3</v>
      </c>
      <c r="D911">
        <v>1</v>
      </c>
      <c r="E911">
        <v>910</v>
      </c>
      <c r="F911">
        <v>2</v>
      </c>
      <c r="G911">
        <v>173990</v>
      </c>
      <c r="H911">
        <v>12</v>
      </c>
      <c r="I911">
        <v>8</v>
      </c>
      <c r="J911">
        <v>0</v>
      </c>
      <c r="K911">
        <v>7</v>
      </c>
      <c r="L911">
        <v>3</v>
      </c>
      <c r="M911">
        <v>2</v>
      </c>
      <c r="N911">
        <v>2</v>
      </c>
      <c r="O911">
        <v>2</v>
      </c>
      <c r="P911" t="s">
        <v>24</v>
      </c>
      <c r="Q911" t="s">
        <v>33</v>
      </c>
      <c r="R911" t="s">
        <v>26</v>
      </c>
      <c r="S911" t="s">
        <v>44</v>
      </c>
      <c r="T911" t="s">
        <v>47</v>
      </c>
      <c r="U911" t="s">
        <v>37</v>
      </c>
      <c r="V911" t="s">
        <v>31</v>
      </c>
      <c r="W911" t="s">
        <v>30</v>
      </c>
    </row>
    <row r="912" spans="1:23" x14ac:dyDescent="0.3">
      <c r="A912">
        <v>24</v>
      </c>
      <c r="B912">
        <v>15</v>
      </c>
      <c r="C912">
        <v>3</v>
      </c>
      <c r="D912">
        <v>1</v>
      </c>
      <c r="E912">
        <v>911</v>
      </c>
      <c r="F912">
        <v>2</v>
      </c>
      <c r="G912">
        <v>54880</v>
      </c>
      <c r="H912">
        <v>22</v>
      </c>
      <c r="I912">
        <v>8</v>
      </c>
      <c r="J912">
        <v>1</v>
      </c>
      <c r="K912">
        <v>6</v>
      </c>
      <c r="L912">
        <v>6</v>
      </c>
      <c r="M912">
        <v>6</v>
      </c>
      <c r="N912">
        <v>1</v>
      </c>
      <c r="O912">
        <v>3</v>
      </c>
      <c r="P912" t="s">
        <v>32</v>
      </c>
      <c r="Q912" t="s">
        <v>33</v>
      </c>
      <c r="R912" t="s">
        <v>26</v>
      </c>
      <c r="S912" t="s">
        <v>35</v>
      </c>
      <c r="T912" t="s">
        <v>34</v>
      </c>
      <c r="U912" t="s">
        <v>37</v>
      </c>
      <c r="V912" t="s">
        <v>23</v>
      </c>
      <c r="W912" t="s">
        <v>30</v>
      </c>
    </row>
    <row r="913" spans="1:23" x14ac:dyDescent="0.3">
      <c r="A913">
        <v>27</v>
      </c>
      <c r="B913">
        <v>10</v>
      </c>
      <c r="C913">
        <v>4</v>
      </c>
      <c r="D913">
        <v>1</v>
      </c>
      <c r="E913">
        <v>912</v>
      </c>
      <c r="F913">
        <v>3</v>
      </c>
      <c r="G913">
        <v>194190</v>
      </c>
      <c r="H913">
        <v>14</v>
      </c>
      <c r="I913">
        <v>8</v>
      </c>
      <c r="J913">
        <v>1</v>
      </c>
      <c r="K913">
        <v>5</v>
      </c>
      <c r="L913">
        <v>2</v>
      </c>
      <c r="M913">
        <v>3</v>
      </c>
      <c r="N913">
        <v>0</v>
      </c>
      <c r="O913">
        <v>2</v>
      </c>
      <c r="P913" t="s">
        <v>24</v>
      </c>
      <c r="Q913" t="s">
        <v>25</v>
      </c>
      <c r="R913" t="s">
        <v>26</v>
      </c>
      <c r="S913" t="s">
        <v>29</v>
      </c>
      <c r="T913" t="s">
        <v>38</v>
      </c>
      <c r="U913" t="s">
        <v>37</v>
      </c>
      <c r="V913" t="s">
        <v>23</v>
      </c>
      <c r="W913" t="s">
        <v>30</v>
      </c>
    </row>
    <row r="914" spans="1:23" x14ac:dyDescent="0.3">
      <c r="A914">
        <v>27</v>
      </c>
      <c r="B914">
        <v>7</v>
      </c>
      <c r="C914">
        <v>3</v>
      </c>
      <c r="D914">
        <v>1</v>
      </c>
      <c r="E914">
        <v>913</v>
      </c>
      <c r="F914">
        <v>1</v>
      </c>
      <c r="G914">
        <v>28110</v>
      </c>
      <c r="H914">
        <v>20</v>
      </c>
      <c r="I914">
        <v>8</v>
      </c>
      <c r="J914">
        <v>0</v>
      </c>
      <c r="K914">
        <v>6</v>
      </c>
      <c r="L914">
        <v>3</v>
      </c>
      <c r="M914">
        <v>4</v>
      </c>
      <c r="N914">
        <v>1</v>
      </c>
      <c r="O914">
        <v>2</v>
      </c>
      <c r="P914" t="s">
        <v>32</v>
      </c>
      <c r="Q914" t="s">
        <v>33</v>
      </c>
      <c r="R914" t="s">
        <v>26</v>
      </c>
      <c r="S914" t="s">
        <v>35</v>
      </c>
      <c r="T914" t="s">
        <v>34</v>
      </c>
      <c r="U914" t="s">
        <v>37</v>
      </c>
      <c r="V914" t="s">
        <v>23</v>
      </c>
      <c r="W914" t="s">
        <v>30</v>
      </c>
    </row>
    <row r="915" spans="1:23" x14ac:dyDescent="0.3">
      <c r="A915">
        <v>40</v>
      </c>
      <c r="B915">
        <v>16</v>
      </c>
      <c r="C915">
        <v>4</v>
      </c>
      <c r="D915">
        <v>1</v>
      </c>
      <c r="E915">
        <v>914</v>
      </c>
      <c r="F915">
        <v>1</v>
      </c>
      <c r="G915">
        <v>36330</v>
      </c>
      <c r="H915">
        <v>16</v>
      </c>
      <c r="I915">
        <v>8</v>
      </c>
      <c r="J915">
        <v>2</v>
      </c>
      <c r="K915">
        <v>10</v>
      </c>
      <c r="L915">
        <v>0</v>
      </c>
      <c r="M915">
        <v>4</v>
      </c>
      <c r="N915">
        <v>0</v>
      </c>
      <c r="O915">
        <v>3</v>
      </c>
      <c r="P915" t="s">
        <v>24</v>
      </c>
      <c r="Q915" t="s">
        <v>25</v>
      </c>
      <c r="R915" t="s">
        <v>48</v>
      </c>
      <c r="S915" t="s">
        <v>35</v>
      </c>
      <c r="T915" t="s">
        <v>42</v>
      </c>
      <c r="U915" t="s">
        <v>37</v>
      </c>
      <c r="V915" t="s">
        <v>31</v>
      </c>
      <c r="W915" t="s">
        <v>30</v>
      </c>
    </row>
    <row r="916" spans="1:23" x14ac:dyDescent="0.3">
      <c r="A916">
        <v>29</v>
      </c>
      <c r="B916">
        <v>20</v>
      </c>
      <c r="C916">
        <v>1</v>
      </c>
      <c r="D916">
        <v>1</v>
      </c>
      <c r="E916">
        <v>915</v>
      </c>
      <c r="F916">
        <v>2</v>
      </c>
      <c r="G916">
        <v>41630</v>
      </c>
      <c r="H916">
        <v>15</v>
      </c>
      <c r="I916">
        <v>8</v>
      </c>
      <c r="J916">
        <v>1</v>
      </c>
      <c r="K916">
        <v>8</v>
      </c>
      <c r="L916">
        <v>4</v>
      </c>
      <c r="M916">
        <v>5</v>
      </c>
      <c r="N916">
        <v>1</v>
      </c>
      <c r="O916">
        <v>4</v>
      </c>
      <c r="P916" t="s">
        <v>24</v>
      </c>
      <c r="Q916" t="s">
        <v>33</v>
      </c>
      <c r="R916" t="s">
        <v>41</v>
      </c>
      <c r="S916" t="s">
        <v>35</v>
      </c>
      <c r="T916" t="s">
        <v>47</v>
      </c>
      <c r="U916" t="s">
        <v>27</v>
      </c>
      <c r="V916" t="s">
        <v>23</v>
      </c>
      <c r="W916" t="s">
        <v>30</v>
      </c>
    </row>
    <row r="917" spans="1:23" x14ac:dyDescent="0.3">
      <c r="A917">
        <v>36</v>
      </c>
      <c r="B917">
        <v>23</v>
      </c>
      <c r="C917">
        <v>3</v>
      </c>
      <c r="D917">
        <v>1</v>
      </c>
      <c r="E917">
        <v>916</v>
      </c>
      <c r="F917">
        <v>3</v>
      </c>
      <c r="G917">
        <v>21320</v>
      </c>
      <c r="H917">
        <v>20</v>
      </c>
      <c r="I917">
        <v>8</v>
      </c>
      <c r="J917">
        <v>0</v>
      </c>
      <c r="K917">
        <v>9</v>
      </c>
      <c r="L917">
        <v>1</v>
      </c>
      <c r="M917">
        <v>3</v>
      </c>
      <c r="N917">
        <v>0</v>
      </c>
      <c r="O917">
        <v>2</v>
      </c>
      <c r="P917" t="s">
        <v>24</v>
      </c>
      <c r="Q917" t="s">
        <v>33</v>
      </c>
      <c r="R917" t="s">
        <v>26</v>
      </c>
      <c r="S917" t="s">
        <v>29</v>
      </c>
      <c r="T917" t="s">
        <v>38</v>
      </c>
      <c r="U917" t="s">
        <v>27</v>
      </c>
      <c r="V917" t="s">
        <v>23</v>
      </c>
      <c r="W917" t="s">
        <v>30</v>
      </c>
    </row>
    <row r="918" spans="1:23" x14ac:dyDescent="0.3">
      <c r="A918">
        <v>25</v>
      </c>
      <c r="B918">
        <v>5</v>
      </c>
      <c r="C918">
        <v>1</v>
      </c>
      <c r="D918">
        <v>1</v>
      </c>
      <c r="E918">
        <v>917</v>
      </c>
      <c r="F918">
        <v>4</v>
      </c>
      <c r="G918">
        <v>139730</v>
      </c>
      <c r="H918">
        <v>14</v>
      </c>
      <c r="I918">
        <v>8</v>
      </c>
      <c r="J918">
        <v>0</v>
      </c>
      <c r="K918">
        <v>7</v>
      </c>
      <c r="L918">
        <v>3</v>
      </c>
      <c r="M918">
        <v>7</v>
      </c>
      <c r="N918">
        <v>0</v>
      </c>
      <c r="O918">
        <v>7</v>
      </c>
      <c r="P918" t="s">
        <v>32</v>
      </c>
      <c r="Q918" t="s">
        <v>25</v>
      </c>
      <c r="R918" t="s">
        <v>48</v>
      </c>
      <c r="S918" t="s">
        <v>44</v>
      </c>
      <c r="T918" t="s">
        <v>45</v>
      </c>
      <c r="U918" t="s">
        <v>37</v>
      </c>
      <c r="V918" t="s">
        <v>23</v>
      </c>
      <c r="W918" t="s">
        <v>30</v>
      </c>
    </row>
    <row r="919" spans="1:23" x14ac:dyDescent="0.3">
      <c r="A919">
        <v>39</v>
      </c>
      <c r="B919">
        <v>10</v>
      </c>
      <c r="C919">
        <v>3</v>
      </c>
      <c r="D919">
        <v>1</v>
      </c>
      <c r="E919">
        <v>918</v>
      </c>
      <c r="F919">
        <v>2</v>
      </c>
      <c r="G919">
        <v>26840</v>
      </c>
      <c r="H919">
        <v>12</v>
      </c>
      <c r="I919">
        <v>8</v>
      </c>
      <c r="J919">
        <v>0</v>
      </c>
      <c r="K919">
        <v>7</v>
      </c>
      <c r="L919">
        <v>2</v>
      </c>
      <c r="M919">
        <v>5</v>
      </c>
      <c r="N919">
        <v>1</v>
      </c>
      <c r="O919">
        <v>0</v>
      </c>
      <c r="P919" t="s">
        <v>24</v>
      </c>
      <c r="Q919" t="s">
        <v>25</v>
      </c>
      <c r="R919" t="s">
        <v>48</v>
      </c>
      <c r="S919" t="s">
        <v>29</v>
      </c>
      <c r="T919" t="s">
        <v>42</v>
      </c>
      <c r="U919" t="s">
        <v>27</v>
      </c>
      <c r="V919" t="s">
        <v>23</v>
      </c>
      <c r="W919" t="s">
        <v>30</v>
      </c>
    </row>
    <row r="920" spans="1:23" x14ac:dyDescent="0.3">
      <c r="A920">
        <v>49</v>
      </c>
      <c r="B920">
        <v>4</v>
      </c>
      <c r="C920">
        <v>2</v>
      </c>
      <c r="D920">
        <v>1</v>
      </c>
      <c r="E920">
        <v>919</v>
      </c>
      <c r="F920">
        <v>2</v>
      </c>
      <c r="G920">
        <v>108450</v>
      </c>
      <c r="H920">
        <v>24</v>
      </c>
      <c r="I920">
        <v>8</v>
      </c>
      <c r="J920">
        <v>0</v>
      </c>
      <c r="K920">
        <v>27</v>
      </c>
      <c r="L920">
        <v>4</v>
      </c>
      <c r="M920">
        <v>4</v>
      </c>
      <c r="N920">
        <v>1</v>
      </c>
      <c r="O920">
        <v>2</v>
      </c>
      <c r="P920" t="s">
        <v>24</v>
      </c>
      <c r="Q920" t="s">
        <v>25</v>
      </c>
      <c r="R920" t="s">
        <v>26</v>
      </c>
      <c r="S920" t="s">
        <v>29</v>
      </c>
      <c r="T920" t="s">
        <v>42</v>
      </c>
      <c r="U920" t="s">
        <v>37</v>
      </c>
      <c r="V920" t="s">
        <v>23</v>
      </c>
      <c r="W920" t="s">
        <v>30</v>
      </c>
    </row>
    <row r="921" spans="1:23" x14ac:dyDescent="0.3">
      <c r="A921">
        <v>50</v>
      </c>
      <c r="B921">
        <v>2</v>
      </c>
      <c r="C921">
        <v>2</v>
      </c>
      <c r="D921">
        <v>1</v>
      </c>
      <c r="E921">
        <v>920</v>
      </c>
      <c r="F921">
        <v>3</v>
      </c>
      <c r="G921">
        <v>43770</v>
      </c>
      <c r="H921">
        <v>12</v>
      </c>
      <c r="I921">
        <v>8</v>
      </c>
      <c r="J921">
        <v>1</v>
      </c>
      <c r="K921">
        <v>19</v>
      </c>
      <c r="L921">
        <v>2</v>
      </c>
      <c r="M921">
        <v>14</v>
      </c>
      <c r="N921">
        <v>1</v>
      </c>
      <c r="O921">
        <v>11</v>
      </c>
      <c r="P921" t="s">
        <v>24</v>
      </c>
      <c r="Q921" t="s">
        <v>33</v>
      </c>
      <c r="R921" t="s">
        <v>41</v>
      </c>
      <c r="S921" t="s">
        <v>44</v>
      </c>
      <c r="T921" t="s">
        <v>38</v>
      </c>
      <c r="U921" t="s">
        <v>37</v>
      </c>
      <c r="V921" t="s">
        <v>23</v>
      </c>
      <c r="W921" t="s">
        <v>30</v>
      </c>
    </row>
    <row r="922" spans="1:23" x14ac:dyDescent="0.3">
      <c r="A922">
        <v>20</v>
      </c>
      <c r="B922">
        <v>18</v>
      </c>
      <c r="C922">
        <v>4</v>
      </c>
      <c r="D922">
        <v>1</v>
      </c>
      <c r="E922">
        <v>921</v>
      </c>
      <c r="F922">
        <v>2</v>
      </c>
      <c r="G922">
        <v>37430</v>
      </c>
      <c r="H922">
        <v>13</v>
      </c>
      <c r="I922">
        <v>8</v>
      </c>
      <c r="J922">
        <v>1</v>
      </c>
      <c r="K922">
        <v>2</v>
      </c>
      <c r="L922">
        <v>2</v>
      </c>
      <c r="M922">
        <v>2</v>
      </c>
      <c r="N922">
        <v>2</v>
      </c>
      <c r="O922">
        <v>2</v>
      </c>
      <c r="P922" t="s">
        <v>24</v>
      </c>
      <c r="Q922" t="s">
        <v>33</v>
      </c>
      <c r="R922" t="s">
        <v>41</v>
      </c>
      <c r="S922" t="s">
        <v>35</v>
      </c>
      <c r="T922" t="s">
        <v>38</v>
      </c>
      <c r="U922" t="s">
        <v>27</v>
      </c>
      <c r="V922" t="s">
        <v>23</v>
      </c>
      <c r="W922" t="s">
        <v>30</v>
      </c>
    </row>
    <row r="923" spans="1:23" x14ac:dyDescent="0.3">
      <c r="A923">
        <v>34</v>
      </c>
      <c r="B923">
        <v>10</v>
      </c>
      <c r="C923">
        <v>3</v>
      </c>
      <c r="D923">
        <v>1</v>
      </c>
      <c r="E923">
        <v>922</v>
      </c>
      <c r="F923">
        <v>3</v>
      </c>
      <c r="G923">
        <v>41480</v>
      </c>
      <c r="H923">
        <v>11</v>
      </c>
      <c r="I923">
        <v>8</v>
      </c>
      <c r="J923">
        <v>0</v>
      </c>
      <c r="K923">
        <v>11</v>
      </c>
      <c r="L923">
        <v>3</v>
      </c>
      <c r="M923">
        <v>11</v>
      </c>
      <c r="N923">
        <v>7</v>
      </c>
      <c r="O923">
        <v>9</v>
      </c>
      <c r="P923" t="s">
        <v>24</v>
      </c>
      <c r="Q923" t="s">
        <v>33</v>
      </c>
      <c r="R923" t="s">
        <v>41</v>
      </c>
      <c r="S923" t="s">
        <v>44</v>
      </c>
      <c r="T923" t="s">
        <v>43</v>
      </c>
      <c r="U923" t="s">
        <v>37</v>
      </c>
      <c r="V923" t="s">
        <v>23</v>
      </c>
      <c r="W923" t="s">
        <v>30</v>
      </c>
    </row>
    <row r="924" spans="1:23" x14ac:dyDescent="0.3">
      <c r="A924">
        <v>36</v>
      </c>
      <c r="B924">
        <v>1</v>
      </c>
      <c r="C924">
        <v>3</v>
      </c>
      <c r="D924">
        <v>1</v>
      </c>
      <c r="E924">
        <v>923</v>
      </c>
      <c r="F924">
        <v>2</v>
      </c>
      <c r="G924">
        <v>10510</v>
      </c>
      <c r="H924">
        <v>14</v>
      </c>
      <c r="I924">
        <v>8</v>
      </c>
      <c r="J924">
        <v>0</v>
      </c>
      <c r="K924">
        <v>15</v>
      </c>
      <c r="L924">
        <v>2</v>
      </c>
      <c r="M924">
        <v>4</v>
      </c>
      <c r="N924">
        <v>1</v>
      </c>
      <c r="O924">
        <v>3</v>
      </c>
      <c r="P924" t="s">
        <v>24</v>
      </c>
      <c r="Q924" t="s">
        <v>33</v>
      </c>
      <c r="R924" t="s">
        <v>26</v>
      </c>
      <c r="S924" t="s">
        <v>35</v>
      </c>
      <c r="T924" t="s">
        <v>28</v>
      </c>
      <c r="U924" t="s">
        <v>27</v>
      </c>
      <c r="V924" t="s">
        <v>23</v>
      </c>
      <c r="W924" t="s">
        <v>30</v>
      </c>
    </row>
    <row r="925" spans="1:23" x14ac:dyDescent="0.3">
      <c r="A925">
        <v>49</v>
      </c>
      <c r="B925">
        <v>6</v>
      </c>
      <c r="C925">
        <v>2</v>
      </c>
      <c r="D925">
        <v>1</v>
      </c>
      <c r="E925">
        <v>924</v>
      </c>
      <c r="F925">
        <v>2</v>
      </c>
      <c r="G925">
        <v>107390</v>
      </c>
      <c r="H925">
        <v>11</v>
      </c>
      <c r="I925">
        <v>8</v>
      </c>
      <c r="J925">
        <v>3</v>
      </c>
      <c r="K925">
        <v>30</v>
      </c>
      <c r="L925">
        <v>3</v>
      </c>
      <c r="M925">
        <v>15</v>
      </c>
      <c r="N925">
        <v>2</v>
      </c>
      <c r="O925">
        <v>12</v>
      </c>
      <c r="P925" t="s">
        <v>24</v>
      </c>
      <c r="Q925" t="s">
        <v>40</v>
      </c>
      <c r="R925" t="s">
        <v>26</v>
      </c>
      <c r="S925" t="s">
        <v>29</v>
      </c>
      <c r="T925" t="s">
        <v>34</v>
      </c>
      <c r="U925" t="s">
        <v>27</v>
      </c>
      <c r="V925" t="s">
        <v>23</v>
      </c>
      <c r="W925" t="s">
        <v>30</v>
      </c>
    </row>
    <row r="926" spans="1:23" x14ac:dyDescent="0.3">
      <c r="A926">
        <v>36</v>
      </c>
      <c r="B926">
        <v>8</v>
      </c>
      <c r="C926">
        <v>4</v>
      </c>
      <c r="D926">
        <v>1</v>
      </c>
      <c r="E926">
        <v>925</v>
      </c>
      <c r="F926">
        <v>4</v>
      </c>
      <c r="G926">
        <v>103880</v>
      </c>
      <c r="H926">
        <v>14</v>
      </c>
      <c r="I926">
        <v>8</v>
      </c>
      <c r="J926">
        <v>0</v>
      </c>
      <c r="K926">
        <v>4</v>
      </c>
      <c r="L926">
        <v>2</v>
      </c>
      <c r="M926">
        <v>3</v>
      </c>
      <c r="N926">
        <v>1</v>
      </c>
      <c r="O926">
        <v>2</v>
      </c>
      <c r="P926" t="s">
        <v>39</v>
      </c>
      <c r="Q926" t="s">
        <v>33</v>
      </c>
      <c r="R926" t="s">
        <v>26</v>
      </c>
      <c r="S926" t="s">
        <v>29</v>
      </c>
      <c r="T926" t="s">
        <v>43</v>
      </c>
      <c r="U926" t="s">
        <v>37</v>
      </c>
      <c r="V926" t="s">
        <v>23</v>
      </c>
      <c r="W926" t="s">
        <v>30</v>
      </c>
    </row>
    <row r="927" spans="1:23" x14ac:dyDescent="0.3">
      <c r="A927">
        <v>36</v>
      </c>
      <c r="B927">
        <v>2</v>
      </c>
      <c r="C927">
        <v>2</v>
      </c>
      <c r="D927">
        <v>1</v>
      </c>
      <c r="E927">
        <v>926</v>
      </c>
      <c r="F927">
        <v>2</v>
      </c>
      <c r="G927">
        <v>114160</v>
      </c>
      <c r="H927">
        <v>16</v>
      </c>
      <c r="I927">
        <v>8</v>
      </c>
      <c r="J927">
        <v>0</v>
      </c>
      <c r="K927">
        <v>13</v>
      </c>
      <c r="L927">
        <v>2</v>
      </c>
      <c r="M927">
        <v>5</v>
      </c>
      <c r="N927">
        <v>0</v>
      </c>
      <c r="O927">
        <v>4</v>
      </c>
      <c r="P927" t="s">
        <v>24</v>
      </c>
      <c r="Q927" t="s">
        <v>33</v>
      </c>
      <c r="R927" t="s">
        <v>41</v>
      </c>
      <c r="S927" t="s">
        <v>44</v>
      </c>
      <c r="T927" t="s">
        <v>28</v>
      </c>
      <c r="U927" t="s">
        <v>27</v>
      </c>
      <c r="V927" t="s">
        <v>23</v>
      </c>
      <c r="W927" t="s">
        <v>30</v>
      </c>
    </row>
    <row r="928" spans="1:23" x14ac:dyDescent="0.3">
      <c r="A928">
        <v>54</v>
      </c>
      <c r="B928">
        <v>24</v>
      </c>
      <c r="C928">
        <v>3</v>
      </c>
      <c r="D928">
        <v>1</v>
      </c>
      <c r="E928">
        <v>927</v>
      </c>
      <c r="F928">
        <v>1</v>
      </c>
      <c r="G928">
        <v>26000</v>
      </c>
      <c r="H928">
        <v>14</v>
      </c>
      <c r="I928">
        <v>8</v>
      </c>
      <c r="J928">
        <v>0</v>
      </c>
      <c r="K928">
        <v>36</v>
      </c>
      <c r="L928">
        <v>5</v>
      </c>
      <c r="M928">
        <v>10</v>
      </c>
      <c r="N928">
        <v>4</v>
      </c>
      <c r="O928">
        <v>7</v>
      </c>
      <c r="P928" t="s">
        <v>24</v>
      </c>
      <c r="Q928" t="s">
        <v>25</v>
      </c>
      <c r="R928" t="s">
        <v>48</v>
      </c>
      <c r="S928" t="s">
        <v>29</v>
      </c>
      <c r="T928" t="s">
        <v>43</v>
      </c>
      <c r="U928" t="s">
        <v>37</v>
      </c>
      <c r="V928" t="s">
        <v>23</v>
      </c>
      <c r="W928" t="s">
        <v>30</v>
      </c>
    </row>
    <row r="929" spans="1:23" x14ac:dyDescent="0.3">
      <c r="A929">
        <v>43</v>
      </c>
      <c r="B929">
        <v>2</v>
      </c>
      <c r="C929">
        <v>4</v>
      </c>
      <c r="D929">
        <v>1</v>
      </c>
      <c r="E929">
        <v>928</v>
      </c>
      <c r="F929">
        <v>1</v>
      </c>
      <c r="G929">
        <v>24220</v>
      </c>
      <c r="H929">
        <v>11</v>
      </c>
      <c r="I929">
        <v>8</v>
      </c>
      <c r="J929">
        <v>1</v>
      </c>
      <c r="K929">
        <v>14</v>
      </c>
      <c r="L929">
        <v>2</v>
      </c>
      <c r="M929">
        <v>14</v>
      </c>
      <c r="N929">
        <v>6</v>
      </c>
      <c r="O929">
        <v>11</v>
      </c>
      <c r="P929" t="s">
        <v>24</v>
      </c>
      <c r="Q929" t="s">
        <v>33</v>
      </c>
      <c r="R929" t="s">
        <v>26</v>
      </c>
      <c r="S929" t="s">
        <v>29</v>
      </c>
      <c r="T929" t="s">
        <v>34</v>
      </c>
      <c r="U929" t="s">
        <v>27</v>
      </c>
      <c r="V929" t="s">
        <v>23</v>
      </c>
      <c r="W929" t="s">
        <v>30</v>
      </c>
    </row>
    <row r="930" spans="1:23" x14ac:dyDescent="0.3">
      <c r="A930">
        <v>35</v>
      </c>
      <c r="B930">
        <v>17</v>
      </c>
      <c r="C930">
        <v>4</v>
      </c>
      <c r="D930">
        <v>1</v>
      </c>
      <c r="E930">
        <v>929</v>
      </c>
      <c r="F930">
        <v>1</v>
      </c>
      <c r="G930">
        <v>54720</v>
      </c>
      <c r="H930">
        <v>11</v>
      </c>
      <c r="I930">
        <v>8</v>
      </c>
      <c r="J930">
        <v>1</v>
      </c>
      <c r="K930">
        <v>13</v>
      </c>
      <c r="L930">
        <v>3</v>
      </c>
      <c r="M930">
        <v>11</v>
      </c>
      <c r="N930">
        <v>6</v>
      </c>
      <c r="O930">
        <v>7</v>
      </c>
      <c r="P930" t="s">
        <v>32</v>
      </c>
      <c r="Q930" t="s">
        <v>33</v>
      </c>
      <c r="R930" t="s">
        <v>41</v>
      </c>
      <c r="S930" t="s">
        <v>35</v>
      </c>
      <c r="T930" t="s">
        <v>42</v>
      </c>
      <c r="U930" t="s">
        <v>37</v>
      </c>
      <c r="V930" t="s">
        <v>31</v>
      </c>
      <c r="W930" t="s">
        <v>30</v>
      </c>
    </row>
    <row r="931" spans="1:23" x14ac:dyDescent="0.3">
      <c r="A931">
        <v>38</v>
      </c>
      <c r="B931">
        <v>19</v>
      </c>
      <c r="C931">
        <v>2</v>
      </c>
      <c r="D931">
        <v>1</v>
      </c>
      <c r="E931">
        <v>930</v>
      </c>
      <c r="F931">
        <v>2</v>
      </c>
      <c r="G931">
        <v>24510</v>
      </c>
      <c r="H931">
        <v>12</v>
      </c>
      <c r="I931">
        <v>8</v>
      </c>
      <c r="J931">
        <v>1</v>
      </c>
      <c r="K931">
        <v>19</v>
      </c>
      <c r="L931">
        <v>3</v>
      </c>
      <c r="M931">
        <v>13</v>
      </c>
      <c r="N931">
        <v>2</v>
      </c>
      <c r="O931">
        <v>9</v>
      </c>
      <c r="P931" t="s">
        <v>32</v>
      </c>
      <c r="Q931" t="s">
        <v>33</v>
      </c>
      <c r="R931" t="s">
        <v>26</v>
      </c>
      <c r="S931" t="s">
        <v>29</v>
      </c>
      <c r="T931" t="s">
        <v>34</v>
      </c>
      <c r="U931" t="s">
        <v>37</v>
      </c>
      <c r="V931" t="s">
        <v>23</v>
      </c>
      <c r="W931" t="s">
        <v>30</v>
      </c>
    </row>
    <row r="932" spans="1:23" x14ac:dyDescent="0.3">
      <c r="A932">
        <v>29</v>
      </c>
      <c r="B932">
        <v>1</v>
      </c>
      <c r="C932">
        <v>2</v>
      </c>
      <c r="D932">
        <v>1</v>
      </c>
      <c r="E932">
        <v>931</v>
      </c>
      <c r="F932">
        <v>2</v>
      </c>
      <c r="G932">
        <v>42400</v>
      </c>
      <c r="H932">
        <v>14</v>
      </c>
      <c r="I932">
        <v>8</v>
      </c>
      <c r="J932">
        <v>0</v>
      </c>
      <c r="K932">
        <v>10</v>
      </c>
      <c r="L932">
        <v>2</v>
      </c>
      <c r="M932">
        <v>10</v>
      </c>
      <c r="N932">
        <v>0</v>
      </c>
      <c r="O932">
        <v>9</v>
      </c>
      <c r="P932" t="s">
        <v>24</v>
      </c>
      <c r="Q932" t="s">
        <v>33</v>
      </c>
      <c r="R932" t="s">
        <v>41</v>
      </c>
      <c r="S932" t="s">
        <v>44</v>
      </c>
      <c r="T932" t="s">
        <v>46</v>
      </c>
      <c r="U932" t="s">
        <v>37</v>
      </c>
      <c r="V932" t="s">
        <v>23</v>
      </c>
      <c r="W932" t="s">
        <v>30</v>
      </c>
    </row>
    <row r="933" spans="1:23" x14ac:dyDescent="0.3">
      <c r="A933">
        <v>33</v>
      </c>
      <c r="B933">
        <v>7</v>
      </c>
      <c r="C933">
        <v>3</v>
      </c>
      <c r="D933">
        <v>1</v>
      </c>
      <c r="E933">
        <v>932</v>
      </c>
      <c r="F933">
        <v>5</v>
      </c>
      <c r="G933">
        <v>109990</v>
      </c>
      <c r="H933">
        <v>18</v>
      </c>
      <c r="I933">
        <v>8</v>
      </c>
      <c r="J933">
        <v>3</v>
      </c>
      <c r="K933">
        <v>6</v>
      </c>
      <c r="L933">
        <v>3</v>
      </c>
      <c r="M933">
        <v>6</v>
      </c>
      <c r="N933">
        <v>0</v>
      </c>
      <c r="O933">
        <v>4</v>
      </c>
      <c r="P933" t="s">
        <v>24</v>
      </c>
      <c r="Q933" t="s">
        <v>33</v>
      </c>
      <c r="R933" t="s">
        <v>41</v>
      </c>
      <c r="S933" t="s">
        <v>44</v>
      </c>
      <c r="T933" t="s">
        <v>38</v>
      </c>
      <c r="U933" t="s">
        <v>37</v>
      </c>
      <c r="V933" t="s">
        <v>23</v>
      </c>
      <c r="W933" t="s">
        <v>30</v>
      </c>
    </row>
    <row r="934" spans="1:23" x14ac:dyDescent="0.3">
      <c r="A934">
        <v>32</v>
      </c>
      <c r="B934">
        <v>5</v>
      </c>
      <c r="C934">
        <v>4</v>
      </c>
      <c r="D934">
        <v>1</v>
      </c>
      <c r="E934">
        <v>933</v>
      </c>
      <c r="F934">
        <v>5</v>
      </c>
      <c r="G934">
        <v>50030</v>
      </c>
      <c r="H934">
        <v>13</v>
      </c>
      <c r="I934">
        <v>8</v>
      </c>
      <c r="J934">
        <v>0</v>
      </c>
      <c r="K934">
        <v>10</v>
      </c>
      <c r="L934">
        <v>5</v>
      </c>
      <c r="M934">
        <v>9</v>
      </c>
      <c r="N934">
        <v>1</v>
      </c>
      <c r="O934">
        <v>6</v>
      </c>
      <c r="P934" t="s">
        <v>24</v>
      </c>
      <c r="Q934" t="s">
        <v>33</v>
      </c>
      <c r="R934" t="s">
        <v>49</v>
      </c>
      <c r="S934" t="s">
        <v>44</v>
      </c>
      <c r="T934" t="s">
        <v>34</v>
      </c>
      <c r="U934" t="s">
        <v>37</v>
      </c>
      <c r="V934" t="s">
        <v>23</v>
      </c>
      <c r="W934" t="s">
        <v>30</v>
      </c>
    </row>
    <row r="935" spans="1:23" x14ac:dyDescent="0.3">
      <c r="A935">
        <v>31</v>
      </c>
      <c r="B935">
        <v>28</v>
      </c>
      <c r="C935">
        <v>4</v>
      </c>
      <c r="D935">
        <v>1</v>
      </c>
      <c r="E935">
        <v>934</v>
      </c>
      <c r="F935">
        <v>2</v>
      </c>
      <c r="G935">
        <v>127420</v>
      </c>
      <c r="H935">
        <v>11</v>
      </c>
      <c r="I935">
        <v>8</v>
      </c>
      <c r="J935">
        <v>0</v>
      </c>
      <c r="K935">
        <v>10</v>
      </c>
      <c r="L935">
        <v>4</v>
      </c>
      <c r="M935">
        <v>10</v>
      </c>
      <c r="N935">
        <v>0</v>
      </c>
      <c r="O935">
        <v>2</v>
      </c>
      <c r="P935" t="s">
        <v>24</v>
      </c>
      <c r="Q935" t="s">
        <v>33</v>
      </c>
      <c r="R935" t="s">
        <v>49</v>
      </c>
      <c r="S935" t="s">
        <v>29</v>
      </c>
      <c r="T935" t="s">
        <v>38</v>
      </c>
      <c r="U935" t="s">
        <v>27</v>
      </c>
      <c r="V935" t="s">
        <v>23</v>
      </c>
      <c r="W935" t="s">
        <v>30</v>
      </c>
    </row>
    <row r="936" spans="1:23" x14ac:dyDescent="0.3">
      <c r="A936">
        <v>49</v>
      </c>
      <c r="B936">
        <v>2</v>
      </c>
      <c r="C936">
        <v>4</v>
      </c>
      <c r="D936">
        <v>1</v>
      </c>
      <c r="E936">
        <v>935</v>
      </c>
      <c r="F936">
        <v>1</v>
      </c>
      <c r="G936">
        <v>42270</v>
      </c>
      <c r="H936">
        <v>18</v>
      </c>
      <c r="I936">
        <v>8</v>
      </c>
      <c r="J936">
        <v>0</v>
      </c>
      <c r="K936">
        <v>17</v>
      </c>
      <c r="L936">
        <v>3</v>
      </c>
      <c r="M936">
        <v>2</v>
      </c>
      <c r="N936">
        <v>2</v>
      </c>
      <c r="O936">
        <v>2</v>
      </c>
      <c r="P936" t="s">
        <v>24</v>
      </c>
      <c r="Q936" t="s">
        <v>33</v>
      </c>
      <c r="R936" t="s">
        <v>41</v>
      </c>
      <c r="S936" t="s">
        <v>44</v>
      </c>
      <c r="T936" t="s">
        <v>43</v>
      </c>
      <c r="U936" t="s">
        <v>37</v>
      </c>
      <c r="V936" t="s">
        <v>23</v>
      </c>
      <c r="W936" t="s">
        <v>30</v>
      </c>
    </row>
    <row r="937" spans="1:23" x14ac:dyDescent="0.3">
      <c r="A937">
        <v>38</v>
      </c>
      <c r="B937">
        <v>29</v>
      </c>
      <c r="C937">
        <v>2</v>
      </c>
      <c r="D937">
        <v>1</v>
      </c>
      <c r="E937">
        <v>936</v>
      </c>
      <c r="F937">
        <v>1</v>
      </c>
      <c r="G937">
        <v>39170</v>
      </c>
      <c r="H937">
        <v>15</v>
      </c>
      <c r="I937">
        <v>8</v>
      </c>
      <c r="J937">
        <v>3</v>
      </c>
      <c r="K937">
        <v>4</v>
      </c>
      <c r="L937">
        <v>2</v>
      </c>
      <c r="M937">
        <v>4</v>
      </c>
      <c r="N937">
        <v>3</v>
      </c>
      <c r="O937">
        <v>3</v>
      </c>
      <c r="P937" t="s">
        <v>32</v>
      </c>
      <c r="Q937" t="s">
        <v>25</v>
      </c>
      <c r="R937" t="s">
        <v>41</v>
      </c>
      <c r="S937" t="s">
        <v>35</v>
      </c>
      <c r="T937" t="s">
        <v>38</v>
      </c>
      <c r="U937" t="s">
        <v>27</v>
      </c>
      <c r="V937" t="s">
        <v>23</v>
      </c>
      <c r="W937" t="s">
        <v>30</v>
      </c>
    </row>
    <row r="938" spans="1:23" x14ac:dyDescent="0.3">
      <c r="A938">
        <v>47</v>
      </c>
      <c r="B938">
        <v>1</v>
      </c>
      <c r="C938">
        <v>4</v>
      </c>
      <c r="D938">
        <v>1</v>
      </c>
      <c r="E938">
        <v>937</v>
      </c>
      <c r="F938">
        <v>3</v>
      </c>
      <c r="G938">
        <v>183030</v>
      </c>
      <c r="H938">
        <v>22</v>
      </c>
      <c r="I938">
        <v>8</v>
      </c>
      <c r="J938">
        <v>1</v>
      </c>
      <c r="K938">
        <v>29</v>
      </c>
      <c r="L938">
        <v>2</v>
      </c>
      <c r="M938">
        <v>3</v>
      </c>
      <c r="N938">
        <v>1</v>
      </c>
      <c r="O938">
        <v>2</v>
      </c>
      <c r="P938" t="s">
        <v>24</v>
      </c>
      <c r="Q938" t="s">
        <v>33</v>
      </c>
      <c r="R938" t="s">
        <v>41</v>
      </c>
      <c r="S938" t="s">
        <v>44</v>
      </c>
      <c r="T938" t="s">
        <v>43</v>
      </c>
      <c r="U938" t="s">
        <v>37</v>
      </c>
      <c r="V938" t="s">
        <v>23</v>
      </c>
      <c r="W938" t="s">
        <v>30</v>
      </c>
    </row>
    <row r="939" spans="1:23" x14ac:dyDescent="0.3">
      <c r="A939">
        <v>49</v>
      </c>
      <c r="B939">
        <v>21</v>
      </c>
      <c r="C939">
        <v>3</v>
      </c>
      <c r="D939">
        <v>1</v>
      </c>
      <c r="E939">
        <v>938</v>
      </c>
      <c r="F939">
        <v>2</v>
      </c>
      <c r="G939">
        <v>23800</v>
      </c>
      <c r="H939">
        <v>13</v>
      </c>
      <c r="I939">
        <v>8</v>
      </c>
      <c r="J939">
        <v>0</v>
      </c>
      <c r="K939">
        <v>23</v>
      </c>
      <c r="L939">
        <v>3</v>
      </c>
      <c r="M939">
        <v>8</v>
      </c>
      <c r="N939">
        <v>0</v>
      </c>
      <c r="O939">
        <v>0</v>
      </c>
      <c r="P939" t="s">
        <v>24</v>
      </c>
      <c r="Q939" t="s">
        <v>33</v>
      </c>
      <c r="R939" t="s">
        <v>41</v>
      </c>
      <c r="S939" t="s">
        <v>35</v>
      </c>
      <c r="T939" t="s">
        <v>45</v>
      </c>
      <c r="U939" t="s">
        <v>37</v>
      </c>
      <c r="V939" t="s">
        <v>23</v>
      </c>
      <c r="W939" t="s">
        <v>30</v>
      </c>
    </row>
    <row r="940" spans="1:23" x14ac:dyDescent="0.3">
      <c r="A940">
        <v>41</v>
      </c>
      <c r="B940">
        <v>24</v>
      </c>
      <c r="C940">
        <v>4</v>
      </c>
      <c r="D940">
        <v>1</v>
      </c>
      <c r="E940">
        <v>939</v>
      </c>
      <c r="F940">
        <v>4</v>
      </c>
      <c r="G940">
        <v>137260</v>
      </c>
      <c r="H940">
        <v>12</v>
      </c>
      <c r="I940">
        <v>8</v>
      </c>
      <c r="J940">
        <v>0</v>
      </c>
      <c r="K940">
        <v>21</v>
      </c>
      <c r="L940">
        <v>6</v>
      </c>
      <c r="M940">
        <v>2</v>
      </c>
      <c r="N940">
        <v>0</v>
      </c>
      <c r="O940">
        <v>2</v>
      </c>
      <c r="P940" t="s">
        <v>24</v>
      </c>
      <c r="Q940" t="s">
        <v>33</v>
      </c>
      <c r="R940" t="s">
        <v>26</v>
      </c>
      <c r="S940" t="s">
        <v>35</v>
      </c>
      <c r="T940" t="s">
        <v>47</v>
      </c>
      <c r="U940" t="s">
        <v>27</v>
      </c>
      <c r="V940" t="s">
        <v>23</v>
      </c>
      <c r="W940" t="s">
        <v>30</v>
      </c>
    </row>
    <row r="941" spans="1:23" x14ac:dyDescent="0.3">
      <c r="A941">
        <v>20</v>
      </c>
      <c r="B941">
        <v>1</v>
      </c>
      <c r="C941">
        <v>3</v>
      </c>
      <c r="D941">
        <v>1</v>
      </c>
      <c r="E941">
        <v>940</v>
      </c>
      <c r="F941">
        <v>1</v>
      </c>
      <c r="G941">
        <v>47770</v>
      </c>
      <c r="H941">
        <v>18</v>
      </c>
      <c r="I941">
        <v>8</v>
      </c>
      <c r="J941">
        <v>1</v>
      </c>
      <c r="K941">
        <v>2</v>
      </c>
      <c r="L941">
        <v>3</v>
      </c>
      <c r="M941">
        <v>2</v>
      </c>
      <c r="N941">
        <v>0</v>
      </c>
      <c r="O941">
        <v>2</v>
      </c>
      <c r="P941" t="s">
        <v>24</v>
      </c>
      <c r="Q941" t="s">
        <v>33</v>
      </c>
      <c r="R941" t="s">
        <v>26</v>
      </c>
      <c r="S941" t="s">
        <v>35</v>
      </c>
      <c r="T941" t="s">
        <v>46</v>
      </c>
      <c r="U941" t="s">
        <v>37</v>
      </c>
      <c r="V941" t="s">
        <v>23</v>
      </c>
      <c r="W941" t="s">
        <v>30</v>
      </c>
    </row>
    <row r="942" spans="1:23" x14ac:dyDescent="0.3">
      <c r="A942">
        <v>33</v>
      </c>
      <c r="B942">
        <v>18</v>
      </c>
      <c r="C942">
        <v>2</v>
      </c>
      <c r="D942">
        <v>1</v>
      </c>
      <c r="E942">
        <v>941</v>
      </c>
      <c r="F942">
        <v>2</v>
      </c>
      <c r="G942">
        <v>63850</v>
      </c>
      <c r="H942">
        <v>13</v>
      </c>
      <c r="I942">
        <v>8</v>
      </c>
      <c r="J942">
        <v>0</v>
      </c>
      <c r="K942">
        <v>7</v>
      </c>
      <c r="L942">
        <v>6</v>
      </c>
      <c r="M942">
        <v>6</v>
      </c>
      <c r="N942">
        <v>1</v>
      </c>
      <c r="O942">
        <v>2</v>
      </c>
      <c r="P942" t="s">
        <v>39</v>
      </c>
      <c r="Q942" t="s">
        <v>33</v>
      </c>
      <c r="R942" t="s">
        <v>41</v>
      </c>
      <c r="S942" t="s">
        <v>44</v>
      </c>
      <c r="T942" t="s">
        <v>28</v>
      </c>
      <c r="U942" t="s">
        <v>27</v>
      </c>
      <c r="V942" t="s">
        <v>23</v>
      </c>
      <c r="W942" t="s">
        <v>30</v>
      </c>
    </row>
    <row r="943" spans="1:23" x14ac:dyDescent="0.3">
      <c r="A943">
        <v>36</v>
      </c>
      <c r="B943">
        <v>2</v>
      </c>
      <c r="C943">
        <v>2</v>
      </c>
      <c r="D943">
        <v>1</v>
      </c>
      <c r="E943">
        <v>942</v>
      </c>
      <c r="F943">
        <v>3</v>
      </c>
      <c r="G943">
        <v>199730</v>
      </c>
      <c r="H943">
        <v>12</v>
      </c>
      <c r="I943">
        <v>8</v>
      </c>
      <c r="J943">
        <v>0</v>
      </c>
      <c r="K943">
        <v>10</v>
      </c>
      <c r="L943">
        <v>2</v>
      </c>
      <c r="M943">
        <v>3</v>
      </c>
      <c r="N943">
        <v>0</v>
      </c>
      <c r="O943">
        <v>2</v>
      </c>
      <c r="P943" t="s">
        <v>24</v>
      </c>
      <c r="Q943" t="s">
        <v>33</v>
      </c>
      <c r="R943" t="s">
        <v>49</v>
      </c>
      <c r="S943" t="s">
        <v>29</v>
      </c>
      <c r="T943" t="s">
        <v>38</v>
      </c>
      <c r="U943" t="s">
        <v>37</v>
      </c>
      <c r="V943" t="s">
        <v>23</v>
      </c>
      <c r="W943" t="s">
        <v>30</v>
      </c>
    </row>
    <row r="944" spans="1:23" x14ac:dyDescent="0.3">
      <c r="A944">
        <v>44</v>
      </c>
      <c r="B944">
        <v>9</v>
      </c>
      <c r="C944">
        <v>3</v>
      </c>
      <c r="D944">
        <v>1</v>
      </c>
      <c r="E944">
        <v>943</v>
      </c>
      <c r="F944">
        <v>3</v>
      </c>
      <c r="G944">
        <v>68610</v>
      </c>
      <c r="H944">
        <v>12</v>
      </c>
      <c r="I944">
        <v>8</v>
      </c>
      <c r="J944">
        <v>0</v>
      </c>
      <c r="K944">
        <v>8</v>
      </c>
      <c r="L944">
        <v>2</v>
      </c>
      <c r="M944">
        <v>2</v>
      </c>
      <c r="N944">
        <v>2</v>
      </c>
      <c r="O944">
        <v>2</v>
      </c>
      <c r="P944" t="s">
        <v>24</v>
      </c>
      <c r="Q944" t="s">
        <v>33</v>
      </c>
      <c r="R944" t="s">
        <v>49</v>
      </c>
      <c r="S944" t="s">
        <v>44</v>
      </c>
      <c r="T944" t="s">
        <v>28</v>
      </c>
      <c r="U944" t="s">
        <v>27</v>
      </c>
      <c r="V944" t="s">
        <v>23</v>
      </c>
      <c r="W944" t="s">
        <v>30</v>
      </c>
    </row>
    <row r="945" spans="1:23" x14ac:dyDescent="0.3">
      <c r="A945">
        <v>23</v>
      </c>
      <c r="B945">
        <v>6</v>
      </c>
      <c r="C945">
        <v>3</v>
      </c>
      <c r="D945">
        <v>1</v>
      </c>
      <c r="E945">
        <v>944</v>
      </c>
      <c r="F945">
        <v>3</v>
      </c>
      <c r="G945">
        <v>49690</v>
      </c>
      <c r="H945">
        <v>12</v>
      </c>
      <c r="I945">
        <v>8</v>
      </c>
      <c r="J945">
        <v>0</v>
      </c>
      <c r="K945">
        <v>5</v>
      </c>
      <c r="L945">
        <v>3</v>
      </c>
      <c r="M945">
        <v>5</v>
      </c>
      <c r="N945">
        <v>1</v>
      </c>
      <c r="O945">
        <v>2</v>
      </c>
      <c r="P945" t="s">
        <v>24</v>
      </c>
      <c r="Q945" t="s">
        <v>40</v>
      </c>
      <c r="R945" t="s">
        <v>26</v>
      </c>
      <c r="S945" t="s">
        <v>35</v>
      </c>
      <c r="T945" t="s">
        <v>43</v>
      </c>
      <c r="U945" t="s">
        <v>27</v>
      </c>
      <c r="V945" t="s">
        <v>31</v>
      </c>
      <c r="W945" t="s">
        <v>30</v>
      </c>
    </row>
    <row r="946" spans="1:23" x14ac:dyDescent="0.3">
      <c r="A946">
        <v>38</v>
      </c>
      <c r="B946">
        <v>11</v>
      </c>
      <c r="C946">
        <v>2</v>
      </c>
      <c r="D946">
        <v>1</v>
      </c>
      <c r="E946">
        <v>945</v>
      </c>
      <c r="F946">
        <v>1</v>
      </c>
      <c r="G946">
        <v>198450</v>
      </c>
      <c r="H946">
        <v>11</v>
      </c>
      <c r="I946">
        <v>8</v>
      </c>
      <c r="J946">
        <v>1</v>
      </c>
      <c r="K946">
        <v>7</v>
      </c>
      <c r="L946">
        <v>3</v>
      </c>
      <c r="M946">
        <v>0</v>
      </c>
      <c r="N946">
        <v>0</v>
      </c>
      <c r="O946">
        <v>0</v>
      </c>
      <c r="P946" t="s">
        <v>24</v>
      </c>
      <c r="Q946" t="s">
        <v>33</v>
      </c>
      <c r="R946" t="s">
        <v>26</v>
      </c>
      <c r="S946" t="s">
        <v>29</v>
      </c>
      <c r="T946" t="s">
        <v>38</v>
      </c>
      <c r="U946" t="s">
        <v>37</v>
      </c>
      <c r="V946" t="s">
        <v>23</v>
      </c>
      <c r="W946" t="s">
        <v>30</v>
      </c>
    </row>
    <row r="947" spans="1:23" x14ac:dyDescent="0.3">
      <c r="A947">
        <v>53</v>
      </c>
      <c r="B947">
        <v>24</v>
      </c>
      <c r="C947">
        <v>3</v>
      </c>
      <c r="D947">
        <v>1</v>
      </c>
      <c r="E947">
        <v>946</v>
      </c>
      <c r="F947">
        <v>4</v>
      </c>
      <c r="G947">
        <v>133200</v>
      </c>
      <c r="H947">
        <v>11</v>
      </c>
      <c r="I947">
        <v>8</v>
      </c>
      <c r="J947">
        <v>0</v>
      </c>
      <c r="K947">
        <v>11</v>
      </c>
      <c r="L947">
        <v>2</v>
      </c>
      <c r="M947">
        <v>4</v>
      </c>
      <c r="N947">
        <v>1</v>
      </c>
      <c r="O947">
        <v>2</v>
      </c>
      <c r="P947" t="s">
        <v>24</v>
      </c>
      <c r="Q947" t="s">
        <v>33</v>
      </c>
      <c r="R947" t="s">
        <v>26</v>
      </c>
      <c r="S947" t="s">
        <v>29</v>
      </c>
      <c r="T947" t="s">
        <v>42</v>
      </c>
      <c r="U947" t="s">
        <v>37</v>
      </c>
      <c r="V947" t="s">
        <v>23</v>
      </c>
      <c r="W947" t="s">
        <v>30</v>
      </c>
    </row>
    <row r="948" spans="1:23" x14ac:dyDescent="0.3">
      <c r="A948">
        <v>48</v>
      </c>
      <c r="B948">
        <v>10</v>
      </c>
      <c r="C948">
        <v>2</v>
      </c>
      <c r="D948">
        <v>1</v>
      </c>
      <c r="E948">
        <v>947</v>
      </c>
      <c r="F948">
        <v>1</v>
      </c>
      <c r="G948">
        <v>63470</v>
      </c>
      <c r="H948">
        <v>12</v>
      </c>
      <c r="I948">
        <v>8</v>
      </c>
      <c r="J948">
        <v>1</v>
      </c>
      <c r="K948">
        <v>19</v>
      </c>
      <c r="L948">
        <v>3</v>
      </c>
      <c r="M948">
        <v>9</v>
      </c>
      <c r="N948">
        <v>7</v>
      </c>
      <c r="O948">
        <v>7</v>
      </c>
      <c r="P948" t="s">
        <v>32</v>
      </c>
      <c r="Q948" t="s">
        <v>25</v>
      </c>
      <c r="R948" t="s">
        <v>48</v>
      </c>
      <c r="S948" t="s">
        <v>29</v>
      </c>
      <c r="T948" t="s">
        <v>28</v>
      </c>
      <c r="U948" t="s">
        <v>37</v>
      </c>
      <c r="V948" t="s">
        <v>31</v>
      </c>
      <c r="W948" t="s">
        <v>30</v>
      </c>
    </row>
    <row r="949" spans="1:23" x14ac:dyDescent="0.3">
      <c r="A949">
        <v>32</v>
      </c>
      <c r="B949">
        <v>1</v>
      </c>
      <c r="C949">
        <v>3</v>
      </c>
      <c r="D949">
        <v>1</v>
      </c>
      <c r="E949">
        <v>948</v>
      </c>
      <c r="F949">
        <v>2</v>
      </c>
      <c r="G949">
        <v>27430</v>
      </c>
      <c r="H949">
        <v>19</v>
      </c>
      <c r="I949">
        <v>8</v>
      </c>
      <c r="J949">
        <v>1</v>
      </c>
      <c r="K949">
        <v>1</v>
      </c>
      <c r="L949">
        <v>2</v>
      </c>
      <c r="M949">
        <v>1</v>
      </c>
      <c r="N949">
        <v>0</v>
      </c>
      <c r="O949">
        <v>0</v>
      </c>
      <c r="P949" t="s">
        <v>24</v>
      </c>
      <c r="Q949" t="s">
        <v>25</v>
      </c>
      <c r="R949" t="s">
        <v>26</v>
      </c>
      <c r="S949" t="s">
        <v>35</v>
      </c>
      <c r="T949" t="s">
        <v>34</v>
      </c>
      <c r="U949" t="s">
        <v>37</v>
      </c>
      <c r="V949" t="s">
        <v>31</v>
      </c>
      <c r="W949" t="s">
        <v>30</v>
      </c>
    </row>
    <row r="950" spans="1:23" x14ac:dyDescent="0.3">
      <c r="A950">
        <v>26</v>
      </c>
      <c r="B950">
        <v>18</v>
      </c>
      <c r="C950">
        <v>2</v>
      </c>
      <c r="D950">
        <v>1</v>
      </c>
      <c r="E950">
        <v>949</v>
      </c>
      <c r="F950">
        <v>1</v>
      </c>
      <c r="G950">
        <v>108800</v>
      </c>
      <c r="H950">
        <v>23</v>
      </c>
      <c r="I950">
        <v>8</v>
      </c>
      <c r="J950">
        <v>1</v>
      </c>
      <c r="K950">
        <v>7</v>
      </c>
      <c r="L950">
        <v>5</v>
      </c>
      <c r="M950">
        <v>7</v>
      </c>
      <c r="N950">
        <v>5</v>
      </c>
      <c r="O950">
        <v>7</v>
      </c>
      <c r="P950" t="s">
        <v>39</v>
      </c>
      <c r="Q950" t="s">
        <v>33</v>
      </c>
      <c r="R950" t="s">
        <v>41</v>
      </c>
      <c r="S950" t="s">
        <v>35</v>
      </c>
      <c r="T950" t="s">
        <v>40</v>
      </c>
      <c r="U950" t="s">
        <v>37</v>
      </c>
      <c r="V950" t="s">
        <v>23</v>
      </c>
      <c r="W950" t="s">
        <v>30</v>
      </c>
    </row>
    <row r="951" spans="1:23" x14ac:dyDescent="0.3">
      <c r="A951">
        <v>55</v>
      </c>
      <c r="B951">
        <v>23</v>
      </c>
      <c r="C951">
        <v>1</v>
      </c>
      <c r="D951">
        <v>1</v>
      </c>
      <c r="E951">
        <v>950</v>
      </c>
      <c r="F951">
        <v>5</v>
      </c>
      <c r="G951">
        <v>23420</v>
      </c>
      <c r="H951">
        <v>11</v>
      </c>
      <c r="I951">
        <v>8</v>
      </c>
      <c r="J951">
        <v>2</v>
      </c>
      <c r="K951">
        <v>8</v>
      </c>
      <c r="L951">
        <v>2</v>
      </c>
      <c r="M951">
        <v>4</v>
      </c>
      <c r="N951">
        <v>1</v>
      </c>
      <c r="O951">
        <v>2</v>
      </c>
      <c r="P951" t="s">
        <v>24</v>
      </c>
      <c r="Q951" t="s">
        <v>33</v>
      </c>
      <c r="R951" t="s">
        <v>26</v>
      </c>
      <c r="S951" t="s">
        <v>44</v>
      </c>
      <c r="T951" t="s">
        <v>43</v>
      </c>
      <c r="U951" t="s">
        <v>37</v>
      </c>
      <c r="V951" t="s">
        <v>23</v>
      </c>
      <c r="W951" t="s">
        <v>30</v>
      </c>
    </row>
    <row r="952" spans="1:23" x14ac:dyDescent="0.3">
      <c r="A952">
        <v>34</v>
      </c>
      <c r="B952">
        <v>28</v>
      </c>
      <c r="C952">
        <v>3</v>
      </c>
      <c r="D952">
        <v>1</v>
      </c>
      <c r="E952">
        <v>951</v>
      </c>
      <c r="F952">
        <v>2</v>
      </c>
      <c r="G952">
        <v>176500</v>
      </c>
      <c r="H952">
        <v>19</v>
      </c>
      <c r="I952">
        <v>8</v>
      </c>
      <c r="J952">
        <v>1</v>
      </c>
      <c r="K952">
        <v>15</v>
      </c>
      <c r="L952">
        <v>6</v>
      </c>
      <c r="M952">
        <v>15</v>
      </c>
      <c r="N952">
        <v>4</v>
      </c>
      <c r="O952">
        <v>13</v>
      </c>
      <c r="P952" t="s">
        <v>24</v>
      </c>
      <c r="Q952" t="s">
        <v>25</v>
      </c>
      <c r="R952" t="s">
        <v>26</v>
      </c>
      <c r="S952" t="s">
        <v>29</v>
      </c>
      <c r="T952" t="s">
        <v>34</v>
      </c>
      <c r="U952" t="s">
        <v>27</v>
      </c>
      <c r="V952" t="s">
        <v>23</v>
      </c>
      <c r="W952" t="s">
        <v>30</v>
      </c>
    </row>
    <row r="953" spans="1:23" x14ac:dyDescent="0.3">
      <c r="A953">
        <v>60</v>
      </c>
      <c r="B953">
        <v>17</v>
      </c>
      <c r="C953">
        <v>4</v>
      </c>
      <c r="D953">
        <v>1</v>
      </c>
      <c r="E953">
        <v>952</v>
      </c>
      <c r="F953">
        <v>1</v>
      </c>
      <c r="G953">
        <v>40250</v>
      </c>
      <c r="H953">
        <v>13</v>
      </c>
      <c r="I953">
        <v>8</v>
      </c>
      <c r="J953">
        <v>1</v>
      </c>
      <c r="K953">
        <v>19</v>
      </c>
      <c r="L953">
        <v>5</v>
      </c>
      <c r="M953">
        <v>1</v>
      </c>
      <c r="N953">
        <v>0</v>
      </c>
      <c r="O953">
        <v>0</v>
      </c>
      <c r="P953" t="s">
        <v>24</v>
      </c>
      <c r="Q953" t="s">
        <v>25</v>
      </c>
      <c r="R953" t="s">
        <v>41</v>
      </c>
      <c r="S953" t="s">
        <v>44</v>
      </c>
      <c r="T953" t="s">
        <v>47</v>
      </c>
      <c r="U953" t="s">
        <v>37</v>
      </c>
      <c r="V953" t="s">
        <v>23</v>
      </c>
      <c r="W953" t="s">
        <v>30</v>
      </c>
    </row>
    <row r="954" spans="1:23" x14ac:dyDescent="0.3">
      <c r="A954">
        <v>33</v>
      </c>
      <c r="B954">
        <v>3</v>
      </c>
      <c r="C954">
        <v>3</v>
      </c>
      <c r="D954">
        <v>1</v>
      </c>
      <c r="E954">
        <v>953</v>
      </c>
      <c r="F954">
        <v>3</v>
      </c>
      <c r="G954">
        <v>97250</v>
      </c>
      <c r="H954">
        <v>11</v>
      </c>
      <c r="I954">
        <v>8</v>
      </c>
      <c r="J954">
        <v>0</v>
      </c>
      <c r="K954">
        <v>14</v>
      </c>
      <c r="L954">
        <v>0</v>
      </c>
      <c r="M954">
        <v>14</v>
      </c>
      <c r="N954">
        <v>2</v>
      </c>
      <c r="O954">
        <v>13</v>
      </c>
      <c r="P954" t="s">
        <v>24</v>
      </c>
      <c r="Q954" t="s">
        <v>25</v>
      </c>
      <c r="R954" t="s">
        <v>26</v>
      </c>
      <c r="S954" t="s">
        <v>29</v>
      </c>
      <c r="T954" t="s">
        <v>47</v>
      </c>
      <c r="U954" t="s">
        <v>37</v>
      </c>
      <c r="V954" t="s">
        <v>23</v>
      </c>
      <c r="W954" t="s">
        <v>30</v>
      </c>
    </row>
    <row r="955" spans="1:23" x14ac:dyDescent="0.3">
      <c r="A955">
        <v>37</v>
      </c>
      <c r="B955">
        <v>13</v>
      </c>
      <c r="C955">
        <v>3</v>
      </c>
      <c r="D955">
        <v>1</v>
      </c>
      <c r="E955">
        <v>954</v>
      </c>
      <c r="F955">
        <v>1</v>
      </c>
      <c r="G955">
        <v>119040</v>
      </c>
      <c r="H955">
        <v>12</v>
      </c>
      <c r="I955">
        <v>8</v>
      </c>
      <c r="J955">
        <v>1</v>
      </c>
      <c r="K955">
        <v>6</v>
      </c>
      <c r="L955">
        <v>4</v>
      </c>
      <c r="M955">
        <v>6</v>
      </c>
      <c r="N955">
        <v>1</v>
      </c>
      <c r="O955">
        <v>3</v>
      </c>
      <c r="P955" t="s">
        <v>32</v>
      </c>
      <c r="Q955" t="s">
        <v>33</v>
      </c>
      <c r="R955" t="s">
        <v>26</v>
      </c>
      <c r="S955" t="s">
        <v>44</v>
      </c>
      <c r="T955" t="s">
        <v>43</v>
      </c>
      <c r="U955" t="s">
        <v>37</v>
      </c>
      <c r="V955" t="s">
        <v>23</v>
      </c>
      <c r="W955" t="s">
        <v>30</v>
      </c>
    </row>
    <row r="956" spans="1:23" x14ac:dyDescent="0.3">
      <c r="A956">
        <v>34</v>
      </c>
      <c r="B956">
        <v>7</v>
      </c>
      <c r="C956">
        <v>2</v>
      </c>
      <c r="D956">
        <v>1</v>
      </c>
      <c r="E956">
        <v>955</v>
      </c>
      <c r="F956">
        <v>1</v>
      </c>
      <c r="G956">
        <v>21770</v>
      </c>
      <c r="H956">
        <v>13</v>
      </c>
      <c r="I956">
        <v>8</v>
      </c>
      <c r="J956">
        <v>0</v>
      </c>
      <c r="K956">
        <v>10</v>
      </c>
      <c r="L956">
        <v>5</v>
      </c>
      <c r="M956">
        <v>10</v>
      </c>
      <c r="N956">
        <v>8</v>
      </c>
      <c r="O956">
        <v>7</v>
      </c>
      <c r="P956" t="s">
        <v>24</v>
      </c>
      <c r="Q956" t="s">
        <v>33</v>
      </c>
      <c r="R956" t="s">
        <v>26</v>
      </c>
      <c r="S956" t="s">
        <v>29</v>
      </c>
      <c r="T956" t="s">
        <v>28</v>
      </c>
      <c r="U956" t="s">
        <v>37</v>
      </c>
      <c r="V956" t="s">
        <v>23</v>
      </c>
      <c r="W956" t="s">
        <v>30</v>
      </c>
    </row>
    <row r="957" spans="1:23" x14ac:dyDescent="0.3">
      <c r="A957">
        <v>23</v>
      </c>
      <c r="B957">
        <v>12</v>
      </c>
      <c r="C957">
        <v>2</v>
      </c>
      <c r="D957">
        <v>1</v>
      </c>
      <c r="E957">
        <v>956</v>
      </c>
      <c r="F957">
        <v>2</v>
      </c>
      <c r="G957">
        <v>75250</v>
      </c>
      <c r="H957">
        <v>14</v>
      </c>
      <c r="I957">
        <v>8</v>
      </c>
      <c r="J957">
        <v>2</v>
      </c>
      <c r="K957">
        <v>3</v>
      </c>
      <c r="L957">
        <v>2</v>
      </c>
      <c r="M957">
        <v>3</v>
      </c>
      <c r="N957">
        <v>0</v>
      </c>
      <c r="O957">
        <v>2</v>
      </c>
      <c r="P957" t="s">
        <v>24</v>
      </c>
      <c r="Q957" t="s">
        <v>33</v>
      </c>
      <c r="R957" t="s">
        <v>41</v>
      </c>
      <c r="S957" t="s">
        <v>44</v>
      </c>
      <c r="T957" t="s">
        <v>34</v>
      </c>
      <c r="U957" t="s">
        <v>37</v>
      </c>
      <c r="V957" t="s">
        <v>31</v>
      </c>
      <c r="W957" t="s">
        <v>30</v>
      </c>
    </row>
    <row r="958" spans="1:23" x14ac:dyDescent="0.3">
      <c r="A958">
        <v>44</v>
      </c>
      <c r="B958">
        <v>1</v>
      </c>
      <c r="C958">
        <v>3</v>
      </c>
      <c r="D958">
        <v>1</v>
      </c>
      <c r="E958">
        <v>957</v>
      </c>
      <c r="F958">
        <v>1</v>
      </c>
      <c r="G958">
        <v>48340</v>
      </c>
      <c r="H958">
        <v>14</v>
      </c>
      <c r="I958">
        <v>8</v>
      </c>
      <c r="J958">
        <v>0</v>
      </c>
      <c r="K958">
        <v>9</v>
      </c>
      <c r="L958">
        <v>1</v>
      </c>
      <c r="M958">
        <v>8</v>
      </c>
      <c r="N958">
        <v>6</v>
      </c>
      <c r="O958">
        <v>7</v>
      </c>
      <c r="P958" t="s">
        <v>24</v>
      </c>
      <c r="Q958" t="s">
        <v>40</v>
      </c>
      <c r="R958" t="s">
        <v>26</v>
      </c>
      <c r="S958" t="s">
        <v>29</v>
      </c>
      <c r="T958" t="s">
        <v>34</v>
      </c>
      <c r="U958" t="s">
        <v>37</v>
      </c>
      <c r="V958" t="s">
        <v>23</v>
      </c>
      <c r="W958" t="s">
        <v>30</v>
      </c>
    </row>
    <row r="959" spans="1:23" x14ac:dyDescent="0.3">
      <c r="A959">
        <v>35</v>
      </c>
      <c r="B959">
        <v>13</v>
      </c>
      <c r="C959">
        <v>3</v>
      </c>
      <c r="D959">
        <v>1</v>
      </c>
      <c r="E959">
        <v>958</v>
      </c>
      <c r="F959">
        <v>3</v>
      </c>
      <c r="G959">
        <v>20420</v>
      </c>
      <c r="H959">
        <v>16</v>
      </c>
      <c r="I959">
        <v>8</v>
      </c>
      <c r="J959">
        <v>0</v>
      </c>
      <c r="K959">
        <v>6</v>
      </c>
      <c r="L959">
        <v>2</v>
      </c>
      <c r="M959">
        <v>5</v>
      </c>
      <c r="N959">
        <v>1</v>
      </c>
      <c r="O959">
        <v>4</v>
      </c>
      <c r="P959" t="s">
        <v>32</v>
      </c>
      <c r="Q959" t="s">
        <v>33</v>
      </c>
      <c r="R959" t="s">
        <v>26</v>
      </c>
      <c r="S959" t="s">
        <v>35</v>
      </c>
      <c r="T959" t="s">
        <v>38</v>
      </c>
      <c r="U959" t="s">
        <v>37</v>
      </c>
      <c r="V959" t="s">
        <v>23</v>
      </c>
      <c r="W959" t="s">
        <v>30</v>
      </c>
    </row>
    <row r="960" spans="1:23" x14ac:dyDescent="0.3">
      <c r="A960">
        <v>43</v>
      </c>
      <c r="B960">
        <v>25</v>
      </c>
      <c r="C960">
        <v>4</v>
      </c>
      <c r="D960">
        <v>1</v>
      </c>
      <c r="E960">
        <v>959</v>
      </c>
      <c r="F960">
        <v>2</v>
      </c>
      <c r="G960">
        <v>22200</v>
      </c>
      <c r="H960">
        <v>11</v>
      </c>
      <c r="I960">
        <v>8</v>
      </c>
      <c r="J960">
        <v>0</v>
      </c>
      <c r="K960">
        <v>10</v>
      </c>
      <c r="L960">
        <v>2</v>
      </c>
      <c r="M960">
        <v>10</v>
      </c>
      <c r="N960">
        <v>8</v>
      </c>
      <c r="O960">
        <v>8</v>
      </c>
      <c r="P960" t="s">
        <v>24</v>
      </c>
      <c r="Q960" t="s">
        <v>33</v>
      </c>
      <c r="R960" t="s">
        <v>26</v>
      </c>
      <c r="S960" t="s">
        <v>29</v>
      </c>
      <c r="T960" t="s">
        <v>38</v>
      </c>
      <c r="U960" t="s">
        <v>37</v>
      </c>
      <c r="V960" t="s">
        <v>23</v>
      </c>
      <c r="W960" t="s">
        <v>30</v>
      </c>
    </row>
    <row r="961" spans="1:23" x14ac:dyDescent="0.3">
      <c r="A961">
        <v>24</v>
      </c>
      <c r="B961">
        <v>6</v>
      </c>
      <c r="C961">
        <v>3</v>
      </c>
      <c r="D961">
        <v>1</v>
      </c>
      <c r="E961">
        <v>960</v>
      </c>
      <c r="F961">
        <v>3</v>
      </c>
      <c r="G961">
        <v>10520</v>
      </c>
      <c r="H961">
        <v>13</v>
      </c>
      <c r="I961">
        <v>8</v>
      </c>
      <c r="J961">
        <v>0</v>
      </c>
      <c r="K961">
        <v>5</v>
      </c>
      <c r="L961">
        <v>3</v>
      </c>
      <c r="M961">
        <v>5</v>
      </c>
      <c r="N961">
        <v>0</v>
      </c>
      <c r="O961">
        <v>4</v>
      </c>
      <c r="P961" t="s">
        <v>24</v>
      </c>
      <c r="Q961" t="s">
        <v>33</v>
      </c>
      <c r="R961" t="s">
        <v>26</v>
      </c>
      <c r="S961" t="s">
        <v>29</v>
      </c>
      <c r="T961" t="s">
        <v>38</v>
      </c>
      <c r="U961" t="s">
        <v>37</v>
      </c>
      <c r="V961" t="s">
        <v>23</v>
      </c>
      <c r="W961" t="s">
        <v>30</v>
      </c>
    </row>
    <row r="962" spans="1:23" x14ac:dyDescent="0.3">
      <c r="A962">
        <v>41</v>
      </c>
      <c r="B962">
        <v>6</v>
      </c>
      <c r="C962">
        <v>4</v>
      </c>
      <c r="D962">
        <v>1</v>
      </c>
      <c r="E962">
        <v>961</v>
      </c>
      <c r="F962">
        <v>1</v>
      </c>
      <c r="G962">
        <v>28210</v>
      </c>
      <c r="H962">
        <v>17</v>
      </c>
      <c r="I962">
        <v>8</v>
      </c>
      <c r="J962">
        <v>0</v>
      </c>
      <c r="K962">
        <v>10</v>
      </c>
      <c r="L962">
        <v>3</v>
      </c>
      <c r="M962">
        <v>10</v>
      </c>
      <c r="N962">
        <v>8</v>
      </c>
      <c r="O962">
        <v>7</v>
      </c>
      <c r="P962" t="s">
        <v>24</v>
      </c>
      <c r="Q962" t="s">
        <v>25</v>
      </c>
      <c r="R962" t="s">
        <v>48</v>
      </c>
      <c r="S962" t="s">
        <v>35</v>
      </c>
      <c r="T962" t="s">
        <v>34</v>
      </c>
      <c r="U962" t="s">
        <v>37</v>
      </c>
      <c r="V962" t="s">
        <v>23</v>
      </c>
      <c r="W962" t="s">
        <v>30</v>
      </c>
    </row>
    <row r="963" spans="1:23" x14ac:dyDescent="0.3">
      <c r="A963">
        <v>29</v>
      </c>
      <c r="B963">
        <v>2</v>
      </c>
      <c r="C963">
        <v>2</v>
      </c>
      <c r="D963">
        <v>1</v>
      </c>
      <c r="E963">
        <v>962</v>
      </c>
      <c r="F963">
        <v>2</v>
      </c>
      <c r="G963">
        <v>192370</v>
      </c>
      <c r="H963">
        <v>11</v>
      </c>
      <c r="I963">
        <v>8</v>
      </c>
      <c r="J963">
        <v>1</v>
      </c>
      <c r="K963">
        <v>9</v>
      </c>
      <c r="L963">
        <v>2</v>
      </c>
      <c r="M963">
        <v>5</v>
      </c>
      <c r="N963">
        <v>1</v>
      </c>
      <c r="O963">
        <v>2</v>
      </c>
      <c r="P963" t="s">
        <v>24</v>
      </c>
      <c r="Q963" t="s">
        <v>33</v>
      </c>
      <c r="R963" t="s">
        <v>26</v>
      </c>
      <c r="S963" t="s">
        <v>29</v>
      </c>
      <c r="T963" t="s">
        <v>34</v>
      </c>
      <c r="U963" t="s">
        <v>37</v>
      </c>
      <c r="V963" t="s">
        <v>23</v>
      </c>
      <c r="W963" t="s">
        <v>30</v>
      </c>
    </row>
    <row r="964" spans="1:23" x14ac:dyDescent="0.3">
      <c r="A964">
        <v>36</v>
      </c>
      <c r="B964">
        <v>1</v>
      </c>
      <c r="C964">
        <v>4</v>
      </c>
      <c r="D964">
        <v>1</v>
      </c>
      <c r="E964">
        <v>963</v>
      </c>
      <c r="F964">
        <v>3</v>
      </c>
      <c r="G964">
        <v>41070</v>
      </c>
      <c r="H964">
        <v>11</v>
      </c>
      <c r="I964">
        <v>8</v>
      </c>
      <c r="J964">
        <v>1</v>
      </c>
      <c r="K964">
        <v>17</v>
      </c>
      <c r="L964">
        <v>2</v>
      </c>
      <c r="M964">
        <v>13</v>
      </c>
      <c r="N964">
        <v>6</v>
      </c>
      <c r="O964">
        <v>7</v>
      </c>
      <c r="P964" t="s">
        <v>24</v>
      </c>
      <c r="Q964" t="s">
        <v>40</v>
      </c>
      <c r="R964" t="s">
        <v>26</v>
      </c>
      <c r="S964" t="s">
        <v>35</v>
      </c>
      <c r="T964" t="s">
        <v>34</v>
      </c>
      <c r="U964" t="s">
        <v>27</v>
      </c>
      <c r="V964" t="s">
        <v>23</v>
      </c>
      <c r="W964" t="s">
        <v>30</v>
      </c>
    </row>
    <row r="965" spans="1:23" x14ac:dyDescent="0.3">
      <c r="A965">
        <v>45</v>
      </c>
      <c r="B965">
        <v>2</v>
      </c>
      <c r="C965">
        <v>3</v>
      </c>
      <c r="D965">
        <v>1</v>
      </c>
      <c r="E965">
        <v>964</v>
      </c>
      <c r="F965">
        <v>2</v>
      </c>
      <c r="G965">
        <v>83960</v>
      </c>
      <c r="H965">
        <v>15</v>
      </c>
      <c r="I965">
        <v>8</v>
      </c>
      <c r="J965">
        <v>2</v>
      </c>
      <c r="K965">
        <v>25</v>
      </c>
      <c r="L965">
        <v>3</v>
      </c>
      <c r="M965">
        <v>23</v>
      </c>
      <c r="N965">
        <v>14</v>
      </c>
      <c r="O965">
        <v>4</v>
      </c>
      <c r="P965" t="s">
        <v>39</v>
      </c>
      <c r="Q965" t="s">
        <v>25</v>
      </c>
      <c r="R965" t="s">
        <v>26</v>
      </c>
      <c r="S965" t="s">
        <v>29</v>
      </c>
      <c r="T965" t="s">
        <v>45</v>
      </c>
      <c r="U965" t="s">
        <v>27</v>
      </c>
      <c r="V965" t="s">
        <v>23</v>
      </c>
      <c r="W965" t="s">
        <v>30</v>
      </c>
    </row>
    <row r="966" spans="1:23" x14ac:dyDescent="0.3">
      <c r="A966">
        <v>24</v>
      </c>
      <c r="B966">
        <v>6</v>
      </c>
      <c r="C966">
        <v>2</v>
      </c>
      <c r="D966">
        <v>1</v>
      </c>
      <c r="E966">
        <v>965</v>
      </c>
      <c r="F966">
        <v>2</v>
      </c>
      <c r="G966">
        <v>20070</v>
      </c>
      <c r="H966">
        <v>12</v>
      </c>
      <c r="I966">
        <v>8</v>
      </c>
      <c r="J966">
        <v>0</v>
      </c>
      <c r="K966">
        <v>1</v>
      </c>
      <c r="L966">
        <v>2</v>
      </c>
      <c r="M966">
        <v>1</v>
      </c>
      <c r="N966">
        <v>0</v>
      </c>
      <c r="O966">
        <v>0</v>
      </c>
      <c r="P966" t="s">
        <v>24</v>
      </c>
      <c r="Q966" t="s">
        <v>25</v>
      </c>
      <c r="R966" t="s">
        <v>41</v>
      </c>
      <c r="S966" t="s">
        <v>29</v>
      </c>
      <c r="T966" t="s">
        <v>47</v>
      </c>
      <c r="U966" t="s">
        <v>27</v>
      </c>
      <c r="V966" t="s">
        <v>31</v>
      </c>
      <c r="W966" t="s">
        <v>30</v>
      </c>
    </row>
    <row r="967" spans="1:23" x14ac:dyDescent="0.3">
      <c r="A967">
        <v>47</v>
      </c>
      <c r="B967">
        <v>1</v>
      </c>
      <c r="C967">
        <v>3</v>
      </c>
      <c r="D967">
        <v>1</v>
      </c>
      <c r="E967">
        <v>966</v>
      </c>
      <c r="F967">
        <v>2</v>
      </c>
      <c r="G967">
        <v>196270</v>
      </c>
      <c r="H967">
        <v>11</v>
      </c>
      <c r="I967">
        <v>8</v>
      </c>
      <c r="J967">
        <v>2</v>
      </c>
      <c r="K967">
        <v>25</v>
      </c>
      <c r="L967">
        <v>1</v>
      </c>
      <c r="M967">
        <v>23</v>
      </c>
      <c r="N967">
        <v>14</v>
      </c>
      <c r="O967">
        <v>10</v>
      </c>
      <c r="P967" t="s">
        <v>32</v>
      </c>
      <c r="Q967" t="s">
        <v>33</v>
      </c>
      <c r="R967" t="s">
        <v>41</v>
      </c>
      <c r="S967" t="s">
        <v>29</v>
      </c>
      <c r="T967" t="s">
        <v>38</v>
      </c>
      <c r="U967" t="s">
        <v>27</v>
      </c>
      <c r="V967" t="s">
        <v>31</v>
      </c>
      <c r="W967" t="s">
        <v>30</v>
      </c>
    </row>
    <row r="968" spans="1:23" x14ac:dyDescent="0.3">
      <c r="A968">
        <v>26</v>
      </c>
      <c r="B968">
        <v>9</v>
      </c>
      <c r="C968">
        <v>1</v>
      </c>
      <c r="D968">
        <v>1</v>
      </c>
      <c r="E968">
        <v>967</v>
      </c>
      <c r="F968">
        <v>1</v>
      </c>
      <c r="G968">
        <v>106860</v>
      </c>
      <c r="H968">
        <v>14</v>
      </c>
      <c r="I968">
        <v>8</v>
      </c>
      <c r="J968">
        <v>1</v>
      </c>
      <c r="K968">
        <v>3</v>
      </c>
      <c r="L968">
        <v>2</v>
      </c>
      <c r="M968">
        <v>3</v>
      </c>
      <c r="N968">
        <v>0</v>
      </c>
      <c r="O968">
        <v>2</v>
      </c>
      <c r="P968" t="s">
        <v>24</v>
      </c>
      <c r="Q968" t="s">
        <v>33</v>
      </c>
      <c r="R968" t="s">
        <v>41</v>
      </c>
      <c r="S968" t="s">
        <v>29</v>
      </c>
      <c r="T968" t="s">
        <v>38</v>
      </c>
      <c r="U968" t="s">
        <v>37</v>
      </c>
      <c r="V968" t="s">
        <v>23</v>
      </c>
      <c r="W968" t="s">
        <v>30</v>
      </c>
    </row>
    <row r="969" spans="1:23" x14ac:dyDescent="0.3">
      <c r="A969">
        <v>45</v>
      </c>
      <c r="B969">
        <v>1</v>
      </c>
      <c r="C969">
        <v>4</v>
      </c>
      <c r="D969">
        <v>1</v>
      </c>
      <c r="E969">
        <v>968</v>
      </c>
      <c r="F969">
        <v>1</v>
      </c>
      <c r="G969">
        <v>29420</v>
      </c>
      <c r="H969">
        <v>22</v>
      </c>
      <c r="I969">
        <v>8</v>
      </c>
      <c r="J969">
        <v>1</v>
      </c>
      <c r="K969">
        <v>21</v>
      </c>
      <c r="L969">
        <v>4</v>
      </c>
      <c r="M969">
        <v>21</v>
      </c>
      <c r="N969">
        <v>8</v>
      </c>
      <c r="O969">
        <v>6</v>
      </c>
      <c r="P969" t="s">
        <v>24</v>
      </c>
      <c r="Q969" t="s">
        <v>33</v>
      </c>
      <c r="R969" t="s">
        <v>26</v>
      </c>
      <c r="S969" t="s">
        <v>35</v>
      </c>
      <c r="T969" t="s">
        <v>42</v>
      </c>
      <c r="U969" t="s">
        <v>37</v>
      </c>
      <c r="V969" t="s">
        <v>23</v>
      </c>
      <c r="W969" t="s">
        <v>30</v>
      </c>
    </row>
    <row r="970" spans="1:23" x14ac:dyDescent="0.3">
      <c r="A970">
        <v>32</v>
      </c>
      <c r="B970">
        <v>1</v>
      </c>
      <c r="C970">
        <v>1</v>
      </c>
      <c r="D970">
        <v>1</v>
      </c>
      <c r="E970">
        <v>969</v>
      </c>
      <c r="F970">
        <v>2</v>
      </c>
      <c r="G970">
        <v>88580</v>
      </c>
      <c r="H970">
        <v>16</v>
      </c>
      <c r="I970">
        <v>8</v>
      </c>
      <c r="J970">
        <v>1</v>
      </c>
      <c r="K970">
        <v>10</v>
      </c>
      <c r="L970">
        <v>2</v>
      </c>
      <c r="M970">
        <v>5</v>
      </c>
      <c r="N970">
        <v>1</v>
      </c>
      <c r="O970">
        <v>3</v>
      </c>
      <c r="P970" t="s">
        <v>32</v>
      </c>
      <c r="Q970" t="s">
        <v>25</v>
      </c>
      <c r="R970" t="s">
        <v>48</v>
      </c>
      <c r="S970" t="s">
        <v>29</v>
      </c>
      <c r="T970" t="s">
        <v>43</v>
      </c>
      <c r="U970" t="s">
        <v>37</v>
      </c>
      <c r="V970" t="s">
        <v>23</v>
      </c>
      <c r="W970" t="s">
        <v>30</v>
      </c>
    </row>
    <row r="971" spans="1:23" x14ac:dyDescent="0.3">
      <c r="A971">
        <v>31</v>
      </c>
      <c r="B971">
        <v>14</v>
      </c>
      <c r="C971">
        <v>2</v>
      </c>
      <c r="D971">
        <v>1</v>
      </c>
      <c r="E971">
        <v>970</v>
      </c>
      <c r="F971">
        <v>1</v>
      </c>
      <c r="G971">
        <v>167560</v>
      </c>
      <c r="H971">
        <v>11</v>
      </c>
      <c r="I971">
        <v>8</v>
      </c>
      <c r="J971">
        <v>2</v>
      </c>
      <c r="K971">
        <v>6</v>
      </c>
      <c r="L971">
        <v>5</v>
      </c>
      <c r="M971">
        <v>5</v>
      </c>
      <c r="N971">
        <v>0</v>
      </c>
      <c r="O971">
        <v>3</v>
      </c>
      <c r="P971" t="s">
        <v>24</v>
      </c>
      <c r="Q971" t="s">
        <v>33</v>
      </c>
      <c r="R971" t="s">
        <v>26</v>
      </c>
      <c r="S971" t="s">
        <v>29</v>
      </c>
      <c r="T971" t="s">
        <v>38</v>
      </c>
      <c r="U971" t="s">
        <v>37</v>
      </c>
      <c r="V971" t="s">
        <v>23</v>
      </c>
      <c r="W971" t="s">
        <v>30</v>
      </c>
    </row>
    <row r="972" spans="1:23" x14ac:dyDescent="0.3">
      <c r="A972">
        <v>41</v>
      </c>
      <c r="B972">
        <v>2</v>
      </c>
      <c r="C972">
        <v>2</v>
      </c>
      <c r="D972">
        <v>1</v>
      </c>
      <c r="E972">
        <v>971</v>
      </c>
      <c r="F972">
        <v>2</v>
      </c>
      <c r="G972">
        <v>107980</v>
      </c>
      <c r="H972">
        <v>14</v>
      </c>
      <c r="I972">
        <v>8</v>
      </c>
      <c r="J972">
        <v>2</v>
      </c>
      <c r="K972">
        <v>10</v>
      </c>
      <c r="L972">
        <v>5</v>
      </c>
      <c r="M972">
        <v>3</v>
      </c>
      <c r="N972">
        <v>1</v>
      </c>
      <c r="O972">
        <v>2</v>
      </c>
      <c r="P972" t="s">
        <v>39</v>
      </c>
      <c r="Q972" t="s">
        <v>25</v>
      </c>
      <c r="R972" t="s">
        <v>41</v>
      </c>
      <c r="S972" t="s">
        <v>29</v>
      </c>
      <c r="T972" t="s">
        <v>34</v>
      </c>
      <c r="U972" t="s">
        <v>37</v>
      </c>
      <c r="V972" t="s">
        <v>23</v>
      </c>
      <c r="W972" t="s">
        <v>30</v>
      </c>
    </row>
    <row r="973" spans="1:23" x14ac:dyDescent="0.3">
      <c r="A973">
        <v>40</v>
      </c>
      <c r="B973">
        <v>22</v>
      </c>
      <c r="C973">
        <v>2</v>
      </c>
      <c r="D973">
        <v>1</v>
      </c>
      <c r="E973">
        <v>972</v>
      </c>
      <c r="F973">
        <v>1</v>
      </c>
      <c r="G973">
        <v>23230</v>
      </c>
      <c r="H973">
        <v>16</v>
      </c>
      <c r="I973">
        <v>8</v>
      </c>
      <c r="J973">
        <v>1</v>
      </c>
      <c r="K973">
        <v>18</v>
      </c>
      <c r="L973">
        <v>2</v>
      </c>
      <c r="M973">
        <v>1</v>
      </c>
      <c r="N973">
        <v>0</v>
      </c>
      <c r="O973">
        <v>0</v>
      </c>
      <c r="P973" t="s">
        <v>24</v>
      </c>
      <c r="Q973" t="s">
        <v>33</v>
      </c>
      <c r="R973" t="s">
        <v>49</v>
      </c>
      <c r="S973" t="s">
        <v>29</v>
      </c>
      <c r="T973" t="s">
        <v>28</v>
      </c>
      <c r="U973" t="s">
        <v>37</v>
      </c>
      <c r="V973" t="s">
        <v>23</v>
      </c>
      <c r="W973" t="s">
        <v>30</v>
      </c>
    </row>
    <row r="974" spans="1:23" x14ac:dyDescent="0.3">
      <c r="A974">
        <v>24</v>
      </c>
      <c r="B974">
        <v>3</v>
      </c>
      <c r="C974">
        <v>3</v>
      </c>
      <c r="D974">
        <v>1</v>
      </c>
      <c r="E974">
        <v>973</v>
      </c>
      <c r="F974">
        <v>1</v>
      </c>
      <c r="G974">
        <v>14160</v>
      </c>
      <c r="H974">
        <v>15</v>
      </c>
      <c r="I974">
        <v>8</v>
      </c>
      <c r="J974">
        <v>1</v>
      </c>
      <c r="K974">
        <v>6</v>
      </c>
      <c r="L974">
        <v>3</v>
      </c>
      <c r="M974">
        <v>6</v>
      </c>
      <c r="N974">
        <v>1</v>
      </c>
      <c r="O974">
        <v>2</v>
      </c>
      <c r="P974" t="s">
        <v>24</v>
      </c>
      <c r="Q974" t="s">
        <v>33</v>
      </c>
      <c r="R974" t="s">
        <v>26</v>
      </c>
      <c r="S974" t="s">
        <v>44</v>
      </c>
      <c r="T974" t="s">
        <v>34</v>
      </c>
      <c r="U974" t="s">
        <v>27</v>
      </c>
      <c r="V974" t="s">
        <v>23</v>
      </c>
      <c r="W974" t="s">
        <v>30</v>
      </c>
    </row>
    <row r="975" spans="1:23" x14ac:dyDescent="0.3">
      <c r="A975">
        <v>46</v>
      </c>
      <c r="B975">
        <v>6</v>
      </c>
      <c r="C975">
        <v>3</v>
      </c>
      <c r="D975">
        <v>1</v>
      </c>
      <c r="E975">
        <v>974</v>
      </c>
      <c r="F975">
        <v>4</v>
      </c>
      <c r="G975">
        <v>46150</v>
      </c>
      <c r="H975">
        <v>12</v>
      </c>
      <c r="I975">
        <v>8</v>
      </c>
      <c r="J975">
        <v>0</v>
      </c>
      <c r="K975">
        <v>19</v>
      </c>
      <c r="L975">
        <v>3</v>
      </c>
      <c r="M975">
        <v>10</v>
      </c>
      <c r="N975">
        <v>0</v>
      </c>
      <c r="O975">
        <v>9</v>
      </c>
      <c r="P975" t="s">
        <v>24</v>
      </c>
      <c r="Q975" t="s">
        <v>33</v>
      </c>
      <c r="R975" t="s">
        <v>41</v>
      </c>
      <c r="S975" t="s">
        <v>35</v>
      </c>
      <c r="T975" t="s">
        <v>38</v>
      </c>
      <c r="U975" t="s">
        <v>37</v>
      </c>
      <c r="V975" t="s">
        <v>23</v>
      </c>
      <c r="W975" t="s">
        <v>30</v>
      </c>
    </row>
    <row r="976" spans="1:23" x14ac:dyDescent="0.3">
      <c r="A976">
        <v>35</v>
      </c>
      <c r="B976">
        <v>8</v>
      </c>
      <c r="C976">
        <v>4</v>
      </c>
      <c r="D976">
        <v>1</v>
      </c>
      <c r="E976">
        <v>975</v>
      </c>
      <c r="F976">
        <v>1</v>
      </c>
      <c r="G976">
        <v>24610</v>
      </c>
      <c r="H976">
        <v>20</v>
      </c>
      <c r="I976">
        <v>8</v>
      </c>
      <c r="J976">
        <v>1</v>
      </c>
      <c r="K976">
        <v>17</v>
      </c>
      <c r="L976">
        <v>4</v>
      </c>
      <c r="M976">
        <v>7</v>
      </c>
      <c r="N976">
        <v>0</v>
      </c>
      <c r="O976">
        <v>7</v>
      </c>
      <c r="P976" t="s">
        <v>24</v>
      </c>
      <c r="Q976" t="s">
        <v>25</v>
      </c>
      <c r="R976" t="s">
        <v>26</v>
      </c>
      <c r="S976" t="s">
        <v>29</v>
      </c>
      <c r="T976" t="s">
        <v>43</v>
      </c>
      <c r="U976" t="s">
        <v>37</v>
      </c>
      <c r="V976" t="s">
        <v>23</v>
      </c>
      <c r="W976" t="s">
        <v>30</v>
      </c>
    </row>
    <row r="977" spans="1:23" x14ac:dyDescent="0.3">
      <c r="A977">
        <v>30</v>
      </c>
      <c r="B977">
        <v>9</v>
      </c>
      <c r="C977">
        <v>4</v>
      </c>
      <c r="D977">
        <v>1</v>
      </c>
      <c r="E977">
        <v>976</v>
      </c>
      <c r="F977">
        <v>1</v>
      </c>
      <c r="G977">
        <v>87220</v>
      </c>
      <c r="H977">
        <v>17</v>
      </c>
      <c r="I977">
        <v>8</v>
      </c>
      <c r="J977">
        <v>1</v>
      </c>
      <c r="K977">
        <v>10</v>
      </c>
      <c r="L977">
        <v>3</v>
      </c>
      <c r="M977">
        <v>10</v>
      </c>
      <c r="N977">
        <v>0</v>
      </c>
      <c r="O977">
        <v>8</v>
      </c>
      <c r="P977" t="s">
        <v>24</v>
      </c>
      <c r="Q977" t="s">
        <v>25</v>
      </c>
      <c r="R977" t="s">
        <v>48</v>
      </c>
      <c r="S977" t="s">
        <v>29</v>
      </c>
      <c r="T977" t="s">
        <v>43</v>
      </c>
      <c r="U977" t="s">
        <v>37</v>
      </c>
      <c r="V977" t="s">
        <v>23</v>
      </c>
      <c r="W977" t="s">
        <v>30</v>
      </c>
    </row>
    <row r="978" spans="1:23" x14ac:dyDescent="0.3">
      <c r="A978">
        <v>47</v>
      </c>
      <c r="B978">
        <v>3</v>
      </c>
      <c r="C978">
        <v>2</v>
      </c>
      <c r="D978">
        <v>1</v>
      </c>
      <c r="E978">
        <v>977</v>
      </c>
      <c r="F978">
        <v>2</v>
      </c>
      <c r="G978">
        <v>39550</v>
      </c>
      <c r="H978">
        <v>12</v>
      </c>
      <c r="I978">
        <v>8</v>
      </c>
      <c r="J978">
        <v>1</v>
      </c>
      <c r="K978">
        <v>4</v>
      </c>
      <c r="L978">
        <v>5</v>
      </c>
      <c r="M978">
        <v>1</v>
      </c>
      <c r="N978">
        <v>0</v>
      </c>
      <c r="O978">
        <v>0</v>
      </c>
      <c r="P978" t="s">
        <v>39</v>
      </c>
      <c r="Q978" t="s">
        <v>33</v>
      </c>
      <c r="R978" t="s">
        <v>26</v>
      </c>
      <c r="S978" t="s">
        <v>29</v>
      </c>
      <c r="T978" t="s">
        <v>38</v>
      </c>
      <c r="U978" t="s">
        <v>27</v>
      </c>
      <c r="V978" t="s">
        <v>23</v>
      </c>
      <c r="W978" t="s">
        <v>30</v>
      </c>
    </row>
    <row r="979" spans="1:23" x14ac:dyDescent="0.3">
      <c r="A979">
        <v>46</v>
      </c>
      <c r="B979">
        <v>1</v>
      </c>
      <c r="C979">
        <v>4</v>
      </c>
      <c r="D979">
        <v>1</v>
      </c>
      <c r="E979">
        <v>978</v>
      </c>
      <c r="F979">
        <v>3</v>
      </c>
      <c r="G979">
        <v>99570</v>
      </c>
      <c r="H979">
        <v>20</v>
      </c>
      <c r="I979">
        <v>8</v>
      </c>
      <c r="J979">
        <v>0</v>
      </c>
      <c r="K979">
        <v>13</v>
      </c>
      <c r="L979">
        <v>1</v>
      </c>
      <c r="M979">
        <v>10</v>
      </c>
      <c r="N979">
        <v>0</v>
      </c>
      <c r="O979">
        <v>3</v>
      </c>
      <c r="P979" t="s">
        <v>24</v>
      </c>
      <c r="Q979" t="s">
        <v>33</v>
      </c>
      <c r="R979" t="s">
        <v>49</v>
      </c>
      <c r="S979" t="s">
        <v>44</v>
      </c>
      <c r="T979" t="s">
        <v>38</v>
      </c>
      <c r="U979" t="s">
        <v>27</v>
      </c>
      <c r="V979" t="s">
        <v>23</v>
      </c>
      <c r="W979" t="s">
        <v>30</v>
      </c>
    </row>
    <row r="980" spans="1:23" x14ac:dyDescent="0.3">
      <c r="A980">
        <v>36</v>
      </c>
      <c r="B980">
        <v>1</v>
      </c>
      <c r="C980">
        <v>3</v>
      </c>
      <c r="D980">
        <v>1</v>
      </c>
      <c r="E980">
        <v>979</v>
      </c>
      <c r="F980">
        <v>2</v>
      </c>
      <c r="G980">
        <v>33760</v>
      </c>
      <c r="H980">
        <v>20</v>
      </c>
      <c r="I980">
        <v>8</v>
      </c>
      <c r="J980">
        <v>0</v>
      </c>
      <c r="K980">
        <v>16</v>
      </c>
      <c r="L980">
        <v>3</v>
      </c>
      <c r="M980">
        <v>2</v>
      </c>
      <c r="N980">
        <v>2</v>
      </c>
      <c r="O980">
        <v>2</v>
      </c>
      <c r="P980" t="s">
        <v>24</v>
      </c>
      <c r="Q980" t="s">
        <v>33</v>
      </c>
      <c r="R980" t="s">
        <v>41</v>
      </c>
      <c r="S980" t="s">
        <v>44</v>
      </c>
      <c r="T980" t="s">
        <v>45</v>
      </c>
      <c r="U980" t="s">
        <v>37</v>
      </c>
      <c r="V980" t="s">
        <v>31</v>
      </c>
      <c r="W980" t="s">
        <v>30</v>
      </c>
    </row>
    <row r="981" spans="1:23" x14ac:dyDescent="0.3">
      <c r="A981">
        <v>32</v>
      </c>
      <c r="B981">
        <v>26</v>
      </c>
      <c r="C981">
        <v>3</v>
      </c>
      <c r="D981">
        <v>1</v>
      </c>
      <c r="E981">
        <v>980</v>
      </c>
      <c r="F981">
        <v>2</v>
      </c>
      <c r="G981">
        <v>88230</v>
      </c>
      <c r="H981">
        <v>13</v>
      </c>
      <c r="I981">
        <v>8</v>
      </c>
      <c r="J981">
        <v>2</v>
      </c>
      <c r="K981">
        <v>10</v>
      </c>
      <c r="L981">
        <v>3</v>
      </c>
      <c r="M981">
        <v>0</v>
      </c>
      <c r="N981">
        <v>0</v>
      </c>
      <c r="O981">
        <v>0</v>
      </c>
      <c r="P981" t="s">
        <v>24</v>
      </c>
      <c r="Q981" t="s">
        <v>33</v>
      </c>
      <c r="R981" t="s">
        <v>41</v>
      </c>
      <c r="S981" t="s">
        <v>35</v>
      </c>
      <c r="T981" t="s">
        <v>42</v>
      </c>
      <c r="U981" t="s">
        <v>27</v>
      </c>
      <c r="V981" t="s">
        <v>31</v>
      </c>
      <c r="W981" t="s">
        <v>30</v>
      </c>
    </row>
    <row r="982" spans="1:23" x14ac:dyDescent="0.3">
      <c r="A982">
        <v>23</v>
      </c>
      <c r="B982">
        <v>6</v>
      </c>
      <c r="C982">
        <v>4</v>
      </c>
      <c r="D982">
        <v>1</v>
      </c>
      <c r="E982">
        <v>981</v>
      </c>
      <c r="F982">
        <v>3</v>
      </c>
      <c r="G982">
        <v>103220</v>
      </c>
      <c r="H982">
        <v>14</v>
      </c>
      <c r="I982">
        <v>8</v>
      </c>
      <c r="J982">
        <v>2</v>
      </c>
      <c r="K982">
        <v>3</v>
      </c>
      <c r="L982">
        <v>2</v>
      </c>
      <c r="M982">
        <v>3</v>
      </c>
      <c r="N982">
        <v>1</v>
      </c>
      <c r="O982">
        <v>2</v>
      </c>
      <c r="P982" t="s">
        <v>24</v>
      </c>
      <c r="Q982" t="s">
        <v>25</v>
      </c>
      <c r="R982" t="s">
        <v>26</v>
      </c>
      <c r="S982" t="s">
        <v>35</v>
      </c>
      <c r="T982" t="s">
        <v>45</v>
      </c>
      <c r="U982" t="s">
        <v>37</v>
      </c>
      <c r="V982" t="s">
        <v>23</v>
      </c>
      <c r="W982" t="s">
        <v>30</v>
      </c>
    </row>
    <row r="983" spans="1:23" x14ac:dyDescent="0.3">
      <c r="A983">
        <v>31</v>
      </c>
      <c r="B983">
        <v>3</v>
      </c>
      <c r="C983">
        <v>3</v>
      </c>
      <c r="D983">
        <v>1</v>
      </c>
      <c r="E983">
        <v>982</v>
      </c>
      <c r="F983">
        <v>2</v>
      </c>
      <c r="G983">
        <v>46210</v>
      </c>
      <c r="H983">
        <v>18</v>
      </c>
      <c r="I983">
        <v>8</v>
      </c>
      <c r="J983">
        <v>1</v>
      </c>
      <c r="K983">
        <v>9</v>
      </c>
      <c r="L983">
        <v>3</v>
      </c>
      <c r="M983">
        <v>5</v>
      </c>
      <c r="N983">
        <v>1</v>
      </c>
      <c r="O983">
        <v>4</v>
      </c>
      <c r="P983" t="s">
        <v>32</v>
      </c>
      <c r="Q983" t="s">
        <v>25</v>
      </c>
      <c r="R983" t="s">
        <v>48</v>
      </c>
      <c r="S983" t="s">
        <v>35</v>
      </c>
      <c r="T983" t="s">
        <v>38</v>
      </c>
      <c r="U983" t="s">
        <v>37</v>
      </c>
      <c r="V983" t="s">
        <v>23</v>
      </c>
      <c r="W983" t="s">
        <v>30</v>
      </c>
    </row>
    <row r="984" spans="1:23" x14ac:dyDescent="0.3">
      <c r="A984">
        <v>39</v>
      </c>
      <c r="B984">
        <v>3</v>
      </c>
      <c r="C984">
        <v>3</v>
      </c>
      <c r="D984">
        <v>1</v>
      </c>
      <c r="E984">
        <v>983</v>
      </c>
      <c r="F984">
        <v>2</v>
      </c>
      <c r="G984">
        <v>109760</v>
      </c>
      <c r="H984">
        <v>11</v>
      </c>
      <c r="I984">
        <v>8</v>
      </c>
      <c r="J984">
        <v>0</v>
      </c>
      <c r="K984">
        <v>9</v>
      </c>
      <c r="L984">
        <v>3</v>
      </c>
      <c r="M984">
        <v>9</v>
      </c>
      <c r="N984">
        <v>5</v>
      </c>
      <c r="O984">
        <v>8</v>
      </c>
      <c r="P984" t="s">
        <v>39</v>
      </c>
      <c r="Q984" t="s">
        <v>33</v>
      </c>
      <c r="R984" t="s">
        <v>26</v>
      </c>
      <c r="S984" t="s">
        <v>29</v>
      </c>
      <c r="T984" t="s">
        <v>45</v>
      </c>
      <c r="U984" t="s">
        <v>27</v>
      </c>
      <c r="V984" t="s">
        <v>23</v>
      </c>
      <c r="W984" t="s">
        <v>30</v>
      </c>
    </row>
    <row r="985" spans="1:23" x14ac:dyDescent="0.3">
      <c r="A985">
        <v>32</v>
      </c>
      <c r="B985">
        <v>6</v>
      </c>
      <c r="C985">
        <v>3</v>
      </c>
      <c r="D985">
        <v>1</v>
      </c>
      <c r="E985">
        <v>984</v>
      </c>
      <c r="F985">
        <v>1</v>
      </c>
      <c r="G985">
        <v>36600</v>
      </c>
      <c r="H985">
        <v>11</v>
      </c>
      <c r="I985">
        <v>8</v>
      </c>
      <c r="J985">
        <v>2</v>
      </c>
      <c r="K985">
        <v>10</v>
      </c>
      <c r="L985">
        <v>0</v>
      </c>
      <c r="M985">
        <v>4</v>
      </c>
      <c r="N985">
        <v>0</v>
      </c>
      <c r="O985">
        <v>2</v>
      </c>
      <c r="P985" t="s">
        <v>24</v>
      </c>
      <c r="Q985" t="s">
        <v>33</v>
      </c>
      <c r="R985" t="s">
        <v>49</v>
      </c>
      <c r="S985" t="s">
        <v>29</v>
      </c>
      <c r="T985" t="s">
        <v>34</v>
      </c>
      <c r="U985" t="s">
        <v>37</v>
      </c>
      <c r="V985" t="s">
        <v>23</v>
      </c>
      <c r="W985" t="s">
        <v>30</v>
      </c>
    </row>
    <row r="986" spans="1:23" x14ac:dyDescent="0.3">
      <c r="A986">
        <v>40</v>
      </c>
      <c r="B986">
        <v>6</v>
      </c>
      <c r="C986">
        <v>3</v>
      </c>
      <c r="D986">
        <v>1</v>
      </c>
      <c r="E986">
        <v>985</v>
      </c>
      <c r="F986">
        <v>3</v>
      </c>
      <c r="G986">
        <v>104820</v>
      </c>
      <c r="H986">
        <v>11</v>
      </c>
      <c r="I986">
        <v>8</v>
      </c>
      <c r="J986">
        <v>1</v>
      </c>
      <c r="K986">
        <v>21</v>
      </c>
      <c r="L986">
        <v>6</v>
      </c>
      <c r="M986">
        <v>21</v>
      </c>
      <c r="N986">
        <v>12</v>
      </c>
      <c r="O986">
        <v>8</v>
      </c>
      <c r="P986" t="s">
        <v>24</v>
      </c>
      <c r="Q986" t="s">
        <v>25</v>
      </c>
      <c r="R986" t="s">
        <v>26</v>
      </c>
      <c r="S986" t="s">
        <v>35</v>
      </c>
      <c r="T986" t="s">
        <v>45</v>
      </c>
      <c r="U986" t="s">
        <v>37</v>
      </c>
      <c r="V986" t="s">
        <v>23</v>
      </c>
      <c r="W986" t="s">
        <v>30</v>
      </c>
    </row>
    <row r="987" spans="1:23" x14ac:dyDescent="0.3">
      <c r="A987">
        <v>45</v>
      </c>
      <c r="B987">
        <v>19</v>
      </c>
      <c r="C987">
        <v>4</v>
      </c>
      <c r="D987">
        <v>1</v>
      </c>
      <c r="E987">
        <v>986</v>
      </c>
      <c r="F987">
        <v>1</v>
      </c>
      <c r="G987">
        <v>71190</v>
      </c>
      <c r="H987">
        <v>15</v>
      </c>
      <c r="I987">
        <v>8</v>
      </c>
      <c r="J987">
        <v>0</v>
      </c>
      <c r="K987">
        <v>9</v>
      </c>
      <c r="L987">
        <v>2</v>
      </c>
      <c r="M987">
        <v>5</v>
      </c>
      <c r="N987">
        <v>0</v>
      </c>
      <c r="O987">
        <v>3</v>
      </c>
      <c r="P987" t="s">
        <v>24</v>
      </c>
      <c r="Q987" t="s">
        <v>33</v>
      </c>
      <c r="R987" t="s">
        <v>41</v>
      </c>
      <c r="S987" t="s">
        <v>29</v>
      </c>
      <c r="T987" t="s">
        <v>46</v>
      </c>
      <c r="U987" t="s">
        <v>37</v>
      </c>
      <c r="V987" t="s">
        <v>23</v>
      </c>
      <c r="W987" t="s">
        <v>30</v>
      </c>
    </row>
    <row r="988" spans="1:23" x14ac:dyDescent="0.3">
      <c r="A988">
        <v>30</v>
      </c>
      <c r="B988">
        <v>9</v>
      </c>
      <c r="C988">
        <v>3</v>
      </c>
      <c r="D988">
        <v>1</v>
      </c>
      <c r="E988">
        <v>987</v>
      </c>
      <c r="F988">
        <v>1</v>
      </c>
      <c r="G988">
        <v>95820</v>
      </c>
      <c r="H988">
        <v>12</v>
      </c>
      <c r="I988">
        <v>8</v>
      </c>
      <c r="J988">
        <v>1</v>
      </c>
      <c r="K988">
        <v>10</v>
      </c>
      <c r="L988">
        <v>2</v>
      </c>
      <c r="M988">
        <v>9</v>
      </c>
      <c r="N988">
        <v>0</v>
      </c>
      <c r="O988">
        <v>7</v>
      </c>
      <c r="P988" t="s">
        <v>32</v>
      </c>
      <c r="Q988" t="s">
        <v>25</v>
      </c>
      <c r="R988" t="s">
        <v>26</v>
      </c>
      <c r="S988" t="s">
        <v>35</v>
      </c>
      <c r="T988" t="s">
        <v>42</v>
      </c>
      <c r="U988" t="s">
        <v>37</v>
      </c>
      <c r="V988" t="s">
        <v>23</v>
      </c>
      <c r="W988" t="s">
        <v>30</v>
      </c>
    </row>
    <row r="989" spans="1:23" x14ac:dyDescent="0.3">
      <c r="A989">
        <v>24</v>
      </c>
      <c r="B989">
        <v>3</v>
      </c>
      <c r="C989">
        <v>4</v>
      </c>
      <c r="D989">
        <v>1</v>
      </c>
      <c r="E989">
        <v>988</v>
      </c>
      <c r="F989">
        <v>1</v>
      </c>
      <c r="G989">
        <v>45080</v>
      </c>
      <c r="H989">
        <v>11</v>
      </c>
      <c r="I989">
        <v>8</v>
      </c>
      <c r="J989">
        <v>1</v>
      </c>
      <c r="K989">
        <v>3</v>
      </c>
      <c r="L989">
        <v>5</v>
      </c>
      <c r="M989">
        <v>2</v>
      </c>
      <c r="N989">
        <v>2</v>
      </c>
      <c r="O989">
        <v>1</v>
      </c>
      <c r="P989" t="s">
        <v>32</v>
      </c>
      <c r="Q989" t="s">
        <v>25</v>
      </c>
      <c r="R989" t="s">
        <v>48</v>
      </c>
      <c r="S989" t="s">
        <v>29</v>
      </c>
      <c r="T989" t="s">
        <v>38</v>
      </c>
      <c r="U989" t="s">
        <v>37</v>
      </c>
      <c r="V989" t="s">
        <v>23</v>
      </c>
      <c r="W989" t="s">
        <v>30</v>
      </c>
    </row>
    <row r="990" spans="1:23" x14ac:dyDescent="0.3">
      <c r="A990">
        <v>30</v>
      </c>
      <c r="B990">
        <v>10</v>
      </c>
      <c r="C990">
        <v>3</v>
      </c>
      <c r="D990">
        <v>1</v>
      </c>
      <c r="E990">
        <v>989</v>
      </c>
      <c r="F990">
        <v>1</v>
      </c>
      <c r="G990">
        <v>22070</v>
      </c>
      <c r="H990">
        <v>14</v>
      </c>
      <c r="I990">
        <v>8</v>
      </c>
      <c r="J990">
        <v>0</v>
      </c>
      <c r="K990">
        <v>6</v>
      </c>
      <c r="L990">
        <v>4</v>
      </c>
      <c r="M990">
        <v>4</v>
      </c>
      <c r="N990">
        <v>1</v>
      </c>
      <c r="O990">
        <v>2</v>
      </c>
      <c r="P990" t="s">
        <v>32</v>
      </c>
      <c r="Q990" t="s">
        <v>33</v>
      </c>
      <c r="R990" t="s">
        <v>26</v>
      </c>
      <c r="S990" t="s">
        <v>44</v>
      </c>
      <c r="T990" t="s">
        <v>40</v>
      </c>
      <c r="U990" t="s">
        <v>27</v>
      </c>
      <c r="V990" t="s">
        <v>31</v>
      </c>
      <c r="W990" t="s">
        <v>30</v>
      </c>
    </row>
    <row r="991" spans="1:23" x14ac:dyDescent="0.3">
      <c r="A991">
        <v>31</v>
      </c>
      <c r="B991">
        <v>3</v>
      </c>
      <c r="C991">
        <v>2</v>
      </c>
      <c r="D991">
        <v>1</v>
      </c>
      <c r="E991">
        <v>990</v>
      </c>
      <c r="F991">
        <v>3</v>
      </c>
      <c r="G991">
        <v>77560</v>
      </c>
      <c r="H991">
        <v>15</v>
      </c>
      <c r="I991">
        <v>8</v>
      </c>
      <c r="J991">
        <v>2</v>
      </c>
      <c r="K991">
        <v>6</v>
      </c>
      <c r="L991">
        <v>3</v>
      </c>
      <c r="M991">
        <v>5</v>
      </c>
      <c r="N991">
        <v>0</v>
      </c>
      <c r="O991">
        <v>2</v>
      </c>
      <c r="P991" t="s">
        <v>24</v>
      </c>
      <c r="Q991" t="s">
        <v>33</v>
      </c>
      <c r="R991" t="s">
        <v>26</v>
      </c>
      <c r="S991" t="s">
        <v>29</v>
      </c>
      <c r="T991" t="s">
        <v>43</v>
      </c>
      <c r="U991" t="s">
        <v>37</v>
      </c>
      <c r="V991" t="s">
        <v>23</v>
      </c>
      <c r="W991" t="s">
        <v>30</v>
      </c>
    </row>
    <row r="992" spans="1:23" x14ac:dyDescent="0.3">
      <c r="A992">
        <v>27</v>
      </c>
      <c r="B992">
        <v>3</v>
      </c>
      <c r="C992">
        <v>3</v>
      </c>
      <c r="D992">
        <v>1</v>
      </c>
      <c r="E992">
        <v>991</v>
      </c>
      <c r="F992">
        <v>1</v>
      </c>
      <c r="G992">
        <v>66940</v>
      </c>
      <c r="H992">
        <v>13</v>
      </c>
      <c r="I992">
        <v>8</v>
      </c>
      <c r="J992">
        <v>1</v>
      </c>
      <c r="K992">
        <v>6</v>
      </c>
      <c r="L992">
        <v>2</v>
      </c>
      <c r="M992">
        <v>6</v>
      </c>
      <c r="N992">
        <v>1</v>
      </c>
      <c r="O992">
        <v>4</v>
      </c>
      <c r="P992" t="s">
        <v>24</v>
      </c>
      <c r="Q992" t="s">
        <v>25</v>
      </c>
      <c r="R992" t="s">
        <v>26</v>
      </c>
      <c r="S992" t="s">
        <v>35</v>
      </c>
      <c r="T992" t="s">
        <v>47</v>
      </c>
      <c r="U992" t="s">
        <v>37</v>
      </c>
      <c r="V992" t="s">
        <v>23</v>
      </c>
      <c r="W992" t="s">
        <v>30</v>
      </c>
    </row>
    <row r="993" spans="1:23" x14ac:dyDescent="0.3">
      <c r="A993">
        <v>29</v>
      </c>
      <c r="B993">
        <v>4</v>
      </c>
      <c r="C993">
        <v>3</v>
      </c>
      <c r="D993">
        <v>1</v>
      </c>
      <c r="E993">
        <v>992</v>
      </c>
      <c r="F993">
        <v>5</v>
      </c>
      <c r="G993">
        <v>36910</v>
      </c>
      <c r="H993">
        <v>13</v>
      </c>
      <c r="I993">
        <v>8</v>
      </c>
      <c r="J993">
        <v>0</v>
      </c>
      <c r="K993">
        <v>2</v>
      </c>
      <c r="L993">
        <v>3</v>
      </c>
      <c r="M993">
        <v>2</v>
      </c>
      <c r="N993">
        <v>2</v>
      </c>
      <c r="O993">
        <v>2</v>
      </c>
      <c r="P993" t="s">
        <v>24</v>
      </c>
      <c r="Q993" t="s">
        <v>25</v>
      </c>
      <c r="R993" t="s">
        <v>48</v>
      </c>
      <c r="S993" t="s">
        <v>35</v>
      </c>
      <c r="T993" t="s">
        <v>34</v>
      </c>
      <c r="U993" t="s">
        <v>37</v>
      </c>
      <c r="V993" t="s">
        <v>31</v>
      </c>
      <c r="W993" t="s">
        <v>30</v>
      </c>
    </row>
    <row r="994" spans="1:23" x14ac:dyDescent="0.3">
      <c r="A994">
        <v>29</v>
      </c>
      <c r="B994">
        <v>8</v>
      </c>
      <c r="C994">
        <v>4</v>
      </c>
      <c r="D994">
        <v>1</v>
      </c>
      <c r="E994">
        <v>993</v>
      </c>
      <c r="F994">
        <v>1</v>
      </c>
      <c r="G994">
        <v>23770</v>
      </c>
      <c r="H994">
        <v>21</v>
      </c>
      <c r="I994">
        <v>8</v>
      </c>
      <c r="J994">
        <v>1</v>
      </c>
      <c r="K994">
        <v>10</v>
      </c>
      <c r="L994">
        <v>2</v>
      </c>
      <c r="M994">
        <v>3</v>
      </c>
      <c r="N994">
        <v>0</v>
      </c>
      <c r="O994">
        <v>2</v>
      </c>
      <c r="P994" t="s">
        <v>32</v>
      </c>
      <c r="Q994" t="s">
        <v>33</v>
      </c>
      <c r="R994" t="s">
        <v>26</v>
      </c>
      <c r="S994" t="s">
        <v>35</v>
      </c>
      <c r="T994" t="s">
        <v>38</v>
      </c>
      <c r="U994" t="s">
        <v>27</v>
      </c>
      <c r="V994" t="s">
        <v>23</v>
      </c>
      <c r="W994" t="s">
        <v>30</v>
      </c>
    </row>
    <row r="995" spans="1:23" x14ac:dyDescent="0.3">
      <c r="A995">
        <v>30</v>
      </c>
      <c r="B995">
        <v>7</v>
      </c>
      <c r="C995">
        <v>3</v>
      </c>
      <c r="D995">
        <v>1</v>
      </c>
      <c r="E995">
        <v>994</v>
      </c>
      <c r="F995">
        <v>3</v>
      </c>
      <c r="G995">
        <v>23130</v>
      </c>
      <c r="H995">
        <v>11</v>
      </c>
      <c r="I995">
        <v>8</v>
      </c>
      <c r="J995">
        <v>0</v>
      </c>
      <c r="K995">
        <v>12</v>
      </c>
      <c r="L995">
        <v>5</v>
      </c>
      <c r="M995">
        <v>7</v>
      </c>
      <c r="N995">
        <v>1</v>
      </c>
      <c r="O995">
        <v>7</v>
      </c>
      <c r="P995" t="s">
        <v>24</v>
      </c>
      <c r="Q995" t="s">
        <v>25</v>
      </c>
      <c r="R995" t="s">
        <v>26</v>
      </c>
      <c r="S995" t="s">
        <v>44</v>
      </c>
      <c r="T995" t="s">
        <v>38</v>
      </c>
      <c r="U995" t="s">
        <v>37</v>
      </c>
      <c r="V995" t="s">
        <v>23</v>
      </c>
      <c r="W995" t="s">
        <v>30</v>
      </c>
    </row>
    <row r="996" spans="1:23" x14ac:dyDescent="0.3">
      <c r="A996">
        <v>34</v>
      </c>
      <c r="B996">
        <v>1</v>
      </c>
      <c r="C996">
        <v>2</v>
      </c>
      <c r="D996">
        <v>1</v>
      </c>
      <c r="E996">
        <v>995</v>
      </c>
      <c r="F996">
        <v>2</v>
      </c>
      <c r="G996">
        <v>176650</v>
      </c>
      <c r="H996">
        <v>11</v>
      </c>
      <c r="I996">
        <v>8</v>
      </c>
      <c r="J996">
        <v>0</v>
      </c>
      <c r="K996">
        <v>6</v>
      </c>
      <c r="L996">
        <v>5</v>
      </c>
      <c r="M996">
        <v>5</v>
      </c>
      <c r="N996">
        <v>1</v>
      </c>
      <c r="O996">
        <v>2</v>
      </c>
      <c r="P996" t="s">
        <v>24</v>
      </c>
      <c r="Q996" t="s">
        <v>33</v>
      </c>
      <c r="R996" t="s">
        <v>41</v>
      </c>
      <c r="S996" t="s">
        <v>29</v>
      </c>
      <c r="T996" t="s">
        <v>28</v>
      </c>
      <c r="U996" t="s">
        <v>27</v>
      </c>
      <c r="V996" t="s">
        <v>23</v>
      </c>
      <c r="W996" t="s">
        <v>30</v>
      </c>
    </row>
    <row r="997" spans="1:23" x14ac:dyDescent="0.3">
      <c r="A997">
        <v>33</v>
      </c>
      <c r="B997">
        <v>2</v>
      </c>
      <c r="C997">
        <v>4</v>
      </c>
      <c r="D997">
        <v>1</v>
      </c>
      <c r="E997">
        <v>996</v>
      </c>
      <c r="F997">
        <v>1</v>
      </c>
      <c r="G997">
        <v>25960</v>
      </c>
      <c r="H997">
        <v>14</v>
      </c>
      <c r="I997">
        <v>8</v>
      </c>
      <c r="J997">
        <v>1</v>
      </c>
      <c r="K997">
        <v>13</v>
      </c>
      <c r="L997">
        <v>4</v>
      </c>
      <c r="M997">
        <v>11</v>
      </c>
      <c r="N997">
        <v>1</v>
      </c>
      <c r="O997">
        <v>7</v>
      </c>
      <c r="P997" t="s">
        <v>39</v>
      </c>
      <c r="Q997" t="s">
        <v>33</v>
      </c>
      <c r="R997" t="s">
        <v>41</v>
      </c>
      <c r="S997" t="s">
        <v>35</v>
      </c>
      <c r="T997" t="s">
        <v>46</v>
      </c>
      <c r="U997" t="s">
        <v>37</v>
      </c>
      <c r="V997" t="s">
        <v>23</v>
      </c>
      <c r="W997" t="s">
        <v>30</v>
      </c>
    </row>
    <row r="998" spans="1:23" x14ac:dyDescent="0.3">
      <c r="A998">
        <v>49</v>
      </c>
      <c r="B998">
        <v>3</v>
      </c>
      <c r="C998">
        <v>4</v>
      </c>
      <c r="D998">
        <v>1</v>
      </c>
      <c r="E998">
        <v>997</v>
      </c>
      <c r="F998">
        <v>1</v>
      </c>
      <c r="G998">
        <v>47280</v>
      </c>
      <c r="H998">
        <v>11</v>
      </c>
      <c r="I998">
        <v>8</v>
      </c>
      <c r="J998">
        <v>1</v>
      </c>
      <c r="K998">
        <v>8</v>
      </c>
      <c r="L998">
        <v>4</v>
      </c>
      <c r="M998">
        <v>5</v>
      </c>
      <c r="N998">
        <v>0</v>
      </c>
      <c r="O998">
        <v>4</v>
      </c>
      <c r="P998" t="s">
        <v>24</v>
      </c>
      <c r="Q998" t="s">
        <v>25</v>
      </c>
      <c r="R998" t="s">
        <v>48</v>
      </c>
      <c r="S998" t="s">
        <v>35</v>
      </c>
      <c r="T998" t="s">
        <v>38</v>
      </c>
      <c r="U998" t="s">
        <v>37</v>
      </c>
      <c r="V998" t="s">
        <v>23</v>
      </c>
      <c r="W998" t="s">
        <v>30</v>
      </c>
    </row>
    <row r="999" spans="1:23" x14ac:dyDescent="0.3">
      <c r="A999">
        <v>33</v>
      </c>
      <c r="B999">
        <v>10</v>
      </c>
      <c r="C999">
        <v>3</v>
      </c>
      <c r="D999">
        <v>1</v>
      </c>
      <c r="E999">
        <v>998</v>
      </c>
      <c r="F999">
        <v>1</v>
      </c>
      <c r="G999">
        <v>43020</v>
      </c>
      <c r="H999">
        <v>13</v>
      </c>
      <c r="I999">
        <v>8</v>
      </c>
      <c r="J999">
        <v>0</v>
      </c>
      <c r="K999">
        <v>11</v>
      </c>
      <c r="L999">
        <v>3</v>
      </c>
      <c r="M999">
        <v>0</v>
      </c>
      <c r="N999">
        <v>0</v>
      </c>
      <c r="O999">
        <v>0</v>
      </c>
      <c r="P999" t="s">
        <v>24</v>
      </c>
      <c r="Q999" t="s">
        <v>33</v>
      </c>
      <c r="R999" t="s">
        <v>26</v>
      </c>
      <c r="S999" t="s">
        <v>35</v>
      </c>
      <c r="T999" t="s">
        <v>38</v>
      </c>
      <c r="U999" t="s">
        <v>37</v>
      </c>
      <c r="V999" t="s">
        <v>31</v>
      </c>
      <c r="W999" t="s">
        <v>30</v>
      </c>
    </row>
    <row r="1000" spans="1:23" x14ac:dyDescent="0.3">
      <c r="A1000">
        <v>38</v>
      </c>
      <c r="B1000">
        <v>28</v>
      </c>
      <c r="C1000">
        <v>3</v>
      </c>
      <c r="D1000">
        <v>1</v>
      </c>
      <c r="E1000">
        <v>999</v>
      </c>
      <c r="F1000">
        <v>1</v>
      </c>
      <c r="G1000">
        <v>29790</v>
      </c>
      <c r="H1000">
        <v>12</v>
      </c>
      <c r="I1000">
        <v>8</v>
      </c>
      <c r="J1000">
        <v>1</v>
      </c>
      <c r="K1000">
        <v>9</v>
      </c>
      <c r="L1000">
        <v>3</v>
      </c>
      <c r="M1000">
        <v>6</v>
      </c>
      <c r="N1000">
        <v>0</v>
      </c>
      <c r="O1000">
        <v>5</v>
      </c>
      <c r="P1000" t="s">
        <v>32</v>
      </c>
      <c r="Q1000" t="s">
        <v>33</v>
      </c>
      <c r="R1000" t="s">
        <v>41</v>
      </c>
      <c r="S1000" t="s">
        <v>29</v>
      </c>
      <c r="T1000" t="s">
        <v>28</v>
      </c>
      <c r="U1000" t="s">
        <v>37</v>
      </c>
      <c r="V1000" t="s">
        <v>23</v>
      </c>
      <c r="W1000" t="s">
        <v>30</v>
      </c>
    </row>
    <row r="1001" spans="1:23" x14ac:dyDescent="0.3">
      <c r="A1001">
        <v>31</v>
      </c>
      <c r="B1001">
        <v>9</v>
      </c>
      <c r="C1001">
        <v>4</v>
      </c>
      <c r="D1001">
        <v>1</v>
      </c>
      <c r="E1001">
        <v>1000</v>
      </c>
      <c r="F1001">
        <v>2</v>
      </c>
      <c r="G1001">
        <v>168850</v>
      </c>
      <c r="H1001">
        <v>14</v>
      </c>
      <c r="I1001">
        <v>8</v>
      </c>
      <c r="J1001">
        <v>2</v>
      </c>
      <c r="K1001">
        <v>10</v>
      </c>
      <c r="L1001">
        <v>2</v>
      </c>
      <c r="M1001">
        <v>1</v>
      </c>
      <c r="N1001">
        <v>0</v>
      </c>
      <c r="O1001">
        <v>0</v>
      </c>
      <c r="P1001" t="s">
        <v>24</v>
      </c>
      <c r="Q1001" t="s">
        <v>40</v>
      </c>
      <c r="R1001" t="s">
        <v>40</v>
      </c>
      <c r="S1001" t="s">
        <v>29</v>
      </c>
      <c r="T1001" t="s">
        <v>43</v>
      </c>
      <c r="U1001" t="s">
        <v>37</v>
      </c>
      <c r="V1001" t="s">
        <v>31</v>
      </c>
      <c r="W1001" t="s">
        <v>30</v>
      </c>
    </row>
    <row r="1002" spans="1:23" x14ac:dyDescent="0.3">
      <c r="A1002">
        <v>29</v>
      </c>
      <c r="B1002">
        <v>3</v>
      </c>
      <c r="C1002">
        <v>4</v>
      </c>
      <c r="D1002">
        <v>1</v>
      </c>
      <c r="E1002">
        <v>1001</v>
      </c>
      <c r="F1002">
        <v>2</v>
      </c>
      <c r="G1002">
        <v>55930</v>
      </c>
      <c r="H1002">
        <v>13</v>
      </c>
      <c r="I1002">
        <v>8</v>
      </c>
      <c r="J1002">
        <v>1</v>
      </c>
      <c r="K1002">
        <v>1</v>
      </c>
      <c r="L1002">
        <v>3</v>
      </c>
      <c r="M1002">
        <v>1</v>
      </c>
      <c r="N1002">
        <v>0</v>
      </c>
      <c r="O1002">
        <v>0</v>
      </c>
      <c r="P1002" t="s">
        <v>24</v>
      </c>
      <c r="Q1002" t="s">
        <v>33</v>
      </c>
      <c r="R1002" t="s">
        <v>36</v>
      </c>
      <c r="S1002" t="s">
        <v>44</v>
      </c>
      <c r="T1002" t="s">
        <v>46</v>
      </c>
      <c r="U1002" t="s">
        <v>27</v>
      </c>
      <c r="V1002" t="s">
        <v>23</v>
      </c>
      <c r="W1002" t="s">
        <v>30</v>
      </c>
    </row>
    <row r="1003" spans="1:23" x14ac:dyDescent="0.3">
      <c r="A1003">
        <v>30</v>
      </c>
      <c r="B1003">
        <v>2</v>
      </c>
      <c r="C1003">
        <v>1</v>
      </c>
      <c r="D1003">
        <v>1</v>
      </c>
      <c r="E1003">
        <v>1002</v>
      </c>
      <c r="F1003">
        <v>1</v>
      </c>
      <c r="G1003">
        <v>104450</v>
      </c>
      <c r="H1003">
        <v>18</v>
      </c>
      <c r="I1003">
        <v>8</v>
      </c>
      <c r="J1003">
        <v>1</v>
      </c>
      <c r="K1003">
        <v>10</v>
      </c>
      <c r="L1003">
        <v>3</v>
      </c>
      <c r="M1003">
        <v>7</v>
      </c>
      <c r="N1003">
        <v>1</v>
      </c>
      <c r="O1003">
        <v>7</v>
      </c>
      <c r="P1003" t="s">
        <v>24</v>
      </c>
      <c r="Q1003" t="s">
        <v>33</v>
      </c>
      <c r="R1003" t="s">
        <v>41</v>
      </c>
      <c r="S1003" t="s">
        <v>29</v>
      </c>
      <c r="T1003" t="s">
        <v>46</v>
      </c>
      <c r="U1003" t="s">
        <v>37</v>
      </c>
      <c r="V1003" t="s">
        <v>23</v>
      </c>
      <c r="W1003" t="s">
        <v>30</v>
      </c>
    </row>
    <row r="1004" spans="1:23" x14ac:dyDescent="0.3">
      <c r="A1004">
        <v>32</v>
      </c>
      <c r="B1004">
        <v>10</v>
      </c>
      <c r="C1004">
        <v>4</v>
      </c>
      <c r="D1004">
        <v>1</v>
      </c>
      <c r="E1004">
        <v>1003</v>
      </c>
      <c r="F1004">
        <v>1</v>
      </c>
      <c r="G1004">
        <v>87400</v>
      </c>
      <c r="H1004">
        <v>11</v>
      </c>
      <c r="I1004">
        <v>8</v>
      </c>
      <c r="J1004">
        <v>1</v>
      </c>
      <c r="K1004">
        <v>12</v>
      </c>
      <c r="L1004">
        <v>2</v>
      </c>
      <c r="M1004">
        <v>7</v>
      </c>
      <c r="N1004">
        <v>0</v>
      </c>
      <c r="O1004">
        <v>7</v>
      </c>
      <c r="P1004" t="s">
        <v>39</v>
      </c>
      <c r="Q1004" t="s">
        <v>33</v>
      </c>
      <c r="R1004" t="s">
        <v>26</v>
      </c>
      <c r="S1004" t="s">
        <v>35</v>
      </c>
      <c r="T1004" t="s">
        <v>43</v>
      </c>
      <c r="U1004" t="s">
        <v>27</v>
      </c>
      <c r="V1004" t="s">
        <v>23</v>
      </c>
      <c r="W1004" t="s">
        <v>30</v>
      </c>
    </row>
    <row r="1005" spans="1:23" x14ac:dyDescent="0.3">
      <c r="A1005">
        <v>38</v>
      </c>
      <c r="B1005">
        <v>8</v>
      </c>
      <c r="C1005">
        <v>2</v>
      </c>
      <c r="D1005">
        <v>1</v>
      </c>
      <c r="E1005">
        <v>1004</v>
      </c>
      <c r="F1005">
        <v>1</v>
      </c>
      <c r="G1005">
        <v>25140</v>
      </c>
      <c r="H1005">
        <v>11</v>
      </c>
      <c r="I1005">
        <v>8</v>
      </c>
      <c r="J1005">
        <v>0</v>
      </c>
      <c r="K1005">
        <v>15</v>
      </c>
      <c r="L1005">
        <v>2</v>
      </c>
      <c r="M1005">
        <v>1</v>
      </c>
      <c r="N1005">
        <v>1</v>
      </c>
      <c r="O1005">
        <v>0</v>
      </c>
      <c r="P1005" t="s">
        <v>24</v>
      </c>
      <c r="Q1005" t="s">
        <v>33</v>
      </c>
      <c r="R1005" t="s">
        <v>49</v>
      </c>
      <c r="S1005" t="s">
        <v>29</v>
      </c>
      <c r="T1005" t="s">
        <v>45</v>
      </c>
      <c r="U1005" t="s">
        <v>27</v>
      </c>
      <c r="V1005" t="s">
        <v>23</v>
      </c>
      <c r="W1005" t="s">
        <v>30</v>
      </c>
    </row>
    <row r="1006" spans="1:23" x14ac:dyDescent="0.3">
      <c r="A1006">
        <v>43</v>
      </c>
      <c r="B1006">
        <v>1</v>
      </c>
      <c r="C1006">
        <v>4</v>
      </c>
      <c r="D1006">
        <v>1</v>
      </c>
      <c r="E1006">
        <v>1005</v>
      </c>
      <c r="F1006">
        <v>3</v>
      </c>
      <c r="G1006">
        <v>76550</v>
      </c>
      <c r="H1006">
        <v>12</v>
      </c>
      <c r="I1006">
        <v>8</v>
      </c>
      <c r="J1006">
        <v>1</v>
      </c>
      <c r="K1006">
        <v>6</v>
      </c>
      <c r="L1006">
        <v>3</v>
      </c>
      <c r="M1006">
        <v>1</v>
      </c>
      <c r="N1006">
        <v>0</v>
      </c>
      <c r="O1006">
        <v>0</v>
      </c>
      <c r="P1006" t="s">
        <v>32</v>
      </c>
      <c r="Q1006" t="s">
        <v>33</v>
      </c>
      <c r="R1006" t="s">
        <v>36</v>
      </c>
      <c r="S1006" t="s">
        <v>29</v>
      </c>
      <c r="T1006" t="s">
        <v>38</v>
      </c>
      <c r="U1006" t="s">
        <v>37</v>
      </c>
      <c r="V1006" t="s">
        <v>31</v>
      </c>
      <c r="W1006" t="s">
        <v>30</v>
      </c>
    </row>
    <row r="1007" spans="1:23" x14ac:dyDescent="0.3">
      <c r="A1007">
        <v>42</v>
      </c>
      <c r="B1007">
        <v>1</v>
      </c>
      <c r="C1007">
        <v>3</v>
      </c>
      <c r="D1007">
        <v>1</v>
      </c>
      <c r="E1007">
        <v>1006</v>
      </c>
      <c r="F1007">
        <v>1</v>
      </c>
      <c r="G1007">
        <v>174650</v>
      </c>
      <c r="H1007">
        <v>13</v>
      </c>
      <c r="I1007">
        <v>8</v>
      </c>
      <c r="J1007">
        <v>1</v>
      </c>
      <c r="K1007">
        <v>7</v>
      </c>
      <c r="L1007">
        <v>3</v>
      </c>
      <c r="M1007">
        <v>5</v>
      </c>
      <c r="N1007">
        <v>0</v>
      </c>
      <c r="O1007">
        <v>4</v>
      </c>
      <c r="P1007" t="s">
        <v>24</v>
      </c>
      <c r="Q1007" t="s">
        <v>40</v>
      </c>
      <c r="R1007" t="s">
        <v>36</v>
      </c>
      <c r="S1007" t="s">
        <v>44</v>
      </c>
      <c r="T1007" t="s">
        <v>28</v>
      </c>
      <c r="U1007" t="s">
        <v>27</v>
      </c>
      <c r="V1007" t="s">
        <v>23</v>
      </c>
      <c r="W1007" t="s">
        <v>30</v>
      </c>
    </row>
    <row r="1008" spans="1:23" x14ac:dyDescent="0.3">
      <c r="A1008">
        <v>55</v>
      </c>
      <c r="B1008">
        <v>3</v>
      </c>
      <c r="C1008">
        <v>2</v>
      </c>
      <c r="D1008">
        <v>1</v>
      </c>
      <c r="E1008">
        <v>1007</v>
      </c>
      <c r="F1008">
        <v>1</v>
      </c>
      <c r="G1008">
        <v>73510</v>
      </c>
      <c r="H1008">
        <v>20</v>
      </c>
      <c r="I1008">
        <v>8</v>
      </c>
      <c r="J1008">
        <v>1</v>
      </c>
      <c r="K1008">
        <v>34</v>
      </c>
      <c r="L1008">
        <v>3</v>
      </c>
      <c r="M1008">
        <v>1</v>
      </c>
      <c r="N1008">
        <v>0</v>
      </c>
      <c r="O1008">
        <v>0</v>
      </c>
      <c r="P1008" t="s">
        <v>24</v>
      </c>
      <c r="Q1008" t="s">
        <v>33</v>
      </c>
      <c r="R1008" t="s">
        <v>26</v>
      </c>
      <c r="S1008" t="s">
        <v>29</v>
      </c>
      <c r="T1008" t="s">
        <v>38</v>
      </c>
      <c r="U1008" t="s">
        <v>27</v>
      </c>
      <c r="V1008" t="s">
        <v>23</v>
      </c>
      <c r="W1008" t="s">
        <v>30</v>
      </c>
    </row>
    <row r="1009" spans="1:23" x14ac:dyDescent="0.3">
      <c r="A1009">
        <v>33</v>
      </c>
      <c r="B1009">
        <v>14</v>
      </c>
      <c r="C1009">
        <v>3</v>
      </c>
      <c r="D1009">
        <v>1</v>
      </c>
      <c r="E1009">
        <v>1008</v>
      </c>
      <c r="F1009">
        <v>1</v>
      </c>
      <c r="G1009">
        <v>108200</v>
      </c>
      <c r="H1009">
        <v>12</v>
      </c>
      <c r="I1009">
        <v>8</v>
      </c>
      <c r="J1009">
        <v>0</v>
      </c>
      <c r="K1009">
        <v>11</v>
      </c>
      <c r="L1009">
        <v>2</v>
      </c>
      <c r="M1009">
        <v>9</v>
      </c>
      <c r="N1009">
        <v>1</v>
      </c>
      <c r="O1009">
        <v>7</v>
      </c>
      <c r="P1009" t="s">
        <v>39</v>
      </c>
      <c r="Q1009" t="s">
        <v>33</v>
      </c>
      <c r="R1009" t="s">
        <v>36</v>
      </c>
      <c r="S1009" t="s">
        <v>44</v>
      </c>
      <c r="T1009" t="s">
        <v>34</v>
      </c>
      <c r="U1009" t="s">
        <v>37</v>
      </c>
      <c r="V1009" t="s">
        <v>23</v>
      </c>
      <c r="W1009" t="s">
        <v>30</v>
      </c>
    </row>
    <row r="1010" spans="1:23" x14ac:dyDescent="0.3">
      <c r="A1010">
        <v>41</v>
      </c>
      <c r="B1010">
        <v>5</v>
      </c>
      <c r="C1010">
        <v>3</v>
      </c>
      <c r="D1010">
        <v>1</v>
      </c>
      <c r="E1010">
        <v>1009</v>
      </c>
      <c r="F1010">
        <v>1</v>
      </c>
      <c r="G1010">
        <v>121690</v>
      </c>
      <c r="H1010">
        <v>19</v>
      </c>
      <c r="I1010">
        <v>8</v>
      </c>
      <c r="J1010">
        <v>0</v>
      </c>
      <c r="K1010">
        <v>5</v>
      </c>
      <c r="L1010">
        <v>2</v>
      </c>
      <c r="M1010">
        <v>5</v>
      </c>
      <c r="N1010">
        <v>0</v>
      </c>
      <c r="O1010">
        <v>4</v>
      </c>
      <c r="P1010" t="s">
        <v>24</v>
      </c>
      <c r="Q1010" t="s">
        <v>33</v>
      </c>
      <c r="R1010" t="s">
        <v>41</v>
      </c>
      <c r="S1010" t="s">
        <v>44</v>
      </c>
      <c r="T1010" t="s">
        <v>46</v>
      </c>
      <c r="U1010" t="s">
        <v>37</v>
      </c>
      <c r="V1010" t="s">
        <v>23</v>
      </c>
      <c r="W1010" t="s">
        <v>30</v>
      </c>
    </row>
    <row r="1011" spans="1:23" x14ac:dyDescent="0.3">
      <c r="A1011">
        <v>34</v>
      </c>
      <c r="B1011">
        <v>7</v>
      </c>
      <c r="C1011">
        <v>4</v>
      </c>
      <c r="D1011">
        <v>1</v>
      </c>
      <c r="E1011">
        <v>1010</v>
      </c>
      <c r="F1011">
        <v>1</v>
      </c>
      <c r="G1011">
        <v>196260</v>
      </c>
      <c r="H1011">
        <v>21</v>
      </c>
      <c r="I1011">
        <v>8</v>
      </c>
      <c r="J1011">
        <v>0</v>
      </c>
      <c r="K1011">
        <v>15</v>
      </c>
      <c r="L1011">
        <v>5</v>
      </c>
      <c r="M1011">
        <v>15</v>
      </c>
      <c r="N1011">
        <v>0</v>
      </c>
      <c r="O1011">
        <v>7</v>
      </c>
      <c r="P1011" t="s">
        <v>39</v>
      </c>
      <c r="Q1011" t="s">
        <v>33</v>
      </c>
      <c r="R1011" t="s">
        <v>41</v>
      </c>
      <c r="S1011" t="s">
        <v>44</v>
      </c>
      <c r="T1011" t="s">
        <v>34</v>
      </c>
      <c r="U1011" t="s">
        <v>27</v>
      </c>
      <c r="V1011" t="s">
        <v>23</v>
      </c>
      <c r="W1011" t="s">
        <v>30</v>
      </c>
    </row>
    <row r="1012" spans="1:23" x14ac:dyDescent="0.3">
      <c r="A1012">
        <v>53</v>
      </c>
      <c r="B1012">
        <v>10</v>
      </c>
      <c r="C1012">
        <v>4</v>
      </c>
      <c r="D1012">
        <v>1</v>
      </c>
      <c r="E1012">
        <v>1011</v>
      </c>
      <c r="F1012">
        <v>2</v>
      </c>
      <c r="G1012">
        <v>20700</v>
      </c>
      <c r="H1012">
        <v>13</v>
      </c>
      <c r="I1012">
        <v>8</v>
      </c>
      <c r="J1012">
        <v>2</v>
      </c>
      <c r="K1012">
        <v>27</v>
      </c>
      <c r="L1012">
        <v>2</v>
      </c>
      <c r="M1012">
        <v>3</v>
      </c>
      <c r="N1012">
        <v>0</v>
      </c>
      <c r="O1012">
        <v>2</v>
      </c>
      <c r="P1012" t="s">
        <v>39</v>
      </c>
      <c r="Q1012" t="s">
        <v>33</v>
      </c>
      <c r="R1012" t="s">
        <v>41</v>
      </c>
      <c r="S1012" t="s">
        <v>29</v>
      </c>
      <c r="T1012" t="s">
        <v>28</v>
      </c>
      <c r="U1012" t="s">
        <v>37</v>
      </c>
      <c r="V1012" t="s">
        <v>23</v>
      </c>
      <c r="W1012" t="s">
        <v>30</v>
      </c>
    </row>
    <row r="1013" spans="1:23" x14ac:dyDescent="0.3">
      <c r="A1013">
        <v>43</v>
      </c>
      <c r="B1013">
        <v>16</v>
      </c>
      <c r="C1013">
        <v>2</v>
      </c>
      <c r="D1013">
        <v>1</v>
      </c>
      <c r="E1013">
        <v>1012</v>
      </c>
      <c r="F1013">
        <v>1</v>
      </c>
      <c r="G1013">
        <v>67820</v>
      </c>
      <c r="H1013">
        <v>16</v>
      </c>
      <c r="I1013">
        <v>8</v>
      </c>
      <c r="J1013">
        <v>1</v>
      </c>
      <c r="K1013">
        <v>10</v>
      </c>
      <c r="L1013">
        <v>2</v>
      </c>
      <c r="M1013">
        <v>9</v>
      </c>
      <c r="N1013">
        <v>1</v>
      </c>
      <c r="O1013">
        <v>8</v>
      </c>
      <c r="P1013" t="s">
        <v>24</v>
      </c>
      <c r="Q1013" t="s">
        <v>25</v>
      </c>
      <c r="R1013" t="s">
        <v>48</v>
      </c>
      <c r="S1013" t="s">
        <v>35</v>
      </c>
      <c r="T1013" t="s">
        <v>43</v>
      </c>
      <c r="U1013" t="s">
        <v>27</v>
      </c>
      <c r="V1013" t="s">
        <v>23</v>
      </c>
      <c r="W1013" t="s">
        <v>30</v>
      </c>
    </row>
    <row r="1014" spans="1:23" x14ac:dyDescent="0.3">
      <c r="A1014">
        <v>34</v>
      </c>
      <c r="B1014">
        <v>10</v>
      </c>
      <c r="C1014">
        <v>2</v>
      </c>
      <c r="D1014">
        <v>1</v>
      </c>
      <c r="E1014">
        <v>1013</v>
      </c>
      <c r="F1014">
        <v>5</v>
      </c>
      <c r="G1014">
        <v>77790</v>
      </c>
      <c r="H1014">
        <v>12</v>
      </c>
      <c r="I1014">
        <v>8</v>
      </c>
      <c r="J1014">
        <v>1</v>
      </c>
      <c r="K1014">
        <v>6</v>
      </c>
      <c r="L1014">
        <v>2</v>
      </c>
      <c r="M1014">
        <v>2</v>
      </c>
      <c r="N1014">
        <v>2</v>
      </c>
      <c r="O1014">
        <v>2</v>
      </c>
      <c r="P1014" t="s">
        <v>24</v>
      </c>
      <c r="Q1014" t="s">
        <v>25</v>
      </c>
      <c r="R1014" t="s">
        <v>26</v>
      </c>
      <c r="S1014" t="s">
        <v>35</v>
      </c>
      <c r="T1014" t="s">
        <v>38</v>
      </c>
      <c r="U1014" t="s">
        <v>27</v>
      </c>
      <c r="V1014" t="s">
        <v>23</v>
      </c>
      <c r="W1014" t="s">
        <v>30</v>
      </c>
    </row>
    <row r="1015" spans="1:23" x14ac:dyDescent="0.3">
      <c r="A1015">
        <v>21</v>
      </c>
      <c r="B1015">
        <v>1</v>
      </c>
      <c r="C1015">
        <v>2</v>
      </c>
      <c r="D1015">
        <v>1</v>
      </c>
      <c r="E1015">
        <v>1014</v>
      </c>
      <c r="F1015">
        <v>5</v>
      </c>
      <c r="G1015">
        <v>27910</v>
      </c>
      <c r="H1015">
        <v>14</v>
      </c>
      <c r="I1015">
        <v>8</v>
      </c>
      <c r="J1015">
        <v>0</v>
      </c>
      <c r="K1015">
        <v>1</v>
      </c>
      <c r="L1015">
        <v>3</v>
      </c>
      <c r="M1015">
        <v>1</v>
      </c>
      <c r="N1015">
        <v>1</v>
      </c>
      <c r="O1015">
        <v>0</v>
      </c>
      <c r="P1015" t="s">
        <v>24</v>
      </c>
      <c r="Q1015" t="s">
        <v>25</v>
      </c>
      <c r="R1015" t="s">
        <v>48</v>
      </c>
      <c r="S1015" t="s">
        <v>35</v>
      </c>
      <c r="T1015" t="s">
        <v>28</v>
      </c>
      <c r="U1015" t="s">
        <v>37</v>
      </c>
      <c r="V1015" t="s">
        <v>31</v>
      </c>
      <c r="W1015" t="s">
        <v>30</v>
      </c>
    </row>
    <row r="1016" spans="1:23" x14ac:dyDescent="0.3">
      <c r="A1016">
        <v>38</v>
      </c>
      <c r="B1016">
        <v>8</v>
      </c>
      <c r="C1016">
        <v>2</v>
      </c>
      <c r="D1016">
        <v>1</v>
      </c>
      <c r="E1016">
        <v>1015</v>
      </c>
      <c r="F1016">
        <v>2</v>
      </c>
      <c r="G1016">
        <v>32010</v>
      </c>
      <c r="H1016">
        <v>11</v>
      </c>
      <c r="I1016">
        <v>8</v>
      </c>
      <c r="J1016">
        <v>1</v>
      </c>
      <c r="K1016">
        <v>5</v>
      </c>
      <c r="L1016">
        <v>3</v>
      </c>
      <c r="M1016">
        <v>5</v>
      </c>
      <c r="N1016">
        <v>0</v>
      </c>
      <c r="O1016">
        <v>4</v>
      </c>
      <c r="P1016" t="s">
        <v>24</v>
      </c>
      <c r="Q1016" t="s">
        <v>33</v>
      </c>
      <c r="R1016" t="s">
        <v>26</v>
      </c>
      <c r="S1016" t="s">
        <v>29</v>
      </c>
      <c r="T1016" t="s">
        <v>38</v>
      </c>
      <c r="U1016" t="s">
        <v>27</v>
      </c>
      <c r="V1016" t="s">
        <v>23</v>
      </c>
      <c r="W1016" t="s">
        <v>30</v>
      </c>
    </row>
    <row r="1017" spans="1:23" x14ac:dyDescent="0.3">
      <c r="A1017">
        <v>22</v>
      </c>
      <c r="B1017">
        <v>1</v>
      </c>
      <c r="C1017">
        <v>3</v>
      </c>
      <c r="D1017">
        <v>1</v>
      </c>
      <c r="E1017">
        <v>1016</v>
      </c>
      <c r="F1017">
        <v>4</v>
      </c>
      <c r="G1017">
        <v>49680</v>
      </c>
      <c r="H1017">
        <v>14</v>
      </c>
      <c r="I1017">
        <v>8</v>
      </c>
      <c r="J1017">
        <v>0</v>
      </c>
      <c r="K1017">
        <v>1</v>
      </c>
      <c r="L1017">
        <v>3</v>
      </c>
      <c r="M1017">
        <v>1</v>
      </c>
      <c r="N1017">
        <v>0</v>
      </c>
      <c r="O1017">
        <v>0</v>
      </c>
      <c r="P1017" t="s">
        <v>24</v>
      </c>
      <c r="Q1017" t="s">
        <v>33</v>
      </c>
      <c r="R1017" t="s">
        <v>36</v>
      </c>
      <c r="S1017" t="s">
        <v>29</v>
      </c>
      <c r="T1017" t="s">
        <v>34</v>
      </c>
      <c r="U1017" t="s">
        <v>37</v>
      </c>
      <c r="V1017" t="s">
        <v>31</v>
      </c>
      <c r="W1017" t="s">
        <v>30</v>
      </c>
    </row>
    <row r="1018" spans="1:23" x14ac:dyDescent="0.3">
      <c r="A1018">
        <v>31</v>
      </c>
      <c r="B1018">
        <v>8</v>
      </c>
      <c r="C1018">
        <v>5</v>
      </c>
      <c r="D1018">
        <v>1</v>
      </c>
      <c r="E1018">
        <v>1017</v>
      </c>
      <c r="F1018">
        <v>5</v>
      </c>
      <c r="G1018">
        <v>131200</v>
      </c>
      <c r="H1018">
        <v>12</v>
      </c>
      <c r="I1018">
        <v>8</v>
      </c>
      <c r="J1018">
        <v>2</v>
      </c>
      <c r="K1018">
        <v>13</v>
      </c>
      <c r="L1018">
        <v>6</v>
      </c>
      <c r="M1018">
        <v>12</v>
      </c>
      <c r="N1018">
        <v>5</v>
      </c>
      <c r="O1018">
        <v>7</v>
      </c>
      <c r="P1018" t="s">
        <v>24</v>
      </c>
      <c r="Q1018" t="s">
        <v>33</v>
      </c>
      <c r="R1018" t="s">
        <v>26</v>
      </c>
      <c r="S1018" t="s">
        <v>29</v>
      </c>
      <c r="T1018" t="s">
        <v>38</v>
      </c>
      <c r="U1018" t="s">
        <v>37</v>
      </c>
      <c r="V1018" t="s">
        <v>23</v>
      </c>
      <c r="W1018" t="s">
        <v>30</v>
      </c>
    </row>
    <row r="1019" spans="1:23" x14ac:dyDescent="0.3">
      <c r="A1019">
        <v>51</v>
      </c>
      <c r="B1019">
        <v>1</v>
      </c>
      <c r="C1019">
        <v>4</v>
      </c>
      <c r="D1019">
        <v>1</v>
      </c>
      <c r="E1019">
        <v>1018</v>
      </c>
      <c r="F1019">
        <v>1</v>
      </c>
      <c r="G1019">
        <v>40330</v>
      </c>
      <c r="H1019">
        <v>14</v>
      </c>
      <c r="I1019">
        <v>8</v>
      </c>
      <c r="J1019">
        <v>0</v>
      </c>
      <c r="K1019">
        <v>15</v>
      </c>
      <c r="L1019">
        <v>2</v>
      </c>
      <c r="M1019">
        <v>2</v>
      </c>
      <c r="N1019">
        <v>2</v>
      </c>
      <c r="O1019">
        <v>2</v>
      </c>
      <c r="P1019" t="s">
        <v>24</v>
      </c>
      <c r="Q1019" t="s">
        <v>33</v>
      </c>
      <c r="R1019" t="s">
        <v>26</v>
      </c>
      <c r="S1019" t="s">
        <v>29</v>
      </c>
      <c r="T1019" t="s">
        <v>47</v>
      </c>
      <c r="U1019" t="s">
        <v>27</v>
      </c>
      <c r="V1019" t="s">
        <v>23</v>
      </c>
      <c r="W1019" t="s">
        <v>30</v>
      </c>
    </row>
    <row r="1020" spans="1:23" x14ac:dyDescent="0.3">
      <c r="A1020">
        <v>37</v>
      </c>
      <c r="B1020">
        <v>24</v>
      </c>
      <c r="C1020">
        <v>1</v>
      </c>
      <c r="D1020">
        <v>1</v>
      </c>
      <c r="E1020">
        <v>1019</v>
      </c>
      <c r="F1020">
        <v>2</v>
      </c>
      <c r="G1020">
        <v>32910</v>
      </c>
      <c r="H1020">
        <v>16</v>
      </c>
      <c r="I1020">
        <v>8</v>
      </c>
      <c r="J1020">
        <v>3</v>
      </c>
      <c r="K1020">
        <v>5</v>
      </c>
      <c r="L1020">
        <v>2</v>
      </c>
      <c r="M1020">
        <v>5</v>
      </c>
      <c r="N1020">
        <v>0</v>
      </c>
      <c r="O1020">
        <v>3</v>
      </c>
      <c r="P1020" t="s">
        <v>24</v>
      </c>
      <c r="Q1020" t="s">
        <v>33</v>
      </c>
      <c r="R1020" t="s">
        <v>26</v>
      </c>
      <c r="S1020" t="s">
        <v>29</v>
      </c>
      <c r="T1020" t="s">
        <v>38</v>
      </c>
      <c r="U1020" t="s">
        <v>37</v>
      </c>
      <c r="V1020" t="s">
        <v>23</v>
      </c>
      <c r="W1020" t="s">
        <v>30</v>
      </c>
    </row>
    <row r="1021" spans="1:23" x14ac:dyDescent="0.3">
      <c r="A1021">
        <v>46</v>
      </c>
      <c r="B1021">
        <v>3</v>
      </c>
      <c r="C1021">
        <v>4</v>
      </c>
      <c r="D1021">
        <v>1</v>
      </c>
      <c r="E1021">
        <v>1020</v>
      </c>
      <c r="F1021">
        <v>1</v>
      </c>
      <c r="G1021">
        <v>42720</v>
      </c>
      <c r="H1021">
        <v>13</v>
      </c>
      <c r="I1021">
        <v>8</v>
      </c>
      <c r="J1021">
        <v>0</v>
      </c>
      <c r="K1021">
        <v>24</v>
      </c>
      <c r="L1021">
        <v>3</v>
      </c>
      <c r="M1021">
        <v>2</v>
      </c>
      <c r="N1021">
        <v>2</v>
      </c>
      <c r="O1021">
        <v>2</v>
      </c>
      <c r="P1021" t="s">
        <v>24</v>
      </c>
      <c r="Q1021" t="s">
        <v>25</v>
      </c>
      <c r="R1021" t="s">
        <v>48</v>
      </c>
      <c r="S1021" t="s">
        <v>44</v>
      </c>
      <c r="T1021" t="s">
        <v>46</v>
      </c>
      <c r="U1021" t="s">
        <v>27</v>
      </c>
      <c r="V1021" t="s">
        <v>23</v>
      </c>
      <c r="W1021" t="s">
        <v>30</v>
      </c>
    </row>
    <row r="1022" spans="1:23" x14ac:dyDescent="0.3">
      <c r="A1022">
        <v>36</v>
      </c>
      <c r="B1022">
        <v>27</v>
      </c>
      <c r="C1022">
        <v>3</v>
      </c>
      <c r="D1022">
        <v>1</v>
      </c>
      <c r="E1022">
        <v>1021</v>
      </c>
      <c r="F1022">
        <v>4</v>
      </c>
      <c r="G1022">
        <v>50560</v>
      </c>
      <c r="H1022">
        <v>12</v>
      </c>
      <c r="I1022">
        <v>8</v>
      </c>
      <c r="J1022">
        <v>0</v>
      </c>
      <c r="K1022">
        <v>15</v>
      </c>
      <c r="L1022">
        <v>2</v>
      </c>
      <c r="M1022">
        <v>12</v>
      </c>
      <c r="N1022">
        <v>5</v>
      </c>
      <c r="O1022">
        <v>7</v>
      </c>
      <c r="P1022" t="s">
        <v>24</v>
      </c>
      <c r="Q1022" t="s">
        <v>33</v>
      </c>
      <c r="R1022" t="s">
        <v>49</v>
      </c>
      <c r="S1022" t="s">
        <v>29</v>
      </c>
      <c r="T1022" t="s">
        <v>34</v>
      </c>
      <c r="U1022" t="s">
        <v>27</v>
      </c>
      <c r="V1022" t="s">
        <v>23</v>
      </c>
      <c r="W1022" t="s">
        <v>30</v>
      </c>
    </row>
    <row r="1023" spans="1:23" x14ac:dyDescent="0.3">
      <c r="A1023">
        <v>44</v>
      </c>
      <c r="B1023">
        <v>10</v>
      </c>
      <c r="C1023">
        <v>4</v>
      </c>
      <c r="D1023">
        <v>1</v>
      </c>
      <c r="E1023">
        <v>1022</v>
      </c>
      <c r="F1023">
        <v>1</v>
      </c>
      <c r="G1023">
        <v>28440</v>
      </c>
      <c r="H1023">
        <v>12</v>
      </c>
      <c r="I1023">
        <v>8</v>
      </c>
      <c r="J1023">
        <v>0</v>
      </c>
      <c r="K1023">
        <v>6</v>
      </c>
      <c r="L1023">
        <v>2</v>
      </c>
      <c r="M1023">
        <v>5</v>
      </c>
      <c r="N1023">
        <v>2</v>
      </c>
      <c r="O1023">
        <v>3</v>
      </c>
      <c r="P1023" t="s">
        <v>32</v>
      </c>
      <c r="Q1023" t="s">
        <v>25</v>
      </c>
      <c r="R1023" t="s">
        <v>26</v>
      </c>
      <c r="S1023" t="s">
        <v>44</v>
      </c>
      <c r="T1023" t="s">
        <v>34</v>
      </c>
      <c r="U1023" t="s">
        <v>37</v>
      </c>
      <c r="V1023" t="s">
        <v>31</v>
      </c>
      <c r="W1023" t="s">
        <v>30</v>
      </c>
    </row>
    <row r="1024" spans="1:23" x14ac:dyDescent="0.3">
      <c r="A1024">
        <v>37</v>
      </c>
      <c r="B1024">
        <v>19</v>
      </c>
      <c r="C1024">
        <v>2</v>
      </c>
      <c r="D1024">
        <v>1</v>
      </c>
      <c r="E1024">
        <v>1023</v>
      </c>
      <c r="F1024">
        <v>2</v>
      </c>
      <c r="G1024">
        <v>27030</v>
      </c>
      <c r="H1024">
        <v>14</v>
      </c>
      <c r="I1024">
        <v>8</v>
      </c>
      <c r="J1024">
        <v>0</v>
      </c>
      <c r="K1024">
        <v>19</v>
      </c>
      <c r="L1024">
        <v>2</v>
      </c>
      <c r="M1024">
        <v>10</v>
      </c>
      <c r="N1024">
        <v>4</v>
      </c>
      <c r="O1024">
        <v>7</v>
      </c>
      <c r="P1024" t="s">
        <v>24</v>
      </c>
      <c r="Q1024" t="s">
        <v>33</v>
      </c>
      <c r="R1024" t="s">
        <v>49</v>
      </c>
      <c r="S1024" t="s">
        <v>44</v>
      </c>
      <c r="T1024" t="s">
        <v>38</v>
      </c>
      <c r="U1024" t="s">
        <v>37</v>
      </c>
      <c r="V1024" t="s">
        <v>23</v>
      </c>
      <c r="W1024" t="s">
        <v>30</v>
      </c>
    </row>
    <row r="1025" spans="1:23" x14ac:dyDescent="0.3">
      <c r="A1025">
        <v>35</v>
      </c>
      <c r="B1025">
        <v>15</v>
      </c>
      <c r="C1025">
        <v>4</v>
      </c>
      <c r="D1025">
        <v>1</v>
      </c>
      <c r="E1025">
        <v>1024</v>
      </c>
      <c r="F1025">
        <v>2</v>
      </c>
      <c r="G1025">
        <v>19040</v>
      </c>
      <c r="H1025">
        <v>22</v>
      </c>
      <c r="I1025">
        <v>8</v>
      </c>
      <c r="J1025">
        <v>1</v>
      </c>
      <c r="K1025">
        <v>10</v>
      </c>
      <c r="L1025">
        <v>4</v>
      </c>
      <c r="M1025">
        <v>10</v>
      </c>
      <c r="N1025">
        <v>7</v>
      </c>
      <c r="O1025">
        <v>7</v>
      </c>
      <c r="P1025" t="s">
        <v>24</v>
      </c>
      <c r="Q1025" t="s">
        <v>33</v>
      </c>
      <c r="R1025" t="s">
        <v>26</v>
      </c>
      <c r="S1025" t="s">
        <v>35</v>
      </c>
      <c r="T1025" t="s">
        <v>34</v>
      </c>
      <c r="U1025" t="s">
        <v>37</v>
      </c>
      <c r="V1025" t="s">
        <v>31</v>
      </c>
      <c r="W1025" t="s">
        <v>30</v>
      </c>
    </row>
    <row r="1026" spans="1:23" x14ac:dyDescent="0.3">
      <c r="A1026">
        <v>33</v>
      </c>
      <c r="B1026">
        <v>8</v>
      </c>
      <c r="C1026">
        <v>5</v>
      </c>
      <c r="D1026">
        <v>1</v>
      </c>
      <c r="E1026">
        <v>1025</v>
      </c>
      <c r="F1026">
        <v>2</v>
      </c>
      <c r="G1026">
        <v>82240</v>
      </c>
      <c r="H1026">
        <v>19</v>
      </c>
      <c r="I1026">
        <v>8</v>
      </c>
      <c r="J1026">
        <v>0</v>
      </c>
      <c r="K1026">
        <v>14</v>
      </c>
      <c r="L1026">
        <v>3</v>
      </c>
      <c r="M1026">
        <v>10</v>
      </c>
      <c r="N1026">
        <v>7</v>
      </c>
      <c r="O1026">
        <v>6</v>
      </c>
      <c r="P1026" t="s">
        <v>24</v>
      </c>
      <c r="Q1026" t="s">
        <v>33</v>
      </c>
      <c r="R1026" t="s">
        <v>41</v>
      </c>
      <c r="S1026" t="s">
        <v>29</v>
      </c>
      <c r="T1026" t="s">
        <v>43</v>
      </c>
      <c r="U1026" t="s">
        <v>37</v>
      </c>
      <c r="V1026" t="s">
        <v>23</v>
      </c>
      <c r="W1026" t="s">
        <v>30</v>
      </c>
    </row>
    <row r="1027" spans="1:23" x14ac:dyDescent="0.3">
      <c r="A1027">
        <v>28</v>
      </c>
      <c r="B1027">
        <v>9</v>
      </c>
      <c r="C1027">
        <v>3</v>
      </c>
      <c r="D1027">
        <v>1</v>
      </c>
      <c r="E1027">
        <v>1026</v>
      </c>
      <c r="F1027">
        <v>2</v>
      </c>
      <c r="G1027">
        <v>47660</v>
      </c>
      <c r="H1027">
        <v>12</v>
      </c>
      <c r="I1027">
        <v>8</v>
      </c>
      <c r="J1027">
        <v>0</v>
      </c>
      <c r="K1027">
        <v>5</v>
      </c>
      <c r="L1027">
        <v>3</v>
      </c>
      <c r="M1027">
        <v>5</v>
      </c>
      <c r="N1027">
        <v>0</v>
      </c>
      <c r="O1027">
        <v>3</v>
      </c>
      <c r="P1027" t="s">
        <v>24</v>
      </c>
      <c r="Q1027" t="s">
        <v>25</v>
      </c>
      <c r="R1027" t="s">
        <v>41</v>
      </c>
      <c r="S1027" t="s">
        <v>29</v>
      </c>
      <c r="T1027" t="s">
        <v>38</v>
      </c>
      <c r="U1027" t="s">
        <v>27</v>
      </c>
      <c r="V1027" t="s">
        <v>23</v>
      </c>
      <c r="W1027" t="s">
        <v>30</v>
      </c>
    </row>
    <row r="1028" spans="1:23" x14ac:dyDescent="0.3">
      <c r="A1028">
        <v>39</v>
      </c>
      <c r="B1028">
        <v>3</v>
      </c>
      <c r="C1028">
        <v>4</v>
      </c>
      <c r="D1028">
        <v>1</v>
      </c>
      <c r="E1028">
        <v>1027</v>
      </c>
      <c r="F1028">
        <v>2</v>
      </c>
      <c r="G1028">
        <v>26100</v>
      </c>
      <c r="H1028">
        <v>12</v>
      </c>
      <c r="I1028">
        <v>8</v>
      </c>
      <c r="J1028">
        <v>0</v>
      </c>
      <c r="K1028">
        <v>9</v>
      </c>
      <c r="L1028">
        <v>2</v>
      </c>
      <c r="M1028">
        <v>4</v>
      </c>
      <c r="N1028">
        <v>2</v>
      </c>
      <c r="O1028">
        <v>2</v>
      </c>
      <c r="P1028" t="s">
        <v>24</v>
      </c>
      <c r="Q1028" t="s">
        <v>25</v>
      </c>
      <c r="R1028" t="s">
        <v>48</v>
      </c>
      <c r="S1028" t="s">
        <v>35</v>
      </c>
      <c r="T1028" t="s">
        <v>43</v>
      </c>
      <c r="U1028" t="s">
        <v>27</v>
      </c>
      <c r="V1028" t="s">
        <v>23</v>
      </c>
      <c r="W1028" t="s">
        <v>30</v>
      </c>
    </row>
    <row r="1029" spans="1:23" x14ac:dyDescent="0.3">
      <c r="A1029">
        <v>46</v>
      </c>
      <c r="B1029">
        <v>9</v>
      </c>
      <c r="C1029">
        <v>2</v>
      </c>
      <c r="D1029">
        <v>1</v>
      </c>
      <c r="E1029">
        <v>1028</v>
      </c>
      <c r="F1029">
        <v>2</v>
      </c>
      <c r="G1029">
        <v>57310</v>
      </c>
      <c r="H1029">
        <v>17</v>
      </c>
      <c r="I1029">
        <v>8</v>
      </c>
      <c r="J1029">
        <v>0</v>
      </c>
      <c r="K1029">
        <v>6</v>
      </c>
      <c r="L1029">
        <v>2</v>
      </c>
      <c r="M1029">
        <v>2</v>
      </c>
      <c r="N1029">
        <v>2</v>
      </c>
      <c r="O1029">
        <v>2</v>
      </c>
      <c r="P1029" t="s">
        <v>39</v>
      </c>
      <c r="Q1029" t="s">
        <v>33</v>
      </c>
      <c r="R1029" t="s">
        <v>26</v>
      </c>
      <c r="S1029" t="s">
        <v>35</v>
      </c>
      <c r="T1029" t="s">
        <v>45</v>
      </c>
      <c r="U1029" t="s">
        <v>37</v>
      </c>
      <c r="V1029" t="s">
        <v>23</v>
      </c>
      <c r="W1029" t="s">
        <v>30</v>
      </c>
    </row>
    <row r="1030" spans="1:23" x14ac:dyDescent="0.3">
      <c r="A1030">
        <v>40</v>
      </c>
      <c r="B1030">
        <v>2</v>
      </c>
      <c r="C1030">
        <v>2</v>
      </c>
      <c r="D1030">
        <v>1</v>
      </c>
      <c r="E1030">
        <v>1029</v>
      </c>
      <c r="F1030">
        <v>1</v>
      </c>
      <c r="G1030">
        <v>25390</v>
      </c>
      <c r="H1030">
        <v>12</v>
      </c>
      <c r="I1030">
        <v>8</v>
      </c>
      <c r="J1030">
        <v>1</v>
      </c>
      <c r="K1030">
        <v>7</v>
      </c>
      <c r="L1030">
        <v>3</v>
      </c>
      <c r="M1030">
        <v>4</v>
      </c>
      <c r="N1030">
        <v>0</v>
      </c>
      <c r="O1030">
        <v>2</v>
      </c>
      <c r="P1030" t="s">
        <v>24</v>
      </c>
      <c r="Q1030" t="s">
        <v>33</v>
      </c>
      <c r="R1030" t="s">
        <v>41</v>
      </c>
      <c r="S1030" t="s">
        <v>29</v>
      </c>
      <c r="T1030" t="s">
        <v>42</v>
      </c>
      <c r="U1030" t="s">
        <v>37</v>
      </c>
      <c r="V1030" t="s">
        <v>23</v>
      </c>
      <c r="W1030" t="s">
        <v>30</v>
      </c>
    </row>
    <row r="1031" spans="1:23" x14ac:dyDescent="0.3">
      <c r="A1031">
        <v>42</v>
      </c>
      <c r="B1031">
        <v>7</v>
      </c>
      <c r="C1031">
        <v>4</v>
      </c>
      <c r="D1031">
        <v>1</v>
      </c>
      <c r="E1031">
        <v>1030</v>
      </c>
      <c r="F1031">
        <v>2</v>
      </c>
      <c r="G1031">
        <v>57140</v>
      </c>
      <c r="H1031">
        <v>11</v>
      </c>
      <c r="I1031">
        <v>8</v>
      </c>
      <c r="J1031">
        <v>0</v>
      </c>
      <c r="K1031">
        <v>10</v>
      </c>
      <c r="L1031">
        <v>2</v>
      </c>
      <c r="M1031">
        <v>0</v>
      </c>
      <c r="N1031">
        <v>0</v>
      </c>
      <c r="O1031">
        <v>0</v>
      </c>
      <c r="P1031" t="s">
        <v>24</v>
      </c>
      <c r="Q1031" t="s">
        <v>33</v>
      </c>
      <c r="R1031" t="s">
        <v>36</v>
      </c>
      <c r="S1031" t="s">
        <v>29</v>
      </c>
      <c r="T1031" t="s">
        <v>43</v>
      </c>
      <c r="U1031" t="s">
        <v>27</v>
      </c>
      <c r="V1031" t="s">
        <v>23</v>
      </c>
      <c r="W1031" t="s">
        <v>30</v>
      </c>
    </row>
    <row r="1032" spans="1:23" x14ac:dyDescent="0.3">
      <c r="A1032">
        <v>35</v>
      </c>
      <c r="B1032">
        <v>10</v>
      </c>
      <c r="C1032">
        <v>1</v>
      </c>
      <c r="D1032">
        <v>1</v>
      </c>
      <c r="E1032">
        <v>1031</v>
      </c>
      <c r="F1032">
        <v>2</v>
      </c>
      <c r="G1032">
        <v>43230</v>
      </c>
      <c r="H1032">
        <v>18</v>
      </c>
      <c r="I1032">
        <v>8</v>
      </c>
      <c r="J1032">
        <v>3</v>
      </c>
      <c r="K1032">
        <v>15</v>
      </c>
      <c r="L1032">
        <v>3</v>
      </c>
      <c r="M1032">
        <v>7</v>
      </c>
      <c r="N1032">
        <v>1</v>
      </c>
      <c r="O1032">
        <v>7</v>
      </c>
      <c r="P1032" t="s">
        <v>39</v>
      </c>
      <c r="Q1032" t="s">
        <v>25</v>
      </c>
      <c r="R1032" t="s">
        <v>26</v>
      </c>
      <c r="S1032" t="s">
        <v>44</v>
      </c>
      <c r="T1032" t="s">
        <v>42</v>
      </c>
      <c r="U1032" t="s">
        <v>27</v>
      </c>
      <c r="V1032" t="s">
        <v>23</v>
      </c>
      <c r="W1032" t="s">
        <v>30</v>
      </c>
    </row>
    <row r="1033" spans="1:23" x14ac:dyDescent="0.3">
      <c r="A1033">
        <v>38</v>
      </c>
      <c r="B1033">
        <v>6</v>
      </c>
      <c r="C1033">
        <v>4</v>
      </c>
      <c r="D1033">
        <v>1</v>
      </c>
      <c r="E1033">
        <v>1032</v>
      </c>
      <c r="F1033">
        <v>3</v>
      </c>
      <c r="G1033">
        <v>73360</v>
      </c>
      <c r="H1033">
        <v>11</v>
      </c>
      <c r="I1033">
        <v>8</v>
      </c>
      <c r="J1033">
        <v>0</v>
      </c>
      <c r="K1033">
        <v>13</v>
      </c>
      <c r="L1033">
        <v>3</v>
      </c>
      <c r="M1033">
        <v>11</v>
      </c>
      <c r="N1033">
        <v>3</v>
      </c>
      <c r="O1033">
        <v>8</v>
      </c>
      <c r="P1033" t="s">
        <v>39</v>
      </c>
      <c r="Q1033" t="s">
        <v>25</v>
      </c>
      <c r="R1033" t="s">
        <v>48</v>
      </c>
      <c r="S1033" t="s">
        <v>44</v>
      </c>
      <c r="T1033" t="s">
        <v>38</v>
      </c>
      <c r="U1033" t="s">
        <v>37</v>
      </c>
      <c r="V1033" t="s">
        <v>23</v>
      </c>
      <c r="W1033" t="s">
        <v>30</v>
      </c>
    </row>
    <row r="1034" spans="1:23" x14ac:dyDescent="0.3">
      <c r="A1034">
        <v>34</v>
      </c>
      <c r="B1034">
        <v>2</v>
      </c>
      <c r="C1034">
        <v>1</v>
      </c>
      <c r="D1034">
        <v>1</v>
      </c>
      <c r="E1034">
        <v>1033</v>
      </c>
      <c r="F1034">
        <v>1</v>
      </c>
      <c r="G1034">
        <v>134990</v>
      </c>
      <c r="H1034">
        <v>23</v>
      </c>
      <c r="I1034">
        <v>8</v>
      </c>
      <c r="J1034">
        <v>2</v>
      </c>
      <c r="K1034">
        <v>11</v>
      </c>
      <c r="L1034">
        <v>2</v>
      </c>
      <c r="M1034">
        <v>7</v>
      </c>
      <c r="N1034">
        <v>0</v>
      </c>
      <c r="O1034">
        <v>7</v>
      </c>
      <c r="P1034" t="s">
        <v>32</v>
      </c>
      <c r="Q1034" t="s">
        <v>33</v>
      </c>
      <c r="R1034" t="s">
        <v>26</v>
      </c>
      <c r="S1034" t="s">
        <v>29</v>
      </c>
      <c r="T1034" t="s">
        <v>45</v>
      </c>
      <c r="U1034" t="s">
        <v>37</v>
      </c>
      <c r="V1034" t="s">
        <v>31</v>
      </c>
      <c r="W1034" t="s">
        <v>30</v>
      </c>
    </row>
    <row r="1035" spans="1:23" x14ac:dyDescent="0.3">
      <c r="A1035">
        <v>37</v>
      </c>
      <c r="B1035">
        <v>24</v>
      </c>
      <c r="C1035">
        <v>3</v>
      </c>
      <c r="D1035">
        <v>1</v>
      </c>
      <c r="E1035">
        <v>1034</v>
      </c>
      <c r="F1035">
        <v>1</v>
      </c>
      <c r="G1035">
        <v>137580</v>
      </c>
      <c r="H1035">
        <v>11</v>
      </c>
      <c r="I1035">
        <v>8</v>
      </c>
      <c r="J1035">
        <v>1</v>
      </c>
      <c r="K1035">
        <v>10</v>
      </c>
      <c r="L1035">
        <v>5</v>
      </c>
      <c r="M1035">
        <v>10</v>
      </c>
      <c r="N1035">
        <v>0</v>
      </c>
      <c r="O1035">
        <v>8</v>
      </c>
      <c r="P1035" t="s">
        <v>24</v>
      </c>
      <c r="Q1035" t="s">
        <v>33</v>
      </c>
      <c r="R1035" t="s">
        <v>26</v>
      </c>
      <c r="S1035" t="s">
        <v>35</v>
      </c>
      <c r="T1035" t="s">
        <v>43</v>
      </c>
      <c r="U1035" t="s">
        <v>37</v>
      </c>
      <c r="V1035" t="s">
        <v>31</v>
      </c>
      <c r="W1035" t="s">
        <v>30</v>
      </c>
    </row>
    <row r="1036" spans="1:23" x14ac:dyDescent="0.3">
      <c r="A1036">
        <v>39</v>
      </c>
      <c r="B1036">
        <v>2</v>
      </c>
      <c r="C1036">
        <v>1</v>
      </c>
      <c r="D1036">
        <v>1</v>
      </c>
      <c r="E1036">
        <v>1035</v>
      </c>
      <c r="F1036">
        <v>2</v>
      </c>
      <c r="G1036">
        <v>51550</v>
      </c>
      <c r="H1036">
        <v>18</v>
      </c>
      <c r="I1036">
        <v>8</v>
      </c>
      <c r="J1036">
        <v>1</v>
      </c>
      <c r="K1036">
        <v>7</v>
      </c>
      <c r="L1036">
        <v>3</v>
      </c>
      <c r="M1036">
        <v>2</v>
      </c>
      <c r="N1036">
        <v>2</v>
      </c>
      <c r="O1036">
        <v>2</v>
      </c>
      <c r="P1036" t="s">
        <v>32</v>
      </c>
      <c r="Q1036" t="s">
        <v>33</v>
      </c>
      <c r="R1036" t="s">
        <v>41</v>
      </c>
      <c r="S1036" t="s">
        <v>44</v>
      </c>
      <c r="T1036" t="s">
        <v>28</v>
      </c>
      <c r="U1036" t="s">
        <v>37</v>
      </c>
      <c r="V1036" t="s">
        <v>23</v>
      </c>
      <c r="W1036" t="s">
        <v>30</v>
      </c>
    </row>
    <row r="1037" spans="1:23" x14ac:dyDescent="0.3">
      <c r="A1037">
        <v>43</v>
      </c>
      <c r="B1037">
        <v>8</v>
      </c>
      <c r="C1037">
        <v>5</v>
      </c>
      <c r="D1037">
        <v>1</v>
      </c>
      <c r="E1037">
        <v>1036</v>
      </c>
      <c r="F1037">
        <v>3</v>
      </c>
      <c r="G1037">
        <v>22580</v>
      </c>
      <c r="H1037">
        <v>18</v>
      </c>
      <c r="I1037">
        <v>8</v>
      </c>
      <c r="J1037">
        <v>0</v>
      </c>
      <c r="K1037">
        <v>7</v>
      </c>
      <c r="L1037">
        <v>2</v>
      </c>
      <c r="M1037">
        <v>3</v>
      </c>
      <c r="N1037">
        <v>1</v>
      </c>
      <c r="O1037">
        <v>2</v>
      </c>
      <c r="P1037" t="s">
        <v>39</v>
      </c>
      <c r="Q1037" t="s">
        <v>40</v>
      </c>
      <c r="R1037" t="s">
        <v>41</v>
      </c>
      <c r="S1037" t="s">
        <v>35</v>
      </c>
      <c r="T1037" t="s">
        <v>38</v>
      </c>
      <c r="U1037" t="s">
        <v>27</v>
      </c>
      <c r="V1037" t="s">
        <v>23</v>
      </c>
      <c r="W1037" t="s">
        <v>30</v>
      </c>
    </row>
    <row r="1038" spans="1:23" x14ac:dyDescent="0.3">
      <c r="A1038">
        <v>41</v>
      </c>
      <c r="B1038">
        <v>3</v>
      </c>
      <c r="C1038">
        <v>3</v>
      </c>
      <c r="D1038">
        <v>1</v>
      </c>
      <c r="E1038">
        <v>1037</v>
      </c>
      <c r="F1038">
        <v>3</v>
      </c>
      <c r="G1038">
        <v>35970</v>
      </c>
      <c r="H1038">
        <v>13</v>
      </c>
      <c r="I1038">
        <v>8</v>
      </c>
      <c r="J1038">
        <v>1</v>
      </c>
      <c r="K1038">
        <v>11</v>
      </c>
      <c r="L1038">
        <v>2</v>
      </c>
      <c r="M1038">
        <v>3</v>
      </c>
      <c r="N1038">
        <v>1</v>
      </c>
      <c r="O1038">
        <v>2</v>
      </c>
      <c r="P1038" t="s">
        <v>24</v>
      </c>
      <c r="Q1038" t="s">
        <v>33</v>
      </c>
      <c r="R1038" t="s">
        <v>26</v>
      </c>
      <c r="S1038" t="s">
        <v>35</v>
      </c>
      <c r="T1038" t="s">
        <v>34</v>
      </c>
      <c r="U1038" t="s">
        <v>37</v>
      </c>
      <c r="V1038" t="s">
        <v>23</v>
      </c>
      <c r="W1038" t="s">
        <v>30</v>
      </c>
    </row>
    <row r="1039" spans="1:23" x14ac:dyDescent="0.3">
      <c r="A1039">
        <v>41</v>
      </c>
      <c r="B1039">
        <v>1</v>
      </c>
      <c r="C1039">
        <v>1</v>
      </c>
      <c r="D1039">
        <v>1</v>
      </c>
      <c r="E1039">
        <v>1038</v>
      </c>
      <c r="F1039">
        <v>3</v>
      </c>
      <c r="G1039">
        <v>25150</v>
      </c>
      <c r="H1039">
        <v>18</v>
      </c>
      <c r="I1039">
        <v>8</v>
      </c>
      <c r="J1039">
        <v>0</v>
      </c>
      <c r="K1039">
        <v>23</v>
      </c>
      <c r="L1039">
        <v>2</v>
      </c>
      <c r="M1039">
        <v>22</v>
      </c>
      <c r="N1039">
        <v>13</v>
      </c>
      <c r="O1039">
        <v>5</v>
      </c>
      <c r="P1039" t="s">
        <v>24</v>
      </c>
      <c r="Q1039" t="s">
        <v>33</v>
      </c>
      <c r="R1039" t="s">
        <v>49</v>
      </c>
      <c r="S1039" t="s">
        <v>44</v>
      </c>
      <c r="T1039" t="s">
        <v>43</v>
      </c>
      <c r="U1039" t="s">
        <v>37</v>
      </c>
      <c r="V1039" t="s">
        <v>23</v>
      </c>
      <c r="W1039" t="s">
        <v>30</v>
      </c>
    </row>
    <row r="1040" spans="1:23" x14ac:dyDescent="0.3">
      <c r="A1040">
        <v>30</v>
      </c>
      <c r="B1040">
        <v>26</v>
      </c>
      <c r="C1040">
        <v>3</v>
      </c>
      <c r="D1040">
        <v>1</v>
      </c>
      <c r="E1040">
        <v>1039</v>
      </c>
      <c r="F1040">
        <v>2</v>
      </c>
      <c r="G1040">
        <v>44200</v>
      </c>
      <c r="H1040">
        <v>11</v>
      </c>
      <c r="I1040">
        <v>8</v>
      </c>
      <c r="J1040">
        <v>0</v>
      </c>
      <c r="K1040">
        <v>9</v>
      </c>
      <c r="L1040">
        <v>3</v>
      </c>
      <c r="M1040">
        <v>7</v>
      </c>
      <c r="N1040">
        <v>0</v>
      </c>
      <c r="O1040">
        <v>2</v>
      </c>
      <c r="P1040" t="s">
        <v>24</v>
      </c>
      <c r="Q1040" t="s">
        <v>25</v>
      </c>
      <c r="R1040" t="s">
        <v>48</v>
      </c>
      <c r="S1040" t="s">
        <v>35</v>
      </c>
      <c r="T1040" t="s">
        <v>47</v>
      </c>
      <c r="U1040" t="s">
        <v>27</v>
      </c>
      <c r="V1040" t="s">
        <v>23</v>
      </c>
      <c r="W1040" t="s">
        <v>30</v>
      </c>
    </row>
    <row r="1041" spans="1:23" x14ac:dyDescent="0.3">
      <c r="A1041">
        <v>26</v>
      </c>
      <c r="B1041">
        <v>2</v>
      </c>
      <c r="C1041">
        <v>1</v>
      </c>
      <c r="D1041">
        <v>1</v>
      </c>
      <c r="E1041">
        <v>1040</v>
      </c>
      <c r="F1041">
        <v>3</v>
      </c>
      <c r="G1041">
        <v>65780</v>
      </c>
      <c r="H1041">
        <v>15</v>
      </c>
      <c r="I1041">
        <v>8</v>
      </c>
      <c r="J1041">
        <v>2</v>
      </c>
      <c r="K1041">
        <v>6</v>
      </c>
      <c r="L1041">
        <v>3</v>
      </c>
      <c r="M1041">
        <v>5</v>
      </c>
      <c r="N1041">
        <v>1</v>
      </c>
      <c r="O1041">
        <v>4</v>
      </c>
      <c r="P1041" t="s">
        <v>24</v>
      </c>
      <c r="Q1041" t="s">
        <v>40</v>
      </c>
      <c r="R1041" t="s">
        <v>49</v>
      </c>
      <c r="S1041" t="s">
        <v>29</v>
      </c>
      <c r="T1041" t="s">
        <v>38</v>
      </c>
      <c r="U1041" t="s">
        <v>27</v>
      </c>
      <c r="V1041" t="s">
        <v>31</v>
      </c>
      <c r="W1041" t="s">
        <v>30</v>
      </c>
    </row>
    <row r="1042" spans="1:23" x14ac:dyDescent="0.3">
      <c r="A1042">
        <v>46</v>
      </c>
      <c r="B1042">
        <v>10</v>
      </c>
      <c r="C1042">
        <v>3</v>
      </c>
      <c r="D1042">
        <v>1</v>
      </c>
      <c r="E1042">
        <v>1041</v>
      </c>
      <c r="F1042">
        <v>1</v>
      </c>
      <c r="G1042">
        <v>44220</v>
      </c>
      <c r="H1042">
        <v>11</v>
      </c>
      <c r="I1042">
        <v>8</v>
      </c>
      <c r="J1042">
        <v>1</v>
      </c>
      <c r="K1042">
        <v>13</v>
      </c>
      <c r="L1042">
        <v>2</v>
      </c>
      <c r="M1042">
        <v>9</v>
      </c>
      <c r="N1042">
        <v>3</v>
      </c>
      <c r="O1042">
        <v>7</v>
      </c>
      <c r="P1042" t="s">
        <v>24</v>
      </c>
      <c r="Q1042" t="s">
        <v>33</v>
      </c>
      <c r="R1042" t="s">
        <v>41</v>
      </c>
      <c r="S1042" t="s">
        <v>29</v>
      </c>
      <c r="T1042" t="s">
        <v>38</v>
      </c>
      <c r="U1042" t="s">
        <v>37</v>
      </c>
      <c r="V1042" t="s">
        <v>31</v>
      </c>
      <c r="W1042" t="s">
        <v>30</v>
      </c>
    </row>
    <row r="1043" spans="1:23" x14ac:dyDescent="0.3">
      <c r="A1043">
        <v>40</v>
      </c>
      <c r="B1043">
        <v>27</v>
      </c>
      <c r="C1043">
        <v>2</v>
      </c>
      <c r="D1043">
        <v>1</v>
      </c>
      <c r="E1043">
        <v>1042</v>
      </c>
      <c r="F1043">
        <v>3</v>
      </c>
      <c r="G1043">
        <v>102740</v>
      </c>
      <c r="H1043">
        <v>18</v>
      </c>
      <c r="I1043">
        <v>8</v>
      </c>
      <c r="J1043">
        <v>0</v>
      </c>
      <c r="K1043">
        <v>12</v>
      </c>
      <c r="L1043">
        <v>3</v>
      </c>
      <c r="M1043">
        <v>5</v>
      </c>
      <c r="N1043">
        <v>0</v>
      </c>
      <c r="O1043">
        <v>3</v>
      </c>
      <c r="P1043" t="s">
        <v>24</v>
      </c>
      <c r="Q1043" t="s">
        <v>25</v>
      </c>
      <c r="R1043" t="s">
        <v>41</v>
      </c>
      <c r="S1043" t="s">
        <v>44</v>
      </c>
      <c r="T1043" t="s">
        <v>38</v>
      </c>
      <c r="U1043" t="s">
        <v>27</v>
      </c>
      <c r="V1043" t="s">
        <v>23</v>
      </c>
      <c r="W1043" t="s">
        <v>30</v>
      </c>
    </row>
    <row r="1044" spans="1:23" x14ac:dyDescent="0.3">
      <c r="A1044">
        <v>34</v>
      </c>
      <c r="B1044">
        <v>2</v>
      </c>
      <c r="C1044">
        <v>3</v>
      </c>
      <c r="D1044">
        <v>1</v>
      </c>
      <c r="E1044">
        <v>1043</v>
      </c>
      <c r="F1044">
        <v>2</v>
      </c>
      <c r="G1044">
        <v>53430</v>
      </c>
      <c r="H1044">
        <v>14</v>
      </c>
      <c r="I1044">
        <v>8</v>
      </c>
      <c r="J1044">
        <v>0</v>
      </c>
      <c r="K1044">
        <v>10</v>
      </c>
      <c r="L1044">
        <v>5</v>
      </c>
      <c r="M1044">
        <v>10</v>
      </c>
      <c r="N1044">
        <v>4</v>
      </c>
      <c r="O1044">
        <v>8</v>
      </c>
      <c r="P1044" t="s">
        <v>24</v>
      </c>
      <c r="Q1044" t="s">
        <v>33</v>
      </c>
      <c r="R1044" t="s">
        <v>26</v>
      </c>
      <c r="S1044" t="s">
        <v>29</v>
      </c>
      <c r="T1044" t="s">
        <v>43</v>
      </c>
      <c r="U1044" t="s">
        <v>37</v>
      </c>
      <c r="V1044" t="s">
        <v>23</v>
      </c>
      <c r="W1044" t="s">
        <v>30</v>
      </c>
    </row>
    <row r="1045" spans="1:23" x14ac:dyDescent="0.3">
      <c r="A1045">
        <v>58</v>
      </c>
      <c r="B1045">
        <v>2</v>
      </c>
      <c r="C1045">
        <v>4</v>
      </c>
      <c r="D1045">
        <v>1</v>
      </c>
      <c r="E1045">
        <v>1044</v>
      </c>
      <c r="F1045">
        <v>1</v>
      </c>
      <c r="G1045">
        <v>23760</v>
      </c>
      <c r="H1045">
        <v>12</v>
      </c>
      <c r="I1045">
        <v>8</v>
      </c>
      <c r="J1045">
        <v>1</v>
      </c>
      <c r="K1045">
        <v>37</v>
      </c>
      <c r="L1045">
        <v>3</v>
      </c>
      <c r="M1045">
        <v>16</v>
      </c>
      <c r="N1045">
        <v>14</v>
      </c>
      <c r="O1045">
        <v>14</v>
      </c>
      <c r="P1045" t="s">
        <v>39</v>
      </c>
      <c r="Q1045" t="s">
        <v>33</v>
      </c>
      <c r="R1045" t="s">
        <v>41</v>
      </c>
      <c r="S1045" t="s">
        <v>44</v>
      </c>
      <c r="T1045" t="s">
        <v>43</v>
      </c>
      <c r="U1045" t="s">
        <v>37</v>
      </c>
      <c r="V1045" t="s">
        <v>23</v>
      </c>
      <c r="W1045" t="s">
        <v>30</v>
      </c>
    </row>
    <row r="1046" spans="1:23" x14ac:dyDescent="0.3">
      <c r="A1046">
        <v>35</v>
      </c>
      <c r="B1046">
        <v>8</v>
      </c>
      <c r="C1046">
        <v>1</v>
      </c>
      <c r="D1046">
        <v>1</v>
      </c>
      <c r="E1046">
        <v>1045</v>
      </c>
      <c r="F1046">
        <v>3</v>
      </c>
      <c r="G1046">
        <v>53460</v>
      </c>
      <c r="H1046">
        <v>14</v>
      </c>
      <c r="I1046">
        <v>8</v>
      </c>
      <c r="J1046">
        <v>0</v>
      </c>
      <c r="K1046">
        <v>6</v>
      </c>
      <c r="L1046">
        <v>3</v>
      </c>
      <c r="M1046">
        <v>5</v>
      </c>
      <c r="N1046">
        <v>0</v>
      </c>
      <c r="O1046">
        <v>3</v>
      </c>
      <c r="P1046" t="s">
        <v>24</v>
      </c>
      <c r="Q1046" t="s">
        <v>33</v>
      </c>
      <c r="R1046" t="s">
        <v>49</v>
      </c>
      <c r="S1046" t="s">
        <v>29</v>
      </c>
      <c r="T1046" t="s">
        <v>45</v>
      </c>
      <c r="U1046" t="s">
        <v>27</v>
      </c>
      <c r="V1046" t="s">
        <v>23</v>
      </c>
      <c r="W1046" t="s">
        <v>30</v>
      </c>
    </row>
    <row r="1047" spans="1:23" x14ac:dyDescent="0.3">
      <c r="A1047">
        <v>47</v>
      </c>
      <c r="B1047">
        <v>19</v>
      </c>
      <c r="C1047">
        <v>5</v>
      </c>
      <c r="D1047">
        <v>1</v>
      </c>
      <c r="E1047">
        <v>1046</v>
      </c>
      <c r="F1047">
        <v>2</v>
      </c>
      <c r="G1047">
        <v>28270</v>
      </c>
      <c r="H1047">
        <v>14</v>
      </c>
      <c r="I1047">
        <v>8</v>
      </c>
      <c r="J1047">
        <v>1</v>
      </c>
      <c r="K1047">
        <v>28</v>
      </c>
      <c r="L1047">
        <v>3</v>
      </c>
      <c r="M1047">
        <v>22</v>
      </c>
      <c r="N1047">
        <v>14</v>
      </c>
      <c r="O1047">
        <v>10</v>
      </c>
      <c r="P1047" t="s">
        <v>24</v>
      </c>
      <c r="Q1047" t="s">
        <v>33</v>
      </c>
      <c r="R1047" t="s">
        <v>41</v>
      </c>
      <c r="S1047" t="s">
        <v>44</v>
      </c>
      <c r="T1047" t="s">
        <v>34</v>
      </c>
      <c r="U1047" t="s">
        <v>27</v>
      </c>
      <c r="V1047" t="s">
        <v>23</v>
      </c>
      <c r="W1047" t="s">
        <v>30</v>
      </c>
    </row>
    <row r="1048" spans="1:23" x14ac:dyDescent="0.3">
      <c r="A1048">
        <v>40</v>
      </c>
      <c r="B1048">
        <v>1</v>
      </c>
      <c r="C1048">
        <v>4</v>
      </c>
      <c r="D1048">
        <v>1</v>
      </c>
      <c r="E1048">
        <v>1047</v>
      </c>
      <c r="F1048">
        <v>2</v>
      </c>
      <c r="G1048">
        <v>199430</v>
      </c>
      <c r="H1048">
        <v>13</v>
      </c>
      <c r="I1048">
        <v>8</v>
      </c>
      <c r="J1048">
        <v>1</v>
      </c>
      <c r="K1048">
        <v>15</v>
      </c>
      <c r="L1048">
        <v>3</v>
      </c>
      <c r="M1048">
        <v>7</v>
      </c>
      <c r="N1048">
        <v>7</v>
      </c>
      <c r="O1048">
        <v>7</v>
      </c>
      <c r="P1048" t="s">
        <v>24</v>
      </c>
      <c r="Q1048" t="s">
        <v>33</v>
      </c>
      <c r="R1048" t="s">
        <v>26</v>
      </c>
      <c r="S1048" t="s">
        <v>44</v>
      </c>
      <c r="T1048" t="s">
        <v>47</v>
      </c>
      <c r="U1048" t="s">
        <v>37</v>
      </c>
      <c r="V1048" t="s">
        <v>23</v>
      </c>
      <c r="W1048" t="s">
        <v>30</v>
      </c>
    </row>
    <row r="1049" spans="1:23" x14ac:dyDescent="0.3">
      <c r="A1049">
        <v>54</v>
      </c>
      <c r="B1049">
        <v>27</v>
      </c>
      <c r="C1049">
        <v>4</v>
      </c>
      <c r="D1049">
        <v>1</v>
      </c>
      <c r="E1049">
        <v>1048</v>
      </c>
      <c r="F1049">
        <v>1</v>
      </c>
      <c r="G1049">
        <v>31310</v>
      </c>
      <c r="H1049">
        <v>14</v>
      </c>
      <c r="I1049">
        <v>8</v>
      </c>
      <c r="J1049">
        <v>0</v>
      </c>
      <c r="K1049">
        <v>14</v>
      </c>
      <c r="L1049">
        <v>3</v>
      </c>
      <c r="M1049">
        <v>7</v>
      </c>
      <c r="N1049">
        <v>1</v>
      </c>
      <c r="O1049">
        <v>7</v>
      </c>
      <c r="P1049" t="s">
        <v>24</v>
      </c>
      <c r="Q1049" t="s">
        <v>25</v>
      </c>
      <c r="R1049" t="s">
        <v>41</v>
      </c>
      <c r="S1049" t="s">
        <v>29</v>
      </c>
      <c r="T1049" t="s">
        <v>34</v>
      </c>
      <c r="U1049" t="s">
        <v>37</v>
      </c>
      <c r="V1049" t="s">
        <v>23</v>
      </c>
      <c r="W1049" t="s">
        <v>30</v>
      </c>
    </row>
    <row r="1050" spans="1:23" x14ac:dyDescent="0.3">
      <c r="A1050">
        <v>31</v>
      </c>
      <c r="B1050">
        <v>8</v>
      </c>
      <c r="C1050">
        <v>4</v>
      </c>
      <c r="D1050">
        <v>1</v>
      </c>
      <c r="E1050">
        <v>1049</v>
      </c>
      <c r="F1050">
        <v>3</v>
      </c>
      <c r="G1050">
        <v>25520</v>
      </c>
      <c r="H1050">
        <v>18</v>
      </c>
      <c r="I1050">
        <v>8</v>
      </c>
      <c r="J1050">
        <v>0</v>
      </c>
      <c r="K1050">
        <v>9</v>
      </c>
      <c r="L1050">
        <v>2</v>
      </c>
      <c r="M1050">
        <v>3</v>
      </c>
      <c r="N1050">
        <v>2</v>
      </c>
      <c r="O1050">
        <v>2</v>
      </c>
      <c r="P1050" t="s">
        <v>32</v>
      </c>
      <c r="Q1050" t="s">
        <v>25</v>
      </c>
      <c r="R1050" t="s">
        <v>36</v>
      </c>
      <c r="S1050" t="s">
        <v>29</v>
      </c>
      <c r="T1050" t="s">
        <v>45</v>
      </c>
      <c r="U1050" t="s">
        <v>27</v>
      </c>
      <c r="V1050" t="s">
        <v>23</v>
      </c>
      <c r="W1050" t="s">
        <v>30</v>
      </c>
    </row>
    <row r="1051" spans="1:23" x14ac:dyDescent="0.3">
      <c r="A1051">
        <v>28</v>
      </c>
      <c r="B1051">
        <v>1</v>
      </c>
      <c r="C1051">
        <v>2</v>
      </c>
      <c r="D1051">
        <v>1</v>
      </c>
      <c r="E1051">
        <v>1050</v>
      </c>
      <c r="F1051">
        <v>3</v>
      </c>
      <c r="G1051">
        <v>44770</v>
      </c>
      <c r="H1051">
        <v>15</v>
      </c>
      <c r="I1051">
        <v>8</v>
      </c>
      <c r="J1051">
        <v>0</v>
      </c>
      <c r="K1051">
        <v>3</v>
      </c>
      <c r="L1051">
        <v>6</v>
      </c>
      <c r="M1051">
        <v>3</v>
      </c>
      <c r="N1051">
        <v>1</v>
      </c>
      <c r="O1051">
        <v>2</v>
      </c>
      <c r="P1051" t="s">
        <v>24</v>
      </c>
      <c r="Q1051" t="s">
        <v>25</v>
      </c>
      <c r="R1051" t="s">
        <v>26</v>
      </c>
      <c r="S1051" t="s">
        <v>29</v>
      </c>
      <c r="T1051" t="s">
        <v>47</v>
      </c>
      <c r="U1051" t="s">
        <v>37</v>
      </c>
      <c r="V1051" t="s">
        <v>23</v>
      </c>
      <c r="W1051" t="s">
        <v>30</v>
      </c>
    </row>
    <row r="1052" spans="1:23" x14ac:dyDescent="0.3">
      <c r="A1052">
        <v>38</v>
      </c>
      <c r="B1052">
        <v>19</v>
      </c>
      <c r="C1052">
        <v>3</v>
      </c>
      <c r="D1052">
        <v>1</v>
      </c>
      <c r="E1052">
        <v>1051</v>
      </c>
      <c r="F1052">
        <v>2</v>
      </c>
      <c r="G1052">
        <v>64740</v>
      </c>
      <c r="H1052">
        <v>13</v>
      </c>
      <c r="I1052">
        <v>8</v>
      </c>
      <c r="J1052">
        <v>2</v>
      </c>
      <c r="K1052">
        <v>20</v>
      </c>
      <c r="L1052">
        <v>3</v>
      </c>
      <c r="M1052">
        <v>4</v>
      </c>
      <c r="N1052">
        <v>0</v>
      </c>
      <c r="O1052">
        <v>3</v>
      </c>
      <c r="P1052" t="s">
        <v>24</v>
      </c>
      <c r="Q1052" t="s">
        <v>33</v>
      </c>
      <c r="R1052" t="s">
        <v>41</v>
      </c>
      <c r="S1052" t="s">
        <v>29</v>
      </c>
      <c r="T1052" t="s">
        <v>45</v>
      </c>
      <c r="U1052" t="s">
        <v>27</v>
      </c>
      <c r="V1052" t="s">
        <v>23</v>
      </c>
      <c r="W1052" t="s">
        <v>30</v>
      </c>
    </row>
    <row r="1053" spans="1:23" x14ac:dyDescent="0.3">
      <c r="A1053">
        <v>26</v>
      </c>
      <c r="B1053">
        <v>8</v>
      </c>
      <c r="C1053">
        <v>3</v>
      </c>
      <c r="D1053">
        <v>1</v>
      </c>
      <c r="E1053">
        <v>1052</v>
      </c>
      <c r="F1053">
        <v>1</v>
      </c>
      <c r="G1053">
        <v>30330</v>
      </c>
      <c r="H1053">
        <v>12</v>
      </c>
      <c r="I1053">
        <v>8</v>
      </c>
      <c r="J1053">
        <v>0</v>
      </c>
      <c r="K1053">
        <v>5</v>
      </c>
      <c r="L1053">
        <v>2</v>
      </c>
      <c r="M1053">
        <v>5</v>
      </c>
      <c r="N1053">
        <v>1</v>
      </c>
      <c r="O1053">
        <v>2</v>
      </c>
      <c r="P1053" t="s">
        <v>24</v>
      </c>
      <c r="Q1053" t="s">
        <v>25</v>
      </c>
      <c r="R1053" t="s">
        <v>48</v>
      </c>
      <c r="S1053" t="s">
        <v>35</v>
      </c>
      <c r="T1053" t="s">
        <v>28</v>
      </c>
      <c r="U1053" t="s">
        <v>27</v>
      </c>
      <c r="V1053" t="s">
        <v>23</v>
      </c>
      <c r="W1053" t="s">
        <v>30</v>
      </c>
    </row>
    <row r="1054" spans="1:23" x14ac:dyDescent="0.3">
      <c r="A1054">
        <v>58</v>
      </c>
      <c r="B1054">
        <v>10</v>
      </c>
      <c r="C1054">
        <v>4</v>
      </c>
      <c r="D1054">
        <v>1</v>
      </c>
      <c r="E1054">
        <v>1053</v>
      </c>
      <c r="F1054">
        <v>1</v>
      </c>
      <c r="G1054">
        <v>29360</v>
      </c>
      <c r="H1054">
        <v>13</v>
      </c>
      <c r="I1054">
        <v>8</v>
      </c>
      <c r="J1054">
        <v>1</v>
      </c>
      <c r="K1054">
        <v>23</v>
      </c>
      <c r="L1054">
        <v>3</v>
      </c>
      <c r="M1054">
        <v>2</v>
      </c>
      <c r="N1054">
        <v>2</v>
      </c>
      <c r="O1054">
        <v>2</v>
      </c>
      <c r="P1054" t="s">
        <v>32</v>
      </c>
      <c r="Q1054" t="s">
        <v>33</v>
      </c>
      <c r="R1054" t="s">
        <v>49</v>
      </c>
      <c r="S1054" t="s">
        <v>29</v>
      </c>
      <c r="T1054" t="s">
        <v>46</v>
      </c>
      <c r="U1054" t="s">
        <v>27</v>
      </c>
      <c r="V1054" t="s">
        <v>23</v>
      </c>
      <c r="W1054" t="s">
        <v>30</v>
      </c>
    </row>
    <row r="1055" spans="1:23" x14ac:dyDescent="0.3">
      <c r="A1055">
        <v>18</v>
      </c>
      <c r="B1055">
        <v>2</v>
      </c>
      <c r="C1055">
        <v>3</v>
      </c>
      <c r="D1055">
        <v>1</v>
      </c>
      <c r="E1055">
        <v>1054</v>
      </c>
      <c r="F1055">
        <v>3</v>
      </c>
      <c r="G1055">
        <v>186060</v>
      </c>
      <c r="H1055">
        <v>24</v>
      </c>
      <c r="I1055">
        <v>8</v>
      </c>
      <c r="J1055">
        <v>2</v>
      </c>
      <c r="K1055">
        <v>0</v>
      </c>
      <c r="L1055">
        <v>4</v>
      </c>
      <c r="M1055">
        <v>0</v>
      </c>
      <c r="N1055">
        <v>0</v>
      </c>
      <c r="O1055">
        <v>0</v>
      </c>
      <c r="P1055" t="s">
        <v>39</v>
      </c>
      <c r="Q1055" t="s">
        <v>33</v>
      </c>
      <c r="R1055" t="s">
        <v>26</v>
      </c>
      <c r="S1055" t="s">
        <v>35</v>
      </c>
      <c r="T1055" t="s">
        <v>46</v>
      </c>
      <c r="U1055" t="s">
        <v>37</v>
      </c>
      <c r="V1055" t="s">
        <v>23</v>
      </c>
      <c r="W1055" t="s">
        <v>30</v>
      </c>
    </row>
    <row r="1056" spans="1:23" x14ac:dyDescent="0.3">
      <c r="A1056">
        <v>31</v>
      </c>
      <c r="B1056">
        <v>2</v>
      </c>
      <c r="C1056">
        <v>3</v>
      </c>
      <c r="D1056">
        <v>1</v>
      </c>
      <c r="E1056">
        <v>1055</v>
      </c>
      <c r="F1056">
        <v>3</v>
      </c>
      <c r="G1056">
        <v>21680</v>
      </c>
      <c r="H1056">
        <v>14</v>
      </c>
      <c r="I1056">
        <v>8</v>
      </c>
      <c r="J1056">
        <v>1</v>
      </c>
      <c r="K1056">
        <v>2</v>
      </c>
      <c r="L1056">
        <v>2</v>
      </c>
      <c r="M1056">
        <v>1</v>
      </c>
      <c r="N1056">
        <v>0</v>
      </c>
      <c r="O1056">
        <v>0</v>
      </c>
      <c r="P1056" t="s">
        <v>24</v>
      </c>
      <c r="Q1056" t="s">
        <v>33</v>
      </c>
      <c r="R1056" t="s">
        <v>26</v>
      </c>
      <c r="S1056" t="s">
        <v>29</v>
      </c>
      <c r="T1056" t="s">
        <v>43</v>
      </c>
      <c r="U1056" t="s">
        <v>37</v>
      </c>
      <c r="V1056" t="s">
        <v>31</v>
      </c>
      <c r="W1056" t="s">
        <v>30</v>
      </c>
    </row>
    <row r="1057" spans="1:23" x14ac:dyDescent="0.3">
      <c r="A1057">
        <v>29</v>
      </c>
      <c r="B1057">
        <v>8</v>
      </c>
      <c r="C1057">
        <v>2</v>
      </c>
      <c r="D1057">
        <v>1</v>
      </c>
      <c r="E1057">
        <v>1056</v>
      </c>
      <c r="F1057">
        <v>1</v>
      </c>
      <c r="G1057">
        <v>28530</v>
      </c>
      <c r="H1057">
        <v>14</v>
      </c>
      <c r="I1057">
        <v>8</v>
      </c>
      <c r="J1057">
        <v>1</v>
      </c>
      <c r="K1057">
        <v>4</v>
      </c>
      <c r="L1057">
        <v>5</v>
      </c>
      <c r="M1057">
        <v>2</v>
      </c>
      <c r="N1057">
        <v>2</v>
      </c>
      <c r="O1057">
        <v>0</v>
      </c>
      <c r="P1057" t="s">
        <v>24</v>
      </c>
      <c r="Q1057" t="s">
        <v>33</v>
      </c>
      <c r="R1057" t="s">
        <v>41</v>
      </c>
      <c r="S1057" t="s">
        <v>44</v>
      </c>
      <c r="T1057" t="s">
        <v>47</v>
      </c>
      <c r="U1057" t="s">
        <v>37</v>
      </c>
      <c r="V1057" t="s">
        <v>31</v>
      </c>
      <c r="W1057" t="s">
        <v>30</v>
      </c>
    </row>
    <row r="1058" spans="1:23" x14ac:dyDescent="0.3">
      <c r="A1058">
        <v>45</v>
      </c>
      <c r="B1058">
        <v>1</v>
      </c>
      <c r="C1058">
        <v>4</v>
      </c>
      <c r="D1058">
        <v>1</v>
      </c>
      <c r="E1058">
        <v>1057</v>
      </c>
      <c r="F1058">
        <v>1</v>
      </c>
      <c r="G1058">
        <v>170480</v>
      </c>
      <c r="H1058">
        <v>15</v>
      </c>
      <c r="I1058">
        <v>8</v>
      </c>
      <c r="J1058">
        <v>0</v>
      </c>
      <c r="K1058">
        <v>10</v>
      </c>
      <c r="L1058">
        <v>3</v>
      </c>
      <c r="M1058">
        <v>8</v>
      </c>
      <c r="N1058">
        <v>5</v>
      </c>
      <c r="O1058">
        <v>7</v>
      </c>
      <c r="P1058" t="s">
        <v>39</v>
      </c>
      <c r="Q1058" t="s">
        <v>25</v>
      </c>
      <c r="R1058" t="s">
        <v>49</v>
      </c>
      <c r="S1058" t="s">
        <v>29</v>
      </c>
      <c r="T1058" t="s">
        <v>34</v>
      </c>
      <c r="U1058" t="s">
        <v>37</v>
      </c>
      <c r="V1058" t="s">
        <v>23</v>
      </c>
      <c r="W1058" t="s">
        <v>30</v>
      </c>
    </row>
    <row r="1059" spans="1:23" x14ac:dyDescent="0.3">
      <c r="A1059">
        <v>36</v>
      </c>
      <c r="B1059">
        <v>2</v>
      </c>
      <c r="C1059">
        <v>3</v>
      </c>
      <c r="D1059">
        <v>1</v>
      </c>
      <c r="E1059">
        <v>1058</v>
      </c>
      <c r="F1059">
        <v>5</v>
      </c>
      <c r="G1059">
        <v>22900</v>
      </c>
      <c r="H1059">
        <v>11</v>
      </c>
      <c r="I1059">
        <v>8</v>
      </c>
      <c r="J1059">
        <v>0</v>
      </c>
      <c r="K1059">
        <v>15</v>
      </c>
      <c r="L1059">
        <v>5</v>
      </c>
      <c r="M1059">
        <v>1</v>
      </c>
      <c r="N1059">
        <v>0</v>
      </c>
      <c r="O1059">
        <v>0</v>
      </c>
      <c r="P1059" t="s">
        <v>24</v>
      </c>
      <c r="Q1059" t="s">
        <v>25</v>
      </c>
      <c r="R1059" t="s">
        <v>49</v>
      </c>
      <c r="S1059" t="s">
        <v>29</v>
      </c>
      <c r="T1059" t="s">
        <v>43</v>
      </c>
      <c r="U1059" t="s">
        <v>27</v>
      </c>
      <c r="V1059" t="s">
        <v>23</v>
      </c>
      <c r="W1059" t="s">
        <v>30</v>
      </c>
    </row>
    <row r="1060" spans="1:23" x14ac:dyDescent="0.3">
      <c r="A1060">
        <v>43</v>
      </c>
      <c r="B1060">
        <v>8</v>
      </c>
      <c r="C1060">
        <v>3</v>
      </c>
      <c r="D1060">
        <v>1</v>
      </c>
      <c r="E1060">
        <v>1059</v>
      </c>
      <c r="F1060">
        <v>1</v>
      </c>
      <c r="G1060">
        <v>36000</v>
      </c>
      <c r="H1060">
        <v>23</v>
      </c>
      <c r="I1060">
        <v>8</v>
      </c>
      <c r="J1060">
        <v>0</v>
      </c>
      <c r="K1060">
        <v>7</v>
      </c>
      <c r="L1060">
        <v>2</v>
      </c>
      <c r="M1060">
        <v>7</v>
      </c>
      <c r="N1060">
        <v>7</v>
      </c>
      <c r="O1060">
        <v>7</v>
      </c>
      <c r="P1060" t="s">
        <v>32</v>
      </c>
      <c r="Q1060" t="s">
        <v>25</v>
      </c>
      <c r="R1060" t="s">
        <v>41</v>
      </c>
      <c r="S1060" t="s">
        <v>29</v>
      </c>
      <c r="T1060" t="s">
        <v>42</v>
      </c>
      <c r="U1060" t="s">
        <v>37</v>
      </c>
      <c r="V1060" t="s">
        <v>23</v>
      </c>
      <c r="W1060" t="s">
        <v>30</v>
      </c>
    </row>
    <row r="1061" spans="1:23" x14ac:dyDescent="0.3">
      <c r="A1061">
        <v>27</v>
      </c>
      <c r="B1061">
        <v>8</v>
      </c>
      <c r="C1061">
        <v>4</v>
      </c>
      <c r="D1061">
        <v>1</v>
      </c>
      <c r="E1061">
        <v>1060</v>
      </c>
      <c r="F1061">
        <v>5</v>
      </c>
      <c r="G1061">
        <v>21070</v>
      </c>
      <c r="H1061">
        <v>13</v>
      </c>
      <c r="I1061">
        <v>8</v>
      </c>
      <c r="J1061">
        <v>0</v>
      </c>
      <c r="K1061">
        <v>6</v>
      </c>
      <c r="L1061">
        <v>2</v>
      </c>
      <c r="M1061">
        <v>5</v>
      </c>
      <c r="N1061">
        <v>0</v>
      </c>
      <c r="O1061">
        <v>2</v>
      </c>
      <c r="P1061" t="s">
        <v>32</v>
      </c>
      <c r="Q1061" t="s">
        <v>25</v>
      </c>
      <c r="R1061" t="s">
        <v>26</v>
      </c>
      <c r="S1061" t="s">
        <v>35</v>
      </c>
      <c r="T1061" t="s">
        <v>34</v>
      </c>
      <c r="U1061" t="s">
        <v>37</v>
      </c>
      <c r="V1061" t="s">
        <v>23</v>
      </c>
      <c r="W1061" t="s">
        <v>30</v>
      </c>
    </row>
    <row r="1062" spans="1:23" x14ac:dyDescent="0.3">
      <c r="A1062">
        <v>29</v>
      </c>
      <c r="B1062">
        <v>6</v>
      </c>
      <c r="C1062">
        <v>2</v>
      </c>
      <c r="D1062">
        <v>1</v>
      </c>
      <c r="E1062">
        <v>1061</v>
      </c>
      <c r="F1062">
        <v>1</v>
      </c>
      <c r="G1062">
        <v>41150</v>
      </c>
      <c r="H1062">
        <v>11</v>
      </c>
      <c r="I1062">
        <v>8</v>
      </c>
      <c r="J1062">
        <v>0</v>
      </c>
      <c r="K1062">
        <v>11</v>
      </c>
      <c r="L1062">
        <v>1</v>
      </c>
      <c r="M1062">
        <v>11</v>
      </c>
      <c r="N1062">
        <v>3</v>
      </c>
      <c r="O1062">
        <v>10</v>
      </c>
      <c r="P1062" t="s">
        <v>32</v>
      </c>
      <c r="Q1062" t="s">
        <v>33</v>
      </c>
      <c r="R1062" t="s">
        <v>41</v>
      </c>
      <c r="S1062" t="s">
        <v>29</v>
      </c>
      <c r="T1062" t="s">
        <v>40</v>
      </c>
      <c r="U1062" t="s">
        <v>37</v>
      </c>
      <c r="V1062" t="s">
        <v>23</v>
      </c>
      <c r="W1062" t="s">
        <v>30</v>
      </c>
    </row>
    <row r="1063" spans="1:23" x14ac:dyDescent="0.3">
      <c r="A1063">
        <v>32</v>
      </c>
      <c r="B1063">
        <v>9</v>
      </c>
      <c r="C1063">
        <v>4</v>
      </c>
      <c r="D1063">
        <v>1</v>
      </c>
      <c r="E1063">
        <v>1062</v>
      </c>
      <c r="F1063">
        <v>4</v>
      </c>
      <c r="G1063">
        <v>43270</v>
      </c>
      <c r="H1063">
        <v>13</v>
      </c>
      <c r="I1063">
        <v>8</v>
      </c>
      <c r="J1063">
        <v>0</v>
      </c>
      <c r="K1063">
        <v>4</v>
      </c>
      <c r="L1063">
        <v>4</v>
      </c>
      <c r="M1063">
        <v>0</v>
      </c>
      <c r="N1063">
        <v>0</v>
      </c>
      <c r="O1063">
        <v>0</v>
      </c>
      <c r="P1063" t="s">
        <v>32</v>
      </c>
      <c r="Q1063" t="s">
        <v>25</v>
      </c>
      <c r="R1063" t="s">
        <v>26</v>
      </c>
      <c r="S1063" t="s">
        <v>35</v>
      </c>
      <c r="T1063" t="s">
        <v>38</v>
      </c>
      <c r="U1063" t="s">
        <v>37</v>
      </c>
      <c r="V1063" t="s">
        <v>23</v>
      </c>
      <c r="W1063" t="s">
        <v>30</v>
      </c>
    </row>
    <row r="1064" spans="1:23" x14ac:dyDescent="0.3">
      <c r="A1064">
        <v>42</v>
      </c>
      <c r="B1064">
        <v>11</v>
      </c>
      <c r="C1064">
        <v>3</v>
      </c>
      <c r="D1064">
        <v>1</v>
      </c>
      <c r="E1064">
        <v>1063</v>
      </c>
      <c r="F1064">
        <v>1</v>
      </c>
      <c r="G1064">
        <v>178560</v>
      </c>
      <c r="H1064">
        <v>18</v>
      </c>
      <c r="I1064">
        <v>8</v>
      </c>
      <c r="J1064">
        <v>0</v>
      </c>
      <c r="K1064">
        <v>10</v>
      </c>
      <c r="L1064">
        <v>2</v>
      </c>
      <c r="M1064">
        <v>6</v>
      </c>
      <c r="N1064">
        <v>3</v>
      </c>
      <c r="O1064">
        <v>3</v>
      </c>
      <c r="P1064" t="s">
        <v>39</v>
      </c>
      <c r="Q1064" t="s">
        <v>33</v>
      </c>
      <c r="R1064" t="s">
        <v>41</v>
      </c>
      <c r="S1064" t="s">
        <v>29</v>
      </c>
      <c r="T1064" t="s">
        <v>47</v>
      </c>
      <c r="U1064" t="s">
        <v>37</v>
      </c>
      <c r="V1064" t="s">
        <v>23</v>
      </c>
      <c r="W1064" t="s">
        <v>30</v>
      </c>
    </row>
    <row r="1065" spans="1:23" x14ac:dyDescent="0.3">
      <c r="A1065">
        <v>47</v>
      </c>
      <c r="B1065">
        <v>2</v>
      </c>
      <c r="C1065">
        <v>2</v>
      </c>
      <c r="D1065">
        <v>1</v>
      </c>
      <c r="E1065">
        <v>1064</v>
      </c>
      <c r="F1065">
        <v>5</v>
      </c>
      <c r="G1065">
        <v>31960</v>
      </c>
      <c r="H1065">
        <v>14</v>
      </c>
      <c r="I1065">
        <v>8</v>
      </c>
      <c r="J1065">
        <v>1</v>
      </c>
      <c r="K1065">
        <v>7</v>
      </c>
      <c r="L1065">
        <v>3</v>
      </c>
      <c r="M1065">
        <v>2</v>
      </c>
      <c r="N1065">
        <v>2</v>
      </c>
      <c r="O1065">
        <v>0</v>
      </c>
      <c r="P1065" t="s">
        <v>24</v>
      </c>
      <c r="Q1065" t="s">
        <v>25</v>
      </c>
      <c r="R1065" t="s">
        <v>26</v>
      </c>
      <c r="S1065" t="s">
        <v>35</v>
      </c>
      <c r="T1065" t="s">
        <v>47</v>
      </c>
      <c r="U1065" t="s">
        <v>27</v>
      </c>
      <c r="V1065" t="s">
        <v>23</v>
      </c>
      <c r="W1065" t="s">
        <v>30</v>
      </c>
    </row>
    <row r="1066" spans="1:23" x14ac:dyDescent="0.3">
      <c r="A1066">
        <v>46</v>
      </c>
      <c r="B1066">
        <v>1</v>
      </c>
      <c r="C1066">
        <v>3</v>
      </c>
      <c r="D1066">
        <v>1</v>
      </c>
      <c r="E1066">
        <v>1065</v>
      </c>
      <c r="F1066">
        <v>1</v>
      </c>
      <c r="G1066">
        <v>190810</v>
      </c>
      <c r="H1066">
        <v>21</v>
      </c>
      <c r="I1066">
        <v>8</v>
      </c>
      <c r="J1066">
        <v>0</v>
      </c>
      <c r="K1066">
        <v>12</v>
      </c>
      <c r="L1066">
        <v>2</v>
      </c>
      <c r="M1066">
        <v>9</v>
      </c>
      <c r="N1066">
        <v>4</v>
      </c>
      <c r="O1066">
        <v>7</v>
      </c>
      <c r="P1066" t="s">
        <v>24</v>
      </c>
      <c r="Q1066" t="s">
        <v>40</v>
      </c>
      <c r="R1066" t="s">
        <v>26</v>
      </c>
      <c r="S1066" t="s">
        <v>44</v>
      </c>
      <c r="T1066" t="s">
        <v>43</v>
      </c>
      <c r="U1066" t="s">
        <v>27</v>
      </c>
      <c r="V1066" t="s">
        <v>23</v>
      </c>
      <c r="W1066" t="s">
        <v>30</v>
      </c>
    </row>
    <row r="1067" spans="1:23" x14ac:dyDescent="0.3">
      <c r="A1067">
        <v>28</v>
      </c>
      <c r="B1067">
        <v>7</v>
      </c>
      <c r="C1067">
        <v>3</v>
      </c>
      <c r="D1067">
        <v>1</v>
      </c>
      <c r="E1067">
        <v>1066</v>
      </c>
      <c r="F1067">
        <v>1</v>
      </c>
      <c r="G1067">
        <v>89660</v>
      </c>
      <c r="H1067">
        <v>16</v>
      </c>
      <c r="I1067">
        <v>8</v>
      </c>
      <c r="J1067">
        <v>1</v>
      </c>
      <c r="K1067">
        <v>3</v>
      </c>
      <c r="L1067">
        <v>3</v>
      </c>
      <c r="M1067">
        <v>3</v>
      </c>
      <c r="N1067">
        <v>2</v>
      </c>
      <c r="O1067">
        <v>2</v>
      </c>
      <c r="P1067" t="s">
        <v>39</v>
      </c>
      <c r="Q1067" t="s">
        <v>33</v>
      </c>
      <c r="R1067" t="s">
        <v>26</v>
      </c>
      <c r="S1067" t="s">
        <v>44</v>
      </c>
      <c r="T1067" t="s">
        <v>38</v>
      </c>
      <c r="U1067" t="s">
        <v>37</v>
      </c>
      <c r="V1067" t="s">
        <v>23</v>
      </c>
      <c r="W1067" t="s">
        <v>30</v>
      </c>
    </row>
    <row r="1068" spans="1:23" x14ac:dyDescent="0.3">
      <c r="A1068">
        <v>29</v>
      </c>
      <c r="B1068">
        <v>16</v>
      </c>
      <c r="C1068">
        <v>3</v>
      </c>
      <c r="D1068">
        <v>1</v>
      </c>
      <c r="E1068">
        <v>1067</v>
      </c>
      <c r="F1068">
        <v>1</v>
      </c>
      <c r="G1068">
        <v>22100</v>
      </c>
      <c r="H1068">
        <v>11</v>
      </c>
      <c r="I1068">
        <v>8</v>
      </c>
      <c r="J1068">
        <v>1</v>
      </c>
      <c r="K1068">
        <v>11</v>
      </c>
      <c r="L1068">
        <v>4</v>
      </c>
      <c r="M1068">
        <v>7</v>
      </c>
      <c r="N1068">
        <v>1</v>
      </c>
      <c r="O1068">
        <v>6</v>
      </c>
      <c r="P1068" t="s">
        <v>24</v>
      </c>
      <c r="Q1068" t="s">
        <v>33</v>
      </c>
      <c r="R1068" t="s">
        <v>41</v>
      </c>
      <c r="S1068" t="s">
        <v>44</v>
      </c>
      <c r="T1068" t="s">
        <v>45</v>
      </c>
      <c r="U1068" t="s">
        <v>27</v>
      </c>
      <c r="V1068" t="s">
        <v>23</v>
      </c>
      <c r="W1068" t="s">
        <v>30</v>
      </c>
    </row>
    <row r="1069" spans="1:23" x14ac:dyDescent="0.3">
      <c r="A1069">
        <v>42</v>
      </c>
      <c r="B1069">
        <v>2</v>
      </c>
      <c r="C1069">
        <v>4</v>
      </c>
      <c r="D1069">
        <v>1</v>
      </c>
      <c r="E1069">
        <v>1068</v>
      </c>
      <c r="F1069">
        <v>2</v>
      </c>
      <c r="G1069">
        <v>45390</v>
      </c>
      <c r="H1069">
        <v>17</v>
      </c>
      <c r="I1069">
        <v>8</v>
      </c>
      <c r="J1069">
        <v>1</v>
      </c>
      <c r="K1069">
        <v>8</v>
      </c>
      <c r="L1069">
        <v>5</v>
      </c>
      <c r="M1069">
        <v>0</v>
      </c>
      <c r="N1069">
        <v>0</v>
      </c>
      <c r="O1069">
        <v>0</v>
      </c>
      <c r="P1069" t="s">
        <v>24</v>
      </c>
      <c r="Q1069" t="s">
        <v>25</v>
      </c>
      <c r="R1069" t="s">
        <v>41</v>
      </c>
      <c r="S1069" t="s">
        <v>35</v>
      </c>
      <c r="T1069" t="s">
        <v>42</v>
      </c>
      <c r="U1069" t="s">
        <v>27</v>
      </c>
      <c r="V1069" t="s">
        <v>23</v>
      </c>
      <c r="W1069" t="s">
        <v>30</v>
      </c>
    </row>
    <row r="1070" spans="1:23" x14ac:dyDescent="0.3">
      <c r="A1070">
        <v>32</v>
      </c>
      <c r="B1070">
        <v>1</v>
      </c>
      <c r="C1070">
        <v>1</v>
      </c>
      <c r="D1070">
        <v>1</v>
      </c>
      <c r="E1070">
        <v>1069</v>
      </c>
      <c r="F1070">
        <v>2</v>
      </c>
      <c r="G1070">
        <v>27410</v>
      </c>
      <c r="H1070">
        <v>11</v>
      </c>
      <c r="I1070">
        <v>8</v>
      </c>
      <c r="J1070">
        <v>0</v>
      </c>
      <c r="K1070">
        <v>7</v>
      </c>
      <c r="L1070">
        <v>3</v>
      </c>
      <c r="M1070">
        <v>2</v>
      </c>
      <c r="N1070">
        <v>2</v>
      </c>
      <c r="O1070">
        <v>2</v>
      </c>
      <c r="P1070" t="s">
        <v>24</v>
      </c>
      <c r="Q1070" t="s">
        <v>33</v>
      </c>
      <c r="R1070" t="s">
        <v>41</v>
      </c>
      <c r="S1070" t="s">
        <v>35</v>
      </c>
      <c r="T1070" t="s">
        <v>43</v>
      </c>
      <c r="U1070" t="s">
        <v>37</v>
      </c>
      <c r="V1070" t="s">
        <v>31</v>
      </c>
      <c r="W1070" t="s">
        <v>30</v>
      </c>
    </row>
    <row r="1071" spans="1:23" x14ac:dyDescent="0.3">
      <c r="A1071">
        <v>46</v>
      </c>
      <c r="B1071">
        <v>23</v>
      </c>
      <c r="C1071">
        <v>1</v>
      </c>
      <c r="D1071">
        <v>1</v>
      </c>
      <c r="E1071">
        <v>1070</v>
      </c>
      <c r="F1071">
        <v>2</v>
      </c>
      <c r="G1071">
        <v>34910</v>
      </c>
      <c r="H1071">
        <v>14</v>
      </c>
      <c r="I1071">
        <v>8</v>
      </c>
      <c r="J1071">
        <v>0</v>
      </c>
      <c r="K1071">
        <v>25</v>
      </c>
      <c r="L1071">
        <v>0</v>
      </c>
      <c r="M1071">
        <v>19</v>
      </c>
      <c r="N1071">
        <v>2</v>
      </c>
      <c r="O1071">
        <v>8</v>
      </c>
      <c r="P1071" t="s">
        <v>24</v>
      </c>
      <c r="Q1071" t="s">
        <v>33</v>
      </c>
      <c r="R1071" t="s">
        <v>26</v>
      </c>
      <c r="S1071" t="s">
        <v>44</v>
      </c>
      <c r="T1071" t="s">
        <v>43</v>
      </c>
      <c r="U1071" t="s">
        <v>37</v>
      </c>
      <c r="V1071" t="s">
        <v>23</v>
      </c>
      <c r="W1071" t="s">
        <v>30</v>
      </c>
    </row>
    <row r="1072" spans="1:23" x14ac:dyDescent="0.3">
      <c r="A1072">
        <v>27</v>
      </c>
      <c r="B1072">
        <v>2</v>
      </c>
      <c r="C1072">
        <v>3</v>
      </c>
      <c r="D1072">
        <v>1</v>
      </c>
      <c r="E1072">
        <v>1071</v>
      </c>
      <c r="F1072">
        <v>5</v>
      </c>
      <c r="G1072">
        <v>45410</v>
      </c>
      <c r="H1072">
        <v>14</v>
      </c>
      <c r="I1072">
        <v>8</v>
      </c>
      <c r="J1072">
        <v>2</v>
      </c>
      <c r="K1072">
        <v>9</v>
      </c>
      <c r="L1072">
        <v>4</v>
      </c>
      <c r="M1072">
        <v>9</v>
      </c>
      <c r="N1072">
        <v>5</v>
      </c>
      <c r="O1072">
        <v>8</v>
      </c>
      <c r="P1072" t="s">
        <v>24</v>
      </c>
      <c r="Q1072" t="s">
        <v>25</v>
      </c>
      <c r="R1072" t="s">
        <v>26</v>
      </c>
      <c r="S1072" t="s">
        <v>29</v>
      </c>
      <c r="T1072" t="s">
        <v>34</v>
      </c>
      <c r="U1072" t="s">
        <v>27</v>
      </c>
      <c r="V1072" t="s">
        <v>23</v>
      </c>
      <c r="W1072" t="s">
        <v>30</v>
      </c>
    </row>
    <row r="1073" spans="1:23" x14ac:dyDescent="0.3">
      <c r="A1073">
        <v>29</v>
      </c>
      <c r="B1073">
        <v>1</v>
      </c>
      <c r="C1073">
        <v>2</v>
      </c>
      <c r="D1073">
        <v>1</v>
      </c>
      <c r="E1073">
        <v>1072</v>
      </c>
      <c r="F1073">
        <v>3</v>
      </c>
      <c r="G1073">
        <v>26780</v>
      </c>
      <c r="H1073">
        <v>25</v>
      </c>
      <c r="I1073">
        <v>8</v>
      </c>
      <c r="J1073">
        <v>1</v>
      </c>
      <c r="K1073">
        <v>1</v>
      </c>
      <c r="L1073">
        <v>3</v>
      </c>
      <c r="M1073">
        <v>1</v>
      </c>
      <c r="N1073">
        <v>0</v>
      </c>
      <c r="O1073">
        <v>0</v>
      </c>
      <c r="P1073" t="s">
        <v>24</v>
      </c>
      <c r="Q1073" t="s">
        <v>33</v>
      </c>
      <c r="R1073" t="s">
        <v>41</v>
      </c>
      <c r="S1073" t="s">
        <v>29</v>
      </c>
      <c r="T1073" t="s">
        <v>38</v>
      </c>
      <c r="U1073" t="s">
        <v>37</v>
      </c>
      <c r="V1073" t="s">
        <v>23</v>
      </c>
      <c r="W1073" t="s">
        <v>30</v>
      </c>
    </row>
    <row r="1074" spans="1:23" x14ac:dyDescent="0.3">
      <c r="A1074">
        <v>43</v>
      </c>
      <c r="B1074">
        <v>1</v>
      </c>
      <c r="C1074">
        <v>3</v>
      </c>
      <c r="D1074">
        <v>1</v>
      </c>
      <c r="E1074">
        <v>1073</v>
      </c>
      <c r="F1074">
        <v>1</v>
      </c>
      <c r="G1074">
        <v>73790</v>
      </c>
      <c r="H1074">
        <v>13</v>
      </c>
      <c r="I1074">
        <v>8</v>
      </c>
      <c r="J1074">
        <v>2</v>
      </c>
      <c r="K1074">
        <v>21</v>
      </c>
      <c r="L1074">
        <v>3</v>
      </c>
      <c r="M1074">
        <v>16</v>
      </c>
      <c r="N1074">
        <v>6</v>
      </c>
      <c r="O1074">
        <v>14</v>
      </c>
      <c r="P1074" t="s">
        <v>24</v>
      </c>
      <c r="Q1074" t="s">
        <v>33</v>
      </c>
      <c r="R1074" t="s">
        <v>26</v>
      </c>
      <c r="S1074" t="s">
        <v>29</v>
      </c>
      <c r="T1074" t="s">
        <v>45</v>
      </c>
      <c r="U1074" t="s">
        <v>37</v>
      </c>
      <c r="V1074" t="s">
        <v>23</v>
      </c>
      <c r="W1074" t="s">
        <v>30</v>
      </c>
    </row>
    <row r="1075" spans="1:23" x14ac:dyDescent="0.3">
      <c r="A1075">
        <v>48</v>
      </c>
      <c r="B1075">
        <v>2</v>
      </c>
      <c r="C1075">
        <v>3</v>
      </c>
      <c r="D1075">
        <v>1</v>
      </c>
      <c r="E1075">
        <v>1074</v>
      </c>
      <c r="F1075">
        <v>2</v>
      </c>
      <c r="G1075">
        <v>62720</v>
      </c>
      <c r="H1075">
        <v>14</v>
      </c>
      <c r="I1075">
        <v>8</v>
      </c>
      <c r="J1075">
        <v>0</v>
      </c>
      <c r="K1075">
        <v>29</v>
      </c>
      <c r="L1075">
        <v>3</v>
      </c>
      <c r="M1075">
        <v>22</v>
      </c>
      <c r="N1075">
        <v>12</v>
      </c>
      <c r="O1075">
        <v>9</v>
      </c>
      <c r="P1075" t="s">
        <v>24</v>
      </c>
      <c r="Q1075" t="s">
        <v>33</v>
      </c>
      <c r="R1075" t="s">
        <v>26</v>
      </c>
      <c r="S1075" t="s">
        <v>29</v>
      </c>
      <c r="T1075" t="s">
        <v>47</v>
      </c>
      <c r="U1075" t="s">
        <v>27</v>
      </c>
      <c r="V1075" t="s">
        <v>23</v>
      </c>
      <c r="W1075" t="s">
        <v>30</v>
      </c>
    </row>
    <row r="1076" spans="1:23" x14ac:dyDescent="0.3">
      <c r="A1076">
        <v>29</v>
      </c>
      <c r="B1076">
        <v>13</v>
      </c>
      <c r="C1076">
        <v>2</v>
      </c>
      <c r="D1076">
        <v>1</v>
      </c>
      <c r="E1076">
        <v>1075</v>
      </c>
      <c r="F1076">
        <v>1</v>
      </c>
      <c r="G1076">
        <v>52200</v>
      </c>
      <c r="H1076">
        <v>17</v>
      </c>
      <c r="I1076">
        <v>8</v>
      </c>
      <c r="J1076">
        <v>0</v>
      </c>
      <c r="K1076">
        <v>1</v>
      </c>
      <c r="L1076">
        <v>3</v>
      </c>
      <c r="M1076">
        <v>1</v>
      </c>
      <c r="N1076">
        <v>1</v>
      </c>
      <c r="O1076">
        <v>0</v>
      </c>
      <c r="P1076" t="s">
        <v>32</v>
      </c>
      <c r="Q1076" t="s">
        <v>33</v>
      </c>
      <c r="R1076" t="s">
        <v>26</v>
      </c>
      <c r="S1076" t="s">
        <v>35</v>
      </c>
      <c r="T1076" t="s">
        <v>43</v>
      </c>
      <c r="U1076" t="s">
        <v>27</v>
      </c>
      <c r="V1076" t="s">
        <v>31</v>
      </c>
      <c r="W1076" t="s">
        <v>30</v>
      </c>
    </row>
    <row r="1077" spans="1:23" x14ac:dyDescent="0.3">
      <c r="A1077">
        <v>46</v>
      </c>
      <c r="B1077">
        <v>4</v>
      </c>
      <c r="C1077">
        <v>4</v>
      </c>
      <c r="D1077">
        <v>1</v>
      </c>
      <c r="E1077">
        <v>1076</v>
      </c>
      <c r="F1077">
        <v>2</v>
      </c>
      <c r="G1077">
        <v>27430</v>
      </c>
      <c r="H1077">
        <v>25</v>
      </c>
      <c r="I1077">
        <v>8</v>
      </c>
      <c r="J1077">
        <v>1</v>
      </c>
      <c r="K1077">
        <v>14</v>
      </c>
      <c r="L1077">
        <v>1</v>
      </c>
      <c r="M1077">
        <v>8</v>
      </c>
      <c r="N1077">
        <v>0</v>
      </c>
      <c r="O1077">
        <v>7</v>
      </c>
      <c r="P1077" t="s">
        <v>24</v>
      </c>
      <c r="Q1077" t="s">
        <v>33</v>
      </c>
      <c r="R1077" t="s">
        <v>41</v>
      </c>
      <c r="S1077" t="s">
        <v>29</v>
      </c>
      <c r="T1077" t="s">
        <v>46</v>
      </c>
      <c r="U1077" t="s">
        <v>27</v>
      </c>
      <c r="V1077" t="s">
        <v>31</v>
      </c>
      <c r="W1077" t="s">
        <v>30</v>
      </c>
    </row>
    <row r="1078" spans="1:23" x14ac:dyDescent="0.3">
      <c r="A1078">
        <v>27</v>
      </c>
      <c r="B1078">
        <v>16</v>
      </c>
      <c r="C1078">
        <v>4</v>
      </c>
      <c r="D1078">
        <v>1</v>
      </c>
      <c r="E1078">
        <v>1077</v>
      </c>
      <c r="F1078">
        <v>3</v>
      </c>
      <c r="G1078">
        <v>49980</v>
      </c>
      <c r="H1078">
        <v>20</v>
      </c>
      <c r="I1078">
        <v>8</v>
      </c>
      <c r="J1078">
        <v>2</v>
      </c>
      <c r="K1078">
        <v>8</v>
      </c>
      <c r="L1078">
        <v>3</v>
      </c>
      <c r="M1078">
        <v>7</v>
      </c>
      <c r="N1078">
        <v>7</v>
      </c>
      <c r="O1078">
        <v>3</v>
      </c>
      <c r="P1078" t="s">
        <v>32</v>
      </c>
      <c r="Q1078" t="s">
        <v>33</v>
      </c>
      <c r="R1078" t="s">
        <v>41</v>
      </c>
      <c r="S1078" t="s">
        <v>29</v>
      </c>
      <c r="T1078" t="s">
        <v>28</v>
      </c>
      <c r="U1078" t="s">
        <v>37</v>
      </c>
      <c r="V1078" t="s">
        <v>23</v>
      </c>
      <c r="W1078" t="s">
        <v>30</v>
      </c>
    </row>
    <row r="1079" spans="1:23" x14ac:dyDescent="0.3">
      <c r="A1079">
        <v>39</v>
      </c>
      <c r="B1079">
        <v>2</v>
      </c>
      <c r="C1079">
        <v>3</v>
      </c>
      <c r="D1079">
        <v>1</v>
      </c>
      <c r="E1079">
        <v>1078</v>
      </c>
      <c r="F1079">
        <v>3</v>
      </c>
      <c r="G1079">
        <v>102520</v>
      </c>
      <c r="H1079">
        <v>13</v>
      </c>
      <c r="I1079">
        <v>8</v>
      </c>
      <c r="J1079">
        <v>1</v>
      </c>
      <c r="K1079">
        <v>7</v>
      </c>
      <c r="L1079">
        <v>3</v>
      </c>
      <c r="M1079">
        <v>2</v>
      </c>
      <c r="N1079">
        <v>2</v>
      </c>
      <c r="O1079">
        <v>2</v>
      </c>
      <c r="P1079" t="s">
        <v>24</v>
      </c>
      <c r="Q1079" t="s">
        <v>33</v>
      </c>
      <c r="R1079" t="s">
        <v>49</v>
      </c>
      <c r="S1079" t="s">
        <v>44</v>
      </c>
      <c r="T1079" t="s">
        <v>28</v>
      </c>
      <c r="U1079" t="s">
        <v>37</v>
      </c>
      <c r="V1079" t="s">
        <v>23</v>
      </c>
      <c r="W1079" t="s">
        <v>30</v>
      </c>
    </row>
    <row r="1080" spans="1:23" x14ac:dyDescent="0.3">
      <c r="A1080">
        <v>55</v>
      </c>
      <c r="B1080">
        <v>2</v>
      </c>
      <c r="C1080">
        <v>3</v>
      </c>
      <c r="D1080">
        <v>1</v>
      </c>
      <c r="E1080">
        <v>1079</v>
      </c>
      <c r="F1080">
        <v>1</v>
      </c>
      <c r="G1080">
        <v>27810</v>
      </c>
      <c r="H1080">
        <v>13</v>
      </c>
      <c r="I1080">
        <v>8</v>
      </c>
      <c r="J1080">
        <v>1</v>
      </c>
      <c r="K1080">
        <v>19</v>
      </c>
      <c r="L1080">
        <v>2</v>
      </c>
      <c r="M1080">
        <v>5</v>
      </c>
      <c r="N1080">
        <v>0</v>
      </c>
      <c r="O1080">
        <v>4</v>
      </c>
      <c r="P1080" t="s">
        <v>24</v>
      </c>
      <c r="Q1080" t="s">
        <v>33</v>
      </c>
      <c r="R1080" t="s">
        <v>26</v>
      </c>
      <c r="S1080" t="s">
        <v>29</v>
      </c>
      <c r="T1080" t="s">
        <v>40</v>
      </c>
      <c r="U1080" t="s">
        <v>27</v>
      </c>
      <c r="V1080" t="s">
        <v>23</v>
      </c>
      <c r="W1080" t="s">
        <v>30</v>
      </c>
    </row>
    <row r="1081" spans="1:23" x14ac:dyDescent="0.3">
      <c r="A1081">
        <v>28</v>
      </c>
      <c r="B1081">
        <v>29</v>
      </c>
      <c r="C1081">
        <v>2</v>
      </c>
      <c r="D1081">
        <v>1</v>
      </c>
      <c r="E1081">
        <v>1080</v>
      </c>
      <c r="F1081">
        <v>2</v>
      </c>
      <c r="G1081">
        <v>68520</v>
      </c>
      <c r="H1081">
        <v>18</v>
      </c>
      <c r="I1081">
        <v>8</v>
      </c>
      <c r="J1081">
        <v>1</v>
      </c>
      <c r="K1081">
        <v>1</v>
      </c>
      <c r="L1081">
        <v>2</v>
      </c>
      <c r="M1081">
        <v>1</v>
      </c>
      <c r="N1081">
        <v>0</v>
      </c>
      <c r="O1081">
        <v>0</v>
      </c>
      <c r="P1081" t="s">
        <v>24</v>
      </c>
      <c r="Q1081" t="s">
        <v>33</v>
      </c>
      <c r="R1081" t="s">
        <v>26</v>
      </c>
      <c r="S1081" t="s">
        <v>29</v>
      </c>
      <c r="T1081" t="s">
        <v>43</v>
      </c>
      <c r="U1081" t="s">
        <v>37</v>
      </c>
      <c r="V1081" t="s">
        <v>23</v>
      </c>
      <c r="W1081" t="s">
        <v>30</v>
      </c>
    </row>
    <row r="1082" spans="1:23" x14ac:dyDescent="0.3">
      <c r="A1082">
        <v>30</v>
      </c>
      <c r="B1082">
        <v>12</v>
      </c>
      <c r="C1082">
        <v>4</v>
      </c>
      <c r="D1082">
        <v>1</v>
      </c>
      <c r="E1082">
        <v>1081</v>
      </c>
      <c r="F1082">
        <v>2</v>
      </c>
      <c r="G1082">
        <v>49500</v>
      </c>
      <c r="H1082">
        <v>12</v>
      </c>
      <c r="I1082">
        <v>8</v>
      </c>
      <c r="J1082">
        <v>2</v>
      </c>
      <c r="K1082">
        <v>1</v>
      </c>
      <c r="L1082">
        <v>3</v>
      </c>
      <c r="M1082">
        <v>1</v>
      </c>
      <c r="N1082">
        <v>0</v>
      </c>
      <c r="O1082">
        <v>0</v>
      </c>
      <c r="P1082" t="s">
        <v>24</v>
      </c>
      <c r="Q1082" t="s">
        <v>25</v>
      </c>
      <c r="R1082" t="s">
        <v>26</v>
      </c>
      <c r="S1082" t="s">
        <v>35</v>
      </c>
      <c r="T1082" t="s">
        <v>38</v>
      </c>
      <c r="U1082" t="s">
        <v>27</v>
      </c>
      <c r="V1082" t="s">
        <v>31</v>
      </c>
      <c r="W1082" t="s">
        <v>30</v>
      </c>
    </row>
    <row r="1083" spans="1:23" x14ac:dyDescent="0.3">
      <c r="A1083">
        <v>22</v>
      </c>
      <c r="B1083">
        <v>16</v>
      </c>
      <c r="C1083">
        <v>2</v>
      </c>
      <c r="D1083">
        <v>1</v>
      </c>
      <c r="E1083">
        <v>1082</v>
      </c>
      <c r="F1083">
        <v>2</v>
      </c>
      <c r="G1083">
        <v>35790</v>
      </c>
      <c r="H1083">
        <v>19</v>
      </c>
      <c r="I1083">
        <v>8</v>
      </c>
      <c r="J1083">
        <v>3</v>
      </c>
      <c r="K1083">
        <v>1</v>
      </c>
      <c r="L1083">
        <v>3</v>
      </c>
      <c r="M1083">
        <v>1</v>
      </c>
      <c r="N1083">
        <v>0</v>
      </c>
      <c r="O1083">
        <v>0</v>
      </c>
      <c r="P1083" t="s">
        <v>24</v>
      </c>
      <c r="Q1083" t="s">
        <v>33</v>
      </c>
      <c r="R1083" t="s">
        <v>26</v>
      </c>
      <c r="S1083" t="s">
        <v>35</v>
      </c>
      <c r="T1083" t="s">
        <v>43</v>
      </c>
      <c r="U1083" t="s">
        <v>27</v>
      </c>
      <c r="V1083" t="s">
        <v>31</v>
      </c>
      <c r="W1083" t="s">
        <v>30</v>
      </c>
    </row>
    <row r="1084" spans="1:23" x14ac:dyDescent="0.3">
      <c r="A1084">
        <v>36</v>
      </c>
      <c r="B1084">
        <v>11</v>
      </c>
      <c r="C1084">
        <v>3</v>
      </c>
      <c r="D1084">
        <v>1</v>
      </c>
      <c r="E1084">
        <v>1083</v>
      </c>
      <c r="F1084">
        <v>1</v>
      </c>
      <c r="G1084">
        <v>131910</v>
      </c>
      <c r="H1084">
        <v>14</v>
      </c>
      <c r="I1084">
        <v>8</v>
      </c>
      <c r="J1084">
        <v>1</v>
      </c>
      <c r="K1084">
        <v>10</v>
      </c>
      <c r="L1084">
        <v>2</v>
      </c>
      <c r="M1084">
        <v>10</v>
      </c>
      <c r="N1084">
        <v>1</v>
      </c>
      <c r="O1084">
        <v>7</v>
      </c>
      <c r="P1084" t="s">
        <v>24</v>
      </c>
      <c r="Q1084" t="s">
        <v>33</v>
      </c>
      <c r="R1084" t="s">
        <v>26</v>
      </c>
      <c r="S1084" t="s">
        <v>29</v>
      </c>
      <c r="T1084" t="s">
        <v>38</v>
      </c>
      <c r="U1084" t="s">
        <v>37</v>
      </c>
      <c r="V1084" t="s">
        <v>23</v>
      </c>
      <c r="W1084" t="s">
        <v>30</v>
      </c>
    </row>
    <row r="1085" spans="1:23" x14ac:dyDescent="0.3">
      <c r="A1085">
        <v>31</v>
      </c>
      <c r="B1085">
        <v>2</v>
      </c>
      <c r="C1085">
        <v>4</v>
      </c>
      <c r="D1085">
        <v>1</v>
      </c>
      <c r="E1085">
        <v>1084</v>
      </c>
      <c r="F1085">
        <v>5</v>
      </c>
      <c r="G1085">
        <v>103770</v>
      </c>
      <c r="H1085">
        <v>14</v>
      </c>
      <c r="I1085">
        <v>8</v>
      </c>
      <c r="J1085">
        <v>0</v>
      </c>
      <c r="K1085">
        <v>10</v>
      </c>
      <c r="L1085">
        <v>2</v>
      </c>
      <c r="M1085">
        <v>10</v>
      </c>
      <c r="N1085">
        <v>0</v>
      </c>
      <c r="O1085">
        <v>2</v>
      </c>
      <c r="P1085" t="s">
        <v>24</v>
      </c>
      <c r="Q1085" t="s">
        <v>33</v>
      </c>
      <c r="R1085" t="s">
        <v>26</v>
      </c>
      <c r="S1085" t="s">
        <v>44</v>
      </c>
      <c r="T1085" t="s">
        <v>47</v>
      </c>
      <c r="U1085" t="s">
        <v>27</v>
      </c>
      <c r="V1085" t="s">
        <v>23</v>
      </c>
      <c r="W1085" t="s">
        <v>30</v>
      </c>
    </row>
    <row r="1086" spans="1:23" x14ac:dyDescent="0.3">
      <c r="A1086">
        <v>34</v>
      </c>
      <c r="B1086">
        <v>14</v>
      </c>
      <c r="C1086">
        <v>2</v>
      </c>
      <c r="D1086">
        <v>1</v>
      </c>
      <c r="E1086">
        <v>1085</v>
      </c>
      <c r="F1086">
        <v>1</v>
      </c>
      <c r="G1086">
        <v>22350</v>
      </c>
      <c r="H1086">
        <v>14</v>
      </c>
      <c r="I1086">
        <v>8</v>
      </c>
      <c r="J1086">
        <v>1</v>
      </c>
      <c r="K1086">
        <v>9</v>
      </c>
      <c r="L1086">
        <v>2</v>
      </c>
      <c r="M1086">
        <v>5</v>
      </c>
      <c r="N1086">
        <v>1</v>
      </c>
      <c r="O1086">
        <v>0</v>
      </c>
      <c r="P1086" t="s">
        <v>24</v>
      </c>
      <c r="Q1086" t="s">
        <v>25</v>
      </c>
      <c r="R1086" t="s">
        <v>49</v>
      </c>
      <c r="S1086" t="s">
        <v>29</v>
      </c>
      <c r="T1086" t="s">
        <v>38</v>
      </c>
      <c r="U1086" t="s">
        <v>27</v>
      </c>
      <c r="V1086" t="s">
        <v>23</v>
      </c>
      <c r="W1086" t="s">
        <v>30</v>
      </c>
    </row>
    <row r="1087" spans="1:23" x14ac:dyDescent="0.3">
      <c r="A1087">
        <v>29</v>
      </c>
      <c r="B1087">
        <v>5</v>
      </c>
      <c r="C1087">
        <v>5</v>
      </c>
      <c r="D1087">
        <v>1</v>
      </c>
      <c r="E1087">
        <v>1086</v>
      </c>
      <c r="F1087">
        <v>1</v>
      </c>
      <c r="G1087">
        <v>105020</v>
      </c>
      <c r="H1087">
        <v>12</v>
      </c>
      <c r="I1087">
        <v>8</v>
      </c>
      <c r="J1087">
        <v>0</v>
      </c>
      <c r="K1087">
        <v>11</v>
      </c>
      <c r="L1087">
        <v>4</v>
      </c>
      <c r="M1087">
        <v>3</v>
      </c>
      <c r="N1087">
        <v>1</v>
      </c>
      <c r="O1087">
        <v>2</v>
      </c>
      <c r="P1087" t="s">
        <v>24</v>
      </c>
      <c r="Q1087" t="s">
        <v>33</v>
      </c>
      <c r="R1087" t="s">
        <v>26</v>
      </c>
      <c r="S1087" t="s">
        <v>35</v>
      </c>
      <c r="T1087" t="s">
        <v>38</v>
      </c>
      <c r="U1087" t="s">
        <v>27</v>
      </c>
      <c r="V1087" t="s">
        <v>23</v>
      </c>
      <c r="W1087" t="s">
        <v>30</v>
      </c>
    </row>
    <row r="1088" spans="1:23" x14ac:dyDescent="0.3">
      <c r="A1088">
        <v>37</v>
      </c>
      <c r="B1088">
        <v>7</v>
      </c>
      <c r="C1088">
        <v>2</v>
      </c>
      <c r="D1088">
        <v>1</v>
      </c>
      <c r="E1088">
        <v>1087</v>
      </c>
      <c r="F1088">
        <v>1</v>
      </c>
      <c r="G1088">
        <v>20110</v>
      </c>
      <c r="H1088">
        <v>13</v>
      </c>
      <c r="I1088">
        <v>8</v>
      </c>
      <c r="J1088">
        <v>0</v>
      </c>
      <c r="K1088">
        <v>16</v>
      </c>
      <c r="L1088">
        <v>4</v>
      </c>
      <c r="M1088">
        <v>5</v>
      </c>
      <c r="N1088">
        <v>0</v>
      </c>
      <c r="O1088">
        <v>4</v>
      </c>
      <c r="P1088" t="s">
        <v>24</v>
      </c>
      <c r="Q1088" t="s">
        <v>33</v>
      </c>
      <c r="R1088" t="s">
        <v>41</v>
      </c>
      <c r="S1088" t="s">
        <v>29</v>
      </c>
      <c r="T1088" t="s">
        <v>45</v>
      </c>
      <c r="U1088" t="s">
        <v>37</v>
      </c>
      <c r="V1088" t="s">
        <v>23</v>
      </c>
      <c r="W1088" t="s">
        <v>30</v>
      </c>
    </row>
    <row r="1089" spans="1:23" x14ac:dyDescent="0.3">
      <c r="A1089">
        <v>35</v>
      </c>
      <c r="B1089">
        <v>2</v>
      </c>
      <c r="C1089">
        <v>1</v>
      </c>
      <c r="D1089">
        <v>1</v>
      </c>
      <c r="E1089">
        <v>1088</v>
      </c>
      <c r="F1089">
        <v>2</v>
      </c>
      <c r="G1089">
        <v>18590</v>
      </c>
      <c r="H1089">
        <v>25</v>
      </c>
      <c r="I1089">
        <v>8</v>
      </c>
      <c r="J1089">
        <v>1</v>
      </c>
      <c r="K1089">
        <v>4</v>
      </c>
      <c r="L1089">
        <v>2</v>
      </c>
      <c r="M1089">
        <v>3</v>
      </c>
      <c r="N1089">
        <v>0</v>
      </c>
      <c r="O1089">
        <v>2</v>
      </c>
      <c r="P1089" t="s">
        <v>24</v>
      </c>
      <c r="Q1089" t="s">
        <v>25</v>
      </c>
      <c r="R1089" t="s">
        <v>49</v>
      </c>
      <c r="S1089" t="s">
        <v>29</v>
      </c>
      <c r="T1089" t="s">
        <v>43</v>
      </c>
      <c r="U1089" t="s">
        <v>37</v>
      </c>
      <c r="V1089" t="s">
        <v>23</v>
      </c>
      <c r="W1089" t="s">
        <v>30</v>
      </c>
    </row>
    <row r="1090" spans="1:23" x14ac:dyDescent="0.3">
      <c r="A1090">
        <v>45</v>
      </c>
      <c r="B1090">
        <v>3</v>
      </c>
      <c r="C1090">
        <v>3</v>
      </c>
      <c r="D1090">
        <v>1</v>
      </c>
      <c r="E1090">
        <v>1089</v>
      </c>
      <c r="F1090">
        <v>2</v>
      </c>
      <c r="G1090">
        <v>37600</v>
      </c>
      <c r="H1090">
        <v>14</v>
      </c>
      <c r="I1090">
        <v>8</v>
      </c>
      <c r="J1090">
        <v>1</v>
      </c>
      <c r="K1090">
        <v>10</v>
      </c>
      <c r="L1090">
        <v>2</v>
      </c>
      <c r="M1090">
        <v>9</v>
      </c>
      <c r="N1090">
        <v>3</v>
      </c>
      <c r="O1090">
        <v>8</v>
      </c>
      <c r="P1090" t="s">
        <v>24</v>
      </c>
      <c r="Q1090" t="s">
        <v>33</v>
      </c>
      <c r="R1090" t="s">
        <v>41</v>
      </c>
      <c r="S1090" t="s">
        <v>29</v>
      </c>
      <c r="T1090" t="s">
        <v>38</v>
      </c>
      <c r="U1090" t="s">
        <v>27</v>
      </c>
      <c r="V1090" t="s">
        <v>23</v>
      </c>
      <c r="W1090" t="s">
        <v>30</v>
      </c>
    </row>
    <row r="1091" spans="1:23" x14ac:dyDescent="0.3">
      <c r="A1091">
        <v>36</v>
      </c>
      <c r="B1091">
        <v>5</v>
      </c>
      <c r="C1091">
        <v>3</v>
      </c>
      <c r="D1091">
        <v>1</v>
      </c>
      <c r="E1091">
        <v>1090</v>
      </c>
      <c r="F1091">
        <v>4</v>
      </c>
      <c r="G1091">
        <v>177790</v>
      </c>
      <c r="H1091">
        <v>17</v>
      </c>
      <c r="I1091">
        <v>8</v>
      </c>
      <c r="J1091">
        <v>1</v>
      </c>
      <c r="K1091">
        <v>10</v>
      </c>
      <c r="L1091">
        <v>5</v>
      </c>
      <c r="M1091">
        <v>10</v>
      </c>
      <c r="N1091">
        <v>0</v>
      </c>
      <c r="O1091">
        <v>8</v>
      </c>
      <c r="P1091" t="s">
        <v>32</v>
      </c>
      <c r="Q1091" t="s">
        <v>33</v>
      </c>
      <c r="R1091" t="s">
        <v>41</v>
      </c>
      <c r="S1091" t="s">
        <v>35</v>
      </c>
      <c r="T1091" t="s">
        <v>45</v>
      </c>
      <c r="U1091" t="s">
        <v>27</v>
      </c>
      <c r="V1091" t="s">
        <v>23</v>
      </c>
      <c r="W1091" t="s">
        <v>30</v>
      </c>
    </row>
    <row r="1092" spans="1:23" x14ac:dyDescent="0.3">
      <c r="A1092">
        <v>40</v>
      </c>
      <c r="B1092">
        <v>3</v>
      </c>
      <c r="C1092">
        <v>3</v>
      </c>
      <c r="D1092">
        <v>1</v>
      </c>
      <c r="E1092">
        <v>1091</v>
      </c>
      <c r="F1092">
        <v>1</v>
      </c>
      <c r="G1092">
        <v>68330</v>
      </c>
      <c r="H1092">
        <v>13</v>
      </c>
      <c r="I1092">
        <v>8</v>
      </c>
      <c r="J1092">
        <v>0</v>
      </c>
      <c r="K1092">
        <v>22</v>
      </c>
      <c r="L1092">
        <v>3</v>
      </c>
      <c r="M1092">
        <v>19</v>
      </c>
      <c r="N1092">
        <v>11</v>
      </c>
      <c r="O1092">
        <v>16</v>
      </c>
      <c r="P1092" t="s">
        <v>24</v>
      </c>
      <c r="Q1092" t="s">
        <v>33</v>
      </c>
      <c r="R1092" t="s">
        <v>36</v>
      </c>
      <c r="S1092" t="s">
        <v>44</v>
      </c>
      <c r="T1092" t="s">
        <v>38</v>
      </c>
      <c r="U1092" t="s">
        <v>37</v>
      </c>
      <c r="V1092" t="s">
        <v>23</v>
      </c>
      <c r="W1092" t="s">
        <v>30</v>
      </c>
    </row>
    <row r="1093" spans="1:23" x14ac:dyDescent="0.3">
      <c r="A1093">
        <v>26</v>
      </c>
      <c r="B1093">
        <v>26</v>
      </c>
      <c r="C1093">
        <v>2</v>
      </c>
      <c r="D1093">
        <v>1</v>
      </c>
      <c r="E1093">
        <v>1092</v>
      </c>
      <c r="F1093">
        <v>2</v>
      </c>
      <c r="G1093">
        <v>68120</v>
      </c>
      <c r="H1093">
        <v>13</v>
      </c>
      <c r="I1093">
        <v>8</v>
      </c>
      <c r="J1093">
        <v>0</v>
      </c>
      <c r="K1093">
        <v>1</v>
      </c>
      <c r="L1093">
        <v>2</v>
      </c>
      <c r="M1093">
        <v>1</v>
      </c>
      <c r="N1093">
        <v>1</v>
      </c>
      <c r="O1093">
        <v>0</v>
      </c>
      <c r="P1093" t="s">
        <v>24</v>
      </c>
      <c r="Q1093" t="s">
        <v>33</v>
      </c>
      <c r="R1093" t="s">
        <v>26</v>
      </c>
      <c r="S1093" t="s">
        <v>29</v>
      </c>
      <c r="T1093" t="s">
        <v>40</v>
      </c>
      <c r="U1093" t="s">
        <v>37</v>
      </c>
      <c r="V1093" t="s">
        <v>23</v>
      </c>
      <c r="W1093" t="s">
        <v>30</v>
      </c>
    </row>
    <row r="1094" spans="1:23" x14ac:dyDescent="0.3">
      <c r="A1094">
        <v>27</v>
      </c>
      <c r="B1094">
        <v>4</v>
      </c>
      <c r="C1094">
        <v>3</v>
      </c>
      <c r="D1094">
        <v>1</v>
      </c>
      <c r="E1094">
        <v>1093</v>
      </c>
      <c r="F1094">
        <v>2</v>
      </c>
      <c r="G1094">
        <v>51710</v>
      </c>
      <c r="H1094">
        <v>20</v>
      </c>
      <c r="I1094">
        <v>8</v>
      </c>
      <c r="J1094">
        <v>1</v>
      </c>
      <c r="K1094">
        <v>9</v>
      </c>
      <c r="L1094">
        <v>1</v>
      </c>
      <c r="M1094">
        <v>8</v>
      </c>
      <c r="N1094">
        <v>0</v>
      </c>
      <c r="O1094">
        <v>7</v>
      </c>
      <c r="P1094" t="s">
        <v>24</v>
      </c>
      <c r="Q1094" t="s">
        <v>33</v>
      </c>
      <c r="R1094" t="s">
        <v>49</v>
      </c>
      <c r="S1094" t="s">
        <v>35</v>
      </c>
      <c r="T1094" t="s">
        <v>45</v>
      </c>
      <c r="U1094" t="s">
        <v>37</v>
      </c>
      <c r="V1094" t="s">
        <v>23</v>
      </c>
      <c r="W1094" t="s">
        <v>30</v>
      </c>
    </row>
    <row r="1095" spans="1:23" x14ac:dyDescent="0.3">
      <c r="A1095">
        <v>48</v>
      </c>
      <c r="B1095">
        <v>2</v>
      </c>
      <c r="C1095">
        <v>3</v>
      </c>
      <c r="D1095">
        <v>1</v>
      </c>
      <c r="E1095">
        <v>1094</v>
      </c>
      <c r="F1095">
        <v>2</v>
      </c>
      <c r="G1095">
        <v>197400</v>
      </c>
      <c r="H1095">
        <v>14</v>
      </c>
      <c r="I1095">
        <v>8</v>
      </c>
      <c r="J1095">
        <v>0</v>
      </c>
      <c r="K1095">
        <v>24</v>
      </c>
      <c r="L1095">
        <v>2</v>
      </c>
      <c r="M1095">
        <v>22</v>
      </c>
      <c r="N1095">
        <v>4</v>
      </c>
      <c r="O1095">
        <v>7</v>
      </c>
      <c r="P1095" t="s">
        <v>32</v>
      </c>
      <c r="Q1095" t="s">
        <v>33</v>
      </c>
      <c r="R1095" t="s">
        <v>26</v>
      </c>
      <c r="S1095" t="s">
        <v>44</v>
      </c>
      <c r="T1095" t="s">
        <v>42</v>
      </c>
      <c r="U1095" t="s">
        <v>37</v>
      </c>
      <c r="V1095" t="s">
        <v>23</v>
      </c>
      <c r="W1095" t="s">
        <v>30</v>
      </c>
    </row>
    <row r="1096" spans="1:23" x14ac:dyDescent="0.3">
      <c r="A1096">
        <v>44</v>
      </c>
      <c r="B1096">
        <v>1</v>
      </c>
      <c r="C1096">
        <v>2</v>
      </c>
      <c r="D1096">
        <v>1</v>
      </c>
      <c r="E1096">
        <v>1095</v>
      </c>
      <c r="F1096">
        <v>4</v>
      </c>
      <c r="G1096">
        <v>187110</v>
      </c>
      <c r="H1096">
        <v>12</v>
      </c>
      <c r="I1096">
        <v>8</v>
      </c>
      <c r="J1096">
        <v>1</v>
      </c>
      <c r="K1096">
        <v>10</v>
      </c>
      <c r="L1096">
        <v>0</v>
      </c>
      <c r="M1096">
        <v>2</v>
      </c>
      <c r="N1096">
        <v>2</v>
      </c>
      <c r="O1096">
        <v>2</v>
      </c>
      <c r="P1096" t="s">
        <v>24</v>
      </c>
      <c r="Q1096" t="s">
        <v>25</v>
      </c>
      <c r="R1096" t="s">
        <v>41</v>
      </c>
      <c r="S1096" t="s">
        <v>29</v>
      </c>
      <c r="T1096" t="s">
        <v>47</v>
      </c>
      <c r="U1096" t="s">
        <v>37</v>
      </c>
      <c r="V1096" t="s">
        <v>23</v>
      </c>
      <c r="W1096" t="s">
        <v>30</v>
      </c>
    </row>
    <row r="1097" spans="1:23" x14ac:dyDescent="0.3">
      <c r="A1097">
        <v>34</v>
      </c>
      <c r="B1097">
        <v>27</v>
      </c>
      <c r="C1097">
        <v>2</v>
      </c>
      <c r="D1097">
        <v>1</v>
      </c>
      <c r="E1097">
        <v>1096</v>
      </c>
      <c r="F1097">
        <v>1</v>
      </c>
      <c r="G1097">
        <v>36920</v>
      </c>
      <c r="H1097">
        <v>12</v>
      </c>
      <c r="I1097">
        <v>8</v>
      </c>
      <c r="J1097">
        <v>1</v>
      </c>
      <c r="K1097">
        <v>5</v>
      </c>
      <c r="L1097">
        <v>5</v>
      </c>
      <c r="M1097">
        <v>5</v>
      </c>
      <c r="N1097">
        <v>3</v>
      </c>
      <c r="O1097">
        <v>0</v>
      </c>
      <c r="P1097" t="s">
        <v>39</v>
      </c>
      <c r="Q1097" t="s">
        <v>33</v>
      </c>
      <c r="R1097" t="s">
        <v>26</v>
      </c>
      <c r="S1097" t="s">
        <v>29</v>
      </c>
      <c r="T1097" t="s">
        <v>46</v>
      </c>
      <c r="U1097" t="s">
        <v>27</v>
      </c>
      <c r="V1097" t="s">
        <v>31</v>
      </c>
      <c r="W1097" t="s">
        <v>30</v>
      </c>
    </row>
    <row r="1098" spans="1:23" x14ac:dyDescent="0.3">
      <c r="A1098">
        <v>56</v>
      </c>
      <c r="B1098">
        <v>1</v>
      </c>
      <c r="C1098">
        <v>2</v>
      </c>
      <c r="D1098">
        <v>1</v>
      </c>
      <c r="E1098">
        <v>1097</v>
      </c>
      <c r="F1098">
        <v>5</v>
      </c>
      <c r="G1098">
        <v>25590</v>
      </c>
      <c r="H1098">
        <v>21</v>
      </c>
      <c r="I1098">
        <v>8</v>
      </c>
      <c r="J1098">
        <v>0</v>
      </c>
      <c r="K1098">
        <v>5</v>
      </c>
      <c r="L1098">
        <v>3</v>
      </c>
      <c r="M1098">
        <v>4</v>
      </c>
      <c r="N1098">
        <v>1</v>
      </c>
      <c r="O1098">
        <v>0</v>
      </c>
      <c r="P1098" t="s">
        <v>24</v>
      </c>
      <c r="Q1098" t="s">
        <v>40</v>
      </c>
      <c r="R1098" t="s">
        <v>41</v>
      </c>
      <c r="S1098" t="s">
        <v>35</v>
      </c>
      <c r="T1098" t="s">
        <v>38</v>
      </c>
      <c r="U1098" t="s">
        <v>27</v>
      </c>
      <c r="V1098" t="s">
        <v>31</v>
      </c>
      <c r="W1098" t="s">
        <v>30</v>
      </c>
    </row>
    <row r="1099" spans="1:23" x14ac:dyDescent="0.3">
      <c r="A1099">
        <v>36</v>
      </c>
      <c r="B1099">
        <v>13</v>
      </c>
      <c r="C1099">
        <v>3</v>
      </c>
      <c r="D1099">
        <v>1</v>
      </c>
      <c r="E1099">
        <v>1098</v>
      </c>
      <c r="F1099">
        <v>3</v>
      </c>
      <c r="G1099">
        <v>25170</v>
      </c>
      <c r="H1099">
        <v>14</v>
      </c>
      <c r="I1099">
        <v>8</v>
      </c>
      <c r="J1099">
        <v>0</v>
      </c>
      <c r="K1099">
        <v>12</v>
      </c>
      <c r="L1099">
        <v>3</v>
      </c>
      <c r="M1099">
        <v>4</v>
      </c>
      <c r="N1099">
        <v>1</v>
      </c>
      <c r="O1099">
        <v>3</v>
      </c>
      <c r="P1099" t="s">
        <v>24</v>
      </c>
      <c r="Q1099" t="s">
        <v>33</v>
      </c>
      <c r="R1099" t="s">
        <v>49</v>
      </c>
      <c r="S1099" t="s">
        <v>29</v>
      </c>
      <c r="T1099" t="s">
        <v>28</v>
      </c>
      <c r="U1099" t="s">
        <v>27</v>
      </c>
      <c r="V1099" t="s">
        <v>23</v>
      </c>
      <c r="W1099" t="s">
        <v>30</v>
      </c>
    </row>
    <row r="1100" spans="1:23" x14ac:dyDescent="0.3">
      <c r="A1100">
        <v>41</v>
      </c>
      <c r="B1100">
        <v>5</v>
      </c>
      <c r="C1100">
        <v>3</v>
      </c>
      <c r="D1100">
        <v>1</v>
      </c>
      <c r="E1100">
        <v>1099</v>
      </c>
      <c r="F1100">
        <v>1</v>
      </c>
      <c r="G1100">
        <v>66230</v>
      </c>
      <c r="H1100">
        <v>18</v>
      </c>
      <c r="I1100">
        <v>8</v>
      </c>
      <c r="J1100">
        <v>0</v>
      </c>
      <c r="K1100">
        <v>14</v>
      </c>
      <c r="L1100">
        <v>3</v>
      </c>
      <c r="M1100">
        <v>5</v>
      </c>
      <c r="N1100">
        <v>1</v>
      </c>
      <c r="O1100">
        <v>4</v>
      </c>
      <c r="P1100" t="s">
        <v>24</v>
      </c>
      <c r="Q1100" t="s">
        <v>33</v>
      </c>
      <c r="R1100" t="s">
        <v>26</v>
      </c>
      <c r="S1100" t="s">
        <v>29</v>
      </c>
      <c r="T1100" t="s">
        <v>38</v>
      </c>
      <c r="U1100" t="s">
        <v>27</v>
      </c>
      <c r="V1100" t="s">
        <v>23</v>
      </c>
      <c r="W1100" t="s">
        <v>30</v>
      </c>
    </row>
    <row r="1101" spans="1:23" x14ac:dyDescent="0.3">
      <c r="A1101">
        <v>42</v>
      </c>
      <c r="B1101">
        <v>7</v>
      </c>
      <c r="C1101">
        <v>3</v>
      </c>
      <c r="D1101">
        <v>1</v>
      </c>
      <c r="E1101">
        <v>1100</v>
      </c>
      <c r="F1101">
        <v>2</v>
      </c>
      <c r="G1101">
        <v>182650</v>
      </c>
      <c r="H1101">
        <v>12</v>
      </c>
      <c r="I1101">
        <v>8</v>
      </c>
      <c r="J1101">
        <v>1</v>
      </c>
      <c r="K1101">
        <v>18</v>
      </c>
      <c r="L1101">
        <v>4</v>
      </c>
      <c r="M1101">
        <v>13</v>
      </c>
      <c r="N1101">
        <v>5</v>
      </c>
      <c r="O1101">
        <v>7</v>
      </c>
      <c r="P1101" t="s">
        <v>24</v>
      </c>
      <c r="Q1101" t="s">
        <v>33</v>
      </c>
      <c r="R1101" t="s">
        <v>49</v>
      </c>
      <c r="S1101" t="s">
        <v>29</v>
      </c>
      <c r="T1101" t="s">
        <v>38</v>
      </c>
      <c r="U1101" t="s">
        <v>27</v>
      </c>
      <c r="V1101" t="s">
        <v>23</v>
      </c>
      <c r="W1101" t="s">
        <v>30</v>
      </c>
    </row>
    <row r="1102" spans="1:23" x14ac:dyDescent="0.3">
      <c r="A1102">
        <v>31</v>
      </c>
      <c r="B1102">
        <v>9</v>
      </c>
      <c r="C1102">
        <v>4</v>
      </c>
      <c r="D1102">
        <v>1</v>
      </c>
      <c r="E1102">
        <v>1101</v>
      </c>
      <c r="F1102">
        <v>1</v>
      </c>
      <c r="G1102">
        <v>161240</v>
      </c>
      <c r="H1102">
        <v>23</v>
      </c>
      <c r="I1102">
        <v>8</v>
      </c>
      <c r="J1102">
        <v>1</v>
      </c>
      <c r="K1102">
        <v>8</v>
      </c>
      <c r="L1102">
        <v>2</v>
      </c>
      <c r="M1102">
        <v>5</v>
      </c>
      <c r="N1102">
        <v>1</v>
      </c>
      <c r="O1102">
        <v>4</v>
      </c>
      <c r="P1102" t="s">
        <v>24</v>
      </c>
      <c r="Q1102" t="s">
        <v>25</v>
      </c>
      <c r="R1102" t="s">
        <v>26</v>
      </c>
      <c r="S1102" t="s">
        <v>44</v>
      </c>
      <c r="T1102" t="s">
        <v>38</v>
      </c>
      <c r="U1102" t="s">
        <v>27</v>
      </c>
      <c r="V1102" t="s">
        <v>23</v>
      </c>
      <c r="W1102" t="s">
        <v>30</v>
      </c>
    </row>
    <row r="1103" spans="1:23" x14ac:dyDescent="0.3">
      <c r="A1103">
        <v>34</v>
      </c>
      <c r="B1103">
        <v>8</v>
      </c>
      <c r="C1103">
        <v>1</v>
      </c>
      <c r="D1103">
        <v>1</v>
      </c>
      <c r="E1103">
        <v>1102</v>
      </c>
      <c r="F1103">
        <v>3</v>
      </c>
      <c r="G1103">
        <v>25850</v>
      </c>
      <c r="H1103">
        <v>12</v>
      </c>
      <c r="I1103">
        <v>8</v>
      </c>
      <c r="J1103">
        <v>0</v>
      </c>
      <c r="K1103">
        <v>9</v>
      </c>
      <c r="L1103">
        <v>5</v>
      </c>
      <c r="M1103">
        <v>4</v>
      </c>
      <c r="N1103">
        <v>0</v>
      </c>
      <c r="O1103">
        <v>1</v>
      </c>
      <c r="P1103" t="s">
        <v>24</v>
      </c>
      <c r="Q1103" t="s">
        <v>33</v>
      </c>
      <c r="R1103" t="s">
        <v>26</v>
      </c>
      <c r="S1103" t="s">
        <v>29</v>
      </c>
      <c r="T1103" t="s">
        <v>43</v>
      </c>
      <c r="U1103" t="s">
        <v>27</v>
      </c>
      <c r="V1103" t="s">
        <v>23</v>
      </c>
      <c r="W1103" t="s">
        <v>30</v>
      </c>
    </row>
    <row r="1104" spans="1:23" x14ac:dyDescent="0.3">
      <c r="A1104">
        <v>31</v>
      </c>
      <c r="B1104">
        <v>25</v>
      </c>
      <c r="C1104">
        <v>2</v>
      </c>
      <c r="D1104">
        <v>1</v>
      </c>
      <c r="E1104">
        <v>1103</v>
      </c>
      <c r="F1104">
        <v>3</v>
      </c>
      <c r="G1104">
        <v>182130</v>
      </c>
      <c r="H1104">
        <v>21</v>
      </c>
      <c r="I1104">
        <v>8</v>
      </c>
      <c r="J1104">
        <v>2</v>
      </c>
      <c r="K1104">
        <v>4</v>
      </c>
      <c r="L1104">
        <v>3</v>
      </c>
      <c r="M1104">
        <v>2</v>
      </c>
      <c r="N1104">
        <v>2</v>
      </c>
      <c r="O1104">
        <v>2</v>
      </c>
      <c r="P1104" t="s">
        <v>24</v>
      </c>
      <c r="Q1104" t="s">
        <v>25</v>
      </c>
      <c r="R1104" t="s">
        <v>26</v>
      </c>
      <c r="S1104" t="s">
        <v>44</v>
      </c>
      <c r="T1104" t="s">
        <v>45</v>
      </c>
      <c r="U1104" t="s">
        <v>27</v>
      </c>
      <c r="V1104" t="s">
        <v>23</v>
      </c>
      <c r="W1104" t="s">
        <v>30</v>
      </c>
    </row>
    <row r="1105" spans="1:23" x14ac:dyDescent="0.3">
      <c r="A1105">
        <v>26</v>
      </c>
      <c r="B1105">
        <v>16</v>
      </c>
      <c r="C1105">
        <v>2</v>
      </c>
      <c r="D1105">
        <v>1</v>
      </c>
      <c r="E1105">
        <v>1104</v>
      </c>
      <c r="F1105">
        <v>2</v>
      </c>
      <c r="G1105">
        <v>83800</v>
      </c>
      <c r="H1105">
        <v>14</v>
      </c>
      <c r="I1105">
        <v>8</v>
      </c>
      <c r="J1105">
        <v>0</v>
      </c>
      <c r="K1105">
        <v>8</v>
      </c>
      <c r="L1105">
        <v>3</v>
      </c>
      <c r="M1105">
        <v>7</v>
      </c>
      <c r="N1105">
        <v>7</v>
      </c>
      <c r="O1105">
        <v>7</v>
      </c>
      <c r="P1105" t="s">
        <v>32</v>
      </c>
      <c r="Q1105" t="s">
        <v>25</v>
      </c>
      <c r="R1105" t="s">
        <v>26</v>
      </c>
      <c r="S1105" t="s">
        <v>29</v>
      </c>
      <c r="T1105" t="s">
        <v>28</v>
      </c>
      <c r="U1105" t="s">
        <v>37</v>
      </c>
      <c r="V1105" t="s">
        <v>23</v>
      </c>
      <c r="W1105" t="s">
        <v>30</v>
      </c>
    </row>
    <row r="1106" spans="1:23" x14ac:dyDescent="0.3">
      <c r="A1106">
        <v>45</v>
      </c>
      <c r="B1106">
        <v>8</v>
      </c>
      <c r="C1106">
        <v>4</v>
      </c>
      <c r="D1106">
        <v>1</v>
      </c>
      <c r="E1106">
        <v>1105</v>
      </c>
      <c r="F1106">
        <v>2</v>
      </c>
      <c r="G1106">
        <v>29940</v>
      </c>
      <c r="H1106">
        <v>18</v>
      </c>
      <c r="I1106">
        <v>8</v>
      </c>
      <c r="J1106">
        <v>1</v>
      </c>
      <c r="K1106">
        <v>12</v>
      </c>
      <c r="L1106">
        <v>2</v>
      </c>
      <c r="M1106">
        <v>4</v>
      </c>
      <c r="N1106">
        <v>0</v>
      </c>
      <c r="O1106">
        <v>3</v>
      </c>
      <c r="P1106" t="s">
        <v>32</v>
      </c>
      <c r="Q1106" t="s">
        <v>33</v>
      </c>
      <c r="R1106" t="s">
        <v>26</v>
      </c>
      <c r="S1106" t="s">
        <v>35</v>
      </c>
      <c r="T1106" t="s">
        <v>47</v>
      </c>
      <c r="U1106" t="s">
        <v>27</v>
      </c>
      <c r="V1106" t="s">
        <v>23</v>
      </c>
      <c r="W1106" t="s">
        <v>30</v>
      </c>
    </row>
    <row r="1107" spans="1:23" x14ac:dyDescent="0.3">
      <c r="A1107">
        <v>33</v>
      </c>
      <c r="B1107">
        <v>1</v>
      </c>
      <c r="C1107">
        <v>3</v>
      </c>
      <c r="D1107">
        <v>1</v>
      </c>
      <c r="E1107">
        <v>1106</v>
      </c>
      <c r="F1107">
        <v>5</v>
      </c>
      <c r="G1107">
        <v>12230</v>
      </c>
      <c r="H1107">
        <v>13</v>
      </c>
      <c r="I1107">
        <v>8</v>
      </c>
      <c r="J1107">
        <v>1</v>
      </c>
      <c r="K1107">
        <v>10</v>
      </c>
      <c r="L1107">
        <v>3</v>
      </c>
      <c r="M1107">
        <v>10</v>
      </c>
      <c r="N1107">
        <v>0</v>
      </c>
      <c r="O1107">
        <v>9</v>
      </c>
      <c r="P1107" t="s">
        <v>24</v>
      </c>
      <c r="Q1107" t="s">
        <v>25</v>
      </c>
      <c r="R1107" t="s">
        <v>26</v>
      </c>
      <c r="S1107" t="s">
        <v>35</v>
      </c>
      <c r="T1107" t="s">
        <v>38</v>
      </c>
      <c r="U1107" t="s">
        <v>27</v>
      </c>
      <c r="V1107" t="s">
        <v>23</v>
      </c>
      <c r="W1107" t="s">
        <v>30</v>
      </c>
    </row>
    <row r="1108" spans="1:23" x14ac:dyDescent="0.3">
      <c r="A1108">
        <v>28</v>
      </c>
      <c r="B1108">
        <v>8</v>
      </c>
      <c r="C1108">
        <v>3</v>
      </c>
      <c r="D1108">
        <v>1</v>
      </c>
      <c r="E1108">
        <v>1107</v>
      </c>
      <c r="F1108">
        <v>4</v>
      </c>
      <c r="G1108">
        <v>11180</v>
      </c>
      <c r="H1108">
        <v>11</v>
      </c>
      <c r="I1108">
        <v>8</v>
      </c>
      <c r="J1108">
        <v>0</v>
      </c>
      <c r="K1108">
        <v>7</v>
      </c>
      <c r="L1108">
        <v>3</v>
      </c>
      <c r="M1108">
        <v>7</v>
      </c>
      <c r="N1108">
        <v>0</v>
      </c>
      <c r="O1108">
        <v>7</v>
      </c>
      <c r="P1108" t="s">
        <v>32</v>
      </c>
      <c r="Q1108" t="s">
        <v>25</v>
      </c>
      <c r="R1108" t="s">
        <v>26</v>
      </c>
      <c r="S1108" t="s">
        <v>29</v>
      </c>
      <c r="T1108" t="s">
        <v>34</v>
      </c>
      <c r="U1108" t="s">
        <v>37</v>
      </c>
      <c r="V1108" t="s">
        <v>23</v>
      </c>
      <c r="W1108" t="s">
        <v>30</v>
      </c>
    </row>
    <row r="1109" spans="1:23" x14ac:dyDescent="0.3">
      <c r="A1109">
        <v>29</v>
      </c>
      <c r="B1109">
        <v>2</v>
      </c>
      <c r="C1109">
        <v>4</v>
      </c>
      <c r="D1109">
        <v>1</v>
      </c>
      <c r="E1109">
        <v>1108</v>
      </c>
      <c r="F1109">
        <v>2</v>
      </c>
      <c r="G1109">
        <v>28750</v>
      </c>
      <c r="H1109">
        <v>11</v>
      </c>
      <c r="I1109">
        <v>8</v>
      </c>
      <c r="J1109">
        <v>0</v>
      </c>
      <c r="K1109">
        <v>1</v>
      </c>
      <c r="L1109">
        <v>3</v>
      </c>
      <c r="M1109">
        <v>1</v>
      </c>
      <c r="N1109">
        <v>0</v>
      </c>
      <c r="O1109">
        <v>0</v>
      </c>
      <c r="P1109" t="s">
        <v>32</v>
      </c>
      <c r="Q1109" t="s">
        <v>40</v>
      </c>
      <c r="R1109" t="s">
        <v>40</v>
      </c>
      <c r="S1109" t="s">
        <v>35</v>
      </c>
      <c r="T1109" t="s">
        <v>38</v>
      </c>
      <c r="U1109" t="s">
        <v>37</v>
      </c>
      <c r="V1109" t="s">
        <v>31</v>
      </c>
      <c r="W1109" t="s">
        <v>30</v>
      </c>
    </row>
    <row r="1110" spans="1:23" x14ac:dyDescent="0.3">
      <c r="A1110">
        <v>39</v>
      </c>
      <c r="B1110">
        <v>8</v>
      </c>
      <c r="C1110">
        <v>5</v>
      </c>
      <c r="D1110">
        <v>1</v>
      </c>
      <c r="E1110">
        <v>1109</v>
      </c>
      <c r="F1110">
        <v>2</v>
      </c>
      <c r="G1110">
        <v>188240</v>
      </c>
      <c r="H1110">
        <v>19</v>
      </c>
      <c r="I1110">
        <v>8</v>
      </c>
      <c r="J1110">
        <v>1</v>
      </c>
      <c r="K1110">
        <v>10</v>
      </c>
      <c r="L1110">
        <v>4</v>
      </c>
      <c r="M1110">
        <v>3</v>
      </c>
      <c r="N1110">
        <v>1</v>
      </c>
      <c r="O1110">
        <v>2</v>
      </c>
      <c r="P1110" t="s">
        <v>39</v>
      </c>
      <c r="Q1110" t="s">
        <v>33</v>
      </c>
      <c r="R1110" t="s">
        <v>41</v>
      </c>
      <c r="S1110" t="s">
        <v>29</v>
      </c>
      <c r="T1110" t="s">
        <v>46</v>
      </c>
      <c r="U1110" t="s">
        <v>27</v>
      </c>
      <c r="V1110" t="s">
        <v>23</v>
      </c>
      <c r="W1110" t="s">
        <v>30</v>
      </c>
    </row>
    <row r="1111" spans="1:23" x14ac:dyDescent="0.3">
      <c r="A1111">
        <v>27</v>
      </c>
      <c r="B1111">
        <v>3</v>
      </c>
      <c r="C1111">
        <v>2</v>
      </c>
      <c r="D1111">
        <v>1</v>
      </c>
      <c r="E1111">
        <v>1110</v>
      </c>
      <c r="F1111">
        <v>2</v>
      </c>
      <c r="G1111">
        <v>135770</v>
      </c>
      <c r="H1111">
        <v>12</v>
      </c>
      <c r="I1111">
        <v>8</v>
      </c>
      <c r="J1111">
        <v>1</v>
      </c>
      <c r="K1111">
        <v>6</v>
      </c>
      <c r="L1111">
        <v>2</v>
      </c>
      <c r="M1111">
        <v>5</v>
      </c>
      <c r="N1111">
        <v>1</v>
      </c>
      <c r="O1111">
        <v>2</v>
      </c>
      <c r="P1111" t="s">
        <v>24</v>
      </c>
      <c r="Q1111" t="s">
        <v>25</v>
      </c>
      <c r="R1111" t="s">
        <v>49</v>
      </c>
      <c r="S1111" t="s">
        <v>29</v>
      </c>
      <c r="T1111" t="s">
        <v>28</v>
      </c>
      <c r="U1111" t="s">
        <v>37</v>
      </c>
      <c r="V1111" t="s">
        <v>23</v>
      </c>
      <c r="W1111" t="s">
        <v>30</v>
      </c>
    </row>
    <row r="1112" spans="1:23" x14ac:dyDescent="0.3">
      <c r="A1112">
        <v>34</v>
      </c>
      <c r="B1112">
        <v>9</v>
      </c>
      <c r="C1112">
        <v>4</v>
      </c>
      <c r="D1112">
        <v>1</v>
      </c>
      <c r="E1112">
        <v>1111</v>
      </c>
      <c r="F1112">
        <v>2</v>
      </c>
      <c r="G1112">
        <v>26250</v>
      </c>
      <c r="H1112">
        <v>12</v>
      </c>
      <c r="I1112">
        <v>8</v>
      </c>
      <c r="J1112">
        <v>3</v>
      </c>
      <c r="K1112">
        <v>16</v>
      </c>
      <c r="L1112">
        <v>4</v>
      </c>
      <c r="M1112">
        <v>15</v>
      </c>
      <c r="N1112">
        <v>6</v>
      </c>
      <c r="O1112">
        <v>11</v>
      </c>
      <c r="P1112" t="s">
        <v>32</v>
      </c>
      <c r="Q1112" t="s">
        <v>33</v>
      </c>
      <c r="R1112" t="s">
        <v>26</v>
      </c>
      <c r="S1112" t="s">
        <v>29</v>
      </c>
      <c r="T1112" t="s">
        <v>45</v>
      </c>
      <c r="U1112" t="s">
        <v>27</v>
      </c>
      <c r="V1112" t="s">
        <v>23</v>
      </c>
      <c r="W1112" t="s">
        <v>30</v>
      </c>
    </row>
    <row r="1113" spans="1:23" x14ac:dyDescent="0.3">
      <c r="A1113">
        <v>28</v>
      </c>
      <c r="B1113">
        <v>25</v>
      </c>
      <c r="C1113">
        <v>3</v>
      </c>
      <c r="D1113">
        <v>1</v>
      </c>
      <c r="E1113">
        <v>1112</v>
      </c>
      <c r="F1113">
        <v>1</v>
      </c>
      <c r="G1113">
        <v>187890</v>
      </c>
      <c r="H1113">
        <v>16</v>
      </c>
      <c r="I1113">
        <v>8</v>
      </c>
      <c r="J1113">
        <v>1</v>
      </c>
      <c r="K1113">
        <v>6</v>
      </c>
      <c r="L1113">
        <v>4</v>
      </c>
      <c r="M1113">
        <v>2</v>
      </c>
      <c r="N1113">
        <v>2</v>
      </c>
      <c r="O1113">
        <v>2</v>
      </c>
      <c r="P1113" t="s">
        <v>24</v>
      </c>
      <c r="Q1113" t="s">
        <v>33</v>
      </c>
      <c r="R1113" t="s">
        <v>49</v>
      </c>
      <c r="S1113" t="s">
        <v>35</v>
      </c>
      <c r="T1113" t="s">
        <v>42</v>
      </c>
      <c r="U1113" t="s">
        <v>37</v>
      </c>
      <c r="V1113" t="s">
        <v>31</v>
      </c>
      <c r="W1113" t="s">
        <v>30</v>
      </c>
    </row>
    <row r="1114" spans="1:23" x14ac:dyDescent="0.3">
      <c r="A1114">
        <v>47</v>
      </c>
      <c r="B1114">
        <v>1</v>
      </c>
      <c r="C1114">
        <v>4</v>
      </c>
      <c r="D1114">
        <v>1</v>
      </c>
      <c r="E1114">
        <v>1113</v>
      </c>
      <c r="F1114">
        <v>1</v>
      </c>
      <c r="G1114">
        <v>45380</v>
      </c>
      <c r="H1114">
        <v>11</v>
      </c>
      <c r="I1114">
        <v>8</v>
      </c>
      <c r="J1114">
        <v>0</v>
      </c>
      <c r="K1114">
        <v>16</v>
      </c>
      <c r="L1114">
        <v>3</v>
      </c>
      <c r="M1114">
        <v>8</v>
      </c>
      <c r="N1114">
        <v>1</v>
      </c>
      <c r="O1114">
        <v>7</v>
      </c>
      <c r="P1114" t="s">
        <v>39</v>
      </c>
      <c r="Q1114" t="s">
        <v>33</v>
      </c>
      <c r="R1114" t="s">
        <v>41</v>
      </c>
      <c r="S1114" t="s">
        <v>29</v>
      </c>
      <c r="T1114" t="s">
        <v>34</v>
      </c>
      <c r="U1114" t="s">
        <v>37</v>
      </c>
      <c r="V1114" t="s">
        <v>23</v>
      </c>
      <c r="W1114" t="s">
        <v>30</v>
      </c>
    </row>
    <row r="1115" spans="1:23" x14ac:dyDescent="0.3">
      <c r="A1115">
        <v>56</v>
      </c>
      <c r="B1115">
        <v>4</v>
      </c>
      <c r="C1115">
        <v>3</v>
      </c>
      <c r="D1115">
        <v>1</v>
      </c>
      <c r="E1115">
        <v>1114</v>
      </c>
      <c r="F1115">
        <v>2</v>
      </c>
      <c r="G1115">
        <v>198470</v>
      </c>
      <c r="H1115">
        <v>14</v>
      </c>
      <c r="I1115">
        <v>8</v>
      </c>
      <c r="J1115">
        <v>0</v>
      </c>
      <c r="K1115">
        <v>6</v>
      </c>
      <c r="L1115">
        <v>6</v>
      </c>
      <c r="M1115">
        <v>0</v>
      </c>
      <c r="N1115">
        <v>0</v>
      </c>
      <c r="O1115">
        <v>0</v>
      </c>
      <c r="P1115" t="s">
        <v>24</v>
      </c>
      <c r="Q1115" t="s">
        <v>33</v>
      </c>
      <c r="R1115" t="s">
        <v>49</v>
      </c>
      <c r="S1115" t="s">
        <v>29</v>
      </c>
      <c r="T1115" t="s">
        <v>38</v>
      </c>
      <c r="U1115" t="s">
        <v>27</v>
      </c>
      <c r="V1115" t="s">
        <v>23</v>
      </c>
      <c r="W1115" t="s">
        <v>30</v>
      </c>
    </row>
    <row r="1116" spans="1:23" x14ac:dyDescent="0.3">
      <c r="A1116">
        <v>39</v>
      </c>
      <c r="B1116">
        <v>1</v>
      </c>
      <c r="C1116">
        <v>3</v>
      </c>
      <c r="D1116">
        <v>1</v>
      </c>
      <c r="E1116">
        <v>1115</v>
      </c>
      <c r="F1116">
        <v>1</v>
      </c>
      <c r="G1116">
        <v>105120</v>
      </c>
      <c r="H1116">
        <v>12</v>
      </c>
      <c r="I1116">
        <v>8</v>
      </c>
      <c r="J1116">
        <v>1</v>
      </c>
      <c r="K1116">
        <v>10</v>
      </c>
      <c r="L1116">
        <v>2</v>
      </c>
      <c r="M1116">
        <v>10</v>
      </c>
      <c r="N1116">
        <v>7</v>
      </c>
      <c r="O1116">
        <v>9</v>
      </c>
      <c r="P1116" t="s">
        <v>24</v>
      </c>
      <c r="Q1116" t="s">
        <v>33</v>
      </c>
      <c r="R1116" t="s">
        <v>36</v>
      </c>
      <c r="S1116" t="s">
        <v>29</v>
      </c>
      <c r="T1116" t="s">
        <v>43</v>
      </c>
      <c r="U1116" t="s">
        <v>27</v>
      </c>
      <c r="V1116" t="s">
        <v>23</v>
      </c>
      <c r="W1116" t="s">
        <v>30</v>
      </c>
    </row>
    <row r="1117" spans="1:23" x14ac:dyDescent="0.3">
      <c r="A1117">
        <v>38</v>
      </c>
      <c r="B1117">
        <v>4</v>
      </c>
      <c r="C1117">
        <v>2</v>
      </c>
      <c r="D1117">
        <v>1</v>
      </c>
      <c r="E1117">
        <v>1116</v>
      </c>
      <c r="F1117">
        <v>1</v>
      </c>
      <c r="G1117">
        <v>44440</v>
      </c>
      <c r="H1117">
        <v>13</v>
      </c>
      <c r="I1117">
        <v>8</v>
      </c>
      <c r="J1117">
        <v>0</v>
      </c>
      <c r="K1117">
        <v>20</v>
      </c>
      <c r="L1117">
        <v>2</v>
      </c>
      <c r="M1117">
        <v>20</v>
      </c>
      <c r="N1117">
        <v>0</v>
      </c>
      <c r="O1117">
        <v>7</v>
      </c>
      <c r="P1117" t="s">
        <v>32</v>
      </c>
      <c r="Q1117" t="s">
        <v>33</v>
      </c>
      <c r="R1117" t="s">
        <v>41</v>
      </c>
      <c r="S1117" t="s">
        <v>44</v>
      </c>
      <c r="T1117" t="s">
        <v>47</v>
      </c>
      <c r="U1117" t="s">
        <v>27</v>
      </c>
      <c r="V1117" t="s">
        <v>23</v>
      </c>
      <c r="W1117" t="s">
        <v>30</v>
      </c>
    </row>
    <row r="1118" spans="1:23" x14ac:dyDescent="0.3">
      <c r="A1118">
        <v>58</v>
      </c>
      <c r="B1118">
        <v>5</v>
      </c>
      <c r="C1118">
        <v>3</v>
      </c>
      <c r="D1118">
        <v>1</v>
      </c>
      <c r="E1118">
        <v>1117</v>
      </c>
      <c r="F1118">
        <v>5</v>
      </c>
      <c r="G1118">
        <v>21540</v>
      </c>
      <c r="H1118">
        <v>21</v>
      </c>
      <c r="I1118">
        <v>8</v>
      </c>
      <c r="J1118">
        <v>1</v>
      </c>
      <c r="K1118">
        <v>29</v>
      </c>
      <c r="L1118">
        <v>3</v>
      </c>
      <c r="M1118">
        <v>1</v>
      </c>
      <c r="N1118">
        <v>0</v>
      </c>
      <c r="O1118">
        <v>0</v>
      </c>
      <c r="P1118" t="s">
        <v>24</v>
      </c>
      <c r="Q1118" t="s">
        <v>25</v>
      </c>
      <c r="R1118" t="s">
        <v>48</v>
      </c>
      <c r="S1118" t="s">
        <v>29</v>
      </c>
      <c r="T1118" t="s">
        <v>46</v>
      </c>
      <c r="U1118" t="s">
        <v>37</v>
      </c>
      <c r="V1118" t="s">
        <v>23</v>
      </c>
      <c r="W1118" t="s">
        <v>30</v>
      </c>
    </row>
    <row r="1119" spans="1:23" x14ac:dyDescent="0.3">
      <c r="A1119">
        <v>32</v>
      </c>
      <c r="B1119">
        <v>9</v>
      </c>
      <c r="C1119">
        <v>3</v>
      </c>
      <c r="D1119">
        <v>1</v>
      </c>
      <c r="E1119">
        <v>1118</v>
      </c>
      <c r="F1119">
        <v>2</v>
      </c>
      <c r="G1119">
        <v>191900</v>
      </c>
      <c r="H1119">
        <v>17</v>
      </c>
      <c r="I1119">
        <v>8</v>
      </c>
      <c r="J1119">
        <v>1</v>
      </c>
      <c r="K1119">
        <v>8</v>
      </c>
      <c r="L1119">
        <v>2</v>
      </c>
      <c r="M1119">
        <v>4</v>
      </c>
      <c r="N1119">
        <v>0</v>
      </c>
      <c r="O1119">
        <v>3</v>
      </c>
      <c r="P1119" t="s">
        <v>32</v>
      </c>
      <c r="Q1119" t="s">
        <v>33</v>
      </c>
      <c r="R1119" t="s">
        <v>26</v>
      </c>
      <c r="S1119" t="s">
        <v>35</v>
      </c>
      <c r="T1119" t="s">
        <v>43</v>
      </c>
      <c r="U1119" t="s">
        <v>37</v>
      </c>
      <c r="V1119" t="s">
        <v>31</v>
      </c>
      <c r="W1119" t="s">
        <v>30</v>
      </c>
    </row>
    <row r="1120" spans="1:23" x14ac:dyDescent="0.3">
      <c r="A1120">
        <v>38</v>
      </c>
      <c r="B1120">
        <v>3</v>
      </c>
      <c r="C1120">
        <v>4</v>
      </c>
      <c r="D1120">
        <v>1</v>
      </c>
      <c r="E1120">
        <v>1119</v>
      </c>
      <c r="F1120">
        <v>1</v>
      </c>
      <c r="G1120">
        <v>44900</v>
      </c>
      <c r="H1120">
        <v>21</v>
      </c>
      <c r="I1120">
        <v>8</v>
      </c>
      <c r="J1120">
        <v>1</v>
      </c>
      <c r="K1120">
        <v>10</v>
      </c>
      <c r="L1120">
        <v>1</v>
      </c>
      <c r="M1120">
        <v>5</v>
      </c>
      <c r="N1120">
        <v>0</v>
      </c>
      <c r="O1120">
        <v>3</v>
      </c>
      <c r="P1120" t="s">
        <v>24</v>
      </c>
      <c r="Q1120" t="s">
        <v>33</v>
      </c>
      <c r="R1120" t="s">
        <v>26</v>
      </c>
      <c r="S1120" t="s">
        <v>44</v>
      </c>
      <c r="T1120" t="s">
        <v>46</v>
      </c>
      <c r="U1120" t="s">
        <v>27</v>
      </c>
      <c r="V1120" t="s">
        <v>23</v>
      </c>
      <c r="W1120" t="s">
        <v>30</v>
      </c>
    </row>
    <row r="1121" spans="1:23" x14ac:dyDescent="0.3">
      <c r="A1121">
        <v>49</v>
      </c>
      <c r="B1121">
        <v>11</v>
      </c>
      <c r="C1121">
        <v>4</v>
      </c>
      <c r="D1121">
        <v>1</v>
      </c>
      <c r="E1121">
        <v>1120</v>
      </c>
      <c r="F1121">
        <v>2</v>
      </c>
      <c r="G1121">
        <v>35060</v>
      </c>
      <c r="H1121">
        <v>11</v>
      </c>
      <c r="I1121">
        <v>8</v>
      </c>
      <c r="J1121">
        <v>1</v>
      </c>
      <c r="K1121">
        <v>28</v>
      </c>
      <c r="L1121">
        <v>4</v>
      </c>
      <c r="M1121">
        <v>5</v>
      </c>
      <c r="N1121">
        <v>4</v>
      </c>
      <c r="O1121">
        <v>3</v>
      </c>
      <c r="P1121" t="s">
        <v>32</v>
      </c>
      <c r="Q1121" t="s">
        <v>25</v>
      </c>
      <c r="R1121" t="s">
        <v>26</v>
      </c>
      <c r="S1121" t="s">
        <v>29</v>
      </c>
      <c r="T1121" t="s">
        <v>34</v>
      </c>
      <c r="U1121" t="s">
        <v>37</v>
      </c>
      <c r="V1121" t="s">
        <v>23</v>
      </c>
      <c r="W1121" t="s">
        <v>30</v>
      </c>
    </row>
    <row r="1122" spans="1:23" x14ac:dyDescent="0.3">
      <c r="A1122">
        <v>42</v>
      </c>
      <c r="B1122">
        <v>1</v>
      </c>
      <c r="C1122">
        <v>3</v>
      </c>
      <c r="D1122">
        <v>1</v>
      </c>
      <c r="E1122">
        <v>1121</v>
      </c>
      <c r="F1122">
        <v>1</v>
      </c>
      <c r="G1122">
        <v>23720</v>
      </c>
      <c r="H1122">
        <v>12</v>
      </c>
      <c r="I1122">
        <v>8</v>
      </c>
      <c r="J1122">
        <v>1</v>
      </c>
      <c r="K1122">
        <v>14</v>
      </c>
      <c r="L1122">
        <v>3</v>
      </c>
      <c r="M1122">
        <v>0</v>
      </c>
      <c r="N1122">
        <v>0</v>
      </c>
      <c r="O1122">
        <v>0</v>
      </c>
      <c r="P1122" t="s">
        <v>24</v>
      </c>
      <c r="Q1122" t="s">
        <v>25</v>
      </c>
      <c r="R1122" t="s">
        <v>26</v>
      </c>
      <c r="S1122" t="s">
        <v>44</v>
      </c>
      <c r="T1122" t="s">
        <v>38</v>
      </c>
      <c r="U1122" t="s">
        <v>27</v>
      </c>
      <c r="V1122" t="s">
        <v>23</v>
      </c>
      <c r="W1122" t="s">
        <v>30</v>
      </c>
    </row>
    <row r="1123" spans="1:23" x14ac:dyDescent="0.3">
      <c r="A1123">
        <v>27</v>
      </c>
      <c r="B1123">
        <v>8</v>
      </c>
      <c r="C1123">
        <v>1</v>
      </c>
      <c r="D1123">
        <v>1</v>
      </c>
      <c r="E1123">
        <v>1122</v>
      </c>
      <c r="F1123">
        <v>4</v>
      </c>
      <c r="G1123">
        <v>102310</v>
      </c>
      <c r="H1123">
        <v>13</v>
      </c>
      <c r="I1123">
        <v>8</v>
      </c>
      <c r="J1123">
        <v>1</v>
      </c>
      <c r="K1123">
        <v>1</v>
      </c>
      <c r="L1123">
        <v>2</v>
      </c>
      <c r="M1123">
        <v>1</v>
      </c>
      <c r="N1123">
        <v>0</v>
      </c>
      <c r="O1123">
        <v>0</v>
      </c>
      <c r="P1123" t="s">
        <v>32</v>
      </c>
      <c r="Q1123" t="s">
        <v>25</v>
      </c>
      <c r="R1123" t="s">
        <v>26</v>
      </c>
      <c r="S1123" t="s">
        <v>29</v>
      </c>
      <c r="T1123" t="s">
        <v>43</v>
      </c>
      <c r="U1123" t="s">
        <v>37</v>
      </c>
      <c r="V1123" t="s">
        <v>31</v>
      </c>
      <c r="W1123" t="s">
        <v>30</v>
      </c>
    </row>
    <row r="1124" spans="1:23" x14ac:dyDescent="0.3">
      <c r="A1124">
        <v>35</v>
      </c>
      <c r="B1124">
        <v>25</v>
      </c>
      <c r="C1124">
        <v>1</v>
      </c>
      <c r="D1124">
        <v>1</v>
      </c>
      <c r="E1124">
        <v>1123</v>
      </c>
      <c r="F1124">
        <v>1</v>
      </c>
      <c r="G1124">
        <v>54100</v>
      </c>
      <c r="H1124">
        <v>18</v>
      </c>
      <c r="I1124">
        <v>8</v>
      </c>
      <c r="J1124">
        <v>0</v>
      </c>
      <c r="K1124">
        <v>6</v>
      </c>
      <c r="L1124">
        <v>4</v>
      </c>
      <c r="M1124">
        <v>5</v>
      </c>
      <c r="N1124">
        <v>0</v>
      </c>
      <c r="O1124">
        <v>4</v>
      </c>
      <c r="P1124" t="s">
        <v>24</v>
      </c>
      <c r="Q1124" t="s">
        <v>33</v>
      </c>
      <c r="R1124" t="s">
        <v>41</v>
      </c>
      <c r="S1124" t="s">
        <v>29</v>
      </c>
      <c r="T1124" t="s">
        <v>38</v>
      </c>
      <c r="U1124" t="s">
        <v>37</v>
      </c>
      <c r="V1124" t="s">
        <v>23</v>
      </c>
      <c r="W1124" t="s">
        <v>30</v>
      </c>
    </row>
    <row r="1125" spans="1:23" x14ac:dyDescent="0.3">
      <c r="A1125">
        <v>28</v>
      </c>
      <c r="B1125">
        <v>21</v>
      </c>
      <c r="C1125">
        <v>1</v>
      </c>
      <c r="D1125">
        <v>1</v>
      </c>
      <c r="E1125">
        <v>1124</v>
      </c>
      <c r="F1125">
        <v>3</v>
      </c>
      <c r="G1125">
        <v>79780</v>
      </c>
      <c r="H1125">
        <v>16</v>
      </c>
      <c r="I1125">
        <v>8</v>
      </c>
      <c r="J1125">
        <v>2</v>
      </c>
      <c r="K1125">
        <v>5</v>
      </c>
      <c r="L1125">
        <v>2</v>
      </c>
      <c r="M1125">
        <v>5</v>
      </c>
      <c r="N1125">
        <v>1</v>
      </c>
      <c r="O1125">
        <v>4</v>
      </c>
      <c r="P1125" t="s">
        <v>39</v>
      </c>
      <c r="Q1125" t="s">
        <v>33</v>
      </c>
      <c r="R1125" t="s">
        <v>41</v>
      </c>
      <c r="S1125" t="s">
        <v>35</v>
      </c>
      <c r="T1125" t="s">
        <v>34</v>
      </c>
      <c r="U1125" t="s">
        <v>37</v>
      </c>
      <c r="V1125" t="s">
        <v>23</v>
      </c>
      <c r="W1125" t="s">
        <v>30</v>
      </c>
    </row>
    <row r="1126" spans="1:23" x14ac:dyDescent="0.3">
      <c r="A1126">
        <v>31</v>
      </c>
      <c r="B1126">
        <v>23</v>
      </c>
      <c r="C1126">
        <v>1</v>
      </c>
      <c r="D1126">
        <v>1</v>
      </c>
      <c r="E1126">
        <v>1125</v>
      </c>
      <c r="F1126">
        <v>1</v>
      </c>
      <c r="G1126">
        <v>38670</v>
      </c>
      <c r="H1126">
        <v>11</v>
      </c>
      <c r="I1126">
        <v>8</v>
      </c>
      <c r="J1126">
        <v>1</v>
      </c>
      <c r="K1126">
        <v>4</v>
      </c>
      <c r="L1126">
        <v>4</v>
      </c>
      <c r="M1126">
        <v>4</v>
      </c>
      <c r="N1126">
        <v>2</v>
      </c>
      <c r="O1126">
        <v>3</v>
      </c>
      <c r="P1126" t="s">
        <v>39</v>
      </c>
      <c r="Q1126" t="s">
        <v>25</v>
      </c>
      <c r="R1126" t="s">
        <v>41</v>
      </c>
      <c r="S1126" t="s">
        <v>44</v>
      </c>
      <c r="T1126" t="s">
        <v>38</v>
      </c>
      <c r="U1126" t="s">
        <v>37</v>
      </c>
      <c r="V1126" t="s">
        <v>23</v>
      </c>
      <c r="W1126" t="s">
        <v>30</v>
      </c>
    </row>
    <row r="1127" spans="1:23" x14ac:dyDescent="0.3">
      <c r="A1127">
        <v>36</v>
      </c>
      <c r="B1127">
        <v>1</v>
      </c>
      <c r="C1127">
        <v>3</v>
      </c>
      <c r="D1127">
        <v>1</v>
      </c>
      <c r="E1127">
        <v>1126</v>
      </c>
      <c r="F1127">
        <v>2</v>
      </c>
      <c r="G1127">
        <v>28380</v>
      </c>
      <c r="H1127">
        <v>19</v>
      </c>
      <c r="I1127">
        <v>8</v>
      </c>
      <c r="J1127">
        <v>2</v>
      </c>
      <c r="K1127">
        <v>5</v>
      </c>
      <c r="L1127">
        <v>5</v>
      </c>
      <c r="M1127">
        <v>5</v>
      </c>
      <c r="N1127">
        <v>0</v>
      </c>
      <c r="O1127">
        <v>2</v>
      </c>
      <c r="P1127" t="s">
        <v>39</v>
      </c>
      <c r="Q1127" t="s">
        <v>33</v>
      </c>
      <c r="R1127" t="s">
        <v>26</v>
      </c>
      <c r="S1127" t="s">
        <v>29</v>
      </c>
      <c r="T1127" t="s">
        <v>34</v>
      </c>
      <c r="U1127" t="s">
        <v>37</v>
      </c>
      <c r="V1127" t="s">
        <v>23</v>
      </c>
      <c r="W1127" t="s">
        <v>30</v>
      </c>
    </row>
    <row r="1128" spans="1:23" x14ac:dyDescent="0.3">
      <c r="A1128">
        <v>34</v>
      </c>
      <c r="B1128">
        <v>2</v>
      </c>
      <c r="C1128">
        <v>3</v>
      </c>
      <c r="D1128">
        <v>1</v>
      </c>
      <c r="E1128">
        <v>1127</v>
      </c>
      <c r="F1128">
        <v>4</v>
      </c>
      <c r="G1128">
        <v>46950</v>
      </c>
      <c r="H1128">
        <v>16</v>
      </c>
      <c r="I1128">
        <v>8</v>
      </c>
      <c r="J1128">
        <v>1</v>
      </c>
      <c r="K1128">
        <v>14</v>
      </c>
      <c r="L1128">
        <v>2</v>
      </c>
      <c r="M1128">
        <v>14</v>
      </c>
      <c r="N1128">
        <v>2</v>
      </c>
      <c r="O1128">
        <v>1</v>
      </c>
      <c r="P1128" t="s">
        <v>24</v>
      </c>
      <c r="Q1128" t="s">
        <v>25</v>
      </c>
      <c r="R1128" t="s">
        <v>48</v>
      </c>
      <c r="S1128" t="s">
        <v>35</v>
      </c>
      <c r="T1128" t="s">
        <v>28</v>
      </c>
      <c r="U1128" t="s">
        <v>37</v>
      </c>
      <c r="V1128" t="s">
        <v>23</v>
      </c>
      <c r="W1128" t="s">
        <v>30</v>
      </c>
    </row>
    <row r="1129" spans="1:23" x14ac:dyDescent="0.3">
      <c r="A1129">
        <v>34</v>
      </c>
      <c r="B1129">
        <v>19</v>
      </c>
      <c r="C1129">
        <v>3</v>
      </c>
      <c r="D1129">
        <v>1</v>
      </c>
      <c r="E1129">
        <v>1128</v>
      </c>
      <c r="F1129">
        <v>1</v>
      </c>
      <c r="G1129">
        <v>33390</v>
      </c>
      <c r="H1129">
        <v>16</v>
      </c>
      <c r="I1129">
        <v>8</v>
      </c>
      <c r="J1129">
        <v>0</v>
      </c>
      <c r="K1129">
        <v>9</v>
      </c>
      <c r="L1129">
        <v>2</v>
      </c>
      <c r="M1129">
        <v>8</v>
      </c>
      <c r="N1129">
        <v>1</v>
      </c>
      <c r="O1129">
        <v>1</v>
      </c>
      <c r="P1129" t="s">
        <v>24</v>
      </c>
      <c r="Q1129" t="s">
        <v>33</v>
      </c>
      <c r="R1129" t="s">
        <v>49</v>
      </c>
      <c r="S1129" t="s">
        <v>44</v>
      </c>
      <c r="T1129" t="s">
        <v>42</v>
      </c>
      <c r="U1129" t="s">
        <v>27</v>
      </c>
      <c r="V1129" t="s">
        <v>23</v>
      </c>
      <c r="W1129" t="s">
        <v>30</v>
      </c>
    </row>
    <row r="1130" spans="1:23" x14ac:dyDescent="0.3">
      <c r="A1130">
        <v>26</v>
      </c>
      <c r="B1130">
        <v>2</v>
      </c>
      <c r="C1130">
        <v>2</v>
      </c>
      <c r="D1130">
        <v>1</v>
      </c>
      <c r="E1130">
        <v>1129</v>
      </c>
      <c r="F1130">
        <v>2</v>
      </c>
      <c r="G1130">
        <v>20800</v>
      </c>
      <c r="H1130">
        <v>13</v>
      </c>
      <c r="I1130">
        <v>8</v>
      </c>
      <c r="J1130">
        <v>0</v>
      </c>
      <c r="K1130">
        <v>8</v>
      </c>
      <c r="L1130">
        <v>6</v>
      </c>
      <c r="M1130">
        <v>7</v>
      </c>
      <c r="N1130">
        <v>7</v>
      </c>
      <c r="O1130">
        <v>6</v>
      </c>
      <c r="P1130" t="s">
        <v>24</v>
      </c>
      <c r="Q1130" t="s">
        <v>33</v>
      </c>
      <c r="R1130" t="s">
        <v>26</v>
      </c>
      <c r="S1130" t="s">
        <v>35</v>
      </c>
      <c r="T1130" t="s">
        <v>34</v>
      </c>
      <c r="U1130" t="s">
        <v>37</v>
      </c>
      <c r="V1130" t="s">
        <v>23</v>
      </c>
      <c r="W1130" t="s">
        <v>30</v>
      </c>
    </row>
    <row r="1131" spans="1:23" x14ac:dyDescent="0.3">
      <c r="A1131">
        <v>29</v>
      </c>
      <c r="B1131">
        <v>2</v>
      </c>
      <c r="C1131">
        <v>4</v>
      </c>
      <c r="D1131">
        <v>1</v>
      </c>
      <c r="E1131">
        <v>1130</v>
      </c>
      <c r="F1131">
        <v>2</v>
      </c>
      <c r="G1131">
        <v>20960</v>
      </c>
      <c r="H1131">
        <v>22</v>
      </c>
      <c r="I1131">
        <v>8</v>
      </c>
      <c r="J1131">
        <v>0</v>
      </c>
      <c r="K1131">
        <v>6</v>
      </c>
      <c r="L1131">
        <v>2</v>
      </c>
      <c r="M1131">
        <v>5</v>
      </c>
      <c r="N1131">
        <v>0</v>
      </c>
      <c r="O1131">
        <v>2</v>
      </c>
      <c r="P1131" t="s">
        <v>24</v>
      </c>
      <c r="Q1131" t="s">
        <v>33</v>
      </c>
      <c r="R1131" t="s">
        <v>36</v>
      </c>
      <c r="S1131" t="s">
        <v>29</v>
      </c>
      <c r="T1131" t="s">
        <v>43</v>
      </c>
      <c r="U1131" t="s">
        <v>37</v>
      </c>
      <c r="V1131" t="s">
        <v>23</v>
      </c>
      <c r="W1131" t="s">
        <v>30</v>
      </c>
    </row>
    <row r="1132" spans="1:23" x14ac:dyDescent="0.3">
      <c r="A1132">
        <v>32</v>
      </c>
      <c r="B1132">
        <v>3</v>
      </c>
      <c r="C1132">
        <v>1</v>
      </c>
      <c r="D1132">
        <v>1</v>
      </c>
      <c r="E1132">
        <v>1131</v>
      </c>
      <c r="F1132">
        <v>3</v>
      </c>
      <c r="G1132">
        <v>62090</v>
      </c>
      <c r="H1132">
        <v>17</v>
      </c>
      <c r="I1132">
        <v>8</v>
      </c>
      <c r="J1132">
        <v>1</v>
      </c>
      <c r="K1132">
        <v>9</v>
      </c>
      <c r="L1132">
        <v>5</v>
      </c>
      <c r="M1132">
        <v>5</v>
      </c>
      <c r="N1132">
        <v>1</v>
      </c>
      <c r="O1132">
        <v>2</v>
      </c>
      <c r="P1132" t="s">
        <v>39</v>
      </c>
      <c r="Q1132" t="s">
        <v>33</v>
      </c>
      <c r="R1132" t="s">
        <v>26</v>
      </c>
      <c r="S1132" t="s">
        <v>44</v>
      </c>
      <c r="T1132" t="s">
        <v>47</v>
      </c>
      <c r="U1132" t="s">
        <v>37</v>
      </c>
      <c r="V1132" t="s">
        <v>23</v>
      </c>
      <c r="W1132" t="s">
        <v>30</v>
      </c>
    </row>
    <row r="1133" spans="1:23" x14ac:dyDescent="0.3">
      <c r="A1133">
        <v>31</v>
      </c>
      <c r="B1133">
        <v>25</v>
      </c>
      <c r="C1133">
        <v>5</v>
      </c>
      <c r="D1133">
        <v>1</v>
      </c>
      <c r="E1133">
        <v>1132</v>
      </c>
      <c r="F1133">
        <v>2</v>
      </c>
      <c r="G1133">
        <v>180610</v>
      </c>
      <c r="H1133">
        <v>14</v>
      </c>
      <c r="I1133">
        <v>8</v>
      </c>
      <c r="J1133">
        <v>1</v>
      </c>
      <c r="K1133">
        <v>10</v>
      </c>
      <c r="L1133">
        <v>2</v>
      </c>
      <c r="M1133">
        <v>10</v>
      </c>
      <c r="N1133">
        <v>8</v>
      </c>
      <c r="O1133">
        <v>7</v>
      </c>
      <c r="P1133" t="s">
        <v>32</v>
      </c>
      <c r="Q1133" t="s">
        <v>33</v>
      </c>
      <c r="R1133" t="s">
        <v>49</v>
      </c>
      <c r="S1133" t="s">
        <v>29</v>
      </c>
      <c r="T1133" t="s">
        <v>40</v>
      </c>
      <c r="U1133" t="s">
        <v>27</v>
      </c>
      <c r="V1133" t="s">
        <v>23</v>
      </c>
      <c r="W1133" t="s">
        <v>30</v>
      </c>
    </row>
    <row r="1134" spans="1:23" x14ac:dyDescent="0.3">
      <c r="A1134">
        <v>28</v>
      </c>
      <c r="B1134">
        <v>7</v>
      </c>
      <c r="C1134">
        <v>5</v>
      </c>
      <c r="D1134">
        <v>1</v>
      </c>
      <c r="E1134">
        <v>1133</v>
      </c>
      <c r="F1134">
        <v>2</v>
      </c>
      <c r="G1134">
        <v>171230</v>
      </c>
      <c r="H1134">
        <v>15</v>
      </c>
      <c r="I1134">
        <v>8</v>
      </c>
      <c r="J1134">
        <v>1</v>
      </c>
      <c r="K1134">
        <v>6</v>
      </c>
      <c r="L1134">
        <v>2</v>
      </c>
      <c r="M1134">
        <v>4</v>
      </c>
      <c r="N1134">
        <v>0</v>
      </c>
      <c r="O1134">
        <v>3</v>
      </c>
      <c r="P1134" t="s">
        <v>24</v>
      </c>
      <c r="Q1134" t="s">
        <v>25</v>
      </c>
      <c r="R1134" t="s">
        <v>26</v>
      </c>
      <c r="S1134" t="s">
        <v>44</v>
      </c>
      <c r="T1134" t="s">
        <v>46</v>
      </c>
      <c r="U1134" t="s">
        <v>27</v>
      </c>
      <c r="V1134" t="s">
        <v>31</v>
      </c>
      <c r="W1134" t="s">
        <v>30</v>
      </c>
    </row>
    <row r="1135" spans="1:23" x14ac:dyDescent="0.3">
      <c r="A1135">
        <v>38</v>
      </c>
      <c r="B1135">
        <v>9</v>
      </c>
      <c r="C1135">
        <v>2</v>
      </c>
      <c r="D1135">
        <v>1</v>
      </c>
      <c r="E1135">
        <v>1134</v>
      </c>
      <c r="F1135">
        <v>3</v>
      </c>
      <c r="G1135">
        <v>23720</v>
      </c>
      <c r="H1135">
        <v>12</v>
      </c>
      <c r="I1135">
        <v>8</v>
      </c>
      <c r="J1135">
        <v>0</v>
      </c>
      <c r="K1135">
        <v>20</v>
      </c>
      <c r="L1135">
        <v>3</v>
      </c>
      <c r="M1135">
        <v>1</v>
      </c>
      <c r="N1135">
        <v>0</v>
      </c>
      <c r="O1135">
        <v>0</v>
      </c>
      <c r="P1135" t="s">
        <v>24</v>
      </c>
      <c r="Q1135" t="s">
        <v>33</v>
      </c>
      <c r="R1135" t="s">
        <v>49</v>
      </c>
      <c r="S1135" t="s">
        <v>35</v>
      </c>
      <c r="T1135" t="s">
        <v>46</v>
      </c>
      <c r="U1135" t="s">
        <v>37</v>
      </c>
      <c r="V1135" t="s">
        <v>23</v>
      </c>
      <c r="W1135" t="s">
        <v>30</v>
      </c>
    </row>
    <row r="1136" spans="1:23" x14ac:dyDescent="0.3">
      <c r="A1136">
        <v>35</v>
      </c>
      <c r="B1136">
        <v>5</v>
      </c>
      <c r="C1136">
        <v>3</v>
      </c>
      <c r="D1136">
        <v>1</v>
      </c>
      <c r="E1136">
        <v>1135</v>
      </c>
      <c r="F1136">
        <v>2</v>
      </c>
      <c r="G1136">
        <v>48830</v>
      </c>
      <c r="H1136">
        <v>18</v>
      </c>
      <c r="I1136">
        <v>8</v>
      </c>
      <c r="J1136">
        <v>1</v>
      </c>
      <c r="K1136">
        <v>10</v>
      </c>
      <c r="L1136">
        <v>1</v>
      </c>
      <c r="M1136">
        <v>10</v>
      </c>
      <c r="N1136">
        <v>0</v>
      </c>
      <c r="O1136">
        <v>9</v>
      </c>
      <c r="P1136" t="s">
        <v>24</v>
      </c>
      <c r="Q1136" t="s">
        <v>33</v>
      </c>
      <c r="R1136" t="s">
        <v>26</v>
      </c>
      <c r="S1136" t="s">
        <v>29</v>
      </c>
      <c r="T1136" t="s">
        <v>46</v>
      </c>
      <c r="U1136" t="s">
        <v>37</v>
      </c>
      <c r="V1136" t="s">
        <v>23</v>
      </c>
      <c r="W1136" t="s">
        <v>30</v>
      </c>
    </row>
    <row r="1137" spans="1:23" x14ac:dyDescent="0.3">
      <c r="A1137">
        <v>27</v>
      </c>
      <c r="B1137">
        <v>2</v>
      </c>
      <c r="C1137">
        <v>3</v>
      </c>
      <c r="D1137">
        <v>1</v>
      </c>
      <c r="E1137">
        <v>1136</v>
      </c>
      <c r="F1137">
        <v>1</v>
      </c>
      <c r="G1137">
        <v>39040</v>
      </c>
      <c r="H1137">
        <v>15</v>
      </c>
      <c r="I1137">
        <v>8</v>
      </c>
      <c r="J1137">
        <v>0</v>
      </c>
      <c r="K1137">
        <v>7</v>
      </c>
      <c r="L1137">
        <v>2</v>
      </c>
      <c r="M1137">
        <v>7</v>
      </c>
      <c r="N1137">
        <v>0</v>
      </c>
      <c r="O1137">
        <v>7</v>
      </c>
      <c r="P1137" t="s">
        <v>24</v>
      </c>
      <c r="Q1137" t="s">
        <v>25</v>
      </c>
      <c r="R1137" t="s">
        <v>26</v>
      </c>
      <c r="S1137" t="s">
        <v>35</v>
      </c>
      <c r="T1137" t="s">
        <v>47</v>
      </c>
      <c r="U1137" t="s">
        <v>27</v>
      </c>
      <c r="V1137" t="s">
        <v>23</v>
      </c>
      <c r="W1137" t="s">
        <v>30</v>
      </c>
    </row>
    <row r="1138" spans="1:23" x14ac:dyDescent="0.3">
      <c r="A1138">
        <v>32</v>
      </c>
      <c r="B1138">
        <v>8</v>
      </c>
      <c r="C1138">
        <v>1</v>
      </c>
      <c r="D1138">
        <v>1</v>
      </c>
      <c r="E1138">
        <v>1137</v>
      </c>
      <c r="F1138">
        <v>2</v>
      </c>
      <c r="G1138">
        <v>46270</v>
      </c>
      <c r="H1138">
        <v>17</v>
      </c>
      <c r="I1138">
        <v>8</v>
      </c>
      <c r="J1138">
        <v>1</v>
      </c>
      <c r="K1138">
        <v>8</v>
      </c>
      <c r="L1138">
        <v>2</v>
      </c>
      <c r="M1138">
        <v>1</v>
      </c>
      <c r="N1138">
        <v>0</v>
      </c>
      <c r="O1138">
        <v>0</v>
      </c>
      <c r="P1138" t="s">
        <v>24</v>
      </c>
      <c r="Q1138" t="s">
        <v>33</v>
      </c>
      <c r="R1138" t="s">
        <v>41</v>
      </c>
      <c r="S1138" t="s">
        <v>35</v>
      </c>
      <c r="T1138" t="s">
        <v>34</v>
      </c>
      <c r="U1138" t="s">
        <v>27</v>
      </c>
      <c r="V1138" t="s">
        <v>23</v>
      </c>
      <c r="W1138" t="s">
        <v>30</v>
      </c>
    </row>
    <row r="1139" spans="1:23" x14ac:dyDescent="0.3">
      <c r="A1139">
        <v>31</v>
      </c>
      <c r="B1139">
        <v>2</v>
      </c>
      <c r="C1139">
        <v>1</v>
      </c>
      <c r="D1139">
        <v>1</v>
      </c>
      <c r="E1139">
        <v>1138</v>
      </c>
      <c r="F1139">
        <v>3</v>
      </c>
      <c r="G1139">
        <v>70940</v>
      </c>
      <c r="H1139">
        <v>14</v>
      </c>
      <c r="I1139">
        <v>8</v>
      </c>
      <c r="J1139">
        <v>1</v>
      </c>
      <c r="K1139">
        <v>10</v>
      </c>
      <c r="L1139">
        <v>2</v>
      </c>
      <c r="M1139">
        <v>10</v>
      </c>
      <c r="N1139">
        <v>0</v>
      </c>
      <c r="O1139">
        <v>8</v>
      </c>
      <c r="P1139" t="s">
        <v>32</v>
      </c>
      <c r="Q1139" t="s">
        <v>33</v>
      </c>
      <c r="R1139" t="s">
        <v>36</v>
      </c>
      <c r="S1139" t="s">
        <v>29</v>
      </c>
      <c r="T1139" t="s">
        <v>38</v>
      </c>
      <c r="U1139" t="s">
        <v>37</v>
      </c>
      <c r="V1139" t="s">
        <v>31</v>
      </c>
      <c r="W1139" t="s">
        <v>30</v>
      </c>
    </row>
    <row r="1140" spans="1:23" x14ac:dyDescent="0.3">
      <c r="A1140">
        <v>53</v>
      </c>
      <c r="B1140">
        <v>18</v>
      </c>
      <c r="C1140">
        <v>3</v>
      </c>
      <c r="D1140">
        <v>1</v>
      </c>
      <c r="E1140">
        <v>1139</v>
      </c>
      <c r="F1140">
        <v>1</v>
      </c>
      <c r="G1140">
        <v>34230</v>
      </c>
      <c r="H1140">
        <v>15</v>
      </c>
      <c r="I1140">
        <v>8</v>
      </c>
      <c r="J1140">
        <v>1</v>
      </c>
      <c r="K1140">
        <v>15</v>
      </c>
      <c r="L1140">
        <v>4</v>
      </c>
      <c r="M1140">
        <v>2</v>
      </c>
      <c r="N1140">
        <v>2</v>
      </c>
      <c r="O1140">
        <v>2</v>
      </c>
      <c r="P1140" t="s">
        <v>24</v>
      </c>
      <c r="Q1140" t="s">
        <v>33</v>
      </c>
      <c r="R1140" t="s">
        <v>41</v>
      </c>
      <c r="S1140" t="s">
        <v>35</v>
      </c>
      <c r="T1140" t="s">
        <v>34</v>
      </c>
      <c r="U1140" t="s">
        <v>37</v>
      </c>
      <c r="V1140" t="s">
        <v>31</v>
      </c>
      <c r="W1140" t="s">
        <v>30</v>
      </c>
    </row>
    <row r="1141" spans="1:23" x14ac:dyDescent="0.3">
      <c r="A1141">
        <v>54</v>
      </c>
      <c r="B1141">
        <v>14</v>
      </c>
      <c r="C1141">
        <v>3</v>
      </c>
      <c r="D1141">
        <v>1</v>
      </c>
      <c r="E1141">
        <v>1140</v>
      </c>
      <c r="F1141">
        <v>3</v>
      </c>
      <c r="G1141">
        <v>66740</v>
      </c>
      <c r="H1141">
        <v>17</v>
      </c>
      <c r="I1141">
        <v>8</v>
      </c>
      <c r="J1141">
        <v>1</v>
      </c>
      <c r="K1141">
        <v>9</v>
      </c>
      <c r="L1141">
        <v>2</v>
      </c>
      <c r="M1141">
        <v>4</v>
      </c>
      <c r="N1141">
        <v>2</v>
      </c>
      <c r="O1141">
        <v>3</v>
      </c>
      <c r="P1141" t="s">
        <v>24</v>
      </c>
      <c r="Q1141" t="s">
        <v>33</v>
      </c>
      <c r="R1141" t="s">
        <v>36</v>
      </c>
      <c r="S1141" t="s">
        <v>29</v>
      </c>
      <c r="T1141" t="s">
        <v>34</v>
      </c>
      <c r="U1141" t="s">
        <v>37</v>
      </c>
      <c r="V1141" t="s">
        <v>23</v>
      </c>
      <c r="W1141" t="s">
        <v>30</v>
      </c>
    </row>
    <row r="1142" spans="1:23" x14ac:dyDescent="0.3">
      <c r="A1142">
        <v>33</v>
      </c>
      <c r="B1142">
        <v>2</v>
      </c>
      <c r="C1142">
        <v>4</v>
      </c>
      <c r="D1142">
        <v>1</v>
      </c>
      <c r="E1142">
        <v>1141</v>
      </c>
      <c r="F1142">
        <v>4</v>
      </c>
      <c r="G1142">
        <v>168800</v>
      </c>
      <c r="H1142">
        <v>14</v>
      </c>
      <c r="I1142">
        <v>8</v>
      </c>
      <c r="J1142">
        <v>3</v>
      </c>
      <c r="K1142">
        <v>9</v>
      </c>
      <c r="L1142">
        <v>2</v>
      </c>
      <c r="M1142">
        <v>9</v>
      </c>
      <c r="N1142">
        <v>2</v>
      </c>
      <c r="O1142">
        <v>8</v>
      </c>
      <c r="P1142" t="s">
        <v>32</v>
      </c>
      <c r="Q1142" t="s">
        <v>33</v>
      </c>
      <c r="R1142" t="s">
        <v>41</v>
      </c>
      <c r="S1142" t="s">
        <v>44</v>
      </c>
      <c r="T1142" t="s">
        <v>38</v>
      </c>
      <c r="U1142" t="s">
        <v>27</v>
      </c>
      <c r="V1142" t="s">
        <v>23</v>
      </c>
      <c r="W1142" t="s">
        <v>30</v>
      </c>
    </row>
    <row r="1143" spans="1:23" x14ac:dyDescent="0.3">
      <c r="A1143">
        <v>43</v>
      </c>
      <c r="B1143">
        <v>3</v>
      </c>
      <c r="C1143">
        <v>3</v>
      </c>
      <c r="D1143">
        <v>1</v>
      </c>
      <c r="E1143">
        <v>1142</v>
      </c>
      <c r="F1143">
        <v>1</v>
      </c>
      <c r="G1143">
        <v>90940</v>
      </c>
      <c r="H1143">
        <v>12</v>
      </c>
      <c r="I1143">
        <v>8</v>
      </c>
      <c r="J1143">
        <v>1</v>
      </c>
      <c r="K1143">
        <v>10</v>
      </c>
      <c r="L1143">
        <v>0</v>
      </c>
      <c r="M1143">
        <v>10</v>
      </c>
      <c r="N1143">
        <v>0</v>
      </c>
      <c r="O1143">
        <v>9</v>
      </c>
      <c r="P1143" t="s">
        <v>24</v>
      </c>
      <c r="Q1143" t="s">
        <v>33</v>
      </c>
      <c r="R1143" t="s">
        <v>41</v>
      </c>
      <c r="S1143" t="s">
        <v>29</v>
      </c>
      <c r="T1143" t="s">
        <v>34</v>
      </c>
      <c r="U1143" t="s">
        <v>37</v>
      </c>
      <c r="V1143" t="s">
        <v>23</v>
      </c>
      <c r="W1143" t="s">
        <v>30</v>
      </c>
    </row>
    <row r="1144" spans="1:23" x14ac:dyDescent="0.3">
      <c r="A1144">
        <v>38</v>
      </c>
      <c r="B1144">
        <v>2</v>
      </c>
      <c r="C1144">
        <v>5</v>
      </c>
      <c r="D1144">
        <v>1</v>
      </c>
      <c r="E1144">
        <v>1143</v>
      </c>
      <c r="F1144">
        <v>4</v>
      </c>
      <c r="G1144">
        <v>84460</v>
      </c>
      <c r="H1144">
        <v>14</v>
      </c>
      <c r="I1144">
        <v>8</v>
      </c>
      <c r="J1144">
        <v>0</v>
      </c>
      <c r="K1144">
        <v>7</v>
      </c>
      <c r="L1144">
        <v>3</v>
      </c>
      <c r="M1144">
        <v>6</v>
      </c>
      <c r="N1144">
        <v>1</v>
      </c>
      <c r="O1144">
        <v>2</v>
      </c>
      <c r="P1144" t="s">
        <v>32</v>
      </c>
      <c r="Q1144" t="s">
        <v>33</v>
      </c>
      <c r="R1144" t="s">
        <v>41</v>
      </c>
      <c r="S1144" t="s">
        <v>29</v>
      </c>
      <c r="T1144" t="s">
        <v>38</v>
      </c>
      <c r="U1144" t="s">
        <v>27</v>
      </c>
      <c r="V1144" t="s">
        <v>23</v>
      </c>
      <c r="W1144" t="s">
        <v>30</v>
      </c>
    </row>
    <row r="1145" spans="1:23" x14ac:dyDescent="0.3">
      <c r="A1145">
        <v>55</v>
      </c>
      <c r="B1145">
        <v>9</v>
      </c>
      <c r="C1145">
        <v>3</v>
      </c>
      <c r="D1145">
        <v>1</v>
      </c>
      <c r="E1145">
        <v>1144</v>
      </c>
      <c r="F1145">
        <v>2</v>
      </c>
      <c r="G1145">
        <v>119160</v>
      </c>
      <c r="H1145">
        <v>15</v>
      </c>
      <c r="I1145">
        <v>8</v>
      </c>
      <c r="J1145">
        <v>1</v>
      </c>
      <c r="K1145">
        <v>35</v>
      </c>
      <c r="L1145">
        <v>3</v>
      </c>
      <c r="M1145">
        <v>10</v>
      </c>
      <c r="N1145">
        <v>1</v>
      </c>
      <c r="O1145">
        <v>4</v>
      </c>
      <c r="P1145" t="s">
        <v>24</v>
      </c>
      <c r="Q1145" t="s">
        <v>25</v>
      </c>
      <c r="R1145" t="s">
        <v>48</v>
      </c>
      <c r="S1145" t="s">
        <v>29</v>
      </c>
      <c r="T1145" t="s">
        <v>43</v>
      </c>
      <c r="U1145" t="s">
        <v>37</v>
      </c>
      <c r="V1145" t="s">
        <v>23</v>
      </c>
      <c r="W1145" t="s">
        <v>30</v>
      </c>
    </row>
    <row r="1146" spans="1:23" x14ac:dyDescent="0.3">
      <c r="A1146">
        <v>31</v>
      </c>
      <c r="B1146">
        <v>6</v>
      </c>
      <c r="C1146">
        <v>3</v>
      </c>
      <c r="D1146">
        <v>1</v>
      </c>
      <c r="E1146">
        <v>1145</v>
      </c>
      <c r="F1146">
        <v>1</v>
      </c>
      <c r="G1146">
        <v>45340</v>
      </c>
      <c r="H1146">
        <v>13</v>
      </c>
      <c r="I1146">
        <v>8</v>
      </c>
      <c r="J1146">
        <v>0</v>
      </c>
      <c r="K1146">
        <v>1</v>
      </c>
      <c r="L1146">
        <v>2</v>
      </c>
      <c r="M1146">
        <v>1</v>
      </c>
      <c r="N1146">
        <v>0</v>
      </c>
      <c r="O1146">
        <v>0</v>
      </c>
      <c r="P1146" t="s">
        <v>24</v>
      </c>
      <c r="Q1146" t="s">
        <v>25</v>
      </c>
      <c r="R1146" t="s">
        <v>36</v>
      </c>
      <c r="S1146" t="s">
        <v>44</v>
      </c>
      <c r="T1146" t="s">
        <v>45</v>
      </c>
      <c r="U1146" t="s">
        <v>37</v>
      </c>
      <c r="V1146" t="s">
        <v>23</v>
      </c>
      <c r="W1146" t="s">
        <v>30</v>
      </c>
    </row>
    <row r="1147" spans="1:23" x14ac:dyDescent="0.3">
      <c r="A1147">
        <v>39</v>
      </c>
      <c r="B1147">
        <v>4</v>
      </c>
      <c r="C1147">
        <v>3</v>
      </c>
      <c r="D1147">
        <v>1</v>
      </c>
      <c r="E1147">
        <v>1146</v>
      </c>
      <c r="F1147">
        <v>2</v>
      </c>
      <c r="G1147">
        <v>98520</v>
      </c>
      <c r="H1147">
        <v>12</v>
      </c>
      <c r="I1147">
        <v>8</v>
      </c>
      <c r="J1147">
        <v>1</v>
      </c>
      <c r="K1147">
        <v>21</v>
      </c>
      <c r="L1147">
        <v>5</v>
      </c>
      <c r="M1147">
        <v>20</v>
      </c>
      <c r="N1147">
        <v>11</v>
      </c>
      <c r="O1147">
        <v>10</v>
      </c>
      <c r="P1147" t="s">
        <v>24</v>
      </c>
      <c r="Q1147" t="s">
        <v>33</v>
      </c>
      <c r="R1147" t="s">
        <v>26</v>
      </c>
      <c r="S1147" t="s">
        <v>35</v>
      </c>
      <c r="T1147" t="s">
        <v>38</v>
      </c>
      <c r="U1147" t="s">
        <v>37</v>
      </c>
      <c r="V1147" t="s">
        <v>23</v>
      </c>
      <c r="W1147" t="s">
        <v>30</v>
      </c>
    </row>
    <row r="1148" spans="1:23" x14ac:dyDescent="0.3">
      <c r="A1148">
        <v>42</v>
      </c>
      <c r="B1148">
        <v>10</v>
      </c>
      <c r="C1148">
        <v>4</v>
      </c>
      <c r="D1148">
        <v>1</v>
      </c>
      <c r="E1148">
        <v>1147</v>
      </c>
      <c r="F1148">
        <v>2</v>
      </c>
      <c r="G1148">
        <v>61510</v>
      </c>
      <c r="H1148">
        <v>13</v>
      </c>
      <c r="I1148">
        <v>8</v>
      </c>
      <c r="J1148">
        <v>1</v>
      </c>
      <c r="K1148">
        <v>20</v>
      </c>
      <c r="L1148">
        <v>3</v>
      </c>
      <c r="M1148">
        <v>20</v>
      </c>
      <c r="N1148">
        <v>3</v>
      </c>
      <c r="O1148">
        <v>7</v>
      </c>
      <c r="P1148" t="s">
        <v>39</v>
      </c>
      <c r="Q1148" t="s">
        <v>33</v>
      </c>
      <c r="R1148" t="s">
        <v>26</v>
      </c>
      <c r="S1148" t="s">
        <v>35</v>
      </c>
      <c r="T1148" t="s">
        <v>34</v>
      </c>
      <c r="U1148" t="s">
        <v>27</v>
      </c>
      <c r="V1148" t="s">
        <v>23</v>
      </c>
      <c r="W1148" t="s">
        <v>30</v>
      </c>
    </row>
    <row r="1149" spans="1:23" x14ac:dyDescent="0.3">
      <c r="A1149">
        <v>31</v>
      </c>
      <c r="B1149">
        <v>14</v>
      </c>
      <c r="C1149">
        <v>2</v>
      </c>
      <c r="D1149">
        <v>1</v>
      </c>
      <c r="E1149">
        <v>1148</v>
      </c>
      <c r="F1149">
        <v>2</v>
      </c>
      <c r="G1149">
        <v>23020</v>
      </c>
      <c r="H1149">
        <v>14</v>
      </c>
      <c r="I1149">
        <v>8</v>
      </c>
      <c r="J1149">
        <v>0</v>
      </c>
      <c r="K1149">
        <v>13</v>
      </c>
      <c r="L1149">
        <v>3</v>
      </c>
      <c r="M1149">
        <v>11</v>
      </c>
      <c r="N1149">
        <v>4</v>
      </c>
      <c r="O1149">
        <v>8</v>
      </c>
      <c r="P1149" t="s">
        <v>39</v>
      </c>
      <c r="Q1149" t="s">
        <v>33</v>
      </c>
      <c r="R1149" t="s">
        <v>26</v>
      </c>
      <c r="S1149" t="s">
        <v>29</v>
      </c>
      <c r="T1149" t="s">
        <v>28</v>
      </c>
      <c r="U1149" t="s">
        <v>37</v>
      </c>
      <c r="V1149" t="s">
        <v>23</v>
      </c>
      <c r="W1149" t="s">
        <v>30</v>
      </c>
    </row>
    <row r="1150" spans="1:23" x14ac:dyDescent="0.3">
      <c r="A1150">
        <v>54</v>
      </c>
      <c r="B1150">
        <v>1</v>
      </c>
      <c r="C1150">
        <v>3</v>
      </c>
      <c r="D1150">
        <v>1</v>
      </c>
      <c r="E1150">
        <v>1149</v>
      </c>
      <c r="F1150">
        <v>2</v>
      </c>
      <c r="G1150">
        <v>23620</v>
      </c>
      <c r="H1150">
        <v>13</v>
      </c>
      <c r="I1150">
        <v>8</v>
      </c>
      <c r="J1150">
        <v>1</v>
      </c>
      <c r="K1150">
        <v>9</v>
      </c>
      <c r="L1150">
        <v>2</v>
      </c>
      <c r="M1150">
        <v>5</v>
      </c>
      <c r="N1150">
        <v>1</v>
      </c>
      <c r="O1150">
        <v>4</v>
      </c>
      <c r="P1150" t="s">
        <v>24</v>
      </c>
      <c r="Q1150" t="s">
        <v>33</v>
      </c>
      <c r="R1150" t="s">
        <v>41</v>
      </c>
      <c r="S1150" t="s">
        <v>35</v>
      </c>
      <c r="T1150" t="s">
        <v>40</v>
      </c>
      <c r="U1150" t="s">
        <v>27</v>
      </c>
      <c r="V1150" t="s">
        <v>23</v>
      </c>
      <c r="W1150" t="s">
        <v>30</v>
      </c>
    </row>
    <row r="1151" spans="1:23" x14ac:dyDescent="0.3">
      <c r="A1151">
        <v>24</v>
      </c>
      <c r="B1151">
        <v>5</v>
      </c>
      <c r="C1151">
        <v>4</v>
      </c>
      <c r="D1151">
        <v>1</v>
      </c>
      <c r="E1151">
        <v>1150</v>
      </c>
      <c r="F1151">
        <v>1</v>
      </c>
      <c r="G1151">
        <v>178610</v>
      </c>
      <c r="H1151">
        <v>11</v>
      </c>
      <c r="I1151">
        <v>8</v>
      </c>
      <c r="J1151">
        <v>2</v>
      </c>
      <c r="K1151">
        <v>4</v>
      </c>
      <c r="L1151">
        <v>5</v>
      </c>
      <c r="M1151">
        <v>4</v>
      </c>
      <c r="N1151">
        <v>1</v>
      </c>
      <c r="O1151">
        <v>2</v>
      </c>
      <c r="P1151" t="s">
        <v>24</v>
      </c>
      <c r="Q1151" t="s">
        <v>33</v>
      </c>
      <c r="R1151" t="s">
        <v>36</v>
      </c>
      <c r="S1151" t="s">
        <v>35</v>
      </c>
      <c r="T1151" t="s">
        <v>45</v>
      </c>
      <c r="U1151" t="s">
        <v>37</v>
      </c>
      <c r="V1151" t="s">
        <v>23</v>
      </c>
      <c r="W1151" t="s">
        <v>30</v>
      </c>
    </row>
    <row r="1152" spans="1:23" x14ac:dyDescent="0.3">
      <c r="A1152">
        <v>23</v>
      </c>
      <c r="B1152">
        <v>7</v>
      </c>
      <c r="C1152">
        <v>3</v>
      </c>
      <c r="D1152">
        <v>1</v>
      </c>
      <c r="E1152">
        <v>1151</v>
      </c>
      <c r="F1152">
        <v>2</v>
      </c>
      <c r="G1152">
        <v>191870</v>
      </c>
      <c r="H1152">
        <v>11</v>
      </c>
      <c r="I1152">
        <v>8</v>
      </c>
      <c r="J1152">
        <v>1</v>
      </c>
      <c r="K1152">
        <v>5</v>
      </c>
      <c r="L1152">
        <v>2</v>
      </c>
      <c r="M1152">
        <v>5</v>
      </c>
      <c r="N1152">
        <v>1</v>
      </c>
      <c r="O1152">
        <v>4</v>
      </c>
      <c r="P1152" t="s">
        <v>24</v>
      </c>
      <c r="Q1152" t="s">
        <v>33</v>
      </c>
      <c r="R1152" t="s">
        <v>26</v>
      </c>
      <c r="S1152" t="s">
        <v>35</v>
      </c>
      <c r="T1152" t="s">
        <v>34</v>
      </c>
      <c r="U1152" t="s">
        <v>37</v>
      </c>
      <c r="V1152" t="s">
        <v>23</v>
      </c>
      <c r="W1152" t="s">
        <v>30</v>
      </c>
    </row>
    <row r="1153" spans="1:23" x14ac:dyDescent="0.3">
      <c r="A1153">
        <v>40</v>
      </c>
      <c r="B1153">
        <v>21</v>
      </c>
      <c r="C1153">
        <v>3</v>
      </c>
      <c r="D1153">
        <v>1</v>
      </c>
      <c r="E1153">
        <v>1152</v>
      </c>
      <c r="F1153">
        <v>3</v>
      </c>
      <c r="G1153">
        <v>197170</v>
      </c>
      <c r="H1153">
        <v>21</v>
      </c>
      <c r="I1153">
        <v>8</v>
      </c>
      <c r="J1153">
        <v>0</v>
      </c>
      <c r="K1153">
        <v>10</v>
      </c>
      <c r="L1153">
        <v>1</v>
      </c>
      <c r="M1153">
        <v>10</v>
      </c>
      <c r="N1153">
        <v>9</v>
      </c>
      <c r="O1153">
        <v>4</v>
      </c>
      <c r="P1153" t="s">
        <v>32</v>
      </c>
      <c r="Q1153" t="s">
        <v>33</v>
      </c>
      <c r="R1153" t="s">
        <v>41</v>
      </c>
      <c r="S1153" t="s">
        <v>29</v>
      </c>
      <c r="T1153" t="s">
        <v>34</v>
      </c>
      <c r="U1153" t="s">
        <v>27</v>
      </c>
      <c r="V1153" t="s">
        <v>23</v>
      </c>
      <c r="W1153" t="s">
        <v>30</v>
      </c>
    </row>
    <row r="1154" spans="1:23" x14ac:dyDescent="0.3">
      <c r="A1154">
        <v>40</v>
      </c>
      <c r="B1154">
        <v>8</v>
      </c>
      <c r="C1154">
        <v>1</v>
      </c>
      <c r="D1154">
        <v>1</v>
      </c>
      <c r="E1154">
        <v>1153</v>
      </c>
      <c r="F1154">
        <v>5</v>
      </c>
      <c r="G1154">
        <v>35440</v>
      </c>
      <c r="H1154">
        <v>18</v>
      </c>
      <c r="I1154">
        <v>8</v>
      </c>
      <c r="J1154">
        <v>3</v>
      </c>
      <c r="K1154">
        <v>15</v>
      </c>
      <c r="L1154">
        <v>3</v>
      </c>
      <c r="M1154">
        <v>11</v>
      </c>
      <c r="N1154">
        <v>5</v>
      </c>
      <c r="O1154">
        <v>10</v>
      </c>
      <c r="P1154" t="s">
        <v>24</v>
      </c>
      <c r="Q1154" t="s">
        <v>33</v>
      </c>
      <c r="R1154" t="s">
        <v>41</v>
      </c>
      <c r="S1154" t="s">
        <v>29</v>
      </c>
      <c r="T1154" t="s">
        <v>34</v>
      </c>
      <c r="U1154" t="s">
        <v>27</v>
      </c>
      <c r="V1154" t="s">
        <v>23</v>
      </c>
      <c r="W1154" t="s">
        <v>30</v>
      </c>
    </row>
    <row r="1155" spans="1:23" x14ac:dyDescent="0.3">
      <c r="A1155">
        <v>25</v>
      </c>
      <c r="B1155">
        <v>20</v>
      </c>
      <c r="C1155">
        <v>5</v>
      </c>
      <c r="D1155">
        <v>1</v>
      </c>
      <c r="E1155">
        <v>1154</v>
      </c>
      <c r="F1155">
        <v>2</v>
      </c>
      <c r="G1155">
        <v>85000</v>
      </c>
      <c r="H1155">
        <v>12</v>
      </c>
      <c r="I1155">
        <v>8</v>
      </c>
      <c r="J1155">
        <v>0</v>
      </c>
      <c r="K1155">
        <v>6</v>
      </c>
      <c r="L1155">
        <v>2</v>
      </c>
      <c r="M1155">
        <v>2</v>
      </c>
      <c r="N1155">
        <v>1</v>
      </c>
      <c r="O1155">
        <v>2</v>
      </c>
      <c r="P1155" t="s">
        <v>24</v>
      </c>
      <c r="Q1155" t="s">
        <v>25</v>
      </c>
      <c r="R1155" t="s">
        <v>41</v>
      </c>
      <c r="S1155" t="s">
        <v>29</v>
      </c>
      <c r="T1155" t="s">
        <v>43</v>
      </c>
      <c r="U1155" t="s">
        <v>27</v>
      </c>
      <c r="V1155" t="s">
        <v>23</v>
      </c>
      <c r="W1155" t="s">
        <v>30</v>
      </c>
    </row>
    <row r="1156" spans="1:23" x14ac:dyDescent="0.3">
      <c r="A1156">
        <v>30</v>
      </c>
      <c r="B1156">
        <v>20</v>
      </c>
      <c r="C1156">
        <v>4</v>
      </c>
      <c r="D1156">
        <v>1</v>
      </c>
      <c r="E1156">
        <v>1155</v>
      </c>
      <c r="F1156">
        <v>2</v>
      </c>
      <c r="G1156">
        <v>46610</v>
      </c>
      <c r="H1156">
        <v>11</v>
      </c>
      <c r="I1156">
        <v>8</v>
      </c>
      <c r="J1156">
        <v>0</v>
      </c>
      <c r="K1156">
        <v>12</v>
      </c>
      <c r="L1156">
        <v>3</v>
      </c>
      <c r="M1156">
        <v>12</v>
      </c>
      <c r="N1156">
        <v>1</v>
      </c>
      <c r="O1156">
        <v>7</v>
      </c>
      <c r="P1156" t="s">
        <v>24</v>
      </c>
      <c r="Q1156" t="s">
        <v>40</v>
      </c>
      <c r="R1156" t="s">
        <v>26</v>
      </c>
      <c r="S1156" t="s">
        <v>29</v>
      </c>
      <c r="T1156" t="s">
        <v>34</v>
      </c>
      <c r="U1156" t="s">
        <v>37</v>
      </c>
      <c r="V1156" t="s">
        <v>23</v>
      </c>
      <c r="W1156" t="s">
        <v>30</v>
      </c>
    </row>
    <row r="1157" spans="1:23" x14ac:dyDescent="0.3">
      <c r="A1157">
        <v>25</v>
      </c>
      <c r="B1157">
        <v>7</v>
      </c>
      <c r="C1157">
        <v>2</v>
      </c>
      <c r="D1157">
        <v>1</v>
      </c>
      <c r="E1157">
        <v>1156</v>
      </c>
      <c r="F1157">
        <v>5</v>
      </c>
      <c r="G1157">
        <v>41030</v>
      </c>
      <c r="H1157">
        <v>15</v>
      </c>
      <c r="I1157">
        <v>8</v>
      </c>
      <c r="J1157">
        <v>1</v>
      </c>
      <c r="K1157">
        <v>7</v>
      </c>
      <c r="L1157">
        <v>2</v>
      </c>
      <c r="M1157">
        <v>2</v>
      </c>
      <c r="N1157">
        <v>0</v>
      </c>
      <c r="O1157">
        <v>2</v>
      </c>
      <c r="P1157" t="s">
        <v>24</v>
      </c>
      <c r="Q1157" t="s">
        <v>33</v>
      </c>
      <c r="R1157" t="s">
        <v>41</v>
      </c>
      <c r="S1157" t="s">
        <v>44</v>
      </c>
      <c r="T1157" t="s">
        <v>38</v>
      </c>
      <c r="U1157" t="s">
        <v>37</v>
      </c>
      <c r="V1157" t="s">
        <v>23</v>
      </c>
      <c r="W1157" t="s">
        <v>30</v>
      </c>
    </row>
    <row r="1158" spans="1:23" x14ac:dyDescent="0.3">
      <c r="A1158">
        <v>47</v>
      </c>
      <c r="B1158">
        <v>1</v>
      </c>
      <c r="C1158">
        <v>4</v>
      </c>
      <c r="D1158">
        <v>1</v>
      </c>
      <c r="E1158">
        <v>1157</v>
      </c>
      <c r="F1158">
        <v>2</v>
      </c>
      <c r="G1158">
        <v>42490</v>
      </c>
      <c r="H1158">
        <v>13</v>
      </c>
      <c r="I1158">
        <v>8</v>
      </c>
      <c r="J1158">
        <v>1</v>
      </c>
      <c r="K1158">
        <v>25</v>
      </c>
      <c r="L1158">
        <v>2</v>
      </c>
      <c r="M1158">
        <v>17</v>
      </c>
      <c r="N1158">
        <v>12</v>
      </c>
      <c r="O1158">
        <v>11</v>
      </c>
      <c r="P1158" t="s">
        <v>24</v>
      </c>
      <c r="Q1158" t="s">
        <v>33</v>
      </c>
      <c r="R1158" t="s">
        <v>26</v>
      </c>
      <c r="S1158" t="s">
        <v>35</v>
      </c>
      <c r="T1158" t="s">
        <v>38</v>
      </c>
      <c r="U1158" t="s">
        <v>37</v>
      </c>
      <c r="V1158" t="s">
        <v>23</v>
      </c>
      <c r="W1158" t="s">
        <v>30</v>
      </c>
    </row>
    <row r="1159" spans="1:23" x14ac:dyDescent="0.3">
      <c r="A1159">
        <v>33</v>
      </c>
      <c r="B1159">
        <v>1</v>
      </c>
      <c r="C1159">
        <v>3</v>
      </c>
      <c r="D1159">
        <v>1</v>
      </c>
      <c r="E1159">
        <v>1158</v>
      </c>
      <c r="F1159">
        <v>2</v>
      </c>
      <c r="G1159">
        <v>140260</v>
      </c>
      <c r="H1159">
        <v>12</v>
      </c>
      <c r="I1159">
        <v>8</v>
      </c>
      <c r="J1159">
        <v>0</v>
      </c>
      <c r="K1159">
        <v>1</v>
      </c>
      <c r="L1159">
        <v>4</v>
      </c>
      <c r="M1159">
        <v>1</v>
      </c>
      <c r="N1159">
        <v>0</v>
      </c>
      <c r="O1159">
        <v>0</v>
      </c>
      <c r="P1159" t="s">
        <v>39</v>
      </c>
      <c r="Q1159" t="s">
        <v>33</v>
      </c>
      <c r="R1159" t="s">
        <v>26</v>
      </c>
      <c r="S1159" t="s">
        <v>44</v>
      </c>
      <c r="T1159" t="s">
        <v>34</v>
      </c>
      <c r="U1159" t="s">
        <v>37</v>
      </c>
      <c r="V1159" t="s">
        <v>23</v>
      </c>
      <c r="W1159" t="s">
        <v>30</v>
      </c>
    </row>
    <row r="1160" spans="1:23" x14ac:dyDescent="0.3">
      <c r="A1160">
        <v>38</v>
      </c>
      <c r="B1160">
        <v>19</v>
      </c>
      <c r="C1160">
        <v>3</v>
      </c>
      <c r="D1160">
        <v>1</v>
      </c>
      <c r="E1160">
        <v>1159</v>
      </c>
      <c r="F1160">
        <v>2</v>
      </c>
      <c r="G1160">
        <v>68930</v>
      </c>
      <c r="H1160">
        <v>17</v>
      </c>
      <c r="I1160">
        <v>8</v>
      </c>
      <c r="J1160">
        <v>0</v>
      </c>
      <c r="K1160">
        <v>16</v>
      </c>
      <c r="L1160">
        <v>3</v>
      </c>
      <c r="M1160">
        <v>15</v>
      </c>
      <c r="N1160">
        <v>5</v>
      </c>
      <c r="O1160">
        <v>8</v>
      </c>
      <c r="P1160" t="s">
        <v>24</v>
      </c>
      <c r="Q1160" t="s">
        <v>33</v>
      </c>
      <c r="R1160" t="s">
        <v>26</v>
      </c>
      <c r="S1160" t="s">
        <v>29</v>
      </c>
      <c r="T1160" t="s">
        <v>38</v>
      </c>
      <c r="U1160" t="s">
        <v>27</v>
      </c>
      <c r="V1160" t="s">
        <v>23</v>
      </c>
      <c r="W1160" t="s">
        <v>30</v>
      </c>
    </row>
    <row r="1161" spans="1:23" x14ac:dyDescent="0.3">
      <c r="A1161">
        <v>31</v>
      </c>
      <c r="B1161">
        <v>10</v>
      </c>
      <c r="C1161">
        <v>4</v>
      </c>
      <c r="D1161">
        <v>1</v>
      </c>
      <c r="E1161">
        <v>1160</v>
      </c>
      <c r="F1161">
        <v>3</v>
      </c>
      <c r="G1161">
        <v>61250</v>
      </c>
      <c r="H1161">
        <v>13</v>
      </c>
      <c r="I1161">
        <v>8</v>
      </c>
      <c r="J1161">
        <v>1</v>
      </c>
      <c r="K1161">
        <v>3</v>
      </c>
      <c r="L1161">
        <v>3</v>
      </c>
      <c r="M1161">
        <v>2</v>
      </c>
      <c r="N1161">
        <v>1</v>
      </c>
      <c r="O1161">
        <v>2</v>
      </c>
      <c r="P1161" t="s">
        <v>24</v>
      </c>
      <c r="Q1161" t="s">
        <v>33</v>
      </c>
      <c r="R1161" t="s">
        <v>41</v>
      </c>
      <c r="S1161" t="s">
        <v>29</v>
      </c>
      <c r="T1161" t="s">
        <v>38</v>
      </c>
      <c r="U1161" t="s">
        <v>27</v>
      </c>
      <c r="V1161" t="s">
        <v>23</v>
      </c>
      <c r="W1161" t="s">
        <v>30</v>
      </c>
    </row>
    <row r="1162" spans="1:23" x14ac:dyDescent="0.3">
      <c r="A1162">
        <v>38</v>
      </c>
      <c r="B1162">
        <v>1</v>
      </c>
      <c r="C1162">
        <v>4</v>
      </c>
      <c r="D1162">
        <v>1</v>
      </c>
      <c r="E1162">
        <v>1161</v>
      </c>
      <c r="F1162">
        <v>2</v>
      </c>
      <c r="G1162">
        <v>36690</v>
      </c>
      <c r="H1162">
        <v>19</v>
      </c>
      <c r="I1162">
        <v>8</v>
      </c>
      <c r="J1162">
        <v>0</v>
      </c>
      <c r="K1162">
        <v>10</v>
      </c>
      <c r="L1162">
        <v>2</v>
      </c>
      <c r="M1162">
        <v>8</v>
      </c>
      <c r="N1162">
        <v>7</v>
      </c>
      <c r="O1162">
        <v>7</v>
      </c>
      <c r="P1162" t="s">
        <v>32</v>
      </c>
      <c r="Q1162" t="s">
        <v>33</v>
      </c>
      <c r="R1162" t="s">
        <v>36</v>
      </c>
      <c r="S1162" t="s">
        <v>29</v>
      </c>
      <c r="T1162" t="s">
        <v>34</v>
      </c>
      <c r="U1162" t="s">
        <v>37</v>
      </c>
      <c r="V1162" t="s">
        <v>23</v>
      </c>
      <c r="W1162" t="s">
        <v>30</v>
      </c>
    </row>
    <row r="1163" spans="1:23" x14ac:dyDescent="0.3">
      <c r="A1163">
        <v>42</v>
      </c>
      <c r="B1163">
        <v>6</v>
      </c>
      <c r="C1163">
        <v>3</v>
      </c>
      <c r="D1163">
        <v>1</v>
      </c>
      <c r="E1163">
        <v>1162</v>
      </c>
      <c r="F1163">
        <v>2</v>
      </c>
      <c r="G1163">
        <v>100080</v>
      </c>
      <c r="H1163">
        <v>19</v>
      </c>
      <c r="I1163">
        <v>8</v>
      </c>
      <c r="J1163">
        <v>1</v>
      </c>
      <c r="K1163">
        <v>9</v>
      </c>
      <c r="L1163">
        <v>3</v>
      </c>
      <c r="M1163">
        <v>4</v>
      </c>
      <c r="N1163">
        <v>1</v>
      </c>
      <c r="O1163">
        <v>2</v>
      </c>
      <c r="P1163" t="s">
        <v>24</v>
      </c>
      <c r="Q1163" t="s">
        <v>33</v>
      </c>
      <c r="R1163" t="s">
        <v>41</v>
      </c>
      <c r="S1163" t="s">
        <v>44</v>
      </c>
      <c r="T1163" t="s">
        <v>43</v>
      </c>
      <c r="U1163" t="s">
        <v>37</v>
      </c>
      <c r="V1163" t="s">
        <v>23</v>
      </c>
      <c r="W1163" t="s">
        <v>30</v>
      </c>
    </row>
    <row r="1164" spans="1:23" x14ac:dyDescent="0.3">
      <c r="A1164">
        <v>41</v>
      </c>
      <c r="B1164">
        <v>2</v>
      </c>
      <c r="C1164">
        <v>2</v>
      </c>
      <c r="D1164">
        <v>1</v>
      </c>
      <c r="E1164">
        <v>1163</v>
      </c>
      <c r="F1164">
        <v>1</v>
      </c>
      <c r="G1164">
        <v>23870</v>
      </c>
      <c r="H1164">
        <v>17</v>
      </c>
      <c r="I1164">
        <v>8</v>
      </c>
      <c r="J1164">
        <v>1</v>
      </c>
      <c r="K1164">
        <v>12</v>
      </c>
      <c r="L1164">
        <v>1</v>
      </c>
      <c r="M1164">
        <v>5</v>
      </c>
      <c r="N1164">
        <v>1</v>
      </c>
      <c r="O1164">
        <v>0</v>
      </c>
      <c r="P1164" t="s">
        <v>24</v>
      </c>
      <c r="Q1164" t="s">
        <v>25</v>
      </c>
      <c r="R1164" t="s">
        <v>41</v>
      </c>
      <c r="S1164" t="s">
        <v>29</v>
      </c>
      <c r="T1164" t="s">
        <v>28</v>
      </c>
      <c r="U1164" t="s">
        <v>37</v>
      </c>
      <c r="V1164" t="s">
        <v>23</v>
      </c>
      <c r="W1164" t="s">
        <v>30</v>
      </c>
    </row>
    <row r="1165" spans="1:23" x14ac:dyDescent="0.3">
      <c r="A1165">
        <v>47</v>
      </c>
      <c r="B1165">
        <v>21</v>
      </c>
      <c r="C1165">
        <v>2</v>
      </c>
      <c r="D1165">
        <v>1</v>
      </c>
      <c r="E1165">
        <v>1164</v>
      </c>
      <c r="F1165">
        <v>1</v>
      </c>
      <c r="G1165">
        <v>46390</v>
      </c>
      <c r="H1165">
        <v>11</v>
      </c>
      <c r="I1165">
        <v>8</v>
      </c>
      <c r="J1165">
        <v>1</v>
      </c>
      <c r="K1165">
        <v>14</v>
      </c>
      <c r="L1165">
        <v>2</v>
      </c>
      <c r="M1165">
        <v>13</v>
      </c>
      <c r="N1165">
        <v>5</v>
      </c>
      <c r="O1165">
        <v>12</v>
      </c>
      <c r="P1165" t="s">
        <v>39</v>
      </c>
      <c r="Q1165" t="s">
        <v>33</v>
      </c>
      <c r="R1165" t="s">
        <v>41</v>
      </c>
      <c r="S1165" t="s">
        <v>29</v>
      </c>
      <c r="T1165" t="s">
        <v>38</v>
      </c>
      <c r="U1165" t="s">
        <v>37</v>
      </c>
      <c r="V1165" t="s">
        <v>23</v>
      </c>
      <c r="W1165" t="s">
        <v>30</v>
      </c>
    </row>
    <row r="1166" spans="1:23" x14ac:dyDescent="0.3">
      <c r="A1166">
        <v>35</v>
      </c>
      <c r="B1166">
        <v>4</v>
      </c>
      <c r="C1166">
        <v>3</v>
      </c>
      <c r="D1166">
        <v>1</v>
      </c>
      <c r="E1166">
        <v>1165</v>
      </c>
      <c r="F1166">
        <v>2</v>
      </c>
      <c r="G1166">
        <v>78980</v>
      </c>
      <c r="H1166">
        <v>15</v>
      </c>
      <c r="I1166">
        <v>8</v>
      </c>
      <c r="J1166">
        <v>0</v>
      </c>
      <c r="K1166">
        <v>5</v>
      </c>
      <c r="L1166">
        <v>2</v>
      </c>
      <c r="M1166">
        <v>2</v>
      </c>
      <c r="N1166">
        <v>2</v>
      </c>
      <c r="O1166">
        <v>2</v>
      </c>
      <c r="P1166" t="s">
        <v>24</v>
      </c>
      <c r="Q1166" t="s">
        <v>33</v>
      </c>
      <c r="R1166" t="s">
        <v>26</v>
      </c>
      <c r="S1166" t="s">
        <v>29</v>
      </c>
      <c r="T1166" t="s">
        <v>28</v>
      </c>
      <c r="U1166" t="s">
        <v>37</v>
      </c>
      <c r="V1166" t="s">
        <v>23</v>
      </c>
      <c r="W1166" t="s">
        <v>30</v>
      </c>
    </row>
    <row r="1167" spans="1:23" x14ac:dyDescent="0.3">
      <c r="A1167">
        <v>22</v>
      </c>
      <c r="B1167">
        <v>12</v>
      </c>
      <c r="C1167">
        <v>1</v>
      </c>
      <c r="D1167">
        <v>1</v>
      </c>
      <c r="E1167">
        <v>1166</v>
      </c>
      <c r="F1167">
        <v>2</v>
      </c>
      <c r="G1167">
        <v>25340</v>
      </c>
      <c r="H1167">
        <v>11</v>
      </c>
      <c r="I1167">
        <v>8</v>
      </c>
      <c r="J1167">
        <v>0</v>
      </c>
      <c r="K1167">
        <v>4</v>
      </c>
      <c r="L1167">
        <v>1</v>
      </c>
      <c r="M1167">
        <v>3</v>
      </c>
      <c r="N1167">
        <v>1</v>
      </c>
      <c r="O1167">
        <v>2</v>
      </c>
      <c r="P1167" t="s">
        <v>24</v>
      </c>
      <c r="Q1167" t="s">
        <v>40</v>
      </c>
      <c r="R1167" t="s">
        <v>40</v>
      </c>
      <c r="S1167" t="s">
        <v>35</v>
      </c>
      <c r="T1167" t="s">
        <v>38</v>
      </c>
      <c r="U1167" t="s">
        <v>37</v>
      </c>
      <c r="V1167" t="s">
        <v>23</v>
      </c>
      <c r="W1167" t="s">
        <v>30</v>
      </c>
    </row>
    <row r="1168" spans="1:23" x14ac:dyDescent="0.3">
      <c r="A1168">
        <v>35</v>
      </c>
      <c r="B1168">
        <v>9</v>
      </c>
      <c r="C1168">
        <v>3</v>
      </c>
      <c r="D1168">
        <v>1</v>
      </c>
      <c r="E1168">
        <v>1167</v>
      </c>
      <c r="F1168">
        <v>2</v>
      </c>
      <c r="G1168">
        <v>131420</v>
      </c>
      <c r="H1168">
        <v>25</v>
      </c>
      <c r="I1168">
        <v>8</v>
      </c>
      <c r="J1168">
        <v>2</v>
      </c>
      <c r="K1168">
        <v>10</v>
      </c>
      <c r="L1168">
        <v>4</v>
      </c>
      <c r="M1168">
        <v>10</v>
      </c>
      <c r="N1168">
        <v>0</v>
      </c>
      <c r="O1168">
        <v>8</v>
      </c>
      <c r="P1168" t="s">
        <v>24</v>
      </c>
      <c r="Q1168" t="s">
        <v>33</v>
      </c>
      <c r="R1168" t="s">
        <v>41</v>
      </c>
      <c r="S1168" t="s">
        <v>35</v>
      </c>
      <c r="T1168" t="s">
        <v>38</v>
      </c>
      <c r="U1168" t="s">
        <v>27</v>
      </c>
      <c r="V1168" t="s">
        <v>23</v>
      </c>
      <c r="W1168" t="s">
        <v>30</v>
      </c>
    </row>
    <row r="1169" spans="1:23" x14ac:dyDescent="0.3">
      <c r="A1169">
        <v>33</v>
      </c>
      <c r="B1169">
        <v>3</v>
      </c>
      <c r="C1169">
        <v>4</v>
      </c>
      <c r="D1169">
        <v>1</v>
      </c>
      <c r="E1169">
        <v>1168</v>
      </c>
      <c r="F1169">
        <v>3</v>
      </c>
      <c r="G1169">
        <v>16110</v>
      </c>
      <c r="H1169">
        <v>14</v>
      </c>
      <c r="I1169">
        <v>8</v>
      </c>
      <c r="J1169">
        <v>0</v>
      </c>
      <c r="K1169">
        <v>10</v>
      </c>
      <c r="L1169">
        <v>2</v>
      </c>
      <c r="M1169">
        <v>9</v>
      </c>
      <c r="N1169">
        <v>8</v>
      </c>
      <c r="O1169">
        <v>1</v>
      </c>
      <c r="P1169" t="s">
        <v>24</v>
      </c>
      <c r="Q1169" t="s">
        <v>25</v>
      </c>
      <c r="R1169" t="s">
        <v>41</v>
      </c>
      <c r="S1169" t="s">
        <v>29</v>
      </c>
      <c r="T1169" t="s">
        <v>28</v>
      </c>
      <c r="U1169" t="s">
        <v>37</v>
      </c>
      <c r="V1169" t="s">
        <v>23</v>
      </c>
      <c r="W1169" t="s">
        <v>30</v>
      </c>
    </row>
    <row r="1170" spans="1:23" x14ac:dyDescent="0.3">
      <c r="A1170">
        <v>32</v>
      </c>
      <c r="B1170">
        <v>3</v>
      </c>
      <c r="C1170">
        <v>2</v>
      </c>
      <c r="D1170">
        <v>1</v>
      </c>
      <c r="E1170">
        <v>1169</v>
      </c>
      <c r="F1170">
        <v>3</v>
      </c>
      <c r="G1170">
        <v>53630</v>
      </c>
      <c r="H1170">
        <v>13</v>
      </c>
      <c r="I1170">
        <v>8</v>
      </c>
      <c r="J1170">
        <v>0</v>
      </c>
      <c r="K1170">
        <v>6</v>
      </c>
      <c r="L1170">
        <v>4</v>
      </c>
      <c r="M1170">
        <v>6</v>
      </c>
      <c r="N1170">
        <v>4</v>
      </c>
      <c r="O1170">
        <v>1</v>
      </c>
      <c r="P1170" t="s">
        <v>24</v>
      </c>
      <c r="Q1170" t="s">
        <v>33</v>
      </c>
      <c r="R1170" t="s">
        <v>49</v>
      </c>
      <c r="S1170" t="s">
        <v>35</v>
      </c>
      <c r="T1170" t="s">
        <v>45</v>
      </c>
      <c r="U1170" t="s">
        <v>37</v>
      </c>
      <c r="V1170" t="s">
        <v>23</v>
      </c>
      <c r="W1170" t="s">
        <v>30</v>
      </c>
    </row>
    <row r="1171" spans="1:23" x14ac:dyDescent="0.3">
      <c r="A1171">
        <v>40</v>
      </c>
      <c r="B1171">
        <v>1</v>
      </c>
      <c r="C1171">
        <v>4</v>
      </c>
      <c r="D1171">
        <v>1</v>
      </c>
      <c r="E1171">
        <v>1170</v>
      </c>
      <c r="F1171">
        <v>2</v>
      </c>
      <c r="G1171">
        <v>50710</v>
      </c>
      <c r="H1171">
        <v>17</v>
      </c>
      <c r="I1171">
        <v>8</v>
      </c>
      <c r="J1171">
        <v>1</v>
      </c>
      <c r="K1171">
        <v>8</v>
      </c>
      <c r="L1171">
        <v>3</v>
      </c>
      <c r="M1171">
        <v>1</v>
      </c>
      <c r="N1171">
        <v>0</v>
      </c>
      <c r="O1171">
        <v>0</v>
      </c>
      <c r="P1171" t="s">
        <v>24</v>
      </c>
      <c r="Q1171" t="s">
        <v>33</v>
      </c>
      <c r="R1171" t="s">
        <v>41</v>
      </c>
      <c r="S1171" t="s">
        <v>29</v>
      </c>
      <c r="T1171" t="s">
        <v>42</v>
      </c>
      <c r="U1171" t="s">
        <v>37</v>
      </c>
      <c r="V1171" t="s">
        <v>23</v>
      </c>
      <c r="W1171" t="s">
        <v>30</v>
      </c>
    </row>
    <row r="1172" spans="1:23" x14ac:dyDescent="0.3">
      <c r="A1172">
        <v>32</v>
      </c>
      <c r="B1172">
        <v>1</v>
      </c>
      <c r="C1172">
        <v>2</v>
      </c>
      <c r="D1172">
        <v>1</v>
      </c>
      <c r="E1172">
        <v>1171</v>
      </c>
      <c r="F1172">
        <v>3</v>
      </c>
      <c r="G1172">
        <v>136950</v>
      </c>
      <c r="H1172">
        <v>13</v>
      </c>
      <c r="I1172">
        <v>8</v>
      </c>
      <c r="J1172">
        <v>0</v>
      </c>
      <c r="K1172">
        <v>3</v>
      </c>
      <c r="L1172">
        <v>3</v>
      </c>
      <c r="M1172">
        <v>2</v>
      </c>
      <c r="N1172">
        <v>2</v>
      </c>
      <c r="O1172">
        <v>2</v>
      </c>
      <c r="P1172" t="s">
        <v>24</v>
      </c>
      <c r="Q1172" t="s">
        <v>33</v>
      </c>
      <c r="R1172" t="s">
        <v>41</v>
      </c>
      <c r="S1172" t="s">
        <v>29</v>
      </c>
      <c r="T1172" t="s">
        <v>38</v>
      </c>
      <c r="U1172" t="s">
        <v>37</v>
      </c>
      <c r="V1172" t="s">
        <v>23</v>
      </c>
      <c r="W1172" t="s">
        <v>30</v>
      </c>
    </row>
    <row r="1173" spans="1:23" x14ac:dyDescent="0.3">
      <c r="A1173">
        <v>39</v>
      </c>
      <c r="B1173">
        <v>4</v>
      </c>
      <c r="C1173">
        <v>4</v>
      </c>
      <c r="D1173">
        <v>1</v>
      </c>
      <c r="E1173">
        <v>1172</v>
      </c>
      <c r="F1173">
        <v>1</v>
      </c>
      <c r="G1173">
        <v>134020</v>
      </c>
      <c r="H1173">
        <v>14</v>
      </c>
      <c r="I1173">
        <v>8</v>
      </c>
      <c r="J1173">
        <v>1</v>
      </c>
      <c r="K1173">
        <v>18</v>
      </c>
      <c r="L1173">
        <v>1</v>
      </c>
      <c r="M1173">
        <v>7</v>
      </c>
      <c r="N1173">
        <v>1</v>
      </c>
      <c r="O1173">
        <v>7</v>
      </c>
      <c r="P1173" t="s">
        <v>24</v>
      </c>
      <c r="Q1173" t="s">
        <v>33</v>
      </c>
      <c r="R1173" t="s">
        <v>26</v>
      </c>
      <c r="S1173" t="s">
        <v>35</v>
      </c>
      <c r="T1173" t="s">
        <v>38</v>
      </c>
      <c r="U1173" t="s">
        <v>37</v>
      </c>
      <c r="V1173" t="s">
        <v>23</v>
      </c>
      <c r="W1173" t="s">
        <v>30</v>
      </c>
    </row>
    <row r="1174" spans="1:23" x14ac:dyDescent="0.3">
      <c r="A1174">
        <v>38</v>
      </c>
      <c r="B1174">
        <v>20</v>
      </c>
      <c r="C1174">
        <v>4</v>
      </c>
      <c r="D1174">
        <v>1</v>
      </c>
      <c r="E1174">
        <v>1173</v>
      </c>
      <c r="F1174">
        <v>2</v>
      </c>
      <c r="G1174">
        <v>20290</v>
      </c>
      <c r="H1174">
        <v>11</v>
      </c>
      <c r="I1174">
        <v>8</v>
      </c>
      <c r="J1174">
        <v>1</v>
      </c>
      <c r="K1174">
        <v>20</v>
      </c>
      <c r="L1174">
        <v>3</v>
      </c>
      <c r="M1174">
        <v>18</v>
      </c>
      <c r="N1174">
        <v>1</v>
      </c>
      <c r="O1174">
        <v>11</v>
      </c>
      <c r="P1174" t="s">
        <v>24</v>
      </c>
      <c r="Q1174" t="s">
        <v>25</v>
      </c>
      <c r="R1174" t="s">
        <v>41</v>
      </c>
      <c r="S1174" t="s">
        <v>29</v>
      </c>
      <c r="T1174" t="s">
        <v>42</v>
      </c>
      <c r="U1174" t="s">
        <v>27</v>
      </c>
      <c r="V1174" t="s">
        <v>23</v>
      </c>
      <c r="W1174" t="s">
        <v>30</v>
      </c>
    </row>
    <row r="1175" spans="1:23" x14ac:dyDescent="0.3">
      <c r="A1175">
        <v>32</v>
      </c>
      <c r="B1175">
        <v>18</v>
      </c>
      <c r="C1175">
        <v>3</v>
      </c>
      <c r="D1175">
        <v>1</v>
      </c>
      <c r="E1175">
        <v>1174</v>
      </c>
      <c r="F1175">
        <v>2</v>
      </c>
      <c r="G1175">
        <v>63770</v>
      </c>
      <c r="H1175">
        <v>12</v>
      </c>
      <c r="I1175">
        <v>8</v>
      </c>
      <c r="J1175">
        <v>2</v>
      </c>
      <c r="K1175">
        <v>14</v>
      </c>
      <c r="L1175">
        <v>3</v>
      </c>
      <c r="M1175">
        <v>14</v>
      </c>
      <c r="N1175">
        <v>5</v>
      </c>
      <c r="O1175">
        <v>7</v>
      </c>
      <c r="P1175" t="s">
        <v>24</v>
      </c>
      <c r="Q1175" t="s">
        <v>33</v>
      </c>
      <c r="R1175" t="s">
        <v>26</v>
      </c>
      <c r="S1175" t="s">
        <v>29</v>
      </c>
      <c r="T1175" t="s">
        <v>47</v>
      </c>
      <c r="U1175" t="s">
        <v>37</v>
      </c>
      <c r="V1175" t="s">
        <v>23</v>
      </c>
      <c r="W1175" t="s">
        <v>30</v>
      </c>
    </row>
    <row r="1176" spans="1:23" x14ac:dyDescent="0.3">
      <c r="A1176">
        <v>37</v>
      </c>
      <c r="B1176">
        <v>1</v>
      </c>
      <c r="C1176">
        <v>3</v>
      </c>
      <c r="D1176">
        <v>1</v>
      </c>
      <c r="E1176">
        <v>1175</v>
      </c>
      <c r="F1176">
        <v>4</v>
      </c>
      <c r="G1176">
        <v>54290</v>
      </c>
      <c r="H1176">
        <v>17</v>
      </c>
      <c r="I1176">
        <v>8</v>
      </c>
      <c r="J1176">
        <v>1</v>
      </c>
      <c r="K1176">
        <v>16</v>
      </c>
      <c r="L1176">
        <v>3</v>
      </c>
      <c r="M1176">
        <v>16</v>
      </c>
      <c r="N1176">
        <v>6</v>
      </c>
      <c r="O1176">
        <v>8</v>
      </c>
      <c r="P1176" t="s">
        <v>24</v>
      </c>
      <c r="Q1176" t="s">
        <v>33</v>
      </c>
      <c r="R1176" t="s">
        <v>26</v>
      </c>
      <c r="S1176" t="s">
        <v>29</v>
      </c>
      <c r="T1176" t="s">
        <v>38</v>
      </c>
      <c r="U1176" t="s">
        <v>27</v>
      </c>
      <c r="V1176" t="s">
        <v>23</v>
      </c>
      <c r="W1176" t="s">
        <v>30</v>
      </c>
    </row>
    <row r="1177" spans="1:23" x14ac:dyDescent="0.3">
      <c r="A1177">
        <v>25</v>
      </c>
      <c r="B1177">
        <v>2</v>
      </c>
      <c r="C1177">
        <v>4</v>
      </c>
      <c r="D1177">
        <v>1</v>
      </c>
      <c r="E1177">
        <v>1176</v>
      </c>
      <c r="F1177">
        <v>2</v>
      </c>
      <c r="G1177">
        <v>27850</v>
      </c>
      <c r="H1177">
        <v>21</v>
      </c>
      <c r="I1177">
        <v>8</v>
      </c>
      <c r="J1177">
        <v>0</v>
      </c>
      <c r="K1177">
        <v>6</v>
      </c>
      <c r="L1177">
        <v>2</v>
      </c>
      <c r="M1177">
        <v>5</v>
      </c>
      <c r="N1177">
        <v>0</v>
      </c>
      <c r="O1177">
        <v>4</v>
      </c>
      <c r="P1177" t="s">
        <v>24</v>
      </c>
      <c r="Q1177" t="s">
        <v>33</v>
      </c>
      <c r="R1177" t="s">
        <v>41</v>
      </c>
      <c r="S1177" t="s">
        <v>44</v>
      </c>
      <c r="T1177" t="s">
        <v>45</v>
      </c>
      <c r="U1177" t="s">
        <v>27</v>
      </c>
      <c r="V1177" t="s">
        <v>23</v>
      </c>
      <c r="W1177" t="s">
        <v>30</v>
      </c>
    </row>
    <row r="1178" spans="1:23" x14ac:dyDescent="0.3">
      <c r="A1178">
        <v>52</v>
      </c>
      <c r="B1178">
        <v>2</v>
      </c>
      <c r="C1178">
        <v>4</v>
      </c>
      <c r="D1178">
        <v>1</v>
      </c>
      <c r="E1178">
        <v>1177</v>
      </c>
      <c r="F1178">
        <v>1</v>
      </c>
      <c r="G1178">
        <v>46140</v>
      </c>
      <c r="H1178">
        <v>16</v>
      </c>
      <c r="I1178">
        <v>8</v>
      </c>
      <c r="J1178">
        <v>1</v>
      </c>
      <c r="K1178">
        <v>16</v>
      </c>
      <c r="L1178">
        <v>3</v>
      </c>
      <c r="M1178">
        <v>9</v>
      </c>
      <c r="N1178">
        <v>0</v>
      </c>
      <c r="O1178">
        <v>0</v>
      </c>
      <c r="P1178" t="s">
        <v>39</v>
      </c>
      <c r="Q1178" t="s">
        <v>33</v>
      </c>
      <c r="R1178" t="s">
        <v>36</v>
      </c>
      <c r="S1178" t="s">
        <v>44</v>
      </c>
      <c r="T1178" t="s">
        <v>47</v>
      </c>
      <c r="U1178" t="s">
        <v>37</v>
      </c>
      <c r="V1178" t="s">
        <v>23</v>
      </c>
      <c r="W1178" t="s">
        <v>30</v>
      </c>
    </row>
    <row r="1179" spans="1:23" x14ac:dyDescent="0.3">
      <c r="A1179">
        <v>44</v>
      </c>
      <c r="B1179">
        <v>8</v>
      </c>
      <c r="C1179">
        <v>1</v>
      </c>
      <c r="D1179">
        <v>1</v>
      </c>
      <c r="E1179">
        <v>1178</v>
      </c>
      <c r="F1179">
        <v>1</v>
      </c>
      <c r="G1179">
        <v>26100</v>
      </c>
      <c r="H1179">
        <v>15</v>
      </c>
      <c r="I1179">
        <v>8</v>
      </c>
      <c r="J1179">
        <v>0</v>
      </c>
      <c r="K1179">
        <v>6</v>
      </c>
      <c r="L1179">
        <v>2</v>
      </c>
      <c r="M1179">
        <v>4</v>
      </c>
      <c r="N1179">
        <v>1</v>
      </c>
      <c r="O1179">
        <v>2</v>
      </c>
      <c r="P1179" t="s">
        <v>24</v>
      </c>
      <c r="Q1179" t="s">
        <v>33</v>
      </c>
      <c r="R1179" t="s">
        <v>26</v>
      </c>
      <c r="S1179" t="s">
        <v>35</v>
      </c>
      <c r="T1179" t="s">
        <v>46</v>
      </c>
      <c r="U1179" t="s">
        <v>27</v>
      </c>
      <c r="V1179" t="s">
        <v>23</v>
      </c>
      <c r="W1179" t="s">
        <v>30</v>
      </c>
    </row>
    <row r="1180" spans="1:23" x14ac:dyDescent="0.3">
      <c r="A1180">
        <v>21</v>
      </c>
      <c r="B1180">
        <v>10</v>
      </c>
      <c r="C1180">
        <v>5</v>
      </c>
      <c r="D1180">
        <v>1</v>
      </c>
      <c r="E1180">
        <v>1179</v>
      </c>
      <c r="F1180">
        <v>3</v>
      </c>
      <c r="G1180">
        <v>66870</v>
      </c>
      <c r="H1180">
        <v>19</v>
      </c>
      <c r="I1180">
        <v>8</v>
      </c>
      <c r="J1180">
        <v>3</v>
      </c>
      <c r="K1180">
        <v>2</v>
      </c>
      <c r="L1180">
        <v>0</v>
      </c>
      <c r="M1180">
        <v>2</v>
      </c>
      <c r="N1180">
        <v>1</v>
      </c>
      <c r="O1180">
        <v>2</v>
      </c>
      <c r="P1180" t="s">
        <v>24</v>
      </c>
      <c r="Q1180" t="s">
        <v>25</v>
      </c>
      <c r="R1180" t="s">
        <v>41</v>
      </c>
      <c r="S1180" t="s">
        <v>35</v>
      </c>
      <c r="T1180" t="s">
        <v>34</v>
      </c>
      <c r="U1180" t="s">
        <v>37</v>
      </c>
      <c r="V1180" t="s">
        <v>23</v>
      </c>
      <c r="W1180" t="s">
        <v>30</v>
      </c>
    </row>
    <row r="1181" spans="1:23" x14ac:dyDescent="0.3">
      <c r="A1181">
        <v>39</v>
      </c>
      <c r="B1181">
        <v>3</v>
      </c>
      <c r="C1181">
        <v>4</v>
      </c>
      <c r="D1181">
        <v>1</v>
      </c>
      <c r="E1181">
        <v>1180</v>
      </c>
      <c r="F1181">
        <v>2</v>
      </c>
      <c r="G1181">
        <v>47240</v>
      </c>
      <c r="H1181">
        <v>12</v>
      </c>
      <c r="I1181">
        <v>8</v>
      </c>
      <c r="J1181">
        <v>1</v>
      </c>
      <c r="K1181">
        <v>21</v>
      </c>
      <c r="L1181">
        <v>4</v>
      </c>
      <c r="M1181">
        <v>6</v>
      </c>
      <c r="N1181">
        <v>1</v>
      </c>
      <c r="O1181">
        <v>3</v>
      </c>
      <c r="P1181" t="s">
        <v>39</v>
      </c>
      <c r="Q1181" t="s">
        <v>33</v>
      </c>
      <c r="R1181" t="s">
        <v>26</v>
      </c>
      <c r="S1181" t="s">
        <v>35</v>
      </c>
      <c r="T1181" t="s">
        <v>42</v>
      </c>
      <c r="U1181" t="s">
        <v>27</v>
      </c>
      <c r="V1181" t="s">
        <v>23</v>
      </c>
      <c r="W1181" t="s">
        <v>30</v>
      </c>
    </row>
    <row r="1182" spans="1:23" x14ac:dyDescent="0.3">
      <c r="A1182">
        <v>23</v>
      </c>
      <c r="B1182">
        <v>2</v>
      </c>
      <c r="C1182">
        <v>4</v>
      </c>
      <c r="D1182">
        <v>1</v>
      </c>
      <c r="E1182">
        <v>1181</v>
      </c>
      <c r="F1182">
        <v>2</v>
      </c>
      <c r="G1182">
        <v>61790</v>
      </c>
      <c r="H1182">
        <v>11</v>
      </c>
      <c r="I1182">
        <v>8</v>
      </c>
      <c r="J1182">
        <v>0</v>
      </c>
      <c r="K1182">
        <v>1</v>
      </c>
      <c r="L1182">
        <v>3</v>
      </c>
      <c r="M1182">
        <v>1</v>
      </c>
      <c r="N1182">
        <v>1</v>
      </c>
      <c r="O1182">
        <v>0</v>
      </c>
      <c r="P1182" t="s">
        <v>32</v>
      </c>
      <c r="Q1182" t="s">
        <v>33</v>
      </c>
      <c r="R1182" t="s">
        <v>26</v>
      </c>
      <c r="S1182" t="s">
        <v>29</v>
      </c>
      <c r="T1182" t="s">
        <v>45</v>
      </c>
      <c r="U1182" t="s">
        <v>27</v>
      </c>
      <c r="V1182" t="s">
        <v>31</v>
      </c>
      <c r="W1182" t="s">
        <v>30</v>
      </c>
    </row>
    <row r="1183" spans="1:23" x14ac:dyDescent="0.3">
      <c r="A1183">
        <v>36</v>
      </c>
      <c r="B1183">
        <v>24</v>
      </c>
      <c r="C1183">
        <v>3</v>
      </c>
      <c r="D1183">
        <v>1</v>
      </c>
      <c r="E1183">
        <v>1182</v>
      </c>
      <c r="F1183">
        <v>2</v>
      </c>
      <c r="G1183">
        <v>61200</v>
      </c>
      <c r="H1183">
        <v>19</v>
      </c>
      <c r="I1183">
        <v>8</v>
      </c>
      <c r="J1183">
        <v>0</v>
      </c>
      <c r="K1183">
        <v>10</v>
      </c>
      <c r="L1183">
        <v>2</v>
      </c>
      <c r="M1183">
        <v>9</v>
      </c>
      <c r="N1183">
        <v>3</v>
      </c>
      <c r="O1183">
        <v>4</v>
      </c>
      <c r="P1183" t="s">
        <v>24</v>
      </c>
      <c r="Q1183" t="s">
        <v>33</v>
      </c>
      <c r="R1183" t="s">
        <v>26</v>
      </c>
      <c r="S1183" t="s">
        <v>29</v>
      </c>
      <c r="T1183" t="s">
        <v>43</v>
      </c>
      <c r="U1183" t="s">
        <v>27</v>
      </c>
      <c r="V1183" t="s">
        <v>23</v>
      </c>
      <c r="W1183" t="s">
        <v>30</v>
      </c>
    </row>
    <row r="1184" spans="1:23" x14ac:dyDescent="0.3">
      <c r="A1184">
        <v>36</v>
      </c>
      <c r="B1184">
        <v>16</v>
      </c>
      <c r="C1184">
        <v>1</v>
      </c>
      <c r="D1184">
        <v>1</v>
      </c>
      <c r="E1184">
        <v>1183</v>
      </c>
      <c r="F1184">
        <v>2</v>
      </c>
      <c r="G1184">
        <v>105960</v>
      </c>
      <c r="H1184">
        <v>15</v>
      </c>
      <c r="I1184">
        <v>8</v>
      </c>
      <c r="J1184">
        <v>0</v>
      </c>
      <c r="K1184">
        <v>18</v>
      </c>
      <c r="L1184">
        <v>3</v>
      </c>
      <c r="M1184">
        <v>4</v>
      </c>
      <c r="N1184">
        <v>0</v>
      </c>
      <c r="O1184">
        <v>2</v>
      </c>
      <c r="P1184" t="s">
        <v>32</v>
      </c>
      <c r="Q1184" t="s">
        <v>33</v>
      </c>
      <c r="R1184" t="s">
        <v>41</v>
      </c>
      <c r="S1184" t="s">
        <v>44</v>
      </c>
      <c r="T1184" t="s">
        <v>38</v>
      </c>
      <c r="U1184" t="s">
        <v>37</v>
      </c>
      <c r="V1184" t="s">
        <v>23</v>
      </c>
      <c r="W1184" t="s">
        <v>30</v>
      </c>
    </row>
    <row r="1185" spans="1:23" x14ac:dyDescent="0.3">
      <c r="A1185">
        <v>56</v>
      </c>
      <c r="B1185">
        <v>8</v>
      </c>
      <c r="C1185">
        <v>1</v>
      </c>
      <c r="D1185">
        <v>1</v>
      </c>
      <c r="E1185">
        <v>1184</v>
      </c>
      <c r="F1185">
        <v>1</v>
      </c>
      <c r="G1185">
        <v>54670</v>
      </c>
      <c r="H1185">
        <v>20</v>
      </c>
      <c r="I1185">
        <v>8</v>
      </c>
      <c r="J1185">
        <v>0</v>
      </c>
      <c r="K1185">
        <v>13</v>
      </c>
      <c r="L1185">
        <v>6</v>
      </c>
      <c r="M1185">
        <v>13</v>
      </c>
      <c r="N1185">
        <v>1</v>
      </c>
      <c r="O1185">
        <v>9</v>
      </c>
      <c r="P1185" t="s">
        <v>39</v>
      </c>
      <c r="Q1185" t="s">
        <v>33</v>
      </c>
      <c r="R1185" t="s">
        <v>26</v>
      </c>
      <c r="S1185" t="s">
        <v>44</v>
      </c>
      <c r="T1185" t="s">
        <v>38</v>
      </c>
      <c r="U1185" t="s">
        <v>37</v>
      </c>
      <c r="V1185" t="s">
        <v>23</v>
      </c>
      <c r="W1185" t="s">
        <v>30</v>
      </c>
    </row>
    <row r="1186" spans="1:23" x14ac:dyDescent="0.3">
      <c r="A1186">
        <v>29</v>
      </c>
      <c r="B1186">
        <v>9</v>
      </c>
      <c r="C1186">
        <v>4</v>
      </c>
      <c r="D1186">
        <v>1</v>
      </c>
      <c r="E1186">
        <v>1185</v>
      </c>
      <c r="F1186">
        <v>2</v>
      </c>
      <c r="G1186">
        <v>29960</v>
      </c>
      <c r="H1186">
        <v>25</v>
      </c>
      <c r="I1186">
        <v>8</v>
      </c>
      <c r="J1186">
        <v>0</v>
      </c>
      <c r="K1186">
        <v>4</v>
      </c>
      <c r="L1186">
        <v>4</v>
      </c>
      <c r="M1186">
        <v>2</v>
      </c>
      <c r="N1186">
        <v>2</v>
      </c>
      <c r="O1186">
        <v>2</v>
      </c>
      <c r="P1186" t="s">
        <v>24</v>
      </c>
      <c r="Q1186" t="s">
        <v>33</v>
      </c>
      <c r="R1186" t="s">
        <v>41</v>
      </c>
      <c r="S1186" t="s">
        <v>29</v>
      </c>
      <c r="T1186" t="s">
        <v>46</v>
      </c>
      <c r="U1186" t="s">
        <v>37</v>
      </c>
      <c r="V1186" t="s">
        <v>31</v>
      </c>
      <c r="W1186" t="s">
        <v>30</v>
      </c>
    </row>
    <row r="1187" spans="1:23" x14ac:dyDescent="0.3">
      <c r="A1187">
        <v>42</v>
      </c>
      <c r="B1187">
        <v>17</v>
      </c>
      <c r="C1187">
        <v>1</v>
      </c>
      <c r="D1187">
        <v>1</v>
      </c>
      <c r="E1187">
        <v>1186</v>
      </c>
      <c r="F1187">
        <v>3</v>
      </c>
      <c r="G1187">
        <v>99980</v>
      </c>
      <c r="H1187">
        <v>24</v>
      </c>
      <c r="I1187">
        <v>8</v>
      </c>
      <c r="J1187">
        <v>2</v>
      </c>
      <c r="K1187">
        <v>24</v>
      </c>
      <c r="L1187">
        <v>3</v>
      </c>
      <c r="M1187">
        <v>22</v>
      </c>
      <c r="N1187">
        <v>4</v>
      </c>
      <c r="O1187">
        <v>14</v>
      </c>
      <c r="P1187" t="s">
        <v>24</v>
      </c>
      <c r="Q1187" t="s">
        <v>33</v>
      </c>
      <c r="R1187" t="s">
        <v>26</v>
      </c>
      <c r="S1187" t="s">
        <v>29</v>
      </c>
      <c r="T1187" t="s">
        <v>34</v>
      </c>
      <c r="U1187" t="s">
        <v>37</v>
      </c>
      <c r="V1187" t="s">
        <v>23</v>
      </c>
      <c r="W1187" t="s">
        <v>30</v>
      </c>
    </row>
    <row r="1188" spans="1:23" x14ac:dyDescent="0.3">
      <c r="A1188">
        <v>56</v>
      </c>
      <c r="B1188">
        <v>10</v>
      </c>
      <c r="C1188">
        <v>4</v>
      </c>
      <c r="D1188">
        <v>1</v>
      </c>
      <c r="E1188">
        <v>1187</v>
      </c>
      <c r="F1188">
        <v>2</v>
      </c>
      <c r="G1188">
        <v>40780</v>
      </c>
      <c r="H1188">
        <v>24</v>
      </c>
      <c r="I1188">
        <v>8</v>
      </c>
      <c r="J1188">
        <v>1</v>
      </c>
      <c r="K1188">
        <v>14</v>
      </c>
      <c r="L1188">
        <v>3</v>
      </c>
      <c r="M1188">
        <v>10</v>
      </c>
      <c r="N1188">
        <v>9</v>
      </c>
      <c r="O1188">
        <v>8</v>
      </c>
      <c r="P1188" t="s">
        <v>24</v>
      </c>
      <c r="Q1188" t="s">
        <v>25</v>
      </c>
      <c r="R1188" t="s">
        <v>36</v>
      </c>
      <c r="S1188" t="s">
        <v>29</v>
      </c>
      <c r="T1188" t="s">
        <v>38</v>
      </c>
      <c r="U1188" t="s">
        <v>37</v>
      </c>
      <c r="V1188" t="s">
        <v>31</v>
      </c>
      <c r="W1188" t="s">
        <v>30</v>
      </c>
    </row>
    <row r="1189" spans="1:23" x14ac:dyDescent="0.3">
      <c r="A1189">
        <v>41</v>
      </c>
      <c r="B1189">
        <v>13</v>
      </c>
      <c r="C1189">
        <v>4</v>
      </c>
      <c r="D1189">
        <v>1</v>
      </c>
      <c r="E1189">
        <v>1188</v>
      </c>
      <c r="F1189">
        <v>1</v>
      </c>
      <c r="G1189">
        <v>109200</v>
      </c>
      <c r="H1189">
        <v>15</v>
      </c>
      <c r="I1189">
        <v>8</v>
      </c>
      <c r="J1189">
        <v>1</v>
      </c>
      <c r="K1189">
        <v>21</v>
      </c>
      <c r="L1189">
        <v>3</v>
      </c>
      <c r="M1189">
        <v>20</v>
      </c>
      <c r="N1189">
        <v>0</v>
      </c>
      <c r="O1189">
        <v>10</v>
      </c>
      <c r="P1189" t="s">
        <v>24</v>
      </c>
      <c r="Q1189" t="s">
        <v>33</v>
      </c>
      <c r="R1189" t="s">
        <v>26</v>
      </c>
      <c r="S1189" t="s">
        <v>29</v>
      </c>
      <c r="T1189" t="s">
        <v>28</v>
      </c>
      <c r="U1189" t="s">
        <v>27</v>
      </c>
      <c r="V1189" t="s">
        <v>23</v>
      </c>
      <c r="W1189" t="s">
        <v>30</v>
      </c>
    </row>
    <row r="1190" spans="1:23" x14ac:dyDescent="0.3">
      <c r="A1190">
        <v>34</v>
      </c>
      <c r="B1190">
        <v>1</v>
      </c>
      <c r="C1190">
        <v>3</v>
      </c>
      <c r="D1190">
        <v>1</v>
      </c>
      <c r="E1190">
        <v>1189</v>
      </c>
      <c r="F1190">
        <v>1</v>
      </c>
      <c r="G1190">
        <v>62320</v>
      </c>
      <c r="H1190">
        <v>13</v>
      </c>
      <c r="I1190">
        <v>8</v>
      </c>
      <c r="J1190">
        <v>1</v>
      </c>
      <c r="K1190">
        <v>8</v>
      </c>
      <c r="L1190">
        <v>3</v>
      </c>
      <c r="M1190">
        <v>8</v>
      </c>
      <c r="N1190">
        <v>1</v>
      </c>
      <c r="O1190">
        <v>7</v>
      </c>
      <c r="P1190" t="s">
        <v>24</v>
      </c>
      <c r="Q1190" t="s">
        <v>25</v>
      </c>
      <c r="R1190" t="s">
        <v>41</v>
      </c>
      <c r="S1190" t="s">
        <v>29</v>
      </c>
      <c r="T1190" t="s">
        <v>43</v>
      </c>
      <c r="U1190" t="s">
        <v>27</v>
      </c>
      <c r="V1190" t="s">
        <v>23</v>
      </c>
      <c r="W1190" t="s">
        <v>30</v>
      </c>
    </row>
    <row r="1191" spans="1:23" x14ac:dyDescent="0.3">
      <c r="A1191">
        <v>36</v>
      </c>
      <c r="B1191">
        <v>1</v>
      </c>
      <c r="C1191">
        <v>1</v>
      </c>
      <c r="D1191">
        <v>1</v>
      </c>
      <c r="E1191">
        <v>1190</v>
      </c>
      <c r="F1191">
        <v>1</v>
      </c>
      <c r="G1191">
        <v>132470</v>
      </c>
      <c r="H1191">
        <v>14</v>
      </c>
      <c r="I1191">
        <v>8</v>
      </c>
      <c r="J1191">
        <v>0</v>
      </c>
      <c r="K1191">
        <v>15</v>
      </c>
      <c r="L1191">
        <v>3</v>
      </c>
      <c r="M1191">
        <v>15</v>
      </c>
      <c r="N1191">
        <v>11</v>
      </c>
      <c r="O1191">
        <v>11</v>
      </c>
      <c r="P1191" t="s">
        <v>39</v>
      </c>
      <c r="Q1191" t="s">
        <v>25</v>
      </c>
      <c r="R1191" t="s">
        <v>41</v>
      </c>
      <c r="S1191" t="s">
        <v>44</v>
      </c>
      <c r="T1191" t="s">
        <v>40</v>
      </c>
      <c r="U1191" t="s">
        <v>27</v>
      </c>
      <c r="V1191" t="s">
        <v>23</v>
      </c>
      <c r="W1191" t="s">
        <v>30</v>
      </c>
    </row>
    <row r="1192" spans="1:23" x14ac:dyDescent="0.3">
      <c r="A1192">
        <v>41</v>
      </c>
      <c r="B1192">
        <v>1</v>
      </c>
      <c r="C1192">
        <v>5</v>
      </c>
      <c r="D1192">
        <v>1</v>
      </c>
      <c r="E1192">
        <v>1191</v>
      </c>
      <c r="F1192">
        <v>1</v>
      </c>
      <c r="G1192">
        <v>40810</v>
      </c>
      <c r="H1192">
        <v>13</v>
      </c>
      <c r="I1192">
        <v>8</v>
      </c>
      <c r="J1192">
        <v>0</v>
      </c>
      <c r="K1192">
        <v>14</v>
      </c>
      <c r="L1192">
        <v>3</v>
      </c>
      <c r="M1192">
        <v>5</v>
      </c>
      <c r="N1192">
        <v>0</v>
      </c>
      <c r="O1192">
        <v>4</v>
      </c>
      <c r="P1192" t="s">
        <v>24</v>
      </c>
      <c r="Q1192" t="s">
        <v>33</v>
      </c>
      <c r="R1192" t="s">
        <v>41</v>
      </c>
      <c r="S1192" t="s">
        <v>44</v>
      </c>
      <c r="T1192" t="s">
        <v>28</v>
      </c>
      <c r="U1192" t="s">
        <v>37</v>
      </c>
      <c r="V1192" t="s">
        <v>23</v>
      </c>
      <c r="W1192" t="s">
        <v>30</v>
      </c>
    </row>
    <row r="1193" spans="1:23" x14ac:dyDescent="0.3">
      <c r="A1193">
        <v>32</v>
      </c>
      <c r="B1193">
        <v>9</v>
      </c>
      <c r="C1193">
        <v>4</v>
      </c>
      <c r="D1193">
        <v>1</v>
      </c>
      <c r="E1193">
        <v>1192</v>
      </c>
      <c r="F1193">
        <v>2</v>
      </c>
      <c r="G1193">
        <v>57690</v>
      </c>
      <c r="H1193">
        <v>11</v>
      </c>
      <c r="I1193">
        <v>8</v>
      </c>
      <c r="J1193">
        <v>0</v>
      </c>
      <c r="K1193">
        <v>4</v>
      </c>
      <c r="L1193">
        <v>3</v>
      </c>
      <c r="M1193">
        <v>4</v>
      </c>
      <c r="N1193">
        <v>1</v>
      </c>
      <c r="O1193">
        <v>2</v>
      </c>
      <c r="P1193" t="s">
        <v>24</v>
      </c>
      <c r="Q1193" t="s">
        <v>25</v>
      </c>
      <c r="R1193" t="s">
        <v>26</v>
      </c>
      <c r="S1193" t="s">
        <v>35</v>
      </c>
      <c r="T1193" t="s">
        <v>34</v>
      </c>
      <c r="U1193" t="s">
        <v>27</v>
      </c>
      <c r="V1193" t="s">
        <v>23</v>
      </c>
      <c r="W1193" t="s">
        <v>30</v>
      </c>
    </row>
    <row r="1194" spans="1:23" x14ac:dyDescent="0.3">
      <c r="A1194">
        <v>35</v>
      </c>
      <c r="B1194">
        <v>16</v>
      </c>
      <c r="C1194">
        <v>3</v>
      </c>
      <c r="D1194">
        <v>1</v>
      </c>
      <c r="E1194">
        <v>1193</v>
      </c>
      <c r="F1194">
        <v>2</v>
      </c>
      <c r="G1194">
        <v>23940</v>
      </c>
      <c r="H1194">
        <v>16</v>
      </c>
      <c r="I1194">
        <v>8</v>
      </c>
      <c r="J1194">
        <v>1</v>
      </c>
      <c r="K1194">
        <v>9</v>
      </c>
      <c r="L1194">
        <v>3</v>
      </c>
      <c r="M1194">
        <v>9</v>
      </c>
      <c r="N1194">
        <v>1</v>
      </c>
      <c r="O1194">
        <v>7</v>
      </c>
      <c r="P1194" t="s">
        <v>24</v>
      </c>
      <c r="Q1194" t="s">
        <v>33</v>
      </c>
      <c r="R1194" t="s">
        <v>41</v>
      </c>
      <c r="S1194" t="s">
        <v>35</v>
      </c>
      <c r="T1194" t="s">
        <v>28</v>
      </c>
      <c r="U1194" t="s">
        <v>27</v>
      </c>
      <c r="V1194" t="s">
        <v>23</v>
      </c>
      <c r="W1194" t="s">
        <v>30</v>
      </c>
    </row>
    <row r="1195" spans="1:23" x14ac:dyDescent="0.3">
      <c r="A1195">
        <v>38</v>
      </c>
      <c r="B1195">
        <v>23</v>
      </c>
      <c r="C1195">
        <v>3</v>
      </c>
      <c r="D1195">
        <v>1</v>
      </c>
      <c r="E1195">
        <v>1194</v>
      </c>
      <c r="F1195">
        <v>3</v>
      </c>
      <c r="G1195">
        <v>39040</v>
      </c>
      <c r="H1195">
        <v>22</v>
      </c>
      <c r="I1195">
        <v>8</v>
      </c>
      <c r="J1195">
        <v>0</v>
      </c>
      <c r="K1195">
        <v>10</v>
      </c>
      <c r="L1195">
        <v>3</v>
      </c>
      <c r="M1195">
        <v>10</v>
      </c>
      <c r="N1195">
        <v>1</v>
      </c>
      <c r="O1195">
        <v>9</v>
      </c>
      <c r="P1195" t="s">
        <v>24</v>
      </c>
      <c r="Q1195" t="s">
        <v>33</v>
      </c>
      <c r="R1195" t="s">
        <v>41</v>
      </c>
      <c r="S1195" t="s">
        <v>29</v>
      </c>
      <c r="T1195" t="s">
        <v>46</v>
      </c>
      <c r="U1195" t="s">
        <v>37</v>
      </c>
      <c r="V1195" t="s">
        <v>23</v>
      </c>
      <c r="W1195" t="s">
        <v>30</v>
      </c>
    </row>
    <row r="1196" spans="1:23" x14ac:dyDescent="0.3">
      <c r="A1196">
        <v>50</v>
      </c>
      <c r="B1196">
        <v>4</v>
      </c>
      <c r="C1196">
        <v>2</v>
      </c>
      <c r="D1196">
        <v>1</v>
      </c>
      <c r="E1196">
        <v>1195</v>
      </c>
      <c r="F1196">
        <v>2</v>
      </c>
      <c r="G1196">
        <v>167990</v>
      </c>
      <c r="H1196">
        <v>14</v>
      </c>
      <c r="I1196">
        <v>8</v>
      </c>
      <c r="J1196">
        <v>1</v>
      </c>
      <c r="K1196">
        <v>12</v>
      </c>
      <c r="L1196">
        <v>2</v>
      </c>
      <c r="M1196">
        <v>6</v>
      </c>
      <c r="N1196">
        <v>0</v>
      </c>
      <c r="O1196">
        <v>1</v>
      </c>
      <c r="P1196" t="s">
        <v>32</v>
      </c>
      <c r="Q1196" t="s">
        <v>25</v>
      </c>
      <c r="R1196" t="s">
        <v>26</v>
      </c>
      <c r="S1196" t="s">
        <v>44</v>
      </c>
      <c r="T1196" t="s">
        <v>43</v>
      </c>
      <c r="U1196" t="s">
        <v>27</v>
      </c>
      <c r="V1196" t="s">
        <v>31</v>
      </c>
      <c r="W1196" t="s">
        <v>30</v>
      </c>
    </row>
    <row r="1197" spans="1:23" x14ac:dyDescent="0.3">
      <c r="A1197">
        <v>36</v>
      </c>
      <c r="B1197">
        <v>22</v>
      </c>
      <c r="C1197">
        <v>4</v>
      </c>
      <c r="D1197">
        <v>1</v>
      </c>
      <c r="E1197">
        <v>1196</v>
      </c>
      <c r="F1197">
        <v>1</v>
      </c>
      <c r="G1197">
        <v>29500</v>
      </c>
      <c r="H1197">
        <v>14</v>
      </c>
      <c r="I1197">
        <v>8</v>
      </c>
      <c r="J1197">
        <v>0</v>
      </c>
      <c r="K1197">
        <v>8</v>
      </c>
      <c r="L1197">
        <v>1</v>
      </c>
      <c r="M1197">
        <v>6</v>
      </c>
      <c r="N1197">
        <v>0</v>
      </c>
      <c r="O1197">
        <v>0</v>
      </c>
      <c r="P1197" t="s">
        <v>24</v>
      </c>
      <c r="Q1197" t="s">
        <v>33</v>
      </c>
      <c r="R1197" t="s">
        <v>26</v>
      </c>
      <c r="S1197" t="s">
        <v>29</v>
      </c>
      <c r="T1197" t="s">
        <v>28</v>
      </c>
      <c r="U1197" t="s">
        <v>37</v>
      </c>
      <c r="V1197" t="s">
        <v>23</v>
      </c>
      <c r="W1197" t="s">
        <v>30</v>
      </c>
    </row>
    <row r="1198" spans="1:23" x14ac:dyDescent="0.3">
      <c r="A1198">
        <v>45</v>
      </c>
      <c r="B1198">
        <v>24</v>
      </c>
      <c r="C1198">
        <v>3</v>
      </c>
      <c r="D1198">
        <v>1</v>
      </c>
      <c r="E1198">
        <v>1197</v>
      </c>
      <c r="F1198">
        <v>1</v>
      </c>
      <c r="G1198">
        <v>36290</v>
      </c>
      <c r="H1198">
        <v>16</v>
      </c>
      <c r="I1198">
        <v>8</v>
      </c>
      <c r="J1198">
        <v>1</v>
      </c>
      <c r="K1198">
        <v>8</v>
      </c>
      <c r="L1198">
        <v>2</v>
      </c>
      <c r="M1198">
        <v>5</v>
      </c>
      <c r="N1198">
        <v>0</v>
      </c>
      <c r="O1198">
        <v>1</v>
      </c>
      <c r="P1198" t="s">
        <v>24</v>
      </c>
      <c r="Q1198" t="s">
        <v>25</v>
      </c>
      <c r="R1198" t="s">
        <v>26</v>
      </c>
      <c r="S1198" t="s">
        <v>35</v>
      </c>
      <c r="T1198" t="s">
        <v>43</v>
      </c>
      <c r="U1198" t="s">
        <v>37</v>
      </c>
      <c r="V1198" t="s">
        <v>23</v>
      </c>
      <c r="W1198" t="s">
        <v>30</v>
      </c>
    </row>
    <row r="1199" spans="1:23" x14ac:dyDescent="0.3">
      <c r="A1199">
        <v>40</v>
      </c>
      <c r="B1199">
        <v>10</v>
      </c>
      <c r="C1199">
        <v>4</v>
      </c>
      <c r="D1199">
        <v>1</v>
      </c>
      <c r="E1199">
        <v>1198</v>
      </c>
      <c r="F1199">
        <v>1</v>
      </c>
      <c r="G1199">
        <v>93620</v>
      </c>
      <c r="H1199">
        <v>11</v>
      </c>
      <c r="I1199">
        <v>8</v>
      </c>
      <c r="J1199">
        <v>1</v>
      </c>
      <c r="K1199">
        <v>8</v>
      </c>
      <c r="L1199">
        <v>6</v>
      </c>
      <c r="M1199">
        <v>2</v>
      </c>
      <c r="N1199">
        <v>2</v>
      </c>
      <c r="O1199">
        <v>2</v>
      </c>
      <c r="P1199" t="s">
        <v>24</v>
      </c>
      <c r="Q1199" t="s">
        <v>25</v>
      </c>
      <c r="R1199" t="s">
        <v>26</v>
      </c>
      <c r="S1199" t="s">
        <v>35</v>
      </c>
      <c r="T1199" t="s">
        <v>34</v>
      </c>
      <c r="U1199" t="s">
        <v>37</v>
      </c>
      <c r="V1199" t="s">
        <v>23</v>
      </c>
      <c r="W1199" t="s">
        <v>30</v>
      </c>
    </row>
    <row r="1200" spans="1:23" x14ac:dyDescent="0.3">
      <c r="A1200">
        <v>35</v>
      </c>
      <c r="B1200">
        <v>7</v>
      </c>
      <c r="C1200">
        <v>2</v>
      </c>
      <c r="D1200">
        <v>1</v>
      </c>
      <c r="E1200">
        <v>1199</v>
      </c>
      <c r="F1200">
        <v>2</v>
      </c>
      <c r="G1200">
        <v>32290</v>
      </c>
      <c r="H1200">
        <v>25</v>
      </c>
      <c r="I1200">
        <v>8</v>
      </c>
      <c r="J1200">
        <v>0</v>
      </c>
      <c r="K1200">
        <v>10</v>
      </c>
      <c r="L1200">
        <v>2</v>
      </c>
      <c r="M1200">
        <v>10</v>
      </c>
      <c r="N1200">
        <v>0</v>
      </c>
      <c r="O1200">
        <v>2</v>
      </c>
      <c r="P1200" t="s">
        <v>32</v>
      </c>
      <c r="Q1200" t="s">
        <v>25</v>
      </c>
      <c r="R1200" t="s">
        <v>26</v>
      </c>
      <c r="S1200" t="s">
        <v>29</v>
      </c>
      <c r="T1200" t="s">
        <v>45</v>
      </c>
      <c r="U1200" t="s">
        <v>37</v>
      </c>
      <c r="V1200" t="s">
        <v>23</v>
      </c>
      <c r="W1200" t="s">
        <v>30</v>
      </c>
    </row>
    <row r="1201" spans="1:23" x14ac:dyDescent="0.3">
      <c r="A1201">
        <v>40</v>
      </c>
      <c r="B1201">
        <v>17</v>
      </c>
      <c r="C1201">
        <v>4</v>
      </c>
      <c r="D1201">
        <v>1</v>
      </c>
      <c r="E1201">
        <v>1200</v>
      </c>
      <c r="F1201">
        <v>1</v>
      </c>
      <c r="G1201">
        <v>35780</v>
      </c>
      <c r="H1201">
        <v>14</v>
      </c>
      <c r="I1201">
        <v>8</v>
      </c>
      <c r="J1201">
        <v>1</v>
      </c>
      <c r="K1201">
        <v>20</v>
      </c>
      <c r="L1201">
        <v>2</v>
      </c>
      <c r="M1201">
        <v>5</v>
      </c>
      <c r="N1201">
        <v>0</v>
      </c>
      <c r="O1201">
        <v>2</v>
      </c>
      <c r="P1201" t="s">
        <v>24</v>
      </c>
      <c r="Q1201" t="s">
        <v>33</v>
      </c>
      <c r="R1201" t="s">
        <v>26</v>
      </c>
      <c r="S1201" t="s">
        <v>29</v>
      </c>
      <c r="T1201" t="s">
        <v>47</v>
      </c>
      <c r="U1201" t="s">
        <v>37</v>
      </c>
      <c r="V1201" t="s">
        <v>23</v>
      </c>
      <c r="W1201" t="s">
        <v>30</v>
      </c>
    </row>
    <row r="1202" spans="1:23" x14ac:dyDescent="0.3">
      <c r="A1202">
        <v>35</v>
      </c>
      <c r="B1202">
        <v>14</v>
      </c>
      <c r="C1202">
        <v>1</v>
      </c>
      <c r="D1202">
        <v>1</v>
      </c>
      <c r="E1202">
        <v>1201</v>
      </c>
      <c r="F1202">
        <v>2</v>
      </c>
      <c r="G1202">
        <v>79880</v>
      </c>
      <c r="H1202">
        <v>18</v>
      </c>
      <c r="I1202">
        <v>8</v>
      </c>
      <c r="J1202">
        <v>0</v>
      </c>
      <c r="K1202">
        <v>4</v>
      </c>
      <c r="L1202">
        <v>3</v>
      </c>
      <c r="M1202">
        <v>4</v>
      </c>
      <c r="N1202">
        <v>1</v>
      </c>
      <c r="O1202">
        <v>1</v>
      </c>
      <c r="P1202" t="s">
        <v>24</v>
      </c>
      <c r="Q1202" t="s">
        <v>40</v>
      </c>
      <c r="R1202" t="s">
        <v>26</v>
      </c>
      <c r="S1202" t="s">
        <v>29</v>
      </c>
      <c r="T1202" t="s">
        <v>34</v>
      </c>
      <c r="U1202" t="s">
        <v>37</v>
      </c>
      <c r="V1202" t="s">
        <v>23</v>
      </c>
      <c r="W1202" t="s">
        <v>30</v>
      </c>
    </row>
    <row r="1203" spans="1:23" x14ac:dyDescent="0.3">
      <c r="A1203">
        <v>29</v>
      </c>
      <c r="B1203">
        <v>1</v>
      </c>
      <c r="C1203">
        <v>3</v>
      </c>
      <c r="D1203">
        <v>1</v>
      </c>
      <c r="E1203">
        <v>1202</v>
      </c>
      <c r="F1203">
        <v>3</v>
      </c>
      <c r="G1203">
        <v>42840</v>
      </c>
      <c r="H1203">
        <v>11</v>
      </c>
      <c r="I1203">
        <v>8</v>
      </c>
      <c r="J1203">
        <v>0</v>
      </c>
      <c r="K1203">
        <v>10</v>
      </c>
      <c r="L1203">
        <v>5</v>
      </c>
      <c r="M1203">
        <v>4</v>
      </c>
      <c r="N1203">
        <v>0</v>
      </c>
      <c r="O1203">
        <v>3</v>
      </c>
      <c r="P1203" t="s">
        <v>24</v>
      </c>
      <c r="Q1203" t="s">
        <v>33</v>
      </c>
      <c r="R1203" t="s">
        <v>41</v>
      </c>
      <c r="S1203" t="s">
        <v>29</v>
      </c>
      <c r="T1203" t="s">
        <v>38</v>
      </c>
      <c r="U1203" t="s">
        <v>37</v>
      </c>
      <c r="V1203" t="s">
        <v>23</v>
      </c>
      <c r="W1203" t="s">
        <v>30</v>
      </c>
    </row>
    <row r="1204" spans="1:23" x14ac:dyDescent="0.3">
      <c r="A1204">
        <v>29</v>
      </c>
      <c r="B1204">
        <v>5</v>
      </c>
      <c r="C1204">
        <v>3</v>
      </c>
      <c r="D1204">
        <v>1</v>
      </c>
      <c r="E1204">
        <v>1203</v>
      </c>
      <c r="F1204">
        <v>2</v>
      </c>
      <c r="G1204">
        <v>75530</v>
      </c>
      <c r="H1204">
        <v>19</v>
      </c>
      <c r="I1204">
        <v>8</v>
      </c>
      <c r="J1204">
        <v>0</v>
      </c>
      <c r="K1204">
        <v>5</v>
      </c>
      <c r="L1204">
        <v>3</v>
      </c>
      <c r="M1204">
        <v>5</v>
      </c>
      <c r="N1204">
        <v>0</v>
      </c>
      <c r="O1204">
        <v>4</v>
      </c>
      <c r="P1204" t="s">
        <v>24</v>
      </c>
      <c r="Q1204" t="s">
        <v>33</v>
      </c>
      <c r="R1204" t="s">
        <v>41</v>
      </c>
      <c r="S1204" t="s">
        <v>35</v>
      </c>
      <c r="T1204" t="s">
        <v>46</v>
      </c>
      <c r="U1204" t="s">
        <v>37</v>
      </c>
      <c r="V1204" t="s">
        <v>23</v>
      </c>
      <c r="W1204" t="s">
        <v>30</v>
      </c>
    </row>
    <row r="1205" spans="1:23" x14ac:dyDescent="0.3">
      <c r="A1205">
        <v>50</v>
      </c>
      <c r="B1205">
        <v>17</v>
      </c>
      <c r="C1205">
        <v>3</v>
      </c>
      <c r="D1205">
        <v>1</v>
      </c>
      <c r="E1205">
        <v>1204</v>
      </c>
      <c r="F1205">
        <v>1</v>
      </c>
      <c r="G1205">
        <v>173280</v>
      </c>
      <c r="H1205">
        <v>15</v>
      </c>
      <c r="I1205">
        <v>8</v>
      </c>
      <c r="J1205">
        <v>2</v>
      </c>
      <c r="K1205">
        <v>20</v>
      </c>
      <c r="L1205">
        <v>1</v>
      </c>
      <c r="M1205">
        <v>3</v>
      </c>
      <c r="N1205">
        <v>2</v>
      </c>
      <c r="O1205">
        <v>0</v>
      </c>
      <c r="P1205" t="s">
        <v>24</v>
      </c>
      <c r="Q1205" t="s">
        <v>33</v>
      </c>
      <c r="R1205" t="s">
        <v>41</v>
      </c>
      <c r="S1205" t="s">
        <v>44</v>
      </c>
      <c r="T1205" t="s">
        <v>34</v>
      </c>
      <c r="U1205" t="s">
        <v>37</v>
      </c>
      <c r="V1205" t="s">
        <v>31</v>
      </c>
      <c r="W1205" t="s">
        <v>30</v>
      </c>
    </row>
    <row r="1206" spans="1:23" x14ac:dyDescent="0.3">
      <c r="A1206">
        <v>39</v>
      </c>
      <c r="B1206">
        <v>25</v>
      </c>
      <c r="C1206">
        <v>3</v>
      </c>
      <c r="D1206">
        <v>1</v>
      </c>
      <c r="E1206">
        <v>1205</v>
      </c>
      <c r="F1206">
        <v>2</v>
      </c>
      <c r="G1206">
        <v>197010</v>
      </c>
      <c r="H1206">
        <v>11</v>
      </c>
      <c r="I1206">
        <v>8</v>
      </c>
      <c r="J1206">
        <v>0</v>
      </c>
      <c r="K1206">
        <v>21</v>
      </c>
      <c r="L1206">
        <v>3</v>
      </c>
      <c r="M1206">
        <v>20</v>
      </c>
      <c r="N1206">
        <v>9</v>
      </c>
      <c r="O1206">
        <v>6</v>
      </c>
      <c r="P1206" t="s">
        <v>24</v>
      </c>
      <c r="Q1206" t="s">
        <v>25</v>
      </c>
      <c r="R1206" t="s">
        <v>41</v>
      </c>
      <c r="S1206" t="s">
        <v>29</v>
      </c>
      <c r="T1206" t="s">
        <v>38</v>
      </c>
      <c r="U1206" t="s">
        <v>37</v>
      </c>
      <c r="V1206" t="s">
        <v>23</v>
      </c>
      <c r="W1206" t="s">
        <v>30</v>
      </c>
    </row>
    <row r="1207" spans="1:23" x14ac:dyDescent="0.3">
      <c r="A1207">
        <v>31</v>
      </c>
      <c r="B1207">
        <v>8</v>
      </c>
      <c r="C1207">
        <v>4</v>
      </c>
      <c r="D1207">
        <v>1</v>
      </c>
      <c r="E1207">
        <v>1206</v>
      </c>
      <c r="F1207">
        <v>4</v>
      </c>
      <c r="G1207">
        <v>147320</v>
      </c>
      <c r="H1207">
        <v>12</v>
      </c>
      <c r="I1207">
        <v>8</v>
      </c>
      <c r="J1207">
        <v>0</v>
      </c>
      <c r="K1207">
        <v>10</v>
      </c>
      <c r="L1207">
        <v>3</v>
      </c>
      <c r="M1207">
        <v>9</v>
      </c>
      <c r="N1207">
        <v>1</v>
      </c>
      <c r="O1207">
        <v>7</v>
      </c>
      <c r="P1207" t="s">
        <v>39</v>
      </c>
      <c r="Q1207" t="s">
        <v>33</v>
      </c>
      <c r="R1207" t="s">
        <v>26</v>
      </c>
      <c r="S1207" t="s">
        <v>35</v>
      </c>
      <c r="T1207" t="s">
        <v>38</v>
      </c>
      <c r="U1207" t="s">
        <v>27</v>
      </c>
      <c r="V1207" t="s">
        <v>23</v>
      </c>
      <c r="W1207" t="s">
        <v>30</v>
      </c>
    </row>
    <row r="1208" spans="1:23" x14ac:dyDescent="0.3">
      <c r="A1208">
        <v>26</v>
      </c>
      <c r="B1208">
        <v>11</v>
      </c>
      <c r="C1208">
        <v>4</v>
      </c>
      <c r="D1208">
        <v>1</v>
      </c>
      <c r="E1208">
        <v>1207</v>
      </c>
      <c r="F1208">
        <v>2</v>
      </c>
      <c r="G1208">
        <v>92780</v>
      </c>
      <c r="H1208">
        <v>20</v>
      </c>
      <c r="I1208">
        <v>8</v>
      </c>
      <c r="J1208">
        <v>0</v>
      </c>
      <c r="K1208">
        <v>5</v>
      </c>
      <c r="L1208">
        <v>3</v>
      </c>
      <c r="M1208">
        <v>4</v>
      </c>
      <c r="N1208">
        <v>0</v>
      </c>
      <c r="O1208">
        <v>0</v>
      </c>
      <c r="P1208" t="s">
        <v>24</v>
      </c>
      <c r="Q1208" t="s">
        <v>33</v>
      </c>
      <c r="R1208" t="s">
        <v>41</v>
      </c>
      <c r="S1208" t="s">
        <v>35</v>
      </c>
      <c r="T1208" t="s">
        <v>47</v>
      </c>
      <c r="U1208" t="s">
        <v>37</v>
      </c>
      <c r="V1208" t="s">
        <v>23</v>
      </c>
      <c r="W1208" t="s">
        <v>30</v>
      </c>
    </row>
    <row r="1209" spans="1:23" x14ac:dyDescent="0.3">
      <c r="A1209">
        <v>36</v>
      </c>
      <c r="B1209">
        <v>5</v>
      </c>
      <c r="C1209">
        <v>1</v>
      </c>
      <c r="D1209">
        <v>1</v>
      </c>
      <c r="E1209">
        <v>1208</v>
      </c>
      <c r="F1209">
        <v>1</v>
      </c>
      <c r="G1209">
        <v>13590</v>
      </c>
      <c r="H1209">
        <v>12</v>
      </c>
      <c r="I1209">
        <v>8</v>
      </c>
      <c r="J1209">
        <v>0</v>
      </c>
      <c r="K1209">
        <v>17</v>
      </c>
      <c r="L1209">
        <v>2</v>
      </c>
      <c r="M1209">
        <v>5</v>
      </c>
      <c r="N1209">
        <v>0</v>
      </c>
      <c r="O1209">
        <v>3</v>
      </c>
      <c r="P1209" t="s">
        <v>32</v>
      </c>
      <c r="Q1209" t="s">
        <v>33</v>
      </c>
      <c r="R1209" t="s">
        <v>49</v>
      </c>
      <c r="S1209" t="s">
        <v>29</v>
      </c>
      <c r="T1209" t="s">
        <v>38</v>
      </c>
      <c r="U1209" t="s">
        <v>37</v>
      </c>
      <c r="V1209" t="s">
        <v>23</v>
      </c>
      <c r="W1209" t="s">
        <v>30</v>
      </c>
    </row>
    <row r="1210" spans="1:23" x14ac:dyDescent="0.3">
      <c r="A1210">
        <v>39</v>
      </c>
      <c r="B1210">
        <v>2</v>
      </c>
      <c r="C1210">
        <v>1</v>
      </c>
      <c r="D1210">
        <v>1</v>
      </c>
      <c r="E1210">
        <v>1209</v>
      </c>
      <c r="F1210">
        <v>1</v>
      </c>
      <c r="G1210">
        <v>47790</v>
      </c>
      <c r="H1210">
        <v>14</v>
      </c>
      <c r="I1210">
        <v>8</v>
      </c>
      <c r="J1210">
        <v>2</v>
      </c>
      <c r="K1210">
        <v>9</v>
      </c>
      <c r="L1210">
        <v>3</v>
      </c>
      <c r="M1210">
        <v>7</v>
      </c>
      <c r="N1210">
        <v>1</v>
      </c>
      <c r="O1210">
        <v>7</v>
      </c>
      <c r="P1210" t="s">
        <v>24</v>
      </c>
      <c r="Q1210" t="s">
        <v>33</v>
      </c>
      <c r="R1210" t="s">
        <v>41</v>
      </c>
      <c r="S1210" t="s">
        <v>29</v>
      </c>
      <c r="T1210" t="s">
        <v>34</v>
      </c>
      <c r="U1210" t="s">
        <v>27</v>
      </c>
      <c r="V1210" t="s">
        <v>23</v>
      </c>
      <c r="W1210" t="s">
        <v>30</v>
      </c>
    </row>
    <row r="1211" spans="1:23" x14ac:dyDescent="0.3">
      <c r="A1211">
        <v>27</v>
      </c>
      <c r="B1211">
        <v>8</v>
      </c>
      <c r="C1211">
        <v>2</v>
      </c>
      <c r="D1211">
        <v>1</v>
      </c>
      <c r="E1211">
        <v>1210</v>
      </c>
      <c r="F1211">
        <v>1</v>
      </c>
      <c r="G1211">
        <v>164220</v>
      </c>
      <c r="H1211">
        <v>20</v>
      </c>
      <c r="I1211">
        <v>8</v>
      </c>
      <c r="J1211">
        <v>1</v>
      </c>
      <c r="K1211">
        <v>6</v>
      </c>
      <c r="L1211">
        <v>3</v>
      </c>
      <c r="M1211">
        <v>6</v>
      </c>
      <c r="N1211">
        <v>0</v>
      </c>
      <c r="O1211">
        <v>3</v>
      </c>
      <c r="P1211" t="s">
        <v>24</v>
      </c>
      <c r="Q1211" t="s">
        <v>33</v>
      </c>
      <c r="R1211" t="s">
        <v>41</v>
      </c>
      <c r="S1211" t="s">
        <v>29</v>
      </c>
      <c r="T1211" t="s">
        <v>43</v>
      </c>
      <c r="U1211" t="s">
        <v>37</v>
      </c>
      <c r="V1211" t="s">
        <v>23</v>
      </c>
      <c r="W1211" t="s">
        <v>30</v>
      </c>
    </row>
    <row r="1212" spans="1:23" x14ac:dyDescent="0.3">
      <c r="A1212">
        <v>49</v>
      </c>
      <c r="B1212">
        <v>6</v>
      </c>
      <c r="C1212">
        <v>1</v>
      </c>
      <c r="D1212">
        <v>1</v>
      </c>
      <c r="E1212">
        <v>1211</v>
      </c>
      <c r="F1212">
        <v>3</v>
      </c>
      <c r="G1212">
        <v>29960</v>
      </c>
      <c r="H1212">
        <v>18</v>
      </c>
      <c r="I1212">
        <v>8</v>
      </c>
      <c r="J1212">
        <v>1</v>
      </c>
      <c r="K1212">
        <v>17</v>
      </c>
      <c r="L1212">
        <v>2</v>
      </c>
      <c r="M1212">
        <v>9</v>
      </c>
      <c r="N1212">
        <v>0</v>
      </c>
      <c r="O1212">
        <v>8</v>
      </c>
      <c r="P1212" t="s">
        <v>32</v>
      </c>
      <c r="Q1212" t="s">
        <v>33</v>
      </c>
      <c r="R1212" t="s">
        <v>41</v>
      </c>
      <c r="S1212" t="s">
        <v>29</v>
      </c>
      <c r="T1212" t="s">
        <v>28</v>
      </c>
      <c r="U1212" t="s">
        <v>37</v>
      </c>
      <c r="V1212" t="s">
        <v>23</v>
      </c>
      <c r="W1212" t="s">
        <v>30</v>
      </c>
    </row>
    <row r="1213" spans="1:23" x14ac:dyDescent="0.3">
      <c r="A1213">
        <v>34</v>
      </c>
      <c r="B1213">
        <v>4</v>
      </c>
      <c r="C1213">
        <v>3</v>
      </c>
      <c r="D1213">
        <v>1</v>
      </c>
      <c r="E1213">
        <v>1212</v>
      </c>
      <c r="F1213">
        <v>1</v>
      </c>
      <c r="G1213">
        <v>12610</v>
      </c>
      <c r="H1213">
        <v>14</v>
      </c>
      <c r="I1213">
        <v>8</v>
      </c>
      <c r="J1213">
        <v>1</v>
      </c>
      <c r="K1213">
        <v>6</v>
      </c>
      <c r="L1213">
        <v>6</v>
      </c>
      <c r="M1213">
        <v>4</v>
      </c>
      <c r="N1213">
        <v>1</v>
      </c>
      <c r="O1213">
        <v>2</v>
      </c>
      <c r="P1213" t="s">
        <v>24</v>
      </c>
      <c r="Q1213" t="s">
        <v>25</v>
      </c>
      <c r="R1213" t="s">
        <v>41</v>
      </c>
      <c r="S1213" t="s">
        <v>29</v>
      </c>
      <c r="T1213" t="s">
        <v>38</v>
      </c>
      <c r="U1213" t="s">
        <v>27</v>
      </c>
      <c r="V1213" t="s">
        <v>23</v>
      </c>
      <c r="W1213" t="s">
        <v>30</v>
      </c>
    </row>
    <row r="1214" spans="1:23" x14ac:dyDescent="0.3">
      <c r="A1214">
        <v>41</v>
      </c>
      <c r="B1214">
        <v>7</v>
      </c>
      <c r="C1214">
        <v>2</v>
      </c>
      <c r="D1214">
        <v>1</v>
      </c>
      <c r="E1214">
        <v>1213</v>
      </c>
      <c r="F1214">
        <v>1</v>
      </c>
      <c r="G1214">
        <v>20990</v>
      </c>
      <c r="H1214">
        <v>12</v>
      </c>
      <c r="I1214">
        <v>8</v>
      </c>
      <c r="J1214">
        <v>1</v>
      </c>
      <c r="K1214">
        <v>8</v>
      </c>
      <c r="L1214">
        <v>2</v>
      </c>
      <c r="M1214">
        <v>6</v>
      </c>
      <c r="N1214">
        <v>0</v>
      </c>
      <c r="O1214">
        <v>5</v>
      </c>
      <c r="P1214" t="s">
        <v>24</v>
      </c>
      <c r="Q1214" t="s">
        <v>33</v>
      </c>
      <c r="R1214" t="s">
        <v>26</v>
      </c>
      <c r="S1214" t="s">
        <v>35</v>
      </c>
      <c r="T1214" t="s">
        <v>34</v>
      </c>
      <c r="U1214" t="s">
        <v>27</v>
      </c>
      <c r="V1214" t="s">
        <v>31</v>
      </c>
      <c r="W1214" t="s">
        <v>30</v>
      </c>
    </row>
    <row r="1215" spans="1:23" x14ac:dyDescent="0.3">
      <c r="A1215">
        <v>49</v>
      </c>
      <c r="B1215">
        <v>1</v>
      </c>
      <c r="C1215">
        <v>4</v>
      </c>
      <c r="D1215">
        <v>1</v>
      </c>
      <c r="E1215">
        <v>1214</v>
      </c>
      <c r="F1215">
        <v>2</v>
      </c>
      <c r="G1215">
        <v>58100</v>
      </c>
      <c r="H1215">
        <v>21</v>
      </c>
      <c r="I1215">
        <v>8</v>
      </c>
      <c r="J1215">
        <v>1</v>
      </c>
      <c r="K1215">
        <v>10</v>
      </c>
      <c r="L1215">
        <v>2</v>
      </c>
      <c r="M1215">
        <v>10</v>
      </c>
      <c r="N1215">
        <v>1</v>
      </c>
      <c r="O1215">
        <v>7</v>
      </c>
      <c r="P1215" t="s">
        <v>32</v>
      </c>
      <c r="Q1215" t="s">
        <v>25</v>
      </c>
      <c r="R1215" t="s">
        <v>26</v>
      </c>
      <c r="S1215" t="s">
        <v>29</v>
      </c>
      <c r="T1215" t="s">
        <v>45</v>
      </c>
      <c r="U1215" t="s">
        <v>27</v>
      </c>
      <c r="V1215" t="s">
        <v>23</v>
      </c>
      <c r="W1215" t="s">
        <v>30</v>
      </c>
    </row>
    <row r="1216" spans="1:23" x14ac:dyDescent="0.3">
      <c r="A1216">
        <v>37</v>
      </c>
      <c r="B1216">
        <v>2</v>
      </c>
      <c r="C1216">
        <v>3</v>
      </c>
      <c r="D1216">
        <v>1</v>
      </c>
      <c r="E1216">
        <v>1215</v>
      </c>
      <c r="F1216">
        <v>1</v>
      </c>
      <c r="G1216">
        <v>56470</v>
      </c>
      <c r="H1216">
        <v>19</v>
      </c>
      <c r="I1216">
        <v>8</v>
      </c>
      <c r="J1216">
        <v>0</v>
      </c>
      <c r="K1216">
        <v>7</v>
      </c>
      <c r="L1216">
        <v>2</v>
      </c>
      <c r="M1216">
        <v>0</v>
      </c>
      <c r="N1216">
        <v>0</v>
      </c>
      <c r="O1216">
        <v>0</v>
      </c>
      <c r="P1216" t="s">
        <v>24</v>
      </c>
      <c r="Q1216" t="s">
        <v>33</v>
      </c>
      <c r="R1216" t="s">
        <v>26</v>
      </c>
      <c r="S1216" t="s">
        <v>35</v>
      </c>
      <c r="T1216" t="s">
        <v>38</v>
      </c>
      <c r="U1216" t="s">
        <v>37</v>
      </c>
      <c r="V1216" t="s">
        <v>31</v>
      </c>
      <c r="W1216" t="s">
        <v>30</v>
      </c>
    </row>
    <row r="1217" spans="1:23" x14ac:dyDescent="0.3">
      <c r="A1217">
        <v>33</v>
      </c>
      <c r="B1217">
        <v>10</v>
      </c>
      <c r="C1217">
        <v>2</v>
      </c>
      <c r="D1217">
        <v>1</v>
      </c>
      <c r="E1217">
        <v>1216</v>
      </c>
      <c r="F1217">
        <v>2</v>
      </c>
      <c r="G1217">
        <v>34200</v>
      </c>
      <c r="H1217">
        <v>14</v>
      </c>
      <c r="I1217">
        <v>8</v>
      </c>
      <c r="J1217">
        <v>0</v>
      </c>
      <c r="K1217">
        <v>8</v>
      </c>
      <c r="L1217">
        <v>3</v>
      </c>
      <c r="M1217">
        <v>8</v>
      </c>
      <c r="N1217">
        <v>3</v>
      </c>
      <c r="O1217">
        <v>0</v>
      </c>
      <c r="P1217" t="s">
        <v>32</v>
      </c>
      <c r="Q1217" t="s">
        <v>33</v>
      </c>
      <c r="R1217" t="s">
        <v>41</v>
      </c>
      <c r="S1217" t="s">
        <v>29</v>
      </c>
      <c r="T1217" t="s">
        <v>34</v>
      </c>
      <c r="U1217" t="s">
        <v>37</v>
      </c>
      <c r="V1217" t="s">
        <v>23</v>
      </c>
      <c r="W1217" t="s">
        <v>30</v>
      </c>
    </row>
    <row r="1218" spans="1:23" x14ac:dyDescent="0.3">
      <c r="A1218">
        <v>27</v>
      </c>
      <c r="B1218">
        <v>5</v>
      </c>
      <c r="C1218">
        <v>4</v>
      </c>
      <c r="D1218">
        <v>1</v>
      </c>
      <c r="E1218">
        <v>1217</v>
      </c>
      <c r="F1218">
        <v>4</v>
      </c>
      <c r="G1218">
        <v>44000</v>
      </c>
      <c r="H1218">
        <v>17</v>
      </c>
      <c r="I1218">
        <v>8</v>
      </c>
      <c r="J1218">
        <v>1</v>
      </c>
      <c r="K1218">
        <v>6</v>
      </c>
      <c r="L1218">
        <v>3</v>
      </c>
      <c r="M1218">
        <v>2</v>
      </c>
      <c r="N1218">
        <v>2</v>
      </c>
      <c r="O1218">
        <v>2</v>
      </c>
      <c r="P1218" t="s">
        <v>24</v>
      </c>
      <c r="Q1218" t="s">
        <v>25</v>
      </c>
      <c r="R1218" t="s">
        <v>41</v>
      </c>
      <c r="S1218" t="s">
        <v>29</v>
      </c>
      <c r="T1218" t="s">
        <v>45</v>
      </c>
      <c r="U1218" t="s">
        <v>27</v>
      </c>
      <c r="V1218" t="s">
        <v>23</v>
      </c>
      <c r="W1218" t="s">
        <v>30</v>
      </c>
    </row>
    <row r="1219" spans="1:23" x14ac:dyDescent="0.3">
      <c r="A1219">
        <v>32</v>
      </c>
      <c r="B1219">
        <v>9</v>
      </c>
      <c r="C1219">
        <v>2</v>
      </c>
      <c r="D1219">
        <v>1</v>
      </c>
      <c r="E1219">
        <v>1218</v>
      </c>
      <c r="F1219">
        <v>2</v>
      </c>
      <c r="G1219">
        <v>35000</v>
      </c>
      <c r="H1219">
        <v>16</v>
      </c>
      <c r="I1219">
        <v>8</v>
      </c>
      <c r="J1219">
        <v>1</v>
      </c>
      <c r="K1219">
        <v>8</v>
      </c>
      <c r="L1219">
        <v>2</v>
      </c>
      <c r="M1219">
        <v>7</v>
      </c>
      <c r="N1219">
        <v>3</v>
      </c>
      <c r="O1219">
        <v>6</v>
      </c>
      <c r="P1219" t="s">
        <v>32</v>
      </c>
      <c r="Q1219" t="s">
        <v>33</v>
      </c>
      <c r="R1219" t="s">
        <v>41</v>
      </c>
      <c r="S1219" t="s">
        <v>35</v>
      </c>
      <c r="T1219" t="s">
        <v>34</v>
      </c>
      <c r="U1219" t="s">
        <v>27</v>
      </c>
      <c r="V1219" t="s">
        <v>23</v>
      </c>
      <c r="W1219" t="s">
        <v>30</v>
      </c>
    </row>
    <row r="1220" spans="1:23" x14ac:dyDescent="0.3">
      <c r="A1220">
        <v>59</v>
      </c>
      <c r="B1220">
        <v>2</v>
      </c>
      <c r="C1220">
        <v>2</v>
      </c>
      <c r="D1220">
        <v>1</v>
      </c>
      <c r="E1220">
        <v>1219</v>
      </c>
      <c r="F1220">
        <v>5</v>
      </c>
      <c r="G1220">
        <v>20660</v>
      </c>
      <c r="H1220">
        <v>12</v>
      </c>
      <c r="I1220">
        <v>8</v>
      </c>
      <c r="J1220">
        <v>1</v>
      </c>
      <c r="K1220">
        <v>12</v>
      </c>
      <c r="L1220">
        <v>3</v>
      </c>
      <c r="M1220">
        <v>1</v>
      </c>
      <c r="N1220">
        <v>0</v>
      </c>
      <c r="O1220">
        <v>0</v>
      </c>
      <c r="P1220" t="s">
        <v>24</v>
      </c>
      <c r="Q1220" t="s">
        <v>25</v>
      </c>
      <c r="R1220" t="s">
        <v>48</v>
      </c>
      <c r="S1220" t="s">
        <v>29</v>
      </c>
      <c r="T1220" t="s">
        <v>46</v>
      </c>
      <c r="U1220" t="s">
        <v>27</v>
      </c>
      <c r="V1220" t="s">
        <v>23</v>
      </c>
      <c r="W1220" t="s">
        <v>30</v>
      </c>
    </row>
    <row r="1221" spans="1:23" x14ac:dyDescent="0.3">
      <c r="A1221">
        <v>30</v>
      </c>
      <c r="B1221">
        <v>11</v>
      </c>
      <c r="C1221">
        <v>4</v>
      </c>
      <c r="D1221">
        <v>1</v>
      </c>
      <c r="E1221">
        <v>1220</v>
      </c>
      <c r="F1221">
        <v>2</v>
      </c>
      <c r="G1221">
        <v>171690</v>
      </c>
      <c r="H1221">
        <v>17</v>
      </c>
      <c r="I1221">
        <v>8</v>
      </c>
      <c r="J1221">
        <v>2</v>
      </c>
      <c r="K1221">
        <v>1</v>
      </c>
      <c r="L1221">
        <v>2</v>
      </c>
      <c r="M1221">
        <v>1</v>
      </c>
      <c r="N1221">
        <v>0</v>
      </c>
      <c r="O1221">
        <v>0</v>
      </c>
      <c r="P1221" t="s">
        <v>24</v>
      </c>
      <c r="Q1221" t="s">
        <v>33</v>
      </c>
      <c r="R1221" t="s">
        <v>41</v>
      </c>
      <c r="S1221" t="s">
        <v>44</v>
      </c>
      <c r="T1221" t="s">
        <v>43</v>
      </c>
      <c r="U1221" t="s">
        <v>37</v>
      </c>
      <c r="V1221" t="s">
        <v>23</v>
      </c>
      <c r="W1221" t="s">
        <v>30</v>
      </c>
    </row>
    <row r="1222" spans="1:23" x14ac:dyDescent="0.3">
      <c r="A1222">
        <v>38</v>
      </c>
      <c r="B1222">
        <v>18</v>
      </c>
      <c r="C1222">
        <v>4</v>
      </c>
      <c r="D1222">
        <v>1</v>
      </c>
      <c r="E1222">
        <v>1221</v>
      </c>
      <c r="F1222">
        <v>2</v>
      </c>
      <c r="G1222">
        <v>41620</v>
      </c>
      <c r="H1222">
        <v>15</v>
      </c>
      <c r="I1222">
        <v>8</v>
      </c>
      <c r="J1222">
        <v>1</v>
      </c>
      <c r="K1222">
        <v>10</v>
      </c>
      <c r="L1222">
        <v>1</v>
      </c>
      <c r="M1222">
        <v>9</v>
      </c>
      <c r="N1222">
        <v>1</v>
      </c>
      <c r="O1222">
        <v>8</v>
      </c>
      <c r="P1222" t="s">
        <v>32</v>
      </c>
      <c r="Q1222" t="s">
        <v>25</v>
      </c>
      <c r="R1222" t="s">
        <v>26</v>
      </c>
      <c r="S1222" t="s">
        <v>35</v>
      </c>
      <c r="T1222" t="s">
        <v>28</v>
      </c>
      <c r="U1222" t="s">
        <v>37</v>
      </c>
      <c r="V1222" t="s">
        <v>23</v>
      </c>
      <c r="W1222" t="s">
        <v>30</v>
      </c>
    </row>
    <row r="1223" spans="1:23" x14ac:dyDescent="0.3">
      <c r="A1223">
        <v>36</v>
      </c>
      <c r="B1223">
        <v>7</v>
      </c>
      <c r="C1223">
        <v>3</v>
      </c>
      <c r="D1223">
        <v>1</v>
      </c>
      <c r="E1223">
        <v>1222</v>
      </c>
      <c r="F1223">
        <v>1</v>
      </c>
      <c r="G1223">
        <v>92040</v>
      </c>
      <c r="H1223">
        <v>23</v>
      </c>
      <c r="I1223">
        <v>8</v>
      </c>
      <c r="J1223">
        <v>1</v>
      </c>
      <c r="K1223">
        <v>17</v>
      </c>
      <c r="L1223">
        <v>2</v>
      </c>
      <c r="M1223">
        <v>7</v>
      </c>
      <c r="N1223">
        <v>7</v>
      </c>
      <c r="O1223">
        <v>7</v>
      </c>
      <c r="P1223" t="s">
        <v>24</v>
      </c>
      <c r="Q1223" t="s">
        <v>33</v>
      </c>
      <c r="R1223" t="s">
        <v>26</v>
      </c>
      <c r="S1223" t="s">
        <v>29</v>
      </c>
      <c r="T1223" t="s">
        <v>38</v>
      </c>
      <c r="U1223" t="s">
        <v>37</v>
      </c>
      <c r="V1223" t="s">
        <v>23</v>
      </c>
      <c r="W1223" t="s">
        <v>30</v>
      </c>
    </row>
    <row r="1224" spans="1:23" x14ac:dyDescent="0.3">
      <c r="A1224">
        <v>35</v>
      </c>
      <c r="B1224">
        <v>3</v>
      </c>
      <c r="C1224">
        <v>4</v>
      </c>
      <c r="D1224">
        <v>1</v>
      </c>
      <c r="E1224">
        <v>1223</v>
      </c>
      <c r="F1224">
        <v>2</v>
      </c>
      <c r="G1224">
        <v>32940</v>
      </c>
      <c r="H1224">
        <v>11</v>
      </c>
      <c r="I1224">
        <v>8</v>
      </c>
      <c r="J1224">
        <v>0</v>
      </c>
      <c r="K1224">
        <v>6</v>
      </c>
      <c r="L1224">
        <v>2</v>
      </c>
      <c r="M1224">
        <v>5</v>
      </c>
      <c r="N1224">
        <v>0</v>
      </c>
      <c r="O1224">
        <v>3</v>
      </c>
      <c r="P1224" t="s">
        <v>24</v>
      </c>
      <c r="Q1224" t="s">
        <v>40</v>
      </c>
      <c r="R1224" t="s">
        <v>40</v>
      </c>
      <c r="S1224" t="s">
        <v>29</v>
      </c>
      <c r="T1224" t="s">
        <v>47</v>
      </c>
      <c r="U1224" t="s">
        <v>37</v>
      </c>
      <c r="V1224" t="s">
        <v>23</v>
      </c>
      <c r="W1224" t="s">
        <v>30</v>
      </c>
    </row>
    <row r="1225" spans="1:23" x14ac:dyDescent="0.3">
      <c r="A1225">
        <v>29</v>
      </c>
      <c r="B1225">
        <v>29</v>
      </c>
      <c r="C1225">
        <v>4</v>
      </c>
      <c r="D1225">
        <v>1</v>
      </c>
      <c r="E1225">
        <v>1224</v>
      </c>
      <c r="F1225">
        <v>2</v>
      </c>
      <c r="G1225">
        <v>21270</v>
      </c>
      <c r="H1225">
        <v>11</v>
      </c>
      <c r="I1225">
        <v>8</v>
      </c>
      <c r="J1225">
        <v>1</v>
      </c>
      <c r="K1225">
        <v>10</v>
      </c>
      <c r="L1225">
        <v>3</v>
      </c>
      <c r="M1225">
        <v>9</v>
      </c>
      <c r="N1225">
        <v>0</v>
      </c>
      <c r="O1225">
        <v>8</v>
      </c>
      <c r="P1225" t="s">
        <v>24</v>
      </c>
      <c r="Q1225" t="s">
        <v>25</v>
      </c>
      <c r="R1225" t="s">
        <v>26</v>
      </c>
      <c r="S1225" t="s">
        <v>35</v>
      </c>
      <c r="T1225" t="s">
        <v>43</v>
      </c>
      <c r="U1225" t="s">
        <v>37</v>
      </c>
      <c r="V1225" t="s">
        <v>23</v>
      </c>
      <c r="W1225" t="s">
        <v>30</v>
      </c>
    </row>
    <row r="1226" spans="1:23" x14ac:dyDescent="0.3">
      <c r="A1226">
        <v>31</v>
      </c>
      <c r="B1226">
        <v>2</v>
      </c>
      <c r="C1226">
        <v>2</v>
      </c>
      <c r="D1226">
        <v>1</v>
      </c>
      <c r="E1226">
        <v>1225</v>
      </c>
      <c r="F1226">
        <v>2</v>
      </c>
      <c r="G1226">
        <v>39750</v>
      </c>
      <c r="H1226">
        <v>15</v>
      </c>
      <c r="I1226">
        <v>8</v>
      </c>
      <c r="J1226">
        <v>1</v>
      </c>
      <c r="K1226">
        <v>5</v>
      </c>
      <c r="L1226">
        <v>3</v>
      </c>
      <c r="M1226">
        <v>5</v>
      </c>
      <c r="N1226">
        <v>4</v>
      </c>
      <c r="O1226">
        <v>3</v>
      </c>
      <c r="P1226" t="s">
        <v>24</v>
      </c>
      <c r="Q1226" t="s">
        <v>33</v>
      </c>
      <c r="R1226" t="s">
        <v>41</v>
      </c>
      <c r="S1226" t="s">
        <v>44</v>
      </c>
      <c r="T1226" t="s">
        <v>43</v>
      </c>
      <c r="U1226" t="s">
        <v>37</v>
      </c>
      <c r="V1226" t="s">
        <v>23</v>
      </c>
      <c r="W1226" t="s">
        <v>30</v>
      </c>
    </row>
    <row r="1227" spans="1:23" x14ac:dyDescent="0.3">
      <c r="A1227">
        <v>34</v>
      </c>
      <c r="B1227">
        <v>28</v>
      </c>
      <c r="C1227">
        <v>3</v>
      </c>
      <c r="D1227">
        <v>1</v>
      </c>
      <c r="E1227">
        <v>1226</v>
      </c>
      <c r="F1227">
        <v>1</v>
      </c>
      <c r="G1227">
        <v>107930</v>
      </c>
      <c r="H1227">
        <v>11</v>
      </c>
      <c r="I1227">
        <v>8</v>
      </c>
      <c r="J1227">
        <v>3</v>
      </c>
      <c r="K1227">
        <v>3</v>
      </c>
      <c r="L1227">
        <v>1</v>
      </c>
      <c r="M1227">
        <v>2</v>
      </c>
      <c r="N1227">
        <v>1</v>
      </c>
      <c r="O1227">
        <v>2</v>
      </c>
      <c r="P1227" t="s">
        <v>24</v>
      </c>
      <c r="Q1227" t="s">
        <v>33</v>
      </c>
      <c r="R1227" t="s">
        <v>49</v>
      </c>
      <c r="S1227" t="s">
        <v>44</v>
      </c>
      <c r="T1227" t="s">
        <v>43</v>
      </c>
      <c r="U1227" t="s">
        <v>37</v>
      </c>
      <c r="V1227" t="s">
        <v>23</v>
      </c>
      <c r="W1227" t="s">
        <v>30</v>
      </c>
    </row>
    <row r="1228" spans="1:23" x14ac:dyDescent="0.3">
      <c r="A1228">
        <v>28</v>
      </c>
      <c r="B1228">
        <v>1</v>
      </c>
      <c r="C1228">
        <v>4</v>
      </c>
      <c r="D1228">
        <v>1</v>
      </c>
      <c r="E1228">
        <v>1227</v>
      </c>
      <c r="F1228">
        <v>5</v>
      </c>
      <c r="G1228">
        <v>100960</v>
      </c>
      <c r="H1228">
        <v>13</v>
      </c>
      <c r="I1228">
        <v>8</v>
      </c>
      <c r="J1228">
        <v>0</v>
      </c>
      <c r="K1228">
        <v>6</v>
      </c>
      <c r="L1228">
        <v>2</v>
      </c>
      <c r="M1228">
        <v>4</v>
      </c>
      <c r="N1228">
        <v>0</v>
      </c>
      <c r="O1228">
        <v>3</v>
      </c>
      <c r="P1228" t="s">
        <v>24</v>
      </c>
      <c r="Q1228" t="s">
        <v>33</v>
      </c>
      <c r="R1228" t="s">
        <v>26</v>
      </c>
      <c r="S1228" t="s">
        <v>35</v>
      </c>
      <c r="T1228" t="s">
        <v>42</v>
      </c>
      <c r="U1228" t="s">
        <v>37</v>
      </c>
      <c r="V1228" t="s">
        <v>31</v>
      </c>
      <c r="W1228" t="s">
        <v>30</v>
      </c>
    </row>
    <row r="1229" spans="1:23" x14ac:dyDescent="0.3">
      <c r="A1229">
        <v>29</v>
      </c>
      <c r="B1229">
        <v>16</v>
      </c>
      <c r="C1229">
        <v>2</v>
      </c>
      <c r="D1229">
        <v>1</v>
      </c>
      <c r="E1229">
        <v>1228</v>
      </c>
      <c r="F1229">
        <v>4</v>
      </c>
      <c r="G1229">
        <v>36460</v>
      </c>
      <c r="H1229">
        <v>14</v>
      </c>
      <c r="I1229">
        <v>8</v>
      </c>
      <c r="J1229">
        <v>0</v>
      </c>
      <c r="K1229">
        <v>10</v>
      </c>
      <c r="L1229">
        <v>3</v>
      </c>
      <c r="M1229">
        <v>10</v>
      </c>
      <c r="N1229">
        <v>8</v>
      </c>
      <c r="O1229">
        <v>8</v>
      </c>
      <c r="P1229" t="s">
        <v>24</v>
      </c>
      <c r="Q1229" t="s">
        <v>33</v>
      </c>
      <c r="R1229" t="s">
        <v>26</v>
      </c>
      <c r="S1229" t="s">
        <v>44</v>
      </c>
      <c r="T1229" t="s">
        <v>43</v>
      </c>
      <c r="U1229" t="s">
        <v>27</v>
      </c>
      <c r="V1229" t="s">
        <v>23</v>
      </c>
      <c r="W1229" t="s">
        <v>30</v>
      </c>
    </row>
    <row r="1230" spans="1:23" x14ac:dyDescent="0.3">
      <c r="A1230">
        <v>32</v>
      </c>
      <c r="B1230">
        <v>22</v>
      </c>
      <c r="C1230">
        <v>3</v>
      </c>
      <c r="D1230">
        <v>1</v>
      </c>
      <c r="E1230">
        <v>1229</v>
      </c>
      <c r="F1230">
        <v>2</v>
      </c>
      <c r="G1230">
        <v>74460</v>
      </c>
      <c r="H1230">
        <v>19</v>
      </c>
      <c r="I1230">
        <v>8</v>
      </c>
      <c r="J1230">
        <v>0</v>
      </c>
      <c r="K1230">
        <v>7</v>
      </c>
      <c r="L1230">
        <v>3</v>
      </c>
      <c r="M1230">
        <v>6</v>
      </c>
      <c r="N1230">
        <v>0</v>
      </c>
      <c r="O1230">
        <v>5</v>
      </c>
      <c r="P1230" t="s">
        <v>24</v>
      </c>
      <c r="Q1230" t="s">
        <v>40</v>
      </c>
      <c r="R1230" t="s">
        <v>40</v>
      </c>
      <c r="S1230" t="s">
        <v>44</v>
      </c>
      <c r="T1230" t="s">
        <v>42</v>
      </c>
      <c r="U1230" t="s">
        <v>27</v>
      </c>
      <c r="V1230" t="s">
        <v>23</v>
      </c>
      <c r="W1230" t="s">
        <v>30</v>
      </c>
    </row>
    <row r="1231" spans="1:23" x14ac:dyDescent="0.3">
      <c r="A1231">
        <v>22</v>
      </c>
      <c r="B1231">
        <v>8</v>
      </c>
      <c r="C1231">
        <v>3</v>
      </c>
      <c r="D1231">
        <v>1</v>
      </c>
      <c r="E1231">
        <v>1230</v>
      </c>
      <c r="F1231">
        <v>3</v>
      </c>
      <c r="G1231">
        <v>108510</v>
      </c>
      <c r="H1231">
        <v>16</v>
      </c>
      <c r="I1231">
        <v>8</v>
      </c>
      <c r="J1231">
        <v>1</v>
      </c>
      <c r="K1231">
        <v>1</v>
      </c>
      <c r="L1231">
        <v>2</v>
      </c>
      <c r="M1231">
        <v>1</v>
      </c>
      <c r="N1231">
        <v>0</v>
      </c>
      <c r="O1231">
        <v>0</v>
      </c>
      <c r="P1231" t="s">
        <v>39</v>
      </c>
      <c r="Q1231" t="s">
        <v>33</v>
      </c>
      <c r="R1231" t="s">
        <v>26</v>
      </c>
      <c r="S1231" t="s">
        <v>44</v>
      </c>
      <c r="T1231" t="s">
        <v>38</v>
      </c>
      <c r="U1231" t="s">
        <v>27</v>
      </c>
      <c r="V1231" t="s">
        <v>23</v>
      </c>
      <c r="W1231" t="s">
        <v>30</v>
      </c>
    </row>
    <row r="1232" spans="1:23" x14ac:dyDescent="0.3">
      <c r="A1232">
        <v>53</v>
      </c>
      <c r="B1232">
        <v>11</v>
      </c>
      <c r="C1232">
        <v>3</v>
      </c>
      <c r="D1232">
        <v>1</v>
      </c>
      <c r="E1232">
        <v>1231</v>
      </c>
      <c r="F1232">
        <v>2</v>
      </c>
      <c r="G1232">
        <v>21090</v>
      </c>
      <c r="H1232">
        <v>13</v>
      </c>
      <c r="I1232">
        <v>8</v>
      </c>
      <c r="J1232">
        <v>0</v>
      </c>
      <c r="K1232">
        <v>31</v>
      </c>
      <c r="L1232">
        <v>3</v>
      </c>
      <c r="M1232">
        <v>25</v>
      </c>
      <c r="N1232">
        <v>3</v>
      </c>
      <c r="O1232">
        <v>7</v>
      </c>
      <c r="P1232" t="s">
        <v>24</v>
      </c>
      <c r="Q1232" t="s">
        <v>33</v>
      </c>
      <c r="R1232" t="s">
        <v>41</v>
      </c>
      <c r="S1232" t="s">
        <v>29</v>
      </c>
      <c r="T1232" t="s">
        <v>47</v>
      </c>
      <c r="U1232" t="s">
        <v>37</v>
      </c>
      <c r="V1232" t="s">
        <v>23</v>
      </c>
      <c r="W1232" t="s">
        <v>30</v>
      </c>
    </row>
    <row r="1233" spans="1:23" x14ac:dyDescent="0.3">
      <c r="A1233">
        <v>38</v>
      </c>
      <c r="B1233">
        <v>29</v>
      </c>
      <c r="C1233">
        <v>3</v>
      </c>
      <c r="D1233">
        <v>1</v>
      </c>
      <c r="E1233">
        <v>1232</v>
      </c>
      <c r="F1233">
        <v>1</v>
      </c>
      <c r="G1233">
        <v>37220</v>
      </c>
      <c r="H1233">
        <v>14</v>
      </c>
      <c r="I1233">
        <v>8</v>
      </c>
      <c r="J1233">
        <v>0</v>
      </c>
      <c r="K1233">
        <v>6</v>
      </c>
      <c r="L1233">
        <v>0</v>
      </c>
      <c r="M1233">
        <v>3</v>
      </c>
      <c r="N1233">
        <v>1</v>
      </c>
      <c r="O1233">
        <v>2</v>
      </c>
      <c r="P1233" t="s">
        <v>24</v>
      </c>
      <c r="Q1233" t="s">
        <v>33</v>
      </c>
      <c r="R1233" t="s">
        <v>26</v>
      </c>
      <c r="S1233" t="s">
        <v>35</v>
      </c>
      <c r="T1233" t="s">
        <v>45</v>
      </c>
      <c r="U1233" t="s">
        <v>27</v>
      </c>
      <c r="V1233" t="s">
        <v>23</v>
      </c>
      <c r="W1233" t="s">
        <v>30</v>
      </c>
    </row>
    <row r="1234" spans="1:23" x14ac:dyDescent="0.3">
      <c r="A1234">
        <v>24</v>
      </c>
      <c r="B1234">
        <v>1</v>
      </c>
      <c r="C1234">
        <v>5</v>
      </c>
      <c r="D1234">
        <v>1</v>
      </c>
      <c r="E1234">
        <v>1233</v>
      </c>
      <c r="F1234">
        <v>3</v>
      </c>
      <c r="G1234">
        <v>93800</v>
      </c>
      <c r="H1234">
        <v>16</v>
      </c>
      <c r="I1234">
        <v>8</v>
      </c>
      <c r="J1234">
        <v>0</v>
      </c>
      <c r="K1234">
        <v>5</v>
      </c>
      <c r="L1234">
        <v>2</v>
      </c>
      <c r="M1234">
        <v>4</v>
      </c>
      <c r="N1234">
        <v>1</v>
      </c>
      <c r="O1234">
        <v>3</v>
      </c>
      <c r="P1234" t="s">
        <v>39</v>
      </c>
      <c r="Q1234" t="s">
        <v>33</v>
      </c>
      <c r="R1234" t="s">
        <v>26</v>
      </c>
      <c r="S1234" t="s">
        <v>44</v>
      </c>
      <c r="T1234" t="s">
        <v>34</v>
      </c>
      <c r="U1234" t="s">
        <v>37</v>
      </c>
      <c r="V1234" t="s">
        <v>23</v>
      </c>
      <c r="W1234" t="s">
        <v>30</v>
      </c>
    </row>
    <row r="1235" spans="1:23" x14ac:dyDescent="0.3">
      <c r="A1235">
        <v>36</v>
      </c>
      <c r="B1235">
        <v>1</v>
      </c>
      <c r="C1235">
        <v>3</v>
      </c>
      <c r="D1235">
        <v>1</v>
      </c>
      <c r="E1235">
        <v>1234</v>
      </c>
      <c r="F1235">
        <v>1</v>
      </c>
      <c r="G1235">
        <v>54860</v>
      </c>
      <c r="H1235">
        <v>12</v>
      </c>
      <c r="I1235">
        <v>8</v>
      </c>
      <c r="J1235">
        <v>1</v>
      </c>
      <c r="K1235">
        <v>10</v>
      </c>
      <c r="L1235">
        <v>2</v>
      </c>
      <c r="M1235">
        <v>5</v>
      </c>
      <c r="N1235">
        <v>0</v>
      </c>
      <c r="O1235">
        <v>3</v>
      </c>
      <c r="P1235" t="s">
        <v>24</v>
      </c>
      <c r="Q1235" t="s">
        <v>33</v>
      </c>
      <c r="R1235" t="s">
        <v>26</v>
      </c>
      <c r="S1235" t="s">
        <v>35</v>
      </c>
      <c r="T1235" t="s">
        <v>42</v>
      </c>
      <c r="U1235" t="s">
        <v>37</v>
      </c>
      <c r="V1235" t="s">
        <v>31</v>
      </c>
      <c r="W1235" t="s">
        <v>30</v>
      </c>
    </row>
    <row r="1236" spans="1:23" x14ac:dyDescent="0.3">
      <c r="A1236">
        <v>34</v>
      </c>
      <c r="B1236">
        <v>24</v>
      </c>
      <c r="C1236">
        <v>3</v>
      </c>
      <c r="D1236">
        <v>1</v>
      </c>
      <c r="E1236">
        <v>1235</v>
      </c>
      <c r="F1236">
        <v>4</v>
      </c>
      <c r="G1236">
        <v>27420</v>
      </c>
      <c r="H1236">
        <v>11</v>
      </c>
      <c r="I1236">
        <v>8</v>
      </c>
      <c r="J1236">
        <v>1</v>
      </c>
      <c r="K1236">
        <v>13</v>
      </c>
      <c r="L1236">
        <v>2</v>
      </c>
      <c r="M1236">
        <v>12</v>
      </c>
      <c r="N1236">
        <v>2</v>
      </c>
      <c r="O1236">
        <v>11</v>
      </c>
      <c r="P1236" t="s">
        <v>24</v>
      </c>
      <c r="Q1236" t="s">
        <v>25</v>
      </c>
      <c r="R1236" t="s">
        <v>48</v>
      </c>
      <c r="S1236" t="s">
        <v>35</v>
      </c>
      <c r="T1236" t="s">
        <v>34</v>
      </c>
      <c r="U1236" t="s">
        <v>37</v>
      </c>
      <c r="V1236" t="s">
        <v>23</v>
      </c>
      <c r="W1236" t="s">
        <v>30</v>
      </c>
    </row>
    <row r="1237" spans="1:23" x14ac:dyDescent="0.3">
      <c r="A1237">
        <v>21</v>
      </c>
      <c r="B1237">
        <v>2</v>
      </c>
      <c r="C1237">
        <v>3</v>
      </c>
      <c r="D1237">
        <v>1</v>
      </c>
      <c r="E1237">
        <v>1236</v>
      </c>
      <c r="F1237">
        <v>2</v>
      </c>
      <c r="G1237">
        <v>137570</v>
      </c>
      <c r="H1237">
        <v>12</v>
      </c>
      <c r="I1237">
        <v>8</v>
      </c>
      <c r="J1237">
        <v>1</v>
      </c>
      <c r="K1237">
        <v>0</v>
      </c>
      <c r="L1237">
        <v>3</v>
      </c>
      <c r="M1237">
        <v>0</v>
      </c>
      <c r="N1237">
        <v>0</v>
      </c>
      <c r="O1237">
        <v>0</v>
      </c>
      <c r="P1237" t="s">
        <v>24</v>
      </c>
      <c r="Q1237" t="s">
        <v>25</v>
      </c>
      <c r="R1237" t="s">
        <v>26</v>
      </c>
      <c r="S1237" t="s">
        <v>35</v>
      </c>
      <c r="T1237" t="s">
        <v>45</v>
      </c>
      <c r="U1237" t="s">
        <v>37</v>
      </c>
      <c r="V1237" t="s">
        <v>23</v>
      </c>
      <c r="W1237" t="s">
        <v>30</v>
      </c>
    </row>
    <row r="1238" spans="1:23" x14ac:dyDescent="0.3">
      <c r="A1238">
        <v>34</v>
      </c>
      <c r="B1238">
        <v>15</v>
      </c>
      <c r="C1238">
        <v>2</v>
      </c>
      <c r="D1238">
        <v>1</v>
      </c>
      <c r="E1238">
        <v>1237</v>
      </c>
      <c r="F1238">
        <v>2</v>
      </c>
      <c r="G1238">
        <v>84630</v>
      </c>
      <c r="H1238">
        <v>13</v>
      </c>
      <c r="I1238">
        <v>8</v>
      </c>
      <c r="J1238">
        <v>0</v>
      </c>
      <c r="K1238">
        <v>8</v>
      </c>
      <c r="L1238">
        <v>2</v>
      </c>
      <c r="M1238">
        <v>4</v>
      </c>
      <c r="N1238">
        <v>1</v>
      </c>
      <c r="O1238">
        <v>3</v>
      </c>
      <c r="P1238" t="s">
        <v>24</v>
      </c>
      <c r="Q1238" t="s">
        <v>25</v>
      </c>
      <c r="R1238" t="s">
        <v>48</v>
      </c>
      <c r="S1238" t="s">
        <v>35</v>
      </c>
      <c r="T1238" t="s">
        <v>34</v>
      </c>
      <c r="U1238" t="s">
        <v>27</v>
      </c>
      <c r="V1238" t="s">
        <v>31</v>
      </c>
      <c r="W1238" t="s">
        <v>30</v>
      </c>
    </row>
    <row r="1239" spans="1:23" x14ac:dyDescent="0.3">
      <c r="A1239">
        <v>53</v>
      </c>
      <c r="B1239">
        <v>2</v>
      </c>
      <c r="C1239">
        <v>1</v>
      </c>
      <c r="D1239">
        <v>1</v>
      </c>
      <c r="E1239">
        <v>1238</v>
      </c>
      <c r="F1239">
        <v>5</v>
      </c>
      <c r="G1239">
        <v>31620</v>
      </c>
      <c r="H1239">
        <v>15</v>
      </c>
      <c r="I1239">
        <v>8</v>
      </c>
      <c r="J1239">
        <v>0</v>
      </c>
      <c r="K1239">
        <v>26</v>
      </c>
      <c r="L1239">
        <v>4</v>
      </c>
      <c r="M1239">
        <v>14</v>
      </c>
      <c r="N1239">
        <v>4</v>
      </c>
      <c r="O1239">
        <v>8</v>
      </c>
      <c r="P1239" t="s">
        <v>24</v>
      </c>
      <c r="Q1239" t="s">
        <v>25</v>
      </c>
      <c r="R1239" t="s">
        <v>26</v>
      </c>
      <c r="S1239" t="s">
        <v>44</v>
      </c>
      <c r="T1239" t="s">
        <v>40</v>
      </c>
      <c r="U1239" t="s">
        <v>37</v>
      </c>
      <c r="V1239" t="s">
        <v>23</v>
      </c>
      <c r="W1239" t="s">
        <v>30</v>
      </c>
    </row>
    <row r="1240" spans="1:23" x14ac:dyDescent="0.3">
      <c r="A1240">
        <v>32</v>
      </c>
      <c r="B1240">
        <v>10</v>
      </c>
      <c r="C1240">
        <v>3</v>
      </c>
      <c r="D1240">
        <v>1</v>
      </c>
      <c r="E1240">
        <v>1239</v>
      </c>
      <c r="F1240">
        <v>2</v>
      </c>
      <c r="G1240">
        <v>165980</v>
      </c>
      <c r="H1240">
        <v>13</v>
      </c>
      <c r="I1240">
        <v>8</v>
      </c>
      <c r="J1240">
        <v>0</v>
      </c>
      <c r="K1240">
        <v>10</v>
      </c>
      <c r="L1240">
        <v>2</v>
      </c>
      <c r="M1240">
        <v>10</v>
      </c>
      <c r="N1240">
        <v>6</v>
      </c>
      <c r="O1240">
        <v>7</v>
      </c>
      <c r="P1240" t="s">
        <v>32</v>
      </c>
      <c r="Q1240" t="s">
        <v>33</v>
      </c>
      <c r="R1240" t="s">
        <v>41</v>
      </c>
      <c r="S1240" t="s">
        <v>35</v>
      </c>
      <c r="T1240" t="s">
        <v>45</v>
      </c>
      <c r="U1240" t="s">
        <v>27</v>
      </c>
      <c r="V1240" t="s">
        <v>31</v>
      </c>
      <c r="W1240" t="s">
        <v>30</v>
      </c>
    </row>
    <row r="1241" spans="1:23" x14ac:dyDescent="0.3">
      <c r="A1241">
        <v>42</v>
      </c>
      <c r="B1241">
        <v>10</v>
      </c>
      <c r="C1241">
        <v>3</v>
      </c>
      <c r="D1241">
        <v>1</v>
      </c>
      <c r="E1241">
        <v>1240</v>
      </c>
      <c r="F1241">
        <v>2</v>
      </c>
      <c r="G1241">
        <v>66510</v>
      </c>
      <c r="H1241">
        <v>20</v>
      </c>
      <c r="I1241">
        <v>8</v>
      </c>
      <c r="J1241">
        <v>0</v>
      </c>
      <c r="K1241">
        <v>10</v>
      </c>
      <c r="L1241">
        <v>5</v>
      </c>
      <c r="M1241">
        <v>9</v>
      </c>
      <c r="N1241">
        <v>4</v>
      </c>
      <c r="O1241">
        <v>2</v>
      </c>
      <c r="P1241" t="s">
        <v>24</v>
      </c>
      <c r="Q1241" t="s">
        <v>33</v>
      </c>
      <c r="R1241" t="s">
        <v>49</v>
      </c>
      <c r="S1241" t="s">
        <v>29</v>
      </c>
      <c r="T1241" t="s">
        <v>43</v>
      </c>
      <c r="U1241" t="s">
        <v>37</v>
      </c>
      <c r="V1241" t="s">
        <v>23</v>
      </c>
      <c r="W1241" t="s">
        <v>30</v>
      </c>
    </row>
    <row r="1242" spans="1:23" x14ac:dyDescent="0.3">
      <c r="A1242">
        <v>44</v>
      </c>
      <c r="B1242">
        <v>3</v>
      </c>
      <c r="C1242">
        <v>1</v>
      </c>
      <c r="D1242">
        <v>1</v>
      </c>
      <c r="E1242">
        <v>1241</v>
      </c>
      <c r="F1242">
        <v>1</v>
      </c>
      <c r="G1242">
        <v>23450</v>
      </c>
      <c r="H1242">
        <v>15</v>
      </c>
      <c r="I1242">
        <v>8</v>
      </c>
      <c r="J1242">
        <v>2</v>
      </c>
      <c r="K1242">
        <v>24</v>
      </c>
      <c r="L1242">
        <v>0</v>
      </c>
      <c r="M1242">
        <v>22</v>
      </c>
      <c r="N1242">
        <v>5</v>
      </c>
      <c r="O1242">
        <v>17</v>
      </c>
      <c r="P1242" t="s">
        <v>24</v>
      </c>
      <c r="Q1242" t="s">
        <v>33</v>
      </c>
      <c r="R1242" t="s">
        <v>26</v>
      </c>
      <c r="S1242" t="s">
        <v>29</v>
      </c>
      <c r="T1242" t="s">
        <v>45</v>
      </c>
      <c r="U1242" t="s">
        <v>27</v>
      </c>
      <c r="V1242" t="s">
        <v>23</v>
      </c>
      <c r="W1242" t="s">
        <v>30</v>
      </c>
    </row>
    <row r="1243" spans="1:23" x14ac:dyDescent="0.3">
      <c r="A1243">
        <v>46</v>
      </c>
      <c r="B1243">
        <v>2</v>
      </c>
      <c r="C1243">
        <v>3</v>
      </c>
      <c r="D1243">
        <v>1</v>
      </c>
      <c r="E1243">
        <v>1242</v>
      </c>
      <c r="F1243">
        <v>1</v>
      </c>
      <c r="G1243">
        <v>34200</v>
      </c>
      <c r="H1243">
        <v>13</v>
      </c>
      <c r="I1243">
        <v>8</v>
      </c>
      <c r="J1243">
        <v>2</v>
      </c>
      <c r="K1243">
        <v>22</v>
      </c>
      <c r="L1243">
        <v>3</v>
      </c>
      <c r="M1243">
        <v>2</v>
      </c>
      <c r="N1243">
        <v>2</v>
      </c>
      <c r="O1243">
        <v>1</v>
      </c>
      <c r="P1243" t="s">
        <v>24</v>
      </c>
      <c r="Q1243" t="s">
        <v>25</v>
      </c>
      <c r="R1243" t="s">
        <v>26</v>
      </c>
      <c r="S1243" t="s">
        <v>35</v>
      </c>
      <c r="T1243" t="s">
        <v>34</v>
      </c>
      <c r="U1243" t="s">
        <v>27</v>
      </c>
      <c r="V1243" t="s">
        <v>23</v>
      </c>
      <c r="W1243" t="s">
        <v>30</v>
      </c>
    </row>
    <row r="1244" spans="1:23" x14ac:dyDescent="0.3">
      <c r="A1244">
        <v>33</v>
      </c>
      <c r="B1244">
        <v>3</v>
      </c>
      <c r="C1244">
        <v>3</v>
      </c>
      <c r="D1244">
        <v>1</v>
      </c>
      <c r="E1244">
        <v>1243</v>
      </c>
      <c r="F1244">
        <v>1</v>
      </c>
      <c r="G1244">
        <v>43730</v>
      </c>
      <c r="H1244">
        <v>14</v>
      </c>
      <c r="I1244">
        <v>8</v>
      </c>
      <c r="J1244">
        <v>0</v>
      </c>
      <c r="K1244">
        <v>7</v>
      </c>
      <c r="L1244">
        <v>3</v>
      </c>
      <c r="M1244">
        <v>1</v>
      </c>
      <c r="N1244">
        <v>0</v>
      </c>
      <c r="O1244">
        <v>0</v>
      </c>
      <c r="P1244" t="s">
        <v>24</v>
      </c>
      <c r="Q1244" t="s">
        <v>25</v>
      </c>
      <c r="R1244" t="s">
        <v>41</v>
      </c>
      <c r="S1244" t="s">
        <v>35</v>
      </c>
      <c r="T1244" t="s">
        <v>45</v>
      </c>
      <c r="U1244" t="s">
        <v>37</v>
      </c>
      <c r="V1244" t="s">
        <v>23</v>
      </c>
      <c r="W1244" t="s">
        <v>30</v>
      </c>
    </row>
    <row r="1245" spans="1:23" x14ac:dyDescent="0.3">
      <c r="A1245">
        <v>44</v>
      </c>
      <c r="B1245">
        <v>26</v>
      </c>
      <c r="C1245">
        <v>3</v>
      </c>
      <c r="D1245">
        <v>1</v>
      </c>
      <c r="E1245">
        <v>1244</v>
      </c>
      <c r="F1245">
        <v>5</v>
      </c>
      <c r="G1245">
        <v>47590</v>
      </c>
      <c r="H1245">
        <v>21</v>
      </c>
      <c r="I1245">
        <v>8</v>
      </c>
      <c r="J1245">
        <v>0</v>
      </c>
      <c r="K1245">
        <v>9</v>
      </c>
      <c r="L1245">
        <v>2</v>
      </c>
      <c r="M1245">
        <v>4</v>
      </c>
      <c r="N1245">
        <v>1</v>
      </c>
      <c r="O1245">
        <v>3</v>
      </c>
      <c r="P1245" t="s">
        <v>24</v>
      </c>
      <c r="Q1245" t="s">
        <v>40</v>
      </c>
      <c r="R1245" t="s">
        <v>26</v>
      </c>
      <c r="S1245" t="s">
        <v>29</v>
      </c>
      <c r="T1245" t="s">
        <v>28</v>
      </c>
      <c r="U1245" t="s">
        <v>37</v>
      </c>
      <c r="V1245" t="s">
        <v>23</v>
      </c>
      <c r="W1245" t="s">
        <v>30</v>
      </c>
    </row>
    <row r="1246" spans="1:23" x14ac:dyDescent="0.3">
      <c r="A1246">
        <v>30</v>
      </c>
      <c r="B1246">
        <v>1</v>
      </c>
      <c r="C1246">
        <v>4</v>
      </c>
      <c r="D1246">
        <v>1</v>
      </c>
      <c r="E1246">
        <v>1245</v>
      </c>
      <c r="F1246">
        <v>1</v>
      </c>
      <c r="G1246">
        <v>53010</v>
      </c>
      <c r="H1246">
        <v>16</v>
      </c>
      <c r="I1246">
        <v>8</v>
      </c>
      <c r="J1246">
        <v>1</v>
      </c>
      <c r="K1246">
        <v>10</v>
      </c>
      <c r="L1246">
        <v>3</v>
      </c>
      <c r="M1246">
        <v>10</v>
      </c>
      <c r="N1246">
        <v>1</v>
      </c>
      <c r="O1246">
        <v>8</v>
      </c>
      <c r="P1246" t="s">
        <v>24</v>
      </c>
      <c r="Q1246" t="s">
        <v>33</v>
      </c>
      <c r="R1246" t="s">
        <v>49</v>
      </c>
      <c r="S1246" t="s">
        <v>35</v>
      </c>
      <c r="T1246" t="s">
        <v>34</v>
      </c>
      <c r="U1246" t="s">
        <v>27</v>
      </c>
      <c r="V1246" t="s">
        <v>23</v>
      </c>
      <c r="W1246" t="s">
        <v>30</v>
      </c>
    </row>
    <row r="1247" spans="1:23" x14ac:dyDescent="0.3">
      <c r="A1247">
        <v>39</v>
      </c>
      <c r="B1247">
        <v>1</v>
      </c>
      <c r="C1247">
        <v>4</v>
      </c>
      <c r="D1247">
        <v>1</v>
      </c>
      <c r="E1247">
        <v>1246</v>
      </c>
      <c r="F1247">
        <v>1</v>
      </c>
      <c r="G1247">
        <v>36730</v>
      </c>
      <c r="H1247">
        <v>14</v>
      </c>
      <c r="I1247">
        <v>8</v>
      </c>
      <c r="J1247">
        <v>1</v>
      </c>
      <c r="K1247">
        <v>19</v>
      </c>
      <c r="L1247">
        <v>3</v>
      </c>
      <c r="M1247">
        <v>1</v>
      </c>
      <c r="N1247">
        <v>0</v>
      </c>
      <c r="O1247">
        <v>0</v>
      </c>
      <c r="P1247" t="s">
        <v>24</v>
      </c>
      <c r="Q1247" t="s">
        <v>40</v>
      </c>
      <c r="R1247" t="s">
        <v>41</v>
      </c>
      <c r="S1247" t="s">
        <v>29</v>
      </c>
      <c r="T1247" t="s">
        <v>38</v>
      </c>
      <c r="U1247" t="s">
        <v>37</v>
      </c>
      <c r="V1247" t="s">
        <v>31</v>
      </c>
      <c r="W1247" t="s">
        <v>30</v>
      </c>
    </row>
    <row r="1248" spans="1:23" x14ac:dyDescent="0.3">
      <c r="A1248">
        <v>24</v>
      </c>
      <c r="B1248">
        <v>2</v>
      </c>
      <c r="C1248">
        <v>5</v>
      </c>
      <c r="D1248">
        <v>1</v>
      </c>
      <c r="E1248">
        <v>1247</v>
      </c>
      <c r="F1248">
        <v>3</v>
      </c>
      <c r="G1248">
        <v>47680</v>
      </c>
      <c r="H1248">
        <v>11</v>
      </c>
      <c r="I1248">
        <v>8</v>
      </c>
      <c r="J1248">
        <v>1</v>
      </c>
      <c r="K1248">
        <v>6</v>
      </c>
      <c r="L1248">
        <v>2</v>
      </c>
      <c r="M1248">
        <v>2</v>
      </c>
      <c r="N1248">
        <v>2</v>
      </c>
      <c r="O1248">
        <v>0</v>
      </c>
      <c r="P1248" t="s">
        <v>24</v>
      </c>
      <c r="Q1248" t="s">
        <v>40</v>
      </c>
      <c r="R1248" t="s">
        <v>40</v>
      </c>
      <c r="S1248" t="s">
        <v>29</v>
      </c>
      <c r="T1248" t="s">
        <v>38</v>
      </c>
      <c r="U1248" t="s">
        <v>37</v>
      </c>
      <c r="V1248" t="s">
        <v>31</v>
      </c>
      <c r="W1248" t="s">
        <v>30</v>
      </c>
    </row>
    <row r="1249" spans="1:23" x14ac:dyDescent="0.3">
      <c r="A1249">
        <v>43</v>
      </c>
      <c r="B1249">
        <v>9</v>
      </c>
      <c r="C1249">
        <v>5</v>
      </c>
      <c r="D1249">
        <v>1</v>
      </c>
      <c r="E1249">
        <v>1248</v>
      </c>
      <c r="F1249">
        <v>1</v>
      </c>
      <c r="G1249">
        <v>12740</v>
      </c>
      <c r="H1249">
        <v>19</v>
      </c>
      <c r="I1249">
        <v>8</v>
      </c>
      <c r="J1249">
        <v>0</v>
      </c>
      <c r="K1249">
        <v>6</v>
      </c>
      <c r="L1249">
        <v>3</v>
      </c>
      <c r="M1249">
        <v>5</v>
      </c>
      <c r="N1249">
        <v>1</v>
      </c>
      <c r="O1249">
        <v>4</v>
      </c>
      <c r="P1249" t="s">
        <v>24</v>
      </c>
      <c r="Q1249" t="s">
        <v>25</v>
      </c>
      <c r="R1249" t="s">
        <v>49</v>
      </c>
      <c r="S1249" t="s">
        <v>44</v>
      </c>
      <c r="T1249" t="s">
        <v>42</v>
      </c>
      <c r="U1249" t="s">
        <v>27</v>
      </c>
      <c r="V1249" t="s">
        <v>23</v>
      </c>
      <c r="W1249" t="s">
        <v>30</v>
      </c>
    </row>
    <row r="1250" spans="1:23" x14ac:dyDescent="0.3">
      <c r="A1250">
        <v>50</v>
      </c>
      <c r="B1250">
        <v>12</v>
      </c>
      <c r="C1250">
        <v>4</v>
      </c>
      <c r="D1250">
        <v>1</v>
      </c>
      <c r="E1250">
        <v>1249</v>
      </c>
      <c r="F1250">
        <v>1</v>
      </c>
      <c r="G1250">
        <v>49000</v>
      </c>
      <c r="H1250">
        <v>11</v>
      </c>
      <c r="I1250">
        <v>8</v>
      </c>
      <c r="J1250">
        <v>0</v>
      </c>
      <c r="K1250">
        <v>3</v>
      </c>
      <c r="L1250">
        <v>3</v>
      </c>
      <c r="M1250">
        <v>3</v>
      </c>
      <c r="N1250">
        <v>0</v>
      </c>
      <c r="O1250">
        <v>2</v>
      </c>
      <c r="P1250" t="s">
        <v>24</v>
      </c>
      <c r="Q1250" t="s">
        <v>33</v>
      </c>
      <c r="R1250" t="s">
        <v>41</v>
      </c>
      <c r="S1250" t="s">
        <v>29</v>
      </c>
      <c r="T1250" t="s">
        <v>42</v>
      </c>
      <c r="U1250" t="s">
        <v>37</v>
      </c>
      <c r="V1250" t="s">
        <v>31</v>
      </c>
      <c r="W1250" t="s">
        <v>30</v>
      </c>
    </row>
    <row r="1251" spans="1:23" x14ac:dyDescent="0.3">
      <c r="A1251">
        <v>35</v>
      </c>
      <c r="B1251">
        <v>2</v>
      </c>
      <c r="C1251">
        <v>4</v>
      </c>
      <c r="D1251">
        <v>1</v>
      </c>
      <c r="E1251">
        <v>1250</v>
      </c>
      <c r="F1251">
        <v>3</v>
      </c>
      <c r="G1251">
        <v>104660</v>
      </c>
      <c r="H1251">
        <v>13</v>
      </c>
      <c r="I1251">
        <v>8</v>
      </c>
      <c r="J1251">
        <v>0</v>
      </c>
      <c r="K1251">
        <v>2</v>
      </c>
      <c r="L1251">
        <v>1</v>
      </c>
      <c r="M1251">
        <v>2</v>
      </c>
      <c r="N1251">
        <v>2</v>
      </c>
      <c r="O1251">
        <v>2</v>
      </c>
      <c r="P1251" t="s">
        <v>24</v>
      </c>
      <c r="Q1251" t="s">
        <v>25</v>
      </c>
      <c r="R1251" t="s">
        <v>48</v>
      </c>
      <c r="S1251" t="s">
        <v>29</v>
      </c>
      <c r="T1251" t="s">
        <v>45</v>
      </c>
      <c r="U1251" t="s">
        <v>37</v>
      </c>
      <c r="V1251" t="s">
        <v>23</v>
      </c>
      <c r="W1251" t="s">
        <v>30</v>
      </c>
    </row>
    <row r="1252" spans="1:23" x14ac:dyDescent="0.3">
      <c r="A1252">
        <v>36</v>
      </c>
      <c r="B1252">
        <v>25</v>
      </c>
      <c r="C1252">
        <v>1</v>
      </c>
      <c r="D1252">
        <v>1</v>
      </c>
      <c r="E1252">
        <v>1251</v>
      </c>
      <c r="F1252">
        <v>4</v>
      </c>
      <c r="G1252">
        <v>170070</v>
      </c>
      <c r="H1252">
        <v>12</v>
      </c>
      <c r="I1252">
        <v>8</v>
      </c>
      <c r="J1252">
        <v>1</v>
      </c>
      <c r="K1252">
        <v>6</v>
      </c>
      <c r="L1252">
        <v>2</v>
      </c>
      <c r="M1252">
        <v>1</v>
      </c>
      <c r="N1252">
        <v>0</v>
      </c>
      <c r="O1252">
        <v>0</v>
      </c>
      <c r="P1252" t="s">
        <v>24</v>
      </c>
      <c r="Q1252" t="s">
        <v>33</v>
      </c>
      <c r="R1252" t="s">
        <v>26</v>
      </c>
      <c r="S1252" t="s">
        <v>29</v>
      </c>
      <c r="T1252" t="s">
        <v>38</v>
      </c>
      <c r="U1252" t="s">
        <v>27</v>
      </c>
      <c r="V1252" t="s">
        <v>23</v>
      </c>
      <c r="W1252" t="s">
        <v>30</v>
      </c>
    </row>
    <row r="1253" spans="1:23" x14ac:dyDescent="0.3">
      <c r="A1253">
        <v>33</v>
      </c>
      <c r="B1253">
        <v>9</v>
      </c>
      <c r="C1253">
        <v>2</v>
      </c>
      <c r="D1253">
        <v>1</v>
      </c>
      <c r="E1253">
        <v>1252</v>
      </c>
      <c r="F1253">
        <v>4</v>
      </c>
      <c r="G1253">
        <v>29090</v>
      </c>
      <c r="H1253">
        <v>11</v>
      </c>
      <c r="I1253">
        <v>8</v>
      </c>
      <c r="J1253">
        <v>0</v>
      </c>
      <c r="K1253">
        <v>10</v>
      </c>
      <c r="L1253">
        <v>2</v>
      </c>
      <c r="M1253">
        <v>5</v>
      </c>
      <c r="N1253">
        <v>1</v>
      </c>
      <c r="O1253">
        <v>3</v>
      </c>
      <c r="P1253" t="s">
        <v>32</v>
      </c>
      <c r="Q1253" t="s">
        <v>25</v>
      </c>
      <c r="R1253" t="s">
        <v>48</v>
      </c>
      <c r="S1253" t="s">
        <v>29</v>
      </c>
      <c r="T1253" t="s">
        <v>40</v>
      </c>
      <c r="U1253" t="s">
        <v>37</v>
      </c>
      <c r="V1253" t="s">
        <v>23</v>
      </c>
      <c r="W1253" t="s">
        <v>30</v>
      </c>
    </row>
    <row r="1254" spans="1:23" x14ac:dyDescent="0.3">
      <c r="A1254">
        <v>35</v>
      </c>
      <c r="B1254">
        <v>10</v>
      </c>
      <c r="C1254">
        <v>1</v>
      </c>
      <c r="D1254">
        <v>1</v>
      </c>
      <c r="E1254">
        <v>1253</v>
      </c>
      <c r="F1254">
        <v>1</v>
      </c>
      <c r="G1254">
        <v>57650</v>
      </c>
      <c r="H1254">
        <v>14</v>
      </c>
      <c r="I1254">
        <v>8</v>
      </c>
      <c r="J1254">
        <v>1</v>
      </c>
      <c r="K1254">
        <v>1</v>
      </c>
      <c r="L1254">
        <v>2</v>
      </c>
      <c r="M1254">
        <v>1</v>
      </c>
      <c r="N1254">
        <v>0</v>
      </c>
      <c r="O1254">
        <v>0</v>
      </c>
      <c r="P1254" t="s">
        <v>24</v>
      </c>
      <c r="Q1254" t="s">
        <v>33</v>
      </c>
      <c r="R1254" t="s">
        <v>41</v>
      </c>
      <c r="S1254" t="s">
        <v>44</v>
      </c>
      <c r="T1254" t="s">
        <v>34</v>
      </c>
      <c r="U1254" t="s">
        <v>37</v>
      </c>
      <c r="V1254" t="s">
        <v>23</v>
      </c>
      <c r="W1254" t="s">
        <v>30</v>
      </c>
    </row>
    <row r="1255" spans="1:23" x14ac:dyDescent="0.3">
      <c r="A1255">
        <v>27</v>
      </c>
      <c r="B1255">
        <v>8</v>
      </c>
      <c r="C1255">
        <v>2</v>
      </c>
      <c r="D1255">
        <v>1</v>
      </c>
      <c r="E1255">
        <v>1254</v>
      </c>
      <c r="F1255">
        <v>3</v>
      </c>
      <c r="G1255">
        <v>45990</v>
      </c>
      <c r="H1255">
        <v>15</v>
      </c>
      <c r="I1255">
        <v>8</v>
      </c>
      <c r="J1255">
        <v>1</v>
      </c>
      <c r="K1255">
        <v>1</v>
      </c>
      <c r="L1255">
        <v>3</v>
      </c>
      <c r="M1255">
        <v>1</v>
      </c>
      <c r="N1255">
        <v>0</v>
      </c>
      <c r="O1255">
        <v>0</v>
      </c>
      <c r="P1255" t="s">
        <v>24</v>
      </c>
      <c r="Q1255" t="s">
        <v>25</v>
      </c>
      <c r="R1255" t="s">
        <v>48</v>
      </c>
      <c r="S1255" t="s">
        <v>44</v>
      </c>
      <c r="T1255" t="s">
        <v>34</v>
      </c>
      <c r="U1255" t="s">
        <v>27</v>
      </c>
      <c r="V1255" t="s">
        <v>23</v>
      </c>
      <c r="W1255" t="s">
        <v>30</v>
      </c>
    </row>
    <row r="1256" spans="1:23" x14ac:dyDescent="0.3">
      <c r="A1256">
        <v>26</v>
      </c>
      <c r="B1256">
        <v>4</v>
      </c>
      <c r="C1256">
        <v>3</v>
      </c>
      <c r="D1256">
        <v>1</v>
      </c>
      <c r="E1256">
        <v>1255</v>
      </c>
      <c r="F1256">
        <v>2</v>
      </c>
      <c r="G1256">
        <v>24040</v>
      </c>
      <c r="H1256">
        <v>12</v>
      </c>
      <c r="I1256">
        <v>8</v>
      </c>
      <c r="J1256">
        <v>0</v>
      </c>
      <c r="K1256">
        <v>1</v>
      </c>
      <c r="L1256">
        <v>6</v>
      </c>
      <c r="M1256">
        <v>1</v>
      </c>
      <c r="N1256">
        <v>0</v>
      </c>
      <c r="O1256">
        <v>1</v>
      </c>
      <c r="P1256" t="s">
        <v>24</v>
      </c>
      <c r="Q1256" t="s">
        <v>25</v>
      </c>
      <c r="R1256" t="s">
        <v>48</v>
      </c>
      <c r="S1256" t="s">
        <v>35</v>
      </c>
      <c r="T1256" t="s">
        <v>47</v>
      </c>
      <c r="U1256" t="s">
        <v>37</v>
      </c>
      <c r="V1256" t="s">
        <v>31</v>
      </c>
      <c r="W1256" t="s">
        <v>30</v>
      </c>
    </row>
    <row r="1257" spans="1:23" x14ac:dyDescent="0.3">
      <c r="A1257">
        <v>27</v>
      </c>
      <c r="B1257">
        <v>24</v>
      </c>
      <c r="C1257">
        <v>3</v>
      </c>
      <c r="D1257">
        <v>1</v>
      </c>
      <c r="E1257">
        <v>1256</v>
      </c>
      <c r="F1257">
        <v>4</v>
      </c>
      <c r="G1257">
        <v>31720</v>
      </c>
      <c r="H1257">
        <v>20</v>
      </c>
      <c r="I1257">
        <v>8</v>
      </c>
      <c r="J1257">
        <v>1</v>
      </c>
      <c r="K1257">
        <v>9</v>
      </c>
      <c r="L1257">
        <v>1</v>
      </c>
      <c r="M1257">
        <v>9</v>
      </c>
      <c r="N1257">
        <v>1</v>
      </c>
      <c r="O1257">
        <v>7</v>
      </c>
      <c r="P1257" t="s">
        <v>32</v>
      </c>
      <c r="Q1257" t="s">
        <v>25</v>
      </c>
      <c r="R1257" t="s">
        <v>26</v>
      </c>
      <c r="S1257" t="s">
        <v>35</v>
      </c>
      <c r="T1257" t="s">
        <v>28</v>
      </c>
      <c r="U1257" t="s">
        <v>37</v>
      </c>
      <c r="V1257" t="s">
        <v>23</v>
      </c>
      <c r="W1257" t="s">
        <v>30</v>
      </c>
    </row>
    <row r="1258" spans="1:23" x14ac:dyDescent="0.3">
      <c r="A1258">
        <v>30</v>
      </c>
      <c r="B1258">
        <v>1</v>
      </c>
      <c r="C1258">
        <v>4</v>
      </c>
      <c r="D1258">
        <v>1</v>
      </c>
      <c r="E1258">
        <v>1257</v>
      </c>
      <c r="F1258">
        <v>1</v>
      </c>
      <c r="G1258">
        <v>20330</v>
      </c>
      <c r="H1258">
        <v>14</v>
      </c>
      <c r="I1258">
        <v>8</v>
      </c>
      <c r="J1258">
        <v>1</v>
      </c>
      <c r="K1258">
        <v>12</v>
      </c>
      <c r="L1258">
        <v>3</v>
      </c>
      <c r="M1258">
        <v>12</v>
      </c>
      <c r="N1258">
        <v>3</v>
      </c>
      <c r="O1258">
        <v>7</v>
      </c>
      <c r="P1258" t="s">
        <v>32</v>
      </c>
      <c r="Q1258" t="s">
        <v>33</v>
      </c>
      <c r="R1258" t="s">
        <v>41</v>
      </c>
      <c r="S1258" t="s">
        <v>35</v>
      </c>
      <c r="T1258" t="s">
        <v>34</v>
      </c>
      <c r="U1258" t="s">
        <v>37</v>
      </c>
      <c r="V1258" t="s">
        <v>23</v>
      </c>
      <c r="W1258" t="s">
        <v>30</v>
      </c>
    </row>
    <row r="1259" spans="1:23" x14ac:dyDescent="0.3">
      <c r="A1259">
        <v>41</v>
      </c>
      <c r="B1259">
        <v>20</v>
      </c>
      <c r="C1259">
        <v>4</v>
      </c>
      <c r="D1259">
        <v>1</v>
      </c>
      <c r="E1259">
        <v>1258</v>
      </c>
      <c r="F1259">
        <v>2</v>
      </c>
      <c r="G1259">
        <v>102090</v>
      </c>
      <c r="H1259">
        <v>13</v>
      </c>
      <c r="I1259">
        <v>8</v>
      </c>
      <c r="J1259">
        <v>1</v>
      </c>
      <c r="K1259">
        <v>23</v>
      </c>
      <c r="L1259">
        <v>2</v>
      </c>
      <c r="M1259">
        <v>22</v>
      </c>
      <c r="N1259">
        <v>15</v>
      </c>
      <c r="O1259">
        <v>8</v>
      </c>
      <c r="P1259" t="s">
        <v>24</v>
      </c>
      <c r="Q1259" t="s">
        <v>25</v>
      </c>
      <c r="R1259" t="s">
        <v>48</v>
      </c>
      <c r="S1259" t="s">
        <v>29</v>
      </c>
      <c r="T1259" t="s">
        <v>38</v>
      </c>
      <c r="U1259" t="s">
        <v>37</v>
      </c>
      <c r="V1259" t="s">
        <v>31</v>
      </c>
      <c r="W1259" t="s">
        <v>30</v>
      </c>
    </row>
    <row r="1260" spans="1:23" x14ac:dyDescent="0.3">
      <c r="A1260">
        <v>34</v>
      </c>
      <c r="B1260">
        <v>7</v>
      </c>
      <c r="C1260">
        <v>2</v>
      </c>
      <c r="D1260">
        <v>1</v>
      </c>
      <c r="E1260">
        <v>1259</v>
      </c>
      <c r="F1260">
        <v>1</v>
      </c>
      <c r="G1260">
        <v>86200</v>
      </c>
      <c r="H1260">
        <v>13</v>
      </c>
      <c r="I1260">
        <v>8</v>
      </c>
      <c r="J1260">
        <v>1</v>
      </c>
      <c r="K1260">
        <v>10</v>
      </c>
      <c r="L1260">
        <v>2</v>
      </c>
      <c r="M1260">
        <v>9</v>
      </c>
      <c r="N1260">
        <v>8</v>
      </c>
      <c r="O1260">
        <v>7</v>
      </c>
      <c r="P1260" t="s">
        <v>39</v>
      </c>
      <c r="Q1260" t="s">
        <v>33</v>
      </c>
      <c r="R1260" t="s">
        <v>49</v>
      </c>
      <c r="S1260" t="s">
        <v>35</v>
      </c>
      <c r="T1260" t="s">
        <v>34</v>
      </c>
      <c r="U1260" t="s">
        <v>27</v>
      </c>
      <c r="V1260" t="s">
        <v>23</v>
      </c>
      <c r="W1260" t="s">
        <v>30</v>
      </c>
    </row>
    <row r="1261" spans="1:23" x14ac:dyDescent="0.3">
      <c r="A1261">
        <v>37</v>
      </c>
      <c r="B1261">
        <v>17</v>
      </c>
      <c r="C1261">
        <v>3</v>
      </c>
      <c r="D1261">
        <v>1</v>
      </c>
      <c r="E1261">
        <v>1260</v>
      </c>
      <c r="F1261">
        <v>3</v>
      </c>
      <c r="G1261">
        <v>20640</v>
      </c>
      <c r="H1261">
        <v>16</v>
      </c>
      <c r="I1261">
        <v>8</v>
      </c>
      <c r="J1261">
        <v>0</v>
      </c>
      <c r="K1261">
        <v>8</v>
      </c>
      <c r="L1261">
        <v>3</v>
      </c>
      <c r="M1261">
        <v>1</v>
      </c>
      <c r="N1261">
        <v>0</v>
      </c>
      <c r="O1261">
        <v>0</v>
      </c>
      <c r="P1261" t="s">
        <v>24</v>
      </c>
      <c r="Q1261" t="s">
        <v>33</v>
      </c>
      <c r="R1261" t="s">
        <v>26</v>
      </c>
      <c r="S1261" t="s">
        <v>29</v>
      </c>
      <c r="T1261" t="s">
        <v>38</v>
      </c>
      <c r="U1261" t="s">
        <v>27</v>
      </c>
      <c r="V1261" t="s">
        <v>23</v>
      </c>
      <c r="W1261" t="s">
        <v>30</v>
      </c>
    </row>
    <row r="1262" spans="1:23" x14ac:dyDescent="0.3">
      <c r="A1262">
        <v>46</v>
      </c>
      <c r="B1262">
        <v>20</v>
      </c>
      <c r="C1262">
        <v>3</v>
      </c>
      <c r="D1262">
        <v>1</v>
      </c>
      <c r="E1262">
        <v>1261</v>
      </c>
      <c r="F1262">
        <v>3</v>
      </c>
      <c r="G1262">
        <v>40350</v>
      </c>
      <c r="H1262">
        <v>14</v>
      </c>
      <c r="I1262">
        <v>8</v>
      </c>
      <c r="J1262">
        <v>1</v>
      </c>
      <c r="K1262">
        <v>14</v>
      </c>
      <c r="L1262">
        <v>2</v>
      </c>
      <c r="M1262">
        <v>9</v>
      </c>
      <c r="N1262">
        <v>0</v>
      </c>
      <c r="O1262">
        <v>8</v>
      </c>
      <c r="P1262" t="s">
        <v>32</v>
      </c>
      <c r="Q1262" t="s">
        <v>33</v>
      </c>
      <c r="R1262" t="s">
        <v>49</v>
      </c>
      <c r="S1262" t="s">
        <v>35</v>
      </c>
      <c r="T1262" t="s">
        <v>38</v>
      </c>
      <c r="U1262" t="s">
        <v>37</v>
      </c>
      <c r="V1262" t="s">
        <v>23</v>
      </c>
      <c r="W1262" t="s">
        <v>30</v>
      </c>
    </row>
    <row r="1263" spans="1:23" x14ac:dyDescent="0.3">
      <c r="A1263">
        <v>35</v>
      </c>
      <c r="B1263">
        <v>8</v>
      </c>
      <c r="C1263">
        <v>4</v>
      </c>
      <c r="D1263">
        <v>1</v>
      </c>
      <c r="E1263">
        <v>1262</v>
      </c>
      <c r="F1263">
        <v>3</v>
      </c>
      <c r="G1263">
        <v>38380</v>
      </c>
      <c r="H1263">
        <v>16</v>
      </c>
      <c r="I1263">
        <v>8</v>
      </c>
      <c r="J1263">
        <v>1</v>
      </c>
      <c r="K1263">
        <v>1</v>
      </c>
      <c r="L1263">
        <v>2</v>
      </c>
      <c r="M1263">
        <v>1</v>
      </c>
      <c r="N1263">
        <v>0</v>
      </c>
      <c r="O1263">
        <v>1</v>
      </c>
      <c r="P1263" t="s">
        <v>24</v>
      </c>
      <c r="Q1263" t="s">
        <v>33</v>
      </c>
      <c r="R1263" t="s">
        <v>41</v>
      </c>
      <c r="S1263" t="s">
        <v>29</v>
      </c>
      <c r="T1263" t="s">
        <v>34</v>
      </c>
      <c r="U1263" t="s">
        <v>27</v>
      </c>
      <c r="V1263" t="s">
        <v>23</v>
      </c>
      <c r="W1263" t="s">
        <v>30</v>
      </c>
    </row>
    <row r="1264" spans="1:23" x14ac:dyDescent="0.3">
      <c r="A1264">
        <v>48</v>
      </c>
      <c r="B1264">
        <v>2</v>
      </c>
      <c r="C1264">
        <v>4</v>
      </c>
      <c r="D1264">
        <v>1</v>
      </c>
      <c r="E1264">
        <v>1263</v>
      </c>
      <c r="F1264">
        <v>1</v>
      </c>
      <c r="G1264">
        <v>45910</v>
      </c>
      <c r="H1264">
        <v>16</v>
      </c>
      <c r="I1264">
        <v>8</v>
      </c>
      <c r="J1264">
        <v>0</v>
      </c>
      <c r="K1264">
        <v>23</v>
      </c>
      <c r="L1264">
        <v>6</v>
      </c>
      <c r="M1264">
        <v>1</v>
      </c>
      <c r="N1264">
        <v>0</v>
      </c>
      <c r="O1264">
        <v>0</v>
      </c>
      <c r="P1264" t="s">
        <v>24</v>
      </c>
      <c r="Q1264" t="s">
        <v>33</v>
      </c>
      <c r="R1264" t="s">
        <v>49</v>
      </c>
      <c r="S1264" t="s">
        <v>35</v>
      </c>
      <c r="T1264" t="s">
        <v>38</v>
      </c>
      <c r="U1264" t="s">
        <v>27</v>
      </c>
      <c r="V1264" t="s">
        <v>31</v>
      </c>
      <c r="W1264" t="s">
        <v>30</v>
      </c>
    </row>
    <row r="1265" spans="1:23" x14ac:dyDescent="0.3">
      <c r="A1265">
        <v>28</v>
      </c>
      <c r="B1265">
        <v>10</v>
      </c>
      <c r="C1265">
        <v>1</v>
      </c>
      <c r="D1265">
        <v>1</v>
      </c>
      <c r="E1265">
        <v>1264</v>
      </c>
      <c r="F1265">
        <v>1</v>
      </c>
      <c r="G1265">
        <v>25610</v>
      </c>
      <c r="H1265">
        <v>22</v>
      </c>
      <c r="I1265">
        <v>8</v>
      </c>
      <c r="J1265">
        <v>1</v>
      </c>
      <c r="K1265">
        <v>2</v>
      </c>
      <c r="L1265">
        <v>3</v>
      </c>
      <c r="M1265">
        <v>2</v>
      </c>
      <c r="N1265">
        <v>2</v>
      </c>
      <c r="O1265">
        <v>2</v>
      </c>
      <c r="P1265" t="s">
        <v>24</v>
      </c>
      <c r="Q1265" t="s">
        <v>33</v>
      </c>
      <c r="R1265" t="s">
        <v>41</v>
      </c>
      <c r="S1265" t="s">
        <v>35</v>
      </c>
      <c r="T1265" t="s">
        <v>38</v>
      </c>
      <c r="U1265" t="s">
        <v>37</v>
      </c>
      <c r="V1265" t="s">
        <v>31</v>
      </c>
      <c r="W1265" t="s">
        <v>30</v>
      </c>
    </row>
    <row r="1266" spans="1:23" x14ac:dyDescent="0.3">
      <c r="A1266">
        <v>44</v>
      </c>
      <c r="B1266">
        <v>1</v>
      </c>
      <c r="C1266">
        <v>1</v>
      </c>
      <c r="D1266">
        <v>1</v>
      </c>
      <c r="E1266">
        <v>1265</v>
      </c>
      <c r="F1266">
        <v>3</v>
      </c>
      <c r="G1266">
        <v>15630</v>
      </c>
      <c r="H1266">
        <v>12</v>
      </c>
      <c r="I1266">
        <v>8</v>
      </c>
      <c r="J1266">
        <v>2</v>
      </c>
      <c r="K1266">
        <v>9</v>
      </c>
      <c r="L1266">
        <v>3</v>
      </c>
      <c r="M1266">
        <v>4</v>
      </c>
      <c r="N1266">
        <v>1</v>
      </c>
      <c r="O1266">
        <v>3</v>
      </c>
      <c r="P1266" t="s">
        <v>24</v>
      </c>
      <c r="Q1266" t="s">
        <v>33</v>
      </c>
      <c r="R1266" t="s">
        <v>41</v>
      </c>
      <c r="S1266" t="s">
        <v>44</v>
      </c>
      <c r="T1266" t="s">
        <v>34</v>
      </c>
      <c r="U1266" t="s">
        <v>27</v>
      </c>
      <c r="V1266" t="s">
        <v>23</v>
      </c>
      <c r="W1266" t="s">
        <v>30</v>
      </c>
    </row>
    <row r="1267" spans="1:23" x14ac:dyDescent="0.3">
      <c r="A1267">
        <v>35</v>
      </c>
      <c r="B1267">
        <v>5</v>
      </c>
      <c r="C1267">
        <v>4</v>
      </c>
      <c r="D1267">
        <v>1</v>
      </c>
      <c r="E1267">
        <v>1266</v>
      </c>
      <c r="F1267">
        <v>3</v>
      </c>
      <c r="G1267">
        <v>48980</v>
      </c>
      <c r="H1267">
        <v>15</v>
      </c>
      <c r="I1267">
        <v>8</v>
      </c>
      <c r="J1267">
        <v>2</v>
      </c>
      <c r="K1267">
        <v>10</v>
      </c>
      <c r="L1267">
        <v>2</v>
      </c>
      <c r="M1267">
        <v>4</v>
      </c>
      <c r="N1267">
        <v>2</v>
      </c>
      <c r="O1267">
        <v>3</v>
      </c>
      <c r="P1267" t="s">
        <v>39</v>
      </c>
      <c r="Q1267" t="s">
        <v>33</v>
      </c>
      <c r="R1267" t="s">
        <v>49</v>
      </c>
      <c r="S1267" t="s">
        <v>29</v>
      </c>
      <c r="T1267" t="s">
        <v>45</v>
      </c>
      <c r="U1267" t="s">
        <v>27</v>
      </c>
      <c r="V1267" t="s">
        <v>23</v>
      </c>
      <c r="W1267" t="s">
        <v>30</v>
      </c>
    </row>
    <row r="1268" spans="1:23" x14ac:dyDescent="0.3">
      <c r="A1268">
        <v>26</v>
      </c>
      <c r="B1268">
        <v>4</v>
      </c>
      <c r="C1268">
        <v>4</v>
      </c>
      <c r="D1268">
        <v>1</v>
      </c>
      <c r="E1268">
        <v>1267</v>
      </c>
      <c r="F1268">
        <v>3</v>
      </c>
      <c r="G1268">
        <v>47890</v>
      </c>
      <c r="H1268">
        <v>20</v>
      </c>
      <c r="I1268">
        <v>8</v>
      </c>
      <c r="J1268">
        <v>1</v>
      </c>
      <c r="K1268">
        <v>5</v>
      </c>
      <c r="L1268">
        <v>2</v>
      </c>
      <c r="M1268">
        <v>2</v>
      </c>
      <c r="N1268">
        <v>0</v>
      </c>
      <c r="O1268">
        <v>0</v>
      </c>
      <c r="P1268" t="s">
        <v>24</v>
      </c>
      <c r="Q1268" t="s">
        <v>33</v>
      </c>
      <c r="R1268" t="s">
        <v>26</v>
      </c>
      <c r="S1268" t="s">
        <v>29</v>
      </c>
      <c r="T1268" t="s">
        <v>38</v>
      </c>
      <c r="U1268" t="s">
        <v>27</v>
      </c>
      <c r="V1268" t="s">
        <v>23</v>
      </c>
      <c r="W1268" t="s">
        <v>30</v>
      </c>
    </row>
    <row r="1269" spans="1:23" x14ac:dyDescent="0.3">
      <c r="A1269">
        <v>33</v>
      </c>
      <c r="B1269">
        <v>29</v>
      </c>
      <c r="C1269">
        <v>4</v>
      </c>
      <c r="D1269">
        <v>1</v>
      </c>
      <c r="E1269">
        <v>1268</v>
      </c>
      <c r="F1269">
        <v>1</v>
      </c>
      <c r="G1269">
        <v>31800</v>
      </c>
      <c r="H1269">
        <v>14</v>
      </c>
      <c r="I1269">
        <v>8</v>
      </c>
      <c r="J1269">
        <v>1</v>
      </c>
      <c r="K1269">
        <v>15</v>
      </c>
      <c r="L1269">
        <v>2</v>
      </c>
      <c r="M1269">
        <v>15</v>
      </c>
      <c r="N1269">
        <v>8</v>
      </c>
      <c r="O1269">
        <v>12</v>
      </c>
      <c r="P1269" t="s">
        <v>32</v>
      </c>
      <c r="Q1269" t="s">
        <v>25</v>
      </c>
      <c r="R1269" t="s">
        <v>26</v>
      </c>
      <c r="S1269" t="s">
        <v>35</v>
      </c>
      <c r="T1269" t="s">
        <v>40</v>
      </c>
      <c r="U1269" t="s">
        <v>27</v>
      </c>
      <c r="V1269" t="s">
        <v>23</v>
      </c>
      <c r="W1269" t="s">
        <v>30</v>
      </c>
    </row>
    <row r="1270" spans="1:23" x14ac:dyDescent="0.3">
      <c r="A1270">
        <v>35</v>
      </c>
      <c r="B1270">
        <v>15</v>
      </c>
      <c r="C1270">
        <v>3</v>
      </c>
      <c r="D1270">
        <v>1</v>
      </c>
      <c r="E1270">
        <v>1269</v>
      </c>
      <c r="F1270">
        <v>3</v>
      </c>
      <c r="G1270">
        <v>65490</v>
      </c>
      <c r="H1270">
        <v>20</v>
      </c>
      <c r="I1270">
        <v>8</v>
      </c>
      <c r="J1270">
        <v>0</v>
      </c>
      <c r="K1270">
        <v>9</v>
      </c>
      <c r="L1270">
        <v>3</v>
      </c>
      <c r="M1270">
        <v>9</v>
      </c>
      <c r="N1270">
        <v>1</v>
      </c>
      <c r="O1270">
        <v>8</v>
      </c>
      <c r="P1270" t="s">
        <v>32</v>
      </c>
      <c r="Q1270" t="s">
        <v>33</v>
      </c>
      <c r="R1270" t="s">
        <v>41</v>
      </c>
      <c r="S1270" t="s">
        <v>29</v>
      </c>
      <c r="T1270" t="s">
        <v>45</v>
      </c>
      <c r="U1270" t="s">
        <v>37</v>
      </c>
      <c r="V1270" t="s">
        <v>23</v>
      </c>
      <c r="W1270" t="s">
        <v>30</v>
      </c>
    </row>
    <row r="1271" spans="1:23" x14ac:dyDescent="0.3">
      <c r="A1271">
        <v>35</v>
      </c>
      <c r="B1271">
        <v>3</v>
      </c>
      <c r="C1271">
        <v>2</v>
      </c>
      <c r="D1271">
        <v>1</v>
      </c>
      <c r="E1271">
        <v>1270</v>
      </c>
      <c r="F1271">
        <v>1</v>
      </c>
      <c r="G1271">
        <v>63880</v>
      </c>
      <c r="H1271">
        <v>13</v>
      </c>
      <c r="I1271">
        <v>8</v>
      </c>
      <c r="J1271">
        <v>0</v>
      </c>
      <c r="K1271">
        <v>4</v>
      </c>
      <c r="L1271">
        <v>6</v>
      </c>
      <c r="M1271">
        <v>2</v>
      </c>
      <c r="N1271">
        <v>2</v>
      </c>
      <c r="O1271">
        <v>2</v>
      </c>
      <c r="P1271" t="s">
        <v>24</v>
      </c>
      <c r="Q1271" t="s">
        <v>40</v>
      </c>
      <c r="R1271" t="s">
        <v>26</v>
      </c>
      <c r="S1271" t="s">
        <v>29</v>
      </c>
      <c r="T1271" t="s">
        <v>43</v>
      </c>
      <c r="U1271" t="s">
        <v>27</v>
      </c>
      <c r="V1271" t="s">
        <v>23</v>
      </c>
      <c r="W1271" t="s">
        <v>30</v>
      </c>
    </row>
    <row r="1272" spans="1:23" x14ac:dyDescent="0.3">
      <c r="A1272">
        <v>31</v>
      </c>
      <c r="B1272">
        <v>10</v>
      </c>
      <c r="C1272">
        <v>2</v>
      </c>
      <c r="D1272">
        <v>1</v>
      </c>
      <c r="E1272">
        <v>1271</v>
      </c>
      <c r="F1272">
        <v>2</v>
      </c>
      <c r="G1272">
        <v>112440</v>
      </c>
      <c r="H1272">
        <v>12</v>
      </c>
      <c r="I1272">
        <v>8</v>
      </c>
      <c r="J1272">
        <v>1</v>
      </c>
      <c r="K1272">
        <v>10</v>
      </c>
      <c r="L1272">
        <v>3</v>
      </c>
      <c r="M1272">
        <v>7</v>
      </c>
      <c r="N1272">
        <v>1</v>
      </c>
      <c r="O1272">
        <v>7</v>
      </c>
      <c r="P1272" t="s">
        <v>24</v>
      </c>
      <c r="Q1272" t="s">
        <v>25</v>
      </c>
      <c r="R1272" t="s">
        <v>26</v>
      </c>
      <c r="S1272" t="s">
        <v>44</v>
      </c>
      <c r="T1272" t="s">
        <v>34</v>
      </c>
      <c r="U1272" t="s">
        <v>27</v>
      </c>
      <c r="V1272" t="s">
        <v>23</v>
      </c>
      <c r="W1272" t="s">
        <v>30</v>
      </c>
    </row>
    <row r="1273" spans="1:23" x14ac:dyDescent="0.3">
      <c r="A1273">
        <v>37</v>
      </c>
      <c r="B1273">
        <v>4</v>
      </c>
      <c r="C1273">
        <v>3</v>
      </c>
      <c r="D1273">
        <v>1</v>
      </c>
      <c r="E1273">
        <v>1272</v>
      </c>
      <c r="F1273">
        <v>4</v>
      </c>
      <c r="G1273">
        <v>160320</v>
      </c>
      <c r="H1273">
        <v>13</v>
      </c>
      <c r="I1273">
        <v>8</v>
      </c>
      <c r="J1273">
        <v>0</v>
      </c>
      <c r="K1273">
        <v>7</v>
      </c>
      <c r="L1273">
        <v>2</v>
      </c>
      <c r="M1273">
        <v>7</v>
      </c>
      <c r="N1273">
        <v>0</v>
      </c>
      <c r="O1273">
        <v>7</v>
      </c>
      <c r="P1273" t="s">
        <v>24</v>
      </c>
      <c r="Q1273" t="s">
        <v>25</v>
      </c>
      <c r="R1273" t="s">
        <v>48</v>
      </c>
      <c r="S1273" t="s">
        <v>44</v>
      </c>
      <c r="T1273" t="s">
        <v>40</v>
      </c>
      <c r="U1273" t="s">
        <v>37</v>
      </c>
      <c r="V1273" t="s">
        <v>23</v>
      </c>
      <c r="W1273" t="s">
        <v>30</v>
      </c>
    </row>
    <row r="1274" spans="1:23" x14ac:dyDescent="0.3">
      <c r="A1274">
        <v>32</v>
      </c>
      <c r="B1274">
        <v>21</v>
      </c>
      <c r="C1274">
        <v>3</v>
      </c>
      <c r="D1274">
        <v>1</v>
      </c>
      <c r="E1274">
        <v>1273</v>
      </c>
      <c r="F1274">
        <v>2</v>
      </c>
      <c r="G1274">
        <v>23620</v>
      </c>
      <c r="H1274">
        <v>11</v>
      </c>
      <c r="I1274">
        <v>8</v>
      </c>
      <c r="J1274">
        <v>0</v>
      </c>
      <c r="K1274">
        <v>9</v>
      </c>
      <c r="L1274">
        <v>2</v>
      </c>
      <c r="M1274">
        <v>9</v>
      </c>
      <c r="N1274">
        <v>7</v>
      </c>
      <c r="O1274">
        <v>8</v>
      </c>
      <c r="P1274" t="s">
        <v>24</v>
      </c>
      <c r="Q1274" t="s">
        <v>33</v>
      </c>
      <c r="R1274" t="s">
        <v>36</v>
      </c>
      <c r="S1274" t="s">
        <v>29</v>
      </c>
      <c r="T1274" t="s">
        <v>38</v>
      </c>
      <c r="U1274" t="s">
        <v>37</v>
      </c>
      <c r="V1274" t="s">
        <v>23</v>
      </c>
      <c r="W1274" t="s">
        <v>30</v>
      </c>
    </row>
    <row r="1275" spans="1:23" x14ac:dyDescent="0.3">
      <c r="A1275">
        <v>38</v>
      </c>
      <c r="B1275">
        <v>25</v>
      </c>
      <c r="C1275">
        <v>3</v>
      </c>
      <c r="D1275">
        <v>1</v>
      </c>
      <c r="E1275">
        <v>1274</v>
      </c>
      <c r="F1275">
        <v>2</v>
      </c>
      <c r="G1275">
        <v>163280</v>
      </c>
      <c r="H1275">
        <v>17</v>
      </c>
      <c r="I1275">
        <v>8</v>
      </c>
      <c r="J1275">
        <v>3</v>
      </c>
      <c r="K1275">
        <v>10</v>
      </c>
      <c r="L1275">
        <v>2</v>
      </c>
      <c r="M1275">
        <v>10</v>
      </c>
      <c r="N1275">
        <v>9</v>
      </c>
      <c r="O1275">
        <v>9</v>
      </c>
      <c r="P1275" t="s">
        <v>32</v>
      </c>
      <c r="Q1275" t="s">
        <v>33</v>
      </c>
      <c r="R1275" t="s">
        <v>41</v>
      </c>
      <c r="S1275" t="s">
        <v>35</v>
      </c>
      <c r="T1275" t="s">
        <v>45</v>
      </c>
      <c r="U1275" t="s">
        <v>37</v>
      </c>
      <c r="V1275" t="s">
        <v>23</v>
      </c>
      <c r="W1275" t="s">
        <v>30</v>
      </c>
    </row>
    <row r="1276" spans="1:23" x14ac:dyDescent="0.3">
      <c r="A1276">
        <v>50</v>
      </c>
      <c r="B1276">
        <v>2</v>
      </c>
      <c r="C1276">
        <v>4</v>
      </c>
      <c r="D1276">
        <v>1</v>
      </c>
      <c r="E1276">
        <v>1275</v>
      </c>
      <c r="F1276">
        <v>4</v>
      </c>
      <c r="G1276">
        <v>83760</v>
      </c>
      <c r="H1276">
        <v>14</v>
      </c>
      <c r="I1276">
        <v>8</v>
      </c>
      <c r="J1276">
        <v>3</v>
      </c>
      <c r="K1276">
        <v>29</v>
      </c>
      <c r="L1276">
        <v>2</v>
      </c>
      <c r="M1276">
        <v>27</v>
      </c>
      <c r="N1276">
        <v>13</v>
      </c>
      <c r="O1276">
        <v>8</v>
      </c>
      <c r="P1276" t="s">
        <v>24</v>
      </c>
      <c r="Q1276" t="s">
        <v>25</v>
      </c>
      <c r="R1276" t="s">
        <v>48</v>
      </c>
      <c r="S1276" t="s">
        <v>44</v>
      </c>
      <c r="T1276" t="s">
        <v>34</v>
      </c>
      <c r="U1276" t="s">
        <v>27</v>
      </c>
      <c r="V1276" t="s">
        <v>23</v>
      </c>
      <c r="W1276" t="s">
        <v>30</v>
      </c>
    </row>
    <row r="1277" spans="1:23" x14ac:dyDescent="0.3">
      <c r="A1277">
        <v>59</v>
      </c>
      <c r="B1277">
        <v>1</v>
      </c>
      <c r="C1277">
        <v>3</v>
      </c>
      <c r="D1277">
        <v>1</v>
      </c>
      <c r="E1277">
        <v>1276</v>
      </c>
      <c r="F1277">
        <v>1</v>
      </c>
      <c r="G1277">
        <v>166060</v>
      </c>
      <c r="H1277">
        <v>11</v>
      </c>
      <c r="I1277">
        <v>8</v>
      </c>
      <c r="J1277">
        <v>0</v>
      </c>
      <c r="K1277">
        <v>28</v>
      </c>
      <c r="L1277">
        <v>6</v>
      </c>
      <c r="M1277">
        <v>21</v>
      </c>
      <c r="N1277">
        <v>7</v>
      </c>
      <c r="O1277">
        <v>9</v>
      </c>
      <c r="P1277" t="s">
        <v>24</v>
      </c>
      <c r="Q1277" t="s">
        <v>33</v>
      </c>
      <c r="R1277" t="s">
        <v>49</v>
      </c>
      <c r="S1277" t="s">
        <v>35</v>
      </c>
      <c r="T1277" t="s">
        <v>43</v>
      </c>
      <c r="U1277" t="s">
        <v>37</v>
      </c>
      <c r="V1277" t="s">
        <v>23</v>
      </c>
      <c r="W1277" t="s">
        <v>30</v>
      </c>
    </row>
    <row r="1278" spans="1:23" x14ac:dyDescent="0.3">
      <c r="A1278">
        <v>36</v>
      </c>
      <c r="B1278">
        <v>1</v>
      </c>
      <c r="C1278">
        <v>2</v>
      </c>
      <c r="D1278">
        <v>1</v>
      </c>
      <c r="E1278">
        <v>1277</v>
      </c>
      <c r="F1278">
        <v>2</v>
      </c>
      <c r="G1278">
        <v>86060</v>
      </c>
      <c r="H1278">
        <v>14</v>
      </c>
      <c r="I1278">
        <v>8</v>
      </c>
      <c r="J1278">
        <v>2</v>
      </c>
      <c r="K1278">
        <v>17</v>
      </c>
      <c r="L1278">
        <v>3</v>
      </c>
      <c r="M1278">
        <v>17</v>
      </c>
      <c r="N1278">
        <v>12</v>
      </c>
      <c r="O1278">
        <v>8</v>
      </c>
      <c r="P1278" t="s">
        <v>24</v>
      </c>
      <c r="Q1278" t="s">
        <v>25</v>
      </c>
      <c r="R1278" t="s">
        <v>48</v>
      </c>
      <c r="S1278" t="s">
        <v>44</v>
      </c>
      <c r="T1278" t="s">
        <v>38</v>
      </c>
      <c r="U1278" t="s">
        <v>27</v>
      </c>
      <c r="V1278" t="s">
        <v>23</v>
      </c>
      <c r="W1278" t="s">
        <v>30</v>
      </c>
    </row>
    <row r="1279" spans="1:23" x14ac:dyDescent="0.3">
      <c r="A1279">
        <v>55</v>
      </c>
      <c r="B1279">
        <v>7</v>
      </c>
      <c r="C1279">
        <v>3</v>
      </c>
      <c r="D1279">
        <v>1</v>
      </c>
      <c r="E1279">
        <v>1278</v>
      </c>
      <c r="F1279">
        <v>3</v>
      </c>
      <c r="G1279">
        <v>22720</v>
      </c>
      <c r="H1279">
        <v>17</v>
      </c>
      <c r="I1279">
        <v>8</v>
      </c>
      <c r="J1279">
        <v>1</v>
      </c>
      <c r="K1279">
        <v>21</v>
      </c>
      <c r="L1279">
        <v>2</v>
      </c>
      <c r="M1279">
        <v>5</v>
      </c>
      <c r="N1279">
        <v>0</v>
      </c>
      <c r="O1279">
        <v>2</v>
      </c>
      <c r="P1279" t="s">
        <v>24</v>
      </c>
      <c r="Q1279" t="s">
        <v>33</v>
      </c>
      <c r="R1279" t="s">
        <v>41</v>
      </c>
      <c r="S1279" t="s">
        <v>44</v>
      </c>
      <c r="T1279" t="s">
        <v>34</v>
      </c>
      <c r="U1279" t="s">
        <v>37</v>
      </c>
      <c r="V1279" t="s">
        <v>23</v>
      </c>
      <c r="W1279" t="s">
        <v>30</v>
      </c>
    </row>
    <row r="1280" spans="1:23" x14ac:dyDescent="0.3">
      <c r="A1280">
        <v>36</v>
      </c>
      <c r="B1280">
        <v>3</v>
      </c>
      <c r="C1280">
        <v>3</v>
      </c>
      <c r="D1280">
        <v>1</v>
      </c>
      <c r="E1280">
        <v>1279</v>
      </c>
      <c r="F1280">
        <v>2</v>
      </c>
      <c r="G1280">
        <v>20180</v>
      </c>
      <c r="H1280">
        <v>13</v>
      </c>
      <c r="I1280">
        <v>8</v>
      </c>
      <c r="J1280">
        <v>0</v>
      </c>
      <c r="K1280">
        <v>6</v>
      </c>
      <c r="L1280">
        <v>5</v>
      </c>
      <c r="M1280">
        <v>6</v>
      </c>
      <c r="N1280">
        <v>0</v>
      </c>
      <c r="O1280">
        <v>3</v>
      </c>
      <c r="P1280" t="s">
        <v>32</v>
      </c>
      <c r="Q1280" t="s">
        <v>33</v>
      </c>
      <c r="R1280" t="s">
        <v>26</v>
      </c>
      <c r="S1280" t="s">
        <v>35</v>
      </c>
      <c r="T1280" t="s">
        <v>43</v>
      </c>
      <c r="U1280" t="s">
        <v>27</v>
      </c>
      <c r="V1280" t="s">
        <v>23</v>
      </c>
      <c r="W1280" t="s">
        <v>30</v>
      </c>
    </row>
    <row r="1281" spans="1:23" x14ac:dyDescent="0.3">
      <c r="A1281">
        <v>45</v>
      </c>
      <c r="B1281">
        <v>1</v>
      </c>
      <c r="C1281">
        <v>2</v>
      </c>
      <c r="D1281">
        <v>1</v>
      </c>
      <c r="E1281">
        <v>1280</v>
      </c>
      <c r="F1281">
        <v>1</v>
      </c>
      <c r="G1281">
        <v>70830</v>
      </c>
      <c r="H1281">
        <v>12</v>
      </c>
      <c r="I1281">
        <v>8</v>
      </c>
      <c r="J1281">
        <v>1</v>
      </c>
      <c r="K1281">
        <v>25</v>
      </c>
      <c r="L1281">
        <v>5</v>
      </c>
      <c r="M1281">
        <v>1</v>
      </c>
      <c r="N1281">
        <v>0</v>
      </c>
      <c r="O1281">
        <v>0</v>
      </c>
      <c r="P1281" t="s">
        <v>24</v>
      </c>
      <c r="Q1281" t="s">
        <v>33</v>
      </c>
      <c r="R1281" t="s">
        <v>41</v>
      </c>
      <c r="S1281" t="s">
        <v>44</v>
      </c>
      <c r="T1281" t="s">
        <v>38</v>
      </c>
      <c r="U1281" t="s">
        <v>27</v>
      </c>
      <c r="V1281" t="s">
        <v>23</v>
      </c>
      <c r="W1281" t="s">
        <v>30</v>
      </c>
    </row>
    <row r="1282" spans="1:23" x14ac:dyDescent="0.3">
      <c r="A1282">
        <v>35</v>
      </c>
      <c r="B1282">
        <v>9</v>
      </c>
      <c r="C1282">
        <v>3</v>
      </c>
      <c r="D1282">
        <v>1</v>
      </c>
      <c r="E1282">
        <v>1281</v>
      </c>
      <c r="F1282">
        <v>2</v>
      </c>
      <c r="G1282">
        <v>40840</v>
      </c>
      <c r="H1282">
        <v>13</v>
      </c>
      <c r="I1282">
        <v>8</v>
      </c>
      <c r="J1282">
        <v>1</v>
      </c>
      <c r="K1282">
        <v>5</v>
      </c>
      <c r="L1282">
        <v>3</v>
      </c>
      <c r="M1282">
        <v>3</v>
      </c>
      <c r="N1282">
        <v>1</v>
      </c>
      <c r="O1282">
        <v>2</v>
      </c>
      <c r="P1282" t="s">
        <v>32</v>
      </c>
      <c r="Q1282" t="s">
        <v>40</v>
      </c>
      <c r="R1282" t="s">
        <v>36</v>
      </c>
      <c r="S1282" t="s">
        <v>29</v>
      </c>
      <c r="T1282" t="s">
        <v>46</v>
      </c>
      <c r="U1282" t="s">
        <v>27</v>
      </c>
      <c r="V1282" t="s">
        <v>23</v>
      </c>
      <c r="W1282" t="s">
        <v>30</v>
      </c>
    </row>
    <row r="1283" spans="1:23" x14ac:dyDescent="0.3">
      <c r="A1283">
        <v>36</v>
      </c>
      <c r="B1283">
        <v>7</v>
      </c>
      <c r="C1283">
        <v>2</v>
      </c>
      <c r="D1283">
        <v>1</v>
      </c>
      <c r="E1283">
        <v>1282</v>
      </c>
      <c r="F1283">
        <v>4</v>
      </c>
      <c r="G1283">
        <v>144110</v>
      </c>
      <c r="H1283">
        <v>18</v>
      </c>
      <c r="I1283">
        <v>8</v>
      </c>
      <c r="J1283">
        <v>3</v>
      </c>
      <c r="K1283">
        <v>2</v>
      </c>
      <c r="L1283">
        <v>2</v>
      </c>
      <c r="M1283">
        <v>1</v>
      </c>
      <c r="N1283">
        <v>0</v>
      </c>
      <c r="O1283">
        <v>0</v>
      </c>
      <c r="P1283" t="s">
        <v>24</v>
      </c>
      <c r="Q1283" t="s">
        <v>25</v>
      </c>
      <c r="R1283" t="s">
        <v>26</v>
      </c>
      <c r="S1283" t="s">
        <v>29</v>
      </c>
      <c r="T1283" t="s">
        <v>43</v>
      </c>
      <c r="U1283" t="s">
        <v>37</v>
      </c>
      <c r="V1283" t="s">
        <v>31</v>
      </c>
      <c r="W1283" t="s">
        <v>30</v>
      </c>
    </row>
    <row r="1284" spans="1:23" x14ac:dyDescent="0.3">
      <c r="A1284">
        <v>59</v>
      </c>
      <c r="B1284">
        <v>10</v>
      </c>
      <c r="C1284">
        <v>4</v>
      </c>
      <c r="D1284">
        <v>1</v>
      </c>
      <c r="E1284">
        <v>1283</v>
      </c>
      <c r="F1284">
        <v>3</v>
      </c>
      <c r="G1284">
        <v>23080</v>
      </c>
      <c r="H1284">
        <v>19</v>
      </c>
      <c r="I1284">
        <v>8</v>
      </c>
      <c r="J1284">
        <v>1</v>
      </c>
      <c r="K1284">
        <v>20</v>
      </c>
      <c r="L1284">
        <v>4</v>
      </c>
      <c r="M1284">
        <v>4</v>
      </c>
      <c r="N1284">
        <v>1</v>
      </c>
      <c r="O1284">
        <v>3</v>
      </c>
      <c r="P1284" t="s">
        <v>32</v>
      </c>
      <c r="Q1284" t="s">
        <v>33</v>
      </c>
      <c r="R1284" t="s">
        <v>26</v>
      </c>
      <c r="S1284" t="s">
        <v>35</v>
      </c>
      <c r="T1284" t="s">
        <v>34</v>
      </c>
      <c r="U1284" t="s">
        <v>37</v>
      </c>
      <c r="V1284" t="s">
        <v>23</v>
      </c>
      <c r="W1284" t="s">
        <v>30</v>
      </c>
    </row>
    <row r="1285" spans="1:23" x14ac:dyDescent="0.3">
      <c r="A1285">
        <v>29</v>
      </c>
      <c r="B1285">
        <v>28</v>
      </c>
      <c r="C1285">
        <v>4</v>
      </c>
      <c r="D1285">
        <v>1</v>
      </c>
      <c r="E1285">
        <v>1284</v>
      </c>
      <c r="F1285">
        <v>1</v>
      </c>
      <c r="G1285">
        <v>48410</v>
      </c>
      <c r="H1285">
        <v>11</v>
      </c>
      <c r="I1285">
        <v>8</v>
      </c>
      <c r="J1285">
        <v>0</v>
      </c>
      <c r="K1285">
        <v>6</v>
      </c>
      <c r="L1285">
        <v>3</v>
      </c>
      <c r="M1285">
        <v>5</v>
      </c>
      <c r="N1285">
        <v>0</v>
      </c>
      <c r="O1285">
        <v>4</v>
      </c>
      <c r="P1285" t="s">
        <v>24</v>
      </c>
      <c r="Q1285" t="s">
        <v>33</v>
      </c>
      <c r="R1285" t="s">
        <v>26</v>
      </c>
      <c r="S1285" t="s">
        <v>29</v>
      </c>
      <c r="T1285" t="s">
        <v>46</v>
      </c>
      <c r="U1285" t="s">
        <v>27</v>
      </c>
      <c r="V1285" t="s">
        <v>23</v>
      </c>
      <c r="W1285" t="s">
        <v>30</v>
      </c>
    </row>
    <row r="1286" spans="1:23" x14ac:dyDescent="0.3">
      <c r="A1286">
        <v>31</v>
      </c>
      <c r="B1286">
        <v>3</v>
      </c>
      <c r="C1286">
        <v>2</v>
      </c>
      <c r="D1286">
        <v>1</v>
      </c>
      <c r="E1286">
        <v>1285</v>
      </c>
      <c r="F1286">
        <v>3</v>
      </c>
      <c r="G1286">
        <v>42850</v>
      </c>
      <c r="H1286">
        <v>21</v>
      </c>
      <c r="I1286">
        <v>8</v>
      </c>
      <c r="J1286">
        <v>1</v>
      </c>
      <c r="K1286">
        <v>1</v>
      </c>
      <c r="L1286">
        <v>2</v>
      </c>
      <c r="M1286">
        <v>1</v>
      </c>
      <c r="N1286">
        <v>1</v>
      </c>
      <c r="O1286">
        <v>0</v>
      </c>
      <c r="P1286" t="s">
        <v>24</v>
      </c>
      <c r="Q1286" t="s">
        <v>33</v>
      </c>
      <c r="R1286" t="s">
        <v>41</v>
      </c>
      <c r="S1286" t="s">
        <v>35</v>
      </c>
      <c r="T1286" t="s">
        <v>38</v>
      </c>
      <c r="U1286" t="s">
        <v>27</v>
      </c>
      <c r="V1286" t="s">
        <v>23</v>
      </c>
      <c r="W1286" t="s">
        <v>30</v>
      </c>
    </row>
    <row r="1287" spans="1:23" x14ac:dyDescent="0.3">
      <c r="A1287">
        <v>32</v>
      </c>
      <c r="B1287">
        <v>3</v>
      </c>
      <c r="C1287">
        <v>4</v>
      </c>
      <c r="D1287">
        <v>1</v>
      </c>
      <c r="E1287">
        <v>1286</v>
      </c>
      <c r="F1287">
        <v>2</v>
      </c>
      <c r="G1287">
        <v>97150</v>
      </c>
      <c r="H1287">
        <v>15</v>
      </c>
      <c r="I1287">
        <v>8</v>
      </c>
      <c r="J1287">
        <v>1</v>
      </c>
      <c r="K1287">
        <v>10</v>
      </c>
      <c r="L1287">
        <v>1</v>
      </c>
      <c r="M1287">
        <v>10</v>
      </c>
      <c r="N1287">
        <v>0</v>
      </c>
      <c r="O1287">
        <v>9</v>
      </c>
      <c r="P1287" t="s">
        <v>24</v>
      </c>
      <c r="Q1287" t="s">
        <v>25</v>
      </c>
      <c r="R1287" t="s">
        <v>26</v>
      </c>
      <c r="S1287" t="s">
        <v>29</v>
      </c>
      <c r="T1287" t="s">
        <v>45</v>
      </c>
      <c r="U1287" t="s">
        <v>37</v>
      </c>
      <c r="V1287" t="s">
        <v>23</v>
      </c>
      <c r="W1287" t="s">
        <v>30</v>
      </c>
    </row>
    <row r="1288" spans="1:23" x14ac:dyDescent="0.3">
      <c r="A1288">
        <v>36</v>
      </c>
      <c r="B1288">
        <v>2</v>
      </c>
      <c r="C1288">
        <v>3</v>
      </c>
      <c r="D1288">
        <v>1</v>
      </c>
      <c r="E1288">
        <v>1287</v>
      </c>
      <c r="F1288">
        <v>2</v>
      </c>
      <c r="G1288">
        <v>43200</v>
      </c>
      <c r="H1288">
        <v>17</v>
      </c>
      <c r="I1288">
        <v>8</v>
      </c>
      <c r="J1288">
        <v>0</v>
      </c>
      <c r="K1288">
        <v>5</v>
      </c>
      <c r="L1288">
        <v>2</v>
      </c>
      <c r="M1288">
        <v>1</v>
      </c>
      <c r="N1288">
        <v>0</v>
      </c>
      <c r="O1288">
        <v>0</v>
      </c>
      <c r="P1288" t="s">
        <v>24</v>
      </c>
      <c r="Q1288" t="s">
        <v>33</v>
      </c>
      <c r="R1288" t="s">
        <v>26</v>
      </c>
      <c r="S1288" t="s">
        <v>29</v>
      </c>
      <c r="T1288" t="s">
        <v>46</v>
      </c>
      <c r="U1288" t="s">
        <v>37</v>
      </c>
      <c r="V1288" t="s">
        <v>23</v>
      </c>
      <c r="W1288" t="s">
        <v>30</v>
      </c>
    </row>
    <row r="1289" spans="1:23" x14ac:dyDescent="0.3">
      <c r="A1289">
        <v>31</v>
      </c>
      <c r="B1289">
        <v>27</v>
      </c>
      <c r="C1289">
        <v>3</v>
      </c>
      <c r="D1289">
        <v>1</v>
      </c>
      <c r="E1289">
        <v>1288</v>
      </c>
      <c r="F1289">
        <v>2</v>
      </c>
      <c r="G1289">
        <v>21320</v>
      </c>
      <c r="H1289">
        <v>18</v>
      </c>
      <c r="I1289">
        <v>8</v>
      </c>
      <c r="J1289">
        <v>0</v>
      </c>
      <c r="K1289">
        <v>11</v>
      </c>
      <c r="L1289">
        <v>3</v>
      </c>
      <c r="M1289">
        <v>11</v>
      </c>
      <c r="N1289">
        <v>1</v>
      </c>
      <c r="O1289">
        <v>8</v>
      </c>
      <c r="P1289" t="s">
        <v>24</v>
      </c>
      <c r="Q1289" t="s">
        <v>33</v>
      </c>
      <c r="R1289" t="s">
        <v>41</v>
      </c>
      <c r="S1289" t="s">
        <v>35</v>
      </c>
      <c r="T1289" t="s">
        <v>42</v>
      </c>
      <c r="U1289" t="s">
        <v>27</v>
      </c>
      <c r="V1289" t="s">
        <v>23</v>
      </c>
      <c r="W1289" t="s">
        <v>30</v>
      </c>
    </row>
    <row r="1290" spans="1:23" x14ac:dyDescent="0.3">
      <c r="A1290">
        <v>35</v>
      </c>
      <c r="B1290">
        <v>2</v>
      </c>
      <c r="C1290">
        <v>4</v>
      </c>
      <c r="D1290">
        <v>1</v>
      </c>
      <c r="E1290">
        <v>1289</v>
      </c>
      <c r="F1290">
        <v>2</v>
      </c>
      <c r="G1290">
        <v>101240</v>
      </c>
      <c r="H1290">
        <v>14</v>
      </c>
      <c r="I1290">
        <v>8</v>
      </c>
      <c r="J1290">
        <v>1</v>
      </c>
      <c r="K1290">
        <v>16</v>
      </c>
      <c r="L1290">
        <v>2</v>
      </c>
      <c r="M1290">
        <v>15</v>
      </c>
      <c r="N1290">
        <v>2</v>
      </c>
      <c r="O1290">
        <v>8</v>
      </c>
      <c r="P1290" t="s">
        <v>24</v>
      </c>
      <c r="Q1290" t="s">
        <v>33</v>
      </c>
      <c r="R1290" t="s">
        <v>41</v>
      </c>
      <c r="S1290" t="s">
        <v>35</v>
      </c>
      <c r="T1290" t="s">
        <v>28</v>
      </c>
      <c r="U1290" t="s">
        <v>37</v>
      </c>
      <c r="V1290" t="s">
        <v>23</v>
      </c>
      <c r="W1290" t="s">
        <v>30</v>
      </c>
    </row>
    <row r="1291" spans="1:23" x14ac:dyDescent="0.3">
      <c r="A1291">
        <v>45</v>
      </c>
      <c r="B1291">
        <v>14</v>
      </c>
      <c r="C1291">
        <v>3</v>
      </c>
      <c r="D1291">
        <v>1</v>
      </c>
      <c r="E1291">
        <v>1290</v>
      </c>
      <c r="F1291">
        <v>1</v>
      </c>
      <c r="G1291">
        <v>54730</v>
      </c>
      <c r="H1291">
        <v>13</v>
      </c>
      <c r="I1291">
        <v>8</v>
      </c>
      <c r="J1291">
        <v>0</v>
      </c>
      <c r="K1291">
        <v>17</v>
      </c>
      <c r="L1291">
        <v>3</v>
      </c>
      <c r="M1291">
        <v>0</v>
      </c>
      <c r="N1291">
        <v>0</v>
      </c>
      <c r="O1291">
        <v>0</v>
      </c>
      <c r="P1291" t="s">
        <v>24</v>
      </c>
      <c r="Q1291" t="s">
        <v>40</v>
      </c>
      <c r="R1291" t="s">
        <v>40</v>
      </c>
      <c r="S1291" t="s">
        <v>29</v>
      </c>
      <c r="T1291" t="s">
        <v>38</v>
      </c>
      <c r="U1291" t="s">
        <v>27</v>
      </c>
      <c r="V1291" t="s">
        <v>23</v>
      </c>
      <c r="W1291" t="s">
        <v>30</v>
      </c>
    </row>
    <row r="1292" spans="1:23" x14ac:dyDescent="0.3">
      <c r="A1292">
        <v>37</v>
      </c>
      <c r="B1292">
        <v>1</v>
      </c>
      <c r="C1292">
        <v>3</v>
      </c>
      <c r="D1292">
        <v>1</v>
      </c>
      <c r="E1292">
        <v>1291</v>
      </c>
      <c r="F1292">
        <v>3</v>
      </c>
      <c r="G1292">
        <v>52070</v>
      </c>
      <c r="H1292">
        <v>17</v>
      </c>
      <c r="I1292">
        <v>8</v>
      </c>
      <c r="J1292">
        <v>3</v>
      </c>
      <c r="K1292">
        <v>16</v>
      </c>
      <c r="L1292">
        <v>3</v>
      </c>
      <c r="M1292">
        <v>5</v>
      </c>
      <c r="N1292">
        <v>0</v>
      </c>
      <c r="O1292">
        <v>2</v>
      </c>
      <c r="P1292" t="s">
        <v>24</v>
      </c>
      <c r="Q1292" t="s">
        <v>33</v>
      </c>
      <c r="R1292" t="s">
        <v>26</v>
      </c>
      <c r="S1292" t="s">
        <v>35</v>
      </c>
      <c r="T1292" t="s">
        <v>38</v>
      </c>
      <c r="U1292" t="s">
        <v>27</v>
      </c>
      <c r="V1292" t="s">
        <v>23</v>
      </c>
      <c r="W1292" t="s">
        <v>30</v>
      </c>
    </row>
    <row r="1293" spans="1:23" x14ac:dyDescent="0.3">
      <c r="A1293">
        <v>46</v>
      </c>
      <c r="B1293">
        <v>9</v>
      </c>
      <c r="C1293">
        <v>3</v>
      </c>
      <c r="D1293">
        <v>1</v>
      </c>
      <c r="E1293">
        <v>1292</v>
      </c>
      <c r="F1293">
        <v>3</v>
      </c>
      <c r="G1293">
        <v>164370</v>
      </c>
      <c r="H1293">
        <v>15</v>
      </c>
      <c r="I1293">
        <v>8</v>
      </c>
      <c r="J1293">
        <v>1</v>
      </c>
      <c r="K1293">
        <v>16</v>
      </c>
      <c r="L1293">
        <v>0</v>
      </c>
      <c r="M1293">
        <v>4</v>
      </c>
      <c r="N1293">
        <v>0</v>
      </c>
      <c r="O1293">
        <v>2</v>
      </c>
      <c r="P1293" t="s">
        <v>24</v>
      </c>
      <c r="Q1293" t="s">
        <v>33</v>
      </c>
      <c r="R1293" t="s">
        <v>41</v>
      </c>
      <c r="S1293" t="s">
        <v>44</v>
      </c>
      <c r="T1293" t="s">
        <v>47</v>
      </c>
      <c r="U1293" t="s">
        <v>37</v>
      </c>
      <c r="V1293" t="s">
        <v>23</v>
      </c>
      <c r="W1293" t="s">
        <v>30</v>
      </c>
    </row>
    <row r="1294" spans="1:23" x14ac:dyDescent="0.3">
      <c r="A1294">
        <v>30</v>
      </c>
      <c r="B1294">
        <v>18</v>
      </c>
      <c r="C1294">
        <v>3</v>
      </c>
      <c r="D1294">
        <v>1</v>
      </c>
      <c r="E1294">
        <v>1293</v>
      </c>
      <c r="F1294">
        <v>4</v>
      </c>
      <c r="G1294">
        <v>22960</v>
      </c>
      <c r="H1294">
        <v>18</v>
      </c>
      <c r="I1294">
        <v>8</v>
      </c>
      <c r="J1294">
        <v>1</v>
      </c>
      <c r="K1294">
        <v>10</v>
      </c>
      <c r="L1294">
        <v>2</v>
      </c>
      <c r="M1294">
        <v>10</v>
      </c>
      <c r="N1294">
        <v>3</v>
      </c>
      <c r="O1294">
        <v>0</v>
      </c>
      <c r="P1294" t="s">
        <v>24</v>
      </c>
      <c r="Q1294" t="s">
        <v>25</v>
      </c>
      <c r="R1294" t="s">
        <v>26</v>
      </c>
      <c r="S1294" t="s">
        <v>29</v>
      </c>
      <c r="T1294" t="s">
        <v>40</v>
      </c>
      <c r="U1294" t="s">
        <v>37</v>
      </c>
      <c r="V1294" t="s">
        <v>23</v>
      </c>
      <c r="W1294" t="s">
        <v>30</v>
      </c>
    </row>
    <row r="1295" spans="1:23" x14ac:dyDescent="0.3">
      <c r="A1295">
        <v>35</v>
      </c>
      <c r="B1295">
        <v>20</v>
      </c>
      <c r="C1295">
        <v>4</v>
      </c>
      <c r="D1295">
        <v>1</v>
      </c>
      <c r="E1295">
        <v>1294</v>
      </c>
      <c r="F1295">
        <v>3</v>
      </c>
      <c r="G1295">
        <v>40690</v>
      </c>
      <c r="H1295">
        <v>13</v>
      </c>
      <c r="I1295">
        <v>8</v>
      </c>
      <c r="J1295">
        <v>0</v>
      </c>
      <c r="K1295">
        <v>6</v>
      </c>
      <c r="L1295">
        <v>5</v>
      </c>
      <c r="M1295">
        <v>6</v>
      </c>
      <c r="N1295">
        <v>0</v>
      </c>
      <c r="O1295">
        <v>4</v>
      </c>
      <c r="P1295" t="s">
        <v>24</v>
      </c>
      <c r="Q1295" t="s">
        <v>33</v>
      </c>
      <c r="R1295" t="s">
        <v>26</v>
      </c>
      <c r="S1295" t="s">
        <v>35</v>
      </c>
      <c r="T1295" t="s">
        <v>40</v>
      </c>
      <c r="U1295" t="s">
        <v>27</v>
      </c>
      <c r="V1295" t="s">
        <v>23</v>
      </c>
      <c r="W1295" t="s">
        <v>30</v>
      </c>
    </row>
    <row r="1296" spans="1:23" x14ac:dyDescent="0.3">
      <c r="A1296">
        <v>55</v>
      </c>
      <c r="B1296">
        <v>2</v>
      </c>
      <c r="C1296">
        <v>3</v>
      </c>
      <c r="D1296">
        <v>1</v>
      </c>
      <c r="E1296">
        <v>1295</v>
      </c>
      <c r="F1296">
        <v>2</v>
      </c>
      <c r="G1296">
        <v>74410</v>
      </c>
      <c r="H1296">
        <v>12</v>
      </c>
      <c r="I1296">
        <v>8</v>
      </c>
      <c r="J1296">
        <v>1</v>
      </c>
      <c r="K1296">
        <v>24</v>
      </c>
      <c r="L1296">
        <v>4</v>
      </c>
      <c r="M1296">
        <v>1</v>
      </c>
      <c r="N1296">
        <v>1</v>
      </c>
      <c r="O1296">
        <v>0</v>
      </c>
      <c r="P1296" t="s">
        <v>24</v>
      </c>
      <c r="Q1296" t="s">
        <v>33</v>
      </c>
      <c r="R1296" t="s">
        <v>26</v>
      </c>
      <c r="S1296" t="s">
        <v>29</v>
      </c>
      <c r="T1296" t="s">
        <v>43</v>
      </c>
      <c r="U1296" t="s">
        <v>27</v>
      </c>
      <c r="V1296" t="s">
        <v>23</v>
      </c>
      <c r="W1296" t="s">
        <v>30</v>
      </c>
    </row>
    <row r="1297" spans="1:23" x14ac:dyDescent="0.3">
      <c r="A1297">
        <v>38</v>
      </c>
      <c r="B1297">
        <v>11</v>
      </c>
      <c r="C1297">
        <v>1</v>
      </c>
      <c r="D1297">
        <v>1</v>
      </c>
      <c r="E1297">
        <v>1296</v>
      </c>
      <c r="F1297">
        <v>2</v>
      </c>
      <c r="G1297">
        <v>24300</v>
      </c>
      <c r="H1297">
        <v>13</v>
      </c>
      <c r="I1297">
        <v>8</v>
      </c>
      <c r="J1297">
        <v>2</v>
      </c>
      <c r="K1297">
        <v>17</v>
      </c>
      <c r="L1297">
        <v>2</v>
      </c>
      <c r="M1297">
        <v>13</v>
      </c>
      <c r="N1297">
        <v>1</v>
      </c>
      <c r="O1297">
        <v>9</v>
      </c>
      <c r="P1297" t="s">
        <v>39</v>
      </c>
      <c r="Q1297" t="s">
        <v>25</v>
      </c>
      <c r="R1297" t="s">
        <v>48</v>
      </c>
      <c r="S1297" t="s">
        <v>44</v>
      </c>
      <c r="T1297" t="s">
        <v>43</v>
      </c>
      <c r="U1297" t="s">
        <v>37</v>
      </c>
      <c r="V1297" t="s">
        <v>23</v>
      </c>
      <c r="W1297" t="s">
        <v>30</v>
      </c>
    </row>
    <row r="1298" spans="1:23" x14ac:dyDescent="0.3">
      <c r="A1298">
        <v>34</v>
      </c>
      <c r="B1298">
        <v>8</v>
      </c>
      <c r="C1298">
        <v>2</v>
      </c>
      <c r="D1298">
        <v>1</v>
      </c>
      <c r="E1298">
        <v>1297</v>
      </c>
      <c r="F1298">
        <v>1</v>
      </c>
      <c r="G1298">
        <v>58780</v>
      </c>
      <c r="H1298">
        <v>14</v>
      </c>
      <c r="I1298">
        <v>8</v>
      </c>
      <c r="J1298">
        <v>0</v>
      </c>
      <c r="K1298">
        <v>5</v>
      </c>
      <c r="L1298">
        <v>1</v>
      </c>
      <c r="M1298">
        <v>5</v>
      </c>
      <c r="N1298">
        <v>1</v>
      </c>
      <c r="O1298">
        <v>3</v>
      </c>
      <c r="P1298" t="s">
        <v>24</v>
      </c>
      <c r="Q1298" t="s">
        <v>33</v>
      </c>
      <c r="R1298" t="s">
        <v>41</v>
      </c>
      <c r="S1298" t="s">
        <v>29</v>
      </c>
      <c r="T1298" t="s">
        <v>34</v>
      </c>
      <c r="U1298" t="s">
        <v>37</v>
      </c>
      <c r="V1298" t="s">
        <v>23</v>
      </c>
      <c r="W1298" t="s">
        <v>30</v>
      </c>
    </row>
    <row r="1299" spans="1:23" x14ac:dyDescent="0.3">
      <c r="A1299">
        <v>56</v>
      </c>
      <c r="B1299">
        <v>2</v>
      </c>
      <c r="C1299">
        <v>1</v>
      </c>
      <c r="D1299">
        <v>1</v>
      </c>
      <c r="E1299">
        <v>1298</v>
      </c>
      <c r="F1299">
        <v>2</v>
      </c>
      <c r="G1299">
        <v>26440</v>
      </c>
      <c r="H1299">
        <v>11</v>
      </c>
      <c r="I1299">
        <v>8</v>
      </c>
      <c r="J1299">
        <v>1</v>
      </c>
      <c r="K1299">
        <v>37</v>
      </c>
      <c r="L1299">
        <v>2</v>
      </c>
      <c r="M1299">
        <v>6</v>
      </c>
      <c r="N1299">
        <v>0</v>
      </c>
      <c r="O1299">
        <v>2</v>
      </c>
      <c r="P1299" t="s">
        <v>24</v>
      </c>
      <c r="Q1299" t="s">
        <v>40</v>
      </c>
      <c r="R1299" t="s">
        <v>41</v>
      </c>
      <c r="S1299" t="s">
        <v>35</v>
      </c>
      <c r="T1299" t="s">
        <v>38</v>
      </c>
      <c r="U1299" t="s">
        <v>37</v>
      </c>
      <c r="V1299" t="s">
        <v>23</v>
      </c>
      <c r="W1299" t="s">
        <v>30</v>
      </c>
    </row>
    <row r="1300" spans="1:23" x14ac:dyDescent="0.3">
      <c r="A1300">
        <v>23</v>
      </c>
      <c r="B1300">
        <v>10</v>
      </c>
      <c r="C1300">
        <v>3</v>
      </c>
      <c r="D1300">
        <v>1</v>
      </c>
      <c r="E1300">
        <v>1299</v>
      </c>
      <c r="F1300">
        <v>2</v>
      </c>
      <c r="G1300">
        <v>64390</v>
      </c>
      <c r="H1300">
        <v>22</v>
      </c>
      <c r="I1300">
        <v>8</v>
      </c>
      <c r="J1300">
        <v>3</v>
      </c>
      <c r="K1300">
        <v>3</v>
      </c>
      <c r="L1300">
        <v>2</v>
      </c>
      <c r="M1300">
        <v>0</v>
      </c>
      <c r="N1300">
        <v>0</v>
      </c>
      <c r="O1300">
        <v>0</v>
      </c>
      <c r="P1300" t="s">
        <v>24</v>
      </c>
      <c r="Q1300" t="s">
        <v>33</v>
      </c>
      <c r="R1300" t="s">
        <v>41</v>
      </c>
      <c r="S1300" t="s">
        <v>44</v>
      </c>
      <c r="T1300" t="s">
        <v>43</v>
      </c>
      <c r="U1300" t="s">
        <v>37</v>
      </c>
      <c r="V1300" t="s">
        <v>23</v>
      </c>
      <c r="W1300" t="s">
        <v>30</v>
      </c>
    </row>
    <row r="1301" spans="1:23" x14ac:dyDescent="0.3">
      <c r="A1301">
        <v>51</v>
      </c>
      <c r="B1301">
        <v>29</v>
      </c>
      <c r="C1301">
        <v>4</v>
      </c>
      <c r="D1301">
        <v>1</v>
      </c>
      <c r="E1301">
        <v>1300</v>
      </c>
      <c r="F1301">
        <v>5</v>
      </c>
      <c r="G1301">
        <v>24510</v>
      </c>
      <c r="H1301">
        <v>17</v>
      </c>
      <c r="I1301">
        <v>8</v>
      </c>
      <c r="J1301">
        <v>0</v>
      </c>
      <c r="K1301">
        <v>10</v>
      </c>
      <c r="L1301">
        <v>2</v>
      </c>
      <c r="M1301">
        <v>4</v>
      </c>
      <c r="N1301">
        <v>0</v>
      </c>
      <c r="O1301">
        <v>3</v>
      </c>
      <c r="P1301" t="s">
        <v>24</v>
      </c>
      <c r="Q1301" t="s">
        <v>33</v>
      </c>
      <c r="R1301" t="s">
        <v>26</v>
      </c>
      <c r="S1301" t="s">
        <v>29</v>
      </c>
      <c r="T1301" t="s">
        <v>45</v>
      </c>
      <c r="U1301" t="s">
        <v>27</v>
      </c>
      <c r="V1301" t="s">
        <v>23</v>
      </c>
      <c r="W1301" t="s">
        <v>30</v>
      </c>
    </row>
    <row r="1302" spans="1:23" x14ac:dyDescent="0.3">
      <c r="A1302">
        <v>30</v>
      </c>
      <c r="B1302">
        <v>8</v>
      </c>
      <c r="C1302">
        <v>2</v>
      </c>
      <c r="D1302">
        <v>1</v>
      </c>
      <c r="E1302">
        <v>1301</v>
      </c>
      <c r="F1302">
        <v>1</v>
      </c>
      <c r="G1302">
        <v>63920</v>
      </c>
      <c r="H1302">
        <v>21</v>
      </c>
      <c r="I1302">
        <v>8</v>
      </c>
      <c r="J1302">
        <v>1</v>
      </c>
      <c r="K1302">
        <v>11</v>
      </c>
      <c r="L1302">
        <v>2</v>
      </c>
      <c r="M1302">
        <v>11</v>
      </c>
      <c r="N1302">
        <v>10</v>
      </c>
      <c r="O1302">
        <v>8</v>
      </c>
      <c r="P1302" t="s">
        <v>24</v>
      </c>
      <c r="Q1302" t="s">
        <v>25</v>
      </c>
      <c r="R1302" t="s">
        <v>49</v>
      </c>
      <c r="S1302" t="s">
        <v>29</v>
      </c>
      <c r="T1302" t="s">
        <v>46</v>
      </c>
      <c r="U1302" t="s">
        <v>37</v>
      </c>
      <c r="V1302" t="s">
        <v>23</v>
      </c>
      <c r="W1302" t="s">
        <v>30</v>
      </c>
    </row>
    <row r="1303" spans="1:23" x14ac:dyDescent="0.3">
      <c r="A1303">
        <v>46</v>
      </c>
      <c r="B1303">
        <v>1</v>
      </c>
      <c r="C1303">
        <v>2</v>
      </c>
      <c r="D1303">
        <v>1</v>
      </c>
      <c r="E1303">
        <v>1302</v>
      </c>
      <c r="F1303">
        <v>2</v>
      </c>
      <c r="G1303">
        <v>97140</v>
      </c>
      <c r="H1303">
        <v>22</v>
      </c>
      <c r="I1303">
        <v>8</v>
      </c>
      <c r="J1303">
        <v>0</v>
      </c>
      <c r="K1303">
        <v>9</v>
      </c>
      <c r="L1303">
        <v>0</v>
      </c>
      <c r="M1303">
        <v>9</v>
      </c>
      <c r="N1303">
        <v>4</v>
      </c>
      <c r="O1303">
        <v>7</v>
      </c>
      <c r="P1303" t="s">
        <v>24</v>
      </c>
      <c r="Q1303" t="s">
        <v>25</v>
      </c>
      <c r="R1303" t="s">
        <v>41</v>
      </c>
      <c r="S1303" t="s">
        <v>35</v>
      </c>
      <c r="T1303" t="s">
        <v>34</v>
      </c>
      <c r="U1303" t="s">
        <v>27</v>
      </c>
      <c r="V1303" t="s">
        <v>31</v>
      </c>
      <c r="W1303" t="s">
        <v>30</v>
      </c>
    </row>
    <row r="1304" spans="1:23" x14ac:dyDescent="0.3">
      <c r="A1304">
        <v>40</v>
      </c>
      <c r="B1304">
        <v>6</v>
      </c>
      <c r="C1304">
        <v>3</v>
      </c>
      <c r="D1304">
        <v>1</v>
      </c>
      <c r="E1304">
        <v>1303</v>
      </c>
      <c r="F1304">
        <v>1</v>
      </c>
      <c r="G1304">
        <v>60770</v>
      </c>
      <c r="H1304">
        <v>16</v>
      </c>
      <c r="I1304">
        <v>8</v>
      </c>
      <c r="J1304">
        <v>2</v>
      </c>
      <c r="K1304">
        <v>22</v>
      </c>
      <c r="L1304">
        <v>2</v>
      </c>
      <c r="M1304">
        <v>22</v>
      </c>
      <c r="N1304">
        <v>11</v>
      </c>
      <c r="O1304">
        <v>11</v>
      </c>
      <c r="P1304" t="s">
        <v>32</v>
      </c>
      <c r="Q1304" t="s">
        <v>33</v>
      </c>
      <c r="R1304" t="s">
        <v>41</v>
      </c>
      <c r="S1304" t="s">
        <v>29</v>
      </c>
      <c r="T1304" t="s">
        <v>28</v>
      </c>
      <c r="U1304" t="s">
        <v>37</v>
      </c>
      <c r="V1304" t="s">
        <v>23</v>
      </c>
      <c r="W1304" t="s">
        <v>30</v>
      </c>
    </row>
    <row r="1305" spans="1:23" x14ac:dyDescent="0.3">
      <c r="A1305">
        <v>51</v>
      </c>
      <c r="B1305">
        <v>8</v>
      </c>
      <c r="C1305">
        <v>4</v>
      </c>
      <c r="D1305">
        <v>1</v>
      </c>
      <c r="E1305">
        <v>1304</v>
      </c>
      <c r="F1305">
        <v>5</v>
      </c>
      <c r="G1305">
        <v>24500</v>
      </c>
      <c r="H1305">
        <v>12</v>
      </c>
      <c r="I1305">
        <v>8</v>
      </c>
      <c r="J1305">
        <v>1</v>
      </c>
      <c r="K1305">
        <v>11</v>
      </c>
      <c r="L1305">
        <v>2</v>
      </c>
      <c r="M1305">
        <v>10</v>
      </c>
      <c r="N1305">
        <v>1</v>
      </c>
      <c r="O1305">
        <v>0</v>
      </c>
      <c r="P1305" t="s">
        <v>24</v>
      </c>
      <c r="Q1305" t="s">
        <v>33</v>
      </c>
      <c r="R1305" t="s">
        <v>26</v>
      </c>
      <c r="S1305" t="s">
        <v>35</v>
      </c>
      <c r="T1305" t="s">
        <v>46</v>
      </c>
      <c r="U1305" t="s">
        <v>27</v>
      </c>
      <c r="V1305" t="s">
        <v>23</v>
      </c>
      <c r="W1305" t="s">
        <v>30</v>
      </c>
    </row>
    <row r="1306" spans="1:23" x14ac:dyDescent="0.3">
      <c r="A1306">
        <v>30</v>
      </c>
      <c r="B1306">
        <v>9</v>
      </c>
      <c r="C1306">
        <v>3</v>
      </c>
      <c r="D1306">
        <v>1</v>
      </c>
      <c r="E1306">
        <v>1305</v>
      </c>
      <c r="F1306">
        <v>1</v>
      </c>
      <c r="G1306">
        <v>92500</v>
      </c>
      <c r="H1306">
        <v>12</v>
      </c>
      <c r="I1306">
        <v>8</v>
      </c>
      <c r="J1306">
        <v>3</v>
      </c>
      <c r="K1306">
        <v>11</v>
      </c>
      <c r="L1306">
        <v>0</v>
      </c>
      <c r="M1306">
        <v>11</v>
      </c>
      <c r="N1306">
        <v>2</v>
      </c>
      <c r="O1306">
        <v>7</v>
      </c>
      <c r="P1306" t="s">
        <v>24</v>
      </c>
      <c r="Q1306" t="s">
        <v>33</v>
      </c>
      <c r="R1306" t="s">
        <v>26</v>
      </c>
      <c r="S1306" t="s">
        <v>44</v>
      </c>
      <c r="T1306" t="s">
        <v>45</v>
      </c>
      <c r="U1306" t="s">
        <v>37</v>
      </c>
      <c r="V1306" t="s">
        <v>23</v>
      </c>
      <c r="W1306" t="s">
        <v>30</v>
      </c>
    </row>
    <row r="1307" spans="1:23" x14ac:dyDescent="0.3">
      <c r="A1307">
        <v>46</v>
      </c>
      <c r="B1307">
        <v>12</v>
      </c>
      <c r="C1307">
        <v>1</v>
      </c>
      <c r="D1307">
        <v>1</v>
      </c>
      <c r="E1307">
        <v>1306</v>
      </c>
      <c r="F1307">
        <v>1</v>
      </c>
      <c r="G1307">
        <v>20740</v>
      </c>
      <c r="H1307">
        <v>15</v>
      </c>
      <c r="I1307">
        <v>8</v>
      </c>
      <c r="J1307">
        <v>1</v>
      </c>
      <c r="K1307">
        <v>21</v>
      </c>
      <c r="L1307">
        <v>3</v>
      </c>
      <c r="M1307">
        <v>10</v>
      </c>
      <c r="N1307">
        <v>9</v>
      </c>
      <c r="O1307">
        <v>5</v>
      </c>
      <c r="P1307" t="s">
        <v>32</v>
      </c>
      <c r="Q1307" t="s">
        <v>33</v>
      </c>
      <c r="R1307" t="s">
        <v>41</v>
      </c>
      <c r="S1307" t="s">
        <v>29</v>
      </c>
      <c r="T1307" t="s">
        <v>43</v>
      </c>
      <c r="U1307" t="s">
        <v>37</v>
      </c>
      <c r="V1307" t="s">
        <v>23</v>
      </c>
      <c r="W1307" t="s">
        <v>30</v>
      </c>
    </row>
    <row r="1308" spans="1:23" x14ac:dyDescent="0.3">
      <c r="A1308">
        <v>32</v>
      </c>
      <c r="B1308">
        <v>15</v>
      </c>
      <c r="C1308">
        <v>3</v>
      </c>
      <c r="D1308">
        <v>1</v>
      </c>
      <c r="E1308">
        <v>1307</v>
      </c>
      <c r="F1308">
        <v>1</v>
      </c>
      <c r="G1308">
        <v>101690</v>
      </c>
      <c r="H1308">
        <v>14</v>
      </c>
      <c r="I1308">
        <v>8</v>
      </c>
      <c r="J1308">
        <v>0</v>
      </c>
      <c r="K1308">
        <v>12</v>
      </c>
      <c r="L1308">
        <v>6</v>
      </c>
      <c r="M1308">
        <v>11</v>
      </c>
      <c r="N1308">
        <v>5</v>
      </c>
      <c r="O1308">
        <v>7</v>
      </c>
      <c r="P1308" t="s">
        <v>24</v>
      </c>
      <c r="Q1308" t="s">
        <v>25</v>
      </c>
      <c r="R1308" t="s">
        <v>48</v>
      </c>
      <c r="S1308" t="s">
        <v>35</v>
      </c>
      <c r="T1308" t="s">
        <v>34</v>
      </c>
      <c r="U1308" t="s">
        <v>37</v>
      </c>
      <c r="V1308" t="s">
        <v>23</v>
      </c>
      <c r="W1308" t="s">
        <v>30</v>
      </c>
    </row>
    <row r="1309" spans="1:23" x14ac:dyDescent="0.3">
      <c r="A1309">
        <v>54</v>
      </c>
      <c r="B1309">
        <v>25</v>
      </c>
      <c r="C1309">
        <v>1</v>
      </c>
      <c r="D1309">
        <v>1</v>
      </c>
      <c r="E1309">
        <v>1308</v>
      </c>
      <c r="F1309">
        <v>1</v>
      </c>
      <c r="G1309">
        <v>48550</v>
      </c>
      <c r="H1309">
        <v>25</v>
      </c>
      <c r="I1309">
        <v>8</v>
      </c>
      <c r="J1309">
        <v>1</v>
      </c>
      <c r="K1309">
        <v>16</v>
      </c>
      <c r="L1309">
        <v>2</v>
      </c>
      <c r="M1309">
        <v>4</v>
      </c>
      <c r="N1309">
        <v>0</v>
      </c>
      <c r="O1309">
        <v>3</v>
      </c>
      <c r="P1309" t="s">
        <v>24</v>
      </c>
      <c r="Q1309" t="s">
        <v>33</v>
      </c>
      <c r="R1309" t="s">
        <v>41</v>
      </c>
      <c r="S1309" t="s">
        <v>29</v>
      </c>
      <c r="T1309" t="s">
        <v>43</v>
      </c>
      <c r="U1309" t="s">
        <v>27</v>
      </c>
      <c r="V1309" t="s">
        <v>23</v>
      </c>
      <c r="W1309" t="s">
        <v>30</v>
      </c>
    </row>
    <row r="1310" spans="1:23" x14ac:dyDescent="0.3">
      <c r="A1310">
        <v>24</v>
      </c>
      <c r="B1310">
        <v>6</v>
      </c>
      <c r="C1310">
        <v>2</v>
      </c>
      <c r="D1310">
        <v>1</v>
      </c>
      <c r="E1310">
        <v>1309</v>
      </c>
      <c r="F1310">
        <v>2</v>
      </c>
      <c r="G1310">
        <v>40870</v>
      </c>
      <c r="H1310">
        <v>20</v>
      </c>
      <c r="I1310">
        <v>8</v>
      </c>
      <c r="J1310">
        <v>3</v>
      </c>
      <c r="K1310">
        <v>4</v>
      </c>
      <c r="L1310">
        <v>1</v>
      </c>
      <c r="M1310">
        <v>3</v>
      </c>
      <c r="N1310">
        <v>0</v>
      </c>
      <c r="O1310">
        <v>2</v>
      </c>
      <c r="P1310" t="s">
        <v>24</v>
      </c>
      <c r="Q1310" t="s">
        <v>25</v>
      </c>
      <c r="R1310" t="s">
        <v>48</v>
      </c>
      <c r="S1310" t="s">
        <v>29</v>
      </c>
      <c r="T1310" t="s">
        <v>34</v>
      </c>
      <c r="U1310" t="s">
        <v>37</v>
      </c>
      <c r="V1310" t="s">
        <v>23</v>
      </c>
      <c r="W1310" t="s">
        <v>30</v>
      </c>
    </row>
    <row r="1311" spans="1:23" x14ac:dyDescent="0.3">
      <c r="A1311">
        <v>28</v>
      </c>
      <c r="B1311">
        <v>9</v>
      </c>
      <c r="C1311">
        <v>4</v>
      </c>
      <c r="D1311">
        <v>1</v>
      </c>
      <c r="E1311">
        <v>1310</v>
      </c>
      <c r="F1311">
        <v>2</v>
      </c>
      <c r="G1311">
        <v>23670</v>
      </c>
      <c r="H1311">
        <v>13</v>
      </c>
      <c r="I1311">
        <v>8</v>
      </c>
      <c r="J1311">
        <v>0</v>
      </c>
      <c r="K1311">
        <v>5</v>
      </c>
      <c r="L1311">
        <v>2</v>
      </c>
      <c r="M1311">
        <v>5</v>
      </c>
      <c r="N1311">
        <v>0</v>
      </c>
      <c r="O1311">
        <v>4</v>
      </c>
      <c r="P1311" t="s">
        <v>39</v>
      </c>
      <c r="Q1311" t="s">
        <v>25</v>
      </c>
      <c r="R1311" t="s">
        <v>41</v>
      </c>
      <c r="S1311" t="s">
        <v>29</v>
      </c>
      <c r="T1311" t="s">
        <v>43</v>
      </c>
      <c r="U1311" t="s">
        <v>37</v>
      </c>
      <c r="V1311" t="s">
        <v>23</v>
      </c>
      <c r="W1311" t="s">
        <v>30</v>
      </c>
    </row>
    <row r="1312" spans="1:23" x14ac:dyDescent="0.3">
      <c r="A1312">
        <v>58</v>
      </c>
      <c r="B1312">
        <v>8</v>
      </c>
      <c r="C1312">
        <v>4</v>
      </c>
      <c r="D1312">
        <v>1</v>
      </c>
      <c r="E1312">
        <v>1311</v>
      </c>
      <c r="F1312">
        <v>2</v>
      </c>
      <c r="G1312">
        <v>29720</v>
      </c>
      <c r="H1312">
        <v>14</v>
      </c>
      <c r="I1312">
        <v>8</v>
      </c>
      <c r="J1312">
        <v>0</v>
      </c>
      <c r="K1312">
        <v>38</v>
      </c>
      <c r="L1312">
        <v>2</v>
      </c>
      <c r="M1312">
        <v>37</v>
      </c>
      <c r="N1312">
        <v>1</v>
      </c>
      <c r="O1312">
        <v>8</v>
      </c>
      <c r="P1312" t="s">
        <v>24</v>
      </c>
      <c r="Q1312" t="s">
        <v>33</v>
      </c>
      <c r="R1312" t="s">
        <v>26</v>
      </c>
      <c r="S1312" t="s">
        <v>35</v>
      </c>
      <c r="T1312" t="s">
        <v>38</v>
      </c>
      <c r="U1312" t="s">
        <v>37</v>
      </c>
      <c r="V1312" t="s">
        <v>23</v>
      </c>
      <c r="W1312" t="s">
        <v>30</v>
      </c>
    </row>
    <row r="1313" spans="1:23" x14ac:dyDescent="0.3">
      <c r="A1313">
        <v>44</v>
      </c>
      <c r="B1313">
        <v>23</v>
      </c>
      <c r="C1313">
        <v>2</v>
      </c>
      <c r="D1313">
        <v>1</v>
      </c>
      <c r="E1313">
        <v>1312</v>
      </c>
      <c r="F1313">
        <v>1</v>
      </c>
      <c r="G1313">
        <v>195860</v>
      </c>
      <c r="H1313">
        <v>16</v>
      </c>
      <c r="I1313">
        <v>8</v>
      </c>
      <c r="J1313">
        <v>0</v>
      </c>
      <c r="K1313">
        <v>17</v>
      </c>
      <c r="L1313">
        <v>3</v>
      </c>
      <c r="M1313">
        <v>3</v>
      </c>
      <c r="N1313">
        <v>1</v>
      </c>
      <c r="O1313">
        <v>2</v>
      </c>
      <c r="P1313" t="s">
        <v>39</v>
      </c>
      <c r="Q1313" t="s">
        <v>33</v>
      </c>
      <c r="R1313" t="s">
        <v>41</v>
      </c>
      <c r="S1313" t="s">
        <v>29</v>
      </c>
      <c r="T1313" t="s">
        <v>34</v>
      </c>
      <c r="U1313" t="s">
        <v>27</v>
      </c>
      <c r="V1313" t="s">
        <v>23</v>
      </c>
      <c r="W1313" t="s">
        <v>30</v>
      </c>
    </row>
    <row r="1314" spans="1:23" x14ac:dyDescent="0.3">
      <c r="A1314">
        <v>37</v>
      </c>
      <c r="B1314">
        <v>9</v>
      </c>
      <c r="C1314">
        <v>3</v>
      </c>
      <c r="D1314">
        <v>1</v>
      </c>
      <c r="E1314">
        <v>1313</v>
      </c>
      <c r="F1314">
        <v>2</v>
      </c>
      <c r="G1314">
        <v>54840</v>
      </c>
      <c r="H1314">
        <v>17</v>
      </c>
      <c r="I1314">
        <v>8</v>
      </c>
      <c r="J1314">
        <v>0</v>
      </c>
      <c r="K1314">
        <v>7</v>
      </c>
      <c r="L1314">
        <v>4</v>
      </c>
      <c r="M1314">
        <v>3</v>
      </c>
      <c r="N1314">
        <v>0</v>
      </c>
      <c r="O1314">
        <v>2</v>
      </c>
      <c r="P1314" t="s">
        <v>24</v>
      </c>
      <c r="Q1314" t="s">
        <v>40</v>
      </c>
      <c r="R1314" t="s">
        <v>40</v>
      </c>
      <c r="S1314" t="s">
        <v>44</v>
      </c>
      <c r="T1314" t="s">
        <v>28</v>
      </c>
      <c r="U1314" t="s">
        <v>37</v>
      </c>
      <c r="V1314" t="s">
        <v>31</v>
      </c>
      <c r="W1314" t="s">
        <v>30</v>
      </c>
    </row>
    <row r="1315" spans="1:23" x14ac:dyDescent="0.3">
      <c r="A1315">
        <v>32</v>
      </c>
      <c r="B1315">
        <v>12</v>
      </c>
      <c r="C1315">
        <v>2</v>
      </c>
      <c r="D1315">
        <v>1</v>
      </c>
      <c r="E1315">
        <v>1314</v>
      </c>
      <c r="F1315">
        <v>1</v>
      </c>
      <c r="G1315">
        <v>20610</v>
      </c>
      <c r="H1315">
        <v>15</v>
      </c>
      <c r="I1315">
        <v>8</v>
      </c>
      <c r="J1315">
        <v>1</v>
      </c>
      <c r="K1315">
        <v>1</v>
      </c>
      <c r="L1315">
        <v>2</v>
      </c>
      <c r="M1315">
        <v>1</v>
      </c>
      <c r="N1315">
        <v>0</v>
      </c>
      <c r="O1315">
        <v>0</v>
      </c>
      <c r="P1315" t="s">
        <v>24</v>
      </c>
      <c r="Q1315" t="s">
        <v>40</v>
      </c>
      <c r="R1315" t="s">
        <v>40</v>
      </c>
      <c r="S1315" t="s">
        <v>35</v>
      </c>
      <c r="T1315" t="s">
        <v>46</v>
      </c>
      <c r="U1315" t="s">
        <v>27</v>
      </c>
      <c r="V1315" t="s">
        <v>23</v>
      </c>
      <c r="W1315" t="s">
        <v>30</v>
      </c>
    </row>
    <row r="1316" spans="1:23" x14ac:dyDescent="0.3">
      <c r="A1316">
        <v>20</v>
      </c>
      <c r="B1316">
        <v>4</v>
      </c>
      <c r="C1316">
        <v>4</v>
      </c>
      <c r="D1316">
        <v>1</v>
      </c>
      <c r="E1316">
        <v>1315</v>
      </c>
      <c r="F1316">
        <v>2</v>
      </c>
      <c r="G1316">
        <v>99240</v>
      </c>
      <c r="H1316">
        <v>22</v>
      </c>
      <c r="I1316">
        <v>8</v>
      </c>
      <c r="J1316">
        <v>0</v>
      </c>
      <c r="K1316">
        <v>1</v>
      </c>
      <c r="L1316">
        <v>3</v>
      </c>
      <c r="M1316">
        <v>1</v>
      </c>
      <c r="N1316">
        <v>1</v>
      </c>
      <c r="O1316">
        <v>0</v>
      </c>
      <c r="P1316" t="s">
        <v>32</v>
      </c>
      <c r="Q1316" t="s">
        <v>25</v>
      </c>
      <c r="R1316" t="s">
        <v>26</v>
      </c>
      <c r="S1316" t="s">
        <v>35</v>
      </c>
      <c r="T1316" t="s">
        <v>28</v>
      </c>
      <c r="U1316" t="s">
        <v>27</v>
      </c>
      <c r="V1316" t="s">
        <v>31</v>
      </c>
      <c r="W1316" t="s">
        <v>30</v>
      </c>
    </row>
    <row r="1317" spans="1:23" x14ac:dyDescent="0.3">
      <c r="A1317">
        <v>34</v>
      </c>
      <c r="B1317">
        <v>1</v>
      </c>
      <c r="C1317">
        <v>4</v>
      </c>
      <c r="D1317">
        <v>1</v>
      </c>
      <c r="E1317">
        <v>1316</v>
      </c>
      <c r="F1317">
        <v>4</v>
      </c>
      <c r="G1317">
        <v>41980</v>
      </c>
      <c r="H1317">
        <v>22</v>
      </c>
      <c r="I1317">
        <v>8</v>
      </c>
      <c r="J1317">
        <v>1</v>
      </c>
      <c r="K1317">
        <v>16</v>
      </c>
      <c r="L1317">
        <v>2</v>
      </c>
      <c r="M1317">
        <v>16</v>
      </c>
      <c r="N1317">
        <v>2</v>
      </c>
      <c r="O1317">
        <v>10</v>
      </c>
      <c r="P1317" t="s">
        <v>24</v>
      </c>
      <c r="Q1317" t="s">
        <v>33</v>
      </c>
      <c r="R1317" t="s">
        <v>36</v>
      </c>
      <c r="S1317" t="s">
        <v>35</v>
      </c>
      <c r="T1317" t="s">
        <v>43</v>
      </c>
      <c r="U1317" t="s">
        <v>37</v>
      </c>
      <c r="V1317" t="s">
        <v>23</v>
      </c>
      <c r="W1317" t="s">
        <v>30</v>
      </c>
    </row>
    <row r="1318" spans="1:23" x14ac:dyDescent="0.3">
      <c r="A1318">
        <v>37</v>
      </c>
      <c r="B1318">
        <v>24</v>
      </c>
      <c r="C1318">
        <v>2</v>
      </c>
      <c r="D1318">
        <v>1</v>
      </c>
      <c r="E1318">
        <v>1317</v>
      </c>
      <c r="F1318">
        <v>1</v>
      </c>
      <c r="G1318">
        <v>68150</v>
      </c>
      <c r="H1318">
        <v>20</v>
      </c>
      <c r="I1318">
        <v>8</v>
      </c>
      <c r="J1318">
        <v>1</v>
      </c>
      <c r="K1318">
        <v>17</v>
      </c>
      <c r="L1318">
        <v>3</v>
      </c>
      <c r="M1318">
        <v>1</v>
      </c>
      <c r="N1318">
        <v>0</v>
      </c>
      <c r="O1318">
        <v>0</v>
      </c>
      <c r="P1318" t="s">
        <v>39</v>
      </c>
      <c r="Q1318" t="s">
        <v>25</v>
      </c>
      <c r="R1318" t="s">
        <v>26</v>
      </c>
      <c r="S1318" t="s">
        <v>44</v>
      </c>
      <c r="T1318" t="s">
        <v>34</v>
      </c>
      <c r="U1318" t="s">
        <v>37</v>
      </c>
      <c r="V1318" t="s">
        <v>23</v>
      </c>
      <c r="W1318" t="s">
        <v>30</v>
      </c>
    </row>
    <row r="1319" spans="1:23" x14ac:dyDescent="0.3">
      <c r="A1319">
        <v>59</v>
      </c>
      <c r="B1319">
        <v>12</v>
      </c>
      <c r="C1319">
        <v>2</v>
      </c>
      <c r="D1319">
        <v>1</v>
      </c>
      <c r="E1319">
        <v>1318</v>
      </c>
      <c r="F1319">
        <v>2</v>
      </c>
      <c r="G1319">
        <v>47230</v>
      </c>
      <c r="H1319">
        <v>14</v>
      </c>
      <c r="I1319">
        <v>8</v>
      </c>
      <c r="J1319">
        <v>0</v>
      </c>
      <c r="K1319">
        <v>30</v>
      </c>
      <c r="L1319">
        <v>0</v>
      </c>
      <c r="M1319">
        <v>3</v>
      </c>
      <c r="N1319">
        <v>2</v>
      </c>
      <c r="O1319">
        <v>2</v>
      </c>
      <c r="P1319" t="s">
        <v>39</v>
      </c>
      <c r="Q1319" t="s">
        <v>33</v>
      </c>
      <c r="R1319" t="s">
        <v>26</v>
      </c>
      <c r="S1319" t="s">
        <v>29</v>
      </c>
      <c r="T1319" t="s">
        <v>38</v>
      </c>
      <c r="U1319" t="s">
        <v>37</v>
      </c>
      <c r="V1319" t="s">
        <v>23</v>
      </c>
      <c r="W1319" t="s">
        <v>30</v>
      </c>
    </row>
    <row r="1320" spans="1:23" x14ac:dyDescent="0.3">
      <c r="A1320">
        <v>50</v>
      </c>
      <c r="B1320">
        <v>3</v>
      </c>
      <c r="C1320">
        <v>4</v>
      </c>
      <c r="D1320">
        <v>1</v>
      </c>
      <c r="E1320">
        <v>1319</v>
      </c>
      <c r="F1320">
        <v>4</v>
      </c>
      <c r="G1320">
        <v>61420</v>
      </c>
      <c r="H1320">
        <v>13</v>
      </c>
      <c r="I1320">
        <v>8</v>
      </c>
      <c r="J1320">
        <v>2</v>
      </c>
      <c r="K1320">
        <v>28</v>
      </c>
      <c r="L1320">
        <v>3</v>
      </c>
      <c r="M1320">
        <v>8</v>
      </c>
      <c r="N1320">
        <v>0</v>
      </c>
      <c r="O1320">
        <v>7</v>
      </c>
      <c r="P1320" t="s">
        <v>32</v>
      </c>
      <c r="Q1320" t="s">
        <v>33</v>
      </c>
      <c r="R1320" t="s">
        <v>41</v>
      </c>
      <c r="S1320" t="s">
        <v>29</v>
      </c>
      <c r="T1320" t="s">
        <v>34</v>
      </c>
      <c r="U1320" t="s">
        <v>37</v>
      </c>
      <c r="V1320" t="s">
        <v>23</v>
      </c>
      <c r="W1320" t="s">
        <v>30</v>
      </c>
    </row>
    <row r="1321" spans="1:23" x14ac:dyDescent="0.3">
      <c r="A1321">
        <v>25</v>
      </c>
      <c r="B1321">
        <v>10</v>
      </c>
      <c r="C1321">
        <v>1</v>
      </c>
      <c r="D1321">
        <v>1</v>
      </c>
      <c r="E1321">
        <v>1320</v>
      </c>
      <c r="F1321">
        <v>2</v>
      </c>
      <c r="G1321">
        <v>82370</v>
      </c>
      <c r="H1321">
        <v>13</v>
      </c>
      <c r="I1321">
        <v>8</v>
      </c>
      <c r="J1321">
        <v>0</v>
      </c>
      <c r="K1321">
        <v>6</v>
      </c>
      <c r="L1321">
        <v>6</v>
      </c>
      <c r="M1321">
        <v>6</v>
      </c>
      <c r="N1321">
        <v>0</v>
      </c>
      <c r="O1321">
        <v>3</v>
      </c>
      <c r="P1321" t="s">
        <v>24</v>
      </c>
      <c r="Q1321" t="s">
        <v>25</v>
      </c>
      <c r="R1321" t="s">
        <v>48</v>
      </c>
      <c r="S1321" t="s">
        <v>35</v>
      </c>
      <c r="T1321" t="s">
        <v>42</v>
      </c>
      <c r="U1321" t="s">
        <v>37</v>
      </c>
      <c r="V1321" t="s">
        <v>31</v>
      </c>
      <c r="W1321" t="s">
        <v>30</v>
      </c>
    </row>
    <row r="1322" spans="1:23" x14ac:dyDescent="0.3">
      <c r="A1322">
        <v>25</v>
      </c>
      <c r="B1322">
        <v>26</v>
      </c>
      <c r="C1322">
        <v>3</v>
      </c>
      <c r="D1322">
        <v>1</v>
      </c>
      <c r="E1322">
        <v>1321</v>
      </c>
      <c r="F1322">
        <v>1</v>
      </c>
      <c r="G1322">
        <v>88530</v>
      </c>
      <c r="H1322">
        <v>22</v>
      </c>
      <c r="I1322">
        <v>8</v>
      </c>
      <c r="J1322">
        <v>1</v>
      </c>
      <c r="K1322">
        <v>2</v>
      </c>
      <c r="L1322">
        <v>3</v>
      </c>
      <c r="M1322">
        <v>2</v>
      </c>
      <c r="N1322">
        <v>2</v>
      </c>
      <c r="O1322">
        <v>1</v>
      </c>
      <c r="P1322" t="s">
        <v>24</v>
      </c>
      <c r="Q1322" t="s">
        <v>33</v>
      </c>
      <c r="R1322" t="s">
        <v>49</v>
      </c>
      <c r="S1322" t="s">
        <v>29</v>
      </c>
      <c r="T1322" t="s">
        <v>43</v>
      </c>
      <c r="U1322" t="s">
        <v>37</v>
      </c>
      <c r="V1322" t="s">
        <v>23</v>
      </c>
      <c r="W1322" t="s">
        <v>30</v>
      </c>
    </row>
    <row r="1323" spans="1:23" x14ac:dyDescent="0.3">
      <c r="A1323">
        <v>22</v>
      </c>
      <c r="B1323">
        <v>2</v>
      </c>
      <c r="C1323">
        <v>1</v>
      </c>
      <c r="D1323">
        <v>1</v>
      </c>
      <c r="E1323">
        <v>1322</v>
      </c>
      <c r="F1323">
        <v>1</v>
      </c>
      <c r="G1323">
        <v>193310</v>
      </c>
      <c r="H1323">
        <v>12</v>
      </c>
      <c r="I1323">
        <v>8</v>
      </c>
      <c r="J1323">
        <v>1</v>
      </c>
      <c r="K1323">
        <v>1</v>
      </c>
      <c r="L1323">
        <v>2</v>
      </c>
      <c r="M1323">
        <v>0</v>
      </c>
      <c r="N1323">
        <v>0</v>
      </c>
      <c r="O1323">
        <v>0</v>
      </c>
      <c r="P1323" t="s">
        <v>24</v>
      </c>
      <c r="Q1323" t="s">
        <v>33</v>
      </c>
      <c r="R1323" t="s">
        <v>26</v>
      </c>
      <c r="S1323" t="s">
        <v>35</v>
      </c>
      <c r="T1323" t="s">
        <v>46</v>
      </c>
      <c r="U1323" t="s">
        <v>37</v>
      </c>
      <c r="V1323" t="s">
        <v>23</v>
      </c>
      <c r="W1323" t="s">
        <v>30</v>
      </c>
    </row>
    <row r="1324" spans="1:23" x14ac:dyDescent="0.3">
      <c r="A1324">
        <v>51</v>
      </c>
      <c r="B1324">
        <v>1</v>
      </c>
      <c r="C1324">
        <v>3</v>
      </c>
      <c r="D1324">
        <v>1</v>
      </c>
      <c r="E1324">
        <v>1323</v>
      </c>
      <c r="F1324">
        <v>1</v>
      </c>
      <c r="G1324">
        <v>20730</v>
      </c>
      <c r="H1324">
        <v>14</v>
      </c>
      <c r="I1324">
        <v>8</v>
      </c>
      <c r="J1324">
        <v>1</v>
      </c>
      <c r="K1324">
        <v>23</v>
      </c>
      <c r="L1324">
        <v>4</v>
      </c>
      <c r="M1324">
        <v>13</v>
      </c>
      <c r="N1324">
        <v>12</v>
      </c>
      <c r="O1324">
        <v>8</v>
      </c>
      <c r="P1324" t="s">
        <v>32</v>
      </c>
      <c r="Q1324" t="s">
        <v>33</v>
      </c>
      <c r="R1324" t="s">
        <v>26</v>
      </c>
      <c r="S1324" t="s">
        <v>35</v>
      </c>
      <c r="T1324" t="s">
        <v>38</v>
      </c>
      <c r="U1324" t="s">
        <v>27</v>
      </c>
      <c r="V1324" t="s">
        <v>23</v>
      </c>
      <c r="W1324" t="s">
        <v>30</v>
      </c>
    </row>
    <row r="1325" spans="1:23" x14ac:dyDescent="0.3">
      <c r="A1325">
        <v>34</v>
      </c>
      <c r="B1325">
        <v>4</v>
      </c>
      <c r="C1325">
        <v>4</v>
      </c>
      <c r="D1325">
        <v>1</v>
      </c>
      <c r="E1325">
        <v>1324</v>
      </c>
      <c r="F1325">
        <v>5</v>
      </c>
      <c r="G1325">
        <v>55620</v>
      </c>
      <c r="H1325">
        <v>15</v>
      </c>
      <c r="I1325">
        <v>8</v>
      </c>
      <c r="J1325">
        <v>0</v>
      </c>
      <c r="K1325">
        <v>9</v>
      </c>
      <c r="L1325">
        <v>3</v>
      </c>
      <c r="M1325">
        <v>9</v>
      </c>
      <c r="N1325">
        <v>0</v>
      </c>
      <c r="O1325">
        <v>6</v>
      </c>
      <c r="P1325" t="s">
        <v>32</v>
      </c>
      <c r="Q1325" t="s">
        <v>40</v>
      </c>
      <c r="R1325" t="s">
        <v>26</v>
      </c>
      <c r="S1325" t="s">
        <v>35</v>
      </c>
      <c r="T1325" t="s">
        <v>38</v>
      </c>
      <c r="U1325" t="s">
        <v>27</v>
      </c>
      <c r="V1325" t="s">
        <v>31</v>
      </c>
      <c r="W1325" t="s">
        <v>30</v>
      </c>
    </row>
    <row r="1326" spans="1:23" x14ac:dyDescent="0.3">
      <c r="A1326">
        <v>54</v>
      </c>
      <c r="B1326">
        <v>9</v>
      </c>
      <c r="C1326">
        <v>3</v>
      </c>
      <c r="D1326">
        <v>1</v>
      </c>
      <c r="E1326">
        <v>1325</v>
      </c>
      <c r="F1326">
        <v>1</v>
      </c>
      <c r="G1326">
        <v>196130</v>
      </c>
      <c r="H1326">
        <v>17</v>
      </c>
      <c r="I1326">
        <v>8</v>
      </c>
      <c r="J1326">
        <v>0</v>
      </c>
      <c r="K1326">
        <v>23</v>
      </c>
      <c r="L1326">
        <v>5</v>
      </c>
      <c r="M1326">
        <v>5</v>
      </c>
      <c r="N1326">
        <v>4</v>
      </c>
      <c r="O1326">
        <v>4</v>
      </c>
      <c r="P1326" t="s">
        <v>39</v>
      </c>
      <c r="Q1326" t="s">
        <v>33</v>
      </c>
      <c r="R1326" t="s">
        <v>26</v>
      </c>
      <c r="S1326" t="s">
        <v>35</v>
      </c>
      <c r="T1326" t="s">
        <v>43</v>
      </c>
      <c r="U1326" t="s">
        <v>37</v>
      </c>
      <c r="V1326" t="s">
        <v>23</v>
      </c>
      <c r="W1326" t="s">
        <v>30</v>
      </c>
    </row>
    <row r="1327" spans="1:23" x14ac:dyDescent="0.3">
      <c r="A1327">
        <v>24</v>
      </c>
      <c r="B1327">
        <v>2</v>
      </c>
      <c r="C1327">
        <v>1</v>
      </c>
      <c r="D1327">
        <v>1</v>
      </c>
      <c r="E1327">
        <v>1326</v>
      </c>
      <c r="F1327">
        <v>2</v>
      </c>
      <c r="G1327">
        <v>34070</v>
      </c>
      <c r="H1327">
        <v>13</v>
      </c>
      <c r="I1327">
        <v>8</v>
      </c>
      <c r="J1327">
        <v>1</v>
      </c>
      <c r="K1327">
        <v>6</v>
      </c>
      <c r="L1327">
        <v>4</v>
      </c>
      <c r="M1327">
        <v>5</v>
      </c>
      <c r="N1327">
        <v>1</v>
      </c>
      <c r="O1327">
        <v>2</v>
      </c>
      <c r="P1327" t="s">
        <v>24</v>
      </c>
      <c r="Q1327" t="s">
        <v>33</v>
      </c>
      <c r="R1327" t="s">
        <v>26</v>
      </c>
      <c r="S1327" t="s">
        <v>29</v>
      </c>
      <c r="T1327" t="s">
        <v>43</v>
      </c>
      <c r="U1327" t="s">
        <v>37</v>
      </c>
      <c r="V1327" t="s">
        <v>23</v>
      </c>
      <c r="W1327" t="s">
        <v>30</v>
      </c>
    </row>
    <row r="1328" spans="1:23" x14ac:dyDescent="0.3">
      <c r="A1328">
        <v>34</v>
      </c>
      <c r="B1328">
        <v>4</v>
      </c>
      <c r="C1328">
        <v>3</v>
      </c>
      <c r="D1328">
        <v>1</v>
      </c>
      <c r="E1328">
        <v>1327</v>
      </c>
      <c r="F1328">
        <v>2</v>
      </c>
      <c r="G1328">
        <v>50630</v>
      </c>
      <c r="H1328">
        <v>12</v>
      </c>
      <c r="I1328">
        <v>8</v>
      </c>
      <c r="J1328">
        <v>1</v>
      </c>
      <c r="K1328">
        <v>12</v>
      </c>
      <c r="L1328">
        <v>2</v>
      </c>
      <c r="M1328">
        <v>1</v>
      </c>
      <c r="N1328">
        <v>0</v>
      </c>
      <c r="O1328">
        <v>0</v>
      </c>
      <c r="P1328" t="s">
        <v>24</v>
      </c>
      <c r="Q1328" t="s">
        <v>25</v>
      </c>
      <c r="R1328" t="s">
        <v>48</v>
      </c>
      <c r="S1328" t="s">
        <v>44</v>
      </c>
      <c r="T1328" t="s">
        <v>46</v>
      </c>
      <c r="U1328" t="s">
        <v>27</v>
      </c>
      <c r="V1328" t="s">
        <v>23</v>
      </c>
      <c r="W1328" t="s">
        <v>30</v>
      </c>
    </row>
    <row r="1329" spans="1:23" x14ac:dyDescent="0.3">
      <c r="A1329">
        <v>37</v>
      </c>
      <c r="B1329">
        <v>6</v>
      </c>
      <c r="C1329">
        <v>1</v>
      </c>
      <c r="D1329">
        <v>1</v>
      </c>
      <c r="E1329">
        <v>1328</v>
      </c>
      <c r="F1329">
        <v>1</v>
      </c>
      <c r="G1329">
        <v>46390</v>
      </c>
      <c r="H1329">
        <v>12</v>
      </c>
      <c r="I1329">
        <v>8</v>
      </c>
      <c r="J1329">
        <v>2</v>
      </c>
      <c r="K1329">
        <v>12</v>
      </c>
      <c r="L1329">
        <v>3</v>
      </c>
      <c r="M1329">
        <v>5</v>
      </c>
      <c r="N1329">
        <v>1</v>
      </c>
      <c r="O1329">
        <v>3</v>
      </c>
      <c r="P1329" t="s">
        <v>24</v>
      </c>
      <c r="Q1329" t="s">
        <v>25</v>
      </c>
      <c r="R1329" t="s">
        <v>49</v>
      </c>
      <c r="S1329" t="s">
        <v>35</v>
      </c>
      <c r="T1329" t="s">
        <v>43</v>
      </c>
      <c r="U1329" t="s">
        <v>37</v>
      </c>
      <c r="V1329" t="s">
        <v>23</v>
      </c>
      <c r="W1329" t="s">
        <v>30</v>
      </c>
    </row>
    <row r="1330" spans="1:23" x14ac:dyDescent="0.3">
      <c r="A1330">
        <v>34</v>
      </c>
      <c r="B1330">
        <v>9</v>
      </c>
      <c r="C1330">
        <v>2</v>
      </c>
      <c r="D1330">
        <v>1</v>
      </c>
      <c r="E1330">
        <v>1329</v>
      </c>
      <c r="F1330">
        <v>2</v>
      </c>
      <c r="G1330">
        <v>48760</v>
      </c>
      <c r="H1330">
        <v>21</v>
      </c>
      <c r="I1330">
        <v>8</v>
      </c>
      <c r="J1330">
        <v>1</v>
      </c>
      <c r="K1330">
        <v>14</v>
      </c>
      <c r="L1330">
        <v>3</v>
      </c>
      <c r="M1330">
        <v>11</v>
      </c>
      <c r="N1330">
        <v>5</v>
      </c>
      <c r="O1330">
        <v>8</v>
      </c>
      <c r="P1330" t="s">
        <v>24</v>
      </c>
      <c r="Q1330" t="s">
        <v>25</v>
      </c>
      <c r="R1330" t="s">
        <v>41</v>
      </c>
      <c r="S1330" t="s">
        <v>35</v>
      </c>
      <c r="T1330" t="s">
        <v>28</v>
      </c>
      <c r="U1330" t="s">
        <v>37</v>
      </c>
      <c r="V1330" t="s">
        <v>23</v>
      </c>
      <c r="W1330" t="s">
        <v>30</v>
      </c>
    </row>
    <row r="1331" spans="1:23" x14ac:dyDescent="0.3">
      <c r="A1331">
        <v>36</v>
      </c>
      <c r="B1331">
        <v>7</v>
      </c>
      <c r="C1331">
        <v>3</v>
      </c>
      <c r="D1331">
        <v>1</v>
      </c>
      <c r="E1331">
        <v>1330</v>
      </c>
      <c r="F1331">
        <v>1</v>
      </c>
      <c r="G1331">
        <v>26900</v>
      </c>
      <c r="H1331">
        <v>11</v>
      </c>
      <c r="I1331">
        <v>8</v>
      </c>
      <c r="J1331">
        <v>0</v>
      </c>
      <c r="K1331">
        <v>10</v>
      </c>
      <c r="L1331">
        <v>1</v>
      </c>
      <c r="M1331">
        <v>9</v>
      </c>
      <c r="N1331">
        <v>2</v>
      </c>
      <c r="O1331">
        <v>8</v>
      </c>
      <c r="P1331" t="s">
        <v>32</v>
      </c>
      <c r="Q1331" t="s">
        <v>40</v>
      </c>
      <c r="R1331" t="s">
        <v>41</v>
      </c>
      <c r="S1331" t="s">
        <v>29</v>
      </c>
      <c r="T1331" t="s">
        <v>34</v>
      </c>
      <c r="U1331" t="s">
        <v>37</v>
      </c>
      <c r="V1331" t="s">
        <v>23</v>
      </c>
      <c r="W1331" t="s">
        <v>30</v>
      </c>
    </row>
    <row r="1332" spans="1:23" x14ac:dyDescent="0.3">
      <c r="A1332">
        <v>36</v>
      </c>
      <c r="B1332">
        <v>1</v>
      </c>
      <c r="C1332">
        <v>3</v>
      </c>
      <c r="D1332">
        <v>1</v>
      </c>
      <c r="E1332">
        <v>1331</v>
      </c>
      <c r="F1332">
        <v>2</v>
      </c>
      <c r="G1332">
        <v>175670</v>
      </c>
      <c r="H1332">
        <v>13</v>
      </c>
      <c r="I1332">
        <v>8</v>
      </c>
      <c r="J1332">
        <v>0</v>
      </c>
      <c r="K1332">
        <v>7</v>
      </c>
      <c r="L1332">
        <v>6</v>
      </c>
      <c r="M1332">
        <v>1</v>
      </c>
      <c r="N1332">
        <v>0</v>
      </c>
      <c r="O1332">
        <v>0</v>
      </c>
      <c r="P1332" t="s">
        <v>24</v>
      </c>
      <c r="Q1332" t="s">
        <v>33</v>
      </c>
      <c r="R1332" t="s">
        <v>41</v>
      </c>
      <c r="S1332" t="s">
        <v>44</v>
      </c>
      <c r="T1332" t="s">
        <v>45</v>
      </c>
      <c r="U1332" t="s">
        <v>27</v>
      </c>
      <c r="V1332" t="s">
        <v>23</v>
      </c>
      <c r="W1332" t="s">
        <v>30</v>
      </c>
    </row>
    <row r="1333" spans="1:23" x14ac:dyDescent="0.3">
      <c r="A1333">
        <v>43</v>
      </c>
      <c r="B1333">
        <v>3</v>
      </c>
      <c r="C1333">
        <v>4</v>
      </c>
      <c r="D1333">
        <v>1</v>
      </c>
      <c r="E1333">
        <v>1332</v>
      </c>
      <c r="F1333">
        <v>1</v>
      </c>
      <c r="G1333">
        <v>24080</v>
      </c>
      <c r="H1333">
        <v>12</v>
      </c>
      <c r="I1333">
        <v>8</v>
      </c>
      <c r="J1333">
        <v>1</v>
      </c>
      <c r="K1333">
        <v>25</v>
      </c>
      <c r="L1333">
        <v>3</v>
      </c>
      <c r="M1333">
        <v>25</v>
      </c>
      <c r="N1333">
        <v>4</v>
      </c>
      <c r="O1333">
        <v>12</v>
      </c>
      <c r="P1333" t="s">
        <v>32</v>
      </c>
      <c r="Q1333" t="s">
        <v>33</v>
      </c>
      <c r="R1333" t="s">
        <v>26</v>
      </c>
      <c r="S1333" t="s">
        <v>29</v>
      </c>
      <c r="T1333" t="s">
        <v>38</v>
      </c>
      <c r="U1333" t="s">
        <v>37</v>
      </c>
      <c r="V1333" t="s">
        <v>23</v>
      </c>
      <c r="W1333" t="s">
        <v>30</v>
      </c>
    </row>
    <row r="1334" spans="1:23" x14ac:dyDescent="0.3">
      <c r="A1334">
        <v>30</v>
      </c>
      <c r="B1334">
        <v>10</v>
      </c>
      <c r="C1334">
        <v>3</v>
      </c>
      <c r="D1334">
        <v>1</v>
      </c>
      <c r="E1334">
        <v>1333</v>
      </c>
      <c r="F1334">
        <v>3</v>
      </c>
      <c r="G1334">
        <v>28140</v>
      </c>
      <c r="H1334">
        <v>24</v>
      </c>
      <c r="I1334">
        <v>8</v>
      </c>
      <c r="J1334">
        <v>0</v>
      </c>
      <c r="K1334">
        <v>10</v>
      </c>
      <c r="L1334">
        <v>2</v>
      </c>
      <c r="M1334">
        <v>10</v>
      </c>
      <c r="N1334">
        <v>0</v>
      </c>
      <c r="O1334">
        <v>9</v>
      </c>
      <c r="P1334" t="s">
        <v>32</v>
      </c>
      <c r="Q1334" t="s">
        <v>33</v>
      </c>
      <c r="R1334" t="s">
        <v>26</v>
      </c>
      <c r="S1334" t="s">
        <v>44</v>
      </c>
      <c r="T1334" t="s">
        <v>28</v>
      </c>
      <c r="U1334" t="s">
        <v>27</v>
      </c>
      <c r="V1334" t="s">
        <v>23</v>
      </c>
      <c r="W1334" t="s">
        <v>30</v>
      </c>
    </row>
    <row r="1335" spans="1:23" x14ac:dyDescent="0.3">
      <c r="A1335">
        <v>33</v>
      </c>
      <c r="B1335">
        <v>7</v>
      </c>
      <c r="C1335">
        <v>3</v>
      </c>
      <c r="D1335">
        <v>1</v>
      </c>
      <c r="E1335">
        <v>1334</v>
      </c>
      <c r="F1335">
        <v>2</v>
      </c>
      <c r="G1335">
        <v>112450</v>
      </c>
      <c r="H1335">
        <v>21</v>
      </c>
      <c r="I1335">
        <v>8</v>
      </c>
      <c r="J1335">
        <v>0</v>
      </c>
      <c r="K1335">
        <v>8</v>
      </c>
      <c r="L1335">
        <v>3</v>
      </c>
      <c r="M1335">
        <v>7</v>
      </c>
      <c r="N1335">
        <v>0</v>
      </c>
      <c r="O1335">
        <v>7</v>
      </c>
      <c r="P1335" t="s">
        <v>39</v>
      </c>
      <c r="Q1335" t="s">
        <v>25</v>
      </c>
      <c r="R1335" t="s">
        <v>26</v>
      </c>
      <c r="S1335" t="s">
        <v>29</v>
      </c>
      <c r="T1335" t="s">
        <v>38</v>
      </c>
      <c r="U1335" t="s">
        <v>37</v>
      </c>
      <c r="V1335" t="s">
        <v>23</v>
      </c>
      <c r="W1335" t="s">
        <v>30</v>
      </c>
    </row>
    <row r="1336" spans="1:23" x14ac:dyDescent="0.3">
      <c r="A1336">
        <v>56</v>
      </c>
      <c r="B1336">
        <v>15</v>
      </c>
      <c r="C1336">
        <v>3</v>
      </c>
      <c r="D1336">
        <v>1</v>
      </c>
      <c r="E1336">
        <v>1335</v>
      </c>
      <c r="F1336">
        <v>2</v>
      </c>
      <c r="G1336">
        <v>33120</v>
      </c>
      <c r="H1336">
        <v>19</v>
      </c>
      <c r="I1336">
        <v>8</v>
      </c>
      <c r="J1336">
        <v>0</v>
      </c>
      <c r="K1336">
        <v>7</v>
      </c>
      <c r="L1336">
        <v>1</v>
      </c>
      <c r="M1336">
        <v>5</v>
      </c>
      <c r="N1336">
        <v>4</v>
      </c>
      <c r="O1336">
        <v>3</v>
      </c>
      <c r="P1336" t="s">
        <v>24</v>
      </c>
      <c r="Q1336" t="s">
        <v>33</v>
      </c>
      <c r="R1336" t="s">
        <v>26</v>
      </c>
      <c r="S1336" t="s">
        <v>29</v>
      </c>
      <c r="T1336" t="s">
        <v>43</v>
      </c>
      <c r="U1336" t="s">
        <v>37</v>
      </c>
      <c r="V1336" t="s">
        <v>31</v>
      </c>
      <c r="W1336" t="s">
        <v>30</v>
      </c>
    </row>
    <row r="1337" spans="1:23" x14ac:dyDescent="0.3">
      <c r="A1337">
        <v>51</v>
      </c>
      <c r="B1337">
        <v>3</v>
      </c>
      <c r="C1337">
        <v>2</v>
      </c>
      <c r="D1337">
        <v>1</v>
      </c>
      <c r="E1337">
        <v>1336</v>
      </c>
      <c r="F1337">
        <v>2</v>
      </c>
      <c r="G1337">
        <v>190490</v>
      </c>
      <c r="H1337">
        <v>14</v>
      </c>
      <c r="I1337">
        <v>8</v>
      </c>
      <c r="J1337">
        <v>1</v>
      </c>
      <c r="K1337">
        <v>23</v>
      </c>
      <c r="L1337">
        <v>2</v>
      </c>
      <c r="M1337">
        <v>20</v>
      </c>
      <c r="N1337">
        <v>15</v>
      </c>
      <c r="O1337">
        <v>15</v>
      </c>
      <c r="P1337" t="s">
        <v>24</v>
      </c>
      <c r="Q1337" t="s">
        <v>33</v>
      </c>
      <c r="R1337" t="s">
        <v>36</v>
      </c>
      <c r="S1337" t="s">
        <v>35</v>
      </c>
      <c r="T1337" t="s">
        <v>46</v>
      </c>
      <c r="U1337" t="s">
        <v>27</v>
      </c>
      <c r="V1337" t="s">
        <v>23</v>
      </c>
      <c r="W1337" t="s">
        <v>30</v>
      </c>
    </row>
    <row r="1338" spans="1:23" x14ac:dyDescent="0.3">
      <c r="A1338">
        <v>31</v>
      </c>
      <c r="B1338">
        <v>2</v>
      </c>
      <c r="C1338">
        <v>4</v>
      </c>
      <c r="D1338">
        <v>1</v>
      </c>
      <c r="E1338">
        <v>1337</v>
      </c>
      <c r="F1338">
        <v>3</v>
      </c>
      <c r="G1338">
        <v>21410</v>
      </c>
      <c r="H1338">
        <v>20</v>
      </c>
      <c r="I1338">
        <v>8</v>
      </c>
      <c r="J1338">
        <v>0</v>
      </c>
      <c r="K1338">
        <v>12</v>
      </c>
      <c r="L1338">
        <v>2</v>
      </c>
      <c r="M1338">
        <v>7</v>
      </c>
      <c r="N1338">
        <v>7</v>
      </c>
      <c r="O1338">
        <v>7</v>
      </c>
      <c r="P1338" t="s">
        <v>24</v>
      </c>
      <c r="Q1338" t="s">
        <v>33</v>
      </c>
      <c r="R1338" t="s">
        <v>49</v>
      </c>
      <c r="S1338" t="s">
        <v>29</v>
      </c>
      <c r="T1338" t="s">
        <v>38</v>
      </c>
      <c r="U1338" t="s">
        <v>27</v>
      </c>
      <c r="V1338" t="s">
        <v>31</v>
      </c>
      <c r="W1338" t="s">
        <v>30</v>
      </c>
    </row>
    <row r="1339" spans="1:23" x14ac:dyDescent="0.3">
      <c r="A1339">
        <v>26</v>
      </c>
      <c r="B1339">
        <v>17</v>
      </c>
      <c r="C1339">
        <v>3</v>
      </c>
      <c r="D1339">
        <v>1</v>
      </c>
      <c r="E1339">
        <v>1338</v>
      </c>
      <c r="F1339">
        <v>2</v>
      </c>
      <c r="G1339">
        <v>57690</v>
      </c>
      <c r="H1339">
        <v>19</v>
      </c>
      <c r="I1339">
        <v>8</v>
      </c>
      <c r="J1339">
        <v>0</v>
      </c>
      <c r="K1339">
        <v>5</v>
      </c>
      <c r="L1339">
        <v>4</v>
      </c>
      <c r="M1339">
        <v>5</v>
      </c>
      <c r="N1339">
        <v>4</v>
      </c>
      <c r="O1339">
        <v>3</v>
      </c>
      <c r="P1339" t="s">
        <v>24</v>
      </c>
      <c r="Q1339" t="s">
        <v>25</v>
      </c>
      <c r="R1339" t="s">
        <v>41</v>
      </c>
      <c r="S1339" t="s">
        <v>29</v>
      </c>
      <c r="T1339" t="s">
        <v>47</v>
      </c>
      <c r="U1339" t="s">
        <v>27</v>
      </c>
      <c r="V1339" t="s">
        <v>23</v>
      </c>
      <c r="W1339" t="s">
        <v>30</v>
      </c>
    </row>
    <row r="1340" spans="1:23" x14ac:dyDescent="0.3">
      <c r="A1340">
        <v>58</v>
      </c>
      <c r="B1340">
        <v>2</v>
      </c>
      <c r="C1340">
        <v>2</v>
      </c>
      <c r="D1340">
        <v>1</v>
      </c>
      <c r="E1340">
        <v>1339</v>
      </c>
      <c r="F1340">
        <v>1</v>
      </c>
      <c r="G1340">
        <v>43850</v>
      </c>
      <c r="H1340">
        <v>13</v>
      </c>
      <c r="I1340">
        <v>8</v>
      </c>
      <c r="J1340">
        <v>1</v>
      </c>
      <c r="K1340">
        <v>40</v>
      </c>
      <c r="L1340">
        <v>2</v>
      </c>
      <c r="M1340">
        <v>40</v>
      </c>
      <c r="N1340">
        <v>15</v>
      </c>
      <c r="O1340">
        <v>6</v>
      </c>
      <c r="P1340" t="s">
        <v>24</v>
      </c>
      <c r="Q1340" t="s">
        <v>25</v>
      </c>
      <c r="R1340" t="s">
        <v>41</v>
      </c>
      <c r="S1340" t="s">
        <v>29</v>
      </c>
      <c r="T1340" t="s">
        <v>34</v>
      </c>
      <c r="U1340" t="s">
        <v>27</v>
      </c>
      <c r="V1340" t="s">
        <v>31</v>
      </c>
      <c r="W1340" t="s">
        <v>30</v>
      </c>
    </row>
    <row r="1341" spans="1:23" x14ac:dyDescent="0.3">
      <c r="A1341">
        <v>19</v>
      </c>
      <c r="B1341">
        <v>5</v>
      </c>
      <c r="C1341">
        <v>2</v>
      </c>
      <c r="D1341">
        <v>1</v>
      </c>
      <c r="E1341">
        <v>1340</v>
      </c>
      <c r="F1341">
        <v>1</v>
      </c>
      <c r="G1341">
        <v>53320</v>
      </c>
      <c r="H1341">
        <v>23</v>
      </c>
      <c r="I1341">
        <v>8</v>
      </c>
      <c r="J1341">
        <v>1</v>
      </c>
      <c r="K1341">
        <v>0</v>
      </c>
      <c r="L1341">
        <v>2</v>
      </c>
      <c r="M1341">
        <v>0</v>
      </c>
      <c r="N1341">
        <v>0</v>
      </c>
      <c r="O1341">
        <v>0</v>
      </c>
      <c r="P1341" t="s">
        <v>24</v>
      </c>
      <c r="Q1341" t="s">
        <v>33</v>
      </c>
      <c r="R1341" t="s">
        <v>26</v>
      </c>
      <c r="S1341" t="s">
        <v>35</v>
      </c>
      <c r="T1341" t="s">
        <v>47</v>
      </c>
      <c r="U1341" t="s">
        <v>37</v>
      </c>
      <c r="V1341" t="s">
        <v>31</v>
      </c>
      <c r="W1341" t="s">
        <v>30</v>
      </c>
    </row>
    <row r="1342" spans="1:23" x14ac:dyDescent="0.3">
      <c r="A1342">
        <v>22</v>
      </c>
      <c r="B1342">
        <v>29</v>
      </c>
      <c r="C1342">
        <v>4</v>
      </c>
      <c r="D1342">
        <v>1</v>
      </c>
      <c r="E1342">
        <v>1341</v>
      </c>
      <c r="F1342">
        <v>1</v>
      </c>
      <c r="G1342">
        <v>46630</v>
      </c>
      <c r="H1342">
        <v>13</v>
      </c>
      <c r="I1342">
        <v>8</v>
      </c>
      <c r="J1342">
        <v>1</v>
      </c>
      <c r="K1342">
        <v>3</v>
      </c>
      <c r="L1342">
        <v>1</v>
      </c>
      <c r="M1342">
        <v>2</v>
      </c>
      <c r="N1342">
        <v>2</v>
      </c>
      <c r="O1342">
        <v>1</v>
      </c>
      <c r="P1342" t="s">
        <v>24</v>
      </c>
      <c r="Q1342" t="s">
        <v>25</v>
      </c>
      <c r="R1342" t="s">
        <v>49</v>
      </c>
      <c r="S1342" t="s">
        <v>29</v>
      </c>
      <c r="T1342" t="s">
        <v>38</v>
      </c>
      <c r="U1342" t="s">
        <v>37</v>
      </c>
      <c r="V1342" t="s">
        <v>23</v>
      </c>
      <c r="W1342" t="s">
        <v>30</v>
      </c>
    </row>
    <row r="1343" spans="1:23" x14ac:dyDescent="0.3">
      <c r="A1343">
        <v>49</v>
      </c>
      <c r="B1343">
        <v>2</v>
      </c>
      <c r="C1343">
        <v>3</v>
      </c>
      <c r="D1343">
        <v>1</v>
      </c>
      <c r="E1343">
        <v>1342</v>
      </c>
      <c r="F1343">
        <v>1</v>
      </c>
      <c r="G1343">
        <v>47240</v>
      </c>
      <c r="H1343">
        <v>11</v>
      </c>
      <c r="I1343">
        <v>8</v>
      </c>
      <c r="J1343">
        <v>1</v>
      </c>
      <c r="K1343">
        <v>16</v>
      </c>
      <c r="L1343">
        <v>3</v>
      </c>
      <c r="M1343">
        <v>15</v>
      </c>
      <c r="N1343">
        <v>5</v>
      </c>
      <c r="O1343">
        <v>11</v>
      </c>
      <c r="P1343" t="s">
        <v>24</v>
      </c>
      <c r="Q1343" t="s">
        <v>33</v>
      </c>
      <c r="R1343" t="s">
        <v>26</v>
      </c>
      <c r="S1343" t="s">
        <v>29</v>
      </c>
      <c r="T1343" t="s">
        <v>38</v>
      </c>
      <c r="U1343" t="s">
        <v>27</v>
      </c>
      <c r="V1343" t="s">
        <v>23</v>
      </c>
      <c r="W1343" t="s">
        <v>30</v>
      </c>
    </row>
    <row r="1344" spans="1:23" x14ac:dyDescent="0.3">
      <c r="A1344">
        <v>43</v>
      </c>
      <c r="B1344">
        <v>2</v>
      </c>
      <c r="C1344">
        <v>2</v>
      </c>
      <c r="D1344">
        <v>1</v>
      </c>
      <c r="E1344">
        <v>1343</v>
      </c>
      <c r="F1344">
        <v>1</v>
      </c>
      <c r="G1344">
        <v>32110</v>
      </c>
      <c r="H1344">
        <v>13</v>
      </c>
      <c r="I1344">
        <v>8</v>
      </c>
      <c r="J1344">
        <v>0</v>
      </c>
      <c r="K1344">
        <v>18</v>
      </c>
      <c r="L1344">
        <v>2</v>
      </c>
      <c r="M1344">
        <v>3</v>
      </c>
      <c r="N1344">
        <v>1</v>
      </c>
      <c r="O1344">
        <v>2</v>
      </c>
      <c r="P1344" t="s">
        <v>32</v>
      </c>
      <c r="Q1344" t="s">
        <v>25</v>
      </c>
      <c r="R1344" t="s">
        <v>26</v>
      </c>
      <c r="S1344" t="s">
        <v>35</v>
      </c>
      <c r="T1344" t="s">
        <v>38</v>
      </c>
      <c r="U1344" t="s">
        <v>37</v>
      </c>
      <c r="V1344" t="s">
        <v>23</v>
      </c>
      <c r="W1344" t="s">
        <v>30</v>
      </c>
    </row>
    <row r="1345" spans="1:23" x14ac:dyDescent="0.3">
      <c r="A1345">
        <v>50</v>
      </c>
      <c r="B1345">
        <v>19</v>
      </c>
      <c r="C1345">
        <v>4</v>
      </c>
      <c r="D1345">
        <v>1</v>
      </c>
      <c r="E1345">
        <v>1344</v>
      </c>
      <c r="F1345">
        <v>2</v>
      </c>
      <c r="G1345">
        <v>53770</v>
      </c>
      <c r="H1345">
        <v>14</v>
      </c>
      <c r="I1345">
        <v>8</v>
      </c>
      <c r="J1345">
        <v>1</v>
      </c>
      <c r="K1345">
        <v>16</v>
      </c>
      <c r="L1345">
        <v>3</v>
      </c>
      <c r="M1345">
        <v>2</v>
      </c>
      <c r="N1345">
        <v>2</v>
      </c>
      <c r="O1345">
        <v>1</v>
      </c>
      <c r="P1345" t="s">
        <v>32</v>
      </c>
      <c r="Q1345" t="s">
        <v>33</v>
      </c>
      <c r="R1345" t="s">
        <v>26</v>
      </c>
      <c r="S1345" t="s">
        <v>35</v>
      </c>
      <c r="T1345" t="s">
        <v>38</v>
      </c>
      <c r="U1345" t="s">
        <v>37</v>
      </c>
      <c r="V1345" t="s">
        <v>23</v>
      </c>
      <c r="W1345" t="s">
        <v>30</v>
      </c>
    </row>
    <row r="1346" spans="1:23" x14ac:dyDescent="0.3">
      <c r="A1346">
        <v>31</v>
      </c>
      <c r="B1346">
        <v>15</v>
      </c>
      <c r="C1346">
        <v>1</v>
      </c>
      <c r="D1346">
        <v>1</v>
      </c>
      <c r="E1346">
        <v>1345</v>
      </c>
      <c r="F1346">
        <v>2</v>
      </c>
      <c r="G1346">
        <v>40660</v>
      </c>
      <c r="H1346">
        <v>22</v>
      </c>
      <c r="I1346">
        <v>8</v>
      </c>
      <c r="J1346">
        <v>0</v>
      </c>
      <c r="K1346">
        <v>4</v>
      </c>
      <c r="L1346">
        <v>2</v>
      </c>
      <c r="M1346">
        <v>2</v>
      </c>
      <c r="N1346">
        <v>2</v>
      </c>
      <c r="O1346">
        <v>2</v>
      </c>
      <c r="P1346" t="s">
        <v>24</v>
      </c>
      <c r="Q1346" t="s">
        <v>33</v>
      </c>
      <c r="R1346" t="s">
        <v>41</v>
      </c>
      <c r="S1346" t="s">
        <v>29</v>
      </c>
      <c r="T1346" t="s">
        <v>38</v>
      </c>
      <c r="U1346" t="s">
        <v>27</v>
      </c>
      <c r="V1346" t="s">
        <v>31</v>
      </c>
      <c r="W1346" t="s">
        <v>30</v>
      </c>
    </row>
    <row r="1347" spans="1:23" x14ac:dyDescent="0.3">
      <c r="A1347">
        <v>41</v>
      </c>
      <c r="B1347">
        <v>17</v>
      </c>
      <c r="C1347">
        <v>2</v>
      </c>
      <c r="D1347">
        <v>1</v>
      </c>
      <c r="E1347">
        <v>1346</v>
      </c>
      <c r="F1347">
        <v>1</v>
      </c>
      <c r="G1347">
        <v>52080</v>
      </c>
      <c r="H1347">
        <v>11</v>
      </c>
      <c r="I1347">
        <v>8</v>
      </c>
      <c r="J1347">
        <v>3</v>
      </c>
      <c r="K1347">
        <v>12</v>
      </c>
      <c r="L1347">
        <v>2</v>
      </c>
      <c r="M1347">
        <v>9</v>
      </c>
      <c r="N1347">
        <v>0</v>
      </c>
      <c r="O1347">
        <v>7</v>
      </c>
      <c r="P1347" t="s">
        <v>24</v>
      </c>
      <c r="Q1347" t="s">
        <v>33</v>
      </c>
      <c r="R1347" t="s">
        <v>36</v>
      </c>
      <c r="S1347" t="s">
        <v>44</v>
      </c>
      <c r="T1347" t="s">
        <v>45</v>
      </c>
      <c r="U1347" t="s">
        <v>37</v>
      </c>
      <c r="V1347" t="s">
        <v>23</v>
      </c>
      <c r="W1347" t="s">
        <v>30</v>
      </c>
    </row>
    <row r="1348" spans="1:23" x14ac:dyDescent="0.3">
      <c r="A1348">
        <v>26</v>
      </c>
      <c r="B1348">
        <v>17</v>
      </c>
      <c r="C1348">
        <v>4</v>
      </c>
      <c r="D1348">
        <v>1</v>
      </c>
      <c r="E1348">
        <v>1347</v>
      </c>
      <c r="F1348">
        <v>2</v>
      </c>
      <c r="G1348">
        <v>48770</v>
      </c>
      <c r="H1348">
        <v>13</v>
      </c>
      <c r="I1348">
        <v>8</v>
      </c>
      <c r="J1348">
        <v>1</v>
      </c>
      <c r="K1348">
        <v>8</v>
      </c>
      <c r="L1348">
        <v>5</v>
      </c>
      <c r="M1348">
        <v>8</v>
      </c>
      <c r="N1348">
        <v>5</v>
      </c>
      <c r="O1348">
        <v>7</v>
      </c>
      <c r="P1348" t="s">
        <v>24</v>
      </c>
      <c r="Q1348" t="s">
        <v>33</v>
      </c>
      <c r="R1348" t="s">
        <v>26</v>
      </c>
      <c r="S1348" t="s">
        <v>29</v>
      </c>
      <c r="T1348" t="s">
        <v>38</v>
      </c>
      <c r="U1348" t="s">
        <v>37</v>
      </c>
      <c r="V1348" t="s">
        <v>23</v>
      </c>
      <c r="W1348" t="s">
        <v>30</v>
      </c>
    </row>
    <row r="1349" spans="1:23" x14ac:dyDescent="0.3">
      <c r="A1349">
        <v>36</v>
      </c>
      <c r="B1349">
        <v>25</v>
      </c>
      <c r="C1349">
        <v>1</v>
      </c>
      <c r="D1349">
        <v>1</v>
      </c>
      <c r="E1349">
        <v>1348</v>
      </c>
      <c r="F1349">
        <v>2</v>
      </c>
      <c r="G1349">
        <v>31170</v>
      </c>
      <c r="H1349">
        <v>21</v>
      </c>
      <c r="I1349">
        <v>8</v>
      </c>
      <c r="J1349">
        <v>1</v>
      </c>
      <c r="K1349">
        <v>7</v>
      </c>
      <c r="L1349">
        <v>2</v>
      </c>
      <c r="M1349">
        <v>3</v>
      </c>
      <c r="N1349">
        <v>0</v>
      </c>
      <c r="O1349">
        <v>1</v>
      </c>
      <c r="P1349" t="s">
        <v>24</v>
      </c>
      <c r="Q1349" t="s">
        <v>40</v>
      </c>
      <c r="R1349" t="s">
        <v>40</v>
      </c>
      <c r="S1349" t="s">
        <v>44</v>
      </c>
      <c r="T1349" t="s">
        <v>34</v>
      </c>
      <c r="U1349" t="s">
        <v>37</v>
      </c>
      <c r="V1349" t="s">
        <v>23</v>
      </c>
      <c r="W1349" t="s">
        <v>30</v>
      </c>
    </row>
    <row r="1350" spans="1:23" x14ac:dyDescent="0.3">
      <c r="A1350">
        <v>51</v>
      </c>
      <c r="B1350">
        <v>6</v>
      </c>
      <c r="C1350">
        <v>3</v>
      </c>
      <c r="D1350">
        <v>1</v>
      </c>
      <c r="E1350">
        <v>1349</v>
      </c>
      <c r="F1350">
        <v>1</v>
      </c>
      <c r="G1350">
        <v>15690</v>
      </c>
      <c r="H1350">
        <v>11</v>
      </c>
      <c r="I1350">
        <v>8</v>
      </c>
      <c r="J1350">
        <v>0</v>
      </c>
      <c r="K1350">
        <v>18</v>
      </c>
      <c r="L1350">
        <v>2</v>
      </c>
      <c r="M1350">
        <v>4</v>
      </c>
      <c r="N1350">
        <v>0</v>
      </c>
      <c r="O1350">
        <v>3</v>
      </c>
      <c r="P1350" t="s">
        <v>32</v>
      </c>
      <c r="Q1350" t="s">
        <v>33</v>
      </c>
      <c r="R1350" t="s">
        <v>26</v>
      </c>
      <c r="S1350" t="s">
        <v>35</v>
      </c>
      <c r="T1350" t="s">
        <v>47</v>
      </c>
      <c r="U1350" t="s">
        <v>27</v>
      </c>
      <c r="V1350" t="s">
        <v>31</v>
      </c>
      <c r="W1350" t="s">
        <v>30</v>
      </c>
    </row>
    <row r="1351" spans="1:23" x14ac:dyDescent="0.3">
      <c r="A1351">
        <v>39</v>
      </c>
      <c r="B1351">
        <v>7</v>
      </c>
      <c r="C1351">
        <v>3</v>
      </c>
      <c r="D1351">
        <v>1</v>
      </c>
      <c r="E1351">
        <v>1350</v>
      </c>
      <c r="F1351">
        <v>1</v>
      </c>
      <c r="G1351">
        <v>196580</v>
      </c>
      <c r="H1351">
        <v>13</v>
      </c>
      <c r="I1351">
        <v>8</v>
      </c>
      <c r="J1351">
        <v>1</v>
      </c>
      <c r="K1351">
        <v>17</v>
      </c>
      <c r="L1351">
        <v>3</v>
      </c>
      <c r="M1351">
        <v>15</v>
      </c>
      <c r="N1351">
        <v>5</v>
      </c>
      <c r="O1351">
        <v>9</v>
      </c>
      <c r="P1351" t="s">
        <v>24</v>
      </c>
      <c r="Q1351" t="s">
        <v>33</v>
      </c>
      <c r="R1351" t="s">
        <v>26</v>
      </c>
      <c r="S1351" t="s">
        <v>29</v>
      </c>
      <c r="T1351" t="s">
        <v>34</v>
      </c>
      <c r="U1351" t="s">
        <v>27</v>
      </c>
      <c r="V1351" t="s">
        <v>23</v>
      </c>
      <c r="W1351" t="s">
        <v>30</v>
      </c>
    </row>
    <row r="1352" spans="1:23" x14ac:dyDescent="0.3">
      <c r="A1352">
        <v>25</v>
      </c>
      <c r="B1352">
        <v>29</v>
      </c>
      <c r="C1352">
        <v>1</v>
      </c>
      <c r="D1352">
        <v>1</v>
      </c>
      <c r="E1352">
        <v>1351</v>
      </c>
      <c r="F1352">
        <v>3</v>
      </c>
      <c r="G1352">
        <v>30690</v>
      </c>
      <c r="H1352">
        <v>14</v>
      </c>
      <c r="I1352">
        <v>8</v>
      </c>
      <c r="J1352">
        <v>1</v>
      </c>
      <c r="K1352">
        <v>6</v>
      </c>
      <c r="L1352">
        <v>3</v>
      </c>
      <c r="M1352">
        <v>2</v>
      </c>
      <c r="N1352">
        <v>2</v>
      </c>
      <c r="O1352">
        <v>2</v>
      </c>
      <c r="P1352" t="s">
        <v>24</v>
      </c>
      <c r="Q1352" t="s">
        <v>25</v>
      </c>
      <c r="R1352" t="s">
        <v>41</v>
      </c>
      <c r="S1352" t="s">
        <v>29</v>
      </c>
      <c r="T1352" t="s">
        <v>34</v>
      </c>
      <c r="U1352" t="s">
        <v>27</v>
      </c>
      <c r="V1352" t="s">
        <v>23</v>
      </c>
      <c r="W1352" t="s">
        <v>30</v>
      </c>
    </row>
    <row r="1353" spans="1:23" x14ac:dyDescent="0.3">
      <c r="A1353">
        <v>30</v>
      </c>
      <c r="B1353">
        <v>21</v>
      </c>
      <c r="C1353">
        <v>1</v>
      </c>
      <c r="D1353">
        <v>1</v>
      </c>
      <c r="E1353">
        <v>1352</v>
      </c>
      <c r="F1353">
        <v>2</v>
      </c>
      <c r="G1353">
        <v>104350</v>
      </c>
      <c r="H1353">
        <v>11</v>
      </c>
      <c r="I1353">
        <v>8</v>
      </c>
      <c r="J1353">
        <v>0</v>
      </c>
      <c r="K1353">
        <v>12</v>
      </c>
      <c r="L1353">
        <v>5</v>
      </c>
      <c r="M1353">
        <v>11</v>
      </c>
      <c r="N1353">
        <v>4</v>
      </c>
      <c r="O1353">
        <v>7</v>
      </c>
      <c r="P1353" t="s">
        <v>24</v>
      </c>
      <c r="Q1353" t="s">
        <v>33</v>
      </c>
      <c r="R1353" t="s">
        <v>41</v>
      </c>
      <c r="S1353" t="s">
        <v>29</v>
      </c>
      <c r="T1353" t="s">
        <v>43</v>
      </c>
      <c r="U1353" t="s">
        <v>37</v>
      </c>
      <c r="V1353" t="s">
        <v>23</v>
      </c>
      <c r="W1353" t="s">
        <v>30</v>
      </c>
    </row>
    <row r="1354" spans="1:23" x14ac:dyDescent="0.3">
      <c r="A1354">
        <v>32</v>
      </c>
      <c r="B1354">
        <v>2</v>
      </c>
      <c r="C1354">
        <v>4</v>
      </c>
      <c r="D1354">
        <v>1</v>
      </c>
      <c r="E1354">
        <v>1353</v>
      </c>
      <c r="F1354">
        <v>2</v>
      </c>
      <c r="G1354">
        <v>41480</v>
      </c>
      <c r="H1354">
        <v>15</v>
      </c>
      <c r="I1354">
        <v>8</v>
      </c>
      <c r="J1354">
        <v>0</v>
      </c>
      <c r="K1354">
        <v>10</v>
      </c>
      <c r="L1354">
        <v>0</v>
      </c>
      <c r="M1354">
        <v>5</v>
      </c>
      <c r="N1354">
        <v>0</v>
      </c>
      <c r="O1354">
        <v>4</v>
      </c>
      <c r="P1354" t="s">
        <v>24</v>
      </c>
      <c r="Q1354" t="s">
        <v>33</v>
      </c>
      <c r="R1354" t="s">
        <v>26</v>
      </c>
      <c r="S1354" t="s">
        <v>35</v>
      </c>
      <c r="T1354" t="s">
        <v>42</v>
      </c>
      <c r="U1354" t="s">
        <v>27</v>
      </c>
      <c r="V1354" t="s">
        <v>31</v>
      </c>
      <c r="W1354" t="s">
        <v>30</v>
      </c>
    </row>
    <row r="1355" spans="1:23" x14ac:dyDescent="0.3">
      <c r="A1355">
        <v>45</v>
      </c>
      <c r="B1355">
        <v>2</v>
      </c>
      <c r="C1355">
        <v>1</v>
      </c>
      <c r="D1355">
        <v>1</v>
      </c>
      <c r="E1355">
        <v>1354</v>
      </c>
      <c r="F1355">
        <v>2</v>
      </c>
      <c r="G1355">
        <v>57680</v>
      </c>
      <c r="H1355">
        <v>23</v>
      </c>
      <c r="I1355">
        <v>8</v>
      </c>
      <c r="J1355">
        <v>1</v>
      </c>
      <c r="K1355">
        <v>9</v>
      </c>
      <c r="L1355">
        <v>4</v>
      </c>
      <c r="M1355">
        <v>6</v>
      </c>
      <c r="N1355">
        <v>0</v>
      </c>
      <c r="O1355">
        <v>3</v>
      </c>
      <c r="P1355" t="s">
        <v>24</v>
      </c>
      <c r="Q1355" t="s">
        <v>33</v>
      </c>
      <c r="R1355" t="s">
        <v>49</v>
      </c>
      <c r="S1355" t="s">
        <v>35</v>
      </c>
      <c r="T1355" t="s">
        <v>28</v>
      </c>
      <c r="U1355" t="s">
        <v>27</v>
      </c>
      <c r="V1355" t="s">
        <v>23</v>
      </c>
      <c r="W1355" t="s">
        <v>30</v>
      </c>
    </row>
    <row r="1356" spans="1:23" x14ac:dyDescent="0.3">
      <c r="A1356">
        <v>38</v>
      </c>
      <c r="B1356">
        <v>7</v>
      </c>
      <c r="C1356">
        <v>4</v>
      </c>
      <c r="D1356">
        <v>1</v>
      </c>
      <c r="E1356">
        <v>1355</v>
      </c>
      <c r="F1356">
        <v>2</v>
      </c>
      <c r="G1356">
        <v>50420</v>
      </c>
      <c r="H1356">
        <v>16</v>
      </c>
      <c r="I1356">
        <v>8</v>
      </c>
      <c r="J1356">
        <v>1</v>
      </c>
      <c r="K1356">
        <v>19</v>
      </c>
      <c r="L1356">
        <v>4</v>
      </c>
      <c r="M1356">
        <v>3</v>
      </c>
      <c r="N1356">
        <v>2</v>
      </c>
      <c r="O1356">
        <v>2</v>
      </c>
      <c r="P1356" t="s">
        <v>24</v>
      </c>
      <c r="Q1356" t="s">
        <v>33</v>
      </c>
      <c r="R1356" t="s">
        <v>26</v>
      </c>
      <c r="S1356" t="s">
        <v>35</v>
      </c>
      <c r="T1356" t="s">
        <v>42</v>
      </c>
      <c r="U1356" t="s">
        <v>27</v>
      </c>
      <c r="V1356" t="s">
        <v>23</v>
      </c>
      <c r="W1356" t="s">
        <v>30</v>
      </c>
    </row>
    <row r="1357" spans="1:23" x14ac:dyDescent="0.3">
      <c r="A1357">
        <v>30</v>
      </c>
      <c r="B1357">
        <v>13</v>
      </c>
      <c r="C1357">
        <v>3</v>
      </c>
      <c r="D1357">
        <v>1</v>
      </c>
      <c r="E1357">
        <v>1356</v>
      </c>
      <c r="F1357">
        <v>2</v>
      </c>
      <c r="G1357">
        <v>57700</v>
      </c>
      <c r="H1357">
        <v>16</v>
      </c>
      <c r="I1357">
        <v>8</v>
      </c>
      <c r="J1357">
        <v>1</v>
      </c>
      <c r="K1357">
        <v>5</v>
      </c>
      <c r="L1357">
        <v>2</v>
      </c>
      <c r="M1357">
        <v>5</v>
      </c>
      <c r="N1357">
        <v>0</v>
      </c>
      <c r="O1357">
        <v>4</v>
      </c>
      <c r="P1357" t="s">
        <v>24</v>
      </c>
      <c r="Q1357" t="s">
        <v>25</v>
      </c>
      <c r="R1357" t="s">
        <v>48</v>
      </c>
      <c r="S1357" t="s">
        <v>35</v>
      </c>
      <c r="T1357" t="s">
        <v>43</v>
      </c>
      <c r="U1357" t="s">
        <v>27</v>
      </c>
      <c r="V1357" t="s">
        <v>23</v>
      </c>
      <c r="W1357" t="s">
        <v>30</v>
      </c>
    </row>
    <row r="1358" spans="1:23" x14ac:dyDescent="0.3">
      <c r="A1358">
        <v>32</v>
      </c>
      <c r="B1358">
        <v>2</v>
      </c>
      <c r="C1358">
        <v>3</v>
      </c>
      <c r="D1358">
        <v>1</v>
      </c>
      <c r="E1358">
        <v>1357</v>
      </c>
      <c r="F1358">
        <v>3</v>
      </c>
      <c r="G1358">
        <v>77560</v>
      </c>
      <c r="H1358">
        <v>21</v>
      </c>
      <c r="I1358">
        <v>8</v>
      </c>
      <c r="J1358">
        <v>0</v>
      </c>
      <c r="K1358">
        <v>9</v>
      </c>
      <c r="L1358">
        <v>3</v>
      </c>
      <c r="M1358">
        <v>8</v>
      </c>
      <c r="N1358">
        <v>0</v>
      </c>
      <c r="O1358">
        <v>7</v>
      </c>
      <c r="P1358" t="s">
        <v>32</v>
      </c>
      <c r="Q1358" t="s">
        <v>25</v>
      </c>
      <c r="R1358" t="s">
        <v>48</v>
      </c>
      <c r="S1358" t="s">
        <v>44</v>
      </c>
      <c r="T1358" t="s">
        <v>43</v>
      </c>
      <c r="U1358" t="s">
        <v>37</v>
      </c>
      <c r="V1358" t="s">
        <v>23</v>
      </c>
      <c r="W1358" t="s">
        <v>30</v>
      </c>
    </row>
    <row r="1359" spans="1:23" x14ac:dyDescent="0.3">
      <c r="A1359">
        <v>30</v>
      </c>
      <c r="B1359">
        <v>1</v>
      </c>
      <c r="C1359">
        <v>3</v>
      </c>
      <c r="D1359">
        <v>1</v>
      </c>
      <c r="E1359">
        <v>1358</v>
      </c>
      <c r="F1359">
        <v>3</v>
      </c>
      <c r="G1359">
        <v>103060</v>
      </c>
      <c r="H1359">
        <v>13</v>
      </c>
      <c r="I1359">
        <v>8</v>
      </c>
      <c r="J1359">
        <v>0</v>
      </c>
      <c r="K1359">
        <v>8</v>
      </c>
      <c r="L1359">
        <v>5</v>
      </c>
      <c r="M1359">
        <v>3</v>
      </c>
      <c r="N1359">
        <v>2</v>
      </c>
      <c r="O1359">
        <v>2</v>
      </c>
      <c r="P1359" t="s">
        <v>24</v>
      </c>
      <c r="Q1359" t="s">
        <v>33</v>
      </c>
      <c r="R1359" t="s">
        <v>41</v>
      </c>
      <c r="S1359" t="s">
        <v>44</v>
      </c>
      <c r="T1359" t="s">
        <v>38</v>
      </c>
      <c r="U1359" t="s">
        <v>27</v>
      </c>
      <c r="V1359" t="s">
        <v>23</v>
      </c>
      <c r="W1359" t="s">
        <v>30</v>
      </c>
    </row>
    <row r="1360" spans="1:23" x14ac:dyDescent="0.3">
      <c r="A1360">
        <v>30</v>
      </c>
      <c r="B1360">
        <v>9</v>
      </c>
      <c r="C1360">
        <v>3</v>
      </c>
      <c r="D1360">
        <v>1</v>
      </c>
      <c r="E1360">
        <v>1359</v>
      </c>
      <c r="F1360">
        <v>2</v>
      </c>
      <c r="G1360">
        <v>39360</v>
      </c>
      <c r="H1360">
        <v>11</v>
      </c>
      <c r="I1360">
        <v>8</v>
      </c>
      <c r="J1360">
        <v>1</v>
      </c>
      <c r="K1360">
        <v>6</v>
      </c>
      <c r="L1360">
        <v>3</v>
      </c>
      <c r="M1360">
        <v>5</v>
      </c>
      <c r="N1360">
        <v>1</v>
      </c>
      <c r="O1360">
        <v>2</v>
      </c>
      <c r="P1360" t="s">
        <v>24</v>
      </c>
      <c r="Q1360" t="s">
        <v>25</v>
      </c>
      <c r="R1360" t="s">
        <v>41</v>
      </c>
      <c r="S1360" t="s">
        <v>35</v>
      </c>
      <c r="T1360" t="s">
        <v>34</v>
      </c>
      <c r="U1360" t="s">
        <v>37</v>
      </c>
      <c r="V1360" t="s">
        <v>23</v>
      </c>
      <c r="W1360" t="s">
        <v>30</v>
      </c>
    </row>
    <row r="1361" spans="1:23" x14ac:dyDescent="0.3">
      <c r="A1361">
        <v>41</v>
      </c>
      <c r="B1361">
        <v>10</v>
      </c>
      <c r="C1361">
        <v>2</v>
      </c>
      <c r="D1361">
        <v>1</v>
      </c>
      <c r="E1361">
        <v>1360</v>
      </c>
      <c r="F1361">
        <v>3</v>
      </c>
      <c r="G1361">
        <v>79450</v>
      </c>
      <c r="H1361">
        <v>12</v>
      </c>
      <c r="I1361">
        <v>8</v>
      </c>
      <c r="J1361">
        <v>1</v>
      </c>
      <c r="K1361">
        <v>21</v>
      </c>
      <c r="L1361">
        <v>6</v>
      </c>
      <c r="M1361">
        <v>7</v>
      </c>
      <c r="N1361">
        <v>7</v>
      </c>
      <c r="O1361">
        <v>7</v>
      </c>
      <c r="P1361" t="s">
        <v>32</v>
      </c>
      <c r="Q1361" t="s">
        <v>25</v>
      </c>
      <c r="R1361" t="s">
        <v>41</v>
      </c>
      <c r="S1361" t="s">
        <v>44</v>
      </c>
      <c r="T1361" t="s">
        <v>45</v>
      </c>
      <c r="U1361" t="s">
        <v>27</v>
      </c>
      <c r="V1361" t="s">
        <v>23</v>
      </c>
      <c r="W1361" t="s">
        <v>30</v>
      </c>
    </row>
    <row r="1362" spans="1:23" x14ac:dyDescent="0.3">
      <c r="A1362">
        <v>41</v>
      </c>
      <c r="B1362">
        <v>10</v>
      </c>
      <c r="C1362">
        <v>4</v>
      </c>
      <c r="D1362">
        <v>1</v>
      </c>
      <c r="E1362">
        <v>1361</v>
      </c>
      <c r="F1362">
        <v>4</v>
      </c>
      <c r="G1362">
        <v>57430</v>
      </c>
      <c r="H1362">
        <v>12</v>
      </c>
      <c r="I1362">
        <v>8</v>
      </c>
      <c r="J1362">
        <v>3</v>
      </c>
      <c r="K1362">
        <v>7</v>
      </c>
      <c r="L1362">
        <v>2</v>
      </c>
      <c r="M1362">
        <v>5</v>
      </c>
      <c r="N1362">
        <v>1</v>
      </c>
      <c r="O1362">
        <v>4</v>
      </c>
      <c r="P1362" t="s">
        <v>24</v>
      </c>
      <c r="Q1362" t="s">
        <v>33</v>
      </c>
      <c r="R1362" t="s">
        <v>41</v>
      </c>
      <c r="S1362" t="s">
        <v>29</v>
      </c>
      <c r="T1362" t="s">
        <v>34</v>
      </c>
      <c r="U1362" t="s">
        <v>37</v>
      </c>
      <c r="V1362" t="s">
        <v>23</v>
      </c>
      <c r="W1362" t="s">
        <v>30</v>
      </c>
    </row>
    <row r="1363" spans="1:23" x14ac:dyDescent="0.3">
      <c r="A1363">
        <v>19</v>
      </c>
      <c r="B1363">
        <v>1</v>
      </c>
      <c r="C1363">
        <v>3</v>
      </c>
      <c r="D1363">
        <v>1</v>
      </c>
      <c r="E1363">
        <v>1362</v>
      </c>
      <c r="F1363">
        <v>5</v>
      </c>
      <c r="G1363">
        <v>152020</v>
      </c>
      <c r="H1363">
        <v>18</v>
      </c>
      <c r="I1363">
        <v>8</v>
      </c>
      <c r="J1363">
        <v>3</v>
      </c>
      <c r="K1363">
        <v>1</v>
      </c>
      <c r="L1363">
        <v>2</v>
      </c>
      <c r="M1363">
        <v>1</v>
      </c>
      <c r="N1363">
        <v>0</v>
      </c>
      <c r="O1363">
        <v>0</v>
      </c>
      <c r="P1363" t="s">
        <v>24</v>
      </c>
      <c r="Q1363" t="s">
        <v>33</v>
      </c>
      <c r="R1363" t="s">
        <v>36</v>
      </c>
      <c r="S1363" t="s">
        <v>35</v>
      </c>
      <c r="T1363" t="s">
        <v>45</v>
      </c>
      <c r="U1363" t="s">
        <v>27</v>
      </c>
      <c r="V1363" t="s">
        <v>23</v>
      </c>
      <c r="W1363" t="s">
        <v>30</v>
      </c>
    </row>
    <row r="1364" spans="1:23" x14ac:dyDescent="0.3">
      <c r="A1364">
        <v>40</v>
      </c>
      <c r="B1364">
        <v>26</v>
      </c>
      <c r="C1364">
        <v>4</v>
      </c>
      <c r="D1364">
        <v>1</v>
      </c>
      <c r="E1364">
        <v>1363</v>
      </c>
      <c r="F1364">
        <v>2</v>
      </c>
      <c r="G1364">
        <v>54400</v>
      </c>
      <c r="H1364">
        <v>12</v>
      </c>
      <c r="I1364">
        <v>8</v>
      </c>
      <c r="J1364">
        <v>1</v>
      </c>
      <c r="K1364">
        <v>20</v>
      </c>
      <c r="L1364">
        <v>2</v>
      </c>
      <c r="M1364">
        <v>20</v>
      </c>
      <c r="N1364">
        <v>2</v>
      </c>
      <c r="O1364">
        <v>13</v>
      </c>
      <c r="P1364" t="s">
        <v>32</v>
      </c>
      <c r="Q1364" t="s">
        <v>33</v>
      </c>
      <c r="R1364" t="s">
        <v>41</v>
      </c>
      <c r="S1364" t="s">
        <v>44</v>
      </c>
      <c r="T1364" t="s">
        <v>45</v>
      </c>
      <c r="U1364" t="s">
        <v>37</v>
      </c>
      <c r="V1364" t="s">
        <v>23</v>
      </c>
      <c r="W1364" t="s">
        <v>30</v>
      </c>
    </row>
    <row r="1365" spans="1:23" x14ac:dyDescent="0.3">
      <c r="A1365">
        <v>35</v>
      </c>
      <c r="B1365">
        <v>8</v>
      </c>
      <c r="C1365">
        <v>1</v>
      </c>
      <c r="D1365">
        <v>1</v>
      </c>
      <c r="E1365">
        <v>1364</v>
      </c>
      <c r="F1365">
        <v>3</v>
      </c>
      <c r="G1365">
        <v>37600</v>
      </c>
      <c r="H1365">
        <v>14</v>
      </c>
      <c r="I1365">
        <v>8</v>
      </c>
      <c r="J1365">
        <v>3</v>
      </c>
      <c r="K1365">
        <v>10</v>
      </c>
      <c r="L1365">
        <v>2</v>
      </c>
      <c r="M1365">
        <v>10</v>
      </c>
      <c r="N1365">
        <v>0</v>
      </c>
      <c r="O1365">
        <v>6</v>
      </c>
      <c r="P1365" t="s">
        <v>24</v>
      </c>
      <c r="Q1365" t="s">
        <v>25</v>
      </c>
      <c r="R1365" t="s">
        <v>48</v>
      </c>
      <c r="S1365" t="s">
        <v>29</v>
      </c>
      <c r="T1365" t="s">
        <v>43</v>
      </c>
      <c r="U1365" t="s">
        <v>27</v>
      </c>
      <c r="V1365" t="s">
        <v>23</v>
      </c>
      <c r="W1365" t="s">
        <v>30</v>
      </c>
    </row>
    <row r="1366" spans="1:23" x14ac:dyDescent="0.3">
      <c r="A1366">
        <v>53</v>
      </c>
      <c r="B1366">
        <v>14</v>
      </c>
      <c r="C1366">
        <v>2</v>
      </c>
      <c r="D1366">
        <v>1</v>
      </c>
      <c r="E1366">
        <v>1365</v>
      </c>
      <c r="F1366">
        <v>5</v>
      </c>
      <c r="G1366">
        <v>35170</v>
      </c>
      <c r="H1366">
        <v>12</v>
      </c>
      <c r="I1366">
        <v>8</v>
      </c>
      <c r="J1366">
        <v>1</v>
      </c>
      <c r="K1366">
        <v>13</v>
      </c>
      <c r="L1366">
        <v>1</v>
      </c>
      <c r="M1366">
        <v>7</v>
      </c>
      <c r="N1366">
        <v>4</v>
      </c>
      <c r="O1366">
        <v>5</v>
      </c>
      <c r="P1366" t="s">
        <v>24</v>
      </c>
      <c r="Q1366" t="s">
        <v>25</v>
      </c>
      <c r="R1366" t="s">
        <v>26</v>
      </c>
      <c r="S1366" t="s">
        <v>29</v>
      </c>
      <c r="T1366" t="s">
        <v>45</v>
      </c>
      <c r="U1366" t="s">
        <v>27</v>
      </c>
      <c r="V1366" t="s">
        <v>23</v>
      </c>
      <c r="W1366" t="s">
        <v>30</v>
      </c>
    </row>
    <row r="1367" spans="1:23" x14ac:dyDescent="0.3">
      <c r="A1367">
        <v>45</v>
      </c>
      <c r="B1367">
        <v>1</v>
      </c>
      <c r="C1367">
        <v>4</v>
      </c>
      <c r="D1367">
        <v>1</v>
      </c>
      <c r="E1367">
        <v>1366</v>
      </c>
      <c r="F1367">
        <v>1</v>
      </c>
      <c r="G1367">
        <v>25800</v>
      </c>
      <c r="H1367">
        <v>17</v>
      </c>
      <c r="I1367">
        <v>8</v>
      </c>
      <c r="J1367">
        <v>3</v>
      </c>
      <c r="K1367">
        <v>20</v>
      </c>
      <c r="L1367">
        <v>3</v>
      </c>
      <c r="M1367">
        <v>17</v>
      </c>
      <c r="N1367">
        <v>0</v>
      </c>
      <c r="O1367">
        <v>15</v>
      </c>
      <c r="P1367" t="s">
        <v>24</v>
      </c>
      <c r="Q1367" t="s">
        <v>25</v>
      </c>
      <c r="R1367" t="s">
        <v>49</v>
      </c>
      <c r="S1367" t="s">
        <v>44</v>
      </c>
      <c r="T1367" t="s">
        <v>34</v>
      </c>
      <c r="U1367" t="s">
        <v>37</v>
      </c>
      <c r="V1367" t="s">
        <v>23</v>
      </c>
      <c r="W1367" t="s">
        <v>30</v>
      </c>
    </row>
    <row r="1368" spans="1:23" x14ac:dyDescent="0.3">
      <c r="A1368">
        <v>32</v>
      </c>
      <c r="B1368">
        <v>2</v>
      </c>
      <c r="C1368">
        <v>2</v>
      </c>
      <c r="D1368">
        <v>1</v>
      </c>
      <c r="E1368">
        <v>1367</v>
      </c>
      <c r="F1368">
        <v>1</v>
      </c>
      <c r="G1368">
        <v>21660</v>
      </c>
      <c r="H1368">
        <v>19</v>
      </c>
      <c r="I1368">
        <v>8</v>
      </c>
      <c r="J1368">
        <v>1</v>
      </c>
      <c r="K1368">
        <v>9</v>
      </c>
      <c r="L1368">
        <v>4</v>
      </c>
      <c r="M1368">
        <v>9</v>
      </c>
      <c r="N1368">
        <v>3</v>
      </c>
      <c r="O1368">
        <v>7</v>
      </c>
      <c r="P1368" t="s">
        <v>32</v>
      </c>
      <c r="Q1368" t="s">
        <v>25</v>
      </c>
      <c r="R1368" t="s">
        <v>26</v>
      </c>
      <c r="S1368" t="s">
        <v>35</v>
      </c>
      <c r="T1368" t="s">
        <v>45</v>
      </c>
      <c r="U1368" t="s">
        <v>27</v>
      </c>
      <c r="V1368" t="s">
        <v>23</v>
      </c>
      <c r="W1368" t="s">
        <v>30</v>
      </c>
    </row>
    <row r="1369" spans="1:23" x14ac:dyDescent="0.3">
      <c r="A1369">
        <v>29</v>
      </c>
      <c r="B1369">
        <v>10</v>
      </c>
      <c r="C1369">
        <v>4</v>
      </c>
      <c r="D1369">
        <v>1</v>
      </c>
      <c r="E1369">
        <v>1368</v>
      </c>
      <c r="F1369">
        <v>3</v>
      </c>
      <c r="G1369">
        <v>58690</v>
      </c>
      <c r="H1369">
        <v>11</v>
      </c>
      <c r="I1369">
        <v>8</v>
      </c>
      <c r="J1369">
        <v>1</v>
      </c>
      <c r="K1369">
        <v>10</v>
      </c>
      <c r="L1369">
        <v>6</v>
      </c>
      <c r="M1369">
        <v>10</v>
      </c>
      <c r="N1369">
        <v>0</v>
      </c>
      <c r="O1369">
        <v>9</v>
      </c>
      <c r="P1369" t="s">
        <v>39</v>
      </c>
      <c r="Q1369" t="s">
        <v>33</v>
      </c>
      <c r="R1369" t="s">
        <v>49</v>
      </c>
      <c r="S1369" t="s">
        <v>29</v>
      </c>
      <c r="T1369" t="s">
        <v>28</v>
      </c>
      <c r="U1369" t="s">
        <v>37</v>
      </c>
      <c r="V1369" t="s">
        <v>23</v>
      </c>
      <c r="W1369" t="s">
        <v>30</v>
      </c>
    </row>
    <row r="1370" spans="1:23" x14ac:dyDescent="0.3">
      <c r="A1370">
        <v>51</v>
      </c>
      <c r="B1370">
        <v>1</v>
      </c>
      <c r="C1370">
        <v>3</v>
      </c>
      <c r="D1370">
        <v>1</v>
      </c>
      <c r="E1370">
        <v>1369</v>
      </c>
      <c r="F1370">
        <v>3</v>
      </c>
      <c r="G1370">
        <v>80080</v>
      </c>
      <c r="H1370">
        <v>15</v>
      </c>
      <c r="I1370">
        <v>8</v>
      </c>
      <c r="J1370">
        <v>1</v>
      </c>
      <c r="K1370">
        <v>10</v>
      </c>
      <c r="L1370">
        <v>4</v>
      </c>
      <c r="M1370">
        <v>1</v>
      </c>
      <c r="N1370">
        <v>0</v>
      </c>
      <c r="O1370">
        <v>0</v>
      </c>
      <c r="P1370" t="s">
        <v>24</v>
      </c>
      <c r="Q1370" t="s">
        <v>33</v>
      </c>
      <c r="R1370" t="s">
        <v>36</v>
      </c>
      <c r="S1370" t="s">
        <v>29</v>
      </c>
      <c r="T1370" t="s">
        <v>42</v>
      </c>
      <c r="U1370" t="s">
        <v>27</v>
      </c>
      <c r="V1370" t="s">
        <v>23</v>
      </c>
      <c r="W1370" t="s">
        <v>30</v>
      </c>
    </row>
    <row r="1371" spans="1:23" x14ac:dyDescent="0.3">
      <c r="A1371">
        <v>58</v>
      </c>
      <c r="B1371">
        <v>3</v>
      </c>
      <c r="C1371">
        <v>3</v>
      </c>
      <c r="D1371">
        <v>1</v>
      </c>
      <c r="E1371">
        <v>1370</v>
      </c>
      <c r="F1371">
        <v>1</v>
      </c>
      <c r="G1371">
        <v>52060</v>
      </c>
      <c r="H1371">
        <v>11</v>
      </c>
      <c r="I1371">
        <v>8</v>
      </c>
      <c r="J1371">
        <v>3</v>
      </c>
      <c r="K1371">
        <v>9</v>
      </c>
      <c r="L1371">
        <v>4</v>
      </c>
      <c r="M1371">
        <v>1</v>
      </c>
      <c r="N1371">
        <v>0</v>
      </c>
      <c r="O1371">
        <v>0</v>
      </c>
      <c r="P1371" t="s">
        <v>24</v>
      </c>
      <c r="Q1371" t="s">
        <v>25</v>
      </c>
      <c r="R1371" t="s">
        <v>48</v>
      </c>
      <c r="S1371" t="s">
        <v>29</v>
      </c>
      <c r="T1371" t="s">
        <v>34</v>
      </c>
      <c r="U1371" t="s">
        <v>27</v>
      </c>
      <c r="V1371" t="s">
        <v>23</v>
      </c>
      <c r="W1371" t="s">
        <v>30</v>
      </c>
    </row>
    <row r="1372" spans="1:23" x14ac:dyDescent="0.3">
      <c r="A1372">
        <v>40</v>
      </c>
      <c r="B1372">
        <v>11</v>
      </c>
      <c r="C1372">
        <v>2</v>
      </c>
      <c r="D1372">
        <v>1</v>
      </c>
      <c r="E1372">
        <v>1371</v>
      </c>
      <c r="F1372">
        <v>4</v>
      </c>
      <c r="G1372">
        <v>52950</v>
      </c>
      <c r="H1372">
        <v>18</v>
      </c>
      <c r="I1372">
        <v>8</v>
      </c>
      <c r="J1372">
        <v>0</v>
      </c>
      <c r="K1372">
        <v>15</v>
      </c>
      <c r="L1372">
        <v>4</v>
      </c>
      <c r="M1372">
        <v>12</v>
      </c>
      <c r="N1372">
        <v>2</v>
      </c>
      <c r="O1372">
        <v>11</v>
      </c>
      <c r="P1372" t="s">
        <v>24</v>
      </c>
      <c r="Q1372" t="s">
        <v>33</v>
      </c>
      <c r="R1372" t="s">
        <v>49</v>
      </c>
      <c r="S1372" t="s">
        <v>29</v>
      </c>
      <c r="T1372" t="s">
        <v>43</v>
      </c>
      <c r="U1372" t="s">
        <v>37</v>
      </c>
      <c r="V1372" t="s">
        <v>23</v>
      </c>
      <c r="W1372" t="s">
        <v>30</v>
      </c>
    </row>
    <row r="1373" spans="1:23" x14ac:dyDescent="0.3">
      <c r="A1373">
        <v>34</v>
      </c>
      <c r="B1373">
        <v>24</v>
      </c>
      <c r="C1373">
        <v>4</v>
      </c>
      <c r="D1373">
        <v>1</v>
      </c>
      <c r="E1373">
        <v>1372</v>
      </c>
      <c r="F1373">
        <v>2</v>
      </c>
      <c r="G1373">
        <v>164130</v>
      </c>
      <c r="H1373">
        <v>16</v>
      </c>
      <c r="I1373">
        <v>8</v>
      </c>
      <c r="J1373">
        <v>0</v>
      </c>
      <c r="K1373">
        <v>6</v>
      </c>
      <c r="L1373">
        <v>1</v>
      </c>
      <c r="M1373">
        <v>4</v>
      </c>
      <c r="N1373">
        <v>1</v>
      </c>
      <c r="O1373">
        <v>2</v>
      </c>
      <c r="P1373" t="s">
        <v>32</v>
      </c>
      <c r="Q1373" t="s">
        <v>25</v>
      </c>
      <c r="R1373" t="s">
        <v>48</v>
      </c>
      <c r="S1373" t="s">
        <v>29</v>
      </c>
      <c r="T1373" t="s">
        <v>45</v>
      </c>
      <c r="U1373" t="s">
        <v>37</v>
      </c>
      <c r="V1373" t="s">
        <v>23</v>
      </c>
      <c r="W1373" t="s">
        <v>30</v>
      </c>
    </row>
    <row r="1374" spans="1:23" x14ac:dyDescent="0.3">
      <c r="A1374">
        <v>22</v>
      </c>
      <c r="B1374">
        <v>3</v>
      </c>
      <c r="C1374">
        <v>3</v>
      </c>
      <c r="D1374">
        <v>1</v>
      </c>
      <c r="E1374">
        <v>1373</v>
      </c>
      <c r="F1374">
        <v>1</v>
      </c>
      <c r="G1374">
        <v>132690</v>
      </c>
      <c r="H1374">
        <v>25</v>
      </c>
      <c r="I1374">
        <v>8</v>
      </c>
      <c r="J1374">
        <v>1</v>
      </c>
      <c r="K1374">
        <v>2</v>
      </c>
      <c r="L1374">
        <v>2</v>
      </c>
      <c r="M1374">
        <v>2</v>
      </c>
      <c r="N1374">
        <v>2</v>
      </c>
      <c r="O1374">
        <v>2</v>
      </c>
      <c r="P1374" t="s">
        <v>24</v>
      </c>
      <c r="Q1374" t="s">
        <v>33</v>
      </c>
      <c r="R1374" t="s">
        <v>41</v>
      </c>
      <c r="S1374" t="s">
        <v>29</v>
      </c>
      <c r="T1374" t="s">
        <v>43</v>
      </c>
      <c r="U1374" t="s">
        <v>37</v>
      </c>
      <c r="V1374" t="s">
        <v>23</v>
      </c>
      <c r="W1374" t="s">
        <v>30</v>
      </c>
    </row>
    <row r="1375" spans="1:23" x14ac:dyDescent="0.3">
      <c r="A1375">
        <v>27</v>
      </c>
      <c r="B1375">
        <v>3</v>
      </c>
      <c r="C1375">
        <v>3</v>
      </c>
      <c r="D1375">
        <v>1</v>
      </c>
      <c r="E1375">
        <v>1374</v>
      </c>
      <c r="F1375">
        <v>1</v>
      </c>
      <c r="G1375">
        <v>27830</v>
      </c>
      <c r="H1375">
        <v>16</v>
      </c>
      <c r="I1375">
        <v>8</v>
      </c>
      <c r="J1375">
        <v>1</v>
      </c>
      <c r="K1375">
        <v>6</v>
      </c>
      <c r="L1375">
        <v>2</v>
      </c>
      <c r="M1375">
        <v>2</v>
      </c>
      <c r="N1375">
        <v>2</v>
      </c>
      <c r="O1375">
        <v>2</v>
      </c>
      <c r="P1375" t="s">
        <v>39</v>
      </c>
      <c r="Q1375" t="s">
        <v>33</v>
      </c>
      <c r="R1375" t="s">
        <v>41</v>
      </c>
      <c r="S1375" t="s">
        <v>44</v>
      </c>
      <c r="T1375" t="s">
        <v>28</v>
      </c>
      <c r="U1375" t="s">
        <v>37</v>
      </c>
      <c r="V1375" t="s">
        <v>23</v>
      </c>
      <c r="W1375" t="s">
        <v>30</v>
      </c>
    </row>
    <row r="1376" spans="1:23" x14ac:dyDescent="0.3">
      <c r="A1376">
        <v>28</v>
      </c>
      <c r="B1376">
        <v>4</v>
      </c>
      <c r="C1376">
        <v>4</v>
      </c>
      <c r="D1376">
        <v>1</v>
      </c>
      <c r="E1376">
        <v>1375</v>
      </c>
      <c r="F1376">
        <v>2</v>
      </c>
      <c r="G1376">
        <v>54330</v>
      </c>
      <c r="H1376">
        <v>13</v>
      </c>
      <c r="I1376">
        <v>8</v>
      </c>
      <c r="J1376">
        <v>1</v>
      </c>
      <c r="K1376">
        <v>5</v>
      </c>
      <c r="L1376">
        <v>4</v>
      </c>
      <c r="M1376">
        <v>5</v>
      </c>
      <c r="N1376">
        <v>0</v>
      </c>
      <c r="O1376">
        <v>2</v>
      </c>
      <c r="P1376" t="s">
        <v>24</v>
      </c>
      <c r="Q1376" t="s">
        <v>25</v>
      </c>
      <c r="R1376" t="s">
        <v>26</v>
      </c>
      <c r="S1376" t="s">
        <v>29</v>
      </c>
      <c r="T1376" t="s">
        <v>28</v>
      </c>
      <c r="U1376" t="s">
        <v>37</v>
      </c>
      <c r="V1376" t="s">
        <v>23</v>
      </c>
      <c r="W1376" t="s">
        <v>30</v>
      </c>
    </row>
    <row r="1377" spans="1:23" x14ac:dyDescent="0.3">
      <c r="A1377">
        <v>57</v>
      </c>
      <c r="B1377">
        <v>3</v>
      </c>
      <c r="C1377">
        <v>3</v>
      </c>
      <c r="D1377">
        <v>1</v>
      </c>
      <c r="E1377">
        <v>1376</v>
      </c>
      <c r="F1377">
        <v>2</v>
      </c>
      <c r="G1377">
        <v>20130</v>
      </c>
      <c r="H1377">
        <v>14</v>
      </c>
      <c r="I1377">
        <v>8</v>
      </c>
      <c r="J1377">
        <v>1</v>
      </c>
      <c r="K1377">
        <v>12</v>
      </c>
      <c r="L1377">
        <v>5</v>
      </c>
      <c r="M1377">
        <v>5</v>
      </c>
      <c r="N1377">
        <v>1</v>
      </c>
      <c r="O1377">
        <v>4</v>
      </c>
      <c r="P1377" t="s">
        <v>24</v>
      </c>
      <c r="Q1377" t="s">
        <v>33</v>
      </c>
      <c r="R1377" t="s">
        <v>26</v>
      </c>
      <c r="S1377" t="s">
        <v>44</v>
      </c>
      <c r="T1377" t="s">
        <v>45</v>
      </c>
      <c r="U1377" t="s">
        <v>37</v>
      </c>
      <c r="V1377" t="s">
        <v>23</v>
      </c>
      <c r="W1377" t="s">
        <v>30</v>
      </c>
    </row>
    <row r="1378" spans="1:23" x14ac:dyDescent="0.3">
      <c r="A1378">
        <v>27</v>
      </c>
      <c r="B1378">
        <v>2</v>
      </c>
      <c r="C1378">
        <v>3</v>
      </c>
      <c r="D1378">
        <v>1</v>
      </c>
      <c r="E1378">
        <v>1377</v>
      </c>
      <c r="F1378">
        <v>1</v>
      </c>
      <c r="G1378">
        <v>139660</v>
      </c>
      <c r="H1378">
        <v>19</v>
      </c>
      <c r="I1378">
        <v>8</v>
      </c>
      <c r="J1378">
        <v>0</v>
      </c>
      <c r="K1378">
        <v>1</v>
      </c>
      <c r="L1378">
        <v>1</v>
      </c>
      <c r="M1378">
        <v>1</v>
      </c>
      <c r="N1378">
        <v>0</v>
      </c>
      <c r="O1378">
        <v>1</v>
      </c>
      <c r="P1378" t="s">
        <v>39</v>
      </c>
      <c r="Q1378" t="s">
        <v>33</v>
      </c>
      <c r="R1378" t="s">
        <v>26</v>
      </c>
      <c r="S1378" t="s">
        <v>44</v>
      </c>
      <c r="T1378" t="s">
        <v>45</v>
      </c>
      <c r="U1378" t="s">
        <v>37</v>
      </c>
      <c r="V1378" t="s">
        <v>23</v>
      </c>
      <c r="W1378" t="s">
        <v>30</v>
      </c>
    </row>
    <row r="1379" spans="1:23" x14ac:dyDescent="0.3">
      <c r="A1379">
        <v>50</v>
      </c>
      <c r="B1379">
        <v>4</v>
      </c>
      <c r="C1379">
        <v>3</v>
      </c>
      <c r="D1379">
        <v>1</v>
      </c>
      <c r="E1379">
        <v>1378</v>
      </c>
      <c r="F1379">
        <v>2</v>
      </c>
      <c r="G1379">
        <v>43740</v>
      </c>
      <c r="H1379">
        <v>15</v>
      </c>
      <c r="I1379">
        <v>8</v>
      </c>
      <c r="J1379">
        <v>1</v>
      </c>
      <c r="K1379">
        <v>21</v>
      </c>
      <c r="L1379">
        <v>5</v>
      </c>
      <c r="M1379">
        <v>5</v>
      </c>
      <c r="N1379">
        <v>4</v>
      </c>
      <c r="O1379">
        <v>4</v>
      </c>
      <c r="P1379" t="s">
        <v>24</v>
      </c>
      <c r="Q1379" t="s">
        <v>33</v>
      </c>
      <c r="R1379" t="s">
        <v>26</v>
      </c>
      <c r="S1379" t="s">
        <v>35</v>
      </c>
      <c r="T1379" t="s">
        <v>45</v>
      </c>
      <c r="U1379" t="s">
        <v>27</v>
      </c>
      <c r="V1379" t="s">
        <v>23</v>
      </c>
      <c r="W1379" t="s">
        <v>30</v>
      </c>
    </row>
    <row r="1380" spans="1:23" x14ac:dyDescent="0.3">
      <c r="A1380">
        <v>41</v>
      </c>
      <c r="B1380">
        <v>7</v>
      </c>
      <c r="C1380">
        <v>4</v>
      </c>
      <c r="D1380">
        <v>1</v>
      </c>
      <c r="E1380">
        <v>1379</v>
      </c>
      <c r="F1380">
        <v>4</v>
      </c>
      <c r="G1380">
        <v>68420</v>
      </c>
      <c r="H1380">
        <v>12</v>
      </c>
      <c r="I1380">
        <v>8</v>
      </c>
      <c r="J1380">
        <v>1</v>
      </c>
      <c r="K1380">
        <v>13</v>
      </c>
      <c r="L1380">
        <v>3</v>
      </c>
      <c r="M1380">
        <v>9</v>
      </c>
      <c r="N1380">
        <v>1</v>
      </c>
      <c r="O1380">
        <v>8</v>
      </c>
      <c r="P1380" t="s">
        <v>24</v>
      </c>
      <c r="Q1380" t="s">
        <v>25</v>
      </c>
      <c r="R1380" t="s">
        <v>48</v>
      </c>
      <c r="S1380" t="s">
        <v>44</v>
      </c>
      <c r="T1380" t="s">
        <v>43</v>
      </c>
      <c r="U1380" t="s">
        <v>37</v>
      </c>
      <c r="V1380" t="s">
        <v>23</v>
      </c>
      <c r="W1380" t="s">
        <v>30</v>
      </c>
    </row>
    <row r="1381" spans="1:23" x14ac:dyDescent="0.3">
      <c r="A1381">
        <v>30</v>
      </c>
      <c r="B1381">
        <v>1</v>
      </c>
      <c r="C1381">
        <v>4</v>
      </c>
      <c r="D1381">
        <v>1</v>
      </c>
      <c r="E1381">
        <v>1380</v>
      </c>
      <c r="F1381">
        <v>1</v>
      </c>
      <c r="G1381">
        <v>174260</v>
      </c>
      <c r="H1381">
        <v>12</v>
      </c>
      <c r="I1381">
        <v>8</v>
      </c>
      <c r="J1381">
        <v>1</v>
      </c>
      <c r="K1381">
        <v>12</v>
      </c>
      <c r="L1381">
        <v>0</v>
      </c>
      <c r="M1381">
        <v>10</v>
      </c>
      <c r="N1381">
        <v>7</v>
      </c>
      <c r="O1381">
        <v>4</v>
      </c>
      <c r="P1381" t="s">
        <v>24</v>
      </c>
      <c r="Q1381" t="s">
        <v>40</v>
      </c>
      <c r="R1381" t="s">
        <v>40</v>
      </c>
      <c r="S1381" t="s">
        <v>29</v>
      </c>
      <c r="T1381" t="s">
        <v>47</v>
      </c>
      <c r="U1381" t="s">
        <v>27</v>
      </c>
      <c r="V1381" t="s">
        <v>23</v>
      </c>
      <c r="W1381" t="s">
        <v>30</v>
      </c>
    </row>
    <row r="1382" spans="1:23" x14ac:dyDescent="0.3">
      <c r="A1382">
        <v>38</v>
      </c>
      <c r="B1382">
        <v>1</v>
      </c>
      <c r="C1382">
        <v>1</v>
      </c>
      <c r="D1382">
        <v>1</v>
      </c>
      <c r="E1382">
        <v>1381</v>
      </c>
      <c r="F1382">
        <v>2</v>
      </c>
      <c r="G1382">
        <v>176030</v>
      </c>
      <c r="H1382">
        <v>16</v>
      </c>
      <c r="I1382">
        <v>8</v>
      </c>
      <c r="J1382">
        <v>0</v>
      </c>
      <c r="K1382">
        <v>12</v>
      </c>
      <c r="L1382">
        <v>0</v>
      </c>
      <c r="M1382">
        <v>8</v>
      </c>
      <c r="N1382">
        <v>0</v>
      </c>
      <c r="O1382">
        <v>7</v>
      </c>
      <c r="P1382" t="s">
        <v>24</v>
      </c>
      <c r="Q1382" t="s">
        <v>25</v>
      </c>
      <c r="R1382" t="s">
        <v>41</v>
      </c>
      <c r="S1382" t="s">
        <v>35</v>
      </c>
      <c r="T1382" t="s">
        <v>43</v>
      </c>
      <c r="U1382" t="s">
        <v>37</v>
      </c>
      <c r="V1382" t="s">
        <v>23</v>
      </c>
      <c r="W1382" t="s">
        <v>30</v>
      </c>
    </row>
    <row r="1383" spans="1:23" x14ac:dyDescent="0.3">
      <c r="A1383">
        <v>32</v>
      </c>
      <c r="B1383">
        <v>20</v>
      </c>
      <c r="C1383">
        <v>3</v>
      </c>
      <c r="D1383">
        <v>1</v>
      </c>
      <c r="E1383">
        <v>1382</v>
      </c>
      <c r="F1383">
        <v>1</v>
      </c>
      <c r="G1383">
        <v>45810</v>
      </c>
      <c r="H1383">
        <v>14</v>
      </c>
      <c r="I1383">
        <v>8</v>
      </c>
      <c r="J1383">
        <v>1</v>
      </c>
      <c r="K1383">
        <v>8</v>
      </c>
      <c r="L1383">
        <v>3</v>
      </c>
      <c r="M1383">
        <v>5</v>
      </c>
      <c r="N1383">
        <v>1</v>
      </c>
      <c r="O1383">
        <v>4</v>
      </c>
      <c r="P1383" t="s">
        <v>24</v>
      </c>
      <c r="Q1383" t="s">
        <v>33</v>
      </c>
      <c r="R1383" t="s">
        <v>41</v>
      </c>
      <c r="S1383" t="s">
        <v>35</v>
      </c>
      <c r="T1383" t="s">
        <v>45</v>
      </c>
      <c r="U1383" t="s">
        <v>27</v>
      </c>
      <c r="V1383" t="s">
        <v>23</v>
      </c>
      <c r="W1383" t="s">
        <v>30</v>
      </c>
    </row>
    <row r="1384" spans="1:23" x14ac:dyDescent="0.3">
      <c r="A1384">
        <v>27</v>
      </c>
      <c r="B1384">
        <v>5</v>
      </c>
      <c r="C1384">
        <v>4</v>
      </c>
      <c r="D1384">
        <v>1</v>
      </c>
      <c r="E1384">
        <v>1383</v>
      </c>
      <c r="F1384">
        <v>2</v>
      </c>
      <c r="G1384">
        <v>47350</v>
      </c>
      <c r="H1384">
        <v>13</v>
      </c>
      <c r="I1384">
        <v>8</v>
      </c>
      <c r="J1384">
        <v>0</v>
      </c>
      <c r="K1384">
        <v>6</v>
      </c>
      <c r="L1384">
        <v>2</v>
      </c>
      <c r="M1384">
        <v>5</v>
      </c>
      <c r="N1384">
        <v>1</v>
      </c>
      <c r="O1384">
        <v>1</v>
      </c>
      <c r="P1384" t="s">
        <v>24</v>
      </c>
      <c r="Q1384" t="s">
        <v>33</v>
      </c>
      <c r="R1384" t="s">
        <v>41</v>
      </c>
      <c r="S1384" t="s">
        <v>29</v>
      </c>
      <c r="T1384" t="s">
        <v>28</v>
      </c>
      <c r="U1384" t="s">
        <v>37</v>
      </c>
      <c r="V1384" t="s">
        <v>23</v>
      </c>
      <c r="W1384" t="s">
        <v>30</v>
      </c>
    </row>
    <row r="1385" spans="1:23" x14ac:dyDescent="0.3">
      <c r="A1385">
        <v>19</v>
      </c>
      <c r="B1385">
        <v>10</v>
      </c>
      <c r="C1385">
        <v>2</v>
      </c>
      <c r="D1385">
        <v>1</v>
      </c>
      <c r="E1385">
        <v>1384</v>
      </c>
      <c r="F1385">
        <v>2</v>
      </c>
      <c r="G1385">
        <v>41870</v>
      </c>
      <c r="H1385">
        <v>22</v>
      </c>
      <c r="I1385">
        <v>8</v>
      </c>
      <c r="J1385">
        <v>1</v>
      </c>
      <c r="K1385">
        <v>1</v>
      </c>
      <c r="L1385">
        <v>4</v>
      </c>
      <c r="M1385">
        <v>0</v>
      </c>
      <c r="N1385">
        <v>0</v>
      </c>
      <c r="O1385">
        <v>0</v>
      </c>
      <c r="P1385" t="s">
        <v>32</v>
      </c>
      <c r="Q1385" t="s">
        <v>33</v>
      </c>
      <c r="R1385" t="s">
        <v>26</v>
      </c>
      <c r="S1385" t="s">
        <v>35</v>
      </c>
      <c r="T1385" t="s">
        <v>28</v>
      </c>
      <c r="U1385" t="s">
        <v>37</v>
      </c>
      <c r="V1385" t="s">
        <v>31</v>
      </c>
      <c r="W1385" t="s">
        <v>30</v>
      </c>
    </row>
    <row r="1386" spans="1:23" x14ac:dyDescent="0.3">
      <c r="A1386">
        <v>36</v>
      </c>
      <c r="B1386">
        <v>25</v>
      </c>
      <c r="C1386">
        <v>3</v>
      </c>
      <c r="D1386">
        <v>1</v>
      </c>
      <c r="E1386">
        <v>1385</v>
      </c>
      <c r="F1386">
        <v>2</v>
      </c>
      <c r="G1386">
        <v>55050</v>
      </c>
      <c r="H1386">
        <v>21</v>
      </c>
      <c r="I1386">
        <v>8</v>
      </c>
      <c r="J1386">
        <v>2</v>
      </c>
      <c r="K1386">
        <v>13</v>
      </c>
      <c r="L1386">
        <v>3</v>
      </c>
      <c r="M1386">
        <v>8</v>
      </c>
      <c r="N1386">
        <v>7</v>
      </c>
      <c r="O1386">
        <v>2</v>
      </c>
      <c r="P1386" t="s">
        <v>32</v>
      </c>
      <c r="Q1386" t="s">
        <v>25</v>
      </c>
      <c r="R1386" t="s">
        <v>48</v>
      </c>
      <c r="S1386" t="s">
        <v>35</v>
      </c>
      <c r="T1386" t="s">
        <v>42</v>
      </c>
      <c r="U1386" t="s">
        <v>27</v>
      </c>
      <c r="V1386" t="s">
        <v>23</v>
      </c>
      <c r="W1386" t="s">
        <v>30</v>
      </c>
    </row>
    <row r="1387" spans="1:23" x14ac:dyDescent="0.3">
      <c r="A1387">
        <v>30</v>
      </c>
      <c r="B1387">
        <v>1</v>
      </c>
      <c r="C1387">
        <v>3</v>
      </c>
      <c r="D1387">
        <v>1</v>
      </c>
      <c r="E1387">
        <v>1386</v>
      </c>
      <c r="F1387">
        <v>1</v>
      </c>
      <c r="G1387">
        <v>54700</v>
      </c>
      <c r="H1387">
        <v>18</v>
      </c>
      <c r="I1387">
        <v>8</v>
      </c>
      <c r="J1387">
        <v>1</v>
      </c>
      <c r="K1387">
        <v>12</v>
      </c>
      <c r="L1387">
        <v>2</v>
      </c>
      <c r="M1387">
        <v>12</v>
      </c>
      <c r="N1387">
        <v>6</v>
      </c>
      <c r="O1387">
        <v>10</v>
      </c>
      <c r="P1387" t="s">
        <v>39</v>
      </c>
      <c r="Q1387" t="s">
        <v>25</v>
      </c>
      <c r="R1387" t="s">
        <v>41</v>
      </c>
      <c r="S1387" t="s">
        <v>44</v>
      </c>
      <c r="T1387" t="s">
        <v>38</v>
      </c>
      <c r="U1387" t="s">
        <v>27</v>
      </c>
      <c r="V1387" t="s">
        <v>23</v>
      </c>
      <c r="W1387" t="s">
        <v>30</v>
      </c>
    </row>
    <row r="1388" spans="1:23" x14ac:dyDescent="0.3">
      <c r="A1388">
        <v>45</v>
      </c>
      <c r="B1388">
        <v>24</v>
      </c>
      <c r="C1388">
        <v>2</v>
      </c>
      <c r="D1388">
        <v>1</v>
      </c>
      <c r="E1388">
        <v>1387</v>
      </c>
      <c r="F1388">
        <v>2</v>
      </c>
      <c r="G1388">
        <v>54760</v>
      </c>
      <c r="H1388">
        <v>13</v>
      </c>
      <c r="I1388">
        <v>8</v>
      </c>
      <c r="J1388">
        <v>1</v>
      </c>
      <c r="K1388">
        <v>9</v>
      </c>
      <c r="L1388">
        <v>3</v>
      </c>
      <c r="M1388">
        <v>5</v>
      </c>
      <c r="N1388">
        <v>0</v>
      </c>
      <c r="O1388">
        <v>3</v>
      </c>
      <c r="P1388" t="s">
        <v>24</v>
      </c>
      <c r="Q1388" t="s">
        <v>33</v>
      </c>
      <c r="R1388" t="s">
        <v>41</v>
      </c>
      <c r="S1388" t="s">
        <v>44</v>
      </c>
      <c r="T1388" t="s">
        <v>38</v>
      </c>
      <c r="U1388" t="s">
        <v>37</v>
      </c>
      <c r="V1388" t="s">
        <v>23</v>
      </c>
      <c r="W1388" t="s">
        <v>30</v>
      </c>
    </row>
    <row r="1389" spans="1:23" x14ac:dyDescent="0.3">
      <c r="A1389">
        <v>56</v>
      </c>
      <c r="B1389">
        <v>4</v>
      </c>
      <c r="C1389">
        <v>3</v>
      </c>
      <c r="D1389">
        <v>1</v>
      </c>
      <c r="E1389">
        <v>1388</v>
      </c>
      <c r="F1389">
        <v>4</v>
      </c>
      <c r="G1389">
        <v>25870</v>
      </c>
      <c r="H1389">
        <v>12</v>
      </c>
      <c r="I1389">
        <v>8</v>
      </c>
      <c r="J1389">
        <v>0</v>
      </c>
      <c r="K1389">
        <v>19</v>
      </c>
      <c r="L1389">
        <v>2</v>
      </c>
      <c r="M1389">
        <v>2</v>
      </c>
      <c r="N1389">
        <v>2</v>
      </c>
      <c r="O1389">
        <v>2</v>
      </c>
      <c r="P1389" t="s">
        <v>24</v>
      </c>
      <c r="Q1389" t="s">
        <v>33</v>
      </c>
      <c r="R1389" t="s">
        <v>26</v>
      </c>
      <c r="S1389" t="s">
        <v>44</v>
      </c>
      <c r="T1389" t="s">
        <v>47</v>
      </c>
      <c r="U1389" t="s">
        <v>37</v>
      </c>
      <c r="V1389" t="s">
        <v>23</v>
      </c>
      <c r="W1389" t="s">
        <v>30</v>
      </c>
    </row>
    <row r="1390" spans="1:23" x14ac:dyDescent="0.3">
      <c r="A1390">
        <v>33</v>
      </c>
      <c r="B1390">
        <v>2</v>
      </c>
      <c r="C1390">
        <v>2</v>
      </c>
      <c r="D1390">
        <v>1</v>
      </c>
      <c r="E1390">
        <v>1389</v>
      </c>
      <c r="F1390">
        <v>1</v>
      </c>
      <c r="G1390">
        <v>24400</v>
      </c>
      <c r="H1390">
        <v>18</v>
      </c>
      <c r="I1390">
        <v>8</v>
      </c>
      <c r="J1390">
        <v>3</v>
      </c>
      <c r="K1390">
        <v>4</v>
      </c>
      <c r="L1390">
        <v>4</v>
      </c>
      <c r="M1390">
        <v>3</v>
      </c>
      <c r="N1390">
        <v>0</v>
      </c>
      <c r="O1390">
        <v>2</v>
      </c>
      <c r="P1390" t="s">
        <v>24</v>
      </c>
      <c r="Q1390" t="s">
        <v>33</v>
      </c>
      <c r="R1390" t="s">
        <v>41</v>
      </c>
      <c r="S1390" t="s">
        <v>35</v>
      </c>
      <c r="T1390" t="s">
        <v>38</v>
      </c>
      <c r="U1390" t="s">
        <v>37</v>
      </c>
      <c r="V1390" t="s">
        <v>23</v>
      </c>
      <c r="W1390" t="s">
        <v>30</v>
      </c>
    </row>
    <row r="1391" spans="1:23" x14ac:dyDescent="0.3">
      <c r="A1391">
        <v>19</v>
      </c>
      <c r="B1391">
        <v>8</v>
      </c>
      <c r="C1391">
        <v>2</v>
      </c>
      <c r="D1391">
        <v>1</v>
      </c>
      <c r="E1391">
        <v>1390</v>
      </c>
      <c r="F1391">
        <v>2</v>
      </c>
      <c r="G1391">
        <v>159720</v>
      </c>
      <c r="H1391">
        <v>21</v>
      </c>
      <c r="I1391">
        <v>8</v>
      </c>
      <c r="J1391">
        <v>0</v>
      </c>
      <c r="K1391">
        <v>1</v>
      </c>
      <c r="L1391">
        <v>2</v>
      </c>
      <c r="M1391">
        <v>1</v>
      </c>
      <c r="N1391">
        <v>1</v>
      </c>
      <c r="O1391">
        <v>0</v>
      </c>
      <c r="P1391" t="s">
        <v>24</v>
      </c>
      <c r="Q1391" t="s">
        <v>33</v>
      </c>
      <c r="R1391" t="s">
        <v>26</v>
      </c>
      <c r="S1391" t="s">
        <v>35</v>
      </c>
      <c r="T1391" t="s">
        <v>38</v>
      </c>
      <c r="U1391" t="s">
        <v>37</v>
      </c>
      <c r="V1391" t="s">
        <v>31</v>
      </c>
      <c r="W1391" t="s">
        <v>30</v>
      </c>
    </row>
    <row r="1392" spans="1:23" x14ac:dyDescent="0.3">
      <c r="A1392">
        <v>46</v>
      </c>
      <c r="B1392">
        <v>10</v>
      </c>
      <c r="C1392">
        <v>3</v>
      </c>
      <c r="D1392">
        <v>1</v>
      </c>
      <c r="E1392">
        <v>1391</v>
      </c>
      <c r="F1392">
        <v>2</v>
      </c>
      <c r="G1392">
        <v>153790</v>
      </c>
      <c r="H1392">
        <v>12</v>
      </c>
      <c r="I1392">
        <v>8</v>
      </c>
      <c r="J1392">
        <v>0</v>
      </c>
      <c r="K1392">
        <v>24</v>
      </c>
      <c r="L1392">
        <v>1</v>
      </c>
      <c r="M1392">
        <v>24</v>
      </c>
      <c r="N1392">
        <v>15</v>
      </c>
      <c r="O1392">
        <v>7</v>
      </c>
      <c r="P1392" t="s">
        <v>24</v>
      </c>
      <c r="Q1392" t="s">
        <v>33</v>
      </c>
      <c r="R1392" t="s">
        <v>49</v>
      </c>
      <c r="S1392" t="s">
        <v>44</v>
      </c>
      <c r="T1392" t="s">
        <v>43</v>
      </c>
      <c r="U1392" t="s">
        <v>27</v>
      </c>
      <c r="V1392" t="s">
        <v>23</v>
      </c>
      <c r="W1392" t="s">
        <v>30</v>
      </c>
    </row>
    <row r="1393" spans="1:23" x14ac:dyDescent="0.3">
      <c r="A1393">
        <v>38</v>
      </c>
      <c r="B1393">
        <v>4</v>
      </c>
      <c r="C1393">
        <v>4</v>
      </c>
      <c r="D1393">
        <v>1</v>
      </c>
      <c r="E1393">
        <v>1392</v>
      </c>
      <c r="F1393">
        <v>1</v>
      </c>
      <c r="G1393">
        <v>70820</v>
      </c>
      <c r="H1393">
        <v>14</v>
      </c>
      <c r="I1393">
        <v>8</v>
      </c>
      <c r="J1393">
        <v>0</v>
      </c>
      <c r="K1393">
        <v>2</v>
      </c>
      <c r="L1393">
        <v>3</v>
      </c>
      <c r="M1393">
        <v>2</v>
      </c>
      <c r="N1393">
        <v>2</v>
      </c>
      <c r="O1393">
        <v>1</v>
      </c>
      <c r="P1393" t="s">
        <v>24</v>
      </c>
      <c r="Q1393" t="s">
        <v>25</v>
      </c>
      <c r="R1393" t="s">
        <v>26</v>
      </c>
      <c r="S1393" t="s">
        <v>35</v>
      </c>
      <c r="T1393" t="s">
        <v>45</v>
      </c>
      <c r="U1393" t="s">
        <v>37</v>
      </c>
      <c r="V1393" t="s">
        <v>23</v>
      </c>
      <c r="W1393" t="s">
        <v>30</v>
      </c>
    </row>
    <row r="1394" spans="1:23" x14ac:dyDescent="0.3">
      <c r="A1394">
        <v>31</v>
      </c>
      <c r="B1394">
        <v>2</v>
      </c>
      <c r="C1394">
        <v>5</v>
      </c>
      <c r="D1394">
        <v>1</v>
      </c>
      <c r="E1394">
        <v>1393</v>
      </c>
      <c r="F1394">
        <v>2</v>
      </c>
      <c r="G1394">
        <v>27280</v>
      </c>
      <c r="H1394">
        <v>11</v>
      </c>
      <c r="I1394">
        <v>8</v>
      </c>
      <c r="J1394">
        <v>0</v>
      </c>
      <c r="K1394">
        <v>7</v>
      </c>
      <c r="L1394">
        <v>3</v>
      </c>
      <c r="M1394">
        <v>4</v>
      </c>
      <c r="N1394">
        <v>0</v>
      </c>
      <c r="O1394">
        <v>2</v>
      </c>
      <c r="P1394" t="s">
        <v>24</v>
      </c>
      <c r="Q1394" t="s">
        <v>25</v>
      </c>
      <c r="R1394" t="s">
        <v>26</v>
      </c>
      <c r="S1394" t="s">
        <v>29</v>
      </c>
      <c r="T1394" t="s">
        <v>46</v>
      </c>
      <c r="U1394" t="s">
        <v>37</v>
      </c>
      <c r="V1394" t="s">
        <v>23</v>
      </c>
      <c r="W1394" t="s">
        <v>30</v>
      </c>
    </row>
    <row r="1395" spans="1:23" x14ac:dyDescent="0.3">
      <c r="A1395">
        <v>34</v>
      </c>
      <c r="B1395">
        <v>9</v>
      </c>
      <c r="C1395">
        <v>3</v>
      </c>
      <c r="D1395">
        <v>1</v>
      </c>
      <c r="E1395">
        <v>1394</v>
      </c>
      <c r="F1395">
        <v>2</v>
      </c>
      <c r="G1395">
        <v>53680</v>
      </c>
      <c r="H1395">
        <v>14</v>
      </c>
      <c r="I1395">
        <v>8</v>
      </c>
      <c r="J1395">
        <v>1</v>
      </c>
      <c r="K1395">
        <v>9</v>
      </c>
      <c r="L1395">
        <v>2</v>
      </c>
      <c r="M1395">
        <v>3</v>
      </c>
      <c r="N1395">
        <v>1</v>
      </c>
      <c r="O1395">
        <v>2</v>
      </c>
      <c r="P1395" t="s">
        <v>24</v>
      </c>
      <c r="Q1395" t="s">
        <v>25</v>
      </c>
      <c r="R1395" t="s">
        <v>48</v>
      </c>
      <c r="S1395" t="s">
        <v>35</v>
      </c>
      <c r="T1395" t="s">
        <v>47</v>
      </c>
      <c r="U1395" t="s">
        <v>27</v>
      </c>
      <c r="V1395" t="s">
        <v>23</v>
      </c>
      <c r="W1395" t="s">
        <v>30</v>
      </c>
    </row>
    <row r="1396" spans="1:23" x14ac:dyDescent="0.3">
      <c r="A1396">
        <v>41</v>
      </c>
      <c r="B1396">
        <v>18</v>
      </c>
      <c r="C1396">
        <v>4</v>
      </c>
      <c r="D1396">
        <v>1</v>
      </c>
      <c r="E1396">
        <v>1395</v>
      </c>
      <c r="F1396">
        <v>5</v>
      </c>
      <c r="G1396">
        <v>53470</v>
      </c>
      <c r="H1396">
        <v>24</v>
      </c>
      <c r="I1396">
        <v>8</v>
      </c>
      <c r="J1396">
        <v>1</v>
      </c>
      <c r="K1396">
        <v>4</v>
      </c>
      <c r="L1396">
        <v>1</v>
      </c>
      <c r="M1396">
        <v>4</v>
      </c>
      <c r="N1396">
        <v>0</v>
      </c>
      <c r="O1396">
        <v>2</v>
      </c>
      <c r="P1396" t="s">
        <v>24</v>
      </c>
      <c r="Q1396" t="s">
        <v>33</v>
      </c>
      <c r="R1396" t="s">
        <v>26</v>
      </c>
      <c r="S1396" t="s">
        <v>35</v>
      </c>
      <c r="T1396" t="s">
        <v>43</v>
      </c>
      <c r="U1396" t="s">
        <v>37</v>
      </c>
      <c r="V1396" t="s">
        <v>31</v>
      </c>
      <c r="W1396" t="s">
        <v>30</v>
      </c>
    </row>
    <row r="1397" spans="1:23" x14ac:dyDescent="0.3">
      <c r="A1397">
        <v>50</v>
      </c>
      <c r="B1397">
        <v>19</v>
      </c>
      <c r="C1397">
        <v>4</v>
      </c>
      <c r="D1397">
        <v>1</v>
      </c>
      <c r="E1397">
        <v>1396</v>
      </c>
      <c r="F1397">
        <v>3</v>
      </c>
      <c r="G1397">
        <v>31950</v>
      </c>
      <c r="H1397">
        <v>11</v>
      </c>
      <c r="I1397">
        <v>8</v>
      </c>
      <c r="J1397">
        <v>0</v>
      </c>
      <c r="K1397">
        <v>5</v>
      </c>
      <c r="L1397">
        <v>4</v>
      </c>
      <c r="M1397">
        <v>3</v>
      </c>
      <c r="N1397">
        <v>0</v>
      </c>
      <c r="O1397">
        <v>2</v>
      </c>
      <c r="P1397" t="s">
        <v>24</v>
      </c>
      <c r="Q1397" t="s">
        <v>25</v>
      </c>
      <c r="R1397" t="s">
        <v>48</v>
      </c>
      <c r="S1397" t="s">
        <v>29</v>
      </c>
      <c r="T1397" t="s">
        <v>38</v>
      </c>
      <c r="U1397" t="s">
        <v>37</v>
      </c>
      <c r="V1397" t="s">
        <v>23</v>
      </c>
      <c r="W1397" t="s">
        <v>30</v>
      </c>
    </row>
    <row r="1398" spans="1:23" x14ac:dyDescent="0.3">
      <c r="A1398">
        <v>53</v>
      </c>
      <c r="B1398">
        <v>1</v>
      </c>
      <c r="C1398">
        <v>2</v>
      </c>
      <c r="D1398">
        <v>1</v>
      </c>
      <c r="E1398">
        <v>1397</v>
      </c>
      <c r="F1398">
        <v>1</v>
      </c>
      <c r="G1398">
        <v>39890</v>
      </c>
      <c r="H1398">
        <v>13</v>
      </c>
      <c r="I1398">
        <v>8</v>
      </c>
      <c r="J1398">
        <v>0</v>
      </c>
      <c r="K1398">
        <v>5</v>
      </c>
      <c r="L1398">
        <v>2</v>
      </c>
      <c r="M1398">
        <v>4</v>
      </c>
      <c r="N1398">
        <v>1</v>
      </c>
      <c r="O1398">
        <v>3</v>
      </c>
      <c r="P1398" t="s">
        <v>24</v>
      </c>
      <c r="Q1398" t="s">
        <v>25</v>
      </c>
      <c r="R1398" t="s">
        <v>26</v>
      </c>
      <c r="S1398" t="s">
        <v>44</v>
      </c>
      <c r="T1398" t="s">
        <v>47</v>
      </c>
      <c r="U1398" t="s">
        <v>37</v>
      </c>
      <c r="V1398" t="s">
        <v>23</v>
      </c>
      <c r="W1398" t="s">
        <v>30</v>
      </c>
    </row>
    <row r="1399" spans="1:23" x14ac:dyDescent="0.3">
      <c r="A1399">
        <v>33</v>
      </c>
      <c r="B1399">
        <v>4</v>
      </c>
      <c r="C1399">
        <v>3</v>
      </c>
      <c r="D1399">
        <v>1</v>
      </c>
      <c r="E1399">
        <v>1398</v>
      </c>
      <c r="F1399">
        <v>1</v>
      </c>
      <c r="G1399">
        <v>33060</v>
      </c>
      <c r="H1399">
        <v>11</v>
      </c>
      <c r="I1399">
        <v>8</v>
      </c>
      <c r="J1399">
        <v>3</v>
      </c>
      <c r="K1399">
        <v>8</v>
      </c>
      <c r="L1399">
        <v>6</v>
      </c>
      <c r="M1399">
        <v>8</v>
      </c>
      <c r="N1399">
        <v>1</v>
      </c>
      <c r="O1399">
        <v>6</v>
      </c>
      <c r="P1399" t="s">
        <v>24</v>
      </c>
      <c r="Q1399" t="s">
        <v>33</v>
      </c>
      <c r="R1399" t="s">
        <v>26</v>
      </c>
      <c r="S1399" t="s">
        <v>29</v>
      </c>
      <c r="T1399" t="s">
        <v>40</v>
      </c>
      <c r="U1399" t="s">
        <v>37</v>
      </c>
      <c r="V1399" t="s">
        <v>23</v>
      </c>
      <c r="W1399" t="s">
        <v>30</v>
      </c>
    </row>
    <row r="1400" spans="1:23" x14ac:dyDescent="0.3">
      <c r="A1400">
        <v>40</v>
      </c>
      <c r="B1400">
        <v>11</v>
      </c>
      <c r="C1400">
        <v>3</v>
      </c>
      <c r="D1400">
        <v>1</v>
      </c>
      <c r="E1400">
        <v>1399</v>
      </c>
      <c r="F1400">
        <v>2</v>
      </c>
      <c r="G1400">
        <v>70050</v>
      </c>
      <c r="H1400">
        <v>20</v>
      </c>
      <c r="I1400">
        <v>8</v>
      </c>
      <c r="J1400">
        <v>2</v>
      </c>
      <c r="K1400">
        <v>21</v>
      </c>
      <c r="L1400">
        <v>2</v>
      </c>
      <c r="M1400">
        <v>20</v>
      </c>
      <c r="N1400">
        <v>9</v>
      </c>
      <c r="O1400">
        <v>9</v>
      </c>
      <c r="P1400" t="s">
        <v>24</v>
      </c>
      <c r="Q1400" t="s">
        <v>33</v>
      </c>
      <c r="R1400" t="s">
        <v>26</v>
      </c>
      <c r="S1400" t="s">
        <v>29</v>
      </c>
      <c r="T1400" t="s">
        <v>38</v>
      </c>
      <c r="U1400" t="s">
        <v>27</v>
      </c>
      <c r="V1400" t="s">
        <v>23</v>
      </c>
      <c r="W1400" t="s">
        <v>30</v>
      </c>
    </row>
    <row r="1401" spans="1:23" x14ac:dyDescent="0.3">
      <c r="A1401">
        <v>55</v>
      </c>
      <c r="B1401">
        <v>6</v>
      </c>
      <c r="C1401">
        <v>1</v>
      </c>
      <c r="D1401">
        <v>1</v>
      </c>
      <c r="E1401">
        <v>1400</v>
      </c>
      <c r="F1401">
        <v>2</v>
      </c>
      <c r="G1401">
        <v>26550</v>
      </c>
      <c r="H1401">
        <v>17</v>
      </c>
      <c r="I1401">
        <v>8</v>
      </c>
      <c r="J1401">
        <v>0</v>
      </c>
      <c r="K1401">
        <v>36</v>
      </c>
      <c r="L1401">
        <v>0</v>
      </c>
      <c r="M1401">
        <v>24</v>
      </c>
      <c r="N1401">
        <v>2</v>
      </c>
      <c r="O1401">
        <v>15</v>
      </c>
      <c r="P1401" t="s">
        <v>24</v>
      </c>
      <c r="Q1401" t="s">
        <v>33</v>
      </c>
      <c r="R1401" t="s">
        <v>26</v>
      </c>
      <c r="S1401" t="s">
        <v>35</v>
      </c>
      <c r="T1401" t="s">
        <v>43</v>
      </c>
      <c r="U1401" t="s">
        <v>27</v>
      </c>
      <c r="V1401" t="s">
        <v>23</v>
      </c>
      <c r="W1401" t="s">
        <v>30</v>
      </c>
    </row>
    <row r="1402" spans="1:23" x14ac:dyDescent="0.3">
      <c r="A1402">
        <v>34</v>
      </c>
      <c r="B1402">
        <v>7</v>
      </c>
      <c r="C1402">
        <v>4</v>
      </c>
      <c r="D1402">
        <v>1</v>
      </c>
      <c r="E1402">
        <v>1401</v>
      </c>
      <c r="F1402">
        <v>1</v>
      </c>
      <c r="G1402">
        <v>13930</v>
      </c>
      <c r="H1402">
        <v>11</v>
      </c>
      <c r="I1402">
        <v>8</v>
      </c>
      <c r="J1402">
        <v>2</v>
      </c>
      <c r="K1402">
        <v>10</v>
      </c>
      <c r="L1402">
        <v>4</v>
      </c>
      <c r="M1402">
        <v>10</v>
      </c>
      <c r="N1402">
        <v>1</v>
      </c>
      <c r="O1402">
        <v>9</v>
      </c>
      <c r="P1402" t="s">
        <v>32</v>
      </c>
      <c r="Q1402" t="s">
        <v>40</v>
      </c>
      <c r="R1402" t="s">
        <v>36</v>
      </c>
      <c r="S1402" t="s">
        <v>29</v>
      </c>
      <c r="T1402" t="s">
        <v>34</v>
      </c>
      <c r="U1402" t="s">
        <v>27</v>
      </c>
      <c r="V1402" t="s">
        <v>23</v>
      </c>
      <c r="W1402" t="s">
        <v>30</v>
      </c>
    </row>
    <row r="1403" spans="1:23" x14ac:dyDescent="0.3">
      <c r="A1403">
        <v>51</v>
      </c>
      <c r="B1403">
        <v>4</v>
      </c>
      <c r="C1403">
        <v>2</v>
      </c>
      <c r="D1403">
        <v>1</v>
      </c>
      <c r="E1403">
        <v>1402</v>
      </c>
      <c r="F1403">
        <v>2</v>
      </c>
      <c r="G1403">
        <v>25700</v>
      </c>
      <c r="H1403">
        <v>18</v>
      </c>
      <c r="I1403">
        <v>8</v>
      </c>
      <c r="J1403">
        <v>0</v>
      </c>
      <c r="K1403">
        <v>21</v>
      </c>
      <c r="L1403">
        <v>2</v>
      </c>
      <c r="M1403">
        <v>7</v>
      </c>
      <c r="N1403">
        <v>1</v>
      </c>
      <c r="O1403">
        <v>0</v>
      </c>
      <c r="P1403" t="s">
        <v>24</v>
      </c>
      <c r="Q1403" t="s">
        <v>40</v>
      </c>
      <c r="R1403" t="s">
        <v>40</v>
      </c>
      <c r="S1403" t="s">
        <v>35</v>
      </c>
      <c r="T1403" t="s">
        <v>46</v>
      </c>
      <c r="U1403" t="s">
        <v>37</v>
      </c>
      <c r="V1403" t="s">
        <v>23</v>
      </c>
      <c r="W1403" t="s">
        <v>30</v>
      </c>
    </row>
    <row r="1404" spans="1:23" x14ac:dyDescent="0.3">
      <c r="A1404">
        <v>52</v>
      </c>
      <c r="B1404">
        <v>2</v>
      </c>
      <c r="C1404">
        <v>4</v>
      </c>
      <c r="D1404">
        <v>1</v>
      </c>
      <c r="E1404">
        <v>1403</v>
      </c>
      <c r="F1404">
        <v>2</v>
      </c>
      <c r="G1404">
        <v>35370</v>
      </c>
      <c r="H1404">
        <v>11</v>
      </c>
      <c r="I1404">
        <v>8</v>
      </c>
      <c r="J1404">
        <v>1</v>
      </c>
      <c r="K1404">
        <v>34</v>
      </c>
      <c r="L1404">
        <v>3</v>
      </c>
      <c r="M1404">
        <v>33</v>
      </c>
      <c r="N1404">
        <v>11</v>
      </c>
      <c r="O1404">
        <v>9</v>
      </c>
      <c r="P1404" t="s">
        <v>24</v>
      </c>
      <c r="Q1404" t="s">
        <v>33</v>
      </c>
      <c r="R1404" t="s">
        <v>41</v>
      </c>
      <c r="S1404" t="s">
        <v>29</v>
      </c>
      <c r="T1404" t="s">
        <v>46</v>
      </c>
      <c r="U1404" t="s">
        <v>27</v>
      </c>
      <c r="V1404" t="s">
        <v>23</v>
      </c>
      <c r="W1404" t="s">
        <v>30</v>
      </c>
    </row>
    <row r="1405" spans="1:23" x14ac:dyDescent="0.3">
      <c r="A1405">
        <v>27</v>
      </c>
      <c r="B1405">
        <v>15</v>
      </c>
      <c r="C1405">
        <v>3</v>
      </c>
      <c r="D1405">
        <v>1</v>
      </c>
      <c r="E1405">
        <v>1404</v>
      </c>
      <c r="F1405">
        <v>1</v>
      </c>
      <c r="G1405">
        <v>39860</v>
      </c>
      <c r="H1405">
        <v>12</v>
      </c>
      <c r="I1405">
        <v>8</v>
      </c>
      <c r="J1405">
        <v>2</v>
      </c>
      <c r="K1405">
        <v>7</v>
      </c>
      <c r="L1405">
        <v>3</v>
      </c>
      <c r="M1405">
        <v>7</v>
      </c>
      <c r="N1405">
        <v>0</v>
      </c>
      <c r="O1405">
        <v>3</v>
      </c>
      <c r="P1405" t="s">
        <v>24</v>
      </c>
      <c r="Q1405" t="s">
        <v>25</v>
      </c>
      <c r="R1405" t="s">
        <v>48</v>
      </c>
      <c r="S1405" t="s">
        <v>35</v>
      </c>
      <c r="T1405" t="s">
        <v>34</v>
      </c>
      <c r="U1405" t="s">
        <v>37</v>
      </c>
      <c r="V1405" t="s">
        <v>23</v>
      </c>
      <c r="W1405" t="s">
        <v>30</v>
      </c>
    </row>
    <row r="1406" spans="1:23" x14ac:dyDescent="0.3">
      <c r="A1406">
        <v>35</v>
      </c>
      <c r="B1406">
        <v>2</v>
      </c>
      <c r="C1406">
        <v>4</v>
      </c>
      <c r="D1406">
        <v>1</v>
      </c>
      <c r="E1406">
        <v>1405</v>
      </c>
      <c r="F1406">
        <v>2</v>
      </c>
      <c r="G1406">
        <v>108830</v>
      </c>
      <c r="H1406">
        <v>12</v>
      </c>
      <c r="I1406">
        <v>8</v>
      </c>
      <c r="J1406">
        <v>0</v>
      </c>
      <c r="K1406">
        <v>8</v>
      </c>
      <c r="L1406">
        <v>3</v>
      </c>
      <c r="M1406">
        <v>1</v>
      </c>
      <c r="N1406">
        <v>0</v>
      </c>
      <c r="O1406">
        <v>1</v>
      </c>
      <c r="P1406" t="s">
        <v>24</v>
      </c>
      <c r="Q1406" t="s">
        <v>33</v>
      </c>
      <c r="R1406" t="s">
        <v>26</v>
      </c>
      <c r="S1406" t="s">
        <v>29</v>
      </c>
      <c r="T1406" t="s">
        <v>42</v>
      </c>
      <c r="U1406" t="s">
        <v>27</v>
      </c>
      <c r="V1406" t="s">
        <v>31</v>
      </c>
      <c r="W1406" t="s">
        <v>30</v>
      </c>
    </row>
    <row r="1407" spans="1:23" x14ac:dyDescent="0.3">
      <c r="A1407">
        <v>43</v>
      </c>
      <c r="B1407">
        <v>6</v>
      </c>
      <c r="C1407">
        <v>2</v>
      </c>
      <c r="D1407">
        <v>1</v>
      </c>
      <c r="E1407">
        <v>1406</v>
      </c>
      <c r="F1407">
        <v>1</v>
      </c>
      <c r="G1407">
        <v>20280</v>
      </c>
      <c r="H1407">
        <v>20</v>
      </c>
      <c r="I1407">
        <v>8</v>
      </c>
      <c r="J1407">
        <v>1</v>
      </c>
      <c r="K1407">
        <v>7</v>
      </c>
      <c r="L1407">
        <v>2</v>
      </c>
      <c r="M1407">
        <v>5</v>
      </c>
      <c r="N1407">
        <v>2</v>
      </c>
      <c r="O1407">
        <v>2</v>
      </c>
      <c r="P1407" t="s">
        <v>39</v>
      </c>
      <c r="Q1407" t="s">
        <v>33</v>
      </c>
      <c r="R1407" t="s">
        <v>41</v>
      </c>
      <c r="S1407" t="s">
        <v>44</v>
      </c>
      <c r="T1407" t="s">
        <v>28</v>
      </c>
      <c r="U1407" t="s">
        <v>37</v>
      </c>
      <c r="V1407" t="s">
        <v>23</v>
      </c>
      <c r="W1407" t="s">
        <v>30</v>
      </c>
    </row>
    <row r="1408" spans="1:23" x14ac:dyDescent="0.3">
      <c r="A1408">
        <v>45</v>
      </c>
      <c r="B1408">
        <v>9</v>
      </c>
      <c r="C1408">
        <v>2</v>
      </c>
      <c r="D1408">
        <v>1</v>
      </c>
      <c r="E1408">
        <v>1407</v>
      </c>
      <c r="F1408">
        <v>1</v>
      </c>
      <c r="G1408">
        <v>95250</v>
      </c>
      <c r="H1408">
        <v>19</v>
      </c>
      <c r="I1408">
        <v>8</v>
      </c>
      <c r="J1408">
        <v>0</v>
      </c>
      <c r="K1408">
        <v>22</v>
      </c>
      <c r="L1408">
        <v>3</v>
      </c>
      <c r="M1408">
        <v>20</v>
      </c>
      <c r="N1408">
        <v>11</v>
      </c>
      <c r="O1408">
        <v>8</v>
      </c>
      <c r="P1408" t="s">
        <v>39</v>
      </c>
      <c r="Q1408" t="s">
        <v>33</v>
      </c>
      <c r="R1408" t="s">
        <v>41</v>
      </c>
      <c r="S1408" t="s">
        <v>29</v>
      </c>
      <c r="T1408" t="s">
        <v>38</v>
      </c>
      <c r="U1408" t="s">
        <v>27</v>
      </c>
      <c r="V1408" t="s">
        <v>23</v>
      </c>
      <c r="W1408" t="s">
        <v>30</v>
      </c>
    </row>
    <row r="1409" spans="1:23" x14ac:dyDescent="0.3">
      <c r="A1409">
        <v>37</v>
      </c>
      <c r="B1409">
        <v>7</v>
      </c>
      <c r="C1409">
        <v>3</v>
      </c>
      <c r="D1409">
        <v>1</v>
      </c>
      <c r="E1409">
        <v>1408</v>
      </c>
      <c r="F1409">
        <v>1</v>
      </c>
      <c r="G1409">
        <v>29290</v>
      </c>
      <c r="H1409">
        <v>12</v>
      </c>
      <c r="I1409">
        <v>8</v>
      </c>
      <c r="J1409">
        <v>0</v>
      </c>
      <c r="K1409">
        <v>8</v>
      </c>
      <c r="L1409">
        <v>2</v>
      </c>
      <c r="M1409">
        <v>8</v>
      </c>
      <c r="N1409">
        <v>1</v>
      </c>
      <c r="O1409">
        <v>7</v>
      </c>
      <c r="P1409" t="s">
        <v>24</v>
      </c>
      <c r="Q1409" t="s">
        <v>33</v>
      </c>
      <c r="R1409" t="s">
        <v>26</v>
      </c>
      <c r="S1409" t="s">
        <v>29</v>
      </c>
      <c r="T1409" t="s">
        <v>34</v>
      </c>
      <c r="U1409" t="s">
        <v>27</v>
      </c>
      <c r="V1409" t="s">
        <v>23</v>
      </c>
      <c r="W1409" t="s">
        <v>30</v>
      </c>
    </row>
    <row r="1410" spans="1:23" x14ac:dyDescent="0.3">
      <c r="A1410">
        <v>35</v>
      </c>
      <c r="B1410">
        <v>1</v>
      </c>
      <c r="C1410">
        <v>3</v>
      </c>
      <c r="D1410">
        <v>1</v>
      </c>
      <c r="E1410">
        <v>1409</v>
      </c>
      <c r="F1410">
        <v>2</v>
      </c>
      <c r="G1410">
        <v>22750</v>
      </c>
      <c r="H1410">
        <v>13</v>
      </c>
      <c r="I1410">
        <v>8</v>
      </c>
      <c r="J1410">
        <v>0</v>
      </c>
      <c r="K1410">
        <v>10</v>
      </c>
      <c r="L1410">
        <v>2</v>
      </c>
      <c r="M1410">
        <v>6</v>
      </c>
      <c r="N1410">
        <v>1</v>
      </c>
      <c r="O1410">
        <v>2</v>
      </c>
      <c r="P1410" t="s">
        <v>32</v>
      </c>
      <c r="Q1410" t="s">
        <v>33</v>
      </c>
      <c r="R1410" t="s">
        <v>36</v>
      </c>
      <c r="S1410" t="s">
        <v>35</v>
      </c>
      <c r="T1410" t="s">
        <v>42</v>
      </c>
      <c r="U1410" t="s">
        <v>37</v>
      </c>
      <c r="V1410" t="s">
        <v>23</v>
      </c>
      <c r="W1410" t="s">
        <v>30</v>
      </c>
    </row>
    <row r="1411" spans="1:23" x14ac:dyDescent="0.3">
      <c r="A1411">
        <v>42</v>
      </c>
      <c r="B1411">
        <v>1</v>
      </c>
      <c r="C1411">
        <v>1</v>
      </c>
      <c r="D1411">
        <v>1</v>
      </c>
      <c r="E1411">
        <v>1410</v>
      </c>
      <c r="F1411">
        <v>2</v>
      </c>
      <c r="G1411">
        <v>78790</v>
      </c>
      <c r="H1411">
        <v>11</v>
      </c>
      <c r="I1411">
        <v>8</v>
      </c>
      <c r="J1411">
        <v>1</v>
      </c>
      <c r="K1411">
        <v>11</v>
      </c>
      <c r="L1411">
        <v>2</v>
      </c>
      <c r="M1411">
        <v>5</v>
      </c>
      <c r="N1411">
        <v>0</v>
      </c>
      <c r="O1411">
        <v>2</v>
      </c>
      <c r="P1411" t="s">
        <v>39</v>
      </c>
      <c r="Q1411" t="s">
        <v>33</v>
      </c>
      <c r="R1411" t="s">
        <v>49</v>
      </c>
      <c r="S1411" t="s">
        <v>44</v>
      </c>
      <c r="T1411" t="s">
        <v>38</v>
      </c>
      <c r="U1411" t="s">
        <v>37</v>
      </c>
      <c r="V1411" t="s">
        <v>23</v>
      </c>
      <c r="W1411" t="s">
        <v>30</v>
      </c>
    </row>
    <row r="1412" spans="1:23" x14ac:dyDescent="0.3">
      <c r="A1412">
        <v>38</v>
      </c>
      <c r="B1412">
        <v>8</v>
      </c>
      <c r="C1412">
        <v>2</v>
      </c>
      <c r="D1412">
        <v>1</v>
      </c>
      <c r="E1412">
        <v>1411</v>
      </c>
      <c r="F1412">
        <v>5</v>
      </c>
      <c r="G1412">
        <v>49300</v>
      </c>
      <c r="H1412">
        <v>14</v>
      </c>
      <c r="I1412">
        <v>8</v>
      </c>
      <c r="J1412">
        <v>0</v>
      </c>
      <c r="K1412">
        <v>14</v>
      </c>
      <c r="L1412">
        <v>0</v>
      </c>
      <c r="M1412">
        <v>1</v>
      </c>
      <c r="N1412">
        <v>0</v>
      </c>
      <c r="O1412">
        <v>0</v>
      </c>
      <c r="P1412" t="s">
        <v>24</v>
      </c>
      <c r="Q1412" t="s">
        <v>25</v>
      </c>
      <c r="R1412" t="s">
        <v>48</v>
      </c>
      <c r="S1412" t="s">
        <v>29</v>
      </c>
      <c r="T1412" t="s">
        <v>34</v>
      </c>
      <c r="U1412" t="s">
        <v>37</v>
      </c>
      <c r="V1412" t="s">
        <v>23</v>
      </c>
      <c r="W1412" t="s">
        <v>30</v>
      </c>
    </row>
    <row r="1413" spans="1:23" x14ac:dyDescent="0.3">
      <c r="A1413">
        <v>38</v>
      </c>
      <c r="B1413">
        <v>25</v>
      </c>
      <c r="C1413">
        <v>1</v>
      </c>
      <c r="D1413">
        <v>1</v>
      </c>
      <c r="E1413">
        <v>1412</v>
      </c>
      <c r="F1413">
        <v>1</v>
      </c>
      <c r="G1413">
        <v>78470</v>
      </c>
      <c r="H1413">
        <v>14</v>
      </c>
      <c r="I1413">
        <v>8</v>
      </c>
      <c r="J1413">
        <v>1</v>
      </c>
      <c r="K1413">
        <v>9</v>
      </c>
      <c r="L1413">
        <v>3</v>
      </c>
      <c r="M1413">
        <v>7</v>
      </c>
      <c r="N1413">
        <v>1</v>
      </c>
      <c r="O1413">
        <v>7</v>
      </c>
      <c r="P1413" t="s">
        <v>24</v>
      </c>
      <c r="Q1413" t="s">
        <v>40</v>
      </c>
      <c r="R1413" t="s">
        <v>40</v>
      </c>
      <c r="S1413" t="s">
        <v>29</v>
      </c>
      <c r="T1413" t="s">
        <v>45</v>
      </c>
      <c r="U1413" t="s">
        <v>27</v>
      </c>
      <c r="V1413" t="s">
        <v>23</v>
      </c>
      <c r="W1413" t="s">
        <v>30</v>
      </c>
    </row>
    <row r="1414" spans="1:23" x14ac:dyDescent="0.3">
      <c r="A1414">
        <v>27</v>
      </c>
      <c r="B1414">
        <v>13</v>
      </c>
      <c r="C1414">
        <v>4</v>
      </c>
      <c r="D1414">
        <v>1</v>
      </c>
      <c r="E1414">
        <v>1413</v>
      </c>
      <c r="F1414">
        <v>1</v>
      </c>
      <c r="G1414">
        <v>44010</v>
      </c>
      <c r="H1414">
        <v>13</v>
      </c>
      <c r="I1414">
        <v>8</v>
      </c>
      <c r="J1414">
        <v>0</v>
      </c>
      <c r="K1414">
        <v>6</v>
      </c>
      <c r="L1414">
        <v>4</v>
      </c>
      <c r="M1414">
        <v>2</v>
      </c>
      <c r="N1414">
        <v>2</v>
      </c>
      <c r="O1414">
        <v>0</v>
      </c>
      <c r="P1414" t="s">
        <v>32</v>
      </c>
      <c r="Q1414" t="s">
        <v>33</v>
      </c>
      <c r="R1414" t="s">
        <v>41</v>
      </c>
      <c r="S1414" t="s">
        <v>29</v>
      </c>
      <c r="T1414" t="s">
        <v>47</v>
      </c>
      <c r="U1414" t="s">
        <v>37</v>
      </c>
      <c r="V1414" t="s">
        <v>23</v>
      </c>
      <c r="W1414" t="s">
        <v>30</v>
      </c>
    </row>
    <row r="1415" spans="1:23" x14ac:dyDescent="0.3">
      <c r="A1415">
        <v>49</v>
      </c>
      <c r="B1415">
        <v>23</v>
      </c>
      <c r="C1415">
        <v>1</v>
      </c>
      <c r="D1415">
        <v>1</v>
      </c>
      <c r="E1415">
        <v>1414</v>
      </c>
      <c r="F1415">
        <v>2</v>
      </c>
      <c r="G1415">
        <v>92410</v>
      </c>
      <c r="H1415">
        <v>19</v>
      </c>
      <c r="I1415">
        <v>8</v>
      </c>
      <c r="J1415">
        <v>1</v>
      </c>
      <c r="K1415">
        <v>7</v>
      </c>
      <c r="L1415">
        <v>5</v>
      </c>
      <c r="M1415">
        <v>7</v>
      </c>
      <c r="N1415">
        <v>1</v>
      </c>
      <c r="O1415">
        <v>7</v>
      </c>
      <c r="P1415" t="s">
        <v>39</v>
      </c>
      <c r="Q1415" t="s">
        <v>33</v>
      </c>
      <c r="R1415" t="s">
        <v>36</v>
      </c>
      <c r="S1415" t="s">
        <v>44</v>
      </c>
      <c r="T1415" t="s">
        <v>38</v>
      </c>
      <c r="U1415" t="s">
        <v>27</v>
      </c>
      <c r="V1415" t="s">
        <v>23</v>
      </c>
      <c r="W1415" t="s">
        <v>30</v>
      </c>
    </row>
    <row r="1416" spans="1:23" x14ac:dyDescent="0.3">
      <c r="A1416">
        <v>34</v>
      </c>
      <c r="B1416">
        <v>7</v>
      </c>
      <c r="C1416">
        <v>2</v>
      </c>
      <c r="D1416">
        <v>1</v>
      </c>
      <c r="E1416">
        <v>1415</v>
      </c>
      <c r="F1416">
        <v>4</v>
      </c>
      <c r="G1416">
        <v>29740</v>
      </c>
      <c r="H1416">
        <v>23</v>
      </c>
      <c r="I1416">
        <v>8</v>
      </c>
      <c r="J1416">
        <v>0</v>
      </c>
      <c r="K1416">
        <v>5</v>
      </c>
      <c r="L1416">
        <v>2</v>
      </c>
      <c r="M1416">
        <v>5</v>
      </c>
      <c r="N1416">
        <v>2</v>
      </c>
      <c r="O1416">
        <v>0</v>
      </c>
      <c r="P1416" t="s">
        <v>32</v>
      </c>
      <c r="Q1416" t="s">
        <v>33</v>
      </c>
      <c r="R1416" t="s">
        <v>41</v>
      </c>
      <c r="S1416" t="s">
        <v>44</v>
      </c>
      <c r="T1416" t="s">
        <v>46</v>
      </c>
      <c r="U1416" t="s">
        <v>37</v>
      </c>
      <c r="V1416" t="s">
        <v>23</v>
      </c>
      <c r="W1416" t="s">
        <v>30</v>
      </c>
    </row>
    <row r="1417" spans="1:23" x14ac:dyDescent="0.3">
      <c r="A1417">
        <v>40</v>
      </c>
      <c r="B1417">
        <v>23</v>
      </c>
      <c r="C1417">
        <v>3</v>
      </c>
      <c r="D1417">
        <v>1</v>
      </c>
      <c r="E1417">
        <v>1416</v>
      </c>
      <c r="F1417">
        <v>1</v>
      </c>
      <c r="G1417">
        <v>45020</v>
      </c>
      <c r="H1417">
        <v>12</v>
      </c>
      <c r="I1417">
        <v>8</v>
      </c>
      <c r="J1417">
        <v>2</v>
      </c>
      <c r="K1417">
        <v>15</v>
      </c>
      <c r="L1417">
        <v>0</v>
      </c>
      <c r="M1417">
        <v>7</v>
      </c>
      <c r="N1417">
        <v>3</v>
      </c>
      <c r="O1417">
        <v>7</v>
      </c>
      <c r="P1417" t="s">
        <v>24</v>
      </c>
      <c r="Q1417" t="s">
        <v>33</v>
      </c>
      <c r="R1417" t="s">
        <v>41</v>
      </c>
      <c r="S1417" t="s">
        <v>29</v>
      </c>
      <c r="T1417" t="s">
        <v>43</v>
      </c>
      <c r="U1417" t="s">
        <v>27</v>
      </c>
      <c r="V1417" t="s">
        <v>23</v>
      </c>
      <c r="W1417" t="s">
        <v>30</v>
      </c>
    </row>
    <row r="1418" spans="1:23" x14ac:dyDescent="0.3">
      <c r="A1418">
        <v>38</v>
      </c>
      <c r="B1418">
        <v>6</v>
      </c>
      <c r="C1418">
        <v>4</v>
      </c>
      <c r="D1418">
        <v>1</v>
      </c>
      <c r="E1418">
        <v>1417</v>
      </c>
      <c r="F1418">
        <v>3</v>
      </c>
      <c r="G1418">
        <v>107480</v>
      </c>
      <c r="H1418">
        <v>15</v>
      </c>
      <c r="I1418">
        <v>8</v>
      </c>
      <c r="J1418">
        <v>0</v>
      </c>
      <c r="K1418">
        <v>17</v>
      </c>
      <c r="L1418">
        <v>3</v>
      </c>
      <c r="M1418">
        <v>1</v>
      </c>
      <c r="N1418">
        <v>0</v>
      </c>
      <c r="O1418">
        <v>0</v>
      </c>
      <c r="P1418" t="s">
        <v>24</v>
      </c>
      <c r="Q1418" t="s">
        <v>25</v>
      </c>
      <c r="R1418" t="s">
        <v>26</v>
      </c>
      <c r="S1418" t="s">
        <v>29</v>
      </c>
      <c r="T1418" t="s">
        <v>34</v>
      </c>
      <c r="U1418" t="s">
        <v>27</v>
      </c>
      <c r="V1418" t="s">
        <v>31</v>
      </c>
      <c r="W1418" t="s">
        <v>30</v>
      </c>
    </row>
    <row r="1419" spans="1:23" x14ac:dyDescent="0.3">
      <c r="A1419">
        <v>29</v>
      </c>
      <c r="B1419">
        <v>10</v>
      </c>
      <c r="C1419">
        <v>2</v>
      </c>
      <c r="D1419">
        <v>1</v>
      </c>
      <c r="E1419">
        <v>1418</v>
      </c>
      <c r="F1419">
        <v>2</v>
      </c>
      <c r="G1419">
        <v>15550</v>
      </c>
      <c r="H1419">
        <v>19</v>
      </c>
      <c r="I1419">
        <v>8</v>
      </c>
      <c r="J1419">
        <v>2</v>
      </c>
      <c r="K1419">
        <v>10</v>
      </c>
      <c r="L1419">
        <v>2</v>
      </c>
      <c r="M1419">
        <v>10</v>
      </c>
      <c r="N1419">
        <v>1</v>
      </c>
      <c r="O1419">
        <v>9</v>
      </c>
      <c r="P1419" t="s">
        <v>24</v>
      </c>
      <c r="Q1419" t="s">
        <v>25</v>
      </c>
      <c r="R1419" t="s">
        <v>26</v>
      </c>
      <c r="S1419" t="s">
        <v>29</v>
      </c>
      <c r="T1419" t="s">
        <v>34</v>
      </c>
      <c r="U1419" t="s">
        <v>27</v>
      </c>
      <c r="V1419" t="s">
        <v>31</v>
      </c>
      <c r="W1419" t="s">
        <v>30</v>
      </c>
    </row>
    <row r="1420" spans="1:23" x14ac:dyDescent="0.3">
      <c r="A1420">
        <v>22</v>
      </c>
      <c r="B1420">
        <v>1</v>
      </c>
      <c r="C1420">
        <v>3</v>
      </c>
      <c r="D1420">
        <v>1</v>
      </c>
      <c r="E1420">
        <v>1419</v>
      </c>
      <c r="F1420">
        <v>4</v>
      </c>
      <c r="G1420">
        <v>129360</v>
      </c>
      <c r="H1420">
        <v>11</v>
      </c>
      <c r="I1420">
        <v>8</v>
      </c>
      <c r="J1420">
        <v>2</v>
      </c>
      <c r="K1420">
        <v>4</v>
      </c>
      <c r="L1420">
        <v>3</v>
      </c>
      <c r="M1420">
        <v>4</v>
      </c>
      <c r="N1420">
        <v>2</v>
      </c>
      <c r="O1420">
        <v>2</v>
      </c>
      <c r="P1420" t="s">
        <v>24</v>
      </c>
      <c r="Q1420" t="s">
        <v>33</v>
      </c>
      <c r="R1420" t="s">
        <v>26</v>
      </c>
      <c r="S1420" t="s">
        <v>44</v>
      </c>
      <c r="T1420" t="s">
        <v>28</v>
      </c>
      <c r="U1420" t="s">
        <v>27</v>
      </c>
      <c r="V1420" t="s">
        <v>23</v>
      </c>
      <c r="W1420" t="s">
        <v>30</v>
      </c>
    </row>
    <row r="1421" spans="1:23" x14ac:dyDescent="0.3">
      <c r="A1421">
        <v>36</v>
      </c>
      <c r="B1421">
        <v>1</v>
      </c>
      <c r="C1421">
        <v>3</v>
      </c>
      <c r="D1421">
        <v>1</v>
      </c>
      <c r="E1421">
        <v>1420</v>
      </c>
      <c r="F1421">
        <v>2</v>
      </c>
      <c r="G1421">
        <v>23050</v>
      </c>
      <c r="H1421">
        <v>17</v>
      </c>
      <c r="I1421">
        <v>8</v>
      </c>
      <c r="J1421">
        <v>0</v>
      </c>
      <c r="K1421">
        <v>8</v>
      </c>
      <c r="L1421">
        <v>3</v>
      </c>
      <c r="M1421">
        <v>8</v>
      </c>
      <c r="N1421">
        <v>1</v>
      </c>
      <c r="O1421">
        <v>7</v>
      </c>
      <c r="P1421" t="s">
        <v>32</v>
      </c>
      <c r="Q1421" t="s">
        <v>33</v>
      </c>
      <c r="R1421" t="s">
        <v>26</v>
      </c>
      <c r="S1421" t="s">
        <v>35</v>
      </c>
      <c r="T1421" t="s">
        <v>43</v>
      </c>
      <c r="U1421" t="s">
        <v>27</v>
      </c>
      <c r="V1421" t="s">
        <v>23</v>
      </c>
      <c r="W1421" t="s">
        <v>30</v>
      </c>
    </row>
    <row r="1422" spans="1:23" x14ac:dyDescent="0.3">
      <c r="A1422">
        <v>40</v>
      </c>
      <c r="B1422">
        <v>28</v>
      </c>
      <c r="C1422">
        <v>2</v>
      </c>
      <c r="D1422">
        <v>1</v>
      </c>
      <c r="E1422">
        <v>1421</v>
      </c>
      <c r="F1422">
        <v>1</v>
      </c>
      <c r="G1422">
        <v>167040</v>
      </c>
      <c r="H1422">
        <v>22</v>
      </c>
      <c r="I1422">
        <v>8</v>
      </c>
      <c r="J1422">
        <v>0</v>
      </c>
      <c r="K1422">
        <v>5</v>
      </c>
      <c r="L1422">
        <v>2</v>
      </c>
      <c r="M1422">
        <v>3</v>
      </c>
      <c r="N1422">
        <v>0</v>
      </c>
      <c r="O1422">
        <v>2</v>
      </c>
      <c r="P1422" t="s">
        <v>39</v>
      </c>
      <c r="Q1422" t="s">
        <v>33</v>
      </c>
      <c r="R1422" t="s">
        <v>26</v>
      </c>
      <c r="S1422" t="s">
        <v>29</v>
      </c>
      <c r="T1422" t="s">
        <v>45</v>
      </c>
      <c r="U1422" t="s">
        <v>37</v>
      </c>
      <c r="V1422" t="s">
        <v>23</v>
      </c>
      <c r="W1422" t="s">
        <v>30</v>
      </c>
    </row>
    <row r="1423" spans="1:23" x14ac:dyDescent="0.3">
      <c r="A1423">
        <v>46</v>
      </c>
      <c r="B1423">
        <v>25</v>
      </c>
      <c r="C1423">
        <v>1</v>
      </c>
      <c r="D1423">
        <v>1</v>
      </c>
      <c r="E1423">
        <v>1422</v>
      </c>
      <c r="F1423">
        <v>5</v>
      </c>
      <c r="G1423">
        <v>34330</v>
      </c>
      <c r="H1423">
        <v>18</v>
      </c>
      <c r="I1423">
        <v>8</v>
      </c>
      <c r="J1423">
        <v>0</v>
      </c>
      <c r="K1423">
        <v>17</v>
      </c>
      <c r="L1423">
        <v>3</v>
      </c>
      <c r="M1423">
        <v>4</v>
      </c>
      <c r="N1423">
        <v>0</v>
      </c>
      <c r="O1423">
        <v>3</v>
      </c>
      <c r="P1423" t="s">
        <v>24</v>
      </c>
      <c r="Q1423" t="s">
        <v>33</v>
      </c>
      <c r="R1423" t="s">
        <v>41</v>
      </c>
      <c r="S1423" t="s">
        <v>44</v>
      </c>
      <c r="T1423" t="s">
        <v>34</v>
      </c>
      <c r="U1423" t="s">
        <v>37</v>
      </c>
      <c r="V1423" t="s">
        <v>23</v>
      </c>
      <c r="W1423" t="s">
        <v>30</v>
      </c>
    </row>
    <row r="1424" spans="1:23" x14ac:dyDescent="0.3">
      <c r="A1424">
        <v>32</v>
      </c>
      <c r="B1424">
        <v>5</v>
      </c>
      <c r="C1424">
        <v>3</v>
      </c>
      <c r="D1424">
        <v>1</v>
      </c>
      <c r="E1424">
        <v>1423</v>
      </c>
      <c r="F1424">
        <v>1</v>
      </c>
      <c r="G1424">
        <v>34770</v>
      </c>
      <c r="H1424">
        <v>11</v>
      </c>
      <c r="I1424">
        <v>8</v>
      </c>
      <c r="J1424">
        <v>0</v>
      </c>
      <c r="K1424">
        <v>14</v>
      </c>
      <c r="L1424">
        <v>2</v>
      </c>
      <c r="M1424">
        <v>14</v>
      </c>
      <c r="N1424">
        <v>9</v>
      </c>
      <c r="O1424">
        <v>8</v>
      </c>
      <c r="P1424" t="s">
        <v>24</v>
      </c>
      <c r="Q1424" t="s">
        <v>33</v>
      </c>
      <c r="R1424" t="s">
        <v>41</v>
      </c>
      <c r="S1424" t="s">
        <v>29</v>
      </c>
      <c r="T1424" t="s">
        <v>28</v>
      </c>
      <c r="U1424" t="s">
        <v>37</v>
      </c>
      <c r="V1424" t="s">
        <v>31</v>
      </c>
      <c r="W1424" t="s">
        <v>30</v>
      </c>
    </row>
    <row r="1425" spans="1:23" x14ac:dyDescent="0.3">
      <c r="A1425">
        <v>30</v>
      </c>
      <c r="B1425">
        <v>17</v>
      </c>
      <c r="C1425">
        <v>4</v>
      </c>
      <c r="D1425">
        <v>1</v>
      </c>
      <c r="E1425">
        <v>1424</v>
      </c>
      <c r="F1425">
        <v>2</v>
      </c>
      <c r="G1425">
        <v>64300</v>
      </c>
      <c r="H1425">
        <v>12</v>
      </c>
      <c r="I1425">
        <v>8</v>
      </c>
      <c r="J1425">
        <v>1</v>
      </c>
      <c r="K1425">
        <v>12</v>
      </c>
      <c r="L1425">
        <v>2</v>
      </c>
      <c r="M1425">
        <v>11</v>
      </c>
      <c r="N1425">
        <v>5</v>
      </c>
      <c r="O1425">
        <v>8</v>
      </c>
      <c r="P1425" t="s">
        <v>39</v>
      </c>
      <c r="Q1425" t="s">
        <v>33</v>
      </c>
      <c r="R1425" t="s">
        <v>26</v>
      </c>
      <c r="S1425" t="s">
        <v>35</v>
      </c>
      <c r="T1425" t="s">
        <v>28</v>
      </c>
      <c r="U1425" t="s">
        <v>37</v>
      </c>
      <c r="V1425" t="s">
        <v>23</v>
      </c>
      <c r="W1425" t="s">
        <v>30</v>
      </c>
    </row>
    <row r="1426" spans="1:23" x14ac:dyDescent="0.3">
      <c r="A1426">
        <v>27</v>
      </c>
      <c r="B1426">
        <v>18</v>
      </c>
      <c r="C1426">
        <v>2</v>
      </c>
      <c r="D1426">
        <v>1</v>
      </c>
      <c r="E1426">
        <v>1425</v>
      </c>
      <c r="F1426">
        <v>1</v>
      </c>
      <c r="G1426">
        <v>65160</v>
      </c>
      <c r="H1426">
        <v>19</v>
      </c>
      <c r="I1426">
        <v>8</v>
      </c>
      <c r="J1426">
        <v>1</v>
      </c>
      <c r="K1426">
        <v>7</v>
      </c>
      <c r="L1426">
        <v>4</v>
      </c>
      <c r="M1426">
        <v>7</v>
      </c>
      <c r="N1426">
        <v>0</v>
      </c>
      <c r="O1426">
        <v>7</v>
      </c>
      <c r="P1426" t="s">
        <v>32</v>
      </c>
      <c r="Q1426" t="s">
        <v>33</v>
      </c>
      <c r="R1426" t="s">
        <v>41</v>
      </c>
      <c r="S1426" t="s">
        <v>35</v>
      </c>
      <c r="T1426" t="s">
        <v>43</v>
      </c>
      <c r="U1426" t="s">
        <v>27</v>
      </c>
      <c r="V1426" t="s">
        <v>23</v>
      </c>
      <c r="W1426" t="s">
        <v>30</v>
      </c>
    </row>
    <row r="1427" spans="1:23" x14ac:dyDescent="0.3">
      <c r="A1427">
        <v>51</v>
      </c>
      <c r="B1427">
        <v>2</v>
      </c>
      <c r="C1427">
        <v>1</v>
      </c>
      <c r="D1427">
        <v>1</v>
      </c>
      <c r="E1427">
        <v>1426</v>
      </c>
      <c r="F1427">
        <v>1</v>
      </c>
      <c r="G1427">
        <v>39070</v>
      </c>
      <c r="H1427">
        <v>13</v>
      </c>
      <c r="I1427">
        <v>8</v>
      </c>
      <c r="J1427">
        <v>0</v>
      </c>
      <c r="K1427">
        <v>16</v>
      </c>
      <c r="L1427">
        <v>2</v>
      </c>
      <c r="M1427">
        <v>10</v>
      </c>
      <c r="N1427">
        <v>4</v>
      </c>
      <c r="O1427">
        <v>7</v>
      </c>
      <c r="P1427" t="s">
        <v>24</v>
      </c>
      <c r="Q1427" t="s">
        <v>33</v>
      </c>
      <c r="R1427" t="s">
        <v>41</v>
      </c>
      <c r="S1427" t="s">
        <v>29</v>
      </c>
      <c r="T1427" t="s">
        <v>45</v>
      </c>
      <c r="U1427" t="s">
        <v>27</v>
      </c>
      <c r="V1427" t="s">
        <v>23</v>
      </c>
      <c r="W1427" t="s">
        <v>30</v>
      </c>
    </row>
    <row r="1428" spans="1:23" x14ac:dyDescent="0.3">
      <c r="A1428">
        <v>30</v>
      </c>
      <c r="B1428">
        <v>10</v>
      </c>
      <c r="C1428">
        <v>4</v>
      </c>
      <c r="D1428">
        <v>1</v>
      </c>
      <c r="E1428">
        <v>1427</v>
      </c>
      <c r="F1428">
        <v>2</v>
      </c>
      <c r="G1428">
        <v>55620</v>
      </c>
      <c r="H1428">
        <v>13</v>
      </c>
      <c r="I1428">
        <v>8</v>
      </c>
      <c r="J1428">
        <v>0</v>
      </c>
      <c r="K1428">
        <v>8</v>
      </c>
      <c r="L1428">
        <v>3</v>
      </c>
      <c r="M1428">
        <v>5</v>
      </c>
      <c r="N1428">
        <v>0</v>
      </c>
      <c r="O1428">
        <v>4</v>
      </c>
      <c r="P1428" t="s">
        <v>24</v>
      </c>
      <c r="Q1428" t="s">
        <v>33</v>
      </c>
      <c r="R1428" t="s">
        <v>26</v>
      </c>
      <c r="S1428" t="s">
        <v>35</v>
      </c>
      <c r="T1428" t="s">
        <v>34</v>
      </c>
      <c r="U1428" t="s">
        <v>27</v>
      </c>
      <c r="V1428" t="s">
        <v>31</v>
      </c>
      <c r="W1428" t="s">
        <v>30</v>
      </c>
    </row>
    <row r="1429" spans="1:23" x14ac:dyDescent="0.3">
      <c r="A1429">
        <v>41</v>
      </c>
      <c r="B1429">
        <v>1</v>
      </c>
      <c r="C1429">
        <v>3</v>
      </c>
      <c r="D1429">
        <v>1</v>
      </c>
      <c r="E1429">
        <v>1428</v>
      </c>
      <c r="F1429">
        <v>2</v>
      </c>
      <c r="G1429">
        <v>68830</v>
      </c>
      <c r="H1429">
        <v>19</v>
      </c>
      <c r="I1429">
        <v>8</v>
      </c>
      <c r="J1429">
        <v>2</v>
      </c>
      <c r="K1429">
        <v>16</v>
      </c>
      <c r="L1429">
        <v>3</v>
      </c>
      <c r="M1429">
        <v>1</v>
      </c>
      <c r="N1429">
        <v>0</v>
      </c>
      <c r="O1429">
        <v>0</v>
      </c>
      <c r="P1429" t="s">
        <v>24</v>
      </c>
      <c r="Q1429" t="s">
        <v>33</v>
      </c>
      <c r="R1429" t="s">
        <v>26</v>
      </c>
      <c r="S1429" t="s">
        <v>35</v>
      </c>
      <c r="T1429" t="s">
        <v>40</v>
      </c>
      <c r="U1429" t="s">
        <v>37</v>
      </c>
      <c r="V1429" t="s">
        <v>23</v>
      </c>
      <c r="W1429" t="s">
        <v>30</v>
      </c>
    </row>
    <row r="1430" spans="1:23" x14ac:dyDescent="0.3">
      <c r="A1430">
        <v>30</v>
      </c>
      <c r="B1430">
        <v>3</v>
      </c>
      <c r="C1430">
        <v>2</v>
      </c>
      <c r="D1430">
        <v>1</v>
      </c>
      <c r="E1430">
        <v>1429</v>
      </c>
      <c r="F1430">
        <v>2</v>
      </c>
      <c r="G1430">
        <v>28620</v>
      </c>
      <c r="H1430">
        <v>14</v>
      </c>
      <c r="I1430">
        <v>8</v>
      </c>
      <c r="J1430">
        <v>0</v>
      </c>
      <c r="K1430">
        <v>9</v>
      </c>
      <c r="L1430">
        <v>2</v>
      </c>
      <c r="M1430">
        <v>6</v>
      </c>
      <c r="N1430">
        <v>0</v>
      </c>
      <c r="O1430">
        <v>1</v>
      </c>
      <c r="P1430" t="s">
        <v>32</v>
      </c>
      <c r="Q1430" t="s">
        <v>25</v>
      </c>
      <c r="R1430" t="s">
        <v>41</v>
      </c>
      <c r="S1430" t="s">
        <v>35</v>
      </c>
      <c r="T1430" t="s">
        <v>28</v>
      </c>
      <c r="U1430" t="s">
        <v>37</v>
      </c>
      <c r="V1430" t="s">
        <v>31</v>
      </c>
      <c r="W1430" t="s">
        <v>30</v>
      </c>
    </row>
    <row r="1431" spans="1:23" x14ac:dyDescent="0.3">
      <c r="A1431">
        <v>29</v>
      </c>
      <c r="B1431">
        <v>2</v>
      </c>
      <c r="C1431">
        <v>3</v>
      </c>
      <c r="D1431">
        <v>1</v>
      </c>
      <c r="E1431">
        <v>1430</v>
      </c>
      <c r="F1431">
        <v>1</v>
      </c>
      <c r="G1431">
        <v>49780</v>
      </c>
      <c r="H1431">
        <v>13</v>
      </c>
      <c r="I1431">
        <v>8</v>
      </c>
      <c r="J1431">
        <v>0</v>
      </c>
      <c r="K1431">
        <v>7</v>
      </c>
      <c r="L1431">
        <v>3</v>
      </c>
      <c r="M1431">
        <v>6</v>
      </c>
      <c r="N1431">
        <v>1</v>
      </c>
      <c r="O1431">
        <v>5</v>
      </c>
      <c r="P1431" t="s">
        <v>24</v>
      </c>
      <c r="Q1431" t="s">
        <v>33</v>
      </c>
      <c r="R1431" t="s">
        <v>26</v>
      </c>
      <c r="S1431" t="s">
        <v>35</v>
      </c>
      <c r="T1431" t="s">
        <v>38</v>
      </c>
      <c r="U1431" t="s">
        <v>37</v>
      </c>
      <c r="V1431" t="s">
        <v>31</v>
      </c>
      <c r="W1431" t="s">
        <v>30</v>
      </c>
    </row>
    <row r="1432" spans="1:23" x14ac:dyDescent="0.3">
      <c r="A1432">
        <v>45</v>
      </c>
      <c r="B1432">
        <v>2</v>
      </c>
      <c r="C1432">
        <v>3</v>
      </c>
      <c r="D1432">
        <v>1</v>
      </c>
      <c r="E1432">
        <v>1431</v>
      </c>
      <c r="F1432">
        <v>2</v>
      </c>
      <c r="G1432">
        <v>103680</v>
      </c>
      <c r="H1432">
        <v>12</v>
      </c>
      <c r="I1432">
        <v>8</v>
      </c>
      <c r="J1432">
        <v>2</v>
      </c>
      <c r="K1432">
        <v>23</v>
      </c>
      <c r="L1432">
        <v>2</v>
      </c>
      <c r="M1432">
        <v>19</v>
      </c>
      <c r="N1432">
        <v>12</v>
      </c>
      <c r="O1432">
        <v>8</v>
      </c>
      <c r="P1432" t="s">
        <v>39</v>
      </c>
      <c r="Q1432" t="s">
        <v>33</v>
      </c>
      <c r="R1432" t="s">
        <v>41</v>
      </c>
      <c r="S1432" t="s">
        <v>35</v>
      </c>
      <c r="T1432" t="s">
        <v>34</v>
      </c>
      <c r="U1432" t="s">
        <v>27</v>
      </c>
      <c r="V1432" t="s">
        <v>23</v>
      </c>
      <c r="W1432" t="s">
        <v>30</v>
      </c>
    </row>
    <row r="1433" spans="1:23" x14ac:dyDescent="0.3">
      <c r="A1433">
        <v>54</v>
      </c>
      <c r="B1433">
        <v>8</v>
      </c>
      <c r="C1433">
        <v>2</v>
      </c>
      <c r="D1433">
        <v>1</v>
      </c>
      <c r="E1433">
        <v>1432</v>
      </c>
      <c r="F1433">
        <v>2</v>
      </c>
      <c r="G1433">
        <v>61340</v>
      </c>
      <c r="H1433">
        <v>19</v>
      </c>
      <c r="I1433">
        <v>8</v>
      </c>
      <c r="J1433">
        <v>0</v>
      </c>
      <c r="K1433">
        <v>16</v>
      </c>
      <c r="L1433">
        <v>2</v>
      </c>
      <c r="M1433">
        <v>6</v>
      </c>
      <c r="N1433">
        <v>0</v>
      </c>
      <c r="O1433">
        <v>5</v>
      </c>
      <c r="P1433" t="s">
        <v>24</v>
      </c>
      <c r="Q1433" t="s">
        <v>25</v>
      </c>
      <c r="R1433" t="s">
        <v>48</v>
      </c>
      <c r="S1433" t="s">
        <v>29</v>
      </c>
      <c r="T1433" t="s">
        <v>43</v>
      </c>
      <c r="U1433" t="s">
        <v>27</v>
      </c>
      <c r="V1433" t="s">
        <v>23</v>
      </c>
      <c r="W1433" t="s">
        <v>30</v>
      </c>
    </row>
    <row r="1434" spans="1:23" x14ac:dyDescent="0.3">
      <c r="A1434">
        <v>36</v>
      </c>
      <c r="B1434">
        <v>16</v>
      </c>
      <c r="C1434">
        <v>4</v>
      </c>
      <c r="D1434">
        <v>1</v>
      </c>
      <c r="E1434">
        <v>1433</v>
      </c>
      <c r="F1434">
        <v>1</v>
      </c>
      <c r="G1434">
        <v>67350</v>
      </c>
      <c r="H1434">
        <v>25</v>
      </c>
      <c r="I1434">
        <v>8</v>
      </c>
      <c r="J1434">
        <v>2</v>
      </c>
      <c r="K1434">
        <v>16</v>
      </c>
      <c r="L1434">
        <v>3</v>
      </c>
      <c r="M1434">
        <v>13</v>
      </c>
      <c r="N1434">
        <v>3</v>
      </c>
      <c r="O1434">
        <v>7</v>
      </c>
      <c r="P1434" t="s">
        <v>24</v>
      </c>
      <c r="Q1434" t="s">
        <v>33</v>
      </c>
      <c r="R1434" t="s">
        <v>26</v>
      </c>
      <c r="S1434" t="s">
        <v>35</v>
      </c>
      <c r="T1434" t="s">
        <v>28</v>
      </c>
      <c r="U1434" t="s">
        <v>37</v>
      </c>
      <c r="V1434" t="s">
        <v>23</v>
      </c>
      <c r="W1434" t="s">
        <v>30</v>
      </c>
    </row>
    <row r="1435" spans="1:23" x14ac:dyDescent="0.3">
      <c r="A1435">
        <v>33</v>
      </c>
      <c r="B1435">
        <v>9</v>
      </c>
      <c r="C1435">
        <v>1</v>
      </c>
      <c r="D1435">
        <v>1</v>
      </c>
      <c r="E1435">
        <v>1434</v>
      </c>
      <c r="F1435">
        <v>3</v>
      </c>
      <c r="G1435">
        <v>32950</v>
      </c>
      <c r="H1435">
        <v>22</v>
      </c>
      <c r="I1435">
        <v>8</v>
      </c>
      <c r="J1435">
        <v>2</v>
      </c>
      <c r="K1435">
        <v>7</v>
      </c>
      <c r="L1435">
        <v>2</v>
      </c>
      <c r="M1435">
        <v>3</v>
      </c>
      <c r="N1435">
        <v>1</v>
      </c>
      <c r="O1435">
        <v>1</v>
      </c>
      <c r="P1435" t="s">
        <v>24</v>
      </c>
      <c r="Q1435" t="s">
        <v>25</v>
      </c>
      <c r="R1435" t="s">
        <v>36</v>
      </c>
      <c r="S1435" t="s">
        <v>29</v>
      </c>
      <c r="T1435" t="s">
        <v>38</v>
      </c>
      <c r="U1435" t="s">
        <v>27</v>
      </c>
      <c r="V1435" t="s">
        <v>23</v>
      </c>
      <c r="W1435" t="s">
        <v>30</v>
      </c>
    </row>
    <row r="1436" spans="1:23" x14ac:dyDescent="0.3">
      <c r="A1436">
        <v>37</v>
      </c>
      <c r="B1436">
        <v>2</v>
      </c>
      <c r="C1436">
        <v>4</v>
      </c>
      <c r="D1436">
        <v>1</v>
      </c>
      <c r="E1436">
        <v>1435</v>
      </c>
      <c r="F1436">
        <v>2</v>
      </c>
      <c r="G1436">
        <v>52380</v>
      </c>
      <c r="H1436">
        <v>15</v>
      </c>
      <c r="I1436">
        <v>8</v>
      </c>
      <c r="J1436">
        <v>1</v>
      </c>
      <c r="K1436">
        <v>10</v>
      </c>
      <c r="L1436">
        <v>5</v>
      </c>
      <c r="M1436">
        <v>10</v>
      </c>
      <c r="N1436">
        <v>0</v>
      </c>
      <c r="O1436">
        <v>7</v>
      </c>
      <c r="P1436" t="s">
        <v>32</v>
      </c>
      <c r="Q1436" t="s">
        <v>25</v>
      </c>
      <c r="R1436" t="s">
        <v>26</v>
      </c>
      <c r="S1436" t="s">
        <v>44</v>
      </c>
      <c r="T1436" t="s">
        <v>43</v>
      </c>
      <c r="U1436" t="s">
        <v>37</v>
      </c>
      <c r="V1436" t="s">
        <v>23</v>
      </c>
      <c r="W1436" t="s">
        <v>30</v>
      </c>
    </row>
    <row r="1437" spans="1:23" x14ac:dyDescent="0.3">
      <c r="A1437">
        <v>38</v>
      </c>
      <c r="B1437">
        <v>1</v>
      </c>
      <c r="C1437">
        <v>2</v>
      </c>
      <c r="D1437">
        <v>1</v>
      </c>
      <c r="E1437">
        <v>1436</v>
      </c>
      <c r="F1437">
        <v>4</v>
      </c>
      <c r="G1437">
        <v>64720</v>
      </c>
      <c r="H1437">
        <v>12</v>
      </c>
      <c r="I1437">
        <v>8</v>
      </c>
      <c r="J1437">
        <v>0</v>
      </c>
      <c r="K1437">
        <v>17</v>
      </c>
      <c r="L1437">
        <v>4</v>
      </c>
      <c r="M1437">
        <v>16</v>
      </c>
      <c r="N1437">
        <v>5</v>
      </c>
      <c r="O1437">
        <v>13</v>
      </c>
      <c r="P1437" t="s">
        <v>24</v>
      </c>
      <c r="Q1437" t="s">
        <v>33</v>
      </c>
      <c r="R1437" t="s">
        <v>41</v>
      </c>
      <c r="S1437" t="s">
        <v>44</v>
      </c>
      <c r="T1437" t="s">
        <v>43</v>
      </c>
      <c r="U1437" t="s">
        <v>37</v>
      </c>
      <c r="V1437" t="s">
        <v>23</v>
      </c>
      <c r="W1437" t="s">
        <v>30</v>
      </c>
    </row>
    <row r="1438" spans="1:23" x14ac:dyDescent="0.3">
      <c r="A1438">
        <v>31</v>
      </c>
      <c r="B1438">
        <v>4</v>
      </c>
      <c r="C1438">
        <v>1</v>
      </c>
      <c r="D1438">
        <v>1</v>
      </c>
      <c r="E1438">
        <v>1437</v>
      </c>
      <c r="F1438">
        <v>3</v>
      </c>
      <c r="G1438">
        <v>96100</v>
      </c>
      <c r="H1438">
        <v>11</v>
      </c>
      <c r="I1438">
        <v>8</v>
      </c>
      <c r="J1438">
        <v>1</v>
      </c>
      <c r="K1438">
        <v>6</v>
      </c>
      <c r="L1438">
        <v>2</v>
      </c>
      <c r="M1438">
        <v>5</v>
      </c>
      <c r="N1438">
        <v>1</v>
      </c>
      <c r="O1438">
        <v>4</v>
      </c>
      <c r="P1438" t="s">
        <v>39</v>
      </c>
      <c r="Q1438" t="s">
        <v>25</v>
      </c>
      <c r="R1438" t="s">
        <v>41</v>
      </c>
      <c r="S1438" t="s">
        <v>29</v>
      </c>
      <c r="T1438" t="s">
        <v>34</v>
      </c>
      <c r="U1438" t="s">
        <v>27</v>
      </c>
      <c r="V1438" t="s">
        <v>23</v>
      </c>
      <c r="W1438" t="s">
        <v>30</v>
      </c>
    </row>
    <row r="1439" spans="1:23" x14ac:dyDescent="0.3">
      <c r="A1439">
        <v>59</v>
      </c>
      <c r="B1439">
        <v>5</v>
      </c>
      <c r="C1439">
        <v>3</v>
      </c>
      <c r="D1439">
        <v>1</v>
      </c>
      <c r="E1439">
        <v>1438</v>
      </c>
      <c r="F1439">
        <v>3</v>
      </c>
      <c r="G1439">
        <v>198330</v>
      </c>
      <c r="H1439">
        <v>13</v>
      </c>
      <c r="I1439">
        <v>8</v>
      </c>
      <c r="J1439">
        <v>0</v>
      </c>
      <c r="K1439">
        <v>7</v>
      </c>
      <c r="L1439">
        <v>2</v>
      </c>
      <c r="M1439">
        <v>1</v>
      </c>
      <c r="N1439">
        <v>0</v>
      </c>
      <c r="O1439">
        <v>0</v>
      </c>
      <c r="P1439" t="s">
        <v>24</v>
      </c>
      <c r="Q1439" t="s">
        <v>33</v>
      </c>
      <c r="R1439" t="s">
        <v>26</v>
      </c>
      <c r="S1439" t="s">
        <v>29</v>
      </c>
      <c r="T1439" t="s">
        <v>47</v>
      </c>
      <c r="U1439" t="s">
        <v>27</v>
      </c>
      <c r="V1439" t="s">
        <v>23</v>
      </c>
      <c r="W1439" t="s">
        <v>30</v>
      </c>
    </row>
    <row r="1440" spans="1:23" x14ac:dyDescent="0.3">
      <c r="A1440">
        <v>37</v>
      </c>
      <c r="B1440">
        <v>2</v>
      </c>
      <c r="C1440">
        <v>3</v>
      </c>
      <c r="D1440">
        <v>1</v>
      </c>
      <c r="E1440">
        <v>1439</v>
      </c>
      <c r="F1440">
        <v>2</v>
      </c>
      <c r="G1440">
        <v>97560</v>
      </c>
      <c r="H1440">
        <v>19</v>
      </c>
      <c r="I1440">
        <v>8</v>
      </c>
      <c r="J1440">
        <v>0</v>
      </c>
      <c r="K1440">
        <v>13</v>
      </c>
      <c r="L1440">
        <v>2</v>
      </c>
      <c r="M1440">
        <v>9</v>
      </c>
      <c r="N1440">
        <v>5</v>
      </c>
      <c r="O1440">
        <v>8</v>
      </c>
      <c r="P1440" t="s">
        <v>32</v>
      </c>
      <c r="Q1440" t="s">
        <v>25</v>
      </c>
      <c r="R1440" t="s">
        <v>48</v>
      </c>
      <c r="S1440" t="s">
        <v>44</v>
      </c>
      <c r="T1440" t="s">
        <v>43</v>
      </c>
      <c r="U1440" t="s">
        <v>27</v>
      </c>
      <c r="V1440" t="s">
        <v>23</v>
      </c>
      <c r="W1440" t="s">
        <v>30</v>
      </c>
    </row>
    <row r="1441" spans="1:23" x14ac:dyDescent="0.3">
      <c r="A1441">
        <v>29</v>
      </c>
      <c r="B1441">
        <v>15</v>
      </c>
      <c r="C1441">
        <v>4</v>
      </c>
      <c r="D1441">
        <v>1</v>
      </c>
      <c r="E1441">
        <v>1440</v>
      </c>
      <c r="F1441">
        <v>1</v>
      </c>
      <c r="G1441">
        <v>49680</v>
      </c>
      <c r="H1441">
        <v>19</v>
      </c>
      <c r="I1441">
        <v>8</v>
      </c>
      <c r="J1441">
        <v>3</v>
      </c>
      <c r="K1441">
        <v>11</v>
      </c>
      <c r="L1441">
        <v>4</v>
      </c>
      <c r="M1441">
        <v>11</v>
      </c>
      <c r="N1441">
        <v>4</v>
      </c>
      <c r="O1441">
        <v>1</v>
      </c>
      <c r="P1441" t="s">
        <v>32</v>
      </c>
      <c r="Q1441" t="s">
        <v>25</v>
      </c>
      <c r="R1441" t="s">
        <v>41</v>
      </c>
      <c r="S1441" t="s">
        <v>29</v>
      </c>
      <c r="T1441" t="s">
        <v>38</v>
      </c>
      <c r="U1441" t="s">
        <v>27</v>
      </c>
      <c r="V1441" t="s">
        <v>23</v>
      </c>
      <c r="W1441" t="s">
        <v>30</v>
      </c>
    </row>
    <row r="1442" spans="1:23" x14ac:dyDescent="0.3">
      <c r="A1442">
        <v>35</v>
      </c>
      <c r="B1442">
        <v>19</v>
      </c>
      <c r="C1442">
        <v>3</v>
      </c>
      <c r="D1442">
        <v>1</v>
      </c>
      <c r="E1442">
        <v>1441</v>
      </c>
      <c r="F1442">
        <v>1</v>
      </c>
      <c r="G1442">
        <v>21450</v>
      </c>
      <c r="H1442">
        <v>13</v>
      </c>
      <c r="I1442">
        <v>8</v>
      </c>
      <c r="J1442">
        <v>0</v>
      </c>
      <c r="K1442">
        <v>10</v>
      </c>
      <c r="L1442">
        <v>6</v>
      </c>
      <c r="M1442">
        <v>10</v>
      </c>
      <c r="N1442">
        <v>0</v>
      </c>
      <c r="O1442">
        <v>8</v>
      </c>
      <c r="P1442" t="s">
        <v>32</v>
      </c>
      <c r="Q1442" t="s">
        <v>33</v>
      </c>
      <c r="R1442" t="s">
        <v>26</v>
      </c>
      <c r="S1442" t="s">
        <v>35</v>
      </c>
      <c r="T1442" t="s">
        <v>38</v>
      </c>
      <c r="U1442" t="s">
        <v>27</v>
      </c>
      <c r="V1442" t="s">
        <v>23</v>
      </c>
      <c r="W1442" t="s">
        <v>30</v>
      </c>
    </row>
    <row r="1443" spans="1:23" x14ac:dyDescent="0.3">
      <c r="A1443">
        <v>29</v>
      </c>
      <c r="B1443">
        <v>7</v>
      </c>
      <c r="C1443">
        <v>1</v>
      </c>
      <c r="D1443">
        <v>1</v>
      </c>
      <c r="E1443">
        <v>1442</v>
      </c>
      <c r="F1443">
        <v>1</v>
      </c>
      <c r="G1443">
        <v>21800</v>
      </c>
      <c r="H1443">
        <v>21</v>
      </c>
      <c r="I1443">
        <v>8</v>
      </c>
      <c r="J1443">
        <v>0</v>
      </c>
      <c r="K1443">
        <v>4</v>
      </c>
      <c r="L1443">
        <v>2</v>
      </c>
      <c r="M1443">
        <v>4</v>
      </c>
      <c r="N1443">
        <v>0</v>
      </c>
      <c r="O1443">
        <v>1</v>
      </c>
      <c r="P1443" t="s">
        <v>24</v>
      </c>
      <c r="Q1443" t="s">
        <v>33</v>
      </c>
      <c r="R1443" t="s">
        <v>26</v>
      </c>
      <c r="S1443" t="s">
        <v>35</v>
      </c>
      <c r="T1443" t="s">
        <v>34</v>
      </c>
      <c r="U1443" t="s">
        <v>27</v>
      </c>
      <c r="V1443" t="s">
        <v>31</v>
      </c>
      <c r="W1443" t="s">
        <v>30</v>
      </c>
    </row>
    <row r="1444" spans="1:23" x14ac:dyDescent="0.3">
      <c r="A1444">
        <v>52</v>
      </c>
      <c r="B1444">
        <v>1</v>
      </c>
      <c r="C1444">
        <v>2</v>
      </c>
      <c r="D1444">
        <v>1</v>
      </c>
      <c r="E1444">
        <v>1443</v>
      </c>
      <c r="F1444">
        <v>4</v>
      </c>
      <c r="G1444">
        <v>83460</v>
      </c>
      <c r="H1444">
        <v>14</v>
      </c>
      <c r="I1444">
        <v>8</v>
      </c>
      <c r="J1444">
        <v>0</v>
      </c>
      <c r="K1444">
        <v>6</v>
      </c>
      <c r="L1444">
        <v>5</v>
      </c>
      <c r="M1444">
        <v>2</v>
      </c>
      <c r="N1444">
        <v>2</v>
      </c>
      <c r="O1444">
        <v>2</v>
      </c>
      <c r="P1444" t="s">
        <v>24</v>
      </c>
      <c r="Q1444" t="s">
        <v>33</v>
      </c>
      <c r="R1444" t="s">
        <v>41</v>
      </c>
      <c r="S1444" t="s">
        <v>35</v>
      </c>
      <c r="T1444" t="s">
        <v>47</v>
      </c>
      <c r="U1444" t="s">
        <v>27</v>
      </c>
      <c r="V1444" t="s">
        <v>23</v>
      </c>
      <c r="W1444" t="s">
        <v>30</v>
      </c>
    </row>
    <row r="1445" spans="1:23" x14ac:dyDescent="0.3">
      <c r="A1445">
        <v>42</v>
      </c>
      <c r="B1445">
        <v>7</v>
      </c>
      <c r="C1445">
        <v>4</v>
      </c>
      <c r="D1445">
        <v>1</v>
      </c>
      <c r="E1445">
        <v>1444</v>
      </c>
      <c r="F1445">
        <v>2</v>
      </c>
      <c r="G1445">
        <v>34450</v>
      </c>
      <c r="H1445">
        <v>11</v>
      </c>
      <c r="I1445">
        <v>8</v>
      </c>
      <c r="J1445">
        <v>2</v>
      </c>
      <c r="K1445">
        <v>22</v>
      </c>
      <c r="L1445">
        <v>2</v>
      </c>
      <c r="M1445">
        <v>22</v>
      </c>
      <c r="N1445">
        <v>11</v>
      </c>
      <c r="O1445">
        <v>15</v>
      </c>
      <c r="P1445" t="s">
        <v>24</v>
      </c>
      <c r="Q1445" t="s">
        <v>33</v>
      </c>
      <c r="R1445" t="s">
        <v>26</v>
      </c>
      <c r="S1445" t="s">
        <v>29</v>
      </c>
      <c r="T1445" t="s">
        <v>38</v>
      </c>
      <c r="U1445" t="s">
        <v>27</v>
      </c>
      <c r="V1445" t="s">
        <v>23</v>
      </c>
      <c r="W1445" t="s">
        <v>30</v>
      </c>
    </row>
    <row r="1446" spans="1:23" x14ac:dyDescent="0.3">
      <c r="A1446">
        <v>59</v>
      </c>
      <c r="B1446">
        <v>4</v>
      </c>
      <c r="C1446">
        <v>4</v>
      </c>
      <c r="D1446">
        <v>1</v>
      </c>
      <c r="E1446">
        <v>1445</v>
      </c>
      <c r="F1446">
        <v>1</v>
      </c>
      <c r="G1446">
        <v>27600</v>
      </c>
      <c r="H1446">
        <v>11</v>
      </c>
      <c r="I1446">
        <v>8</v>
      </c>
      <c r="J1446">
        <v>0</v>
      </c>
      <c r="K1446">
        <v>7</v>
      </c>
      <c r="L1446">
        <v>3</v>
      </c>
      <c r="M1446">
        <v>2</v>
      </c>
      <c r="N1446">
        <v>2</v>
      </c>
      <c r="O1446">
        <v>2</v>
      </c>
      <c r="P1446" t="s">
        <v>24</v>
      </c>
      <c r="Q1446" t="s">
        <v>33</v>
      </c>
      <c r="R1446" t="s">
        <v>49</v>
      </c>
      <c r="S1446" t="s">
        <v>29</v>
      </c>
      <c r="T1446" t="s">
        <v>28</v>
      </c>
      <c r="U1446" t="s">
        <v>37</v>
      </c>
      <c r="V1446" t="s">
        <v>23</v>
      </c>
      <c r="W1446" t="s">
        <v>30</v>
      </c>
    </row>
    <row r="1447" spans="1:23" x14ac:dyDescent="0.3">
      <c r="A1447">
        <v>50</v>
      </c>
      <c r="B1447">
        <v>11</v>
      </c>
      <c r="C1447">
        <v>2</v>
      </c>
      <c r="D1447">
        <v>1</v>
      </c>
      <c r="E1447">
        <v>1446</v>
      </c>
      <c r="F1447">
        <v>2</v>
      </c>
      <c r="G1447">
        <v>62940</v>
      </c>
      <c r="H1447">
        <v>23</v>
      </c>
      <c r="I1447">
        <v>8</v>
      </c>
      <c r="J1447">
        <v>1</v>
      </c>
      <c r="K1447">
        <v>32</v>
      </c>
      <c r="L1447">
        <v>2</v>
      </c>
      <c r="M1447">
        <v>7</v>
      </c>
      <c r="N1447">
        <v>0</v>
      </c>
      <c r="O1447">
        <v>6</v>
      </c>
      <c r="P1447" t="s">
        <v>24</v>
      </c>
      <c r="Q1447" t="s">
        <v>33</v>
      </c>
      <c r="R1447" t="s">
        <v>26</v>
      </c>
      <c r="S1447" t="s">
        <v>44</v>
      </c>
      <c r="T1447" t="s">
        <v>38</v>
      </c>
      <c r="U1447" t="s">
        <v>37</v>
      </c>
      <c r="V1447" t="s">
        <v>23</v>
      </c>
      <c r="W1447" t="s">
        <v>30</v>
      </c>
    </row>
    <row r="1448" spans="1:23" x14ac:dyDescent="0.3">
      <c r="A1448">
        <v>33</v>
      </c>
      <c r="B1448">
        <v>11</v>
      </c>
      <c r="C1448">
        <v>4</v>
      </c>
      <c r="D1448">
        <v>1</v>
      </c>
      <c r="E1448">
        <v>1447</v>
      </c>
      <c r="F1448">
        <v>1</v>
      </c>
      <c r="G1448">
        <v>71400</v>
      </c>
      <c r="H1448">
        <v>21</v>
      </c>
      <c r="I1448">
        <v>8</v>
      </c>
      <c r="J1448">
        <v>0</v>
      </c>
      <c r="K1448">
        <v>8</v>
      </c>
      <c r="L1448">
        <v>2</v>
      </c>
      <c r="M1448">
        <v>5</v>
      </c>
      <c r="N1448">
        <v>0</v>
      </c>
      <c r="O1448">
        <v>4</v>
      </c>
      <c r="P1448" t="s">
        <v>24</v>
      </c>
      <c r="Q1448" t="s">
        <v>25</v>
      </c>
      <c r="R1448" t="s">
        <v>48</v>
      </c>
      <c r="S1448" t="s">
        <v>29</v>
      </c>
      <c r="T1448" t="s">
        <v>34</v>
      </c>
      <c r="U1448" t="s">
        <v>37</v>
      </c>
      <c r="V1448" t="s">
        <v>31</v>
      </c>
      <c r="W1448" t="s">
        <v>30</v>
      </c>
    </row>
    <row r="1449" spans="1:23" x14ac:dyDescent="0.3">
      <c r="A1449">
        <v>43</v>
      </c>
      <c r="B1449">
        <v>1</v>
      </c>
      <c r="C1449">
        <v>3</v>
      </c>
      <c r="D1449">
        <v>1</v>
      </c>
      <c r="E1449">
        <v>1448</v>
      </c>
      <c r="F1449">
        <v>2</v>
      </c>
      <c r="G1449">
        <v>29320</v>
      </c>
      <c r="H1449">
        <v>24</v>
      </c>
      <c r="I1449">
        <v>8</v>
      </c>
      <c r="J1449">
        <v>0</v>
      </c>
      <c r="K1449">
        <v>22</v>
      </c>
      <c r="L1449">
        <v>3</v>
      </c>
      <c r="M1449">
        <v>17</v>
      </c>
      <c r="N1449">
        <v>1</v>
      </c>
      <c r="O1449">
        <v>9</v>
      </c>
      <c r="P1449" t="s">
        <v>24</v>
      </c>
      <c r="Q1449" t="s">
        <v>25</v>
      </c>
      <c r="R1449" t="s">
        <v>48</v>
      </c>
      <c r="S1449" t="s">
        <v>29</v>
      </c>
      <c r="T1449" t="s">
        <v>45</v>
      </c>
      <c r="U1449" t="s">
        <v>27</v>
      </c>
      <c r="V1449" t="s">
        <v>23</v>
      </c>
      <c r="W1449" t="s">
        <v>30</v>
      </c>
    </row>
    <row r="1450" spans="1:23" x14ac:dyDescent="0.3">
      <c r="A1450">
        <v>33</v>
      </c>
      <c r="B1450">
        <v>1</v>
      </c>
      <c r="C1450">
        <v>3</v>
      </c>
      <c r="D1450">
        <v>1</v>
      </c>
      <c r="E1450">
        <v>1449</v>
      </c>
      <c r="F1450">
        <v>2</v>
      </c>
      <c r="G1450">
        <v>51470</v>
      </c>
      <c r="H1450">
        <v>11</v>
      </c>
      <c r="I1450">
        <v>8</v>
      </c>
      <c r="J1450">
        <v>0</v>
      </c>
      <c r="K1450">
        <v>13</v>
      </c>
      <c r="L1450">
        <v>2</v>
      </c>
      <c r="M1450">
        <v>9</v>
      </c>
      <c r="N1450">
        <v>1</v>
      </c>
      <c r="O1450">
        <v>7</v>
      </c>
      <c r="P1450" t="s">
        <v>24</v>
      </c>
      <c r="Q1450" t="s">
        <v>25</v>
      </c>
      <c r="R1450" t="s">
        <v>26</v>
      </c>
      <c r="S1450" t="s">
        <v>29</v>
      </c>
      <c r="T1450" t="s">
        <v>47</v>
      </c>
      <c r="U1450" t="s">
        <v>37</v>
      </c>
      <c r="V1450" t="s">
        <v>31</v>
      </c>
      <c r="W1450" t="s">
        <v>30</v>
      </c>
    </row>
    <row r="1451" spans="1:23" x14ac:dyDescent="0.3">
      <c r="A1451">
        <v>52</v>
      </c>
      <c r="B1451">
        <v>2</v>
      </c>
      <c r="C1451">
        <v>3</v>
      </c>
      <c r="D1451">
        <v>1</v>
      </c>
      <c r="E1451">
        <v>1450</v>
      </c>
      <c r="F1451">
        <v>1</v>
      </c>
      <c r="G1451">
        <v>45070</v>
      </c>
      <c r="H1451">
        <v>14</v>
      </c>
      <c r="I1451">
        <v>8</v>
      </c>
      <c r="J1451">
        <v>0</v>
      </c>
      <c r="K1451">
        <v>33</v>
      </c>
      <c r="L1451">
        <v>3</v>
      </c>
      <c r="M1451">
        <v>33</v>
      </c>
      <c r="N1451">
        <v>15</v>
      </c>
      <c r="O1451">
        <v>12</v>
      </c>
      <c r="P1451" t="s">
        <v>39</v>
      </c>
      <c r="Q1451" t="s">
        <v>33</v>
      </c>
      <c r="R1451" t="s">
        <v>49</v>
      </c>
      <c r="S1451" t="s">
        <v>35</v>
      </c>
      <c r="T1451" t="s">
        <v>38</v>
      </c>
      <c r="U1451" t="s">
        <v>37</v>
      </c>
      <c r="V1451" t="s">
        <v>23</v>
      </c>
      <c r="W1451" t="s">
        <v>30</v>
      </c>
    </row>
    <row r="1452" spans="1:23" x14ac:dyDescent="0.3">
      <c r="A1452">
        <v>32</v>
      </c>
      <c r="B1452">
        <v>13</v>
      </c>
      <c r="C1452">
        <v>4</v>
      </c>
      <c r="D1452">
        <v>1</v>
      </c>
      <c r="E1452">
        <v>1451</v>
      </c>
      <c r="F1452">
        <v>3</v>
      </c>
      <c r="G1452">
        <v>85640</v>
      </c>
      <c r="H1452">
        <v>16</v>
      </c>
      <c r="I1452">
        <v>8</v>
      </c>
      <c r="J1452">
        <v>1</v>
      </c>
      <c r="K1452">
        <v>6</v>
      </c>
      <c r="L1452">
        <v>2</v>
      </c>
      <c r="M1452">
        <v>4</v>
      </c>
      <c r="N1452">
        <v>1</v>
      </c>
      <c r="O1452">
        <v>2</v>
      </c>
      <c r="P1452" t="s">
        <v>24</v>
      </c>
      <c r="Q1452" t="s">
        <v>40</v>
      </c>
      <c r="R1452" t="s">
        <v>26</v>
      </c>
      <c r="S1452" t="s">
        <v>29</v>
      </c>
      <c r="T1452" t="s">
        <v>45</v>
      </c>
      <c r="U1452" t="s">
        <v>27</v>
      </c>
      <c r="V1452" t="s">
        <v>23</v>
      </c>
      <c r="W1452" t="s">
        <v>30</v>
      </c>
    </row>
    <row r="1453" spans="1:23" x14ac:dyDescent="0.3">
      <c r="A1453">
        <v>32</v>
      </c>
      <c r="B1453">
        <v>23</v>
      </c>
      <c r="C1453">
        <v>1</v>
      </c>
      <c r="D1453">
        <v>1</v>
      </c>
      <c r="E1453">
        <v>1452</v>
      </c>
      <c r="F1453">
        <v>3</v>
      </c>
      <c r="G1453">
        <v>24680</v>
      </c>
      <c r="H1453">
        <v>11</v>
      </c>
      <c r="I1453">
        <v>8</v>
      </c>
      <c r="J1453">
        <v>0</v>
      </c>
      <c r="K1453">
        <v>4</v>
      </c>
      <c r="L1453">
        <v>2</v>
      </c>
      <c r="M1453">
        <v>3</v>
      </c>
      <c r="N1453">
        <v>1</v>
      </c>
      <c r="O1453">
        <v>2</v>
      </c>
      <c r="P1453" t="s">
        <v>24</v>
      </c>
      <c r="Q1453" t="s">
        <v>25</v>
      </c>
      <c r="R1453" t="s">
        <v>26</v>
      </c>
      <c r="S1453" t="s">
        <v>35</v>
      </c>
      <c r="T1453" t="s">
        <v>28</v>
      </c>
      <c r="U1453" t="s">
        <v>37</v>
      </c>
      <c r="V1453" t="s">
        <v>31</v>
      </c>
      <c r="W1453" t="s">
        <v>30</v>
      </c>
    </row>
    <row r="1454" spans="1:23" x14ac:dyDescent="0.3">
      <c r="A1454">
        <v>39</v>
      </c>
      <c r="B1454">
        <v>26</v>
      </c>
      <c r="C1454">
        <v>4</v>
      </c>
      <c r="D1454">
        <v>1</v>
      </c>
      <c r="E1454">
        <v>1453</v>
      </c>
      <c r="F1454">
        <v>2</v>
      </c>
      <c r="G1454">
        <v>81610</v>
      </c>
      <c r="H1454">
        <v>12</v>
      </c>
      <c r="I1454">
        <v>8</v>
      </c>
      <c r="J1454">
        <v>1</v>
      </c>
      <c r="K1454">
        <v>7</v>
      </c>
      <c r="L1454">
        <v>2</v>
      </c>
      <c r="M1454">
        <v>3</v>
      </c>
      <c r="N1454">
        <v>1</v>
      </c>
      <c r="O1454">
        <v>2</v>
      </c>
      <c r="P1454" t="s">
        <v>24</v>
      </c>
      <c r="Q1454" t="s">
        <v>25</v>
      </c>
      <c r="R1454" t="s">
        <v>26</v>
      </c>
      <c r="S1454" t="s">
        <v>44</v>
      </c>
      <c r="T1454" t="s">
        <v>42</v>
      </c>
      <c r="U1454" t="s">
        <v>37</v>
      </c>
      <c r="V1454" t="s">
        <v>23</v>
      </c>
      <c r="W1454" t="s">
        <v>30</v>
      </c>
    </row>
    <row r="1455" spans="1:23" x14ac:dyDescent="0.3">
      <c r="A1455">
        <v>32</v>
      </c>
      <c r="B1455">
        <v>2</v>
      </c>
      <c r="C1455">
        <v>4</v>
      </c>
      <c r="D1455">
        <v>1</v>
      </c>
      <c r="E1455">
        <v>1454</v>
      </c>
      <c r="F1455">
        <v>4</v>
      </c>
      <c r="G1455">
        <v>21090</v>
      </c>
      <c r="H1455">
        <v>13</v>
      </c>
      <c r="I1455">
        <v>8</v>
      </c>
      <c r="J1455">
        <v>1</v>
      </c>
      <c r="K1455">
        <v>4</v>
      </c>
      <c r="L1455">
        <v>3</v>
      </c>
      <c r="M1455">
        <v>3</v>
      </c>
      <c r="N1455">
        <v>2</v>
      </c>
      <c r="O1455">
        <v>2</v>
      </c>
      <c r="P1455" t="s">
        <v>39</v>
      </c>
      <c r="Q1455" t="s">
        <v>25</v>
      </c>
      <c r="R1455" t="s">
        <v>48</v>
      </c>
      <c r="S1455" t="s">
        <v>29</v>
      </c>
      <c r="T1455" t="s">
        <v>34</v>
      </c>
      <c r="U1455" t="s">
        <v>37</v>
      </c>
      <c r="V1455" t="s">
        <v>23</v>
      </c>
      <c r="W1455" t="s">
        <v>30</v>
      </c>
    </row>
    <row r="1456" spans="1:23" x14ac:dyDescent="0.3">
      <c r="A1456">
        <v>41</v>
      </c>
      <c r="B1456">
        <v>29</v>
      </c>
      <c r="C1456">
        <v>3</v>
      </c>
      <c r="D1456">
        <v>1</v>
      </c>
      <c r="E1456">
        <v>1455</v>
      </c>
      <c r="F1456">
        <v>2</v>
      </c>
      <c r="G1456">
        <v>52940</v>
      </c>
      <c r="H1456">
        <v>15</v>
      </c>
      <c r="I1456">
        <v>8</v>
      </c>
      <c r="J1456">
        <v>0</v>
      </c>
      <c r="K1456">
        <v>17</v>
      </c>
      <c r="L1456">
        <v>3</v>
      </c>
      <c r="M1456">
        <v>1</v>
      </c>
      <c r="N1456">
        <v>0</v>
      </c>
      <c r="O1456">
        <v>0</v>
      </c>
      <c r="P1456" t="s">
        <v>24</v>
      </c>
      <c r="Q1456" t="s">
        <v>25</v>
      </c>
      <c r="R1456" t="s">
        <v>26</v>
      </c>
      <c r="S1456" t="s">
        <v>44</v>
      </c>
      <c r="T1456" t="s">
        <v>43</v>
      </c>
      <c r="U1456" t="s">
        <v>27</v>
      </c>
      <c r="V1456" t="s">
        <v>23</v>
      </c>
      <c r="W1456" t="s">
        <v>30</v>
      </c>
    </row>
    <row r="1457" spans="1:23" x14ac:dyDescent="0.3">
      <c r="A1457">
        <v>40</v>
      </c>
      <c r="B1457">
        <v>2</v>
      </c>
      <c r="C1457">
        <v>3</v>
      </c>
      <c r="D1457">
        <v>1</v>
      </c>
      <c r="E1457">
        <v>1456</v>
      </c>
      <c r="F1457">
        <v>1</v>
      </c>
      <c r="G1457">
        <v>27180</v>
      </c>
      <c r="H1457">
        <v>14</v>
      </c>
      <c r="I1457">
        <v>8</v>
      </c>
      <c r="J1457">
        <v>1</v>
      </c>
      <c r="K1457">
        <v>9</v>
      </c>
      <c r="L1457">
        <v>4</v>
      </c>
      <c r="M1457">
        <v>9</v>
      </c>
      <c r="N1457">
        <v>4</v>
      </c>
      <c r="O1457">
        <v>7</v>
      </c>
      <c r="P1457" t="s">
        <v>24</v>
      </c>
      <c r="Q1457" t="s">
        <v>33</v>
      </c>
      <c r="R1457" t="s">
        <v>26</v>
      </c>
      <c r="S1457" t="s">
        <v>44</v>
      </c>
      <c r="T1457" t="s">
        <v>45</v>
      </c>
      <c r="U1457" t="s">
        <v>37</v>
      </c>
      <c r="V1457" t="s">
        <v>23</v>
      </c>
      <c r="W1457" t="s">
        <v>30</v>
      </c>
    </row>
    <row r="1458" spans="1:23" x14ac:dyDescent="0.3">
      <c r="A1458">
        <v>45</v>
      </c>
      <c r="B1458">
        <v>18</v>
      </c>
      <c r="C1458">
        <v>1</v>
      </c>
      <c r="D1458">
        <v>1</v>
      </c>
      <c r="E1458">
        <v>1457</v>
      </c>
      <c r="F1458">
        <v>2</v>
      </c>
      <c r="G1458">
        <v>58110</v>
      </c>
      <c r="H1458">
        <v>14</v>
      </c>
      <c r="I1458">
        <v>8</v>
      </c>
      <c r="J1458">
        <v>0</v>
      </c>
      <c r="K1458">
        <v>25</v>
      </c>
      <c r="L1458">
        <v>4</v>
      </c>
      <c r="M1458">
        <v>24</v>
      </c>
      <c r="N1458">
        <v>1</v>
      </c>
      <c r="O1458">
        <v>7</v>
      </c>
      <c r="P1458" t="s">
        <v>24</v>
      </c>
      <c r="Q1458" t="s">
        <v>33</v>
      </c>
      <c r="R1458" t="s">
        <v>26</v>
      </c>
      <c r="S1458" t="s">
        <v>29</v>
      </c>
      <c r="T1458" t="s">
        <v>46</v>
      </c>
      <c r="U1458" t="s">
        <v>27</v>
      </c>
      <c r="V1458" t="s">
        <v>23</v>
      </c>
      <c r="W1458" t="s">
        <v>30</v>
      </c>
    </row>
    <row r="1459" spans="1:23" x14ac:dyDescent="0.3">
      <c r="A1459">
        <v>31</v>
      </c>
      <c r="B1459">
        <v>7</v>
      </c>
      <c r="C1459">
        <v>4</v>
      </c>
      <c r="D1459">
        <v>1</v>
      </c>
      <c r="E1459">
        <v>1458</v>
      </c>
      <c r="F1459">
        <v>1</v>
      </c>
      <c r="G1459">
        <v>24370</v>
      </c>
      <c r="H1459">
        <v>14</v>
      </c>
      <c r="I1459">
        <v>8</v>
      </c>
      <c r="J1459">
        <v>1</v>
      </c>
      <c r="K1459">
        <v>9</v>
      </c>
      <c r="L1459">
        <v>3</v>
      </c>
      <c r="M1459">
        <v>2</v>
      </c>
      <c r="N1459">
        <v>2</v>
      </c>
      <c r="O1459">
        <v>2</v>
      </c>
      <c r="P1459" t="s">
        <v>32</v>
      </c>
      <c r="Q1459" t="s">
        <v>33</v>
      </c>
      <c r="R1459" t="s">
        <v>41</v>
      </c>
      <c r="S1459" t="s">
        <v>44</v>
      </c>
      <c r="T1459" t="s">
        <v>34</v>
      </c>
      <c r="U1459" t="s">
        <v>37</v>
      </c>
      <c r="V1459" t="s">
        <v>23</v>
      </c>
      <c r="W1459" t="s">
        <v>30</v>
      </c>
    </row>
    <row r="1460" spans="1:23" x14ac:dyDescent="0.3">
      <c r="A1460">
        <v>33</v>
      </c>
      <c r="B1460">
        <v>2</v>
      </c>
      <c r="C1460">
        <v>4</v>
      </c>
      <c r="D1460">
        <v>1</v>
      </c>
      <c r="E1460">
        <v>1459</v>
      </c>
      <c r="F1460">
        <v>1</v>
      </c>
      <c r="G1460">
        <v>27660</v>
      </c>
      <c r="H1460">
        <v>12</v>
      </c>
      <c r="I1460">
        <v>8</v>
      </c>
      <c r="J1460">
        <v>1</v>
      </c>
      <c r="K1460">
        <v>2</v>
      </c>
      <c r="L1460">
        <v>2</v>
      </c>
      <c r="M1460">
        <v>2</v>
      </c>
      <c r="N1460">
        <v>0</v>
      </c>
      <c r="O1460">
        <v>2</v>
      </c>
      <c r="P1460" t="s">
        <v>24</v>
      </c>
      <c r="Q1460" t="s">
        <v>33</v>
      </c>
      <c r="R1460" t="s">
        <v>26</v>
      </c>
      <c r="S1460" t="s">
        <v>29</v>
      </c>
      <c r="T1460" t="s">
        <v>38</v>
      </c>
      <c r="U1460" t="s">
        <v>27</v>
      </c>
      <c r="V1460" t="s">
        <v>23</v>
      </c>
      <c r="W1460" t="s">
        <v>30</v>
      </c>
    </row>
    <row r="1461" spans="1:23" x14ac:dyDescent="0.3">
      <c r="A1461">
        <v>34</v>
      </c>
      <c r="B1461">
        <v>26</v>
      </c>
      <c r="C1461">
        <v>3</v>
      </c>
      <c r="D1461">
        <v>1</v>
      </c>
      <c r="E1461">
        <v>1460</v>
      </c>
      <c r="F1461">
        <v>1</v>
      </c>
      <c r="G1461">
        <v>190380</v>
      </c>
      <c r="H1461">
        <v>13</v>
      </c>
      <c r="I1461">
        <v>8</v>
      </c>
      <c r="J1461">
        <v>0</v>
      </c>
      <c r="K1461">
        <v>13</v>
      </c>
      <c r="L1461">
        <v>3</v>
      </c>
      <c r="M1461">
        <v>11</v>
      </c>
      <c r="N1461">
        <v>5</v>
      </c>
      <c r="O1461">
        <v>9</v>
      </c>
      <c r="P1461" t="s">
        <v>24</v>
      </c>
      <c r="Q1461" t="s">
        <v>33</v>
      </c>
      <c r="R1461" t="s">
        <v>36</v>
      </c>
      <c r="S1461" t="s">
        <v>29</v>
      </c>
      <c r="T1461" t="s">
        <v>38</v>
      </c>
      <c r="U1461" t="s">
        <v>27</v>
      </c>
      <c r="V1461" t="s">
        <v>23</v>
      </c>
      <c r="W1461" t="s">
        <v>30</v>
      </c>
    </row>
    <row r="1462" spans="1:23" x14ac:dyDescent="0.3">
      <c r="A1462">
        <v>37</v>
      </c>
      <c r="B1462">
        <v>22</v>
      </c>
      <c r="C1462">
        <v>5</v>
      </c>
      <c r="D1462">
        <v>1</v>
      </c>
      <c r="E1462">
        <v>1461</v>
      </c>
      <c r="F1462">
        <v>2</v>
      </c>
      <c r="G1462">
        <v>30550</v>
      </c>
      <c r="H1462">
        <v>14</v>
      </c>
      <c r="I1462">
        <v>8</v>
      </c>
      <c r="J1462">
        <v>3</v>
      </c>
      <c r="K1462">
        <v>17</v>
      </c>
      <c r="L1462">
        <v>3</v>
      </c>
      <c r="M1462">
        <v>3</v>
      </c>
      <c r="N1462">
        <v>0</v>
      </c>
      <c r="O1462">
        <v>2</v>
      </c>
      <c r="P1462" t="s">
        <v>24</v>
      </c>
      <c r="Q1462" t="s">
        <v>33</v>
      </c>
      <c r="R1462" t="s">
        <v>41</v>
      </c>
      <c r="S1462" t="s">
        <v>29</v>
      </c>
      <c r="T1462" t="s">
        <v>45</v>
      </c>
      <c r="U1462" t="s">
        <v>27</v>
      </c>
      <c r="V1462" t="s">
        <v>23</v>
      </c>
      <c r="W1462" t="s">
        <v>30</v>
      </c>
    </row>
    <row r="1463" spans="1:23" x14ac:dyDescent="0.3">
      <c r="A1463">
        <v>45</v>
      </c>
      <c r="B1463">
        <v>21</v>
      </c>
      <c r="C1463">
        <v>1</v>
      </c>
      <c r="D1463">
        <v>1</v>
      </c>
      <c r="E1463">
        <v>1462</v>
      </c>
      <c r="F1463">
        <v>3</v>
      </c>
      <c r="G1463">
        <v>22890</v>
      </c>
      <c r="H1463">
        <v>13</v>
      </c>
      <c r="I1463">
        <v>8</v>
      </c>
      <c r="J1463">
        <v>0</v>
      </c>
      <c r="K1463">
        <v>9</v>
      </c>
      <c r="L1463">
        <v>3</v>
      </c>
      <c r="M1463">
        <v>3</v>
      </c>
      <c r="N1463">
        <v>0</v>
      </c>
      <c r="O1463">
        <v>2</v>
      </c>
      <c r="P1463" t="s">
        <v>32</v>
      </c>
      <c r="Q1463" t="s">
        <v>25</v>
      </c>
      <c r="R1463" t="s">
        <v>48</v>
      </c>
      <c r="S1463" t="s">
        <v>29</v>
      </c>
      <c r="T1463" t="s">
        <v>34</v>
      </c>
      <c r="U1463" t="s">
        <v>37</v>
      </c>
      <c r="V1463" t="s">
        <v>23</v>
      </c>
      <c r="W1463" t="s">
        <v>30</v>
      </c>
    </row>
    <row r="1464" spans="1:23" x14ac:dyDescent="0.3">
      <c r="A1464">
        <v>37</v>
      </c>
      <c r="B1464">
        <v>2</v>
      </c>
      <c r="C1464">
        <v>3</v>
      </c>
      <c r="D1464">
        <v>1</v>
      </c>
      <c r="E1464">
        <v>1463</v>
      </c>
      <c r="F1464">
        <v>1</v>
      </c>
      <c r="G1464">
        <v>40010</v>
      </c>
      <c r="H1464">
        <v>11</v>
      </c>
      <c r="I1464">
        <v>8</v>
      </c>
      <c r="J1464">
        <v>1</v>
      </c>
      <c r="K1464">
        <v>17</v>
      </c>
      <c r="L1464">
        <v>2</v>
      </c>
      <c r="M1464">
        <v>1</v>
      </c>
      <c r="N1464">
        <v>0</v>
      </c>
      <c r="O1464">
        <v>0</v>
      </c>
      <c r="P1464" t="s">
        <v>32</v>
      </c>
      <c r="Q1464" t="s">
        <v>25</v>
      </c>
      <c r="R1464" t="s">
        <v>48</v>
      </c>
      <c r="S1464" t="s">
        <v>44</v>
      </c>
      <c r="T1464" t="s">
        <v>43</v>
      </c>
      <c r="U1464" t="s">
        <v>37</v>
      </c>
      <c r="V1464" t="s">
        <v>31</v>
      </c>
      <c r="W1464" t="s">
        <v>30</v>
      </c>
    </row>
    <row r="1465" spans="1:23" x14ac:dyDescent="0.3">
      <c r="A1465">
        <v>39</v>
      </c>
      <c r="B1465">
        <v>22</v>
      </c>
      <c r="C1465">
        <v>3</v>
      </c>
      <c r="D1465">
        <v>1</v>
      </c>
      <c r="E1465">
        <v>1464</v>
      </c>
      <c r="F1465">
        <v>1</v>
      </c>
      <c r="G1465">
        <v>129650</v>
      </c>
      <c r="H1465">
        <v>19</v>
      </c>
      <c r="I1465">
        <v>8</v>
      </c>
      <c r="J1465">
        <v>1</v>
      </c>
      <c r="K1465">
        <v>20</v>
      </c>
      <c r="L1465">
        <v>2</v>
      </c>
      <c r="M1465">
        <v>19</v>
      </c>
      <c r="N1465">
        <v>11</v>
      </c>
      <c r="O1465">
        <v>8</v>
      </c>
      <c r="P1465" t="s">
        <v>32</v>
      </c>
      <c r="Q1465" t="s">
        <v>33</v>
      </c>
      <c r="R1465" t="s">
        <v>41</v>
      </c>
      <c r="S1465" t="s">
        <v>35</v>
      </c>
      <c r="T1465" t="s">
        <v>45</v>
      </c>
      <c r="U1465" t="s">
        <v>27</v>
      </c>
      <c r="V1465" t="s">
        <v>23</v>
      </c>
      <c r="W1465" t="s">
        <v>30</v>
      </c>
    </row>
    <row r="1466" spans="1:23" x14ac:dyDescent="0.3">
      <c r="A1466">
        <v>29</v>
      </c>
      <c r="B1466">
        <v>4</v>
      </c>
      <c r="C1466">
        <v>3</v>
      </c>
      <c r="D1466">
        <v>1</v>
      </c>
      <c r="E1466">
        <v>1465</v>
      </c>
      <c r="F1466">
        <v>2</v>
      </c>
      <c r="G1466">
        <v>35390</v>
      </c>
      <c r="H1466">
        <v>18</v>
      </c>
      <c r="I1466">
        <v>8</v>
      </c>
      <c r="J1466">
        <v>0</v>
      </c>
      <c r="K1466">
        <v>6</v>
      </c>
      <c r="L1466">
        <v>2</v>
      </c>
      <c r="M1466">
        <v>6</v>
      </c>
      <c r="N1466">
        <v>1</v>
      </c>
      <c r="O1466">
        <v>5</v>
      </c>
      <c r="P1466" t="s">
        <v>24</v>
      </c>
      <c r="Q1466" t="s">
        <v>25</v>
      </c>
      <c r="R1466" t="s">
        <v>36</v>
      </c>
      <c r="S1466" t="s">
        <v>35</v>
      </c>
      <c r="T1466" t="s">
        <v>40</v>
      </c>
      <c r="U1466" t="s">
        <v>27</v>
      </c>
      <c r="V1466" t="s">
        <v>23</v>
      </c>
      <c r="W1466" t="s">
        <v>30</v>
      </c>
    </row>
    <row r="1467" spans="1:23" x14ac:dyDescent="0.3">
      <c r="A1467">
        <v>42</v>
      </c>
      <c r="B1467">
        <v>5</v>
      </c>
      <c r="C1467">
        <v>4</v>
      </c>
      <c r="D1467">
        <v>1</v>
      </c>
      <c r="E1467">
        <v>1466</v>
      </c>
      <c r="F1467">
        <v>1</v>
      </c>
      <c r="G1467">
        <v>60290</v>
      </c>
      <c r="H1467">
        <v>17</v>
      </c>
      <c r="I1467">
        <v>8</v>
      </c>
      <c r="J1467">
        <v>1</v>
      </c>
      <c r="K1467">
        <v>10</v>
      </c>
      <c r="L1467">
        <v>5</v>
      </c>
      <c r="M1467">
        <v>3</v>
      </c>
      <c r="N1467">
        <v>0</v>
      </c>
      <c r="O1467">
        <v>2</v>
      </c>
      <c r="P1467" t="s">
        <v>24</v>
      </c>
      <c r="Q1467" t="s">
        <v>33</v>
      </c>
      <c r="R1467" t="s">
        <v>41</v>
      </c>
      <c r="S1467" t="s">
        <v>35</v>
      </c>
      <c r="T1467" t="s">
        <v>34</v>
      </c>
      <c r="U1467" t="s">
        <v>27</v>
      </c>
      <c r="V1467" t="s">
        <v>23</v>
      </c>
      <c r="W1467" t="s">
        <v>30</v>
      </c>
    </row>
    <row r="1468" spans="1:23" x14ac:dyDescent="0.3">
      <c r="A1468">
        <v>29</v>
      </c>
      <c r="B1468">
        <v>2</v>
      </c>
      <c r="C1468">
        <v>4</v>
      </c>
      <c r="D1468">
        <v>1</v>
      </c>
      <c r="E1468">
        <v>1467</v>
      </c>
      <c r="F1468">
        <v>1</v>
      </c>
      <c r="G1468">
        <v>26790</v>
      </c>
      <c r="H1468">
        <v>15</v>
      </c>
      <c r="I1468">
        <v>8</v>
      </c>
      <c r="J1468">
        <v>0</v>
      </c>
      <c r="K1468">
        <v>10</v>
      </c>
      <c r="L1468">
        <v>2</v>
      </c>
      <c r="M1468">
        <v>3</v>
      </c>
      <c r="N1468">
        <v>0</v>
      </c>
      <c r="O1468">
        <v>2</v>
      </c>
      <c r="P1468" t="s">
        <v>24</v>
      </c>
      <c r="Q1468" t="s">
        <v>33</v>
      </c>
      <c r="R1468" t="s">
        <v>41</v>
      </c>
      <c r="S1468" t="s">
        <v>44</v>
      </c>
      <c r="T1468" t="s">
        <v>43</v>
      </c>
      <c r="U1468" t="s">
        <v>37</v>
      </c>
      <c r="V1468" t="s">
        <v>23</v>
      </c>
      <c r="W1468" t="s">
        <v>30</v>
      </c>
    </row>
    <row r="1469" spans="1:23" x14ac:dyDescent="0.3">
      <c r="A1469">
        <v>25</v>
      </c>
      <c r="B1469">
        <v>25</v>
      </c>
      <c r="C1469">
        <v>2</v>
      </c>
      <c r="D1469">
        <v>1</v>
      </c>
      <c r="E1469">
        <v>1468</v>
      </c>
      <c r="F1469">
        <v>2</v>
      </c>
      <c r="G1469">
        <v>37020</v>
      </c>
      <c r="H1469">
        <v>20</v>
      </c>
      <c r="I1469">
        <v>8</v>
      </c>
      <c r="J1469">
        <v>0</v>
      </c>
      <c r="K1469">
        <v>5</v>
      </c>
      <c r="L1469">
        <v>4</v>
      </c>
      <c r="M1469">
        <v>4</v>
      </c>
      <c r="N1469">
        <v>1</v>
      </c>
      <c r="O1469">
        <v>2</v>
      </c>
      <c r="P1469" t="s">
        <v>24</v>
      </c>
      <c r="Q1469" t="s">
        <v>33</v>
      </c>
      <c r="R1469" t="s">
        <v>26</v>
      </c>
      <c r="S1469" t="s">
        <v>29</v>
      </c>
      <c r="T1469" t="s">
        <v>38</v>
      </c>
      <c r="U1469" t="s">
        <v>37</v>
      </c>
      <c r="V1469" t="s">
        <v>23</v>
      </c>
      <c r="W1469" t="s">
        <v>30</v>
      </c>
    </row>
    <row r="1470" spans="1:23" x14ac:dyDescent="0.3">
      <c r="A1470">
        <v>42</v>
      </c>
      <c r="B1470">
        <v>18</v>
      </c>
      <c r="C1470">
        <v>2</v>
      </c>
      <c r="D1470">
        <v>1</v>
      </c>
      <c r="E1470">
        <v>1469</v>
      </c>
      <c r="F1470">
        <v>1</v>
      </c>
      <c r="G1470">
        <v>23980</v>
      </c>
      <c r="H1470">
        <v>14</v>
      </c>
      <c r="I1470">
        <v>8</v>
      </c>
      <c r="J1470">
        <v>1</v>
      </c>
      <c r="K1470">
        <v>10</v>
      </c>
      <c r="L1470">
        <v>2</v>
      </c>
      <c r="M1470">
        <v>9</v>
      </c>
      <c r="N1470">
        <v>7</v>
      </c>
      <c r="O1470">
        <v>8</v>
      </c>
      <c r="P1470" t="s">
        <v>24</v>
      </c>
      <c r="Q1470" t="s">
        <v>25</v>
      </c>
      <c r="R1470" t="s">
        <v>41</v>
      </c>
      <c r="S1470" t="s">
        <v>44</v>
      </c>
      <c r="T1470" t="s">
        <v>43</v>
      </c>
      <c r="U1470" t="s">
        <v>37</v>
      </c>
      <c r="V1470" t="s">
        <v>23</v>
      </c>
      <c r="W1470" t="s">
        <v>30</v>
      </c>
    </row>
    <row r="1471" spans="1:23" x14ac:dyDescent="0.3">
      <c r="A1471">
        <v>40</v>
      </c>
      <c r="B1471">
        <v>28</v>
      </c>
      <c r="C1471">
        <v>3</v>
      </c>
      <c r="D1471">
        <v>1</v>
      </c>
      <c r="E1471">
        <v>1470</v>
      </c>
      <c r="F1471">
        <v>2</v>
      </c>
      <c r="G1471">
        <v>54680</v>
      </c>
      <c r="H1471">
        <v>12</v>
      </c>
      <c r="I1471">
        <v>8</v>
      </c>
      <c r="J1471">
        <v>0</v>
      </c>
      <c r="K1471">
        <v>22</v>
      </c>
      <c r="L1471">
        <v>6</v>
      </c>
      <c r="M1471">
        <v>21</v>
      </c>
      <c r="N1471">
        <v>3</v>
      </c>
      <c r="O1471">
        <v>9</v>
      </c>
      <c r="P1471" t="s">
        <v>24</v>
      </c>
      <c r="Q1471" t="s">
        <v>33</v>
      </c>
      <c r="R1471" t="s">
        <v>41</v>
      </c>
      <c r="S1471" t="s">
        <v>44</v>
      </c>
      <c r="T1471" t="s">
        <v>43</v>
      </c>
      <c r="U1471" t="s">
        <v>37</v>
      </c>
      <c r="V1471" t="s">
        <v>23</v>
      </c>
      <c r="W1471" t="s">
        <v>30</v>
      </c>
    </row>
    <row r="1472" spans="1:23" x14ac:dyDescent="0.3">
      <c r="A1472">
        <v>51</v>
      </c>
      <c r="B1472">
        <v>6</v>
      </c>
      <c r="C1472">
        <v>2</v>
      </c>
      <c r="D1472">
        <v>1</v>
      </c>
      <c r="E1472">
        <v>1471</v>
      </c>
      <c r="F1472">
        <v>1</v>
      </c>
      <c r="G1472">
        <v>131160</v>
      </c>
      <c r="H1472">
        <v>11</v>
      </c>
      <c r="I1472">
        <v>8</v>
      </c>
      <c r="J1472">
        <v>0</v>
      </c>
      <c r="K1472">
        <v>1</v>
      </c>
      <c r="L1472">
        <v>6</v>
      </c>
      <c r="M1472">
        <v>1</v>
      </c>
      <c r="N1472">
        <v>0</v>
      </c>
      <c r="O1472">
        <v>0</v>
      </c>
      <c r="P1472" t="s">
        <v>24</v>
      </c>
      <c r="Q1472" t="s">
        <v>25</v>
      </c>
      <c r="R1472" t="s">
        <v>26</v>
      </c>
      <c r="S1472" t="s">
        <v>29</v>
      </c>
      <c r="T1472" t="s">
        <v>28</v>
      </c>
      <c r="U1472" t="s">
        <v>27</v>
      </c>
      <c r="V1472" t="s">
        <v>23</v>
      </c>
      <c r="W1472" t="s">
        <v>30</v>
      </c>
    </row>
    <row r="1473" spans="1:23" x14ac:dyDescent="0.3">
      <c r="A1473">
        <v>31</v>
      </c>
      <c r="B1473">
        <v>10</v>
      </c>
      <c r="C1473">
        <v>1</v>
      </c>
      <c r="D1473">
        <v>1</v>
      </c>
      <c r="E1473">
        <v>1472</v>
      </c>
      <c r="F1473">
        <v>1</v>
      </c>
      <c r="G1473">
        <v>41890</v>
      </c>
      <c r="H1473">
        <v>23</v>
      </c>
      <c r="I1473">
        <v>8</v>
      </c>
      <c r="J1473">
        <v>1</v>
      </c>
      <c r="K1473">
        <v>6</v>
      </c>
      <c r="L1473">
        <v>3</v>
      </c>
      <c r="M1473">
        <v>5</v>
      </c>
      <c r="N1473">
        <v>1</v>
      </c>
      <c r="O1473">
        <v>4</v>
      </c>
      <c r="P1473" t="s">
        <v>32</v>
      </c>
      <c r="Q1473" t="s">
        <v>33</v>
      </c>
      <c r="R1473" t="s">
        <v>26</v>
      </c>
      <c r="S1473" t="s">
        <v>35</v>
      </c>
      <c r="T1473" t="s">
        <v>34</v>
      </c>
      <c r="U1473" t="s">
        <v>27</v>
      </c>
      <c r="V1473" t="s">
        <v>31</v>
      </c>
      <c r="W1473" t="s">
        <v>30</v>
      </c>
    </row>
    <row r="1474" spans="1:23" x14ac:dyDescent="0.3">
      <c r="A1474">
        <v>32</v>
      </c>
      <c r="B1474">
        <v>17</v>
      </c>
      <c r="C1474">
        <v>4</v>
      </c>
      <c r="D1474">
        <v>1</v>
      </c>
      <c r="E1474">
        <v>1473</v>
      </c>
      <c r="F1474">
        <v>4</v>
      </c>
      <c r="G1474">
        <v>193280</v>
      </c>
      <c r="H1474">
        <v>15</v>
      </c>
      <c r="I1474">
        <v>8</v>
      </c>
      <c r="J1474">
        <v>3</v>
      </c>
      <c r="K1474">
        <v>5</v>
      </c>
      <c r="L1474">
        <v>2</v>
      </c>
      <c r="M1474">
        <v>5</v>
      </c>
      <c r="N1474">
        <v>0</v>
      </c>
      <c r="O1474">
        <v>3</v>
      </c>
      <c r="P1474" t="s">
        <v>32</v>
      </c>
      <c r="Q1474" t="s">
        <v>33</v>
      </c>
      <c r="R1474" t="s">
        <v>36</v>
      </c>
      <c r="S1474" t="s">
        <v>29</v>
      </c>
      <c r="T1474" t="s">
        <v>38</v>
      </c>
      <c r="U1474" t="s">
        <v>37</v>
      </c>
      <c r="V1474" t="s">
        <v>23</v>
      </c>
      <c r="W1474" t="s">
        <v>30</v>
      </c>
    </row>
    <row r="1475" spans="1:23" x14ac:dyDescent="0.3">
      <c r="A1475">
        <v>38</v>
      </c>
      <c r="B1475">
        <v>2</v>
      </c>
      <c r="C1475">
        <v>5</v>
      </c>
      <c r="D1475">
        <v>1</v>
      </c>
      <c r="E1475">
        <v>1474</v>
      </c>
      <c r="F1475">
        <v>3</v>
      </c>
      <c r="G1475">
        <v>83210</v>
      </c>
      <c r="H1475">
        <v>11</v>
      </c>
      <c r="I1475">
        <v>8</v>
      </c>
      <c r="J1475">
        <v>3</v>
      </c>
      <c r="K1475">
        <v>13</v>
      </c>
      <c r="L1475">
        <v>5</v>
      </c>
      <c r="M1475">
        <v>8</v>
      </c>
      <c r="N1475">
        <v>7</v>
      </c>
      <c r="O1475">
        <v>5</v>
      </c>
      <c r="P1475" t="s">
        <v>39</v>
      </c>
      <c r="Q1475" t="s">
        <v>33</v>
      </c>
      <c r="R1475" t="s">
        <v>26</v>
      </c>
      <c r="S1475" t="s">
        <v>29</v>
      </c>
      <c r="T1475" t="s">
        <v>40</v>
      </c>
      <c r="U1475" t="s">
        <v>37</v>
      </c>
      <c r="V1475" t="s">
        <v>23</v>
      </c>
      <c r="W1475" t="s">
        <v>30</v>
      </c>
    </row>
    <row r="1476" spans="1:23" x14ac:dyDescent="0.3">
      <c r="A1476">
        <v>32</v>
      </c>
      <c r="B1476">
        <v>10</v>
      </c>
      <c r="C1476">
        <v>1</v>
      </c>
      <c r="D1476">
        <v>1</v>
      </c>
      <c r="E1476">
        <v>1475</v>
      </c>
      <c r="F1476">
        <v>1</v>
      </c>
      <c r="G1476">
        <v>23420</v>
      </c>
      <c r="H1476">
        <v>12</v>
      </c>
      <c r="I1476">
        <v>8</v>
      </c>
      <c r="J1476">
        <v>2</v>
      </c>
      <c r="K1476">
        <v>9</v>
      </c>
      <c r="L1476">
        <v>2</v>
      </c>
      <c r="M1476">
        <v>6</v>
      </c>
      <c r="N1476">
        <v>0</v>
      </c>
      <c r="O1476">
        <v>4</v>
      </c>
      <c r="P1476" t="s">
        <v>24</v>
      </c>
      <c r="Q1476" t="s">
        <v>33</v>
      </c>
      <c r="R1476" t="s">
        <v>41</v>
      </c>
      <c r="S1476" t="s">
        <v>35</v>
      </c>
      <c r="T1476" t="s">
        <v>38</v>
      </c>
      <c r="U1476" t="s">
        <v>37</v>
      </c>
      <c r="V1476" t="s">
        <v>23</v>
      </c>
      <c r="W1476" t="s">
        <v>30</v>
      </c>
    </row>
    <row r="1477" spans="1:23" x14ac:dyDescent="0.3">
      <c r="A1477">
        <v>46</v>
      </c>
      <c r="B1477">
        <v>8</v>
      </c>
      <c r="C1477">
        <v>3</v>
      </c>
      <c r="D1477">
        <v>1</v>
      </c>
      <c r="E1477">
        <v>1476</v>
      </c>
      <c r="F1477">
        <v>4</v>
      </c>
      <c r="G1477">
        <v>40710</v>
      </c>
      <c r="H1477">
        <v>13</v>
      </c>
      <c r="I1477">
        <v>8</v>
      </c>
      <c r="J1477">
        <v>0</v>
      </c>
      <c r="K1477">
        <v>28</v>
      </c>
      <c r="L1477">
        <v>5</v>
      </c>
      <c r="M1477">
        <v>7</v>
      </c>
      <c r="N1477">
        <v>7</v>
      </c>
      <c r="O1477">
        <v>7</v>
      </c>
      <c r="P1477" t="s">
        <v>24</v>
      </c>
      <c r="Q1477" t="s">
        <v>33</v>
      </c>
      <c r="R1477" t="s">
        <v>26</v>
      </c>
      <c r="S1477" t="s">
        <v>29</v>
      </c>
      <c r="T1477" t="s">
        <v>42</v>
      </c>
      <c r="U1477" t="s">
        <v>27</v>
      </c>
      <c r="V1477" t="s">
        <v>23</v>
      </c>
      <c r="W1477" t="s">
        <v>30</v>
      </c>
    </row>
    <row r="1478" spans="1:23" x14ac:dyDescent="0.3">
      <c r="A1478">
        <v>28</v>
      </c>
      <c r="B1478">
        <v>11</v>
      </c>
      <c r="C1478">
        <v>2</v>
      </c>
      <c r="D1478">
        <v>1</v>
      </c>
      <c r="E1478">
        <v>1477</v>
      </c>
      <c r="F1478">
        <v>2</v>
      </c>
      <c r="G1478">
        <v>58130</v>
      </c>
      <c r="H1478">
        <v>20</v>
      </c>
      <c r="I1478">
        <v>8</v>
      </c>
      <c r="J1478">
        <v>1</v>
      </c>
      <c r="K1478">
        <v>5</v>
      </c>
      <c r="L1478">
        <v>2</v>
      </c>
      <c r="M1478">
        <v>0</v>
      </c>
      <c r="N1478">
        <v>0</v>
      </c>
      <c r="O1478">
        <v>0</v>
      </c>
      <c r="P1478" t="s">
        <v>24</v>
      </c>
      <c r="Q1478" t="s">
        <v>33</v>
      </c>
      <c r="R1478" t="s">
        <v>41</v>
      </c>
      <c r="S1478" t="s">
        <v>35</v>
      </c>
      <c r="T1478" t="s">
        <v>38</v>
      </c>
      <c r="U1478" t="s">
        <v>37</v>
      </c>
      <c r="V1478" t="s">
        <v>31</v>
      </c>
      <c r="W1478" t="s">
        <v>30</v>
      </c>
    </row>
    <row r="1479" spans="1:23" x14ac:dyDescent="0.3">
      <c r="A1479">
        <v>29</v>
      </c>
      <c r="B1479">
        <v>18</v>
      </c>
      <c r="C1479">
        <v>3</v>
      </c>
      <c r="D1479">
        <v>1</v>
      </c>
      <c r="E1479">
        <v>1478</v>
      </c>
      <c r="F1479">
        <v>2</v>
      </c>
      <c r="G1479">
        <v>31430</v>
      </c>
      <c r="H1479">
        <v>22</v>
      </c>
      <c r="I1479">
        <v>8</v>
      </c>
      <c r="J1479">
        <v>3</v>
      </c>
      <c r="K1479">
        <v>10</v>
      </c>
      <c r="L1479">
        <v>2</v>
      </c>
      <c r="M1479">
        <v>0</v>
      </c>
      <c r="N1479">
        <v>0</v>
      </c>
      <c r="O1479">
        <v>0</v>
      </c>
      <c r="P1479" t="s">
        <v>24</v>
      </c>
      <c r="Q1479" t="s">
        <v>33</v>
      </c>
      <c r="R1479" t="s">
        <v>26</v>
      </c>
      <c r="S1479" t="s">
        <v>29</v>
      </c>
      <c r="T1479" t="s">
        <v>38</v>
      </c>
      <c r="U1479" t="s">
        <v>37</v>
      </c>
      <c r="V1479" t="s">
        <v>23</v>
      </c>
      <c r="W1479" t="s">
        <v>30</v>
      </c>
    </row>
    <row r="1480" spans="1:23" x14ac:dyDescent="0.3">
      <c r="A1480">
        <v>31</v>
      </c>
      <c r="B1480">
        <v>1</v>
      </c>
      <c r="C1480">
        <v>3</v>
      </c>
      <c r="D1480">
        <v>1</v>
      </c>
      <c r="E1480">
        <v>1479</v>
      </c>
      <c r="F1480">
        <v>3</v>
      </c>
      <c r="G1480">
        <v>20440</v>
      </c>
      <c r="H1480">
        <v>21</v>
      </c>
      <c r="I1480">
        <v>8</v>
      </c>
      <c r="J1480">
        <v>0</v>
      </c>
      <c r="K1480">
        <v>10</v>
      </c>
      <c r="L1480">
        <v>2</v>
      </c>
      <c r="M1480">
        <v>9</v>
      </c>
      <c r="N1480">
        <v>7</v>
      </c>
      <c r="O1480">
        <v>8</v>
      </c>
      <c r="P1480" t="s">
        <v>24</v>
      </c>
      <c r="Q1480" t="s">
        <v>33</v>
      </c>
      <c r="R1480" t="s">
        <v>26</v>
      </c>
      <c r="S1480" t="s">
        <v>29</v>
      </c>
      <c r="T1480" t="s">
        <v>43</v>
      </c>
      <c r="U1480" t="s">
        <v>37</v>
      </c>
      <c r="V1480" t="s">
        <v>23</v>
      </c>
      <c r="W1480" t="s">
        <v>30</v>
      </c>
    </row>
    <row r="1481" spans="1:23" x14ac:dyDescent="0.3">
      <c r="A1481">
        <v>25</v>
      </c>
      <c r="B1481">
        <v>7</v>
      </c>
      <c r="C1481">
        <v>4</v>
      </c>
      <c r="D1481">
        <v>1</v>
      </c>
      <c r="E1481">
        <v>1480</v>
      </c>
      <c r="F1481">
        <v>4</v>
      </c>
      <c r="G1481">
        <v>134640</v>
      </c>
      <c r="H1481">
        <v>13</v>
      </c>
      <c r="I1481">
        <v>8</v>
      </c>
      <c r="J1481">
        <v>1</v>
      </c>
      <c r="K1481">
        <v>6</v>
      </c>
      <c r="L1481">
        <v>2</v>
      </c>
      <c r="M1481">
        <v>6</v>
      </c>
      <c r="N1481">
        <v>1</v>
      </c>
      <c r="O1481">
        <v>5</v>
      </c>
      <c r="P1481" t="s">
        <v>39</v>
      </c>
      <c r="Q1481" t="s">
        <v>33</v>
      </c>
      <c r="R1481" t="s">
        <v>41</v>
      </c>
      <c r="S1481" t="s">
        <v>44</v>
      </c>
      <c r="T1481" t="s">
        <v>43</v>
      </c>
      <c r="U1481" t="s">
        <v>27</v>
      </c>
      <c r="V1481" t="s">
        <v>23</v>
      </c>
      <c r="W1481" t="s">
        <v>30</v>
      </c>
    </row>
    <row r="1482" spans="1:23" x14ac:dyDescent="0.3">
      <c r="A1482">
        <v>45</v>
      </c>
      <c r="B1482">
        <v>17</v>
      </c>
      <c r="C1482">
        <v>2</v>
      </c>
      <c r="D1482">
        <v>1</v>
      </c>
      <c r="E1482">
        <v>1481</v>
      </c>
      <c r="F1482">
        <v>2</v>
      </c>
      <c r="G1482">
        <v>79910</v>
      </c>
      <c r="H1482">
        <v>13</v>
      </c>
      <c r="I1482">
        <v>8</v>
      </c>
      <c r="J1482">
        <v>2</v>
      </c>
      <c r="K1482">
        <v>21</v>
      </c>
      <c r="L1482">
        <v>2</v>
      </c>
      <c r="M1482">
        <v>20</v>
      </c>
      <c r="N1482">
        <v>4</v>
      </c>
      <c r="O1482">
        <v>10</v>
      </c>
      <c r="P1482" t="s">
        <v>24</v>
      </c>
      <c r="Q1482" t="s">
        <v>33</v>
      </c>
      <c r="R1482" t="s">
        <v>41</v>
      </c>
      <c r="S1482" t="s">
        <v>29</v>
      </c>
      <c r="T1482" t="s">
        <v>43</v>
      </c>
      <c r="U1482" t="s">
        <v>37</v>
      </c>
      <c r="V1482" t="s">
        <v>23</v>
      </c>
      <c r="W1482" t="s">
        <v>30</v>
      </c>
    </row>
    <row r="1483" spans="1:23" x14ac:dyDescent="0.3">
      <c r="A1483">
        <v>36</v>
      </c>
      <c r="B1483">
        <v>28</v>
      </c>
      <c r="C1483">
        <v>1</v>
      </c>
      <c r="D1483">
        <v>1</v>
      </c>
      <c r="E1483">
        <v>1482</v>
      </c>
      <c r="F1483">
        <v>1</v>
      </c>
      <c r="G1483">
        <v>33770</v>
      </c>
      <c r="H1483">
        <v>12</v>
      </c>
      <c r="I1483">
        <v>8</v>
      </c>
      <c r="J1483">
        <v>2</v>
      </c>
      <c r="K1483">
        <v>16</v>
      </c>
      <c r="L1483">
        <v>2</v>
      </c>
      <c r="M1483">
        <v>15</v>
      </c>
      <c r="N1483">
        <v>10</v>
      </c>
      <c r="O1483">
        <v>11</v>
      </c>
      <c r="P1483" t="s">
        <v>24</v>
      </c>
      <c r="Q1483" t="s">
        <v>33</v>
      </c>
      <c r="R1483" t="s">
        <v>26</v>
      </c>
      <c r="S1483" t="s">
        <v>29</v>
      </c>
      <c r="T1483" t="s">
        <v>43</v>
      </c>
      <c r="U1483" t="s">
        <v>37</v>
      </c>
      <c r="V1483" t="s">
        <v>23</v>
      </c>
      <c r="W1483" t="s">
        <v>30</v>
      </c>
    </row>
    <row r="1484" spans="1:23" x14ac:dyDescent="0.3">
      <c r="A1484">
        <v>55</v>
      </c>
      <c r="B1484">
        <v>14</v>
      </c>
      <c r="C1484">
        <v>4</v>
      </c>
      <c r="D1484">
        <v>1</v>
      </c>
      <c r="E1484">
        <v>1483</v>
      </c>
      <c r="F1484">
        <v>1</v>
      </c>
      <c r="G1484">
        <v>55380</v>
      </c>
      <c r="H1484">
        <v>17</v>
      </c>
      <c r="I1484">
        <v>8</v>
      </c>
      <c r="J1484">
        <v>0</v>
      </c>
      <c r="K1484">
        <v>37</v>
      </c>
      <c r="L1484">
        <v>2</v>
      </c>
      <c r="M1484">
        <v>36</v>
      </c>
      <c r="N1484">
        <v>4</v>
      </c>
      <c r="O1484">
        <v>13</v>
      </c>
      <c r="P1484" t="s">
        <v>24</v>
      </c>
      <c r="Q1484" t="s">
        <v>33</v>
      </c>
      <c r="R1484" t="s">
        <v>26</v>
      </c>
      <c r="S1484" t="s">
        <v>35</v>
      </c>
      <c r="T1484" t="s">
        <v>38</v>
      </c>
      <c r="U1484" t="s">
        <v>27</v>
      </c>
      <c r="V1484" t="s">
        <v>23</v>
      </c>
      <c r="W1484" t="s">
        <v>30</v>
      </c>
    </row>
    <row r="1485" spans="1:23" x14ac:dyDescent="0.3">
      <c r="A1485">
        <v>47</v>
      </c>
      <c r="B1485">
        <v>1</v>
      </c>
      <c r="C1485">
        <v>1</v>
      </c>
      <c r="D1485">
        <v>1</v>
      </c>
      <c r="E1485">
        <v>1484</v>
      </c>
      <c r="F1485">
        <v>1</v>
      </c>
      <c r="G1485">
        <v>57620</v>
      </c>
      <c r="H1485">
        <v>11</v>
      </c>
      <c r="I1485">
        <v>8</v>
      </c>
      <c r="J1485">
        <v>2</v>
      </c>
      <c r="K1485">
        <v>10</v>
      </c>
      <c r="L1485">
        <v>4</v>
      </c>
      <c r="M1485">
        <v>10</v>
      </c>
      <c r="N1485">
        <v>9</v>
      </c>
      <c r="O1485">
        <v>9</v>
      </c>
      <c r="P1485" t="s">
        <v>39</v>
      </c>
      <c r="Q1485" t="s">
        <v>33</v>
      </c>
      <c r="R1485" t="s">
        <v>41</v>
      </c>
      <c r="S1485" t="s">
        <v>29</v>
      </c>
      <c r="T1485" t="s">
        <v>34</v>
      </c>
      <c r="U1485" t="s">
        <v>37</v>
      </c>
      <c r="V1485" t="s">
        <v>31</v>
      </c>
      <c r="W1485" t="s">
        <v>30</v>
      </c>
    </row>
    <row r="1486" spans="1:23" x14ac:dyDescent="0.3">
      <c r="A1486">
        <v>28</v>
      </c>
      <c r="B1486">
        <v>1</v>
      </c>
      <c r="C1486">
        <v>3</v>
      </c>
      <c r="D1486">
        <v>1</v>
      </c>
      <c r="E1486">
        <v>1485</v>
      </c>
      <c r="F1486">
        <v>1</v>
      </c>
      <c r="G1486">
        <v>25920</v>
      </c>
      <c r="H1486">
        <v>14</v>
      </c>
      <c r="I1486">
        <v>8</v>
      </c>
      <c r="J1486">
        <v>0</v>
      </c>
      <c r="K1486">
        <v>5</v>
      </c>
      <c r="L1486">
        <v>2</v>
      </c>
      <c r="M1486">
        <v>5</v>
      </c>
      <c r="N1486">
        <v>0</v>
      </c>
      <c r="O1486">
        <v>4</v>
      </c>
      <c r="P1486" t="s">
        <v>24</v>
      </c>
      <c r="Q1486" t="s">
        <v>33</v>
      </c>
      <c r="R1486" t="s">
        <v>26</v>
      </c>
      <c r="S1486" t="s">
        <v>29</v>
      </c>
      <c r="T1486" t="s">
        <v>45</v>
      </c>
      <c r="U1486" t="s">
        <v>37</v>
      </c>
      <c r="V1486" t="s">
        <v>23</v>
      </c>
      <c r="W1486" t="s">
        <v>30</v>
      </c>
    </row>
    <row r="1487" spans="1:23" x14ac:dyDescent="0.3">
      <c r="A1487">
        <v>37</v>
      </c>
      <c r="B1487">
        <v>1</v>
      </c>
      <c r="C1487">
        <v>3</v>
      </c>
      <c r="D1487">
        <v>1</v>
      </c>
      <c r="E1487">
        <v>1486</v>
      </c>
      <c r="F1487">
        <v>2</v>
      </c>
      <c r="G1487">
        <v>53460</v>
      </c>
      <c r="H1487">
        <v>11</v>
      </c>
      <c r="I1487">
        <v>8</v>
      </c>
      <c r="J1487">
        <v>0</v>
      </c>
      <c r="K1487">
        <v>7</v>
      </c>
      <c r="L1487">
        <v>2</v>
      </c>
      <c r="M1487">
        <v>5</v>
      </c>
      <c r="N1487">
        <v>0</v>
      </c>
      <c r="O1487">
        <v>1</v>
      </c>
      <c r="P1487" t="s">
        <v>24</v>
      </c>
      <c r="Q1487" t="s">
        <v>33</v>
      </c>
      <c r="R1487" t="s">
        <v>26</v>
      </c>
      <c r="S1487" t="s">
        <v>29</v>
      </c>
      <c r="T1487" t="s">
        <v>28</v>
      </c>
      <c r="U1487" t="s">
        <v>37</v>
      </c>
      <c r="V1487" t="s">
        <v>23</v>
      </c>
      <c r="W1487" t="s">
        <v>30</v>
      </c>
    </row>
    <row r="1488" spans="1:23" x14ac:dyDescent="0.3">
      <c r="A1488">
        <v>21</v>
      </c>
      <c r="B1488">
        <v>3</v>
      </c>
      <c r="C1488">
        <v>2</v>
      </c>
      <c r="D1488">
        <v>1</v>
      </c>
      <c r="E1488">
        <v>1487</v>
      </c>
      <c r="F1488">
        <v>1</v>
      </c>
      <c r="G1488">
        <v>42130</v>
      </c>
      <c r="H1488">
        <v>12</v>
      </c>
      <c r="I1488">
        <v>8</v>
      </c>
      <c r="J1488">
        <v>3</v>
      </c>
      <c r="K1488">
        <v>3</v>
      </c>
      <c r="L1488">
        <v>3</v>
      </c>
      <c r="M1488">
        <v>3</v>
      </c>
      <c r="N1488">
        <v>1</v>
      </c>
      <c r="O1488">
        <v>0</v>
      </c>
      <c r="P1488" t="s">
        <v>24</v>
      </c>
      <c r="Q1488" t="s">
        <v>33</v>
      </c>
      <c r="R1488" t="s">
        <v>26</v>
      </c>
      <c r="S1488" t="s">
        <v>35</v>
      </c>
      <c r="T1488" t="s">
        <v>43</v>
      </c>
      <c r="U1488" t="s">
        <v>37</v>
      </c>
      <c r="V1488" t="s">
        <v>23</v>
      </c>
      <c r="W1488" t="s">
        <v>30</v>
      </c>
    </row>
    <row r="1489" spans="1:23" x14ac:dyDescent="0.3">
      <c r="A1489">
        <v>37</v>
      </c>
      <c r="B1489">
        <v>1</v>
      </c>
      <c r="C1489">
        <v>3</v>
      </c>
      <c r="D1489">
        <v>1</v>
      </c>
      <c r="E1489">
        <v>1488</v>
      </c>
      <c r="F1489">
        <v>2</v>
      </c>
      <c r="G1489">
        <v>41270</v>
      </c>
      <c r="H1489">
        <v>13</v>
      </c>
      <c r="I1489">
        <v>8</v>
      </c>
      <c r="J1489">
        <v>1</v>
      </c>
      <c r="K1489">
        <v>15</v>
      </c>
      <c r="L1489">
        <v>2</v>
      </c>
      <c r="M1489">
        <v>5</v>
      </c>
      <c r="N1489">
        <v>0</v>
      </c>
      <c r="O1489">
        <v>2</v>
      </c>
      <c r="P1489" t="s">
        <v>39</v>
      </c>
      <c r="Q1489" t="s">
        <v>33</v>
      </c>
      <c r="R1489" t="s">
        <v>41</v>
      </c>
      <c r="S1489" t="s">
        <v>44</v>
      </c>
      <c r="T1489" t="s">
        <v>38</v>
      </c>
      <c r="U1489" t="s">
        <v>37</v>
      </c>
      <c r="V1489" t="s">
        <v>23</v>
      </c>
      <c r="W1489" t="s">
        <v>30</v>
      </c>
    </row>
    <row r="1490" spans="1:23" x14ac:dyDescent="0.3">
      <c r="A1490">
        <v>35</v>
      </c>
      <c r="B1490">
        <v>7</v>
      </c>
      <c r="C1490">
        <v>4</v>
      </c>
      <c r="D1490">
        <v>1</v>
      </c>
      <c r="E1490">
        <v>1489</v>
      </c>
      <c r="F1490">
        <v>1</v>
      </c>
      <c r="G1490">
        <v>24380</v>
      </c>
      <c r="H1490">
        <v>16</v>
      </c>
      <c r="I1490">
        <v>8</v>
      </c>
      <c r="J1490">
        <v>0</v>
      </c>
      <c r="K1490">
        <v>10</v>
      </c>
      <c r="L1490">
        <v>5</v>
      </c>
      <c r="M1490">
        <v>7</v>
      </c>
      <c r="N1490">
        <v>6</v>
      </c>
      <c r="O1490">
        <v>2</v>
      </c>
      <c r="P1490" t="s">
        <v>24</v>
      </c>
      <c r="Q1490" t="s">
        <v>25</v>
      </c>
      <c r="R1490" t="s">
        <v>26</v>
      </c>
      <c r="S1490" t="s">
        <v>44</v>
      </c>
      <c r="T1490" t="s">
        <v>46</v>
      </c>
      <c r="U1490" t="s">
        <v>37</v>
      </c>
      <c r="V1490" t="s">
        <v>23</v>
      </c>
      <c r="W1490" t="s">
        <v>30</v>
      </c>
    </row>
    <row r="1491" spans="1:23" x14ac:dyDescent="0.3">
      <c r="A1491">
        <v>38</v>
      </c>
      <c r="B1491">
        <v>8</v>
      </c>
      <c r="C1491">
        <v>3</v>
      </c>
      <c r="D1491">
        <v>1</v>
      </c>
      <c r="E1491">
        <v>1490</v>
      </c>
      <c r="F1491">
        <v>1</v>
      </c>
      <c r="G1491">
        <v>68700</v>
      </c>
      <c r="H1491">
        <v>11</v>
      </c>
      <c r="I1491">
        <v>8</v>
      </c>
      <c r="J1491">
        <v>1</v>
      </c>
      <c r="K1491">
        <v>8</v>
      </c>
      <c r="L1491">
        <v>5</v>
      </c>
      <c r="M1491">
        <v>8</v>
      </c>
      <c r="N1491">
        <v>7</v>
      </c>
      <c r="O1491">
        <v>7</v>
      </c>
      <c r="P1491" t="s">
        <v>24</v>
      </c>
      <c r="Q1491" t="s">
        <v>33</v>
      </c>
      <c r="R1491" t="s">
        <v>26</v>
      </c>
      <c r="S1491" t="s">
        <v>44</v>
      </c>
      <c r="T1491" t="s">
        <v>47</v>
      </c>
      <c r="U1491" t="s">
        <v>27</v>
      </c>
      <c r="V1491" t="s">
        <v>23</v>
      </c>
      <c r="W1491" t="s">
        <v>30</v>
      </c>
    </row>
    <row r="1492" spans="1:23" x14ac:dyDescent="0.3">
      <c r="A1492">
        <v>26</v>
      </c>
      <c r="B1492">
        <v>1</v>
      </c>
      <c r="C1492">
        <v>4</v>
      </c>
      <c r="D1492">
        <v>1</v>
      </c>
      <c r="E1492">
        <v>1491</v>
      </c>
      <c r="F1492">
        <v>2</v>
      </c>
      <c r="G1492">
        <v>104470</v>
      </c>
      <c r="H1492">
        <v>18</v>
      </c>
      <c r="I1492">
        <v>8</v>
      </c>
      <c r="J1492">
        <v>0</v>
      </c>
      <c r="K1492">
        <v>6</v>
      </c>
      <c r="L1492">
        <v>3</v>
      </c>
      <c r="M1492">
        <v>6</v>
      </c>
      <c r="N1492">
        <v>1</v>
      </c>
      <c r="O1492">
        <v>4</v>
      </c>
      <c r="P1492" t="s">
        <v>32</v>
      </c>
      <c r="Q1492" t="s">
        <v>33</v>
      </c>
      <c r="R1492" t="s">
        <v>36</v>
      </c>
      <c r="S1492" t="s">
        <v>44</v>
      </c>
      <c r="T1492" t="s">
        <v>43</v>
      </c>
      <c r="U1492" t="s">
        <v>37</v>
      </c>
      <c r="V1492" t="s">
        <v>23</v>
      </c>
      <c r="W1492" t="s">
        <v>30</v>
      </c>
    </row>
    <row r="1493" spans="1:23" x14ac:dyDescent="0.3">
      <c r="A1493">
        <v>50</v>
      </c>
      <c r="B1493">
        <v>8</v>
      </c>
      <c r="C1493">
        <v>4</v>
      </c>
      <c r="D1493">
        <v>1</v>
      </c>
      <c r="E1493">
        <v>1492</v>
      </c>
      <c r="F1493">
        <v>1</v>
      </c>
      <c r="G1493">
        <v>96670</v>
      </c>
      <c r="H1493">
        <v>23</v>
      </c>
      <c r="I1493">
        <v>8</v>
      </c>
      <c r="J1493">
        <v>0</v>
      </c>
      <c r="K1493">
        <v>28</v>
      </c>
      <c r="L1493">
        <v>2</v>
      </c>
      <c r="M1493">
        <v>10</v>
      </c>
      <c r="N1493">
        <v>1</v>
      </c>
      <c r="O1493">
        <v>6</v>
      </c>
      <c r="P1493" t="s">
        <v>24</v>
      </c>
      <c r="Q1493" t="s">
        <v>25</v>
      </c>
      <c r="R1493" t="s">
        <v>26</v>
      </c>
      <c r="S1493" t="s">
        <v>44</v>
      </c>
      <c r="T1493" t="s">
        <v>34</v>
      </c>
      <c r="U1493" t="s">
        <v>37</v>
      </c>
      <c r="V1493" t="s">
        <v>23</v>
      </c>
      <c r="W1493" t="s">
        <v>30</v>
      </c>
    </row>
    <row r="1494" spans="1:23" x14ac:dyDescent="0.3">
      <c r="A1494">
        <v>53</v>
      </c>
      <c r="B1494">
        <v>11</v>
      </c>
      <c r="C1494">
        <v>4</v>
      </c>
      <c r="D1494">
        <v>1</v>
      </c>
      <c r="E1494">
        <v>1493</v>
      </c>
      <c r="F1494">
        <v>2</v>
      </c>
      <c r="G1494">
        <v>21480</v>
      </c>
      <c r="H1494">
        <v>11</v>
      </c>
      <c r="I1494">
        <v>8</v>
      </c>
      <c r="J1494">
        <v>0</v>
      </c>
      <c r="K1494">
        <v>21</v>
      </c>
      <c r="L1494">
        <v>2</v>
      </c>
      <c r="M1494">
        <v>5</v>
      </c>
      <c r="N1494">
        <v>1</v>
      </c>
      <c r="O1494">
        <v>3</v>
      </c>
      <c r="P1494" t="s">
        <v>24</v>
      </c>
      <c r="Q1494" t="s">
        <v>33</v>
      </c>
      <c r="R1494" t="s">
        <v>26</v>
      </c>
      <c r="S1494" t="s">
        <v>29</v>
      </c>
      <c r="T1494" t="s">
        <v>34</v>
      </c>
      <c r="U1494" t="s">
        <v>27</v>
      </c>
      <c r="V1494" t="s">
        <v>23</v>
      </c>
      <c r="W1494" t="s">
        <v>30</v>
      </c>
    </row>
    <row r="1495" spans="1:23" x14ac:dyDescent="0.3">
      <c r="A1495">
        <v>42</v>
      </c>
      <c r="B1495">
        <v>4</v>
      </c>
      <c r="C1495">
        <v>4</v>
      </c>
      <c r="D1495">
        <v>1</v>
      </c>
      <c r="E1495">
        <v>1494</v>
      </c>
      <c r="F1495">
        <v>1</v>
      </c>
      <c r="G1495">
        <v>89260</v>
      </c>
      <c r="H1495">
        <v>14</v>
      </c>
      <c r="I1495">
        <v>8</v>
      </c>
      <c r="J1495">
        <v>0</v>
      </c>
      <c r="K1495">
        <v>20</v>
      </c>
      <c r="L1495">
        <v>4</v>
      </c>
      <c r="M1495">
        <v>20</v>
      </c>
      <c r="N1495">
        <v>11</v>
      </c>
      <c r="O1495">
        <v>6</v>
      </c>
      <c r="P1495" t="s">
        <v>24</v>
      </c>
      <c r="Q1495" t="s">
        <v>33</v>
      </c>
      <c r="R1495" t="s">
        <v>26</v>
      </c>
      <c r="S1495" t="s">
        <v>29</v>
      </c>
      <c r="T1495" t="s">
        <v>45</v>
      </c>
      <c r="U1495" t="s">
        <v>37</v>
      </c>
      <c r="V1495" t="s">
        <v>23</v>
      </c>
      <c r="W1495" t="s">
        <v>30</v>
      </c>
    </row>
    <row r="1496" spans="1:23" x14ac:dyDescent="0.3">
      <c r="A1496">
        <v>29</v>
      </c>
      <c r="B1496">
        <v>16</v>
      </c>
      <c r="C1496">
        <v>4</v>
      </c>
      <c r="D1496">
        <v>1</v>
      </c>
      <c r="E1496">
        <v>1495</v>
      </c>
      <c r="F1496">
        <v>1</v>
      </c>
      <c r="G1496">
        <v>65130</v>
      </c>
      <c r="H1496">
        <v>11</v>
      </c>
      <c r="I1496">
        <v>8</v>
      </c>
      <c r="J1496">
        <v>1</v>
      </c>
      <c r="K1496">
        <v>10</v>
      </c>
      <c r="L1496">
        <v>2</v>
      </c>
      <c r="M1496">
        <v>10</v>
      </c>
      <c r="N1496">
        <v>0</v>
      </c>
      <c r="O1496">
        <v>9</v>
      </c>
      <c r="P1496" t="s">
        <v>32</v>
      </c>
      <c r="Q1496" t="s">
        <v>33</v>
      </c>
      <c r="R1496" t="s">
        <v>41</v>
      </c>
      <c r="S1496" t="s">
        <v>35</v>
      </c>
      <c r="T1496" t="s">
        <v>43</v>
      </c>
      <c r="U1496" t="s">
        <v>37</v>
      </c>
      <c r="V1496" t="s">
        <v>23</v>
      </c>
      <c r="W1496" t="s">
        <v>30</v>
      </c>
    </row>
    <row r="1497" spans="1:23" x14ac:dyDescent="0.3">
      <c r="A1497">
        <v>55</v>
      </c>
      <c r="B1497">
        <v>1</v>
      </c>
      <c r="C1497">
        <v>4</v>
      </c>
      <c r="D1497">
        <v>1</v>
      </c>
      <c r="E1497">
        <v>1496</v>
      </c>
      <c r="F1497">
        <v>1</v>
      </c>
      <c r="G1497">
        <v>67990</v>
      </c>
      <c r="H1497">
        <v>11</v>
      </c>
      <c r="I1497">
        <v>8</v>
      </c>
      <c r="J1497">
        <v>0</v>
      </c>
      <c r="K1497">
        <v>12</v>
      </c>
      <c r="L1497">
        <v>2</v>
      </c>
      <c r="M1497">
        <v>10</v>
      </c>
      <c r="N1497">
        <v>0</v>
      </c>
      <c r="O1497">
        <v>8</v>
      </c>
      <c r="P1497" t="s">
        <v>24</v>
      </c>
      <c r="Q1497" t="s">
        <v>33</v>
      </c>
      <c r="R1497" t="s">
        <v>36</v>
      </c>
      <c r="S1497" t="s">
        <v>29</v>
      </c>
      <c r="T1497" t="s">
        <v>34</v>
      </c>
      <c r="U1497" t="s">
        <v>27</v>
      </c>
      <c r="V1497" t="s">
        <v>23</v>
      </c>
      <c r="W1497" t="s">
        <v>30</v>
      </c>
    </row>
    <row r="1498" spans="1:23" x14ac:dyDescent="0.3">
      <c r="A1498">
        <v>26</v>
      </c>
      <c r="B1498">
        <v>9</v>
      </c>
      <c r="C1498">
        <v>3</v>
      </c>
      <c r="D1498">
        <v>1</v>
      </c>
      <c r="E1498">
        <v>1497</v>
      </c>
      <c r="F1498">
        <v>1</v>
      </c>
      <c r="G1498">
        <v>162910</v>
      </c>
      <c r="H1498">
        <v>22</v>
      </c>
      <c r="I1498">
        <v>8</v>
      </c>
      <c r="J1498">
        <v>0</v>
      </c>
      <c r="K1498">
        <v>5</v>
      </c>
      <c r="L1498">
        <v>3</v>
      </c>
      <c r="M1498">
        <v>5</v>
      </c>
      <c r="N1498">
        <v>3</v>
      </c>
      <c r="O1498">
        <v>3</v>
      </c>
      <c r="P1498" t="s">
        <v>32</v>
      </c>
      <c r="Q1498" t="s">
        <v>33</v>
      </c>
      <c r="R1498" t="s">
        <v>26</v>
      </c>
      <c r="S1498" t="s">
        <v>29</v>
      </c>
      <c r="T1498" t="s">
        <v>47</v>
      </c>
      <c r="U1498" t="s">
        <v>27</v>
      </c>
      <c r="V1498" t="s">
        <v>23</v>
      </c>
      <c r="W1498" t="s">
        <v>30</v>
      </c>
    </row>
    <row r="1499" spans="1:23" x14ac:dyDescent="0.3">
      <c r="A1499">
        <v>37</v>
      </c>
      <c r="B1499">
        <v>5</v>
      </c>
      <c r="C1499">
        <v>1</v>
      </c>
      <c r="D1499">
        <v>1</v>
      </c>
      <c r="E1499">
        <v>1498</v>
      </c>
      <c r="F1499">
        <v>1</v>
      </c>
      <c r="G1499">
        <v>27050</v>
      </c>
      <c r="H1499">
        <v>11</v>
      </c>
      <c r="I1499">
        <v>8</v>
      </c>
      <c r="J1499">
        <v>0</v>
      </c>
      <c r="K1499">
        <v>17</v>
      </c>
      <c r="L1499">
        <v>2</v>
      </c>
      <c r="M1499">
        <v>17</v>
      </c>
      <c r="N1499">
        <v>5</v>
      </c>
      <c r="O1499">
        <v>7</v>
      </c>
      <c r="P1499" t="s">
        <v>24</v>
      </c>
      <c r="Q1499" t="s">
        <v>25</v>
      </c>
      <c r="R1499" t="s">
        <v>48</v>
      </c>
      <c r="S1499" t="s">
        <v>35</v>
      </c>
      <c r="T1499" t="s">
        <v>34</v>
      </c>
      <c r="U1499" t="s">
        <v>37</v>
      </c>
      <c r="V1499" t="s">
        <v>23</v>
      </c>
      <c r="W1499" t="s">
        <v>30</v>
      </c>
    </row>
    <row r="1500" spans="1:23" x14ac:dyDescent="0.3">
      <c r="A1500">
        <v>44</v>
      </c>
      <c r="B1500">
        <v>1</v>
      </c>
      <c r="C1500">
        <v>2</v>
      </c>
      <c r="D1500">
        <v>1</v>
      </c>
      <c r="E1500">
        <v>1499</v>
      </c>
      <c r="F1500">
        <v>2</v>
      </c>
      <c r="G1500">
        <v>103330</v>
      </c>
      <c r="H1500">
        <v>14</v>
      </c>
      <c r="I1500">
        <v>8</v>
      </c>
      <c r="J1500">
        <v>1</v>
      </c>
      <c r="K1500">
        <v>19</v>
      </c>
      <c r="L1500">
        <v>2</v>
      </c>
      <c r="M1500">
        <v>1</v>
      </c>
      <c r="N1500">
        <v>0</v>
      </c>
      <c r="O1500">
        <v>0</v>
      </c>
      <c r="P1500" t="s">
        <v>32</v>
      </c>
      <c r="Q1500" t="s">
        <v>33</v>
      </c>
      <c r="R1500" t="s">
        <v>41</v>
      </c>
      <c r="S1500" t="s">
        <v>44</v>
      </c>
      <c r="T1500" t="s">
        <v>34</v>
      </c>
      <c r="U1500" t="s">
        <v>37</v>
      </c>
      <c r="V1500" t="s">
        <v>31</v>
      </c>
      <c r="W1500" t="s">
        <v>30</v>
      </c>
    </row>
    <row r="1501" spans="1:23" x14ac:dyDescent="0.3">
      <c r="A1501">
        <v>38</v>
      </c>
      <c r="B1501">
        <v>2</v>
      </c>
      <c r="C1501">
        <v>3</v>
      </c>
      <c r="D1501">
        <v>1</v>
      </c>
      <c r="E1501">
        <v>1500</v>
      </c>
      <c r="F1501">
        <v>1</v>
      </c>
      <c r="G1501">
        <v>44480</v>
      </c>
      <c r="H1501">
        <v>12</v>
      </c>
      <c r="I1501">
        <v>8</v>
      </c>
      <c r="J1501">
        <v>0</v>
      </c>
      <c r="K1501">
        <v>10</v>
      </c>
      <c r="L1501">
        <v>3</v>
      </c>
      <c r="M1501">
        <v>2</v>
      </c>
      <c r="N1501">
        <v>1</v>
      </c>
      <c r="O1501">
        <v>2</v>
      </c>
      <c r="P1501" t="s">
        <v>24</v>
      </c>
      <c r="Q1501" t="s">
        <v>25</v>
      </c>
      <c r="R1501" t="s">
        <v>48</v>
      </c>
      <c r="S1501" t="s">
        <v>44</v>
      </c>
      <c r="T1501" t="s">
        <v>47</v>
      </c>
      <c r="U1501" t="s">
        <v>27</v>
      </c>
      <c r="V1501" t="s">
        <v>23</v>
      </c>
      <c r="W1501" t="s">
        <v>30</v>
      </c>
    </row>
    <row r="1502" spans="1:23" x14ac:dyDescent="0.3">
      <c r="A1502">
        <v>26</v>
      </c>
      <c r="B1502">
        <v>4</v>
      </c>
      <c r="C1502">
        <v>3</v>
      </c>
      <c r="D1502">
        <v>1</v>
      </c>
      <c r="E1502">
        <v>1501</v>
      </c>
      <c r="F1502">
        <v>3</v>
      </c>
      <c r="G1502">
        <v>68540</v>
      </c>
      <c r="H1502">
        <v>11</v>
      </c>
      <c r="I1502">
        <v>8</v>
      </c>
      <c r="J1502">
        <v>0</v>
      </c>
      <c r="K1502">
        <v>5</v>
      </c>
      <c r="L1502">
        <v>5</v>
      </c>
      <c r="M1502">
        <v>3</v>
      </c>
      <c r="N1502">
        <v>0</v>
      </c>
      <c r="O1502">
        <v>2</v>
      </c>
      <c r="P1502" t="s">
        <v>24</v>
      </c>
      <c r="Q1502" t="s">
        <v>33</v>
      </c>
      <c r="R1502" t="s">
        <v>41</v>
      </c>
      <c r="S1502" t="s">
        <v>44</v>
      </c>
      <c r="T1502" t="s">
        <v>34</v>
      </c>
      <c r="U1502" t="s">
        <v>37</v>
      </c>
      <c r="V1502" t="s">
        <v>31</v>
      </c>
      <c r="W1502" t="s">
        <v>30</v>
      </c>
    </row>
    <row r="1503" spans="1:23" x14ac:dyDescent="0.3">
      <c r="A1503">
        <v>28</v>
      </c>
      <c r="B1503">
        <v>7</v>
      </c>
      <c r="C1503">
        <v>3</v>
      </c>
      <c r="D1503">
        <v>1</v>
      </c>
      <c r="E1503">
        <v>1502</v>
      </c>
      <c r="F1503">
        <v>1</v>
      </c>
      <c r="G1503">
        <v>96370</v>
      </c>
      <c r="H1503">
        <v>13</v>
      </c>
      <c r="I1503">
        <v>8</v>
      </c>
      <c r="J1503">
        <v>0</v>
      </c>
      <c r="K1503">
        <v>5</v>
      </c>
      <c r="L1503">
        <v>6</v>
      </c>
      <c r="M1503">
        <v>5</v>
      </c>
      <c r="N1503">
        <v>0</v>
      </c>
      <c r="O1503">
        <v>2</v>
      </c>
      <c r="P1503" t="s">
        <v>24</v>
      </c>
      <c r="Q1503" t="s">
        <v>33</v>
      </c>
      <c r="R1503" t="s">
        <v>36</v>
      </c>
      <c r="S1503" t="s">
        <v>35</v>
      </c>
      <c r="T1503" t="s">
        <v>40</v>
      </c>
      <c r="U1503" t="s">
        <v>37</v>
      </c>
      <c r="V1503" t="s">
        <v>23</v>
      </c>
      <c r="W1503" t="s">
        <v>30</v>
      </c>
    </row>
    <row r="1504" spans="1:23" x14ac:dyDescent="0.3">
      <c r="A1504">
        <v>49</v>
      </c>
      <c r="B1504">
        <v>1</v>
      </c>
      <c r="C1504">
        <v>1</v>
      </c>
      <c r="D1504">
        <v>1</v>
      </c>
      <c r="E1504">
        <v>1503</v>
      </c>
      <c r="F1504">
        <v>2</v>
      </c>
      <c r="G1504">
        <v>35910</v>
      </c>
      <c r="H1504">
        <v>13</v>
      </c>
      <c r="I1504">
        <v>8</v>
      </c>
      <c r="J1504">
        <v>0</v>
      </c>
      <c r="K1504">
        <v>22</v>
      </c>
      <c r="L1504">
        <v>2</v>
      </c>
      <c r="M1504">
        <v>3</v>
      </c>
      <c r="N1504">
        <v>1</v>
      </c>
      <c r="O1504">
        <v>2</v>
      </c>
      <c r="P1504" t="s">
        <v>32</v>
      </c>
      <c r="Q1504" t="s">
        <v>33</v>
      </c>
      <c r="R1504" t="s">
        <v>41</v>
      </c>
      <c r="S1504" t="s">
        <v>35</v>
      </c>
      <c r="T1504" t="s">
        <v>34</v>
      </c>
      <c r="U1504" t="s">
        <v>27</v>
      </c>
      <c r="V1504" t="s">
        <v>23</v>
      </c>
      <c r="W1504" t="s">
        <v>30</v>
      </c>
    </row>
    <row r="1505" spans="1:23" x14ac:dyDescent="0.3">
      <c r="A1505">
        <v>36</v>
      </c>
      <c r="B1505">
        <v>5</v>
      </c>
      <c r="C1505">
        <v>3</v>
      </c>
      <c r="D1505">
        <v>1</v>
      </c>
      <c r="E1505">
        <v>1504</v>
      </c>
      <c r="F1505">
        <v>3</v>
      </c>
      <c r="G1505">
        <v>54050</v>
      </c>
      <c r="H1505">
        <v>14</v>
      </c>
      <c r="I1505">
        <v>8</v>
      </c>
      <c r="J1505">
        <v>0</v>
      </c>
      <c r="K1505">
        <v>10</v>
      </c>
      <c r="L1505">
        <v>2</v>
      </c>
      <c r="M1505">
        <v>8</v>
      </c>
      <c r="N1505">
        <v>7</v>
      </c>
      <c r="O1505">
        <v>7</v>
      </c>
      <c r="P1505" t="s">
        <v>24</v>
      </c>
      <c r="Q1505" t="s">
        <v>25</v>
      </c>
      <c r="R1505" t="s">
        <v>49</v>
      </c>
      <c r="S1505" t="s">
        <v>35</v>
      </c>
      <c r="T1505" t="s">
        <v>38</v>
      </c>
      <c r="U1505" t="s">
        <v>37</v>
      </c>
      <c r="V1505" t="s">
        <v>23</v>
      </c>
      <c r="W1505" t="s">
        <v>30</v>
      </c>
    </row>
    <row r="1506" spans="1:23" x14ac:dyDescent="0.3">
      <c r="A1506">
        <v>31</v>
      </c>
      <c r="B1506">
        <v>9</v>
      </c>
      <c r="C1506">
        <v>4</v>
      </c>
      <c r="D1506">
        <v>1</v>
      </c>
      <c r="E1506">
        <v>1505</v>
      </c>
      <c r="F1506">
        <v>1</v>
      </c>
      <c r="G1506">
        <v>46840</v>
      </c>
      <c r="H1506">
        <v>16</v>
      </c>
      <c r="I1506">
        <v>8</v>
      </c>
      <c r="J1506">
        <v>1</v>
      </c>
      <c r="K1506">
        <v>2</v>
      </c>
      <c r="L1506">
        <v>4</v>
      </c>
      <c r="M1506">
        <v>2</v>
      </c>
      <c r="N1506">
        <v>2</v>
      </c>
      <c r="O1506">
        <v>2</v>
      </c>
      <c r="P1506" t="s">
        <v>32</v>
      </c>
      <c r="Q1506" t="s">
        <v>33</v>
      </c>
      <c r="R1506" t="s">
        <v>41</v>
      </c>
      <c r="S1506" t="s">
        <v>44</v>
      </c>
      <c r="T1506" t="s">
        <v>38</v>
      </c>
      <c r="U1506" t="s">
        <v>37</v>
      </c>
      <c r="V1506" t="s">
        <v>23</v>
      </c>
      <c r="W1506" t="s">
        <v>30</v>
      </c>
    </row>
    <row r="1507" spans="1:23" x14ac:dyDescent="0.3">
      <c r="A1507">
        <v>26</v>
      </c>
      <c r="B1507">
        <v>8</v>
      </c>
      <c r="C1507">
        <v>3</v>
      </c>
      <c r="D1507">
        <v>1</v>
      </c>
      <c r="E1507">
        <v>1506</v>
      </c>
      <c r="F1507">
        <v>2</v>
      </c>
      <c r="G1507">
        <v>157870</v>
      </c>
      <c r="H1507">
        <v>12</v>
      </c>
      <c r="I1507">
        <v>8</v>
      </c>
      <c r="J1507">
        <v>2</v>
      </c>
      <c r="K1507">
        <v>8</v>
      </c>
      <c r="L1507">
        <v>5</v>
      </c>
      <c r="M1507">
        <v>8</v>
      </c>
      <c r="N1507">
        <v>7</v>
      </c>
      <c r="O1507">
        <v>4</v>
      </c>
      <c r="P1507" t="s">
        <v>24</v>
      </c>
      <c r="Q1507" t="s">
        <v>33</v>
      </c>
      <c r="R1507" t="s">
        <v>41</v>
      </c>
      <c r="S1507" t="s">
        <v>35</v>
      </c>
      <c r="T1507" t="s">
        <v>47</v>
      </c>
      <c r="U1507" t="s">
        <v>37</v>
      </c>
      <c r="V1507" t="s">
        <v>31</v>
      </c>
      <c r="W1507" t="s">
        <v>30</v>
      </c>
    </row>
    <row r="1508" spans="1:23" x14ac:dyDescent="0.3">
      <c r="A1508">
        <v>37</v>
      </c>
      <c r="B1508">
        <v>9</v>
      </c>
      <c r="C1508">
        <v>1</v>
      </c>
      <c r="D1508">
        <v>1</v>
      </c>
      <c r="E1508">
        <v>1507</v>
      </c>
      <c r="F1508">
        <v>1</v>
      </c>
      <c r="G1508">
        <v>15140</v>
      </c>
      <c r="H1508">
        <v>14</v>
      </c>
      <c r="I1508">
        <v>8</v>
      </c>
      <c r="J1508">
        <v>0</v>
      </c>
      <c r="K1508">
        <v>4</v>
      </c>
      <c r="L1508">
        <v>3</v>
      </c>
      <c r="M1508">
        <v>4</v>
      </c>
      <c r="N1508">
        <v>1</v>
      </c>
      <c r="O1508">
        <v>2</v>
      </c>
      <c r="P1508" t="s">
        <v>32</v>
      </c>
      <c r="Q1508" t="s">
        <v>25</v>
      </c>
      <c r="R1508" t="s">
        <v>48</v>
      </c>
      <c r="S1508" t="s">
        <v>29</v>
      </c>
      <c r="T1508" t="s">
        <v>43</v>
      </c>
      <c r="U1508" t="s">
        <v>37</v>
      </c>
      <c r="V1508" t="s">
        <v>23</v>
      </c>
      <c r="W1508" t="s">
        <v>30</v>
      </c>
    </row>
    <row r="1509" spans="1:23" x14ac:dyDescent="0.3">
      <c r="A1509">
        <v>42</v>
      </c>
      <c r="B1509">
        <v>2</v>
      </c>
      <c r="C1509">
        <v>2</v>
      </c>
      <c r="D1509">
        <v>1</v>
      </c>
      <c r="E1509">
        <v>1508</v>
      </c>
      <c r="F1509">
        <v>3</v>
      </c>
      <c r="G1509">
        <v>29560</v>
      </c>
      <c r="H1509">
        <v>13</v>
      </c>
      <c r="I1509">
        <v>8</v>
      </c>
      <c r="J1509">
        <v>0</v>
      </c>
      <c r="K1509">
        <v>23</v>
      </c>
      <c r="L1509">
        <v>2</v>
      </c>
      <c r="M1509">
        <v>20</v>
      </c>
      <c r="N1509">
        <v>4</v>
      </c>
      <c r="O1509">
        <v>8</v>
      </c>
      <c r="P1509" t="s">
        <v>32</v>
      </c>
      <c r="Q1509" t="s">
        <v>25</v>
      </c>
      <c r="R1509" t="s">
        <v>48</v>
      </c>
      <c r="S1509" t="s">
        <v>29</v>
      </c>
      <c r="T1509" t="s">
        <v>42</v>
      </c>
      <c r="U1509" t="s">
        <v>37</v>
      </c>
      <c r="V1509" t="s">
        <v>23</v>
      </c>
      <c r="W1509" t="s">
        <v>30</v>
      </c>
    </row>
    <row r="1510" spans="1:23" x14ac:dyDescent="0.3">
      <c r="A1510">
        <v>18</v>
      </c>
      <c r="B1510">
        <v>1</v>
      </c>
      <c r="C1510">
        <v>4</v>
      </c>
      <c r="D1510">
        <v>1</v>
      </c>
      <c r="E1510">
        <v>1509</v>
      </c>
      <c r="F1510">
        <v>1</v>
      </c>
      <c r="G1510">
        <v>23350</v>
      </c>
      <c r="H1510">
        <v>14</v>
      </c>
      <c r="I1510">
        <v>8</v>
      </c>
      <c r="J1510">
        <v>2</v>
      </c>
      <c r="K1510">
        <v>0</v>
      </c>
      <c r="L1510">
        <v>3</v>
      </c>
      <c r="M1510">
        <v>0</v>
      </c>
      <c r="N1510">
        <v>0</v>
      </c>
      <c r="O1510">
        <v>0</v>
      </c>
      <c r="P1510" t="s">
        <v>24</v>
      </c>
      <c r="Q1510" t="s">
        <v>33</v>
      </c>
      <c r="R1510" t="s">
        <v>26</v>
      </c>
      <c r="S1510" t="s">
        <v>35</v>
      </c>
      <c r="T1510" t="s">
        <v>38</v>
      </c>
      <c r="U1510" t="s">
        <v>37</v>
      </c>
      <c r="V1510" t="s">
        <v>31</v>
      </c>
      <c r="W1510" t="s">
        <v>30</v>
      </c>
    </row>
    <row r="1511" spans="1:23" x14ac:dyDescent="0.3">
      <c r="A1511">
        <v>35</v>
      </c>
      <c r="B1511">
        <v>20</v>
      </c>
      <c r="C1511">
        <v>2</v>
      </c>
      <c r="D1511">
        <v>1</v>
      </c>
      <c r="E1511">
        <v>1510</v>
      </c>
      <c r="F1511">
        <v>1</v>
      </c>
      <c r="G1511">
        <v>51540</v>
      </c>
      <c r="H1511">
        <v>19</v>
      </c>
      <c r="I1511">
        <v>8</v>
      </c>
      <c r="J1511">
        <v>0</v>
      </c>
      <c r="K1511">
        <v>12</v>
      </c>
      <c r="L1511">
        <v>2</v>
      </c>
      <c r="M1511">
        <v>11</v>
      </c>
      <c r="N1511">
        <v>6</v>
      </c>
      <c r="O1511">
        <v>9</v>
      </c>
      <c r="P1511" t="s">
        <v>24</v>
      </c>
      <c r="Q1511" t="s">
        <v>25</v>
      </c>
      <c r="R1511" t="s">
        <v>26</v>
      </c>
      <c r="S1511" t="s">
        <v>29</v>
      </c>
      <c r="T1511" t="s">
        <v>43</v>
      </c>
      <c r="U1511" t="s">
        <v>37</v>
      </c>
      <c r="V1511" t="s">
        <v>23</v>
      </c>
      <c r="W1511" t="s">
        <v>30</v>
      </c>
    </row>
    <row r="1512" spans="1:23" x14ac:dyDescent="0.3">
      <c r="A1512">
        <v>36</v>
      </c>
      <c r="B1512">
        <v>8</v>
      </c>
      <c r="C1512">
        <v>3</v>
      </c>
      <c r="D1512">
        <v>1</v>
      </c>
      <c r="E1512">
        <v>1511</v>
      </c>
      <c r="F1512">
        <v>3</v>
      </c>
      <c r="G1512">
        <v>69620</v>
      </c>
      <c r="H1512">
        <v>12</v>
      </c>
      <c r="I1512">
        <v>8</v>
      </c>
      <c r="J1512">
        <v>2</v>
      </c>
      <c r="K1512">
        <v>4</v>
      </c>
      <c r="L1512">
        <v>2</v>
      </c>
      <c r="M1512">
        <v>1</v>
      </c>
      <c r="N1512">
        <v>0</v>
      </c>
      <c r="O1512">
        <v>0</v>
      </c>
      <c r="P1512" t="s">
        <v>32</v>
      </c>
      <c r="Q1512" t="s">
        <v>33</v>
      </c>
      <c r="R1512" t="s">
        <v>36</v>
      </c>
      <c r="S1512" t="s">
        <v>29</v>
      </c>
      <c r="T1512" t="s">
        <v>38</v>
      </c>
      <c r="U1512" t="s">
        <v>27</v>
      </c>
      <c r="V1512" t="s">
        <v>23</v>
      </c>
      <c r="W1512" t="s">
        <v>30</v>
      </c>
    </row>
    <row r="1513" spans="1:23" x14ac:dyDescent="0.3">
      <c r="A1513">
        <v>51</v>
      </c>
      <c r="B1513">
        <v>2</v>
      </c>
      <c r="C1513">
        <v>3</v>
      </c>
      <c r="D1513">
        <v>1</v>
      </c>
      <c r="E1513">
        <v>1512</v>
      </c>
      <c r="F1513">
        <v>2</v>
      </c>
      <c r="G1513">
        <v>56750</v>
      </c>
      <c r="H1513">
        <v>13</v>
      </c>
      <c r="I1513">
        <v>8</v>
      </c>
      <c r="J1513">
        <v>0</v>
      </c>
      <c r="K1513">
        <v>13</v>
      </c>
      <c r="L1513">
        <v>2</v>
      </c>
      <c r="M1513">
        <v>4</v>
      </c>
      <c r="N1513">
        <v>1</v>
      </c>
      <c r="O1513">
        <v>2</v>
      </c>
      <c r="P1513" t="s">
        <v>24</v>
      </c>
      <c r="Q1513" t="s">
        <v>33</v>
      </c>
      <c r="R1513" t="s">
        <v>26</v>
      </c>
      <c r="S1513" t="s">
        <v>44</v>
      </c>
      <c r="T1513" t="s">
        <v>43</v>
      </c>
      <c r="U1513" t="s">
        <v>37</v>
      </c>
      <c r="V1513" t="s">
        <v>23</v>
      </c>
      <c r="W1513" t="s">
        <v>30</v>
      </c>
    </row>
    <row r="1514" spans="1:23" x14ac:dyDescent="0.3">
      <c r="A1514">
        <v>41</v>
      </c>
      <c r="B1514">
        <v>29</v>
      </c>
      <c r="C1514">
        <v>1</v>
      </c>
      <c r="D1514">
        <v>1</v>
      </c>
      <c r="E1514">
        <v>1513</v>
      </c>
      <c r="F1514">
        <v>1</v>
      </c>
      <c r="G1514">
        <v>23790</v>
      </c>
      <c r="H1514">
        <v>12</v>
      </c>
      <c r="I1514">
        <v>8</v>
      </c>
      <c r="J1514">
        <v>0</v>
      </c>
      <c r="K1514">
        <v>22</v>
      </c>
      <c r="L1514">
        <v>6</v>
      </c>
      <c r="M1514">
        <v>22</v>
      </c>
      <c r="N1514">
        <v>0</v>
      </c>
      <c r="O1514">
        <v>4</v>
      </c>
      <c r="P1514" t="s">
        <v>24</v>
      </c>
      <c r="Q1514" t="s">
        <v>33</v>
      </c>
      <c r="R1514" t="s">
        <v>26</v>
      </c>
      <c r="S1514" t="s">
        <v>35</v>
      </c>
      <c r="T1514" t="s">
        <v>43</v>
      </c>
      <c r="U1514" t="s">
        <v>37</v>
      </c>
      <c r="V1514" t="s">
        <v>23</v>
      </c>
      <c r="W1514" t="s">
        <v>30</v>
      </c>
    </row>
    <row r="1515" spans="1:23" x14ac:dyDescent="0.3">
      <c r="A1515">
        <v>18</v>
      </c>
      <c r="B1515">
        <v>7</v>
      </c>
      <c r="C1515">
        <v>3</v>
      </c>
      <c r="D1515">
        <v>1</v>
      </c>
      <c r="E1515">
        <v>1514</v>
      </c>
      <c r="F1515">
        <v>1</v>
      </c>
      <c r="G1515">
        <v>38120</v>
      </c>
      <c r="H1515">
        <v>15</v>
      </c>
      <c r="I1515">
        <v>8</v>
      </c>
      <c r="J1515">
        <v>0</v>
      </c>
      <c r="K1515">
        <v>0</v>
      </c>
      <c r="L1515">
        <v>3</v>
      </c>
      <c r="M1515">
        <v>0</v>
      </c>
      <c r="N1515">
        <v>0</v>
      </c>
      <c r="O1515">
        <v>0</v>
      </c>
      <c r="P1515" t="s">
        <v>24</v>
      </c>
      <c r="Q1515" t="s">
        <v>25</v>
      </c>
      <c r="R1515" t="s">
        <v>26</v>
      </c>
      <c r="S1515" t="s">
        <v>35</v>
      </c>
      <c r="T1515" t="s">
        <v>34</v>
      </c>
      <c r="U1515" t="s">
        <v>37</v>
      </c>
      <c r="V1515" t="s">
        <v>23</v>
      </c>
      <c r="W1515" t="s">
        <v>30</v>
      </c>
    </row>
    <row r="1516" spans="1:23" x14ac:dyDescent="0.3">
      <c r="A1516">
        <v>28</v>
      </c>
      <c r="B1516">
        <v>9</v>
      </c>
      <c r="C1516">
        <v>3</v>
      </c>
      <c r="D1516">
        <v>1</v>
      </c>
      <c r="E1516">
        <v>1515</v>
      </c>
      <c r="F1516">
        <v>1</v>
      </c>
      <c r="G1516">
        <v>46480</v>
      </c>
      <c r="H1516">
        <v>23</v>
      </c>
      <c r="I1516">
        <v>8</v>
      </c>
      <c r="J1516">
        <v>2</v>
      </c>
      <c r="K1516">
        <v>9</v>
      </c>
      <c r="L1516">
        <v>2</v>
      </c>
      <c r="M1516">
        <v>8</v>
      </c>
      <c r="N1516">
        <v>0</v>
      </c>
      <c r="O1516">
        <v>7</v>
      </c>
      <c r="P1516" t="s">
        <v>24</v>
      </c>
      <c r="Q1516" t="s">
        <v>33</v>
      </c>
      <c r="R1516" t="s">
        <v>41</v>
      </c>
      <c r="S1516" t="s">
        <v>35</v>
      </c>
      <c r="T1516" t="s">
        <v>46</v>
      </c>
      <c r="U1516" t="s">
        <v>37</v>
      </c>
      <c r="V1516" t="s">
        <v>23</v>
      </c>
      <c r="W1516" t="s">
        <v>30</v>
      </c>
    </row>
    <row r="1517" spans="1:23" x14ac:dyDescent="0.3">
      <c r="A1517">
        <v>31</v>
      </c>
      <c r="B1517">
        <v>8</v>
      </c>
      <c r="C1517">
        <v>1</v>
      </c>
      <c r="D1517">
        <v>1</v>
      </c>
      <c r="E1517">
        <v>1516</v>
      </c>
      <c r="F1517">
        <v>1</v>
      </c>
      <c r="G1517">
        <v>29360</v>
      </c>
      <c r="H1517">
        <v>12</v>
      </c>
      <c r="I1517">
        <v>8</v>
      </c>
      <c r="J1517">
        <v>1</v>
      </c>
      <c r="K1517">
        <v>10</v>
      </c>
      <c r="L1517">
        <v>2</v>
      </c>
      <c r="M1517">
        <v>8</v>
      </c>
      <c r="N1517">
        <v>7</v>
      </c>
      <c r="O1517">
        <v>7</v>
      </c>
      <c r="P1517" t="s">
        <v>24</v>
      </c>
      <c r="Q1517" t="s">
        <v>33</v>
      </c>
      <c r="R1517" t="s">
        <v>49</v>
      </c>
      <c r="S1517" t="s">
        <v>29</v>
      </c>
      <c r="T1517" t="s">
        <v>45</v>
      </c>
      <c r="U1517" t="s">
        <v>37</v>
      </c>
      <c r="V1517" t="s">
        <v>23</v>
      </c>
      <c r="W1517" t="s">
        <v>30</v>
      </c>
    </row>
    <row r="1518" spans="1:23" x14ac:dyDescent="0.3">
      <c r="A1518">
        <v>39</v>
      </c>
      <c r="B1518">
        <v>5</v>
      </c>
      <c r="C1518">
        <v>4</v>
      </c>
      <c r="D1518">
        <v>1</v>
      </c>
      <c r="E1518">
        <v>1517</v>
      </c>
      <c r="F1518">
        <v>2</v>
      </c>
      <c r="G1518">
        <v>21050</v>
      </c>
      <c r="H1518">
        <v>20</v>
      </c>
      <c r="I1518">
        <v>8</v>
      </c>
      <c r="J1518">
        <v>0</v>
      </c>
      <c r="K1518">
        <v>19</v>
      </c>
      <c r="L1518">
        <v>3</v>
      </c>
      <c r="M1518">
        <v>18</v>
      </c>
      <c r="N1518">
        <v>3</v>
      </c>
      <c r="O1518">
        <v>7</v>
      </c>
      <c r="P1518" t="s">
        <v>24</v>
      </c>
      <c r="Q1518" t="s">
        <v>25</v>
      </c>
      <c r="R1518" t="s">
        <v>48</v>
      </c>
      <c r="S1518" t="s">
        <v>44</v>
      </c>
      <c r="T1518" t="s">
        <v>40</v>
      </c>
      <c r="U1518" t="s">
        <v>27</v>
      </c>
      <c r="V1518" t="s">
        <v>23</v>
      </c>
      <c r="W1518" t="s">
        <v>30</v>
      </c>
    </row>
    <row r="1519" spans="1:23" x14ac:dyDescent="0.3">
      <c r="A1519">
        <v>36</v>
      </c>
      <c r="B1519">
        <v>5</v>
      </c>
      <c r="C1519">
        <v>4</v>
      </c>
      <c r="D1519">
        <v>1</v>
      </c>
      <c r="E1519">
        <v>1518</v>
      </c>
      <c r="F1519">
        <v>1</v>
      </c>
      <c r="G1519">
        <v>85780</v>
      </c>
      <c r="H1519">
        <v>21</v>
      </c>
      <c r="I1519">
        <v>8</v>
      </c>
      <c r="J1519">
        <v>0</v>
      </c>
      <c r="K1519">
        <v>10</v>
      </c>
      <c r="L1519">
        <v>4</v>
      </c>
      <c r="M1519">
        <v>9</v>
      </c>
      <c r="N1519">
        <v>0</v>
      </c>
      <c r="O1519">
        <v>8</v>
      </c>
      <c r="P1519" t="s">
        <v>39</v>
      </c>
      <c r="Q1519" t="s">
        <v>33</v>
      </c>
      <c r="R1519" t="s">
        <v>26</v>
      </c>
      <c r="S1519" t="s">
        <v>29</v>
      </c>
      <c r="T1519" t="s">
        <v>38</v>
      </c>
      <c r="U1519" t="s">
        <v>37</v>
      </c>
      <c r="V1519" t="s">
        <v>23</v>
      </c>
      <c r="W1519" t="s">
        <v>30</v>
      </c>
    </row>
    <row r="1520" spans="1:23" x14ac:dyDescent="0.3">
      <c r="A1520">
        <v>32</v>
      </c>
      <c r="B1520">
        <v>2</v>
      </c>
      <c r="C1520">
        <v>3</v>
      </c>
      <c r="D1520">
        <v>1</v>
      </c>
      <c r="E1520">
        <v>1519</v>
      </c>
      <c r="F1520">
        <v>2</v>
      </c>
      <c r="G1520">
        <v>27060</v>
      </c>
      <c r="H1520">
        <v>21</v>
      </c>
      <c r="I1520">
        <v>8</v>
      </c>
      <c r="J1520">
        <v>1</v>
      </c>
      <c r="K1520">
        <v>13</v>
      </c>
      <c r="L1520">
        <v>4</v>
      </c>
      <c r="M1520">
        <v>13</v>
      </c>
      <c r="N1520">
        <v>4</v>
      </c>
      <c r="O1520">
        <v>8</v>
      </c>
      <c r="P1520" t="s">
        <v>24</v>
      </c>
      <c r="Q1520" t="s">
        <v>25</v>
      </c>
      <c r="R1520" t="s">
        <v>48</v>
      </c>
      <c r="S1520" t="s">
        <v>29</v>
      </c>
      <c r="T1520" t="s">
        <v>43</v>
      </c>
      <c r="U1520" t="s">
        <v>37</v>
      </c>
      <c r="V1520" t="s">
        <v>23</v>
      </c>
      <c r="W1520" t="s">
        <v>30</v>
      </c>
    </row>
    <row r="1521" spans="1:23" x14ac:dyDescent="0.3">
      <c r="A1521">
        <v>38</v>
      </c>
      <c r="B1521">
        <v>5</v>
      </c>
      <c r="C1521">
        <v>2</v>
      </c>
      <c r="D1521">
        <v>1</v>
      </c>
      <c r="E1521">
        <v>1520</v>
      </c>
      <c r="F1521">
        <v>3</v>
      </c>
      <c r="G1521">
        <v>63840</v>
      </c>
      <c r="H1521">
        <v>19</v>
      </c>
      <c r="I1521">
        <v>8</v>
      </c>
      <c r="J1521">
        <v>2</v>
      </c>
      <c r="K1521">
        <v>19</v>
      </c>
      <c r="L1521">
        <v>4</v>
      </c>
      <c r="M1521">
        <v>10</v>
      </c>
      <c r="N1521">
        <v>0</v>
      </c>
      <c r="O1521">
        <v>1</v>
      </c>
      <c r="P1521" t="s">
        <v>24</v>
      </c>
      <c r="Q1521" t="s">
        <v>33</v>
      </c>
      <c r="R1521" t="s">
        <v>26</v>
      </c>
      <c r="S1521" t="s">
        <v>29</v>
      </c>
      <c r="T1521" t="s">
        <v>34</v>
      </c>
      <c r="U1521" t="s">
        <v>27</v>
      </c>
      <c r="V1521" t="s">
        <v>23</v>
      </c>
      <c r="W1521" t="s">
        <v>30</v>
      </c>
    </row>
    <row r="1522" spans="1:23" x14ac:dyDescent="0.3">
      <c r="A1522">
        <v>58</v>
      </c>
      <c r="B1522">
        <v>2</v>
      </c>
      <c r="C1522">
        <v>3</v>
      </c>
      <c r="D1522">
        <v>1</v>
      </c>
      <c r="E1522">
        <v>1521</v>
      </c>
      <c r="F1522">
        <v>2</v>
      </c>
      <c r="G1522">
        <v>39680</v>
      </c>
      <c r="H1522">
        <v>13</v>
      </c>
      <c r="I1522">
        <v>8</v>
      </c>
      <c r="J1522">
        <v>2</v>
      </c>
      <c r="K1522">
        <v>12</v>
      </c>
      <c r="L1522">
        <v>3</v>
      </c>
      <c r="M1522">
        <v>5</v>
      </c>
      <c r="N1522">
        <v>1</v>
      </c>
      <c r="O1522">
        <v>2</v>
      </c>
      <c r="P1522" t="s">
        <v>39</v>
      </c>
      <c r="Q1522" t="s">
        <v>33</v>
      </c>
      <c r="R1522" t="s">
        <v>26</v>
      </c>
      <c r="S1522" t="s">
        <v>44</v>
      </c>
      <c r="T1522" t="s">
        <v>45</v>
      </c>
      <c r="U1522" t="s">
        <v>37</v>
      </c>
      <c r="V1522" t="s">
        <v>23</v>
      </c>
      <c r="W1522" t="s">
        <v>30</v>
      </c>
    </row>
    <row r="1523" spans="1:23" x14ac:dyDescent="0.3">
      <c r="A1523">
        <v>31</v>
      </c>
      <c r="B1523">
        <v>20</v>
      </c>
      <c r="C1523">
        <v>1</v>
      </c>
      <c r="D1523">
        <v>1</v>
      </c>
      <c r="E1523">
        <v>1522</v>
      </c>
      <c r="F1523">
        <v>3</v>
      </c>
      <c r="G1523">
        <v>99070</v>
      </c>
      <c r="H1523">
        <v>13</v>
      </c>
      <c r="I1523">
        <v>8</v>
      </c>
      <c r="J1523">
        <v>1</v>
      </c>
      <c r="K1523">
        <v>6</v>
      </c>
      <c r="L1523">
        <v>3</v>
      </c>
      <c r="M1523">
        <v>5</v>
      </c>
      <c r="N1523">
        <v>0</v>
      </c>
      <c r="O1523">
        <v>3</v>
      </c>
      <c r="P1523" t="s">
        <v>24</v>
      </c>
      <c r="Q1523" t="s">
        <v>33</v>
      </c>
      <c r="R1523" t="s">
        <v>49</v>
      </c>
      <c r="S1523" t="s">
        <v>29</v>
      </c>
      <c r="T1523" t="s">
        <v>34</v>
      </c>
      <c r="U1523" t="s">
        <v>27</v>
      </c>
      <c r="V1523" t="s">
        <v>23</v>
      </c>
      <c r="W1523" t="s">
        <v>30</v>
      </c>
    </row>
    <row r="1524" spans="1:23" x14ac:dyDescent="0.3">
      <c r="A1524">
        <v>31</v>
      </c>
      <c r="B1524">
        <v>7</v>
      </c>
      <c r="C1524">
        <v>4</v>
      </c>
      <c r="D1524">
        <v>1</v>
      </c>
      <c r="E1524">
        <v>1523</v>
      </c>
      <c r="F1524">
        <v>2</v>
      </c>
      <c r="G1524">
        <v>132250</v>
      </c>
      <c r="H1524">
        <v>21</v>
      </c>
      <c r="I1524">
        <v>8</v>
      </c>
      <c r="J1524">
        <v>1</v>
      </c>
      <c r="K1524">
        <v>9</v>
      </c>
      <c r="L1524">
        <v>2</v>
      </c>
      <c r="M1524">
        <v>2</v>
      </c>
      <c r="N1524">
        <v>1</v>
      </c>
      <c r="O1524">
        <v>0</v>
      </c>
      <c r="P1524" t="s">
        <v>24</v>
      </c>
      <c r="Q1524" t="s">
        <v>25</v>
      </c>
      <c r="R1524" t="s">
        <v>48</v>
      </c>
      <c r="S1524" t="s">
        <v>29</v>
      </c>
      <c r="T1524" t="s">
        <v>38</v>
      </c>
      <c r="U1524" t="s">
        <v>37</v>
      </c>
      <c r="V1524" t="s">
        <v>23</v>
      </c>
      <c r="W1524" t="s">
        <v>30</v>
      </c>
    </row>
    <row r="1525" spans="1:23" x14ac:dyDescent="0.3">
      <c r="A1525">
        <v>45</v>
      </c>
      <c r="B1525">
        <v>3</v>
      </c>
      <c r="C1525">
        <v>1</v>
      </c>
      <c r="D1525">
        <v>1</v>
      </c>
      <c r="E1525">
        <v>1524</v>
      </c>
      <c r="F1525">
        <v>1</v>
      </c>
      <c r="G1525">
        <v>35400</v>
      </c>
      <c r="H1525">
        <v>13</v>
      </c>
      <c r="I1525">
        <v>8</v>
      </c>
      <c r="J1525">
        <v>0</v>
      </c>
      <c r="K1525">
        <v>24</v>
      </c>
      <c r="L1525">
        <v>6</v>
      </c>
      <c r="M1525">
        <v>24</v>
      </c>
      <c r="N1525">
        <v>9</v>
      </c>
      <c r="O1525">
        <v>11</v>
      </c>
      <c r="P1525" t="s">
        <v>32</v>
      </c>
      <c r="Q1525" t="s">
        <v>33</v>
      </c>
      <c r="R1525" t="s">
        <v>41</v>
      </c>
      <c r="S1525" t="s">
        <v>44</v>
      </c>
      <c r="T1525" t="s">
        <v>38</v>
      </c>
      <c r="U1525" t="s">
        <v>27</v>
      </c>
      <c r="V1525" t="s">
        <v>23</v>
      </c>
      <c r="W1525" t="s">
        <v>30</v>
      </c>
    </row>
    <row r="1526" spans="1:23" x14ac:dyDescent="0.3">
      <c r="A1526">
        <v>31</v>
      </c>
      <c r="B1526">
        <v>16</v>
      </c>
      <c r="C1526">
        <v>4</v>
      </c>
      <c r="D1526">
        <v>1</v>
      </c>
      <c r="E1526">
        <v>1525</v>
      </c>
      <c r="F1526">
        <v>2</v>
      </c>
      <c r="G1526">
        <v>28040</v>
      </c>
      <c r="H1526">
        <v>19</v>
      </c>
      <c r="I1526">
        <v>8</v>
      </c>
      <c r="J1526">
        <v>2</v>
      </c>
      <c r="K1526">
        <v>3</v>
      </c>
      <c r="L1526">
        <v>0</v>
      </c>
      <c r="M1526">
        <v>2</v>
      </c>
      <c r="N1526">
        <v>2</v>
      </c>
      <c r="O1526">
        <v>2</v>
      </c>
      <c r="P1526" t="s">
        <v>24</v>
      </c>
      <c r="Q1526" t="s">
        <v>25</v>
      </c>
      <c r="R1526" t="s">
        <v>48</v>
      </c>
      <c r="S1526" t="s">
        <v>44</v>
      </c>
      <c r="T1526" t="s">
        <v>34</v>
      </c>
      <c r="U1526" t="s">
        <v>27</v>
      </c>
      <c r="V1526" t="s">
        <v>23</v>
      </c>
      <c r="W1526" t="s">
        <v>30</v>
      </c>
    </row>
    <row r="1527" spans="1:23" x14ac:dyDescent="0.3">
      <c r="A1527">
        <v>33</v>
      </c>
      <c r="B1527">
        <v>9</v>
      </c>
      <c r="C1527">
        <v>3</v>
      </c>
      <c r="D1527">
        <v>1</v>
      </c>
      <c r="E1527">
        <v>1526</v>
      </c>
      <c r="F1527">
        <v>4</v>
      </c>
      <c r="G1527">
        <v>193920</v>
      </c>
      <c r="H1527">
        <v>12</v>
      </c>
      <c r="I1527">
        <v>8</v>
      </c>
      <c r="J1527">
        <v>1</v>
      </c>
      <c r="K1527">
        <v>12</v>
      </c>
      <c r="L1527">
        <v>3</v>
      </c>
      <c r="M1527">
        <v>10</v>
      </c>
      <c r="N1527">
        <v>8</v>
      </c>
      <c r="O1527">
        <v>8</v>
      </c>
      <c r="P1527" t="s">
        <v>32</v>
      </c>
      <c r="Q1527" t="s">
        <v>33</v>
      </c>
      <c r="R1527" t="s">
        <v>26</v>
      </c>
      <c r="S1527" t="s">
        <v>29</v>
      </c>
      <c r="T1527" t="s">
        <v>42</v>
      </c>
      <c r="U1527" t="s">
        <v>37</v>
      </c>
      <c r="V1527" t="s">
        <v>23</v>
      </c>
      <c r="W1527" t="s">
        <v>30</v>
      </c>
    </row>
    <row r="1528" spans="1:23" x14ac:dyDescent="0.3">
      <c r="A1528">
        <v>39</v>
      </c>
      <c r="B1528">
        <v>1</v>
      </c>
      <c r="C1528">
        <v>4</v>
      </c>
      <c r="D1528">
        <v>1</v>
      </c>
      <c r="E1528">
        <v>1527</v>
      </c>
      <c r="F1528">
        <v>1</v>
      </c>
      <c r="G1528">
        <v>196650</v>
      </c>
      <c r="H1528">
        <v>22</v>
      </c>
      <c r="I1528">
        <v>8</v>
      </c>
      <c r="J1528">
        <v>1</v>
      </c>
      <c r="K1528">
        <v>21</v>
      </c>
      <c r="L1528">
        <v>6</v>
      </c>
      <c r="M1528">
        <v>21</v>
      </c>
      <c r="N1528">
        <v>11</v>
      </c>
      <c r="O1528">
        <v>10</v>
      </c>
      <c r="P1528" t="s">
        <v>24</v>
      </c>
      <c r="Q1528" t="s">
        <v>25</v>
      </c>
      <c r="R1528" t="s">
        <v>26</v>
      </c>
      <c r="S1528" t="s">
        <v>29</v>
      </c>
      <c r="T1528" t="s">
        <v>38</v>
      </c>
      <c r="U1528" t="s">
        <v>37</v>
      </c>
      <c r="V1528" t="s">
        <v>23</v>
      </c>
      <c r="W1528" t="s">
        <v>30</v>
      </c>
    </row>
    <row r="1529" spans="1:23" x14ac:dyDescent="0.3">
      <c r="A1529">
        <v>43</v>
      </c>
      <c r="B1529">
        <v>7</v>
      </c>
      <c r="C1529">
        <v>4</v>
      </c>
      <c r="D1529">
        <v>1</v>
      </c>
      <c r="E1529">
        <v>1528</v>
      </c>
      <c r="F1529">
        <v>4</v>
      </c>
      <c r="G1529">
        <v>24390</v>
      </c>
      <c r="H1529">
        <v>15</v>
      </c>
      <c r="I1529">
        <v>8</v>
      </c>
      <c r="J1529">
        <v>0</v>
      </c>
      <c r="K1529">
        <v>9</v>
      </c>
      <c r="L1529">
        <v>2</v>
      </c>
      <c r="M1529">
        <v>8</v>
      </c>
      <c r="N1529">
        <v>1</v>
      </c>
      <c r="O1529">
        <v>7</v>
      </c>
      <c r="P1529" t="s">
        <v>32</v>
      </c>
      <c r="Q1529" t="s">
        <v>33</v>
      </c>
      <c r="R1529" t="s">
        <v>41</v>
      </c>
      <c r="S1529" t="s">
        <v>35</v>
      </c>
      <c r="T1529" t="s">
        <v>34</v>
      </c>
      <c r="U1529" t="s">
        <v>37</v>
      </c>
      <c r="V1529" t="s">
        <v>23</v>
      </c>
      <c r="W1529" t="s">
        <v>30</v>
      </c>
    </row>
    <row r="1530" spans="1:23" x14ac:dyDescent="0.3">
      <c r="A1530">
        <v>49</v>
      </c>
      <c r="B1530">
        <v>1</v>
      </c>
      <c r="C1530">
        <v>3</v>
      </c>
      <c r="D1530">
        <v>1</v>
      </c>
      <c r="E1530">
        <v>1529</v>
      </c>
      <c r="F1530">
        <v>3</v>
      </c>
      <c r="G1530">
        <v>73140</v>
      </c>
      <c r="H1530">
        <v>22</v>
      </c>
      <c r="I1530">
        <v>8</v>
      </c>
      <c r="J1530">
        <v>0</v>
      </c>
      <c r="K1530">
        <v>25</v>
      </c>
      <c r="L1530">
        <v>2</v>
      </c>
      <c r="M1530">
        <v>7</v>
      </c>
      <c r="N1530">
        <v>0</v>
      </c>
      <c r="O1530">
        <v>7</v>
      </c>
      <c r="P1530" t="s">
        <v>24</v>
      </c>
      <c r="Q1530" t="s">
        <v>33</v>
      </c>
      <c r="R1530" t="s">
        <v>26</v>
      </c>
      <c r="S1530" t="s">
        <v>35</v>
      </c>
      <c r="T1530" t="s">
        <v>45</v>
      </c>
      <c r="U1530" t="s">
        <v>37</v>
      </c>
      <c r="V1530" t="s">
        <v>23</v>
      </c>
      <c r="W1530" t="s">
        <v>30</v>
      </c>
    </row>
    <row r="1531" spans="1:23" x14ac:dyDescent="0.3">
      <c r="A1531">
        <v>52</v>
      </c>
      <c r="B1531">
        <v>7</v>
      </c>
      <c r="C1531">
        <v>1</v>
      </c>
      <c r="D1531">
        <v>1</v>
      </c>
      <c r="E1531">
        <v>1530</v>
      </c>
      <c r="F1531">
        <v>2</v>
      </c>
      <c r="G1531">
        <v>47740</v>
      </c>
      <c r="H1531">
        <v>18</v>
      </c>
      <c r="I1531">
        <v>8</v>
      </c>
      <c r="J1531">
        <v>1</v>
      </c>
      <c r="K1531">
        <v>11</v>
      </c>
      <c r="L1531">
        <v>2</v>
      </c>
      <c r="M1531">
        <v>8</v>
      </c>
      <c r="N1531">
        <v>7</v>
      </c>
      <c r="O1531">
        <v>7</v>
      </c>
      <c r="P1531" t="s">
        <v>24</v>
      </c>
      <c r="Q1531" t="s">
        <v>33</v>
      </c>
      <c r="R1531" t="s">
        <v>26</v>
      </c>
      <c r="S1531" t="s">
        <v>29</v>
      </c>
      <c r="T1531" t="s">
        <v>34</v>
      </c>
      <c r="U1531" t="s">
        <v>27</v>
      </c>
      <c r="V1531" t="s">
        <v>31</v>
      </c>
      <c r="W1531" t="s">
        <v>30</v>
      </c>
    </row>
    <row r="1532" spans="1:23" x14ac:dyDescent="0.3">
      <c r="A1532">
        <v>27</v>
      </c>
      <c r="B1532">
        <v>15</v>
      </c>
      <c r="C1532">
        <v>4</v>
      </c>
      <c r="D1532">
        <v>1</v>
      </c>
      <c r="E1532">
        <v>1531</v>
      </c>
      <c r="F1532">
        <v>3</v>
      </c>
      <c r="G1532">
        <v>39020</v>
      </c>
      <c r="H1532">
        <v>22</v>
      </c>
      <c r="I1532">
        <v>8</v>
      </c>
      <c r="J1532">
        <v>0</v>
      </c>
      <c r="K1532">
        <v>4</v>
      </c>
      <c r="L1532">
        <v>2</v>
      </c>
      <c r="M1532">
        <v>4</v>
      </c>
      <c r="N1532">
        <v>1</v>
      </c>
      <c r="O1532">
        <v>2</v>
      </c>
      <c r="P1532" t="s">
        <v>24</v>
      </c>
      <c r="Q1532" t="s">
        <v>33</v>
      </c>
      <c r="R1532" t="s">
        <v>41</v>
      </c>
      <c r="S1532" t="s">
        <v>35</v>
      </c>
      <c r="T1532" t="s">
        <v>34</v>
      </c>
      <c r="U1532" t="s">
        <v>37</v>
      </c>
      <c r="V1532" t="s">
        <v>23</v>
      </c>
      <c r="W1532" t="s">
        <v>30</v>
      </c>
    </row>
    <row r="1533" spans="1:23" x14ac:dyDescent="0.3">
      <c r="A1533">
        <v>32</v>
      </c>
      <c r="B1533">
        <v>1</v>
      </c>
      <c r="C1533">
        <v>3</v>
      </c>
      <c r="D1533">
        <v>1</v>
      </c>
      <c r="E1533">
        <v>1532</v>
      </c>
      <c r="F1533">
        <v>3</v>
      </c>
      <c r="G1533">
        <v>26620</v>
      </c>
      <c r="H1533">
        <v>11</v>
      </c>
      <c r="I1533">
        <v>8</v>
      </c>
      <c r="J1533">
        <v>1</v>
      </c>
      <c r="K1533">
        <v>13</v>
      </c>
      <c r="L1533">
        <v>6</v>
      </c>
      <c r="M1533">
        <v>13</v>
      </c>
      <c r="N1533">
        <v>11</v>
      </c>
      <c r="O1533">
        <v>9</v>
      </c>
      <c r="P1533" t="s">
        <v>24</v>
      </c>
      <c r="Q1533" t="s">
        <v>33</v>
      </c>
      <c r="R1533" t="s">
        <v>26</v>
      </c>
      <c r="S1533" t="s">
        <v>29</v>
      </c>
      <c r="T1533" t="s">
        <v>34</v>
      </c>
      <c r="U1533" t="s">
        <v>37</v>
      </c>
      <c r="V1533" t="s">
        <v>23</v>
      </c>
      <c r="W1533" t="s">
        <v>30</v>
      </c>
    </row>
    <row r="1534" spans="1:23" x14ac:dyDescent="0.3">
      <c r="A1534">
        <v>27</v>
      </c>
      <c r="B1534">
        <v>13</v>
      </c>
      <c r="C1534">
        <v>2</v>
      </c>
      <c r="D1534">
        <v>1</v>
      </c>
      <c r="E1534">
        <v>1533</v>
      </c>
      <c r="F1534">
        <v>4</v>
      </c>
      <c r="G1534">
        <v>28560</v>
      </c>
      <c r="H1534">
        <v>12</v>
      </c>
      <c r="I1534">
        <v>8</v>
      </c>
      <c r="J1534">
        <v>2</v>
      </c>
      <c r="K1534">
        <v>5</v>
      </c>
      <c r="L1534">
        <v>5</v>
      </c>
      <c r="M1534">
        <v>5</v>
      </c>
      <c r="N1534">
        <v>0</v>
      </c>
      <c r="O1534">
        <v>4</v>
      </c>
      <c r="P1534" t="s">
        <v>24</v>
      </c>
      <c r="Q1534" t="s">
        <v>33</v>
      </c>
      <c r="R1534" t="s">
        <v>41</v>
      </c>
      <c r="S1534" t="s">
        <v>35</v>
      </c>
      <c r="T1534" t="s">
        <v>42</v>
      </c>
      <c r="U1534" t="s">
        <v>27</v>
      </c>
      <c r="V1534" t="s">
        <v>23</v>
      </c>
      <c r="W1534" t="s">
        <v>30</v>
      </c>
    </row>
    <row r="1535" spans="1:23" x14ac:dyDescent="0.3">
      <c r="A1535">
        <v>31</v>
      </c>
      <c r="B1535">
        <v>24</v>
      </c>
      <c r="C1535">
        <v>3</v>
      </c>
      <c r="D1535">
        <v>1</v>
      </c>
      <c r="E1535">
        <v>1534</v>
      </c>
      <c r="F1535">
        <v>2</v>
      </c>
      <c r="G1535">
        <v>10810</v>
      </c>
      <c r="H1535">
        <v>11</v>
      </c>
      <c r="I1535">
        <v>8</v>
      </c>
      <c r="J1535">
        <v>3</v>
      </c>
      <c r="K1535">
        <v>13</v>
      </c>
      <c r="L1535">
        <v>4</v>
      </c>
      <c r="M1535">
        <v>7</v>
      </c>
      <c r="N1535">
        <v>1</v>
      </c>
      <c r="O1535">
        <v>7</v>
      </c>
      <c r="P1535" t="s">
        <v>24</v>
      </c>
      <c r="Q1535" t="s">
        <v>25</v>
      </c>
      <c r="R1535" t="s">
        <v>26</v>
      </c>
      <c r="S1535" t="s">
        <v>44</v>
      </c>
      <c r="T1535" t="s">
        <v>28</v>
      </c>
      <c r="U1535" t="s">
        <v>37</v>
      </c>
      <c r="V1535" t="s">
        <v>23</v>
      </c>
      <c r="W1535" t="s">
        <v>30</v>
      </c>
    </row>
    <row r="1536" spans="1:23" x14ac:dyDescent="0.3">
      <c r="A1536">
        <v>32</v>
      </c>
      <c r="B1536">
        <v>7</v>
      </c>
      <c r="C1536">
        <v>3</v>
      </c>
      <c r="D1536">
        <v>1</v>
      </c>
      <c r="E1536">
        <v>1535</v>
      </c>
      <c r="F1536">
        <v>2</v>
      </c>
      <c r="G1536">
        <v>24720</v>
      </c>
      <c r="H1536">
        <v>13</v>
      </c>
      <c r="I1536">
        <v>8</v>
      </c>
      <c r="J1536">
        <v>0</v>
      </c>
      <c r="K1536">
        <v>10</v>
      </c>
      <c r="L1536">
        <v>2</v>
      </c>
      <c r="M1536">
        <v>7</v>
      </c>
      <c r="N1536">
        <v>0</v>
      </c>
      <c r="O1536">
        <v>7</v>
      </c>
      <c r="P1536" t="s">
        <v>24</v>
      </c>
      <c r="Q1536" t="s">
        <v>33</v>
      </c>
      <c r="R1536" t="s">
        <v>49</v>
      </c>
      <c r="S1536" t="s">
        <v>35</v>
      </c>
      <c r="T1536" t="s">
        <v>28</v>
      </c>
      <c r="U1536" t="s">
        <v>37</v>
      </c>
      <c r="V1536" t="s">
        <v>23</v>
      </c>
      <c r="W1536" t="s">
        <v>30</v>
      </c>
    </row>
    <row r="1537" spans="1:23" x14ac:dyDescent="0.3">
      <c r="A1537">
        <v>28</v>
      </c>
      <c r="B1537">
        <v>9</v>
      </c>
      <c r="C1537">
        <v>4</v>
      </c>
      <c r="D1537">
        <v>1</v>
      </c>
      <c r="E1537">
        <v>1536</v>
      </c>
      <c r="F1537">
        <v>1</v>
      </c>
      <c r="G1537">
        <v>56730</v>
      </c>
      <c r="H1537">
        <v>14</v>
      </c>
      <c r="I1537">
        <v>8</v>
      </c>
      <c r="J1537">
        <v>1</v>
      </c>
      <c r="K1537">
        <v>5</v>
      </c>
      <c r="L1537">
        <v>4</v>
      </c>
      <c r="M1537">
        <v>3</v>
      </c>
      <c r="N1537">
        <v>2</v>
      </c>
      <c r="O1537">
        <v>2</v>
      </c>
      <c r="P1537" t="s">
        <v>24</v>
      </c>
      <c r="Q1537" t="s">
        <v>33</v>
      </c>
      <c r="R1537" t="s">
        <v>41</v>
      </c>
      <c r="S1537" t="s">
        <v>29</v>
      </c>
      <c r="T1537" t="s">
        <v>38</v>
      </c>
      <c r="U1537" t="s">
        <v>37</v>
      </c>
      <c r="V1537" t="s">
        <v>31</v>
      </c>
      <c r="W1537" t="s">
        <v>30</v>
      </c>
    </row>
    <row r="1538" spans="1:23" x14ac:dyDescent="0.3">
      <c r="A1538">
        <v>30</v>
      </c>
      <c r="B1538">
        <v>13</v>
      </c>
      <c r="C1538">
        <v>3</v>
      </c>
      <c r="D1538">
        <v>1</v>
      </c>
      <c r="E1538">
        <v>1537</v>
      </c>
      <c r="F1538">
        <v>4</v>
      </c>
      <c r="G1538">
        <v>41970</v>
      </c>
      <c r="H1538">
        <v>13</v>
      </c>
      <c r="I1538">
        <v>8</v>
      </c>
      <c r="J1538">
        <v>0</v>
      </c>
      <c r="K1538">
        <v>11</v>
      </c>
      <c r="L1538">
        <v>3</v>
      </c>
      <c r="M1538">
        <v>10</v>
      </c>
      <c r="N1538">
        <v>1</v>
      </c>
      <c r="O1538">
        <v>9</v>
      </c>
      <c r="P1538" t="s">
        <v>24</v>
      </c>
      <c r="Q1538" t="s">
        <v>33</v>
      </c>
      <c r="R1538" t="s">
        <v>26</v>
      </c>
      <c r="S1538" t="s">
        <v>29</v>
      </c>
      <c r="T1538" t="s">
        <v>42</v>
      </c>
      <c r="U1538" t="s">
        <v>27</v>
      </c>
      <c r="V1538" t="s">
        <v>23</v>
      </c>
      <c r="W1538" t="s">
        <v>30</v>
      </c>
    </row>
    <row r="1539" spans="1:23" x14ac:dyDescent="0.3">
      <c r="A1539">
        <v>31</v>
      </c>
      <c r="B1539">
        <v>2</v>
      </c>
      <c r="C1539">
        <v>1</v>
      </c>
      <c r="D1539">
        <v>1</v>
      </c>
      <c r="E1539">
        <v>1538</v>
      </c>
      <c r="F1539">
        <v>1</v>
      </c>
      <c r="G1539">
        <v>97130</v>
      </c>
      <c r="H1539">
        <v>17</v>
      </c>
      <c r="I1539">
        <v>8</v>
      </c>
      <c r="J1539">
        <v>0</v>
      </c>
      <c r="K1539">
        <v>10</v>
      </c>
      <c r="L1539">
        <v>5</v>
      </c>
      <c r="M1539">
        <v>10</v>
      </c>
      <c r="N1539">
        <v>8</v>
      </c>
      <c r="O1539">
        <v>9</v>
      </c>
      <c r="P1539" t="s">
        <v>32</v>
      </c>
      <c r="Q1539" t="s">
        <v>33</v>
      </c>
      <c r="R1539" t="s">
        <v>26</v>
      </c>
      <c r="S1539" t="s">
        <v>29</v>
      </c>
      <c r="T1539" t="s">
        <v>47</v>
      </c>
      <c r="U1539" t="s">
        <v>27</v>
      </c>
      <c r="V1539" t="s">
        <v>23</v>
      </c>
      <c r="W1539" t="s">
        <v>30</v>
      </c>
    </row>
    <row r="1540" spans="1:23" x14ac:dyDescent="0.3">
      <c r="A1540">
        <v>39</v>
      </c>
      <c r="B1540">
        <v>19</v>
      </c>
      <c r="C1540">
        <v>4</v>
      </c>
      <c r="D1540">
        <v>1</v>
      </c>
      <c r="E1540">
        <v>1539</v>
      </c>
      <c r="F1540">
        <v>1</v>
      </c>
      <c r="G1540">
        <v>20620</v>
      </c>
      <c r="H1540">
        <v>13</v>
      </c>
      <c r="I1540">
        <v>8</v>
      </c>
      <c r="J1540">
        <v>0</v>
      </c>
      <c r="K1540">
        <v>21</v>
      </c>
      <c r="L1540">
        <v>4</v>
      </c>
      <c r="M1540">
        <v>21</v>
      </c>
      <c r="N1540">
        <v>13</v>
      </c>
      <c r="O1540">
        <v>3</v>
      </c>
      <c r="P1540" t="s">
        <v>32</v>
      </c>
      <c r="Q1540" t="s">
        <v>33</v>
      </c>
      <c r="R1540" t="s">
        <v>41</v>
      </c>
      <c r="S1540" t="s">
        <v>29</v>
      </c>
      <c r="T1540" t="s">
        <v>34</v>
      </c>
      <c r="U1540" t="s">
        <v>27</v>
      </c>
      <c r="V1540" t="s">
        <v>23</v>
      </c>
      <c r="W1540" t="s">
        <v>30</v>
      </c>
    </row>
    <row r="1541" spans="1:23" x14ac:dyDescent="0.3">
      <c r="A1541">
        <v>39</v>
      </c>
      <c r="B1541">
        <v>1</v>
      </c>
      <c r="C1541">
        <v>1</v>
      </c>
      <c r="D1541">
        <v>1</v>
      </c>
      <c r="E1541">
        <v>1540</v>
      </c>
      <c r="F1541">
        <v>1</v>
      </c>
      <c r="G1541">
        <v>42840</v>
      </c>
      <c r="H1541">
        <v>17</v>
      </c>
      <c r="I1541">
        <v>8</v>
      </c>
      <c r="J1541">
        <v>1</v>
      </c>
      <c r="K1541">
        <v>12</v>
      </c>
      <c r="L1541">
        <v>0</v>
      </c>
      <c r="M1541">
        <v>1</v>
      </c>
      <c r="N1541">
        <v>0</v>
      </c>
      <c r="O1541">
        <v>0</v>
      </c>
      <c r="P1541" t="s">
        <v>24</v>
      </c>
      <c r="Q1541" t="s">
        <v>33</v>
      </c>
      <c r="R1541" t="s">
        <v>41</v>
      </c>
      <c r="S1541" t="s">
        <v>29</v>
      </c>
      <c r="T1541" t="s">
        <v>43</v>
      </c>
      <c r="U1541" t="s">
        <v>27</v>
      </c>
      <c r="V1541" t="s">
        <v>31</v>
      </c>
      <c r="W1541" t="s">
        <v>30</v>
      </c>
    </row>
    <row r="1542" spans="1:23" x14ac:dyDescent="0.3">
      <c r="A1542">
        <v>33</v>
      </c>
      <c r="B1542">
        <v>4</v>
      </c>
      <c r="C1542">
        <v>2</v>
      </c>
      <c r="D1542">
        <v>1</v>
      </c>
      <c r="E1542">
        <v>1541</v>
      </c>
      <c r="F1542">
        <v>4</v>
      </c>
      <c r="G1542">
        <v>47880</v>
      </c>
      <c r="H1542">
        <v>11</v>
      </c>
      <c r="I1542">
        <v>8</v>
      </c>
      <c r="J1542">
        <v>1</v>
      </c>
      <c r="K1542">
        <v>9</v>
      </c>
      <c r="L1542">
        <v>0</v>
      </c>
      <c r="M1542">
        <v>7</v>
      </c>
      <c r="N1542">
        <v>0</v>
      </c>
      <c r="O1542">
        <v>1</v>
      </c>
      <c r="P1542" t="s">
        <v>32</v>
      </c>
      <c r="Q1542" t="s">
        <v>25</v>
      </c>
      <c r="R1542" t="s">
        <v>26</v>
      </c>
      <c r="S1542" t="s">
        <v>35</v>
      </c>
      <c r="T1542" t="s">
        <v>34</v>
      </c>
      <c r="U1542" t="s">
        <v>37</v>
      </c>
      <c r="V1542" t="s">
        <v>23</v>
      </c>
      <c r="W1542" t="s">
        <v>30</v>
      </c>
    </row>
    <row r="1543" spans="1:23" x14ac:dyDescent="0.3">
      <c r="A1543">
        <v>47</v>
      </c>
      <c r="B1543">
        <v>4</v>
      </c>
      <c r="C1543">
        <v>3</v>
      </c>
      <c r="D1543">
        <v>1</v>
      </c>
      <c r="E1543">
        <v>1542</v>
      </c>
      <c r="F1543">
        <v>2</v>
      </c>
      <c r="G1543">
        <v>59060</v>
      </c>
      <c r="H1543">
        <v>23</v>
      </c>
      <c r="I1543">
        <v>8</v>
      </c>
      <c r="J1543">
        <v>0</v>
      </c>
      <c r="K1543">
        <v>21</v>
      </c>
      <c r="L1543">
        <v>4</v>
      </c>
      <c r="M1543">
        <v>3</v>
      </c>
      <c r="N1543">
        <v>1</v>
      </c>
      <c r="O1543">
        <v>1</v>
      </c>
      <c r="P1543" t="s">
        <v>24</v>
      </c>
      <c r="Q1543" t="s">
        <v>33</v>
      </c>
      <c r="R1543" t="s">
        <v>26</v>
      </c>
      <c r="S1543" t="s">
        <v>29</v>
      </c>
      <c r="T1543" t="s">
        <v>28</v>
      </c>
      <c r="U1543" t="s">
        <v>27</v>
      </c>
      <c r="V1543" t="s">
        <v>23</v>
      </c>
      <c r="W1543" t="s">
        <v>30</v>
      </c>
    </row>
    <row r="1544" spans="1:23" x14ac:dyDescent="0.3">
      <c r="A1544">
        <v>43</v>
      </c>
      <c r="B1544">
        <v>14</v>
      </c>
      <c r="C1544">
        <v>3</v>
      </c>
      <c r="D1544">
        <v>1</v>
      </c>
      <c r="E1544">
        <v>1543</v>
      </c>
      <c r="F1544">
        <v>5</v>
      </c>
      <c r="G1544">
        <v>38860</v>
      </c>
      <c r="H1544">
        <v>17</v>
      </c>
      <c r="I1544">
        <v>8</v>
      </c>
      <c r="J1544">
        <v>2</v>
      </c>
      <c r="K1544">
        <v>9</v>
      </c>
      <c r="L1544">
        <v>2</v>
      </c>
      <c r="M1544">
        <v>9</v>
      </c>
      <c r="N1544">
        <v>0</v>
      </c>
      <c r="O1544">
        <v>0</v>
      </c>
      <c r="P1544" t="s">
        <v>32</v>
      </c>
      <c r="Q1544" t="s">
        <v>33</v>
      </c>
      <c r="R1544" t="s">
        <v>41</v>
      </c>
      <c r="S1544" t="s">
        <v>44</v>
      </c>
      <c r="T1544" t="s">
        <v>42</v>
      </c>
      <c r="U1544" t="s">
        <v>27</v>
      </c>
      <c r="V1544" t="s">
        <v>23</v>
      </c>
      <c r="W1544" t="s">
        <v>30</v>
      </c>
    </row>
    <row r="1545" spans="1:23" x14ac:dyDescent="0.3">
      <c r="A1545">
        <v>27</v>
      </c>
      <c r="B1545">
        <v>2</v>
      </c>
      <c r="C1545">
        <v>3</v>
      </c>
      <c r="D1545">
        <v>1</v>
      </c>
      <c r="E1545">
        <v>1544</v>
      </c>
      <c r="F1545">
        <v>1</v>
      </c>
      <c r="G1545">
        <v>168230</v>
      </c>
      <c r="H1545">
        <v>17</v>
      </c>
      <c r="I1545">
        <v>8</v>
      </c>
      <c r="J1545">
        <v>0</v>
      </c>
      <c r="K1545">
        <v>6</v>
      </c>
      <c r="L1545">
        <v>3</v>
      </c>
      <c r="M1545">
        <v>5</v>
      </c>
      <c r="N1545">
        <v>1</v>
      </c>
      <c r="O1545">
        <v>4</v>
      </c>
      <c r="P1545" t="s">
        <v>39</v>
      </c>
      <c r="Q1545" t="s">
        <v>33</v>
      </c>
      <c r="R1545" t="s">
        <v>26</v>
      </c>
      <c r="S1545" t="s">
        <v>29</v>
      </c>
      <c r="T1545" t="s">
        <v>42</v>
      </c>
      <c r="U1545" t="s">
        <v>37</v>
      </c>
      <c r="V1545" t="s">
        <v>23</v>
      </c>
      <c r="W1545" t="s">
        <v>30</v>
      </c>
    </row>
    <row r="1546" spans="1:23" x14ac:dyDescent="0.3">
      <c r="A1546">
        <v>54</v>
      </c>
      <c r="B1546">
        <v>1</v>
      </c>
      <c r="C1546">
        <v>4</v>
      </c>
      <c r="D1546">
        <v>1</v>
      </c>
      <c r="E1546">
        <v>1545</v>
      </c>
      <c r="F1546">
        <v>2</v>
      </c>
      <c r="G1546">
        <v>29330</v>
      </c>
      <c r="H1546">
        <v>12</v>
      </c>
      <c r="I1546">
        <v>8</v>
      </c>
      <c r="J1546">
        <v>2</v>
      </c>
      <c r="K1546">
        <v>20</v>
      </c>
      <c r="L1546">
        <v>2</v>
      </c>
      <c r="M1546">
        <v>4</v>
      </c>
      <c r="N1546">
        <v>0</v>
      </c>
      <c r="O1546">
        <v>3</v>
      </c>
      <c r="P1546" t="s">
        <v>32</v>
      </c>
      <c r="Q1546" t="s">
        <v>33</v>
      </c>
      <c r="R1546" t="s">
        <v>26</v>
      </c>
      <c r="S1546" t="s">
        <v>35</v>
      </c>
      <c r="T1546" t="s">
        <v>34</v>
      </c>
      <c r="U1546" t="s">
        <v>37</v>
      </c>
      <c r="V1546" t="s">
        <v>23</v>
      </c>
      <c r="W1546" t="s">
        <v>30</v>
      </c>
    </row>
    <row r="1547" spans="1:23" x14ac:dyDescent="0.3">
      <c r="A1547">
        <v>43</v>
      </c>
      <c r="B1547">
        <v>7</v>
      </c>
      <c r="C1547">
        <v>2</v>
      </c>
      <c r="D1547">
        <v>1</v>
      </c>
      <c r="E1547">
        <v>1546</v>
      </c>
      <c r="F1547">
        <v>2</v>
      </c>
      <c r="G1547">
        <v>65000</v>
      </c>
      <c r="H1547">
        <v>23</v>
      </c>
      <c r="I1547">
        <v>8</v>
      </c>
      <c r="J1547">
        <v>0</v>
      </c>
      <c r="K1547">
        <v>10</v>
      </c>
      <c r="L1547">
        <v>3</v>
      </c>
      <c r="M1547">
        <v>1</v>
      </c>
      <c r="N1547">
        <v>0</v>
      </c>
      <c r="O1547">
        <v>0</v>
      </c>
      <c r="P1547" t="s">
        <v>24</v>
      </c>
      <c r="Q1547" t="s">
        <v>33</v>
      </c>
      <c r="R1547" t="s">
        <v>26</v>
      </c>
      <c r="S1547" t="s">
        <v>29</v>
      </c>
      <c r="T1547" t="s">
        <v>47</v>
      </c>
      <c r="U1547" t="s">
        <v>27</v>
      </c>
      <c r="V1547" t="s">
        <v>23</v>
      </c>
      <c r="W1547" t="s">
        <v>30</v>
      </c>
    </row>
    <row r="1548" spans="1:23" x14ac:dyDescent="0.3">
      <c r="A1548">
        <v>45</v>
      </c>
      <c r="B1548">
        <v>3</v>
      </c>
      <c r="C1548">
        <v>1</v>
      </c>
      <c r="D1548">
        <v>1</v>
      </c>
      <c r="E1548">
        <v>1547</v>
      </c>
      <c r="F1548">
        <v>1</v>
      </c>
      <c r="G1548">
        <v>171740</v>
      </c>
      <c r="H1548">
        <v>14</v>
      </c>
      <c r="I1548">
        <v>8</v>
      </c>
      <c r="J1548">
        <v>1</v>
      </c>
      <c r="K1548">
        <v>12</v>
      </c>
      <c r="L1548">
        <v>6</v>
      </c>
      <c r="M1548">
        <v>10</v>
      </c>
      <c r="N1548">
        <v>9</v>
      </c>
      <c r="O1548">
        <v>8</v>
      </c>
      <c r="P1548" t="s">
        <v>24</v>
      </c>
      <c r="Q1548" t="s">
        <v>25</v>
      </c>
      <c r="R1548" t="s">
        <v>48</v>
      </c>
      <c r="S1548" t="s">
        <v>29</v>
      </c>
      <c r="T1548" t="s">
        <v>38</v>
      </c>
      <c r="U1548" t="s">
        <v>27</v>
      </c>
      <c r="V1548" t="s">
        <v>23</v>
      </c>
      <c r="W1548" t="s">
        <v>30</v>
      </c>
    </row>
    <row r="1549" spans="1:23" x14ac:dyDescent="0.3">
      <c r="A1549">
        <v>40</v>
      </c>
      <c r="B1549">
        <v>2</v>
      </c>
      <c r="C1549">
        <v>4</v>
      </c>
      <c r="D1549">
        <v>1</v>
      </c>
      <c r="E1549">
        <v>1548</v>
      </c>
      <c r="F1549">
        <v>4</v>
      </c>
      <c r="G1549">
        <v>50330</v>
      </c>
      <c r="H1549">
        <v>14</v>
      </c>
      <c r="I1549">
        <v>8</v>
      </c>
      <c r="J1549">
        <v>2</v>
      </c>
      <c r="K1549">
        <v>6</v>
      </c>
      <c r="L1549">
        <v>6</v>
      </c>
      <c r="M1549">
        <v>4</v>
      </c>
      <c r="N1549">
        <v>0</v>
      </c>
      <c r="O1549">
        <v>2</v>
      </c>
      <c r="P1549" t="s">
        <v>24</v>
      </c>
      <c r="Q1549" t="s">
        <v>33</v>
      </c>
      <c r="R1549" t="s">
        <v>36</v>
      </c>
      <c r="S1549" t="s">
        <v>29</v>
      </c>
      <c r="T1549" t="s">
        <v>34</v>
      </c>
      <c r="U1549" t="s">
        <v>37</v>
      </c>
      <c r="V1549" t="s">
        <v>23</v>
      </c>
      <c r="W1549" t="s">
        <v>30</v>
      </c>
    </row>
    <row r="1550" spans="1:23" x14ac:dyDescent="0.3">
      <c r="A1550">
        <v>29</v>
      </c>
      <c r="B1550">
        <v>29</v>
      </c>
      <c r="C1550">
        <v>3</v>
      </c>
      <c r="D1550">
        <v>1</v>
      </c>
      <c r="E1550">
        <v>1549</v>
      </c>
      <c r="F1550">
        <v>1</v>
      </c>
      <c r="G1550">
        <v>23070</v>
      </c>
      <c r="H1550">
        <v>13</v>
      </c>
      <c r="I1550">
        <v>8</v>
      </c>
      <c r="J1550">
        <v>1</v>
      </c>
      <c r="K1550">
        <v>7</v>
      </c>
      <c r="L1550">
        <v>0</v>
      </c>
      <c r="M1550">
        <v>7</v>
      </c>
      <c r="N1550">
        <v>0</v>
      </c>
      <c r="O1550">
        <v>7</v>
      </c>
      <c r="P1550" t="s">
        <v>24</v>
      </c>
      <c r="Q1550" t="s">
        <v>33</v>
      </c>
      <c r="R1550" t="s">
        <v>41</v>
      </c>
      <c r="S1550" t="s">
        <v>29</v>
      </c>
      <c r="T1550" t="s">
        <v>34</v>
      </c>
      <c r="U1550" t="s">
        <v>27</v>
      </c>
      <c r="V1550" t="s">
        <v>31</v>
      </c>
      <c r="W1550" t="s">
        <v>30</v>
      </c>
    </row>
    <row r="1551" spans="1:23" x14ac:dyDescent="0.3">
      <c r="A1551">
        <v>29</v>
      </c>
      <c r="B1551">
        <v>8</v>
      </c>
      <c r="C1551">
        <v>3</v>
      </c>
      <c r="D1551">
        <v>1</v>
      </c>
      <c r="E1551">
        <v>1550</v>
      </c>
      <c r="F1551">
        <v>3</v>
      </c>
      <c r="G1551">
        <v>25870</v>
      </c>
      <c r="H1551">
        <v>22</v>
      </c>
      <c r="I1551">
        <v>8</v>
      </c>
      <c r="J1551">
        <v>2</v>
      </c>
      <c r="K1551">
        <v>4</v>
      </c>
      <c r="L1551">
        <v>3</v>
      </c>
      <c r="M1551">
        <v>3</v>
      </c>
      <c r="N1551">
        <v>2</v>
      </c>
      <c r="O1551">
        <v>2</v>
      </c>
      <c r="P1551" t="s">
        <v>24</v>
      </c>
      <c r="Q1551" t="s">
        <v>40</v>
      </c>
      <c r="R1551" t="s">
        <v>41</v>
      </c>
      <c r="S1551" t="s">
        <v>35</v>
      </c>
      <c r="T1551" t="s">
        <v>46</v>
      </c>
      <c r="U1551" t="s">
        <v>37</v>
      </c>
      <c r="V1551" t="s">
        <v>23</v>
      </c>
      <c r="W1551" t="s">
        <v>30</v>
      </c>
    </row>
    <row r="1552" spans="1:23" x14ac:dyDescent="0.3">
      <c r="A1552">
        <v>30</v>
      </c>
      <c r="B1552">
        <v>10</v>
      </c>
      <c r="C1552">
        <v>3</v>
      </c>
      <c r="D1552">
        <v>1</v>
      </c>
      <c r="E1552">
        <v>1551</v>
      </c>
      <c r="F1552">
        <v>2</v>
      </c>
      <c r="G1552">
        <v>55070</v>
      </c>
      <c r="H1552">
        <v>12</v>
      </c>
      <c r="I1552">
        <v>8</v>
      </c>
      <c r="J1552">
        <v>2</v>
      </c>
      <c r="K1552">
        <v>10</v>
      </c>
      <c r="L1552">
        <v>2</v>
      </c>
      <c r="M1552">
        <v>10</v>
      </c>
      <c r="N1552">
        <v>1</v>
      </c>
      <c r="O1552">
        <v>2</v>
      </c>
      <c r="P1552" t="s">
        <v>24</v>
      </c>
      <c r="Q1552" t="s">
        <v>33</v>
      </c>
      <c r="R1552" t="s">
        <v>26</v>
      </c>
      <c r="S1552" t="s">
        <v>44</v>
      </c>
      <c r="T1552" t="s">
        <v>34</v>
      </c>
      <c r="U1552" t="s">
        <v>37</v>
      </c>
      <c r="V1552" t="s">
        <v>23</v>
      </c>
      <c r="W1552" t="s">
        <v>30</v>
      </c>
    </row>
    <row r="1553" spans="1:23" x14ac:dyDescent="0.3">
      <c r="A1553">
        <v>27</v>
      </c>
      <c r="B1553">
        <v>11</v>
      </c>
      <c r="C1553">
        <v>2</v>
      </c>
      <c r="D1553">
        <v>1</v>
      </c>
      <c r="E1553">
        <v>1552</v>
      </c>
      <c r="F1553">
        <v>1</v>
      </c>
      <c r="G1553">
        <v>43930</v>
      </c>
      <c r="H1553">
        <v>18</v>
      </c>
      <c r="I1553">
        <v>8</v>
      </c>
      <c r="J1553">
        <v>1</v>
      </c>
      <c r="K1553">
        <v>8</v>
      </c>
      <c r="L1553">
        <v>2</v>
      </c>
      <c r="M1553">
        <v>8</v>
      </c>
      <c r="N1553">
        <v>0</v>
      </c>
      <c r="O1553">
        <v>7</v>
      </c>
      <c r="P1553" t="s">
        <v>24</v>
      </c>
      <c r="Q1553" t="s">
        <v>33</v>
      </c>
      <c r="R1553" t="s">
        <v>41</v>
      </c>
      <c r="S1553" t="s">
        <v>29</v>
      </c>
      <c r="T1553" t="s">
        <v>47</v>
      </c>
      <c r="U1553" t="s">
        <v>37</v>
      </c>
      <c r="V1553" t="s">
        <v>23</v>
      </c>
      <c r="W1553" t="s">
        <v>30</v>
      </c>
    </row>
    <row r="1554" spans="1:23" x14ac:dyDescent="0.3">
      <c r="A1554">
        <v>37</v>
      </c>
      <c r="B1554">
        <v>1</v>
      </c>
      <c r="C1554">
        <v>4</v>
      </c>
      <c r="D1554">
        <v>1</v>
      </c>
      <c r="E1554">
        <v>1553</v>
      </c>
      <c r="F1554">
        <v>2</v>
      </c>
      <c r="G1554">
        <v>133480</v>
      </c>
      <c r="H1554">
        <v>14</v>
      </c>
      <c r="I1554">
        <v>8</v>
      </c>
      <c r="J1554">
        <v>0</v>
      </c>
      <c r="K1554">
        <v>8</v>
      </c>
      <c r="L1554">
        <v>4</v>
      </c>
      <c r="M1554">
        <v>6</v>
      </c>
      <c r="N1554">
        <v>0</v>
      </c>
      <c r="O1554">
        <v>4</v>
      </c>
      <c r="P1554" t="s">
        <v>24</v>
      </c>
      <c r="Q1554" t="s">
        <v>25</v>
      </c>
      <c r="R1554" t="s">
        <v>26</v>
      </c>
      <c r="S1554" t="s">
        <v>44</v>
      </c>
      <c r="T1554" t="s">
        <v>28</v>
      </c>
      <c r="U1554" t="s">
        <v>37</v>
      </c>
      <c r="V1554" t="s">
        <v>23</v>
      </c>
      <c r="W1554" t="s">
        <v>30</v>
      </c>
    </row>
    <row r="1555" spans="1:23" x14ac:dyDescent="0.3">
      <c r="A1555">
        <v>38</v>
      </c>
      <c r="B1555">
        <v>28</v>
      </c>
      <c r="C1555">
        <v>4</v>
      </c>
      <c r="D1555">
        <v>1</v>
      </c>
      <c r="E1555">
        <v>1554</v>
      </c>
      <c r="F1555">
        <v>1</v>
      </c>
      <c r="G1555">
        <v>65830</v>
      </c>
      <c r="H1555">
        <v>12</v>
      </c>
      <c r="I1555">
        <v>8</v>
      </c>
      <c r="J1555">
        <v>0</v>
      </c>
      <c r="K1555">
        <v>12</v>
      </c>
      <c r="L1555">
        <v>1</v>
      </c>
      <c r="M1555">
        <v>11</v>
      </c>
      <c r="N1555">
        <v>2</v>
      </c>
      <c r="O1555">
        <v>9</v>
      </c>
      <c r="P1555" t="s">
        <v>24</v>
      </c>
      <c r="Q1555" t="s">
        <v>33</v>
      </c>
      <c r="R1555" t="s">
        <v>41</v>
      </c>
      <c r="S1555" t="s">
        <v>44</v>
      </c>
      <c r="T1555" t="s">
        <v>43</v>
      </c>
      <c r="U1555" t="s">
        <v>37</v>
      </c>
      <c r="V1555" t="s">
        <v>23</v>
      </c>
      <c r="W1555" t="s">
        <v>30</v>
      </c>
    </row>
    <row r="1556" spans="1:23" x14ac:dyDescent="0.3">
      <c r="A1556">
        <v>31</v>
      </c>
      <c r="B1556">
        <v>6</v>
      </c>
      <c r="C1556">
        <v>3</v>
      </c>
      <c r="D1556">
        <v>1</v>
      </c>
      <c r="E1556">
        <v>1555</v>
      </c>
      <c r="F1556">
        <v>3</v>
      </c>
      <c r="G1556">
        <v>81030</v>
      </c>
      <c r="H1556">
        <v>15</v>
      </c>
      <c r="I1556">
        <v>8</v>
      </c>
      <c r="J1556">
        <v>1</v>
      </c>
      <c r="K1556">
        <v>11</v>
      </c>
      <c r="L1556">
        <v>5</v>
      </c>
      <c r="M1556">
        <v>11</v>
      </c>
      <c r="N1556">
        <v>4</v>
      </c>
      <c r="O1556">
        <v>10</v>
      </c>
      <c r="P1556" t="s">
        <v>24</v>
      </c>
      <c r="Q1556" t="s">
        <v>33</v>
      </c>
      <c r="R1556" t="s">
        <v>41</v>
      </c>
      <c r="S1556" t="s">
        <v>35</v>
      </c>
      <c r="T1556" t="s">
        <v>47</v>
      </c>
      <c r="U1556" t="s">
        <v>27</v>
      </c>
      <c r="V1556" t="s">
        <v>23</v>
      </c>
      <c r="W1556" t="s">
        <v>30</v>
      </c>
    </row>
    <row r="1557" spans="1:23" x14ac:dyDescent="0.3">
      <c r="A1557">
        <v>29</v>
      </c>
      <c r="B1557">
        <v>3</v>
      </c>
      <c r="C1557">
        <v>4</v>
      </c>
      <c r="D1557">
        <v>1</v>
      </c>
      <c r="E1557">
        <v>1556</v>
      </c>
      <c r="F1557">
        <v>3</v>
      </c>
      <c r="G1557">
        <v>39780</v>
      </c>
      <c r="H1557">
        <v>11</v>
      </c>
      <c r="I1557">
        <v>8</v>
      </c>
      <c r="J1557">
        <v>0</v>
      </c>
      <c r="K1557">
        <v>7</v>
      </c>
      <c r="L1557">
        <v>0</v>
      </c>
      <c r="M1557">
        <v>7</v>
      </c>
      <c r="N1557">
        <v>1</v>
      </c>
      <c r="O1557">
        <v>7</v>
      </c>
      <c r="P1557" t="s">
        <v>24</v>
      </c>
      <c r="Q1557" t="s">
        <v>33</v>
      </c>
      <c r="R1557" t="s">
        <v>26</v>
      </c>
      <c r="S1557" t="s">
        <v>44</v>
      </c>
      <c r="T1557" t="s">
        <v>38</v>
      </c>
      <c r="U1557" t="s">
        <v>37</v>
      </c>
      <c r="V1557" t="s">
        <v>23</v>
      </c>
      <c r="W1557" t="s">
        <v>30</v>
      </c>
    </row>
    <row r="1558" spans="1:23" x14ac:dyDescent="0.3">
      <c r="A1558">
        <v>35</v>
      </c>
      <c r="B1558">
        <v>16</v>
      </c>
      <c r="C1558">
        <v>2</v>
      </c>
      <c r="D1558">
        <v>1</v>
      </c>
      <c r="E1558">
        <v>1557</v>
      </c>
      <c r="F1558">
        <v>3</v>
      </c>
      <c r="G1558">
        <v>25440</v>
      </c>
      <c r="H1558">
        <v>13</v>
      </c>
      <c r="I1558">
        <v>8</v>
      </c>
      <c r="J1558">
        <v>1</v>
      </c>
      <c r="K1558">
        <v>17</v>
      </c>
      <c r="L1558">
        <v>3</v>
      </c>
      <c r="M1558">
        <v>16</v>
      </c>
      <c r="N1558">
        <v>0</v>
      </c>
      <c r="O1558">
        <v>13</v>
      </c>
      <c r="P1558" t="s">
        <v>24</v>
      </c>
      <c r="Q1558" t="s">
        <v>25</v>
      </c>
      <c r="R1558" t="s">
        <v>49</v>
      </c>
      <c r="S1558" t="s">
        <v>35</v>
      </c>
      <c r="T1558" t="s">
        <v>47</v>
      </c>
      <c r="U1558" t="s">
        <v>37</v>
      </c>
      <c r="V1558" t="s">
        <v>23</v>
      </c>
      <c r="W1558" t="s">
        <v>30</v>
      </c>
    </row>
    <row r="1559" spans="1:23" x14ac:dyDescent="0.3">
      <c r="A1559">
        <v>23</v>
      </c>
      <c r="B1559">
        <v>20</v>
      </c>
      <c r="C1559">
        <v>4</v>
      </c>
      <c r="D1559">
        <v>1</v>
      </c>
      <c r="E1559">
        <v>1558</v>
      </c>
      <c r="F1559">
        <v>1</v>
      </c>
      <c r="G1559">
        <v>53990</v>
      </c>
      <c r="H1559">
        <v>23</v>
      </c>
      <c r="I1559">
        <v>8</v>
      </c>
      <c r="J1559">
        <v>0</v>
      </c>
      <c r="K1559">
        <v>4</v>
      </c>
      <c r="L1559">
        <v>2</v>
      </c>
      <c r="M1559">
        <v>4</v>
      </c>
      <c r="N1559">
        <v>0</v>
      </c>
      <c r="O1559">
        <v>2</v>
      </c>
      <c r="P1559" t="s">
        <v>24</v>
      </c>
      <c r="Q1559" t="s">
        <v>33</v>
      </c>
      <c r="R1559" t="s">
        <v>26</v>
      </c>
      <c r="S1559" t="s">
        <v>44</v>
      </c>
      <c r="T1559" t="s">
        <v>45</v>
      </c>
      <c r="U1559" t="s">
        <v>37</v>
      </c>
      <c r="V1559" t="s">
        <v>23</v>
      </c>
      <c r="W1559" t="s">
        <v>30</v>
      </c>
    </row>
    <row r="1560" spans="1:23" x14ac:dyDescent="0.3">
      <c r="A1560">
        <v>41</v>
      </c>
      <c r="B1560">
        <v>9</v>
      </c>
      <c r="C1560">
        <v>2</v>
      </c>
      <c r="D1560">
        <v>1</v>
      </c>
      <c r="E1560">
        <v>1559</v>
      </c>
      <c r="F1560">
        <v>1</v>
      </c>
      <c r="G1560">
        <v>54870</v>
      </c>
      <c r="H1560">
        <v>19</v>
      </c>
      <c r="I1560">
        <v>8</v>
      </c>
      <c r="J1560">
        <v>2</v>
      </c>
      <c r="K1560">
        <v>8</v>
      </c>
      <c r="L1560">
        <v>0</v>
      </c>
      <c r="M1560">
        <v>5</v>
      </c>
      <c r="N1560">
        <v>1</v>
      </c>
      <c r="O1560">
        <v>2</v>
      </c>
      <c r="P1560" t="s">
        <v>24</v>
      </c>
      <c r="Q1560" t="s">
        <v>33</v>
      </c>
      <c r="R1560" t="s">
        <v>26</v>
      </c>
      <c r="S1560" t="s">
        <v>35</v>
      </c>
      <c r="T1560" t="s">
        <v>43</v>
      </c>
      <c r="U1560" t="s">
        <v>27</v>
      </c>
      <c r="V1560" t="s">
        <v>23</v>
      </c>
      <c r="W1560" t="s">
        <v>30</v>
      </c>
    </row>
    <row r="1561" spans="1:23" x14ac:dyDescent="0.3">
      <c r="A1561">
        <v>47</v>
      </c>
      <c r="B1561">
        <v>1</v>
      </c>
      <c r="C1561">
        <v>3</v>
      </c>
      <c r="D1561">
        <v>1</v>
      </c>
      <c r="E1561">
        <v>1560</v>
      </c>
      <c r="F1561">
        <v>2</v>
      </c>
      <c r="G1561">
        <v>68340</v>
      </c>
      <c r="H1561">
        <v>16</v>
      </c>
      <c r="I1561">
        <v>8</v>
      </c>
      <c r="J1561">
        <v>1</v>
      </c>
      <c r="K1561">
        <v>5</v>
      </c>
      <c r="L1561">
        <v>2</v>
      </c>
      <c r="M1561">
        <v>0</v>
      </c>
      <c r="N1561">
        <v>0</v>
      </c>
      <c r="O1561">
        <v>0</v>
      </c>
      <c r="P1561" t="s">
        <v>32</v>
      </c>
      <c r="Q1561" t="s">
        <v>25</v>
      </c>
      <c r="R1561" t="s">
        <v>41</v>
      </c>
      <c r="S1561" t="s">
        <v>35</v>
      </c>
      <c r="T1561" t="s">
        <v>43</v>
      </c>
      <c r="U1561" t="s">
        <v>27</v>
      </c>
      <c r="V1561" t="s">
        <v>23</v>
      </c>
      <c r="W1561" t="s">
        <v>30</v>
      </c>
    </row>
    <row r="1562" spans="1:23" x14ac:dyDescent="0.3">
      <c r="A1562">
        <v>42</v>
      </c>
      <c r="B1562">
        <v>3</v>
      </c>
      <c r="C1562">
        <v>4</v>
      </c>
      <c r="D1562">
        <v>1</v>
      </c>
      <c r="E1562">
        <v>1561</v>
      </c>
      <c r="F1562">
        <v>1</v>
      </c>
      <c r="G1562">
        <v>10910</v>
      </c>
      <c r="H1562">
        <v>22</v>
      </c>
      <c r="I1562">
        <v>8</v>
      </c>
      <c r="J1562">
        <v>0</v>
      </c>
      <c r="K1562">
        <v>16</v>
      </c>
      <c r="L1562">
        <v>0</v>
      </c>
      <c r="M1562">
        <v>1</v>
      </c>
      <c r="N1562">
        <v>0</v>
      </c>
      <c r="O1562">
        <v>0</v>
      </c>
      <c r="P1562" t="s">
        <v>24</v>
      </c>
      <c r="Q1562" t="s">
        <v>33</v>
      </c>
      <c r="R1562" t="s">
        <v>26</v>
      </c>
      <c r="S1562" t="s">
        <v>35</v>
      </c>
      <c r="T1562" t="s">
        <v>47</v>
      </c>
      <c r="U1562" t="s">
        <v>37</v>
      </c>
      <c r="V1562" t="s">
        <v>23</v>
      </c>
      <c r="W1562" t="s">
        <v>30</v>
      </c>
    </row>
    <row r="1563" spans="1:23" x14ac:dyDescent="0.3">
      <c r="A1563">
        <v>29</v>
      </c>
      <c r="B1563">
        <v>22</v>
      </c>
      <c r="C1563">
        <v>4</v>
      </c>
      <c r="D1563">
        <v>1</v>
      </c>
      <c r="E1563">
        <v>1562</v>
      </c>
      <c r="F1563">
        <v>2</v>
      </c>
      <c r="G1563">
        <v>57360</v>
      </c>
      <c r="H1563">
        <v>22</v>
      </c>
      <c r="I1563">
        <v>8</v>
      </c>
      <c r="J1563">
        <v>0</v>
      </c>
      <c r="K1563">
        <v>4</v>
      </c>
      <c r="L1563">
        <v>1</v>
      </c>
      <c r="M1563">
        <v>4</v>
      </c>
      <c r="N1563">
        <v>0</v>
      </c>
      <c r="O1563">
        <v>2</v>
      </c>
      <c r="P1563" t="s">
        <v>39</v>
      </c>
      <c r="Q1563" t="s">
        <v>25</v>
      </c>
      <c r="R1563" t="s">
        <v>48</v>
      </c>
      <c r="S1563" t="s">
        <v>29</v>
      </c>
      <c r="T1563" t="s">
        <v>40</v>
      </c>
      <c r="U1563" t="s">
        <v>37</v>
      </c>
      <c r="V1563" t="s">
        <v>23</v>
      </c>
      <c r="W1563" t="s">
        <v>30</v>
      </c>
    </row>
    <row r="1564" spans="1:23" x14ac:dyDescent="0.3">
      <c r="A1564">
        <v>42</v>
      </c>
      <c r="B1564">
        <v>7</v>
      </c>
      <c r="C1564">
        <v>4</v>
      </c>
      <c r="D1564">
        <v>1</v>
      </c>
      <c r="E1564">
        <v>1563</v>
      </c>
      <c r="F1564">
        <v>3</v>
      </c>
      <c r="G1564">
        <v>22260</v>
      </c>
      <c r="H1564">
        <v>12</v>
      </c>
      <c r="I1564">
        <v>8</v>
      </c>
      <c r="J1564">
        <v>1</v>
      </c>
      <c r="K1564">
        <v>4</v>
      </c>
      <c r="L1564">
        <v>3</v>
      </c>
      <c r="M1564">
        <v>3</v>
      </c>
      <c r="N1564">
        <v>1</v>
      </c>
      <c r="O1564">
        <v>0</v>
      </c>
      <c r="P1564" t="s">
        <v>24</v>
      </c>
      <c r="Q1564" t="s">
        <v>25</v>
      </c>
      <c r="R1564" t="s">
        <v>41</v>
      </c>
      <c r="S1564" t="s">
        <v>44</v>
      </c>
      <c r="T1564" t="s">
        <v>34</v>
      </c>
      <c r="U1564" t="s">
        <v>37</v>
      </c>
      <c r="V1564" t="s">
        <v>23</v>
      </c>
      <c r="W1564" t="s">
        <v>30</v>
      </c>
    </row>
    <row r="1565" spans="1:23" x14ac:dyDescent="0.3">
      <c r="A1565">
        <v>32</v>
      </c>
      <c r="B1565">
        <v>2</v>
      </c>
      <c r="C1565">
        <v>3</v>
      </c>
      <c r="D1565">
        <v>1</v>
      </c>
      <c r="E1565">
        <v>1564</v>
      </c>
      <c r="F1565">
        <v>2</v>
      </c>
      <c r="G1565">
        <v>57470</v>
      </c>
      <c r="H1565">
        <v>13</v>
      </c>
      <c r="I1565">
        <v>8</v>
      </c>
      <c r="J1565">
        <v>0</v>
      </c>
      <c r="K1565">
        <v>8</v>
      </c>
      <c r="L1565">
        <v>0</v>
      </c>
      <c r="M1565">
        <v>8</v>
      </c>
      <c r="N1565">
        <v>0</v>
      </c>
      <c r="O1565">
        <v>7</v>
      </c>
      <c r="P1565" t="s">
        <v>24</v>
      </c>
      <c r="Q1565" t="s">
        <v>33</v>
      </c>
      <c r="R1565" t="s">
        <v>41</v>
      </c>
      <c r="S1565" t="s">
        <v>29</v>
      </c>
      <c r="T1565" t="s">
        <v>34</v>
      </c>
      <c r="U1565" t="s">
        <v>37</v>
      </c>
      <c r="V1565" t="s">
        <v>23</v>
      </c>
      <c r="W1565" t="s">
        <v>30</v>
      </c>
    </row>
    <row r="1566" spans="1:23" x14ac:dyDescent="0.3">
      <c r="A1566">
        <v>48</v>
      </c>
      <c r="B1566">
        <v>13</v>
      </c>
      <c r="C1566">
        <v>4</v>
      </c>
      <c r="D1566">
        <v>1</v>
      </c>
      <c r="E1566">
        <v>1565</v>
      </c>
      <c r="F1566">
        <v>4</v>
      </c>
      <c r="G1566">
        <v>98540</v>
      </c>
      <c r="H1566">
        <v>16</v>
      </c>
      <c r="I1566">
        <v>8</v>
      </c>
      <c r="J1566">
        <v>1</v>
      </c>
      <c r="K1566">
        <v>15</v>
      </c>
      <c r="L1566">
        <v>2</v>
      </c>
      <c r="M1566">
        <v>0</v>
      </c>
      <c r="N1566">
        <v>0</v>
      </c>
      <c r="O1566">
        <v>0</v>
      </c>
      <c r="P1566" t="s">
        <v>24</v>
      </c>
      <c r="Q1566" t="s">
        <v>25</v>
      </c>
      <c r="R1566" t="s">
        <v>41</v>
      </c>
      <c r="S1566" t="s">
        <v>29</v>
      </c>
      <c r="T1566" t="s">
        <v>38</v>
      </c>
      <c r="U1566" t="s">
        <v>37</v>
      </c>
      <c r="V1566" t="s">
        <v>23</v>
      </c>
      <c r="W1566" t="s">
        <v>30</v>
      </c>
    </row>
    <row r="1567" spans="1:23" x14ac:dyDescent="0.3">
      <c r="A1567">
        <v>37</v>
      </c>
      <c r="B1567">
        <v>8</v>
      </c>
      <c r="C1567">
        <v>5</v>
      </c>
      <c r="D1567">
        <v>1</v>
      </c>
      <c r="E1567">
        <v>1566</v>
      </c>
      <c r="F1567">
        <v>2</v>
      </c>
      <c r="G1567">
        <v>54670</v>
      </c>
      <c r="H1567">
        <v>12</v>
      </c>
      <c r="I1567">
        <v>8</v>
      </c>
      <c r="J1567">
        <v>0</v>
      </c>
      <c r="K1567">
        <v>13</v>
      </c>
      <c r="L1567">
        <v>2</v>
      </c>
      <c r="M1567">
        <v>7</v>
      </c>
      <c r="N1567">
        <v>6</v>
      </c>
      <c r="O1567">
        <v>7</v>
      </c>
      <c r="P1567" t="s">
        <v>24</v>
      </c>
      <c r="Q1567" t="s">
        <v>33</v>
      </c>
      <c r="R1567" t="s">
        <v>49</v>
      </c>
      <c r="S1567" t="s">
        <v>44</v>
      </c>
      <c r="T1567" t="s">
        <v>45</v>
      </c>
      <c r="U1567" t="s">
        <v>37</v>
      </c>
      <c r="V1567" t="s">
        <v>23</v>
      </c>
      <c r="W1567" t="s">
        <v>30</v>
      </c>
    </row>
    <row r="1568" spans="1:23" x14ac:dyDescent="0.3">
      <c r="A1568">
        <v>30</v>
      </c>
      <c r="B1568">
        <v>25</v>
      </c>
      <c r="C1568">
        <v>4</v>
      </c>
      <c r="D1568">
        <v>1</v>
      </c>
      <c r="E1568">
        <v>1567</v>
      </c>
      <c r="F1568">
        <v>1</v>
      </c>
      <c r="G1568">
        <v>53800</v>
      </c>
      <c r="H1568">
        <v>21</v>
      </c>
      <c r="I1568">
        <v>8</v>
      </c>
      <c r="J1568">
        <v>1</v>
      </c>
      <c r="K1568">
        <v>4</v>
      </c>
      <c r="L1568">
        <v>0</v>
      </c>
      <c r="M1568">
        <v>2</v>
      </c>
      <c r="N1568">
        <v>2</v>
      </c>
      <c r="O1568">
        <v>2</v>
      </c>
      <c r="P1568" t="s">
        <v>39</v>
      </c>
      <c r="Q1568" t="s">
        <v>25</v>
      </c>
      <c r="R1568" t="s">
        <v>36</v>
      </c>
      <c r="S1568" t="s">
        <v>29</v>
      </c>
      <c r="T1568" t="s">
        <v>28</v>
      </c>
      <c r="U1568" t="s">
        <v>37</v>
      </c>
      <c r="V1568" t="s">
        <v>23</v>
      </c>
      <c r="W1568" t="s">
        <v>30</v>
      </c>
    </row>
    <row r="1569" spans="1:23" x14ac:dyDescent="0.3">
      <c r="A1569">
        <v>26</v>
      </c>
      <c r="B1569">
        <v>28</v>
      </c>
      <c r="C1569">
        <v>3</v>
      </c>
      <c r="D1569">
        <v>1</v>
      </c>
      <c r="E1569">
        <v>1568</v>
      </c>
      <c r="F1569">
        <v>5</v>
      </c>
      <c r="G1569">
        <v>51510</v>
      </c>
      <c r="H1569">
        <v>15</v>
      </c>
      <c r="I1569">
        <v>8</v>
      </c>
      <c r="J1569">
        <v>3</v>
      </c>
      <c r="K1569">
        <v>8</v>
      </c>
      <c r="L1569">
        <v>3</v>
      </c>
      <c r="M1569">
        <v>8</v>
      </c>
      <c r="N1569">
        <v>7</v>
      </c>
      <c r="O1569">
        <v>7</v>
      </c>
      <c r="P1569" t="s">
        <v>24</v>
      </c>
      <c r="Q1569" t="s">
        <v>25</v>
      </c>
      <c r="R1569" t="s">
        <v>41</v>
      </c>
      <c r="S1569" t="s">
        <v>29</v>
      </c>
      <c r="T1569" t="s">
        <v>43</v>
      </c>
      <c r="U1569" t="s">
        <v>27</v>
      </c>
      <c r="V1569" t="s">
        <v>23</v>
      </c>
      <c r="W1569" t="s">
        <v>30</v>
      </c>
    </row>
    <row r="1570" spans="1:23" x14ac:dyDescent="0.3">
      <c r="A1570">
        <v>42</v>
      </c>
      <c r="B1570">
        <v>2</v>
      </c>
      <c r="C1570">
        <v>2</v>
      </c>
      <c r="D1570">
        <v>1</v>
      </c>
      <c r="E1570">
        <v>1569</v>
      </c>
      <c r="F1570">
        <v>1</v>
      </c>
      <c r="G1570">
        <v>21330</v>
      </c>
      <c r="H1570">
        <v>13</v>
      </c>
      <c r="I1570">
        <v>8</v>
      </c>
      <c r="J1570">
        <v>2</v>
      </c>
      <c r="K1570">
        <v>14</v>
      </c>
      <c r="L1570">
        <v>2</v>
      </c>
      <c r="M1570">
        <v>1</v>
      </c>
      <c r="N1570">
        <v>0</v>
      </c>
      <c r="O1570">
        <v>0</v>
      </c>
      <c r="P1570" t="s">
        <v>24</v>
      </c>
      <c r="Q1570" t="s">
        <v>25</v>
      </c>
      <c r="R1570" t="s">
        <v>41</v>
      </c>
      <c r="S1570" t="s">
        <v>35</v>
      </c>
      <c r="T1570" t="s">
        <v>43</v>
      </c>
      <c r="U1570" t="s">
        <v>27</v>
      </c>
      <c r="V1570" t="s">
        <v>23</v>
      </c>
      <c r="W1570" t="s">
        <v>30</v>
      </c>
    </row>
    <row r="1571" spans="1:23" x14ac:dyDescent="0.3">
      <c r="A1571">
        <v>21</v>
      </c>
      <c r="B1571">
        <v>9</v>
      </c>
      <c r="C1571">
        <v>3</v>
      </c>
      <c r="D1571">
        <v>1</v>
      </c>
      <c r="E1571">
        <v>1570</v>
      </c>
      <c r="F1571">
        <v>4</v>
      </c>
      <c r="G1571">
        <v>178750</v>
      </c>
      <c r="H1571">
        <v>12</v>
      </c>
      <c r="I1571">
        <v>8</v>
      </c>
      <c r="J1571">
        <v>0</v>
      </c>
      <c r="K1571">
        <v>3</v>
      </c>
      <c r="L1571">
        <v>5</v>
      </c>
      <c r="M1571">
        <v>3</v>
      </c>
      <c r="N1571">
        <v>1</v>
      </c>
      <c r="O1571">
        <v>2</v>
      </c>
      <c r="P1571" t="s">
        <v>32</v>
      </c>
      <c r="Q1571" t="s">
        <v>33</v>
      </c>
      <c r="R1571" t="s">
        <v>41</v>
      </c>
      <c r="S1571" t="s">
        <v>35</v>
      </c>
      <c r="T1571" t="s">
        <v>45</v>
      </c>
      <c r="U1571" t="s">
        <v>27</v>
      </c>
      <c r="V1571" t="s">
        <v>31</v>
      </c>
      <c r="W1571" t="s">
        <v>30</v>
      </c>
    </row>
    <row r="1572" spans="1:23" x14ac:dyDescent="0.3">
      <c r="A1572">
        <v>36</v>
      </c>
      <c r="B1572">
        <v>28</v>
      </c>
      <c r="C1572">
        <v>3</v>
      </c>
      <c r="D1572">
        <v>1</v>
      </c>
      <c r="E1572">
        <v>1571</v>
      </c>
      <c r="F1572">
        <v>2</v>
      </c>
      <c r="G1572">
        <v>24320</v>
      </c>
      <c r="H1572">
        <v>22</v>
      </c>
      <c r="I1572">
        <v>8</v>
      </c>
      <c r="J1572">
        <v>0</v>
      </c>
      <c r="K1572">
        <v>7</v>
      </c>
      <c r="L1572">
        <v>4</v>
      </c>
      <c r="M1572">
        <v>1</v>
      </c>
      <c r="N1572">
        <v>0</v>
      </c>
      <c r="O1572">
        <v>0</v>
      </c>
      <c r="P1572" t="s">
        <v>39</v>
      </c>
      <c r="Q1572" t="s">
        <v>40</v>
      </c>
      <c r="R1572" t="s">
        <v>40</v>
      </c>
      <c r="S1572" t="s">
        <v>35</v>
      </c>
      <c r="T1572" t="s">
        <v>43</v>
      </c>
      <c r="U1572" t="s">
        <v>37</v>
      </c>
      <c r="V1572" t="s">
        <v>23</v>
      </c>
      <c r="W1572" t="s">
        <v>30</v>
      </c>
    </row>
    <row r="1573" spans="1:23" x14ac:dyDescent="0.3">
      <c r="A1573">
        <v>36</v>
      </c>
      <c r="B1573">
        <v>6</v>
      </c>
      <c r="C1573">
        <v>3</v>
      </c>
      <c r="D1573">
        <v>1</v>
      </c>
      <c r="E1573">
        <v>1572</v>
      </c>
      <c r="F1573">
        <v>2</v>
      </c>
      <c r="G1573">
        <v>47710</v>
      </c>
      <c r="H1573">
        <v>13</v>
      </c>
      <c r="I1573">
        <v>8</v>
      </c>
      <c r="J1573">
        <v>1</v>
      </c>
      <c r="K1573">
        <v>16</v>
      </c>
      <c r="L1573">
        <v>2</v>
      </c>
      <c r="M1573">
        <v>13</v>
      </c>
      <c r="N1573">
        <v>1</v>
      </c>
      <c r="O1573">
        <v>12</v>
      </c>
      <c r="P1573" t="s">
        <v>32</v>
      </c>
      <c r="Q1573" t="s">
        <v>33</v>
      </c>
      <c r="R1573" t="s">
        <v>26</v>
      </c>
      <c r="S1573" t="s">
        <v>29</v>
      </c>
      <c r="T1573" t="s">
        <v>34</v>
      </c>
      <c r="U1573" t="s">
        <v>27</v>
      </c>
      <c r="V1573" t="s">
        <v>23</v>
      </c>
      <c r="W1573" t="s">
        <v>30</v>
      </c>
    </row>
    <row r="1574" spans="1:23" x14ac:dyDescent="0.3">
      <c r="A1574">
        <v>57</v>
      </c>
      <c r="B1574">
        <v>21</v>
      </c>
      <c r="C1574">
        <v>4</v>
      </c>
      <c r="D1574">
        <v>1</v>
      </c>
      <c r="E1574">
        <v>1573</v>
      </c>
      <c r="F1574">
        <v>5</v>
      </c>
      <c r="G1574">
        <v>191610</v>
      </c>
      <c r="H1574">
        <v>18</v>
      </c>
      <c r="I1574">
        <v>8</v>
      </c>
      <c r="J1574">
        <v>0</v>
      </c>
      <c r="K1574">
        <v>15</v>
      </c>
      <c r="L1574">
        <v>2</v>
      </c>
      <c r="M1574">
        <v>3</v>
      </c>
      <c r="N1574">
        <v>1</v>
      </c>
      <c r="O1574">
        <v>2</v>
      </c>
      <c r="P1574" t="s">
        <v>24</v>
      </c>
      <c r="Q1574" t="s">
        <v>33</v>
      </c>
      <c r="R1574" t="s">
        <v>26</v>
      </c>
      <c r="S1574" t="s">
        <v>29</v>
      </c>
      <c r="T1574" t="s">
        <v>34</v>
      </c>
      <c r="U1574" t="s">
        <v>37</v>
      </c>
      <c r="V1574" t="s">
        <v>23</v>
      </c>
      <c r="W1574" t="s">
        <v>30</v>
      </c>
    </row>
    <row r="1575" spans="1:23" x14ac:dyDescent="0.3">
      <c r="A1575">
        <v>40</v>
      </c>
      <c r="B1575">
        <v>8</v>
      </c>
      <c r="C1575">
        <v>3</v>
      </c>
      <c r="D1575">
        <v>1</v>
      </c>
      <c r="E1575">
        <v>1574</v>
      </c>
      <c r="F1575">
        <v>2</v>
      </c>
      <c r="G1575">
        <v>50870</v>
      </c>
      <c r="H1575">
        <v>14</v>
      </c>
      <c r="I1575">
        <v>8</v>
      </c>
      <c r="J1575">
        <v>1</v>
      </c>
      <c r="K1575">
        <v>10</v>
      </c>
      <c r="L1575">
        <v>3</v>
      </c>
      <c r="M1575">
        <v>7</v>
      </c>
      <c r="N1575">
        <v>1</v>
      </c>
      <c r="O1575">
        <v>7</v>
      </c>
      <c r="P1575" t="s">
        <v>24</v>
      </c>
      <c r="Q1575" t="s">
        <v>33</v>
      </c>
      <c r="R1575" t="s">
        <v>36</v>
      </c>
      <c r="S1575" t="s">
        <v>29</v>
      </c>
      <c r="T1575" t="s">
        <v>38</v>
      </c>
      <c r="U1575" t="s">
        <v>37</v>
      </c>
      <c r="V1575" t="s">
        <v>23</v>
      </c>
      <c r="W1575" t="s">
        <v>30</v>
      </c>
    </row>
    <row r="1576" spans="1:23" x14ac:dyDescent="0.3">
      <c r="A1576">
        <v>21</v>
      </c>
      <c r="B1576">
        <v>1</v>
      </c>
      <c r="C1576">
        <v>5</v>
      </c>
      <c r="D1576">
        <v>1</v>
      </c>
      <c r="E1576">
        <v>1575</v>
      </c>
      <c r="F1576">
        <v>2</v>
      </c>
      <c r="G1576">
        <v>28630</v>
      </c>
      <c r="H1576">
        <v>14</v>
      </c>
      <c r="I1576">
        <v>8</v>
      </c>
      <c r="J1576">
        <v>0</v>
      </c>
      <c r="K1576">
        <v>3</v>
      </c>
      <c r="L1576">
        <v>2</v>
      </c>
      <c r="M1576">
        <v>3</v>
      </c>
      <c r="N1576">
        <v>2</v>
      </c>
      <c r="O1576">
        <v>2</v>
      </c>
      <c r="P1576" t="s">
        <v>39</v>
      </c>
      <c r="Q1576" t="s">
        <v>33</v>
      </c>
      <c r="R1576" t="s">
        <v>26</v>
      </c>
      <c r="S1576" t="s">
        <v>35</v>
      </c>
      <c r="T1576" t="s">
        <v>47</v>
      </c>
      <c r="U1576" t="s">
        <v>27</v>
      </c>
      <c r="V1576" t="s">
        <v>23</v>
      </c>
      <c r="W1576" t="s">
        <v>30</v>
      </c>
    </row>
    <row r="1577" spans="1:23" x14ac:dyDescent="0.3">
      <c r="A1577">
        <v>33</v>
      </c>
      <c r="B1577">
        <v>28</v>
      </c>
      <c r="C1577">
        <v>2</v>
      </c>
      <c r="D1577">
        <v>1</v>
      </c>
      <c r="E1577">
        <v>1576</v>
      </c>
      <c r="F1577">
        <v>5</v>
      </c>
      <c r="G1577">
        <v>55610</v>
      </c>
      <c r="H1577">
        <v>21</v>
      </c>
      <c r="I1577">
        <v>8</v>
      </c>
      <c r="J1577">
        <v>1</v>
      </c>
      <c r="K1577">
        <v>1</v>
      </c>
      <c r="L1577">
        <v>3</v>
      </c>
      <c r="M1577">
        <v>1</v>
      </c>
      <c r="N1577">
        <v>0</v>
      </c>
      <c r="O1577">
        <v>0</v>
      </c>
      <c r="P1577" t="s">
        <v>24</v>
      </c>
      <c r="Q1577" t="s">
        <v>40</v>
      </c>
      <c r="R1577" t="s">
        <v>40</v>
      </c>
      <c r="S1577" t="s">
        <v>35</v>
      </c>
      <c r="T1577" t="s">
        <v>47</v>
      </c>
      <c r="U1577" t="s">
        <v>27</v>
      </c>
      <c r="V1577" t="s">
        <v>31</v>
      </c>
      <c r="W1577" t="s">
        <v>30</v>
      </c>
    </row>
    <row r="1578" spans="1:23" x14ac:dyDescent="0.3">
      <c r="A1578">
        <v>37</v>
      </c>
      <c r="B1578">
        <v>5</v>
      </c>
      <c r="C1578">
        <v>3</v>
      </c>
      <c r="D1578">
        <v>1</v>
      </c>
      <c r="E1578">
        <v>1577</v>
      </c>
      <c r="F1578">
        <v>4</v>
      </c>
      <c r="G1578">
        <v>21440</v>
      </c>
      <c r="H1578">
        <v>19</v>
      </c>
      <c r="I1578">
        <v>8</v>
      </c>
      <c r="J1578">
        <v>0</v>
      </c>
      <c r="K1578">
        <v>17</v>
      </c>
      <c r="L1578">
        <v>3</v>
      </c>
      <c r="M1578">
        <v>5</v>
      </c>
      <c r="N1578">
        <v>0</v>
      </c>
      <c r="O1578">
        <v>3</v>
      </c>
      <c r="P1578" t="s">
        <v>24</v>
      </c>
      <c r="Q1578" t="s">
        <v>33</v>
      </c>
      <c r="R1578" t="s">
        <v>26</v>
      </c>
      <c r="S1578" t="s">
        <v>29</v>
      </c>
      <c r="T1578" t="s">
        <v>34</v>
      </c>
      <c r="U1578" t="s">
        <v>37</v>
      </c>
      <c r="V1578" t="s">
        <v>23</v>
      </c>
      <c r="W1578" t="s">
        <v>30</v>
      </c>
    </row>
    <row r="1579" spans="1:23" x14ac:dyDescent="0.3">
      <c r="A1579">
        <v>46</v>
      </c>
      <c r="B1579">
        <v>2</v>
      </c>
      <c r="C1579">
        <v>4</v>
      </c>
      <c r="D1579">
        <v>1</v>
      </c>
      <c r="E1579">
        <v>1578</v>
      </c>
      <c r="F1579">
        <v>2</v>
      </c>
      <c r="G1579">
        <v>30650</v>
      </c>
      <c r="H1579">
        <v>11</v>
      </c>
      <c r="I1579">
        <v>8</v>
      </c>
      <c r="J1579">
        <v>0</v>
      </c>
      <c r="K1579">
        <v>7</v>
      </c>
      <c r="L1579">
        <v>3</v>
      </c>
      <c r="M1579">
        <v>1</v>
      </c>
      <c r="N1579">
        <v>0</v>
      </c>
      <c r="O1579">
        <v>0</v>
      </c>
      <c r="P1579" t="s">
        <v>39</v>
      </c>
      <c r="Q1579" t="s">
        <v>25</v>
      </c>
      <c r="R1579" t="s">
        <v>48</v>
      </c>
      <c r="S1579" t="s">
        <v>29</v>
      </c>
      <c r="T1579" t="s">
        <v>43</v>
      </c>
      <c r="U1579" t="s">
        <v>27</v>
      </c>
      <c r="V1579" t="s">
        <v>23</v>
      </c>
      <c r="W1579" t="s">
        <v>30</v>
      </c>
    </row>
    <row r="1580" spans="1:23" x14ac:dyDescent="0.3">
      <c r="A1580">
        <v>41</v>
      </c>
      <c r="B1580">
        <v>16</v>
      </c>
      <c r="C1580">
        <v>1</v>
      </c>
      <c r="D1580">
        <v>1</v>
      </c>
      <c r="E1580">
        <v>1579</v>
      </c>
      <c r="F1580">
        <v>1</v>
      </c>
      <c r="G1580">
        <v>28100</v>
      </c>
      <c r="H1580">
        <v>11</v>
      </c>
      <c r="I1580">
        <v>8</v>
      </c>
      <c r="J1580">
        <v>0</v>
      </c>
      <c r="K1580">
        <v>8</v>
      </c>
      <c r="L1580">
        <v>3</v>
      </c>
      <c r="M1580">
        <v>8</v>
      </c>
      <c r="N1580">
        <v>7</v>
      </c>
      <c r="O1580">
        <v>7</v>
      </c>
      <c r="P1580" t="s">
        <v>32</v>
      </c>
      <c r="Q1580" t="s">
        <v>33</v>
      </c>
      <c r="R1580" t="s">
        <v>41</v>
      </c>
      <c r="S1580" t="s">
        <v>35</v>
      </c>
      <c r="T1580" t="s">
        <v>34</v>
      </c>
      <c r="U1580" t="s">
        <v>27</v>
      </c>
      <c r="V1580" t="s">
        <v>31</v>
      </c>
      <c r="W1580" t="s">
        <v>30</v>
      </c>
    </row>
    <row r="1581" spans="1:23" x14ac:dyDescent="0.3">
      <c r="A1581">
        <v>50</v>
      </c>
      <c r="B1581">
        <v>9</v>
      </c>
      <c r="C1581">
        <v>3</v>
      </c>
      <c r="D1581">
        <v>1</v>
      </c>
      <c r="E1581">
        <v>1580</v>
      </c>
      <c r="F1581">
        <v>3</v>
      </c>
      <c r="G1581">
        <v>98880</v>
      </c>
      <c r="H1581">
        <v>15</v>
      </c>
      <c r="I1581">
        <v>8</v>
      </c>
      <c r="J1581">
        <v>0</v>
      </c>
      <c r="K1581">
        <v>20</v>
      </c>
      <c r="L1581">
        <v>2</v>
      </c>
      <c r="M1581">
        <v>4</v>
      </c>
      <c r="N1581">
        <v>1</v>
      </c>
      <c r="O1581">
        <v>3</v>
      </c>
      <c r="P1581" t="s">
        <v>24</v>
      </c>
      <c r="Q1581" t="s">
        <v>33</v>
      </c>
      <c r="R1581" t="s">
        <v>41</v>
      </c>
      <c r="S1581" t="s">
        <v>35</v>
      </c>
      <c r="T1581" t="s">
        <v>43</v>
      </c>
      <c r="U1581" t="s">
        <v>27</v>
      </c>
      <c r="V1581" t="s">
        <v>23</v>
      </c>
      <c r="W1581" t="s">
        <v>30</v>
      </c>
    </row>
    <row r="1582" spans="1:23" x14ac:dyDescent="0.3">
      <c r="A1582">
        <v>40</v>
      </c>
      <c r="B1582">
        <v>8</v>
      </c>
      <c r="C1582">
        <v>3</v>
      </c>
      <c r="D1582">
        <v>1</v>
      </c>
      <c r="E1582">
        <v>1581</v>
      </c>
      <c r="F1582">
        <v>1</v>
      </c>
      <c r="G1582">
        <v>86280</v>
      </c>
      <c r="H1582">
        <v>20</v>
      </c>
      <c r="I1582">
        <v>8</v>
      </c>
      <c r="J1582">
        <v>0</v>
      </c>
      <c r="K1582">
        <v>8</v>
      </c>
      <c r="L1582">
        <v>2</v>
      </c>
      <c r="M1582">
        <v>6</v>
      </c>
      <c r="N1582">
        <v>1</v>
      </c>
      <c r="O1582">
        <v>0</v>
      </c>
      <c r="P1582" t="s">
        <v>24</v>
      </c>
      <c r="Q1582" t="s">
        <v>33</v>
      </c>
      <c r="R1582" t="s">
        <v>41</v>
      </c>
      <c r="S1582" t="s">
        <v>29</v>
      </c>
      <c r="T1582" t="s">
        <v>28</v>
      </c>
      <c r="U1582" t="s">
        <v>27</v>
      </c>
      <c r="V1582" t="s">
        <v>31</v>
      </c>
      <c r="W1582" t="s">
        <v>30</v>
      </c>
    </row>
    <row r="1583" spans="1:23" x14ac:dyDescent="0.3">
      <c r="A1583">
        <v>31</v>
      </c>
      <c r="B1583">
        <v>1</v>
      </c>
      <c r="C1583">
        <v>3</v>
      </c>
      <c r="D1583">
        <v>1</v>
      </c>
      <c r="E1583">
        <v>1582</v>
      </c>
      <c r="F1583">
        <v>4</v>
      </c>
      <c r="G1583">
        <v>28670</v>
      </c>
      <c r="H1583">
        <v>24</v>
      </c>
      <c r="I1583">
        <v>8</v>
      </c>
      <c r="J1583">
        <v>0</v>
      </c>
      <c r="K1583">
        <v>3</v>
      </c>
      <c r="L1583">
        <v>5</v>
      </c>
      <c r="M1583">
        <v>2</v>
      </c>
      <c r="N1583">
        <v>2</v>
      </c>
      <c r="O1583">
        <v>2</v>
      </c>
      <c r="P1583" t="s">
        <v>24</v>
      </c>
      <c r="Q1583" t="s">
        <v>33</v>
      </c>
      <c r="R1583" t="s">
        <v>26</v>
      </c>
      <c r="S1583" t="s">
        <v>35</v>
      </c>
      <c r="T1583" t="s">
        <v>40</v>
      </c>
      <c r="U1583" t="s">
        <v>37</v>
      </c>
      <c r="V1583" t="s">
        <v>23</v>
      </c>
      <c r="W1583" t="s">
        <v>30</v>
      </c>
    </row>
    <row r="1584" spans="1:23" x14ac:dyDescent="0.3">
      <c r="A1584">
        <v>21</v>
      </c>
      <c r="B1584">
        <v>10</v>
      </c>
      <c r="C1584">
        <v>2</v>
      </c>
      <c r="D1584">
        <v>1</v>
      </c>
      <c r="E1584">
        <v>1583</v>
      </c>
      <c r="F1584">
        <v>1</v>
      </c>
      <c r="G1584">
        <v>53730</v>
      </c>
      <c r="H1584">
        <v>12</v>
      </c>
      <c r="I1584">
        <v>8</v>
      </c>
      <c r="J1584">
        <v>1</v>
      </c>
      <c r="K1584">
        <v>1</v>
      </c>
      <c r="L1584">
        <v>2</v>
      </c>
      <c r="M1584">
        <v>1</v>
      </c>
      <c r="N1584">
        <v>0</v>
      </c>
      <c r="O1584">
        <v>0</v>
      </c>
      <c r="P1584" t="s">
        <v>24</v>
      </c>
      <c r="Q1584" t="s">
        <v>40</v>
      </c>
      <c r="R1584" t="s">
        <v>40</v>
      </c>
      <c r="S1584" t="s">
        <v>35</v>
      </c>
      <c r="T1584" t="s">
        <v>43</v>
      </c>
      <c r="U1584" t="s">
        <v>37</v>
      </c>
      <c r="V1584" t="s">
        <v>31</v>
      </c>
      <c r="W1584" t="s">
        <v>30</v>
      </c>
    </row>
    <row r="1585" spans="1:23" x14ac:dyDescent="0.3">
      <c r="A1585">
        <v>29</v>
      </c>
      <c r="B1585">
        <v>1</v>
      </c>
      <c r="C1585">
        <v>3</v>
      </c>
      <c r="D1585">
        <v>1</v>
      </c>
      <c r="E1585">
        <v>1584</v>
      </c>
      <c r="F1585">
        <v>2</v>
      </c>
      <c r="G1585">
        <v>66670</v>
      </c>
      <c r="H1585">
        <v>12</v>
      </c>
      <c r="I1585">
        <v>8</v>
      </c>
      <c r="J1585">
        <v>1</v>
      </c>
      <c r="K1585">
        <v>6</v>
      </c>
      <c r="L1585">
        <v>6</v>
      </c>
      <c r="M1585">
        <v>3</v>
      </c>
      <c r="N1585">
        <v>1</v>
      </c>
      <c r="O1585">
        <v>2</v>
      </c>
      <c r="P1585" t="s">
        <v>24</v>
      </c>
      <c r="Q1585" t="s">
        <v>33</v>
      </c>
      <c r="R1585" t="s">
        <v>26</v>
      </c>
      <c r="S1585" t="s">
        <v>35</v>
      </c>
      <c r="T1585" t="s">
        <v>42</v>
      </c>
      <c r="U1585" t="s">
        <v>27</v>
      </c>
      <c r="V1585" t="s">
        <v>23</v>
      </c>
      <c r="W1585" t="s">
        <v>30</v>
      </c>
    </row>
    <row r="1586" spans="1:23" x14ac:dyDescent="0.3">
      <c r="A1586">
        <v>35</v>
      </c>
      <c r="B1586">
        <v>29</v>
      </c>
      <c r="C1586">
        <v>3</v>
      </c>
      <c r="D1586">
        <v>1</v>
      </c>
      <c r="E1586">
        <v>1585</v>
      </c>
      <c r="F1586">
        <v>3</v>
      </c>
      <c r="G1586">
        <v>50030</v>
      </c>
      <c r="H1586">
        <v>15</v>
      </c>
      <c r="I1586">
        <v>8</v>
      </c>
      <c r="J1586">
        <v>0</v>
      </c>
      <c r="K1586">
        <v>10</v>
      </c>
      <c r="L1586">
        <v>2</v>
      </c>
      <c r="M1586">
        <v>1</v>
      </c>
      <c r="N1586">
        <v>0</v>
      </c>
      <c r="O1586">
        <v>0</v>
      </c>
      <c r="P1586" t="s">
        <v>24</v>
      </c>
      <c r="Q1586" t="s">
        <v>33</v>
      </c>
      <c r="R1586" t="s">
        <v>26</v>
      </c>
      <c r="S1586" t="s">
        <v>35</v>
      </c>
      <c r="T1586" t="s">
        <v>38</v>
      </c>
      <c r="U1586" t="s">
        <v>27</v>
      </c>
      <c r="V1586" t="s">
        <v>23</v>
      </c>
      <c r="W1586" t="s">
        <v>30</v>
      </c>
    </row>
    <row r="1587" spans="1:23" x14ac:dyDescent="0.3">
      <c r="A1587">
        <v>27</v>
      </c>
      <c r="B1587">
        <v>2</v>
      </c>
      <c r="C1587">
        <v>3</v>
      </c>
      <c r="D1587">
        <v>1</v>
      </c>
      <c r="E1587">
        <v>1586</v>
      </c>
      <c r="F1587">
        <v>1</v>
      </c>
      <c r="G1587">
        <v>23670</v>
      </c>
      <c r="H1587">
        <v>12</v>
      </c>
      <c r="I1587">
        <v>8</v>
      </c>
      <c r="J1587">
        <v>1</v>
      </c>
      <c r="K1587">
        <v>5</v>
      </c>
      <c r="L1587">
        <v>2</v>
      </c>
      <c r="M1587">
        <v>5</v>
      </c>
      <c r="N1587">
        <v>0</v>
      </c>
      <c r="O1587">
        <v>4</v>
      </c>
      <c r="P1587" t="s">
        <v>24</v>
      </c>
      <c r="Q1587" t="s">
        <v>25</v>
      </c>
      <c r="R1587" t="s">
        <v>26</v>
      </c>
      <c r="S1587" t="s">
        <v>44</v>
      </c>
      <c r="T1587" t="s">
        <v>38</v>
      </c>
      <c r="U1587" t="s">
        <v>37</v>
      </c>
      <c r="V1587" t="s">
        <v>23</v>
      </c>
      <c r="W1587" t="s">
        <v>30</v>
      </c>
    </row>
    <row r="1588" spans="1:23" x14ac:dyDescent="0.3">
      <c r="A1588">
        <v>28</v>
      </c>
      <c r="B1588">
        <v>2</v>
      </c>
      <c r="C1588">
        <v>2</v>
      </c>
      <c r="D1588">
        <v>1</v>
      </c>
      <c r="E1588">
        <v>1587</v>
      </c>
      <c r="F1588">
        <v>3</v>
      </c>
      <c r="G1588">
        <v>28580</v>
      </c>
      <c r="H1588">
        <v>12</v>
      </c>
      <c r="I1588">
        <v>8</v>
      </c>
      <c r="J1588">
        <v>0</v>
      </c>
      <c r="K1588">
        <v>7</v>
      </c>
      <c r="L1588">
        <v>2</v>
      </c>
      <c r="M1588">
        <v>7</v>
      </c>
      <c r="N1588">
        <v>0</v>
      </c>
      <c r="O1588">
        <v>7</v>
      </c>
      <c r="P1588" t="s">
        <v>24</v>
      </c>
      <c r="Q1588" t="s">
        <v>33</v>
      </c>
      <c r="R1588" t="s">
        <v>41</v>
      </c>
      <c r="S1588" t="s">
        <v>35</v>
      </c>
      <c r="T1588" t="s">
        <v>47</v>
      </c>
      <c r="U1588" t="s">
        <v>37</v>
      </c>
      <c r="V1588" t="s">
        <v>23</v>
      </c>
      <c r="W1588" t="s">
        <v>30</v>
      </c>
    </row>
    <row r="1589" spans="1:23" x14ac:dyDescent="0.3">
      <c r="A1589">
        <v>49</v>
      </c>
      <c r="B1589">
        <v>2</v>
      </c>
      <c r="C1589">
        <v>3</v>
      </c>
      <c r="D1589">
        <v>1</v>
      </c>
      <c r="E1589">
        <v>1588</v>
      </c>
      <c r="F1589">
        <v>2</v>
      </c>
      <c r="G1589">
        <v>52040</v>
      </c>
      <c r="H1589">
        <v>14</v>
      </c>
      <c r="I1589">
        <v>8</v>
      </c>
      <c r="J1589">
        <v>1</v>
      </c>
      <c r="K1589">
        <v>26</v>
      </c>
      <c r="L1589">
        <v>3</v>
      </c>
      <c r="M1589">
        <v>5</v>
      </c>
      <c r="N1589">
        <v>0</v>
      </c>
      <c r="O1589">
        <v>0</v>
      </c>
      <c r="P1589" t="s">
        <v>24</v>
      </c>
      <c r="Q1589" t="s">
        <v>25</v>
      </c>
      <c r="R1589" t="s">
        <v>49</v>
      </c>
      <c r="S1589" t="s">
        <v>35</v>
      </c>
      <c r="T1589" t="s">
        <v>45</v>
      </c>
      <c r="U1589" t="s">
        <v>37</v>
      </c>
      <c r="V1589" t="s">
        <v>23</v>
      </c>
      <c r="W1589" t="s">
        <v>30</v>
      </c>
    </row>
    <row r="1590" spans="1:23" x14ac:dyDescent="0.3">
      <c r="A1590">
        <v>51</v>
      </c>
      <c r="B1590">
        <v>1</v>
      </c>
      <c r="C1590">
        <v>2</v>
      </c>
      <c r="D1590">
        <v>1</v>
      </c>
      <c r="E1590">
        <v>1589</v>
      </c>
      <c r="F1590">
        <v>1</v>
      </c>
      <c r="G1590">
        <v>41050</v>
      </c>
      <c r="H1590">
        <v>22</v>
      </c>
      <c r="I1590">
        <v>8</v>
      </c>
      <c r="J1590">
        <v>1</v>
      </c>
      <c r="K1590">
        <v>18</v>
      </c>
      <c r="L1590">
        <v>2</v>
      </c>
      <c r="M1590">
        <v>7</v>
      </c>
      <c r="N1590">
        <v>0</v>
      </c>
      <c r="O1590">
        <v>7</v>
      </c>
      <c r="P1590" t="s">
        <v>24</v>
      </c>
      <c r="Q1590" t="s">
        <v>33</v>
      </c>
      <c r="R1590" t="s">
        <v>26</v>
      </c>
      <c r="S1590" t="s">
        <v>29</v>
      </c>
      <c r="T1590" t="s">
        <v>38</v>
      </c>
      <c r="U1590" t="s">
        <v>37</v>
      </c>
      <c r="V1590" t="s">
        <v>23</v>
      </c>
      <c r="W1590" t="s">
        <v>30</v>
      </c>
    </row>
    <row r="1591" spans="1:23" x14ac:dyDescent="0.3">
      <c r="A1591">
        <v>36</v>
      </c>
      <c r="B1591">
        <v>15</v>
      </c>
      <c r="C1591">
        <v>2</v>
      </c>
      <c r="D1591">
        <v>1</v>
      </c>
      <c r="E1591">
        <v>1590</v>
      </c>
      <c r="F1591">
        <v>1</v>
      </c>
      <c r="G1591">
        <v>96790</v>
      </c>
      <c r="H1591">
        <v>12</v>
      </c>
      <c r="I1591">
        <v>8</v>
      </c>
      <c r="J1591">
        <v>0</v>
      </c>
      <c r="K1591">
        <v>6</v>
      </c>
      <c r="L1591">
        <v>1</v>
      </c>
      <c r="M1591">
        <v>2</v>
      </c>
      <c r="N1591">
        <v>2</v>
      </c>
      <c r="O1591">
        <v>2</v>
      </c>
      <c r="P1591" t="s">
        <v>24</v>
      </c>
      <c r="Q1591" t="s">
        <v>25</v>
      </c>
      <c r="R1591" t="s">
        <v>26</v>
      </c>
      <c r="S1591" t="s">
        <v>29</v>
      </c>
      <c r="T1591" t="s">
        <v>38</v>
      </c>
      <c r="U1591" t="s">
        <v>37</v>
      </c>
      <c r="V1591" t="s">
        <v>23</v>
      </c>
      <c r="W1591" t="s">
        <v>30</v>
      </c>
    </row>
    <row r="1592" spans="1:23" x14ac:dyDescent="0.3">
      <c r="A1592">
        <v>34</v>
      </c>
      <c r="B1592">
        <v>7</v>
      </c>
      <c r="C1592">
        <v>3</v>
      </c>
      <c r="D1592">
        <v>1</v>
      </c>
      <c r="E1592">
        <v>1591</v>
      </c>
      <c r="F1592">
        <v>1</v>
      </c>
      <c r="G1592">
        <v>56170</v>
      </c>
      <c r="H1592">
        <v>25</v>
      </c>
      <c r="I1592">
        <v>8</v>
      </c>
      <c r="J1592">
        <v>1</v>
      </c>
      <c r="K1592">
        <v>9</v>
      </c>
      <c r="L1592">
        <v>3</v>
      </c>
      <c r="M1592">
        <v>5</v>
      </c>
      <c r="N1592">
        <v>0</v>
      </c>
      <c r="O1592">
        <v>4</v>
      </c>
      <c r="P1592" t="s">
        <v>39</v>
      </c>
      <c r="Q1592" t="s">
        <v>33</v>
      </c>
      <c r="R1592" t="s">
        <v>26</v>
      </c>
      <c r="S1592" t="s">
        <v>35</v>
      </c>
      <c r="T1592" t="s">
        <v>46</v>
      </c>
      <c r="U1592" t="s">
        <v>37</v>
      </c>
      <c r="V1592" t="s">
        <v>31</v>
      </c>
      <c r="W1592" t="s">
        <v>30</v>
      </c>
    </row>
    <row r="1593" spans="1:23" x14ac:dyDescent="0.3">
      <c r="A1593">
        <v>55</v>
      </c>
      <c r="B1593">
        <v>26</v>
      </c>
      <c r="C1593">
        <v>3</v>
      </c>
      <c r="D1593">
        <v>1</v>
      </c>
      <c r="E1593">
        <v>1592</v>
      </c>
      <c r="F1593">
        <v>1</v>
      </c>
      <c r="G1593">
        <v>104480</v>
      </c>
      <c r="H1593">
        <v>13</v>
      </c>
      <c r="I1593">
        <v>8</v>
      </c>
      <c r="J1593">
        <v>0</v>
      </c>
      <c r="K1593">
        <v>30</v>
      </c>
      <c r="L1593">
        <v>3</v>
      </c>
      <c r="M1593">
        <v>5</v>
      </c>
      <c r="N1593">
        <v>1</v>
      </c>
      <c r="O1593">
        <v>2</v>
      </c>
      <c r="P1593" t="s">
        <v>24</v>
      </c>
      <c r="Q1593" t="s">
        <v>25</v>
      </c>
      <c r="R1593" t="s">
        <v>48</v>
      </c>
      <c r="S1593" t="s">
        <v>35</v>
      </c>
      <c r="T1593" t="s">
        <v>43</v>
      </c>
      <c r="U1593" t="s">
        <v>37</v>
      </c>
      <c r="V1593" t="s">
        <v>23</v>
      </c>
      <c r="W1593" t="s">
        <v>30</v>
      </c>
    </row>
    <row r="1594" spans="1:23" x14ac:dyDescent="0.3">
      <c r="A1594">
        <v>24</v>
      </c>
      <c r="B1594">
        <v>1</v>
      </c>
      <c r="C1594">
        <v>3</v>
      </c>
      <c r="D1594">
        <v>1</v>
      </c>
      <c r="E1594">
        <v>1593</v>
      </c>
      <c r="F1594">
        <v>5</v>
      </c>
      <c r="G1594">
        <v>28970</v>
      </c>
      <c r="H1594">
        <v>18</v>
      </c>
      <c r="I1594">
        <v>8</v>
      </c>
      <c r="J1594">
        <v>3</v>
      </c>
      <c r="K1594">
        <v>5</v>
      </c>
      <c r="L1594">
        <v>4</v>
      </c>
      <c r="M1594">
        <v>5</v>
      </c>
      <c r="N1594">
        <v>0</v>
      </c>
      <c r="O1594">
        <v>3</v>
      </c>
      <c r="P1594" t="s">
        <v>24</v>
      </c>
      <c r="Q1594" t="s">
        <v>33</v>
      </c>
      <c r="R1594" t="s">
        <v>26</v>
      </c>
      <c r="S1594" t="s">
        <v>44</v>
      </c>
      <c r="T1594" t="s">
        <v>47</v>
      </c>
      <c r="U1594" t="s">
        <v>27</v>
      </c>
      <c r="V1594" t="s">
        <v>23</v>
      </c>
      <c r="W1594" t="s">
        <v>30</v>
      </c>
    </row>
    <row r="1595" spans="1:23" x14ac:dyDescent="0.3">
      <c r="A1595">
        <v>30</v>
      </c>
      <c r="B1595">
        <v>3</v>
      </c>
      <c r="C1595">
        <v>3</v>
      </c>
      <c r="D1595">
        <v>1</v>
      </c>
      <c r="E1595">
        <v>1594</v>
      </c>
      <c r="F1595">
        <v>2</v>
      </c>
      <c r="G1595">
        <v>59680</v>
      </c>
      <c r="H1595">
        <v>13</v>
      </c>
      <c r="I1595">
        <v>8</v>
      </c>
      <c r="J1595">
        <v>0</v>
      </c>
      <c r="K1595">
        <v>1</v>
      </c>
      <c r="L1595">
        <v>3</v>
      </c>
      <c r="M1595">
        <v>1</v>
      </c>
      <c r="N1595">
        <v>0</v>
      </c>
      <c r="O1595">
        <v>0</v>
      </c>
      <c r="P1595" t="s">
        <v>24</v>
      </c>
      <c r="Q1595" t="s">
        <v>33</v>
      </c>
      <c r="R1595" t="s">
        <v>26</v>
      </c>
      <c r="S1595" t="s">
        <v>29</v>
      </c>
      <c r="T1595" t="s">
        <v>47</v>
      </c>
      <c r="U1595" t="s">
        <v>27</v>
      </c>
      <c r="V1595" t="s">
        <v>23</v>
      </c>
      <c r="W1595" t="s">
        <v>30</v>
      </c>
    </row>
    <row r="1596" spans="1:23" x14ac:dyDescent="0.3">
      <c r="A1596">
        <v>26</v>
      </c>
      <c r="B1596">
        <v>14</v>
      </c>
      <c r="C1596">
        <v>3</v>
      </c>
      <c r="D1596">
        <v>1</v>
      </c>
      <c r="E1596">
        <v>1595</v>
      </c>
      <c r="F1596">
        <v>2</v>
      </c>
      <c r="G1596">
        <v>75100</v>
      </c>
      <c r="H1596">
        <v>18</v>
      </c>
      <c r="I1596">
        <v>8</v>
      </c>
      <c r="J1596">
        <v>3</v>
      </c>
      <c r="K1596">
        <v>7</v>
      </c>
      <c r="L1596">
        <v>3</v>
      </c>
      <c r="M1596">
        <v>6</v>
      </c>
      <c r="N1596">
        <v>0</v>
      </c>
      <c r="O1596">
        <v>4</v>
      </c>
      <c r="P1596" t="s">
        <v>32</v>
      </c>
      <c r="Q1596" t="s">
        <v>25</v>
      </c>
      <c r="R1596" t="s">
        <v>26</v>
      </c>
      <c r="S1596" t="s">
        <v>35</v>
      </c>
      <c r="T1596" t="s">
        <v>47</v>
      </c>
      <c r="U1596" t="s">
        <v>37</v>
      </c>
      <c r="V1596" t="s">
        <v>31</v>
      </c>
      <c r="W1596" t="s">
        <v>30</v>
      </c>
    </row>
    <row r="1597" spans="1:23" x14ac:dyDescent="0.3">
      <c r="A1597">
        <v>22</v>
      </c>
      <c r="B1597">
        <v>16</v>
      </c>
      <c r="C1597">
        <v>5</v>
      </c>
      <c r="D1597">
        <v>1</v>
      </c>
      <c r="E1597">
        <v>1596</v>
      </c>
      <c r="F1597">
        <v>1</v>
      </c>
      <c r="G1597">
        <v>29910</v>
      </c>
      <c r="H1597">
        <v>19</v>
      </c>
      <c r="I1597">
        <v>8</v>
      </c>
      <c r="J1597">
        <v>2</v>
      </c>
      <c r="K1597">
        <v>2</v>
      </c>
      <c r="L1597">
        <v>3</v>
      </c>
      <c r="M1597">
        <v>2</v>
      </c>
      <c r="N1597">
        <v>1</v>
      </c>
      <c r="O1597">
        <v>2</v>
      </c>
      <c r="P1597" t="s">
        <v>24</v>
      </c>
      <c r="Q1597" t="s">
        <v>33</v>
      </c>
      <c r="R1597" t="s">
        <v>36</v>
      </c>
      <c r="S1597" t="s">
        <v>29</v>
      </c>
      <c r="T1597" t="s">
        <v>34</v>
      </c>
      <c r="U1597" t="s">
        <v>37</v>
      </c>
      <c r="V1597" t="s">
        <v>23</v>
      </c>
      <c r="W1597" t="s">
        <v>30</v>
      </c>
    </row>
    <row r="1598" spans="1:23" x14ac:dyDescent="0.3">
      <c r="A1598">
        <v>36</v>
      </c>
      <c r="B1598">
        <v>1</v>
      </c>
      <c r="C1598">
        <v>3</v>
      </c>
      <c r="D1598">
        <v>1</v>
      </c>
      <c r="E1598">
        <v>1597</v>
      </c>
      <c r="F1598">
        <v>5</v>
      </c>
      <c r="G1598">
        <v>196360</v>
      </c>
      <c r="H1598">
        <v>12</v>
      </c>
      <c r="I1598">
        <v>8</v>
      </c>
      <c r="J1598">
        <v>1</v>
      </c>
      <c r="K1598">
        <v>10</v>
      </c>
      <c r="L1598">
        <v>3</v>
      </c>
      <c r="M1598">
        <v>10</v>
      </c>
      <c r="N1598">
        <v>9</v>
      </c>
      <c r="O1598">
        <v>0</v>
      </c>
      <c r="P1598" t="s">
        <v>24</v>
      </c>
      <c r="Q1598" t="s">
        <v>33</v>
      </c>
      <c r="R1598" t="s">
        <v>41</v>
      </c>
      <c r="S1598" t="s">
        <v>29</v>
      </c>
      <c r="T1598" t="s">
        <v>28</v>
      </c>
      <c r="U1598" t="s">
        <v>27</v>
      </c>
      <c r="V1598" t="s">
        <v>23</v>
      </c>
      <c r="W1598" t="s">
        <v>30</v>
      </c>
    </row>
    <row r="1599" spans="1:23" x14ac:dyDescent="0.3">
      <c r="A1599">
        <v>30</v>
      </c>
      <c r="B1599">
        <v>3</v>
      </c>
      <c r="C1599">
        <v>2</v>
      </c>
      <c r="D1599">
        <v>1</v>
      </c>
      <c r="E1599">
        <v>1598</v>
      </c>
      <c r="F1599">
        <v>3</v>
      </c>
      <c r="G1599">
        <v>11290</v>
      </c>
      <c r="H1599">
        <v>19</v>
      </c>
      <c r="I1599">
        <v>8</v>
      </c>
      <c r="J1599">
        <v>0</v>
      </c>
      <c r="K1599">
        <v>3</v>
      </c>
      <c r="L1599">
        <v>2</v>
      </c>
      <c r="M1599">
        <v>1</v>
      </c>
      <c r="N1599">
        <v>0</v>
      </c>
      <c r="O1599">
        <v>0</v>
      </c>
      <c r="P1599" t="s">
        <v>32</v>
      </c>
      <c r="Q1599" t="s">
        <v>25</v>
      </c>
      <c r="R1599" t="s">
        <v>48</v>
      </c>
      <c r="S1599" t="s">
        <v>35</v>
      </c>
      <c r="T1599" t="s">
        <v>34</v>
      </c>
      <c r="U1599" t="s">
        <v>37</v>
      </c>
      <c r="V1599" t="s">
        <v>31</v>
      </c>
      <c r="W1599" t="s">
        <v>30</v>
      </c>
    </row>
    <row r="1600" spans="1:23" x14ac:dyDescent="0.3">
      <c r="A1600">
        <v>37</v>
      </c>
      <c r="B1600">
        <v>10</v>
      </c>
      <c r="C1600">
        <v>1</v>
      </c>
      <c r="D1600">
        <v>1</v>
      </c>
      <c r="E1600">
        <v>1599</v>
      </c>
      <c r="F1600">
        <v>1</v>
      </c>
      <c r="G1600">
        <v>133410</v>
      </c>
      <c r="H1600">
        <v>14</v>
      </c>
      <c r="I1600">
        <v>8</v>
      </c>
      <c r="J1600">
        <v>1</v>
      </c>
      <c r="K1600">
        <v>18</v>
      </c>
      <c r="L1600">
        <v>3</v>
      </c>
      <c r="M1600">
        <v>18</v>
      </c>
      <c r="N1600">
        <v>12</v>
      </c>
      <c r="O1600">
        <v>17</v>
      </c>
      <c r="P1600" t="s">
        <v>24</v>
      </c>
      <c r="Q1600" t="s">
        <v>33</v>
      </c>
      <c r="R1600" t="s">
        <v>49</v>
      </c>
      <c r="S1600" t="s">
        <v>44</v>
      </c>
      <c r="T1600" t="s">
        <v>38</v>
      </c>
      <c r="U1600" t="s">
        <v>37</v>
      </c>
      <c r="V1600" t="s">
        <v>23</v>
      </c>
      <c r="W1600" t="s">
        <v>30</v>
      </c>
    </row>
    <row r="1601" spans="1:23" x14ac:dyDescent="0.3">
      <c r="A1601">
        <v>40</v>
      </c>
      <c r="B1601">
        <v>6</v>
      </c>
      <c r="C1601">
        <v>2</v>
      </c>
      <c r="D1601">
        <v>1</v>
      </c>
      <c r="E1601">
        <v>1600</v>
      </c>
      <c r="F1601">
        <v>3</v>
      </c>
      <c r="G1601">
        <v>43320</v>
      </c>
      <c r="H1601">
        <v>14</v>
      </c>
      <c r="I1601">
        <v>8</v>
      </c>
      <c r="J1601">
        <v>2</v>
      </c>
      <c r="K1601">
        <v>8</v>
      </c>
      <c r="L1601">
        <v>3</v>
      </c>
      <c r="M1601">
        <v>5</v>
      </c>
      <c r="N1601">
        <v>1</v>
      </c>
      <c r="O1601">
        <v>3</v>
      </c>
      <c r="P1601" t="s">
        <v>24</v>
      </c>
      <c r="Q1601" t="s">
        <v>33</v>
      </c>
      <c r="R1601" t="s">
        <v>41</v>
      </c>
      <c r="S1601" t="s">
        <v>44</v>
      </c>
      <c r="T1601" t="s">
        <v>34</v>
      </c>
      <c r="U1601" t="s">
        <v>37</v>
      </c>
      <c r="V1601" t="s">
        <v>23</v>
      </c>
      <c r="W1601" t="s">
        <v>30</v>
      </c>
    </row>
    <row r="1602" spans="1:23" x14ac:dyDescent="0.3">
      <c r="A1602">
        <v>42</v>
      </c>
      <c r="B1602">
        <v>2</v>
      </c>
      <c r="C1602">
        <v>3</v>
      </c>
      <c r="D1602">
        <v>1</v>
      </c>
      <c r="E1602">
        <v>1601</v>
      </c>
      <c r="F1602">
        <v>4</v>
      </c>
      <c r="G1602">
        <v>110310</v>
      </c>
      <c r="H1602">
        <v>12</v>
      </c>
      <c r="I1602">
        <v>8</v>
      </c>
      <c r="J1602">
        <v>1</v>
      </c>
      <c r="K1602">
        <v>8</v>
      </c>
      <c r="L1602">
        <v>2</v>
      </c>
      <c r="M1602">
        <v>5</v>
      </c>
      <c r="N1602">
        <v>1</v>
      </c>
      <c r="O1602">
        <v>2</v>
      </c>
      <c r="P1602" t="s">
        <v>24</v>
      </c>
      <c r="Q1602" t="s">
        <v>33</v>
      </c>
      <c r="R1602" t="s">
        <v>41</v>
      </c>
      <c r="S1602" t="s">
        <v>44</v>
      </c>
      <c r="T1602" t="s">
        <v>47</v>
      </c>
      <c r="U1602" t="s">
        <v>27</v>
      </c>
      <c r="V1602" t="s">
        <v>23</v>
      </c>
      <c r="W1602" t="s">
        <v>30</v>
      </c>
    </row>
    <row r="1603" spans="1:23" x14ac:dyDescent="0.3">
      <c r="A1603">
        <v>37</v>
      </c>
      <c r="B1603">
        <v>9</v>
      </c>
      <c r="C1603">
        <v>1</v>
      </c>
      <c r="D1603">
        <v>1</v>
      </c>
      <c r="E1603">
        <v>1602</v>
      </c>
      <c r="F1603">
        <v>3</v>
      </c>
      <c r="G1603">
        <v>44400</v>
      </c>
      <c r="H1603">
        <v>11</v>
      </c>
      <c r="I1603">
        <v>8</v>
      </c>
      <c r="J1603">
        <v>1</v>
      </c>
      <c r="K1603">
        <v>18</v>
      </c>
      <c r="L1603">
        <v>3</v>
      </c>
      <c r="M1603">
        <v>1</v>
      </c>
      <c r="N1603">
        <v>0</v>
      </c>
      <c r="O1603">
        <v>1</v>
      </c>
      <c r="P1603" t="s">
        <v>24</v>
      </c>
      <c r="Q1603" t="s">
        <v>25</v>
      </c>
      <c r="R1603" t="s">
        <v>48</v>
      </c>
      <c r="S1603" t="s">
        <v>35</v>
      </c>
      <c r="T1603" t="s">
        <v>38</v>
      </c>
      <c r="U1603" t="s">
        <v>37</v>
      </c>
      <c r="V1603" t="s">
        <v>23</v>
      </c>
      <c r="W1603" t="s">
        <v>30</v>
      </c>
    </row>
    <row r="1604" spans="1:23" x14ac:dyDescent="0.3">
      <c r="A1604">
        <v>43</v>
      </c>
      <c r="B1604">
        <v>10</v>
      </c>
      <c r="C1604">
        <v>2</v>
      </c>
      <c r="D1604">
        <v>1</v>
      </c>
      <c r="E1604">
        <v>1603</v>
      </c>
      <c r="F1604">
        <v>1</v>
      </c>
      <c r="G1604">
        <v>46170</v>
      </c>
      <c r="H1604">
        <v>11</v>
      </c>
      <c r="I1604">
        <v>8</v>
      </c>
      <c r="J1604">
        <v>0</v>
      </c>
      <c r="K1604">
        <v>25</v>
      </c>
      <c r="L1604">
        <v>2</v>
      </c>
      <c r="M1604">
        <v>25</v>
      </c>
      <c r="N1604">
        <v>3</v>
      </c>
      <c r="O1604">
        <v>9</v>
      </c>
      <c r="P1604" t="s">
        <v>24</v>
      </c>
      <c r="Q1604" t="s">
        <v>25</v>
      </c>
      <c r="R1604" t="s">
        <v>26</v>
      </c>
      <c r="S1604" t="s">
        <v>44</v>
      </c>
      <c r="T1604" t="s">
        <v>38</v>
      </c>
      <c r="U1604" t="s">
        <v>27</v>
      </c>
      <c r="V1604" t="s">
        <v>23</v>
      </c>
      <c r="W1604" t="s">
        <v>30</v>
      </c>
    </row>
    <row r="1605" spans="1:23" x14ac:dyDescent="0.3">
      <c r="A1605">
        <v>40</v>
      </c>
      <c r="B1605">
        <v>6</v>
      </c>
      <c r="C1605">
        <v>2</v>
      </c>
      <c r="D1605">
        <v>1</v>
      </c>
      <c r="E1605">
        <v>1604</v>
      </c>
      <c r="F1605">
        <v>1</v>
      </c>
      <c r="G1605">
        <v>26470</v>
      </c>
      <c r="H1605">
        <v>13</v>
      </c>
      <c r="I1605">
        <v>8</v>
      </c>
      <c r="J1605">
        <v>0</v>
      </c>
      <c r="K1605">
        <v>20</v>
      </c>
      <c r="L1605">
        <v>2</v>
      </c>
      <c r="M1605">
        <v>1</v>
      </c>
      <c r="N1605">
        <v>0</v>
      </c>
      <c r="O1605">
        <v>0</v>
      </c>
      <c r="P1605" t="s">
        <v>24</v>
      </c>
      <c r="Q1605" t="s">
        <v>25</v>
      </c>
      <c r="R1605" t="s">
        <v>26</v>
      </c>
      <c r="S1605" t="s">
        <v>29</v>
      </c>
      <c r="T1605" t="s">
        <v>43</v>
      </c>
      <c r="U1605" t="s">
        <v>27</v>
      </c>
      <c r="V1605" t="s">
        <v>23</v>
      </c>
      <c r="W1605" t="s">
        <v>30</v>
      </c>
    </row>
    <row r="1606" spans="1:23" x14ac:dyDescent="0.3">
      <c r="A1606">
        <v>54</v>
      </c>
      <c r="B1606">
        <v>9</v>
      </c>
      <c r="C1606">
        <v>3</v>
      </c>
      <c r="D1606">
        <v>1</v>
      </c>
      <c r="E1606">
        <v>1605</v>
      </c>
      <c r="F1606">
        <v>2</v>
      </c>
      <c r="G1606">
        <v>63230</v>
      </c>
      <c r="H1606">
        <v>23</v>
      </c>
      <c r="I1606">
        <v>8</v>
      </c>
      <c r="J1606">
        <v>1</v>
      </c>
      <c r="K1606">
        <v>24</v>
      </c>
      <c r="L1606">
        <v>2</v>
      </c>
      <c r="M1606">
        <v>4</v>
      </c>
      <c r="N1606">
        <v>1</v>
      </c>
      <c r="O1606">
        <v>2</v>
      </c>
      <c r="P1606" t="s">
        <v>24</v>
      </c>
      <c r="Q1606" t="s">
        <v>40</v>
      </c>
      <c r="R1606" t="s">
        <v>26</v>
      </c>
      <c r="S1606" t="s">
        <v>29</v>
      </c>
      <c r="T1606" t="s">
        <v>45</v>
      </c>
      <c r="U1606" t="s">
        <v>27</v>
      </c>
      <c r="V1606" t="s">
        <v>23</v>
      </c>
      <c r="W1606" t="s">
        <v>30</v>
      </c>
    </row>
    <row r="1607" spans="1:23" x14ac:dyDescent="0.3">
      <c r="A1607">
        <v>34</v>
      </c>
      <c r="B1607">
        <v>28</v>
      </c>
      <c r="C1607">
        <v>3</v>
      </c>
      <c r="D1607">
        <v>1</v>
      </c>
      <c r="E1607">
        <v>1606</v>
      </c>
      <c r="F1607">
        <v>1</v>
      </c>
      <c r="G1607">
        <v>56770</v>
      </c>
      <c r="H1607">
        <v>20</v>
      </c>
      <c r="I1607">
        <v>8</v>
      </c>
      <c r="J1607">
        <v>1</v>
      </c>
      <c r="K1607">
        <v>6</v>
      </c>
      <c r="L1607">
        <v>3</v>
      </c>
      <c r="M1607">
        <v>3</v>
      </c>
      <c r="N1607">
        <v>1</v>
      </c>
      <c r="O1607">
        <v>2</v>
      </c>
      <c r="P1607" t="s">
        <v>39</v>
      </c>
      <c r="Q1607" t="s">
        <v>33</v>
      </c>
      <c r="R1607" t="s">
        <v>41</v>
      </c>
      <c r="S1607" t="s">
        <v>29</v>
      </c>
      <c r="T1607" t="s">
        <v>43</v>
      </c>
      <c r="U1607" t="s">
        <v>37</v>
      </c>
      <c r="V1607" t="s">
        <v>23</v>
      </c>
      <c r="W1607" t="s">
        <v>30</v>
      </c>
    </row>
    <row r="1608" spans="1:23" x14ac:dyDescent="0.3">
      <c r="A1608">
        <v>31</v>
      </c>
      <c r="B1608">
        <v>10</v>
      </c>
      <c r="C1608">
        <v>4</v>
      </c>
      <c r="D1608">
        <v>1</v>
      </c>
      <c r="E1608">
        <v>1607</v>
      </c>
      <c r="F1608">
        <v>3</v>
      </c>
      <c r="G1608">
        <v>21870</v>
      </c>
      <c r="H1608">
        <v>15</v>
      </c>
      <c r="I1608">
        <v>8</v>
      </c>
      <c r="J1608">
        <v>1</v>
      </c>
      <c r="K1608">
        <v>13</v>
      </c>
      <c r="L1608">
        <v>2</v>
      </c>
      <c r="M1608">
        <v>13</v>
      </c>
      <c r="N1608">
        <v>3</v>
      </c>
      <c r="O1608">
        <v>12</v>
      </c>
      <c r="P1608" t="s">
        <v>24</v>
      </c>
      <c r="Q1608" t="s">
        <v>33</v>
      </c>
      <c r="R1608" t="s">
        <v>26</v>
      </c>
      <c r="S1608" t="s">
        <v>29</v>
      </c>
      <c r="T1608" t="s">
        <v>38</v>
      </c>
      <c r="U1608" t="s">
        <v>37</v>
      </c>
      <c r="V1608" t="s">
        <v>23</v>
      </c>
      <c r="W1608" t="s">
        <v>30</v>
      </c>
    </row>
    <row r="1609" spans="1:23" x14ac:dyDescent="0.3">
      <c r="A1609">
        <v>43</v>
      </c>
      <c r="B1609">
        <v>14</v>
      </c>
      <c r="C1609">
        <v>3</v>
      </c>
      <c r="D1609">
        <v>1</v>
      </c>
      <c r="E1609">
        <v>1608</v>
      </c>
      <c r="F1609">
        <v>1</v>
      </c>
      <c r="G1609">
        <v>37480</v>
      </c>
      <c r="H1609">
        <v>14</v>
      </c>
      <c r="I1609">
        <v>8</v>
      </c>
      <c r="J1609">
        <v>2</v>
      </c>
      <c r="K1609">
        <v>8</v>
      </c>
      <c r="L1609">
        <v>3</v>
      </c>
      <c r="M1609">
        <v>3</v>
      </c>
      <c r="N1609">
        <v>1</v>
      </c>
      <c r="O1609">
        <v>2</v>
      </c>
      <c r="P1609" t="s">
        <v>32</v>
      </c>
      <c r="Q1609" t="s">
        <v>25</v>
      </c>
      <c r="R1609" t="s">
        <v>26</v>
      </c>
      <c r="S1609" t="s">
        <v>29</v>
      </c>
      <c r="T1609" t="s">
        <v>45</v>
      </c>
      <c r="U1609" t="s">
        <v>27</v>
      </c>
      <c r="V1609" t="s">
        <v>23</v>
      </c>
      <c r="W1609" t="s">
        <v>30</v>
      </c>
    </row>
    <row r="1610" spans="1:23" x14ac:dyDescent="0.3">
      <c r="A1610">
        <v>43</v>
      </c>
      <c r="B1610">
        <v>27</v>
      </c>
      <c r="C1610">
        <v>4</v>
      </c>
      <c r="D1610">
        <v>1</v>
      </c>
      <c r="E1610">
        <v>1609</v>
      </c>
      <c r="F1610">
        <v>2</v>
      </c>
      <c r="G1610">
        <v>39770</v>
      </c>
      <c r="H1610">
        <v>18</v>
      </c>
      <c r="I1610">
        <v>8</v>
      </c>
      <c r="J1610">
        <v>1</v>
      </c>
      <c r="K1610">
        <v>8</v>
      </c>
      <c r="L1610">
        <v>3</v>
      </c>
      <c r="M1610">
        <v>5</v>
      </c>
      <c r="N1610">
        <v>0</v>
      </c>
      <c r="O1610">
        <v>2</v>
      </c>
      <c r="P1610" t="s">
        <v>24</v>
      </c>
      <c r="Q1610" t="s">
        <v>25</v>
      </c>
      <c r="R1610" t="s">
        <v>26</v>
      </c>
      <c r="S1610" t="s">
        <v>44</v>
      </c>
      <c r="T1610" t="s">
        <v>46</v>
      </c>
      <c r="U1610" t="s">
        <v>37</v>
      </c>
      <c r="V1610" t="s">
        <v>23</v>
      </c>
      <c r="W1610" t="s">
        <v>30</v>
      </c>
    </row>
    <row r="1611" spans="1:23" x14ac:dyDescent="0.3">
      <c r="A1611">
        <v>25</v>
      </c>
      <c r="B1611">
        <v>7</v>
      </c>
      <c r="C1611">
        <v>2</v>
      </c>
      <c r="D1611">
        <v>1</v>
      </c>
      <c r="E1611">
        <v>1610</v>
      </c>
      <c r="F1611">
        <v>1</v>
      </c>
      <c r="G1611">
        <v>86330</v>
      </c>
      <c r="H1611">
        <v>19</v>
      </c>
      <c r="I1611">
        <v>8</v>
      </c>
      <c r="J1611">
        <v>1</v>
      </c>
      <c r="K1611">
        <v>5</v>
      </c>
      <c r="L1611">
        <v>2</v>
      </c>
      <c r="M1611">
        <v>5</v>
      </c>
      <c r="N1611">
        <v>1</v>
      </c>
      <c r="O1611">
        <v>3</v>
      </c>
      <c r="P1611" t="s">
        <v>24</v>
      </c>
      <c r="Q1611" t="s">
        <v>40</v>
      </c>
      <c r="R1611" t="s">
        <v>40</v>
      </c>
      <c r="S1611" t="s">
        <v>35</v>
      </c>
      <c r="T1611" t="s">
        <v>45</v>
      </c>
      <c r="U1611" t="s">
        <v>37</v>
      </c>
      <c r="V1611" t="s">
        <v>23</v>
      </c>
      <c r="W1611" t="s">
        <v>30</v>
      </c>
    </row>
    <row r="1612" spans="1:23" x14ac:dyDescent="0.3">
      <c r="A1612">
        <v>37</v>
      </c>
      <c r="B1612">
        <v>1</v>
      </c>
      <c r="C1612">
        <v>3</v>
      </c>
      <c r="D1612">
        <v>1</v>
      </c>
      <c r="E1612">
        <v>1611</v>
      </c>
      <c r="F1612">
        <v>3</v>
      </c>
      <c r="G1612">
        <v>20080</v>
      </c>
      <c r="H1612">
        <v>22</v>
      </c>
      <c r="I1612">
        <v>8</v>
      </c>
      <c r="J1612">
        <v>0</v>
      </c>
      <c r="K1612">
        <v>15</v>
      </c>
      <c r="L1612">
        <v>5</v>
      </c>
      <c r="M1612">
        <v>13</v>
      </c>
      <c r="N1612">
        <v>10</v>
      </c>
      <c r="O1612">
        <v>7</v>
      </c>
      <c r="P1612" t="s">
        <v>39</v>
      </c>
      <c r="Q1612" t="s">
        <v>33</v>
      </c>
      <c r="R1612" t="s">
        <v>41</v>
      </c>
      <c r="S1612" t="s">
        <v>29</v>
      </c>
      <c r="T1612" t="s">
        <v>43</v>
      </c>
      <c r="U1612" t="s">
        <v>37</v>
      </c>
      <c r="V1612" t="s">
        <v>23</v>
      </c>
      <c r="W1612" t="s">
        <v>30</v>
      </c>
    </row>
    <row r="1613" spans="1:23" x14ac:dyDescent="0.3">
      <c r="A1613">
        <v>31</v>
      </c>
      <c r="B1613">
        <v>24</v>
      </c>
      <c r="C1613">
        <v>1</v>
      </c>
      <c r="D1613">
        <v>1</v>
      </c>
      <c r="E1613">
        <v>1612</v>
      </c>
      <c r="F1613">
        <v>3</v>
      </c>
      <c r="G1613">
        <v>44400</v>
      </c>
      <c r="H1613">
        <v>13</v>
      </c>
      <c r="I1613">
        <v>8</v>
      </c>
      <c r="J1613">
        <v>1</v>
      </c>
      <c r="K1613">
        <v>4</v>
      </c>
      <c r="L1613">
        <v>2</v>
      </c>
      <c r="M1613">
        <v>4</v>
      </c>
      <c r="N1613">
        <v>3</v>
      </c>
      <c r="O1613">
        <v>2</v>
      </c>
      <c r="P1613" t="s">
        <v>24</v>
      </c>
      <c r="Q1613" t="s">
        <v>33</v>
      </c>
      <c r="R1613" t="s">
        <v>41</v>
      </c>
      <c r="S1613" t="s">
        <v>29</v>
      </c>
      <c r="T1613" t="s">
        <v>43</v>
      </c>
      <c r="U1613" t="s">
        <v>37</v>
      </c>
      <c r="V1613" t="s">
        <v>23</v>
      </c>
      <c r="W1613" t="s">
        <v>30</v>
      </c>
    </row>
    <row r="1614" spans="1:23" x14ac:dyDescent="0.3">
      <c r="A1614">
        <v>39</v>
      </c>
      <c r="B1614">
        <v>26</v>
      </c>
      <c r="C1614">
        <v>4</v>
      </c>
      <c r="D1614">
        <v>1</v>
      </c>
      <c r="E1614">
        <v>1613</v>
      </c>
      <c r="F1614">
        <v>1</v>
      </c>
      <c r="G1614">
        <v>30670</v>
      </c>
      <c r="H1614">
        <v>20</v>
      </c>
      <c r="I1614">
        <v>8</v>
      </c>
      <c r="J1614">
        <v>1</v>
      </c>
      <c r="K1614">
        <v>21</v>
      </c>
      <c r="L1614">
        <v>5</v>
      </c>
      <c r="M1614">
        <v>21</v>
      </c>
      <c r="N1614">
        <v>1</v>
      </c>
      <c r="O1614">
        <v>6</v>
      </c>
      <c r="P1614" t="s">
        <v>32</v>
      </c>
      <c r="Q1614" t="s">
        <v>33</v>
      </c>
      <c r="R1614" t="s">
        <v>49</v>
      </c>
      <c r="S1614" t="s">
        <v>44</v>
      </c>
      <c r="T1614" t="s">
        <v>38</v>
      </c>
      <c r="U1614" t="s">
        <v>27</v>
      </c>
      <c r="V1614" t="s">
        <v>23</v>
      </c>
      <c r="W1614" t="s">
        <v>30</v>
      </c>
    </row>
    <row r="1615" spans="1:23" x14ac:dyDescent="0.3">
      <c r="A1615">
        <v>56</v>
      </c>
      <c r="B1615">
        <v>20</v>
      </c>
      <c r="C1615">
        <v>4</v>
      </c>
      <c r="D1615">
        <v>1</v>
      </c>
      <c r="E1615">
        <v>1614</v>
      </c>
      <c r="F1615">
        <v>3</v>
      </c>
      <c r="G1615">
        <v>53210</v>
      </c>
      <c r="H1615">
        <v>14</v>
      </c>
      <c r="I1615">
        <v>8</v>
      </c>
      <c r="J1615">
        <v>0</v>
      </c>
      <c r="K1615">
        <v>36</v>
      </c>
      <c r="L1615">
        <v>1</v>
      </c>
      <c r="M1615">
        <v>7</v>
      </c>
      <c r="N1615">
        <v>7</v>
      </c>
      <c r="O1615">
        <v>7</v>
      </c>
      <c r="P1615" t="s">
        <v>32</v>
      </c>
      <c r="Q1615" t="s">
        <v>33</v>
      </c>
      <c r="R1615" t="s">
        <v>26</v>
      </c>
      <c r="S1615" t="s">
        <v>29</v>
      </c>
      <c r="T1615" t="s">
        <v>38</v>
      </c>
      <c r="U1615" t="s">
        <v>27</v>
      </c>
      <c r="V1615" t="s">
        <v>23</v>
      </c>
      <c r="W1615" t="s">
        <v>30</v>
      </c>
    </row>
    <row r="1616" spans="1:23" x14ac:dyDescent="0.3">
      <c r="A1616">
        <v>30</v>
      </c>
      <c r="B1616">
        <v>5</v>
      </c>
      <c r="C1616">
        <v>4</v>
      </c>
      <c r="D1616">
        <v>1</v>
      </c>
      <c r="E1616">
        <v>1615</v>
      </c>
      <c r="F1616">
        <v>2</v>
      </c>
      <c r="G1616">
        <v>54100</v>
      </c>
      <c r="H1616">
        <v>17</v>
      </c>
      <c r="I1616">
        <v>8</v>
      </c>
      <c r="J1616">
        <v>1</v>
      </c>
      <c r="K1616">
        <v>6</v>
      </c>
      <c r="L1616">
        <v>2</v>
      </c>
      <c r="M1616">
        <v>5</v>
      </c>
      <c r="N1616">
        <v>4</v>
      </c>
      <c r="O1616">
        <v>4</v>
      </c>
      <c r="P1616" t="s">
        <v>24</v>
      </c>
      <c r="Q1616" t="s">
        <v>25</v>
      </c>
      <c r="R1616" t="s">
        <v>41</v>
      </c>
      <c r="S1616" t="s">
        <v>35</v>
      </c>
      <c r="T1616" t="s">
        <v>45</v>
      </c>
      <c r="U1616" t="s">
        <v>27</v>
      </c>
      <c r="V1616" t="s">
        <v>23</v>
      </c>
      <c r="W1616" t="s">
        <v>30</v>
      </c>
    </row>
    <row r="1617" spans="1:23" x14ac:dyDescent="0.3">
      <c r="A1617">
        <v>41</v>
      </c>
      <c r="B1617">
        <v>7</v>
      </c>
      <c r="C1617">
        <v>3</v>
      </c>
      <c r="D1617">
        <v>1</v>
      </c>
      <c r="E1617">
        <v>1616</v>
      </c>
      <c r="F1617">
        <v>3</v>
      </c>
      <c r="G1617">
        <v>27820</v>
      </c>
      <c r="H1617">
        <v>14</v>
      </c>
      <c r="I1617">
        <v>8</v>
      </c>
      <c r="J1617">
        <v>0</v>
      </c>
      <c r="K1617">
        <v>10</v>
      </c>
      <c r="L1617">
        <v>2</v>
      </c>
      <c r="M1617">
        <v>10</v>
      </c>
      <c r="N1617">
        <v>0</v>
      </c>
      <c r="O1617">
        <v>7</v>
      </c>
      <c r="P1617" t="s">
        <v>24</v>
      </c>
      <c r="Q1617" t="s">
        <v>33</v>
      </c>
      <c r="R1617" t="s">
        <v>49</v>
      </c>
      <c r="S1617" t="s">
        <v>29</v>
      </c>
      <c r="T1617" t="s">
        <v>34</v>
      </c>
      <c r="U1617" t="s">
        <v>27</v>
      </c>
      <c r="V1617" t="s">
        <v>23</v>
      </c>
      <c r="W1617" t="s">
        <v>30</v>
      </c>
    </row>
    <row r="1618" spans="1:23" x14ac:dyDescent="0.3">
      <c r="A1618">
        <v>28</v>
      </c>
      <c r="B1618">
        <v>7</v>
      </c>
      <c r="C1618">
        <v>3</v>
      </c>
      <c r="D1618">
        <v>1</v>
      </c>
      <c r="E1618">
        <v>1617</v>
      </c>
      <c r="F1618">
        <v>3</v>
      </c>
      <c r="G1618">
        <v>119570</v>
      </c>
      <c r="H1618">
        <v>13</v>
      </c>
      <c r="I1618">
        <v>8</v>
      </c>
      <c r="J1618">
        <v>0</v>
      </c>
      <c r="K1618">
        <v>10</v>
      </c>
      <c r="L1618">
        <v>2</v>
      </c>
      <c r="M1618">
        <v>10</v>
      </c>
      <c r="N1618">
        <v>1</v>
      </c>
      <c r="O1618">
        <v>8</v>
      </c>
      <c r="P1618" t="s">
        <v>24</v>
      </c>
      <c r="Q1618" t="s">
        <v>33</v>
      </c>
      <c r="R1618" t="s">
        <v>41</v>
      </c>
      <c r="S1618" t="s">
        <v>44</v>
      </c>
      <c r="T1618" t="s">
        <v>28</v>
      </c>
      <c r="U1618" t="s">
        <v>37</v>
      </c>
      <c r="V1618" t="s">
        <v>23</v>
      </c>
      <c r="W1618" t="s">
        <v>30</v>
      </c>
    </row>
    <row r="1619" spans="1:23" x14ac:dyDescent="0.3">
      <c r="A1619">
        <v>25</v>
      </c>
      <c r="B1619">
        <v>5</v>
      </c>
      <c r="C1619">
        <v>2</v>
      </c>
      <c r="D1619">
        <v>1</v>
      </c>
      <c r="E1619">
        <v>1618</v>
      </c>
      <c r="F1619">
        <v>3</v>
      </c>
      <c r="G1619">
        <v>26600</v>
      </c>
      <c r="H1619">
        <v>13</v>
      </c>
      <c r="I1619">
        <v>8</v>
      </c>
      <c r="J1619">
        <v>0</v>
      </c>
      <c r="K1619">
        <v>6</v>
      </c>
      <c r="L1619">
        <v>3</v>
      </c>
      <c r="M1619">
        <v>2</v>
      </c>
      <c r="N1619">
        <v>0</v>
      </c>
      <c r="O1619">
        <v>2</v>
      </c>
      <c r="P1619" t="s">
        <v>24</v>
      </c>
      <c r="Q1619" t="s">
        <v>33</v>
      </c>
      <c r="R1619" t="s">
        <v>26</v>
      </c>
      <c r="S1619" t="s">
        <v>29</v>
      </c>
      <c r="T1619" t="s">
        <v>43</v>
      </c>
      <c r="U1619" t="s">
        <v>27</v>
      </c>
      <c r="V1619" t="s">
        <v>31</v>
      </c>
      <c r="W1619" t="s">
        <v>30</v>
      </c>
    </row>
    <row r="1620" spans="1:23" x14ac:dyDescent="0.3">
      <c r="A1620">
        <v>52</v>
      </c>
      <c r="B1620">
        <v>26</v>
      </c>
      <c r="C1620">
        <v>2</v>
      </c>
      <c r="D1620">
        <v>1</v>
      </c>
      <c r="E1620">
        <v>1619</v>
      </c>
      <c r="F1620">
        <v>2</v>
      </c>
      <c r="G1620">
        <v>33750</v>
      </c>
      <c r="H1620">
        <v>21</v>
      </c>
      <c r="I1620">
        <v>8</v>
      </c>
      <c r="J1620">
        <v>0</v>
      </c>
      <c r="K1620">
        <v>28</v>
      </c>
      <c r="L1620">
        <v>2</v>
      </c>
      <c r="M1620">
        <v>5</v>
      </c>
      <c r="N1620">
        <v>0</v>
      </c>
      <c r="O1620">
        <v>4</v>
      </c>
      <c r="P1620" t="s">
        <v>24</v>
      </c>
      <c r="Q1620" t="s">
        <v>33</v>
      </c>
      <c r="R1620" t="s">
        <v>26</v>
      </c>
      <c r="S1620" t="s">
        <v>29</v>
      </c>
      <c r="T1620" t="s">
        <v>46</v>
      </c>
      <c r="U1620" t="s">
        <v>27</v>
      </c>
      <c r="V1620" t="s">
        <v>23</v>
      </c>
      <c r="W1620" t="s">
        <v>30</v>
      </c>
    </row>
    <row r="1621" spans="1:23" x14ac:dyDescent="0.3">
      <c r="A1621">
        <v>45</v>
      </c>
      <c r="B1621">
        <v>2</v>
      </c>
      <c r="C1621">
        <v>3</v>
      </c>
      <c r="D1621">
        <v>1</v>
      </c>
      <c r="E1621">
        <v>1620</v>
      </c>
      <c r="F1621">
        <v>1</v>
      </c>
      <c r="G1621">
        <v>50980</v>
      </c>
      <c r="H1621">
        <v>14</v>
      </c>
      <c r="I1621">
        <v>8</v>
      </c>
      <c r="J1621">
        <v>1</v>
      </c>
      <c r="K1621">
        <v>8</v>
      </c>
      <c r="L1621">
        <v>4</v>
      </c>
      <c r="M1621">
        <v>2</v>
      </c>
      <c r="N1621">
        <v>0</v>
      </c>
      <c r="O1621">
        <v>2</v>
      </c>
      <c r="P1621" t="s">
        <v>24</v>
      </c>
      <c r="Q1621" t="s">
        <v>33</v>
      </c>
      <c r="R1621" t="s">
        <v>41</v>
      </c>
      <c r="S1621" t="s">
        <v>29</v>
      </c>
      <c r="T1621" t="s">
        <v>38</v>
      </c>
      <c r="U1621" t="s">
        <v>27</v>
      </c>
      <c r="V1621" t="s">
        <v>23</v>
      </c>
      <c r="W1621" t="s">
        <v>30</v>
      </c>
    </row>
    <row r="1622" spans="1:23" x14ac:dyDescent="0.3">
      <c r="A1622">
        <v>52</v>
      </c>
      <c r="B1622">
        <v>12</v>
      </c>
      <c r="C1622">
        <v>3</v>
      </c>
      <c r="D1622">
        <v>1</v>
      </c>
      <c r="E1622">
        <v>1621</v>
      </c>
      <c r="F1622">
        <v>2</v>
      </c>
      <c r="G1622">
        <v>48780</v>
      </c>
      <c r="H1622">
        <v>11</v>
      </c>
      <c r="I1622">
        <v>8</v>
      </c>
      <c r="J1622">
        <v>1</v>
      </c>
      <c r="K1622">
        <v>31</v>
      </c>
      <c r="L1622">
        <v>3</v>
      </c>
      <c r="M1622">
        <v>5</v>
      </c>
      <c r="N1622">
        <v>1</v>
      </c>
      <c r="O1622">
        <v>4</v>
      </c>
      <c r="P1622" t="s">
        <v>24</v>
      </c>
      <c r="Q1622" t="s">
        <v>33</v>
      </c>
      <c r="R1622" t="s">
        <v>41</v>
      </c>
      <c r="S1622" t="s">
        <v>29</v>
      </c>
      <c r="T1622" t="s">
        <v>34</v>
      </c>
      <c r="U1622" t="s">
        <v>37</v>
      </c>
      <c r="V1622" t="s">
        <v>23</v>
      </c>
      <c r="W1622" t="s">
        <v>30</v>
      </c>
    </row>
    <row r="1623" spans="1:23" x14ac:dyDescent="0.3">
      <c r="A1623">
        <v>42</v>
      </c>
      <c r="B1623">
        <v>10</v>
      </c>
      <c r="C1623">
        <v>3</v>
      </c>
      <c r="D1623">
        <v>1</v>
      </c>
      <c r="E1623">
        <v>1622</v>
      </c>
      <c r="F1623">
        <v>2</v>
      </c>
      <c r="G1623">
        <v>28370</v>
      </c>
      <c r="H1623">
        <v>13</v>
      </c>
      <c r="I1623">
        <v>8</v>
      </c>
      <c r="J1623">
        <v>1</v>
      </c>
      <c r="K1623">
        <v>19</v>
      </c>
      <c r="L1623">
        <v>0</v>
      </c>
      <c r="M1623">
        <v>5</v>
      </c>
      <c r="N1623">
        <v>0</v>
      </c>
      <c r="O1623">
        <v>2</v>
      </c>
      <c r="P1623" t="s">
        <v>32</v>
      </c>
      <c r="Q1623" t="s">
        <v>25</v>
      </c>
      <c r="R1623" t="s">
        <v>48</v>
      </c>
      <c r="S1623" t="s">
        <v>44</v>
      </c>
      <c r="T1623" t="s">
        <v>28</v>
      </c>
      <c r="U1623" t="s">
        <v>27</v>
      </c>
      <c r="V1623" t="s">
        <v>23</v>
      </c>
      <c r="W1623" t="s">
        <v>30</v>
      </c>
    </row>
    <row r="1624" spans="1:23" x14ac:dyDescent="0.3">
      <c r="A1624">
        <v>30</v>
      </c>
      <c r="B1624">
        <v>25</v>
      </c>
      <c r="C1624">
        <v>3</v>
      </c>
      <c r="D1624">
        <v>1</v>
      </c>
      <c r="E1624">
        <v>1623</v>
      </c>
      <c r="F1624">
        <v>1</v>
      </c>
      <c r="G1624">
        <v>24060</v>
      </c>
      <c r="H1624">
        <v>20</v>
      </c>
      <c r="I1624">
        <v>8</v>
      </c>
      <c r="J1624">
        <v>1</v>
      </c>
      <c r="K1624">
        <v>11</v>
      </c>
      <c r="L1624">
        <v>5</v>
      </c>
      <c r="M1624">
        <v>5</v>
      </c>
      <c r="N1624">
        <v>0</v>
      </c>
      <c r="O1624">
        <v>2</v>
      </c>
      <c r="P1624" t="s">
        <v>24</v>
      </c>
      <c r="Q1624" t="s">
        <v>25</v>
      </c>
      <c r="R1624" t="s">
        <v>48</v>
      </c>
      <c r="S1624" t="s">
        <v>35</v>
      </c>
      <c r="T1624" t="s">
        <v>38</v>
      </c>
      <c r="U1624" t="s">
        <v>37</v>
      </c>
      <c r="V1624" t="s">
        <v>23</v>
      </c>
      <c r="W1624" t="s">
        <v>30</v>
      </c>
    </row>
    <row r="1625" spans="1:23" x14ac:dyDescent="0.3">
      <c r="A1625">
        <v>60</v>
      </c>
      <c r="B1625">
        <v>10</v>
      </c>
      <c r="C1625">
        <v>3</v>
      </c>
      <c r="D1625">
        <v>1</v>
      </c>
      <c r="E1625">
        <v>1624</v>
      </c>
      <c r="F1625">
        <v>1</v>
      </c>
      <c r="G1625">
        <v>22690</v>
      </c>
      <c r="H1625">
        <v>18</v>
      </c>
      <c r="I1625">
        <v>8</v>
      </c>
      <c r="J1625">
        <v>1</v>
      </c>
      <c r="K1625">
        <v>33</v>
      </c>
      <c r="L1625">
        <v>4</v>
      </c>
      <c r="M1625">
        <v>29</v>
      </c>
      <c r="N1625">
        <v>11</v>
      </c>
      <c r="O1625">
        <v>10</v>
      </c>
      <c r="P1625" t="s">
        <v>24</v>
      </c>
      <c r="Q1625" t="s">
        <v>33</v>
      </c>
      <c r="R1625" t="s">
        <v>26</v>
      </c>
      <c r="S1625" t="s">
        <v>29</v>
      </c>
      <c r="T1625" t="s">
        <v>45</v>
      </c>
      <c r="U1625" t="s">
        <v>27</v>
      </c>
      <c r="V1625" t="s">
        <v>23</v>
      </c>
      <c r="W1625" t="s">
        <v>30</v>
      </c>
    </row>
    <row r="1626" spans="1:23" x14ac:dyDescent="0.3">
      <c r="A1626">
        <v>46</v>
      </c>
      <c r="B1626">
        <v>19</v>
      </c>
      <c r="C1626">
        <v>4</v>
      </c>
      <c r="D1626">
        <v>1</v>
      </c>
      <c r="E1626">
        <v>1625</v>
      </c>
      <c r="F1626">
        <v>1</v>
      </c>
      <c r="G1626">
        <v>41080</v>
      </c>
      <c r="H1626">
        <v>14</v>
      </c>
      <c r="I1626">
        <v>8</v>
      </c>
      <c r="J1626">
        <v>0</v>
      </c>
      <c r="K1626">
        <v>19</v>
      </c>
      <c r="L1626">
        <v>5</v>
      </c>
      <c r="M1626">
        <v>10</v>
      </c>
      <c r="N1626">
        <v>0</v>
      </c>
      <c r="O1626">
        <v>8</v>
      </c>
      <c r="P1626" t="s">
        <v>24</v>
      </c>
      <c r="Q1626" t="s">
        <v>25</v>
      </c>
      <c r="R1626" t="s">
        <v>48</v>
      </c>
      <c r="S1626" t="s">
        <v>44</v>
      </c>
      <c r="T1626" t="s">
        <v>38</v>
      </c>
      <c r="U1626" t="s">
        <v>27</v>
      </c>
      <c r="V1626" t="s">
        <v>23</v>
      </c>
      <c r="W1626" t="s">
        <v>30</v>
      </c>
    </row>
    <row r="1627" spans="1:23" x14ac:dyDescent="0.3">
      <c r="A1627">
        <v>42</v>
      </c>
      <c r="B1627">
        <v>18</v>
      </c>
      <c r="C1627">
        <v>4</v>
      </c>
      <c r="D1627">
        <v>1</v>
      </c>
      <c r="E1627">
        <v>1626</v>
      </c>
      <c r="F1627">
        <v>4</v>
      </c>
      <c r="G1627">
        <v>132060</v>
      </c>
      <c r="H1627">
        <v>13</v>
      </c>
      <c r="I1627">
        <v>8</v>
      </c>
      <c r="J1627">
        <v>2</v>
      </c>
      <c r="K1627">
        <v>7</v>
      </c>
      <c r="L1627">
        <v>2</v>
      </c>
      <c r="M1627">
        <v>6</v>
      </c>
      <c r="N1627">
        <v>0</v>
      </c>
      <c r="O1627">
        <v>4</v>
      </c>
      <c r="P1627" t="s">
        <v>32</v>
      </c>
      <c r="Q1627" t="s">
        <v>33</v>
      </c>
      <c r="R1627" t="s">
        <v>49</v>
      </c>
      <c r="S1627" t="s">
        <v>29</v>
      </c>
      <c r="T1627" t="s">
        <v>38</v>
      </c>
      <c r="U1627" t="s">
        <v>37</v>
      </c>
      <c r="V1627" t="s">
        <v>23</v>
      </c>
      <c r="W1627" t="s">
        <v>30</v>
      </c>
    </row>
    <row r="1628" spans="1:23" x14ac:dyDescent="0.3">
      <c r="A1628">
        <v>24</v>
      </c>
      <c r="B1628">
        <v>27</v>
      </c>
      <c r="C1628">
        <v>2</v>
      </c>
      <c r="D1628">
        <v>1</v>
      </c>
      <c r="E1628">
        <v>1627</v>
      </c>
      <c r="F1628">
        <v>1</v>
      </c>
      <c r="G1628">
        <v>104220</v>
      </c>
      <c r="H1628">
        <v>17</v>
      </c>
      <c r="I1628">
        <v>8</v>
      </c>
      <c r="J1628">
        <v>1</v>
      </c>
      <c r="K1628">
        <v>6</v>
      </c>
      <c r="L1628">
        <v>0</v>
      </c>
      <c r="M1628">
        <v>5</v>
      </c>
      <c r="N1628">
        <v>1</v>
      </c>
      <c r="O1628">
        <v>4</v>
      </c>
      <c r="P1628" t="s">
        <v>24</v>
      </c>
      <c r="Q1628" t="s">
        <v>33</v>
      </c>
      <c r="R1628" t="s">
        <v>41</v>
      </c>
      <c r="S1628" t="s">
        <v>35</v>
      </c>
      <c r="T1628" t="s">
        <v>34</v>
      </c>
      <c r="U1628" t="s">
        <v>37</v>
      </c>
      <c r="V1628" t="s">
        <v>31</v>
      </c>
      <c r="W1628" t="s">
        <v>30</v>
      </c>
    </row>
    <row r="1629" spans="1:23" x14ac:dyDescent="0.3">
      <c r="A1629">
        <v>34</v>
      </c>
      <c r="B1629">
        <v>5</v>
      </c>
      <c r="C1629">
        <v>3</v>
      </c>
      <c r="D1629">
        <v>1</v>
      </c>
      <c r="E1629">
        <v>1628</v>
      </c>
      <c r="F1629">
        <v>2</v>
      </c>
      <c r="G1629">
        <v>137440</v>
      </c>
      <c r="H1629">
        <v>20</v>
      </c>
      <c r="I1629">
        <v>8</v>
      </c>
      <c r="J1629">
        <v>1</v>
      </c>
      <c r="K1629">
        <v>3</v>
      </c>
      <c r="L1629">
        <v>3</v>
      </c>
      <c r="M1629">
        <v>2</v>
      </c>
      <c r="N1629">
        <v>1</v>
      </c>
      <c r="O1629">
        <v>0</v>
      </c>
      <c r="P1629" t="s">
        <v>32</v>
      </c>
      <c r="Q1629" t="s">
        <v>33</v>
      </c>
      <c r="R1629" t="s">
        <v>41</v>
      </c>
      <c r="S1629" t="s">
        <v>44</v>
      </c>
      <c r="T1629" t="s">
        <v>34</v>
      </c>
      <c r="U1629" t="s">
        <v>37</v>
      </c>
      <c r="V1629" t="s">
        <v>31</v>
      </c>
      <c r="W1629" t="s">
        <v>30</v>
      </c>
    </row>
    <row r="1630" spans="1:23" x14ac:dyDescent="0.3">
      <c r="A1630">
        <v>38</v>
      </c>
      <c r="B1630">
        <v>3</v>
      </c>
      <c r="C1630">
        <v>3</v>
      </c>
      <c r="D1630">
        <v>1</v>
      </c>
      <c r="E1630">
        <v>1629</v>
      </c>
      <c r="F1630">
        <v>2</v>
      </c>
      <c r="G1630">
        <v>49070</v>
      </c>
      <c r="H1630">
        <v>11</v>
      </c>
      <c r="I1630">
        <v>8</v>
      </c>
      <c r="J1630">
        <v>1</v>
      </c>
      <c r="K1630">
        <v>1</v>
      </c>
      <c r="L1630">
        <v>3</v>
      </c>
      <c r="M1630">
        <v>1</v>
      </c>
      <c r="N1630">
        <v>0</v>
      </c>
      <c r="O1630">
        <v>0</v>
      </c>
      <c r="P1630" t="s">
        <v>32</v>
      </c>
      <c r="Q1630" t="s">
        <v>25</v>
      </c>
      <c r="R1630" t="s">
        <v>48</v>
      </c>
      <c r="S1630" t="s">
        <v>29</v>
      </c>
      <c r="T1630" t="s">
        <v>38</v>
      </c>
      <c r="U1630" t="s">
        <v>27</v>
      </c>
      <c r="V1630" t="s">
        <v>23</v>
      </c>
      <c r="W1630" t="s">
        <v>30</v>
      </c>
    </row>
    <row r="1631" spans="1:23" x14ac:dyDescent="0.3">
      <c r="A1631">
        <v>40</v>
      </c>
      <c r="B1631">
        <v>26</v>
      </c>
      <c r="C1631">
        <v>4</v>
      </c>
      <c r="D1631">
        <v>1</v>
      </c>
      <c r="E1631">
        <v>1630</v>
      </c>
      <c r="F1631">
        <v>1</v>
      </c>
      <c r="G1631">
        <v>34820</v>
      </c>
      <c r="H1631">
        <v>18</v>
      </c>
      <c r="I1631">
        <v>8</v>
      </c>
      <c r="J1631">
        <v>1</v>
      </c>
      <c r="K1631">
        <v>21</v>
      </c>
      <c r="L1631">
        <v>2</v>
      </c>
      <c r="M1631">
        <v>20</v>
      </c>
      <c r="N1631">
        <v>1</v>
      </c>
      <c r="O1631">
        <v>12</v>
      </c>
      <c r="P1631" t="s">
        <v>24</v>
      </c>
      <c r="Q1631" t="s">
        <v>25</v>
      </c>
      <c r="R1631" t="s">
        <v>48</v>
      </c>
      <c r="S1631" t="s">
        <v>29</v>
      </c>
      <c r="T1631" t="s">
        <v>38</v>
      </c>
      <c r="U1631" t="s">
        <v>27</v>
      </c>
      <c r="V1631" t="s">
        <v>23</v>
      </c>
      <c r="W1631" t="s">
        <v>30</v>
      </c>
    </row>
    <row r="1632" spans="1:23" x14ac:dyDescent="0.3">
      <c r="A1632">
        <v>26</v>
      </c>
      <c r="B1632">
        <v>3</v>
      </c>
      <c r="C1632">
        <v>2</v>
      </c>
      <c r="D1632">
        <v>1</v>
      </c>
      <c r="E1632">
        <v>1631</v>
      </c>
      <c r="F1632">
        <v>4</v>
      </c>
      <c r="G1632">
        <v>24360</v>
      </c>
      <c r="H1632">
        <v>24</v>
      </c>
      <c r="I1632">
        <v>8</v>
      </c>
      <c r="J1632">
        <v>0</v>
      </c>
      <c r="K1632">
        <v>3</v>
      </c>
      <c r="L1632">
        <v>2</v>
      </c>
      <c r="M1632">
        <v>3</v>
      </c>
      <c r="N1632">
        <v>0</v>
      </c>
      <c r="O1632">
        <v>2</v>
      </c>
      <c r="P1632" t="s">
        <v>24</v>
      </c>
      <c r="Q1632" t="s">
        <v>33</v>
      </c>
      <c r="R1632" t="s">
        <v>41</v>
      </c>
      <c r="S1632" t="s">
        <v>44</v>
      </c>
      <c r="T1632" t="s">
        <v>28</v>
      </c>
      <c r="U1632" t="s">
        <v>27</v>
      </c>
      <c r="V1632" t="s">
        <v>23</v>
      </c>
      <c r="W1632" t="s">
        <v>30</v>
      </c>
    </row>
    <row r="1633" spans="1:23" x14ac:dyDescent="0.3">
      <c r="A1633">
        <v>30</v>
      </c>
      <c r="B1633">
        <v>15</v>
      </c>
      <c r="C1633">
        <v>3</v>
      </c>
      <c r="D1633">
        <v>1</v>
      </c>
      <c r="E1633">
        <v>1632</v>
      </c>
      <c r="F1633">
        <v>2</v>
      </c>
      <c r="G1633">
        <v>23800</v>
      </c>
      <c r="H1633">
        <v>18</v>
      </c>
      <c r="I1633">
        <v>8</v>
      </c>
      <c r="J1633">
        <v>3</v>
      </c>
      <c r="K1633">
        <v>9</v>
      </c>
      <c r="L1633">
        <v>2</v>
      </c>
      <c r="M1633">
        <v>5</v>
      </c>
      <c r="N1633">
        <v>1</v>
      </c>
      <c r="O1633">
        <v>4</v>
      </c>
      <c r="P1633" t="s">
        <v>39</v>
      </c>
      <c r="Q1633" t="s">
        <v>33</v>
      </c>
      <c r="R1633" t="s">
        <v>41</v>
      </c>
      <c r="S1633" t="s">
        <v>29</v>
      </c>
      <c r="T1633" t="s">
        <v>38</v>
      </c>
      <c r="U1633" t="s">
        <v>27</v>
      </c>
      <c r="V1633" t="s">
        <v>23</v>
      </c>
      <c r="W1633" t="s">
        <v>30</v>
      </c>
    </row>
    <row r="1634" spans="1:23" x14ac:dyDescent="0.3">
      <c r="A1634">
        <v>29</v>
      </c>
      <c r="B1634">
        <v>8</v>
      </c>
      <c r="C1634">
        <v>3</v>
      </c>
      <c r="D1634">
        <v>1</v>
      </c>
      <c r="E1634">
        <v>1633</v>
      </c>
      <c r="F1634">
        <v>3</v>
      </c>
      <c r="G1634">
        <v>194310</v>
      </c>
      <c r="H1634">
        <v>11</v>
      </c>
      <c r="I1634">
        <v>8</v>
      </c>
      <c r="J1634">
        <v>0</v>
      </c>
      <c r="K1634">
        <v>10</v>
      </c>
      <c r="L1634">
        <v>3</v>
      </c>
      <c r="M1634">
        <v>10</v>
      </c>
      <c r="N1634">
        <v>0</v>
      </c>
      <c r="O1634">
        <v>7</v>
      </c>
      <c r="P1634" t="s">
        <v>24</v>
      </c>
      <c r="Q1634" t="s">
        <v>33</v>
      </c>
      <c r="R1634" t="s">
        <v>41</v>
      </c>
      <c r="S1634" t="s">
        <v>29</v>
      </c>
      <c r="T1634" t="s">
        <v>45</v>
      </c>
      <c r="U1634" t="s">
        <v>27</v>
      </c>
      <c r="V1634" t="s">
        <v>23</v>
      </c>
      <c r="W1634" t="s">
        <v>30</v>
      </c>
    </row>
    <row r="1635" spans="1:23" x14ac:dyDescent="0.3">
      <c r="A1635">
        <v>29</v>
      </c>
      <c r="B1635">
        <v>19</v>
      </c>
      <c r="C1635">
        <v>4</v>
      </c>
      <c r="D1635">
        <v>1</v>
      </c>
      <c r="E1635">
        <v>1634</v>
      </c>
      <c r="F1635">
        <v>3</v>
      </c>
      <c r="G1635">
        <v>17900</v>
      </c>
      <c r="H1635">
        <v>16</v>
      </c>
      <c r="I1635">
        <v>8</v>
      </c>
      <c r="J1635">
        <v>1</v>
      </c>
      <c r="K1635">
        <v>6</v>
      </c>
      <c r="L1635">
        <v>4</v>
      </c>
      <c r="M1635">
        <v>2</v>
      </c>
      <c r="N1635">
        <v>1</v>
      </c>
      <c r="O1635">
        <v>1</v>
      </c>
      <c r="P1635" t="s">
        <v>24</v>
      </c>
      <c r="Q1635" t="s">
        <v>33</v>
      </c>
      <c r="R1635" t="s">
        <v>26</v>
      </c>
      <c r="S1635" t="s">
        <v>29</v>
      </c>
      <c r="T1635" t="s">
        <v>34</v>
      </c>
      <c r="U1635" t="s">
        <v>37</v>
      </c>
      <c r="V1635" t="s">
        <v>31</v>
      </c>
      <c r="W1635" t="s">
        <v>30</v>
      </c>
    </row>
    <row r="1636" spans="1:23" x14ac:dyDescent="0.3">
      <c r="A1636">
        <v>19</v>
      </c>
      <c r="B1636">
        <v>4</v>
      </c>
      <c r="C1636">
        <v>3</v>
      </c>
      <c r="D1636">
        <v>1</v>
      </c>
      <c r="E1636">
        <v>1635</v>
      </c>
      <c r="F1636">
        <v>1</v>
      </c>
      <c r="G1636">
        <v>76440</v>
      </c>
      <c r="H1636">
        <v>15</v>
      </c>
      <c r="I1636">
        <v>8</v>
      </c>
      <c r="J1636">
        <v>2</v>
      </c>
      <c r="K1636">
        <v>1</v>
      </c>
      <c r="L1636">
        <v>2</v>
      </c>
      <c r="M1636">
        <v>1</v>
      </c>
      <c r="N1636">
        <v>0</v>
      </c>
      <c r="O1636">
        <v>0</v>
      </c>
      <c r="P1636" t="s">
        <v>24</v>
      </c>
      <c r="Q1636" t="s">
        <v>33</v>
      </c>
      <c r="R1636" t="s">
        <v>41</v>
      </c>
      <c r="S1636" t="s">
        <v>35</v>
      </c>
      <c r="T1636" t="s">
        <v>38</v>
      </c>
      <c r="U1636" t="s">
        <v>37</v>
      </c>
      <c r="V1636" t="s">
        <v>31</v>
      </c>
      <c r="W1636" t="s">
        <v>30</v>
      </c>
    </row>
    <row r="1637" spans="1:23" x14ac:dyDescent="0.3">
      <c r="A1637">
        <v>30</v>
      </c>
      <c r="B1637">
        <v>2</v>
      </c>
      <c r="C1637">
        <v>4</v>
      </c>
      <c r="D1637">
        <v>1</v>
      </c>
      <c r="E1637">
        <v>1636</v>
      </c>
      <c r="F1637">
        <v>3</v>
      </c>
      <c r="G1637">
        <v>51310</v>
      </c>
      <c r="H1637">
        <v>15</v>
      </c>
      <c r="I1637">
        <v>8</v>
      </c>
      <c r="J1637">
        <v>1</v>
      </c>
      <c r="K1637">
        <v>10</v>
      </c>
      <c r="L1637">
        <v>2</v>
      </c>
      <c r="M1637">
        <v>9</v>
      </c>
      <c r="N1637">
        <v>7</v>
      </c>
      <c r="O1637">
        <v>8</v>
      </c>
      <c r="P1637" t="s">
        <v>39</v>
      </c>
      <c r="Q1637" t="s">
        <v>33</v>
      </c>
      <c r="R1637" t="s">
        <v>26</v>
      </c>
      <c r="S1637" t="s">
        <v>29</v>
      </c>
      <c r="T1637" t="s">
        <v>34</v>
      </c>
      <c r="U1637" t="s">
        <v>27</v>
      </c>
      <c r="V1637" t="s">
        <v>23</v>
      </c>
      <c r="W1637" t="s">
        <v>30</v>
      </c>
    </row>
    <row r="1638" spans="1:23" x14ac:dyDescent="0.3">
      <c r="A1638">
        <v>57</v>
      </c>
      <c r="B1638">
        <v>2</v>
      </c>
      <c r="C1638">
        <v>2</v>
      </c>
      <c r="D1638">
        <v>1</v>
      </c>
      <c r="E1638">
        <v>1637</v>
      </c>
      <c r="F1638">
        <v>4</v>
      </c>
      <c r="G1638">
        <v>63060</v>
      </c>
      <c r="H1638">
        <v>12</v>
      </c>
      <c r="I1638">
        <v>8</v>
      </c>
      <c r="J1638">
        <v>1</v>
      </c>
      <c r="K1638">
        <v>32</v>
      </c>
      <c r="L1638">
        <v>3</v>
      </c>
      <c r="M1638">
        <v>1</v>
      </c>
      <c r="N1638">
        <v>0</v>
      </c>
      <c r="O1638">
        <v>0</v>
      </c>
      <c r="P1638" t="s">
        <v>24</v>
      </c>
      <c r="Q1638" t="s">
        <v>33</v>
      </c>
      <c r="R1638" t="s">
        <v>26</v>
      </c>
      <c r="S1638" t="s">
        <v>44</v>
      </c>
      <c r="T1638" t="s">
        <v>34</v>
      </c>
      <c r="U1638" t="s">
        <v>37</v>
      </c>
      <c r="V1638" t="s">
        <v>23</v>
      </c>
      <c r="W1638" t="s">
        <v>30</v>
      </c>
    </row>
    <row r="1639" spans="1:23" x14ac:dyDescent="0.3">
      <c r="A1639">
        <v>50</v>
      </c>
      <c r="B1639">
        <v>10</v>
      </c>
      <c r="C1639">
        <v>4</v>
      </c>
      <c r="D1639">
        <v>1</v>
      </c>
      <c r="E1639">
        <v>1638</v>
      </c>
      <c r="F1639">
        <v>3</v>
      </c>
      <c r="G1639">
        <v>47870</v>
      </c>
      <c r="H1639">
        <v>12</v>
      </c>
      <c r="I1639">
        <v>8</v>
      </c>
      <c r="J1639">
        <v>0</v>
      </c>
      <c r="K1639">
        <v>28</v>
      </c>
      <c r="L1639">
        <v>3</v>
      </c>
      <c r="M1639">
        <v>27</v>
      </c>
      <c r="N1639">
        <v>15</v>
      </c>
      <c r="O1639">
        <v>7</v>
      </c>
      <c r="P1639" t="s">
        <v>24</v>
      </c>
      <c r="Q1639" t="s">
        <v>25</v>
      </c>
      <c r="R1639" t="s">
        <v>26</v>
      </c>
      <c r="S1639" t="s">
        <v>29</v>
      </c>
      <c r="T1639" t="s">
        <v>47</v>
      </c>
      <c r="U1639" t="s">
        <v>27</v>
      </c>
      <c r="V1639" t="s">
        <v>23</v>
      </c>
      <c r="W1639" t="s">
        <v>30</v>
      </c>
    </row>
    <row r="1640" spans="1:23" x14ac:dyDescent="0.3">
      <c r="A1640">
        <v>30</v>
      </c>
      <c r="B1640">
        <v>10</v>
      </c>
      <c r="C1640">
        <v>2</v>
      </c>
      <c r="D1640">
        <v>1</v>
      </c>
      <c r="E1640">
        <v>1639</v>
      </c>
      <c r="F1640">
        <v>3</v>
      </c>
      <c r="G1640">
        <v>188800</v>
      </c>
      <c r="H1640">
        <v>22</v>
      </c>
      <c r="I1640">
        <v>8</v>
      </c>
      <c r="J1640">
        <v>1</v>
      </c>
      <c r="K1640">
        <v>12</v>
      </c>
      <c r="L1640">
        <v>3</v>
      </c>
      <c r="M1640">
        <v>11</v>
      </c>
      <c r="N1640">
        <v>6</v>
      </c>
      <c r="O1640">
        <v>7</v>
      </c>
      <c r="P1640" t="s">
        <v>39</v>
      </c>
      <c r="Q1640" t="s">
        <v>25</v>
      </c>
      <c r="R1640" t="s">
        <v>26</v>
      </c>
      <c r="S1640" t="s">
        <v>35</v>
      </c>
      <c r="T1640" t="s">
        <v>43</v>
      </c>
      <c r="U1640" t="s">
        <v>37</v>
      </c>
      <c r="V1640" t="s">
        <v>23</v>
      </c>
      <c r="W1640" t="s">
        <v>30</v>
      </c>
    </row>
    <row r="1641" spans="1:23" x14ac:dyDescent="0.3">
      <c r="A1641">
        <v>60</v>
      </c>
      <c r="B1641">
        <v>16</v>
      </c>
      <c r="C1641">
        <v>3</v>
      </c>
      <c r="D1641">
        <v>1</v>
      </c>
      <c r="E1641">
        <v>1640</v>
      </c>
      <c r="F1641">
        <v>4</v>
      </c>
      <c r="G1641">
        <v>23390</v>
      </c>
      <c r="H1641">
        <v>20</v>
      </c>
      <c r="I1641">
        <v>8</v>
      </c>
      <c r="J1641">
        <v>0</v>
      </c>
      <c r="K1641">
        <v>22</v>
      </c>
      <c r="L1641">
        <v>4</v>
      </c>
      <c r="M1641">
        <v>18</v>
      </c>
      <c r="N1641">
        <v>13</v>
      </c>
      <c r="O1641">
        <v>11</v>
      </c>
      <c r="P1641" t="s">
        <v>32</v>
      </c>
      <c r="Q1641" t="s">
        <v>33</v>
      </c>
      <c r="R1641" t="s">
        <v>26</v>
      </c>
      <c r="S1641" t="s">
        <v>29</v>
      </c>
      <c r="T1641" t="s">
        <v>43</v>
      </c>
      <c r="U1641" t="s">
        <v>27</v>
      </c>
      <c r="V1641" t="s">
        <v>23</v>
      </c>
      <c r="W1641" t="s">
        <v>30</v>
      </c>
    </row>
    <row r="1642" spans="1:23" x14ac:dyDescent="0.3">
      <c r="A1642">
        <v>47</v>
      </c>
      <c r="B1642">
        <v>1</v>
      </c>
      <c r="C1642">
        <v>3</v>
      </c>
      <c r="D1642">
        <v>1</v>
      </c>
      <c r="E1642">
        <v>1641</v>
      </c>
      <c r="F1642">
        <v>5</v>
      </c>
      <c r="G1642">
        <v>135700</v>
      </c>
      <c r="H1642">
        <v>16</v>
      </c>
      <c r="I1642">
        <v>8</v>
      </c>
      <c r="J1642">
        <v>2</v>
      </c>
      <c r="K1642">
        <v>20</v>
      </c>
      <c r="L1642">
        <v>2</v>
      </c>
      <c r="M1642">
        <v>5</v>
      </c>
      <c r="N1642">
        <v>0</v>
      </c>
      <c r="O1642">
        <v>4</v>
      </c>
      <c r="P1642" t="s">
        <v>24</v>
      </c>
      <c r="Q1642" t="s">
        <v>33</v>
      </c>
      <c r="R1642" t="s">
        <v>49</v>
      </c>
      <c r="S1642" t="s">
        <v>44</v>
      </c>
      <c r="T1642" t="s">
        <v>45</v>
      </c>
      <c r="U1642" t="s">
        <v>37</v>
      </c>
      <c r="V1642" t="s">
        <v>23</v>
      </c>
      <c r="W1642" t="s">
        <v>30</v>
      </c>
    </row>
    <row r="1643" spans="1:23" x14ac:dyDescent="0.3">
      <c r="A1643">
        <v>46</v>
      </c>
      <c r="B1643">
        <v>4</v>
      </c>
      <c r="C1643">
        <v>1</v>
      </c>
      <c r="D1643">
        <v>1</v>
      </c>
      <c r="E1643">
        <v>1642</v>
      </c>
      <c r="F1643">
        <v>1</v>
      </c>
      <c r="G1643">
        <v>67120</v>
      </c>
      <c r="H1643">
        <v>21</v>
      </c>
      <c r="I1643">
        <v>8</v>
      </c>
      <c r="J1643">
        <v>1</v>
      </c>
      <c r="K1643">
        <v>26</v>
      </c>
      <c r="L1643">
        <v>3</v>
      </c>
      <c r="M1643">
        <v>3</v>
      </c>
      <c r="N1643">
        <v>0</v>
      </c>
      <c r="O1643">
        <v>1</v>
      </c>
      <c r="P1643" t="s">
        <v>24</v>
      </c>
      <c r="Q1643" t="s">
        <v>25</v>
      </c>
      <c r="R1643" t="s">
        <v>49</v>
      </c>
      <c r="S1643" t="s">
        <v>29</v>
      </c>
      <c r="T1643" t="s">
        <v>43</v>
      </c>
      <c r="U1643" t="s">
        <v>37</v>
      </c>
      <c r="V1643" t="s">
        <v>23</v>
      </c>
      <c r="W1643" t="s">
        <v>30</v>
      </c>
    </row>
    <row r="1644" spans="1:23" x14ac:dyDescent="0.3">
      <c r="A1644">
        <v>35</v>
      </c>
      <c r="B1644">
        <v>15</v>
      </c>
      <c r="C1644">
        <v>2</v>
      </c>
      <c r="D1644">
        <v>1</v>
      </c>
      <c r="E1644">
        <v>1643</v>
      </c>
      <c r="F1644">
        <v>2</v>
      </c>
      <c r="G1644">
        <v>54060</v>
      </c>
      <c r="H1644">
        <v>12</v>
      </c>
      <c r="I1644">
        <v>8</v>
      </c>
      <c r="J1644">
        <v>1</v>
      </c>
      <c r="K1644">
        <v>6</v>
      </c>
      <c r="L1644">
        <v>2</v>
      </c>
      <c r="M1644">
        <v>5</v>
      </c>
      <c r="N1644">
        <v>4</v>
      </c>
      <c r="O1644">
        <v>3</v>
      </c>
      <c r="P1644" t="s">
        <v>24</v>
      </c>
      <c r="Q1644" t="s">
        <v>33</v>
      </c>
      <c r="R1644" t="s">
        <v>41</v>
      </c>
      <c r="S1644" t="s">
        <v>35</v>
      </c>
      <c r="T1644" t="s">
        <v>43</v>
      </c>
      <c r="U1644" t="s">
        <v>27</v>
      </c>
      <c r="V1644" t="s">
        <v>23</v>
      </c>
      <c r="W1644" t="s">
        <v>30</v>
      </c>
    </row>
    <row r="1645" spans="1:23" x14ac:dyDescent="0.3">
      <c r="A1645">
        <v>54</v>
      </c>
      <c r="B1645">
        <v>2</v>
      </c>
      <c r="C1645">
        <v>4</v>
      </c>
      <c r="D1645">
        <v>1</v>
      </c>
      <c r="E1645">
        <v>1644</v>
      </c>
      <c r="F1645">
        <v>2</v>
      </c>
      <c r="G1645">
        <v>89380</v>
      </c>
      <c r="H1645">
        <v>11</v>
      </c>
      <c r="I1645">
        <v>8</v>
      </c>
      <c r="J1645">
        <v>3</v>
      </c>
      <c r="K1645">
        <v>19</v>
      </c>
      <c r="L1645">
        <v>2</v>
      </c>
      <c r="M1645">
        <v>1</v>
      </c>
      <c r="N1645">
        <v>0</v>
      </c>
      <c r="O1645">
        <v>0</v>
      </c>
      <c r="P1645" t="s">
        <v>24</v>
      </c>
      <c r="Q1645" t="s">
        <v>33</v>
      </c>
      <c r="R1645" t="s">
        <v>41</v>
      </c>
      <c r="S1645" t="s">
        <v>35</v>
      </c>
      <c r="T1645" t="s">
        <v>40</v>
      </c>
      <c r="U1645" t="s">
        <v>37</v>
      </c>
      <c r="V1645" t="s">
        <v>23</v>
      </c>
      <c r="W1645" t="s">
        <v>30</v>
      </c>
    </row>
    <row r="1646" spans="1:23" x14ac:dyDescent="0.3">
      <c r="A1646">
        <v>34</v>
      </c>
      <c r="B1646">
        <v>8</v>
      </c>
      <c r="C1646">
        <v>2</v>
      </c>
      <c r="D1646">
        <v>1</v>
      </c>
      <c r="E1646">
        <v>1645</v>
      </c>
      <c r="F1646">
        <v>1</v>
      </c>
      <c r="G1646">
        <v>24390</v>
      </c>
      <c r="H1646">
        <v>11</v>
      </c>
      <c r="I1646">
        <v>8</v>
      </c>
      <c r="J1646">
        <v>2</v>
      </c>
      <c r="K1646">
        <v>14</v>
      </c>
      <c r="L1646">
        <v>2</v>
      </c>
      <c r="M1646">
        <v>7</v>
      </c>
      <c r="N1646">
        <v>5</v>
      </c>
      <c r="O1646">
        <v>7</v>
      </c>
      <c r="P1646" t="s">
        <v>24</v>
      </c>
      <c r="Q1646" t="s">
        <v>25</v>
      </c>
      <c r="R1646" t="s">
        <v>26</v>
      </c>
      <c r="S1646" t="s">
        <v>44</v>
      </c>
      <c r="T1646" t="s">
        <v>43</v>
      </c>
      <c r="U1646" t="s">
        <v>37</v>
      </c>
      <c r="V1646" t="s">
        <v>23</v>
      </c>
      <c r="W1646" t="s">
        <v>30</v>
      </c>
    </row>
    <row r="1647" spans="1:23" x14ac:dyDescent="0.3">
      <c r="A1647">
        <v>46</v>
      </c>
      <c r="B1647">
        <v>2</v>
      </c>
      <c r="C1647">
        <v>3</v>
      </c>
      <c r="D1647">
        <v>1</v>
      </c>
      <c r="E1647">
        <v>1646</v>
      </c>
      <c r="F1647">
        <v>1</v>
      </c>
      <c r="G1647">
        <v>88370</v>
      </c>
      <c r="H1647">
        <v>18</v>
      </c>
      <c r="I1647">
        <v>8</v>
      </c>
      <c r="J1647">
        <v>0</v>
      </c>
      <c r="K1647">
        <v>15</v>
      </c>
      <c r="L1647">
        <v>3</v>
      </c>
      <c r="M1647">
        <v>3</v>
      </c>
      <c r="N1647">
        <v>1</v>
      </c>
      <c r="O1647">
        <v>2</v>
      </c>
      <c r="P1647" t="s">
        <v>24</v>
      </c>
      <c r="Q1647" t="s">
        <v>33</v>
      </c>
      <c r="R1647" t="s">
        <v>26</v>
      </c>
      <c r="S1647" t="s">
        <v>29</v>
      </c>
      <c r="T1647" t="s">
        <v>28</v>
      </c>
      <c r="U1647" t="s">
        <v>37</v>
      </c>
      <c r="V1647" t="s">
        <v>23</v>
      </c>
      <c r="W1647" t="s">
        <v>30</v>
      </c>
    </row>
    <row r="1648" spans="1:23" x14ac:dyDescent="0.3">
      <c r="A1648">
        <v>31</v>
      </c>
      <c r="B1648">
        <v>7</v>
      </c>
      <c r="C1648">
        <v>3</v>
      </c>
      <c r="D1648">
        <v>1</v>
      </c>
      <c r="E1648">
        <v>1647</v>
      </c>
      <c r="F1648">
        <v>2</v>
      </c>
      <c r="G1648">
        <v>53430</v>
      </c>
      <c r="H1648">
        <v>14</v>
      </c>
      <c r="I1648">
        <v>8</v>
      </c>
      <c r="J1648">
        <v>1</v>
      </c>
      <c r="K1648">
        <v>13</v>
      </c>
      <c r="L1648">
        <v>3</v>
      </c>
      <c r="M1648">
        <v>13</v>
      </c>
      <c r="N1648">
        <v>0</v>
      </c>
      <c r="O1648">
        <v>8</v>
      </c>
      <c r="P1648" t="s">
        <v>24</v>
      </c>
      <c r="Q1648" t="s">
        <v>33</v>
      </c>
      <c r="R1648" t="s">
        <v>26</v>
      </c>
      <c r="S1648" t="s">
        <v>44</v>
      </c>
      <c r="T1648" t="s">
        <v>42</v>
      </c>
      <c r="U1648" t="s">
        <v>37</v>
      </c>
      <c r="V1648" t="s">
        <v>23</v>
      </c>
      <c r="W1648" t="s">
        <v>30</v>
      </c>
    </row>
    <row r="1649" spans="1:23" x14ac:dyDescent="0.3">
      <c r="A1649">
        <v>33</v>
      </c>
      <c r="B1649">
        <v>10</v>
      </c>
      <c r="C1649">
        <v>3</v>
      </c>
      <c r="D1649">
        <v>1</v>
      </c>
      <c r="E1649">
        <v>1648</v>
      </c>
      <c r="F1649">
        <v>4</v>
      </c>
      <c r="G1649">
        <v>67280</v>
      </c>
      <c r="H1649">
        <v>22</v>
      </c>
      <c r="I1649">
        <v>8</v>
      </c>
      <c r="J1649">
        <v>0</v>
      </c>
      <c r="K1649">
        <v>15</v>
      </c>
      <c r="L1649">
        <v>2</v>
      </c>
      <c r="M1649">
        <v>7</v>
      </c>
      <c r="N1649">
        <v>7</v>
      </c>
      <c r="O1649">
        <v>7</v>
      </c>
      <c r="P1649" t="s">
        <v>24</v>
      </c>
      <c r="Q1649" t="s">
        <v>33</v>
      </c>
      <c r="R1649" t="s">
        <v>26</v>
      </c>
      <c r="S1649" t="s">
        <v>29</v>
      </c>
      <c r="T1649" t="s">
        <v>42</v>
      </c>
      <c r="U1649" t="s">
        <v>27</v>
      </c>
      <c r="V1649" t="s">
        <v>31</v>
      </c>
      <c r="W1649" t="s">
        <v>30</v>
      </c>
    </row>
    <row r="1650" spans="1:23" x14ac:dyDescent="0.3">
      <c r="A1650">
        <v>33</v>
      </c>
      <c r="B1650">
        <v>5</v>
      </c>
      <c r="C1650">
        <v>4</v>
      </c>
      <c r="D1650">
        <v>1</v>
      </c>
      <c r="E1650">
        <v>1649</v>
      </c>
      <c r="F1650">
        <v>2</v>
      </c>
      <c r="G1650">
        <v>66520</v>
      </c>
      <c r="H1650">
        <v>25</v>
      </c>
      <c r="I1650">
        <v>8</v>
      </c>
      <c r="J1650">
        <v>0</v>
      </c>
      <c r="K1650">
        <v>8</v>
      </c>
      <c r="L1650">
        <v>5</v>
      </c>
      <c r="M1650">
        <v>4</v>
      </c>
      <c r="N1650">
        <v>1</v>
      </c>
      <c r="O1650">
        <v>3</v>
      </c>
      <c r="P1650" t="s">
        <v>24</v>
      </c>
      <c r="Q1650" t="s">
        <v>25</v>
      </c>
      <c r="R1650" t="s">
        <v>48</v>
      </c>
      <c r="S1650" t="s">
        <v>44</v>
      </c>
      <c r="T1650" t="s">
        <v>42</v>
      </c>
      <c r="U1650" t="s">
        <v>37</v>
      </c>
      <c r="V1650" t="s">
        <v>31</v>
      </c>
      <c r="W1650" t="s">
        <v>30</v>
      </c>
    </row>
    <row r="1651" spans="1:23" x14ac:dyDescent="0.3">
      <c r="A1651">
        <v>30</v>
      </c>
      <c r="B1651">
        <v>2</v>
      </c>
      <c r="C1651">
        <v>3</v>
      </c>
      <c r="D1651">
        <v>1</v>
      </c>
      <c r="E1651">
        <v>1650</v>
      </c>
      <c r="F1651">
        <v>1</v>
      </c>
      <c r="G1651">
        <v>48500</v>
      </c>
      <c r="H1651">
        <v>12</v>
      </c>
      <c r="I1651">
        <v>8</v>
      </c>
      <c r="J1651">
        <v>1</v>
      </c>
      <c r="K1651">
        <v>4</v>
      </c>
      <c r="L1651">
        <v>4</v>
      </c>
      <c r="M1651">
        <v>3</v>
      </c>
      <c r="N1651">
        <v>1</v>
      </c>
      <c r="O1651">
        <v>2</v>
      </c>
      <c r="P1651" t="s">
        <v>24</v>
      </c>
      <c r="Q1651" t="s">
        <v>33</v>
      </c>
      <c r="R1651" t="s">
        <v>26</v>
      </c>
      <c r="S1651" t="s">
        <v>35</v>
      </c>
      <c r="T1651" t="s">
        <v>38</v>
      </c>
      <c r="U1651" t="s">
        <v>37</v>
      </c>
      <c r="V1651" t="s">
        <v>23</v>
      </c>
      <c r="W1651" t="s">
        <v>30</v>
      </c>
    </row>
    <row r="1652" spans="1:23" x14ac:dyDescent="0.3">
      <c r="A1652">
        <v>35</v>
      </c>
      <c r="B1652">
        <v>12</v>
      </c>
      <c r="C1652">
        <v>2</v>
      </c>
      <c r="D1652">
        <v>1</v>
      </c>
      <c r="E1652">
        <v>1651</v>
      </c>
      <c r="F1652">
        <v>2</v>
      </c>
      <c r="G1652">
        <v>28090</v>
      </c>
      <c r="H1652">
        <v>23</v>
      </c>
      <c r="I1652">
        <v>8</v>
      </c>
      <c r="J1652">
        <v>1</v>
      </c>
      <c r="K1652">
        <v>10</v>
      </c>
      <c r="L1652">
        <v>2</v>
      </c>
      <c r="M1652">
        <v>8</v>
      </c>
      <c r="N1652">
        <v>0</v>
      </c>
      <c r="O1652">
        <v>0</v>
      </c>
      <c r="P1652" t="s">
        <v>24</v>
      </c>
      <c r="Q1652" t="s">
        <v>33</v>
      </c>
      <c r="R1652" t="s">
        <v>41</v>
      </c>
      <c r="S1652" t="s">
        <v>29</v>
      </c>
      <c r="T1652" t="s">
        <v>46</v>
      </c>
      <c r="U1652" t="s">
        <v>27</v>
      </c>
      <c r="V1652" t="s">
        <v>23</v>
      </c>
      <c r="W1652" t="s">
        <v>30</v>
      </c>
    </row>
    <row r="1653" spans="1:23" x14ac:dyDescent="0.3">
      <c r="A1653">
        <v>31</v>
      </c>
      <c r="B1653">
        <v>22</v>
      </c>
      <c r="C1653">
        <v>2</v>
      </c>
      <c r="D1653">
        <v>1</v>
      </c>
      <c r="E1653">
        <v>1652</v>
      </c>
      <c r="F1653">
        <v>2</v>
      </c>
      <c r="G1653">
        <v>56890</v>
      </c>
      <c r="H1653">
        <v>15</v>
      </c>
      <c r="I1653">
        <v>8</v>
      </c>
      <c r="J1653">
        <v>2</v>
      </c>
      <c r="K1653">
        <v>12</v>
      </c>
      <c r="L1653">
        <v>2</v>
      </c>
      <c r="M1653">
        <v>1</v>
      </c>
      <c r="N1653">
        <v>0</v>
      </c>
      <c r="O1653">
        <v>0</v>
      </c>
      <c r="P1653" t="s">
        <v>32</v>
      </c>
      <c r="Q1653" t="s">
        <v>33</v>
      </c>
      <c r="R1653" t="s">
        <v>41</v>
      </c>
      <c r="S1653" t="s">
        <v>29</v>
      </c>
      <c r="T1653" t="s">
        <v>38</v>
      </c>
      <c r="U1653" t="s">
        <v>27</v>
      </c>
      <c r="V1653" t="s">
        <v>31</v>
      </c>
      <c r="W1653" t="s">
        <v>30</v>
      </c>
    </row>
    <row r="1654" spans="1:23" x14ac:dyDescent="0.3">
      <c r="A1654">
        <v>34</v>
      </c>
      <c r="B1654">
        <v>17</v>
      </c>
      <c r="C1654">
        <v>1</v>
      </c>
      <c r="D1654">
        <v>1</v>
      </c>
      <c r="E1654">
        <v>1653</v>
      </c>
      <c r="F1654">
        <v>1</v>
      </c>
      <c r="G1654">
        <v>20010</v>
      </c>
      <c r="H1654">
        <v>22</v>
      </c>
      <c r="I1654">
        <v>8</v>
      </c>
      <c r="J1654">
        <v>1</v>
      </c>
      <c r="K1654">
        <v>11</v>
      </c>
      <c r="L1654">
        <v>5</v>
      </c>
      <c r="M1654">
        <v>3</v>
      </c>
      <c r="N1654">
        <v>0</v>
      </c>
      <c r="O1654">
        <v>2</v>
      </c>
      <c r="P1654" t="s">
        <v>32</v>
      </c>
      <c r="Q1654" t="s">
        <v>25</v>
      </c>
      <c r="R1654" t="s">
        <v>48</v>
      </c>
      <c r="S1654" t="s">
        <v>44</v>
      </c>
      <c r="T1654" t="s">
        <v>42</v>
      </c>
      <c r="U1654" t="s">
        <v>37</v>
      </c>
      <c r="V1654" t="s">
        <v>31</v>
      </c>
      <c r="W1654" t="s">
        <v>30</v>
      </c>
    </row>
    <row r="1655" spans="1:23" x14ac:dyDescent="0.3">
      <c r="A1655">
        <v>42</v>
      </c>
      <c r="B1655">
        <v>2</v>
      </c>
      <c r="C1655">
        <v>4</v>
      </c>
      <c r="D1655">
        <v>1</v>
      </c>
      <c r="E1655">
        <v>1654</v>
      </c>
      <c r="F1655">
        <v>1</v>
      </c>
      <c r="G1655">
        <v>29770</v>
      </c>
      <c r="H1655">
        <v>15</v>
      </c>
      <c r="I1655">
        <v>8</v>
      </c>
      <c r="J1655">
        <v>3</v>
      </c>
      <c r="K1655">
        <v>8</v>
      </c>
      <c r="L1655">
        <v>3</v>
      </c>
      <c r="M1655">
        <v>2</v>
      </c>
      <c r="N1655">
        <v>2</v>
      </c>
      <c r="O1655">
        <v>0</v>
      </c>
      <c r="P1655" t="s">
        <v>32</v>
      </c>
      <c r="Q1655" t="s">
        <v>33</v>
      </c>
      <c r="R1655" t="s">
        <v>41</v>
      </c>
      <c r="S1655" t="s">
        <v>29</v>
      </c>
      <c r="T1655" t="s">
        <v>34</v>
      </c>
      <c r="U1655" t="s">
        <v>27</v>
      </c>
      <c r="V1655" t="s">
        <v>23</v>
      </c>
      <c r="W1655" t="s">
        <v>30</v>
      </c>
    </row>
    <row r="1656" spans="1:23" x14ac:dyDescent="0.3">
      <c r="A1656">
        <v>36</v>
      </c>
      <c r="B1656">
        <v>3</v>
      </c>
      <c r="C1656">
        <v>4</v>
      </c>
      <c r="D1656">
        <v>1</v>
      </c>
      <c r="E1656">
        <v>1655</v>
      </c>
      <c r="F1656">
        <v>1</v>
      </c>
      <c r="G1656">
        <v>40250</v>
      </c>
      <c r="H1656">
        <v>11</v>
      </c>
      <c r="I1656">
        <v>8</v>
      </c>
      <c r="J1656">
        <v>0</v>
      </c>
      <c r="K1656">
        <v>10</v>
      </c>
      <c r="L1656">
        <v>3</v>
      </c>
      <c r="M1656">
        <v>10</v>
      </c>
      <c r="N1656">
        <v>9</v>
      </c>
      <c r="O1656">
        <v>7</v>
      </c>
      <c r="P1656" t="s">
        <v>39</v>
      </c>
      <c r="Q1656" t="s">
        <v>33</v>
      </c>
      <c r="R1656" t="s">
        <v>41</v>
      </c>
      <c r="S1656" t="s">
        <v>35</v>
      </c>
      <c r="T1656" t="s">
        <v>34</v>
      </c>
      <c r="U1656" t="s">
        <v>37</v>
      </c>
      <c r="V1656" t="s">
        <v>23</v>
      </c>
      <c r="W1656" t="s">
        <v>30</v>
      </c>
    </row>
    <row r="1657" spans="1:23" x14ac:dyDescent="0.3">
      <c r="A1657">
        <v>22</v>
      </c>
      <c r="B1657">
        <v>7</v>
      </c>
      <c r="C1657">
        <v>3</v>
      </c>
      <c r="D1657">
        <v>1</v>
      </c>
      <c r="E1657">
        <v>1656</v>
      </c>
      <c r="F1657">
        <v>2</v>
      </c>
      <c r="G1657">
        <v>37850</v>
      </c>
      <c r="H1657">
        <v>13</v>
      </c>
      <c r="I1657">
        <v>8</v>
      </c>
      <c r="J1657">
        <v>2</v>
      </c>
      <c r="K1657">
        <v>4</v>
      </c>
      <c r="L1657">
        <v>2</v>
      </c>
      <c r="M1657">
        <v>2</v>
      </c>
      <c r="N1657">
        <v>1</v>
      </c>
      <c r="O1657">
        <v>2</v>
      </c>
      <c r="P1657" t="s">
        <v>32</v>
      </c>
      <c r="Q1657" t="s">
        <v>33</v>
      </c>
      <c r="R1657" t="s">
        <v>41</v>
      </c>
      <c r="S1657" t="s">
        <v>35</v>
      </c>
      <c r="T1657" t="s">
        <v>43</v>
      </c>
      <c r="U1657" t="s">
        <v>27</v>
      </c>
      <c r="V1657" t="s">
        <v>31</v>
      </c>
      <c r="W1657" t="s">
        <v>30</v>
      </c>
    </row>
    <row r="1658" spans="1:23" x14ac:dyDescent="0.3">
      <c r="A1658">
        <v>48</v>
      </c>
      <c r="B1658">
        <v>6</v>
      </c>
      <c r="C1658">
        <v>3</v>
      </c>
      <c r="D1658">
        <v>1</v>
      </c>
      <c r="E1658">
        <v>1657</v>
      </c>
      <c r="F1658">
        <v>1</v>
      </c>
      <c r="G1658">
        <v>108540</v>
      </c>
      <c r="H1658">
        <v>14</v>
      </c>
      <c r="I1658">
        <v>8</v>
      </c>
      <c r="J1658">
        <v>1</v>
      </c>
      <c r="K1658">
        <v>14</v>
      </c>
      <c r="L1658">
        <v>6</v>
      </c>
      <c r="M1658">
        <v>9</v>
      </c>
      <c r="N1658">
        <v>6</v>
      </c>
      <c r="O1658">
        <v>7</v>
      </c>
      <c r="P1658" t="s">
        <v>24</v>
      </c>
      <c r="Q1658" t="s">
        <v>33</v>
      </c>
      <c r="R1658" t="s">
        <v>41</v>
      </c>
      <c r="S1658" t="s">
        <v>29</v>
      </c>
      <c r="T1658" t="s">
        <v>43</v>
      </c>
      <c r="U1658" t="s">
        <v>37</v>
      </c>
      <c r="V1658" t="s">
        <v>23</v>
      </c>
      <c r="W1658" t="s">
        <v>30</v>
      </c>
    </row>
    <row r="1659" spans="1:23" x14ac:dyDescent="0.3">
      <c r="A1659">
        <v>55</v>
      </c>
      <c r="B1659">
        <v>1</v>
      </c>
      <c r="C1659">
        <v>3</v>
      </c>
      <c r="D1659">
        <v>1</v>
      </c>
      <c r="E1659">
        <v>1658</v>
      </c>
      <c r="F1659">
        <v>1</v>
      </c>
      <c r="G1659">
        <v>120310</v>
      </c>
      <c r="H1659">
        <v>11</v>
      </c>
      <c r="I1659">
        <v>8</v>
      </c>
      <c r="J1659">
        <v>0</v>
      </c>
      <c r="K1659">
        <v>37</v>
      </c>
      <c r="L1659">
        <v>5</v>
      </c>
      <c r="M1659">
        <v>10</v>
      </c>
      <c r="N1659">
        <v>7</v>
      </c>
      <c r="O1659">
        <v>7</v>
      </c>
      <c r="P1659" t="s">
        <v>24</v>
      </c>
      <c r="Q1659" t="s">
        <v>33</v>
      </c>
      <c r="R1659" t="s">
        <v>41</v>
      </c>
      <c r="S1659" t="s">
        <v>35</v>
      </c>
      <c r="T1659" t="s">
        <v>38</v>
      </c>
      <c r="U1659" t="s">
        <v>27</v>
      </c>
      <c r="V1659" t="s">
        <v>23</v>
      </c>
      <c r="W1659" t="s">
        <v>30</v>
      </c>
    </row>
    <row r="1660" spans="1:23" x14ac:dyDescent="0.3">
      <c r="A1660">
        <v>41</v>
      </c>
      <c r="B1660">
        <v>3</v>
      </c>
      <c r="C1660">
        <v>2</v>
      </c>
      <c r="D1660">
        <v>1</v>
      </c>
      <c r="E1660">
        <v>1659</v>
      </c>
      <c r="F1660">
        <v>2</v>
      </c>
      <c r="G1660">
        <v>99360</v>
      </c>
      <c r="H1660">
        <v>17</v>
      </c>
      <c r="I1660">
        <v>8</v>
      </c>
      <c r="J1660">
        <v>1</v>
      </c>
      <c r="K1660">
        <v>16</v>
      </c>
      <c r="L1660">
        <v>2</v>
      </c>
      <c r="M1660">
        <v>14</v>
      </c>
      <c r="N1660">
        <v>1</v>
      </c>
      <c r="O1660">
        <v>10</v>
      </c>
      <c r="P1660" t="s">
        <v>39</v>
      </c>
      <c r="Q1660" t="s">
        <v>33</v>
      </c>
      <c r="R1660" t="s">
        <v>26</v>
      </c>
      <c r="S1660" t="s">
        <v>35</v>
      </c>
      <c r="T1660" t="s">
        <v>34</v>
      </c>
      <c r="U1660" t="s">
        <v>27</v>
      </c>
      <c r="V1660" t="s">
        <v>23</v>
      </c>
      <c r="W1660" t="s">
        <v>30</v>
      </c>
    </row>
    <row r="1661" spans="1:23" x14ac:dyDescent="0.3">
      <c r="A1661">
        <v>35</v>
      </c>
      <c r="B1661">
        <v>22</v>
      </c>
      <c r="C1661">
        <v>3</v>
      </c>
      <c r="D1661">
        <v>1</v>
      </c>
      <c r="E1661">
        <v>1660</v>
      </c>
      <c r="F1661">
        <v>1</v>
      </c>
      <c r="G1661">
        <v>29660</v>
      </c>
      <c r="H1661">
        <v>18</v>
      </c>
      <c r="I1661">
        <v>8</v>
      </c>
      <c r="J1661">
        <v>0</v>
      </c>
      <c r="K1661">
        <v>15</v>
      </c>
      <c r="L1661">
        <v>2</v>
      </c>
      <c r="M1661">
        <v>11</v>
      </c>
      <c r="N1661">
        <v>6</v>
      </c>
      <c r="O1661">
        <v>9</v>
      </c>
      <c r="P1661" t="s">
        <v>24</v>
      </c>
      <c r="Q1661" t="s">
        <v>33</v>
      </c>
      <c r="R1661" t="s">
        <v>41</v>
      </c>
      <c r="S1661" t="s">
        <v>29</v>
      </c>
      <c r="T1661" t="s">
        <v>46</v>
      </c>
      <c r="U1661" t="s">
        <v>27</v>
      </c>
      <c r="V1661" t="s">
        <v>23</v>
      </c>
      <c r="W1661" t="s">
        <v>30</v>
      </c>
    </row>
    <row r="1662" spans="1:23" x14ac:dyDescent="0.3">
      <c r="A1662">
        <v>40</v>
      </c>
      <c r="B1662">
        <v>15</v>
      </c>
      <c r="C1662">
        <v>3</v>
      </c>
      <c r="D1662">
        <v>1</v>
      </c>
      <c r="E1662">
        <v>1661</v>
      </c>
      <c r="F1662">
        <v>2</v>
      </c>
      <c r="G1662">
        <v>25710</v>
      </c>
      <c r="H1662">
        <v>14</v>
      </c>
      <c r="I1662">
        <v>8</v>
      </c>
      <c r="J1662">
        <v>0</v>
      </c>
      <c r="K1662">
        <v>22</v>
      </c>
      <c r="L1662">
        <v>1</v>
      </c>
      <c r="M1662">
        <v>20</v>
      </c>
      <c r="N1662">
        <v>5</v>
      </c>
      <c r="O1662">
        <v>13</v>
      </c>
      <c r="P1662" t="s">
        <v>24</v>
      </c>
      <c r="Q1662" t="s">
        <v>33</v>
      </c>
      <c r="R1662" t="s">
        <v>26</v>
      </c>
      <c r="S1662" t="s">
        <v>35</v>
      </c>
      <c r="T1662" t="s">
        <v>43</v>
      </c>
      <c r="U1662" t="s">
        <v>27</v>
      </c>
      <c r="V1662" t="s">
        <v>23</v>
      </c>
      <c r="W1662" t="s">
        <v>30</v>
      </c>
    </row>
    <row r="1663" spans="1:23" x14ac:dyDescent="0.3">
      <c r="A1663">
        <v>39</v>
      </c>
      <c r="B1663">
        <v>12</v>
      </c>
      <c r="C1663">
        <v>1</v>
      </c>
      <c r="D1663">
        <v>1</v>
      </c>
      <c r="E1663">
        <v>1662</v>
      </c>
      <c r="F1663">
        <v>1</v>
      </c>
      <c r="G1663">
        <v>99910</v>
      </c>
      <c r="H1663">
        <v>16</v>
      </c>
      <c r="I1663">
        <v>8</v>
      </c>
      <c r="J1663">
        <v>1</v>
      </c>
      <c r="K1663">
        <v>8</v>
      </c>
      <c r="L1663">
        <v>3</v>
      </c>
      <c r="M1663">
        <v>8</v>
      </c>
      <c r="N1663">
        <v>0</v>
      </c>
      <c r="O1663">
        <v>7</v>
      </c>
      <c r="P1663" t="s">
        <v>32</v>
      </c>
      <c r="Q1663" t="s">
        <v>33</v>
      </c>
      <c r="R1663" t="s">
        <v>41</v>
      </c>
      <c r="S1663" t="s">
        <v>29</v>
      </c>
      <c r="T1663" t="s">
        <v>34</v>
      </c>
      <c r="U1663" t="s">
        <v>37</v>
      </c>
      <c r="V1663" t="s">
        <v>23</v>
      </c>
      <c r="W1663" t="s">
        <v>30</v>
      </c>
    </row>
    <row r="1664" spans="1:23" x14ac:dyDescent="0.3">
      <c r="A1664">
        <v>31</v>
      </c>
      <c r="B1664">
        <v>1</v>
      </c>
      <c r="C1664">
        <v>4</v>
      </c>
      <c r="D1664">
        <v>1</v>
      </c>
      <c r="E1664">
        <v>1663</v>
      </c>
      <c r="F1664">
        <v>3</v>
      </c>
      <c r="G1664">
        <v>61420</v>
      </c>
      <c r="H1664">
        <v>13</v>
      </c>
      <c r="I1664">
        <v>8</v>
      </c>
      <c r="J1664">
        <v>2</v>
      </c>
      <c r="K1664">
        <v>10</v>
      </c>
      <c r="L1664">
        <v>2</v>
      </c>
      <c r="M1664">
        <v>6</v>
      </c>
      <c r="N1664">
        <v>0</v>
      </c>
      <c r="O1664">
        <v>5</v>
      </c>
      <c r="P1664" t="s">
        <v>24</v>
      </c>
      <c r="Q1664" t="s">
        <v>33</v>
      </c>
      <c r="R1664" t="s">
        <v>26</v>
      </c>
      <c r="S1664" t="s">
        <v>35</v>
      </c>
      <c r="T1664" t="s">
        <v>42</v>
      </c>
      <c r="U1664" t="s">
        <v>37</v>
      </c>
      <c r="V1664" t="s">
        <v>23</v>
      </c>
      <c r="W1664" t="s">
        <v>30</v>
      </c>
    </row>
    <row r="1665" spans="1:23" x14ac:dyDescent="0.3">
      <c r="A1665">
        <v>42</v>
      </c>
      <c r="B1665">
        <v>5</v>
      </c>
      <c r="C1665">
        <v>3</v>
      </c>
      <c r="D1665">
        <v>1</v>
      </c>
      <c r="E1665">
        <v>1664</v>
      </c>
      <c r="F1665">
        <v>3</v>
      </c>
      <c r="G1665">
        <v>53900</v>
      </c>
      <c r="H1665">
        <v>14</v>
      </c>
      <c r="I1665">
        <v>8</v>
      </c>
      <c r="J1665">
        <v>0</v>
      </c>
      <c r="K1665">
        <v>10</v>
      </c>
      <c r="L1665">
        <v>3</v>
      </c>
      <c r="M1665">
        <v>10</v>
      </c>
      <c r="N1665">
        <v>5</v>
      </c>
      <c r="O1665">
        <v>8</v>
      </c>
      <c r="P1665" t="s">
        <v>24</v>
      </c>
      <c r="Q1665" t="s">
        <v>33</v>
      </c>
      <c r="R1665" t="s">
        <v>41</v>
      </c>
      <c r="S1665" t="s">
        <v>29</v>
      </c>
      <c r="T1665" t="s">
        <v>38</v>
      </c>
      <c r="U1665" t="s">
        <v>37</v>
      </c>
      <c r="V1665" t="s">
        <v>23</v>
      </c>
      <c r="W1665" t="s">
        <v>30</v>
      </c>
    </row>
    <row r="1666" spans="1:23" x14ac:dyDescent="0.3">
      <c r="A1666">
        <v>45</v>
      </c>
      <c r="B1666">
        <v>2</v>
      </c>
      <c r="C1666">
        <v>1</v>
      </c>
      <c r="D1666">
        <v>1</v>
      </c>
      <c r="E1666">
        <v>1665</v>
      </c>
      <c r="F1666">
        <v>4</v>
      </c>
      <c r="G1666">
        <v>44040</v>
      </c>
      <c r="H1666">
        <v>23</v>
      </c>
      <c r="I1666">
        <v>8</v>
      </c>
      <c r="J1666">
        <v>0</v>
      </c>
      <c r="K1666">
        <v>9</v>
      </c>
      <c r="L1666">
        <v>2</v>
      </c>
      <c r="M1666">
        <v>8</v>
      </c>
      <c r="N1666">
        <v>3</v>
      </c>
      <c r="O1666">
        <v>7</v>
      </c>
      <c r="P1666" t="s">
        <v>24</v>
      </c>
      <c r="Q1666" t="s">
        <v>33</v>
      </c>
      <c r="R1666" t="s">
        <v>41</v>
      </c>
      <c r="S1666" t="s">
        <v>29</v>
      </c>
      <c r="T1666" t="s">
        <v>38</v>
      </c>
      <c r="U1666" t="s">
        <v>27</v>
      </c>
      <c r="V1666" t="s">
        <v>23</v>
      </c>
      <c r="W1666" t="s">
        <v>30</v>
      </c>
    </row>
    <row r="1667" spans="1:23" x14ac:dyDescent="0.3">
      <c r="A1667">
        <v>26</v>
      </c>
      <c r="B1667">
        <v>2</v>
      </c>
      <c r="C1667">
        <v>1</v>
      </c>
      <c r="D1667">
        <v>1</v>
      </c>
      <c r="E1667">
        <v>1666</v>
      </c>
      <c r="F1667">
        <v>2</v>
      </c>
      <c r="G1667">
        <v>59930</v>
      </c>
      <c r="H1667">
        <v>12</v>
      </c>
      <c r="I1667">
        <v>8</v>
      </c>
      <c r="J1667">
        <v>0</v>
      </c>
      <c r="K1667">
        <v>8</v>
      </c>
      <c r="L1667">
        <v>3</v>
      </c>
      <c r="M1667">
        <v>7</v>
      </c>
      <c r="N1667">
        <v>1</v>
      </c>
      <c r="O1667">
        <v>0</v>
      </c>
      <c r="P1667" t="s">
        <v>32</v>
      </c>
      <c r="Q1667" t="s">
        <v>33</v>
      </c>
      <c r="R1667" t="s">
        <v>26</v>
      </c>
      <c r="S1667" t="s">
        <v>44</v>
      </c>
      <c r="T1667" t="s">
        <v>43</v>
      </c>
      <c r="U1667" t="s">
        <v>27</v>
      </c>
      <c r="V1667" t="s">
        <v>31</v>
      </c>
      <c r="W1667" t="s">
        <v>30</v>
      </c>
    </row>
    <row r="1668" spans="1:23" x14ac:dyDescent="0.3">
      <c r="A1668">
        <v>29</v>
      </c>
      <c r="B1668">
        <v>5</v>
      </c>
      <c r="C1668">
        <v>3</v>
      </c>
      <c r="D1668">
        <v>1</v>
      </c>
      <c r="E1668">
        <v>1667</v>
      </c>
      <c r="F1668">
        <v>1</v>
      </c>
      <c r="G1668">
        <v>51300</v>
      </c>
      <c r="H1668">
        <v>11</v>
      </c>
      <c r="I1668">
        <v>8</v>
      </c>
      <c r="J1668">
        <v>0</v>
      </c>
      <c r="K1668">
        <v>8</v>
      </c>
      <c r="L1668">
        <v>3</v>
      </c>
      <c r="M1668">
        <v>3</v>
      </c>
      <c r="N1668">
        <v>1</v>
      </c>
      <c r="O1668">
        <v>2</v>
      </c>
      <c r="P1668" t="s">
        <v>24</v>
      </c>
      <c r="Q1668" t="s">
        <v>33</v>
      </c>
      <c r="R1668" t="s">
        <v>41</v>
      </c>
      <c r="S1668" t="s">
        <v>44</v>
      </c>
      <c r="T1668" t="s">
        <v>34</v>
      </c>
      <c r="U1668" t="s">
        <v>37</v>
      </c>
      <c r="V1668" t="s">
        <v>23</v>
      </c>
      <c r="W1668" t="s">
        <v>30</v>
      </c>
    </row>
    <row r="1669" spans="1:23" x14ac:dyDescent="0.3">
      <c r="A1669">
        <v>33</v>
      </c>
      <c r="B1669">
        <v>16</v>
      </c>
      <c r="C1669">
        <v>3</v>
      </c>
      <c r="D1669">
        <v>1</v>
      </c>
      <c r="E1669">
        <v>1668</v>
      </c>
      <c r="F1669">
        <v>1</v>
      </c>
      <c r="G1669">
        <v>20900</v>
      </c>
      <c r="H1669">
        <v>16</v>
      </c>
      <c r="I1669">
        <v>8</v>
      </c>
      <c r="J1669">
        <v>0</v>
      </c>
      <c r="K1669">
        <v>10</v>
      </c>
      <c r="L1669">
        <v>2</v>
      </c>
      <c r="M1669">
        <v>6</v>
      </c>
      <c r="N1669">
        <v>0</v>
      </c>
      <c r="O1669">
        <v>5</v>
      </c>
      <c r="P1669" t="s">
        <v>24</v>
      </c>
      <c r="Q1669" t="s">
        <v>33</v>
      </c>
      <c r="R1669" t="s">
        <v>41</v>
      </c>
      <c r="S1669" t="s">
        <v>44</v>
      </c>
      <c r="T1669" t="s">
        <v>43</v>
      </c>
      <c r="U1669" t="s">
        <v>27</v>
      </c>
      <c r="V1669" t="s">
        <v>23</v>
      </c>
      <c r="W1669" t="s">
        <v>30</v>
      </c>
    </row>
    <row r="1670" spans="1:23" x14ac:dyDescent="0.3">
      <c r="A1670">
        <v>31</v>
      </c>
      <c r="B1670">
        <v>2</v>
      </c>
      <c r="C1670">
        <v>4</v>
      </c>
      <c r="D1670">
        <v>1</v>
      </c>
      <c r="E1670">
        <v>1669</v>
      </c>
      <c r="F1670">
        <v>1</v>
      </c>
      <c r="G1670">
        <v>29090</v>
      </c>
      <c r="H1670">
        <v>14</v>
      </c>
      <c r="I1670">
        <v>8</v>
      </c>
      <c r="J1670">
        <v>2</v>
      </c>
      <c r="K1670">
        <v>10</v>
      </c>
      <c r="L1670">
        <v>2</v>
      </c>
      <c r="M1670">
        <v>5</v>
      </c>
      <c r="N1670">
        <v>0</v>
      </c>
      <c r="O1670">
        <v>1</v>
      </c>
      <c r="P1670" t="s">
        <v>24</v>
      </c>
      <c r="Q1670" t="s">
        <v>33</v>
      </c>
      <c r="R1670" t="s">
        <v>26</v>
      </c>
      <c r="S1670" t="s">
        <v>44</v>
      </c>
      <c r="T1670" t="s">
        <v>38</v>
      </c>
      <c r="U1670" t="s">
        <v>27</v>
      </c>
      <c r="V1670" t="s">
        <v>23</v>
      </c>
      <c r="W1670" t="s">
        <v>30</v>
      </c>
    </row>
    <row r="1671" spans="1:23" x14ac:dyDescent="0.3">
      <c r="A1671">
        <v>18</v>
      </c>
      <c r="B1671">
        <v>2</v>
      </c>
      <c r="C1671">
        <v>3</v>
      </c>
      <c r="D1671">
        <v>1</v>
      </c>
      <c r="E1671">
        <v>1670</v>
      </c>
      <c r="F1671">
        <v>1</v>
      </c>
      <c r="G1671">
        <v>34680</v>
      </c>
      <c r="H1671">
        <v>18</v>
      </c>
      <c r="I1671">
        <v>8</v>
      </c>
      <c r="J1671">
        <v>2</v>
      </c>
      <c r="K1671">
        <v>0</v>
      </c>
      <c r="L1671">
        <v>4</v>
      </c>
      <c r="M1671">
        <v>0</v>
      </c>
      <c r="N1671">
        <v>0</v>
      </c>
      <c r="O1671">
        <v>0</v>
      </c>
      <c r="P1671" t="s">
        <v>32</v>
      </c>
      <c r="Q1671" t="s">
        <v>33</v>
      </c>
      <c r="R1671" t="s">
        <v>49</v>
      </c>
      <c r="S1671" t="s">
        <v>35</v>
      </c>
      <c r="T1671" t="s">
        <v>38</v>
      </c>
      <c r="U1671" t="s">
        <v>37</v>
      </c>
      <c r="V1671" t="s">
        <v>31</v>
      </c>
      <c r="W1671" t="s">
        <v>30</v>
      </c>
    </row>
    <row r="1672" spans="1:23" x14ac:dyDescent="0.3">
      <c r="A1672">
        <v>40</v>
      </c>
      <c r="B1672">
        <v>1</v>
      </c>
      <c r="C1672">
        <v>4</v>
      </c>
      <c r="D1672">
        <v>1</v>
      </c>
      <c r="E1672">
        <v>1671</v>
      </c>
      <c r="F1672">
        <v>2</v>
      </c>
      <c r="G1672">
        <v>30680</v>
      </c>
      <c r="H1672">
        <v>19</v>
      </c>
      <c r="I1672">
        <v>8</v>
      </c>
      <c r="J1672">
        <v>0</v>
      </c>
      <c r="K1672">
        <v>20</v>
      </c>
      <c r="L1672">
        <v>3</v>
      </c>
      <c r="M1672">
        <v>1</v>
      </c>
      <c r="N1672">
        <v>0</v>
      </c>
      <c r="O1672">
        <v>1</v>
      </c>
      <c r="P1672" t="s">
        <v>39</v>
      </c>
      <c r="Q1672" t="s">
        <v>33</v>
      </c>
      <c r="R1672" t="s">
        <v>49</v>
      </c>
      <c r="S1672" t="s">
        <v>44</v>
      </c>
      <c r="T1672" t="s">
        <v>43</v>
      </c>
      <c r="U1672" t="s">
        <v>27</v>
      </c>
      <c r="V1672" t="s">
        <v>23</v>
      </c>
      <c r="W1672" t="s">
        <v>30</v>
      </c>
    </row>
    <row r="1673" spans="1:23" x14ac:dyDescent="0.3">
      <c r="A1673">
        <v>41</v>
      </c>
      <c r="B1673">
        <v>23</v>
      </c>
      <c r="C1673">
        <v>3</v>
      </c>
      <c r="D1673">
        <v>1</v>
      </c>
      <c r="E1673">
        <v>1672</v>
      </c>
      <c r="F1673">
        <v>2</v>
      </c>
      <c r="G1673">
        <v>26700</v>
      </c>
      <c r="H1673">
        <v>15</v>
      </c>
      <c r="I1673">
        <v>8</v>
      </c>
      <c r="J1673">
        <v>2</v>
      </c>
      <c r="K1673">
        <v>10</v>
      </c>
      <c r="L1673">
        <v>2</v>
      </c>
      <c r="M1673">
        <v>8</v>
      </c>
      <c r="N1673">
        <v>0</v>
      </c>
      <c r="O1673">
        <v>7</v>
      </c>
      <c r="P1673" t="s">
        <v>39</v>
      </c>
      <c r="Q1673" t="s">
        <v>33</v>
      </c>
      <c r="R1673" t="s">
        <v>26</v>
      </c>
      <c r="S1673" t="s">
        <v>35</v>
      </c>
      <c r="T1673" t="s">
        <v>45</v>
      </c>
      <c r="U1673" t="s">
        <v>37</v>
      </c>
      <c r="V1673" t="s">
        <v>23</v>
      </c>
      <c r="W1673" t="s">
        <v>30</v>
      </c>
    </row>
    <row r="1674" spans="1:23" x14ac:dyDescent="0.3">
      <c r="A1674">
        <v>26</v>
      </c>
      <c r="B1674">
        <v>9</v>
      </c>
      <c r="C1674">
        <v>4</v>
      </c>
      <c r="D1674">
        <v>1</v>
      </c>
      <c r="E1674">
        <v>1673</v>
      </c>
      <c r="F1674">
        <v>3</v>
      </c>
      <c r="G1674">
        <v>26930</v>
      </c>
      <c r="H1674">
        <v>17</v>
      </c>
      <c r="I1674">
        <v>8</v>
      </c>
      <c r="J1674">
        <v>3</v>
      </c>
      <c r="K1674">
        <v>8</v>
      </c>
      <c r="L1674">
        <v>3</v>
      </c>
      <c r="M1674">
        <v>0</v>
      </c>
      <c r="N1674">
        <v>0</v>
      </c>
      <c r="O1674">
        <v>0</v>
      </c>
      <c r="P1674" t="s">
        <v>24</v>
      </c>
      <c r="Q1674" t="s">
        <v>33</v>
      </c>
      <c r="R1674" t="s">
        <v>41</v>
      </c>
      <c r="S1674" t="s">
        <v>44</v>
      </c>
      <c r="T1674" t="s">
        <v>28</v>
      </c>
      <c r="U1674" t="s">
        <v>37</v>
      </c>
      <c r="V1674" t="s">
        <v>23</v>
      </c>
      <c r="W1674" t="s">
        <v>30</v>
      </c>
    </row>
    <row r="1675" spans="1:23" x14ac:dyDescent="0.3">
      <c r="A1675">
        <v>35</v>
      </c>
      <c r="B1675">
        <v>16</v>
      </c>
      <c r="C1675">
        <v>4</v>
      </c>
      <c r="D1675">
        <v>1</v>
      </c>
      <c r="E1675">
        <v>1674</v>
      </c>
      <c r="F1675">
        <v>2</v>
      </c>
      <c r="G1675">
        <v>95260</v>
      </c>
      <c r="H1675">
        <v>15</v>
      </c>
      <c r="I1675">
        <v>8</v>
      </c>
      <c r="J1675">
        <v>0</v>
      </c>
      <c r="K1675">
        <v>5</v>
      </c>
      <c r="L1675">
        <v>2</v>
      </c>
      <c r="M1675">
        <v>5</v>
      </c>
      <c r="N1675">
        <v>0</v>
      </c>
      <c r="O1675">
        <v>3</v>
      </c>
      <c r="P1675" t="s">
        <v>24</v>
      </c>
      <c r="Q1675" t="s">
        <v>33</v>
      </c>
      <c r="R1675" t="s">
        <v>41</v>
      </c>
      <c r="S1675" t="s">
        <v>35</v>
      </c>
      <c r="T1675" t="s">
        <v>40</v>
      </c>
      <c r="U1675" t="s">
        <v>37</v>
      </c>
      <c r="V1675" t="s">
        <v>23</v>
      </c>
      <c r="W1675" t="s">
        <v>30</v>
      </c>
    </row>
    <row r="1676" spans="1:23" x14ac:dyDescent="0.3">
      <c r="A1676">
        <v>34</v>
      </c>
      <c r="B1676">
        <v>26</v>
      </c>
      <c r="C1676">
        <v>3</v>
      </c>
      <c r="D1676">
        <v>1</v>
      </c>
      <c r="E1676">
        <v>1675</v>
      </c>
      <c r="F1676">
        <v>1</v>
      </c>
      <c r="G1676">
        <v>52370</v>
      </c>
      <c r="H1676">
        <v>19</v>
      </c>
      <c r="I1676">
        <v>8</v>
      </c>
      <c r="J1676">
        <v>1</v>
      </c>
      <c r="K1676">
        <v>10</v>
      </c>
      <c r="L1676">
        <v>3</v>
      </c>
      <c r="M1676">
        <v>10</v>
      </c>
      <c r="N1676">
        <v>5</v>
      </c>
      <c r="O1676">
        <v>7</v>
      </c>
      <c r="P1676" t="s">
        <v>24</v>
      </c>
      <c r="Q1676" t="s">
        <v>33</v>
      </c>
      <c r="R1676" t="s">
        <v>41</v>
      </c>
      <c r="S1676" t="s">
        <v>35</v>
      </c>
      <c r="T1676" t="s">
        <v>43</v>
      </c>
      <c r="U1676" t="s">
        <v>37</v>
      </c>
      <c r="V1676" t="s">
        <v>23</v>
      </c>
      <c r="W1676" t="s">
        <v>30</v>
      </c>
    </row>
    <row r="1677" spans="1:23" x14ac:dyDescent="0.3">
      <c r="A1677">
        <v>26</v>
      </c>
      <c r="B1677">
        <v>1</v>
      </c>
      <c r="C1677">
        <v>3</v>
      </c>
      <c r="D1677">
        <v>1</v>
      </c>
      <c r="E1677">
        <v>1676</v>
      </c>
      <c r="F1677">
        <v>2</v>
      </c>
      <c r="G1677">
        <v>24260</v>
      </c>
      <c r="H1677">
        <v>22</v>
      </c>
      <c r="I1677">
        <v>8</v>
      </c>
      <c r="J1677">
        <v>0</v>
      </c>
      <c r="K1677">
        <v>1</v>
      </c>
      <c r="L1677">
        <v>3</v>
      </c>
      <c r="M1677">
        <v>1</v>
      </c>
      <c r="N1677">
        <v>0</v>
      </c>
      <c r="O1677">
        <v>0</v>
      </c>
      <c r="P1677" t="s">
        <v>24</v>
      </c>
      <c r="Q1677" t="s">
        <v>25</v>
      </c>
      <c r="R1677" t="s">
        <v>48</v>
      </c>
      <c r="S1677" t="s">
        <v>35</v>
      </c>
      <c r="T1677" t="s">
        <v>45</v>
      </c>
      <c r="U1677" t="s">
        <v>27</v>
      </c>
      <c r="V1677" t="s">
        <v>31</v>
      </c>
      <c r="W1677" t="s">
        <v>30</v>
      </c>
    </row>
    <row r="1678" spans="1:23" x14ac:dyDescent="0.3">
      <c r="A1678">
        <v>37</v>
      </c>
      <c r="B1678">
        <v>8</v>
      </c>
      <c r="C1678">
        <v>1</v>
      </c>
      <c r="D1678">
        <v>1</v>
      </c>
      <c r="E1678">
        <v>1677</v>
      </c>
      <c r="F1678">
        <v>1</v>
      </c>
      <c r="G1678">
        <v>41930</v>
      </c>
      <c r="H1678">
        <v>16</v>
      </c>
      <c r="I1678">
        <v>8</v>
      </c>
      <c r="J1678">
        <v>1</v>
      </c>
      <c r="K1678">
        <v>12</v>
      </c>
      <c r="L1678">
        <v>5</v>
      </c>
      <c r="M1678">
        <v>6</v>
      </c>
      <c r="N1678">
        <v>1</v>
      </c>
      <c r="O1678">
        <v>2</v>
      </c>
      <c r="P1678" t="s">
        <v>24</v>
      </c>
      <c r="Q1678" t="s">
        <v>33</v>
      </c>
      <c r="R1678" t="s">
        <v>26</v>
      </c>
      <c r="S1678" t="s">
        <v>35</v>
      </c>
      <c r="T1678" t="s">
        <v>38</v>
      </c>
      <c r="U1678" t="s">
        <v>37</v>
      </c>
      <c r="V1678" t="s">
        <v>23</v>
      </c>
      <c r="W1678" t="s">
        <v>30</v>
      </c>
    </row>
    <row r="1679" spans="1:23" x14ac:dyDescent="0.3">
      <c r="A1679">
        <v>46</v>
      </c>
      <c r="B1679">
        <v>4</v>
      </c>
      <c r="C1679">
        <v>1</v>
      </c>
      <c r="D1679">
        <v>1</v>
      </c>
      <c r="E1679">
        <v>1678</v>
      </c>
      <c r="F1679">
        <v>5</v>
      </c>
      <c r="G1679">
        <v>29110</v>
      </c>
      <c r="H1679">
        <v>13</v>
      </c>
      <c r="I1679">
        <v>8</v>
      </c>
      <c r="J1679">
        <v>0</v>
      </c>
      <c r="K1679">
        <v>28</v>
      </c>
      <c r="L1679">
        <v>3</v>
      </c>
      <c r="M1679">
        <v>2</v>
      </c>
      <c r="N1679">
        <v>1</v>
      </c>
      <c r="O1679">
        <v>2</v>
      </c>
      <c r="P1679" t="s">
        <v>32</v>
      </c>
      <c r="Q1679" t="s">
        <v>33</v>
      </c>
      <c r="R1679" t="s">
        <v>41</v>
      </c>
      <c r="S1679" t="s">
        <v>29</v>
      </c>
      <c r="T1679" t="s">
        <v>40</v>
      </c>
      <c r="U1679" t="s">
        <v>37</v>
      </c>
      <c r="V1679" t="s">
        <v>23</v>
      </c>
      <c r="W1679" t="s">
        <v>30</v>
      </c>
    </row>
    <row r="1680" spans="1:23" x14ac:dyDescent="0.3">
      <c r="A1680">
        <v>41</v>
      </c>
      <c r="B1680">
        <v>24</v>
      </c>
      <c r="C1680">
        <v>1</v>
      </c>
      <c r="D1680">
        <v>1</v>
      </c>
      <c r="E1680">
        <v>1679</v>
      </c>
      <c r="F1680">
        <v>1</v>
      </c>
      <c r="G1680">
        <v>26610</v>
      </c>
      <c r="H1680">
        <v>14</v>
      </c>
      <c r="I1680">
        <v>8</v>
      </c>
      <c r="J1680">
        <v>1</v>
      </c>
      <c r="K1680">
        <v>22</v>
      </c>
      <c r="L1680">
        <v>2</v>
      </c>
      <c r="M1680">
        <v>18</v>
      </c>
      <c r="N1680">
        <v>11</v>
      </c>
      <c r="O1680">
        <v>8</v>
      </c>
      <c r="P1680" t="s">
        <v>24</v>
      </c>
      <c r="Q1680" t="s">
        <v>33</v>
      </c>
      <c r="R1680" t="s">
        <v>26</v>
      </c>
      <c r="S1680" t="s">
        <v>29</v>
      </c>
      <c r="T1680" t="s">
        <v>42</v>
      </c>
      <c r="U1680" t="s">
        <v>37</v>
      </c>
      <c r="V1680" t="s">
        <v>23</v>
      </c>
      <c r="W1680" t="s">
        <v>30</v>
      </c>
    </row>
    <row r="1681" spans="1:23" x14ac:dyDescent="0.3">
      <c r="A1681">
        <v>37</v>
      </c>
      <c r="B1681">
        <v>7</v>
      </c>
      <c r="C1681">
        <v>2</v>
      </c>
      <c r="D1681">
        <v>1</v>
      </c>
      <c r="E1681">
        <v>1680</v>
      </c>
      <c r="F1681">
        <v>1</v>
      </c>
      <c r="G1681">
        <v>20280</v>
      </c>
      <c r="H1681">
        <v>16</v>
      </c>
      <c r="I1681">
        <v>8</v>
      </c>
      <c r="J1681">
        <v>1</v>
      </c>
      <c r="K1681">
        <v>9</v>
      </c>
      <c r="L1681">
        <v>3</v>
      </c>
      <c r="M1681">
        <v>9</v>
      </c>
      <c r="N1681">
        <v>7</v>
      </c>
      <c r="O1681">
        <v>7</v>
      </c>
      <c r="P1681" t="s">
        <v>39</v>
      </c>
      <c r="Q1681" t="s">
        <v>33</v>
      </c>
      <c r="R1681" t="s">
        <v>41</v>
      </c>
      <c r="S1681" t="s">
        <v>44</v>
      </c>
      <c r="T1681" t="s">
        <v>38</v>
      </c>
      <c r="U1681" t="s">
        <v>37</v>
      </c>
      <c r="V1681" t="s">
        <v>23</v>
      </c>
      <c r="W1681" t="s">
        <v>30</v>
      </c>
    </row>
    <row r="1682" spans="1:23" x14ac:dyDescent="0.3">
      <c r="A1682">
        <v>52</v>
      </c>
      <c r="B1682">
        <v>2</v>
      </c>
      <c r="C1682">
        <v>1</v>
      </c>
      <c r="D1682">
        <v>1</v>
      </c>
      <c r="E1682">
        <v>1681</v>
      </c>
      <c r="F1682">
        <v>1</v>
      </c>
      <c r="G1682">
        <v>99800</v>
      </c>
      <c r="H1682">
        <v>11</v>
      </c>
      <c r="I1682">
        <v>8</v>
      </c>
      <c r="J1682">
        <v>1</v>
      </c>
      <c r="K1682">
        <v>18</v>
      </c>
      <c r="L1682">
        <v>2</v>
      </c>
      <c r="M1682">
        <v>10</v>
      </c>
      <c r="N1682">
        <v>6</v>
      </c>
      <c r="O1682">
        <v>9</v>
      </c>
      <c r="P1682" t="s">
        <v>24</v>
      </c>
      <c r="Q1682" t="s">
        <v>25</v>
      </c>
      <c r="R1682" t="s">
        <v>41</v>
      </c>
      <c r="S1682" t="s">
        <v>44</v>
      </c>
      <c r="T1682" t="s">
        <v>43</v>
      </c>
      <c r="U1682" t="s">
        <v>37</v>
      </c>
      <c r="V1682" t="s">
        <v>23</v>
      </c>
      <c r="W1682" t="s">
        <v>30</v>
      </c>
    </row>
    <row r="1683" spans="1:23" x14ac:dyDescent="0.3">
      <c r="A1683">
        <v>32</v>
      </c>
      <c r="B1683">
        <v>7</v>
      </c>
      <c r="C1683">
        <v>2</v>
      </c>
      <c r="D1683">
        <v>1</v>
      </c>
      <c r="E1683">
        <v>1682</v>
      </c>
      <c r="F1683">
        <v>2</v>
      </c>
      <c r="G1683">
        <v>32980</v>
      </c>
      <c r="H1683">
        <v>22</v>
      </c>
      <c r="I1683">
        <v>8</v>
      </c>
      <c r="J1683">
        <v>0</v>
      </c>
      <c r="K1683">
        <v>6</v>
      </c>
      <c r="L1683">
        <v>4</v>
      </c>
      <c r="M1683">
        <v>4</v>
      </c>
      <c r="N1683">
        <v>1</v>
      </c>
      <c r="O1683">
        <v>2</v>
      </c>
      <c r="P1683" t="s">
        <v>39</v>
      </c>
      <c r="Q1683" t="s">
        <v>33</v>
      </c>
      <c r="R1683" t="s">
        <v>26</v>
      </c>
      <c r="S1683" t="s">
        <v>29</v>
      </c>
      <c r="T1683" t="s">
        <v>42</v>
      </c>
      <c r="U1683" t="s">
        <v>27</v>
      </c>
      <c r="V1683" t="s">
        <v>31</v>
      </c>
      <c r="W1683" t="s">
        <v>30</v>
      </c>
    </row>
    <row r="1684" spans="1:23" x14ac:dyDescent="0.3">
      <c r="A1684">
        <v>24</v>
      </c>
      <c r="B1684">
        <v>22</v>
      </c>
      <c r="C1684">
        <v>3</v>
      </c>
      <c r="D1684">
        <v>1</v>
      </c>
      <c r="E1684">
        <v>1683</v>
      </c>
      <c r="F1684">
        <v>1</v>
      </c>
      <c r="G1684">
        <v>29350</v>
      </c>
      <c r="H1684">
        <v>14</v>
      </c>
      <c r="I1684">
        <v>8</v>
      </c>
      <c r="J1684">
        <v>2</v>
      </c>
      <c r="K1684">
        <v>3</v>
      </c>
      <c r="L1684">
        <v>5</v>
      </c>
      <c r="M1684">
        <v>2</v>
      </c>
      <c r="N1684">
        <v>2</v>
      </c>
      <c r="O1684">
        <v>1</v>
      </c>
      <c r="P1684" t="s">
        <v>32</v>
      </c>
      <c r="Q1684" t="s">
        <v>25</v>
      </c>
      <c r="R1684" t="s">
        <v>26</v>
      </c>
      <c r="S1684" t="s">
        <v>29</v>
      </c>
      <c r="T1684" t="s">
        <v>28</v>
      </c>
      <c r="U1684" t="s">
        <v>27</v>
      </c>
      <c r="V1684" t="s">
        <v>23</v>
      </c>
      <c r="W1684" t="s">
        <v>30</v>
      </c>
    </row>
    <row r="1685" spans="1:23" x14ac:dyDescent="0.3">
      <c r="A1685">
        <v>38</v>
      </c>
      <c r="B1685">
        <v>5</v>
      </c>
      <c r="C1685">
        <v>3</v>
      </c>
      <c r="D1685">
        <v>1</v>
      </c>
      <c r="E1685">
        <v>1684</v>
      </c>
      <c r="F1685">
        <v>1</v>
      </c>
      <c r="G1685">
        <v>154270</v>
      </c>
      <c r="H1685">
        <v>16</v>
      </c>
      <c r="I1685">
        <v>8</v>
      </c>
      <c r="J1685">
        <v>1</v>
      </c>
      <c r="K1685">
        <v>18</v>
      </c>
      <c r="L1685">
        <v>2</v>
      </c>
      <c r="M1685">
        <v>1</v>
      </c>
      <c r="N1685">
        <v>0</v>
      </c>
      <c r="O1685">
        <v>0</v>
      </c>
      <c r="P1685" t="s">
        <v>24</v>
      </c>
      <c r="Q1685" t="s">
        <v>33</v>
      </c>
      <c r="R1685" t="s">
        <v>26</v>
      </c>
      <c r="S1685" t="s">
        <v>29</v>
      </c>
      <c r="T1685" t="s">
        <v>34</v>
      </c>
      <c r="U1685" t="s">
        <v>27</v>
      </c>
      <c r="V1685" t="s">
        <v>23</v>
      </c>
      <c r="W1685" t="s">
        <v>30</v>
      </c>
    </row>
    <row r="1686" spans="1:23" x14ac:dyDescent="0.3">
      <c r="A1686">
        <v>37</v>
      </c>
      <c r="B1686">
        <v>1</v>
      </c>
      <c r="C1686">
        <v>4</v>
      </c>
      <c r="D1686">
        <v>1</v>
      </c>
      <c r="E1686">
        <v>1685</v>
      </c>
      <c r="F1686">
        <v>5</v>
      </c>
      <c r="G1686">
        <v>39440</v>
      </c>
      <c r="H1686">
        <v>11</v>
      </c>
      <c r="I1686">
        <v>8</v>
      </c>
      <c r="J1686">
        <v>2</v>
      </c>
      <c r="K1686">
        <v>8</v>
      </c>
      <c r="L1686">
        <v>3</v>
      </c>
      <c r="M1686">
        <v>6</v>
      </c>
      <c r="N1686">
        <v>4</v>
      </c>
      <c r="O1686">
        <v>3</v>
      </c>
      <c r="P1686" t="s">
        <v>24</v>
      </c>
      <c r="Q1686" t="s">
        <v>33</v>
      </c>
      <c r="R1686" t="s">
        <v>49</v>
      </c>
      <c r="S1686" t="s">
        <v>29</v>
      </c>
      <c r="T1686" t="s">
        <v>34</v>
      </c>
      <c r="U1686" t="s">
        <v>27</v>
      </c>
      <c r="V1686" t="s">
        <v>23</v>
      </c>
      <c r="W1686" t="s">
        <v>30</v>
      </c>
    </row>
    <row r="1687" spans="1:23" x14ac:dyDescent="0.3">
      <c r="A1687">
        <v>49</v>
      </c>
      <c r="B1687">
        <v>21</v>
      </c>
      <c r="C1687">
        <v>1</v>
      </c>
      <c r="D1687">
        <v>1</v>
      </c>
      <c r="E1687">
        <v>1686</v>
      </c>
      <c r="F1687">
        <v>1</v>
      </c>
      <c r="G1687">
        <v>40110</v>
      </c>
      <c r="H1687">
        <v>18</v>
      </c>
      <c r="I1687">
        <v>8</v>
      </c>
      <c r="J1687">
        <v>2</v>
      </c>
      <c r="K1687">
        <v>31</v>
      </c>
      <c r="L1687">
        <v>2</v>
      </c>
      <c r="M1687">
        <v>31</v>
      </c>
      <c r="N1687">
        <v>0</v>
      </c>
      <c r="O1687">
        <v>9</v>
      </c>
      <c r="P1687" t="s">
        <v>24</v>
      </c>
      <c r="Q1687" t="s">
        <v>25</v>
      </c>
      <c r="R1687" t="s">
        <v>26</v>
      </c>
      <c r="S1687" t="s">
        <v>44</v>
      </c>
      <c r="T1687" t="s">
        <v>38</v>
      </c>
      <c r="U1687" t="s">
        <v>37</v>
      </c>
      <c r="V1687" t="s">
        <v>23</v>
      </c>
      <c r="W1687" t="s">
        <v>30</v>
      </c>
    </row>
    <row r="1688" spans="1:23" x14ac:dyDescent="0.3">
      <c r="A1688">
        <v>24</v>
      </c>
      <c r="B1688">
        <v>1</v>
      </c>
      <c r="C1688">
        <v>3</v>
      </c>
      <c r="D1688">
        <v>1</v>
      </c>
      <c r="E1688">
        <v>1687</v>
      </c>
      <c r="F1688">
        <v>1</v>
      </c>
      <c r="G1688">
        <v>34070</v>
      </c>
      <c r="H1688">
        <v>15</v>
      </c>
      <c r="I1688">
        <v>8</v>
      </c>
      <c r="J1688">
        <v>2</v>
      </c>
      <c r="K1688">
        <v>6</v>
      </c>
      <c r="L1688">
        <v>2</v>
      </c>
      <c r="M1688">
        <v>6</v>
      </c>
      <c r="N1688">
        <v>1</v>
      </c>
      <c r="O1688">
        <v>4</v>
      </c>
      <c r="P1688" t="s">
        <v>24</v>
      </c>
      <c r="Q1688" t="s">
        <v>25</v>
      </c>
      <c r="R1688" t="s">
        <v>48</v>
      </c>
      <c r="S1688" t="s">
        <v>29</v>
      </c>
      <c r="T1688" t="s">
        <v>38</v>
      </c>
      <c r="U1688" t="s">
        <v>27</v>
      </c>
      <c r="V1688" t="s">
        <v>23</v>
      </c>
      <c r="W1688" t="s">
        <v>30</v>
      </c>
    </row>
    <row r="1689" spans="1:23" x14ac:dyDescent="0.3">
      <c r="A1689">
        <v>26</v>
      </c>
      <c r="B1689">
        <v>19</v>
      </c>
      <c r="C1689">
        <v>4</v>
      </c>
      <c r="D1689">
        <v>1</v>
      </c>
      <c r="E1689">
        <v>1688</v>
      </c>
      <c r="F1689">
        <v>4</v>
      </c>
      <c r="G1689">
        <v>119940</v>
      </c>
      <c r="H1689">
        <v>14</v>
      </c>
      <c r="I1689">
        <v>8</v>
      </c>
      <c r="J1689">
        <v>1</v>
      </c>
      <c r="K1689">
        <v>6</v>
      </c>
      <c r="L1689">
        <v>6</v>
      </c>
      <c r="M1689">
        <v>5</v>
      </c>
      <c r="N1689">
        <v>1</v>
      </c>
      <c r="O1689">
        <v>4</v>
      </c>
      <c r="P1689" t="s">
        <v>24</v>
      </c>
      <c r="Q1689" t="s">
        <v>33</v>
      </c>
      <c r="R1689" t="s">
        <v>49</v>
      </c>
      <c r="S1689" t="s">
        <v>29</v>
      </c>
      <c r="T1689" t="s">
        <v>38</v>
      </c>
      <c r="U1689" t="s">
        <v>27</v>
      </c>
      <c r="V1689" t="s">
        <v>23</v>
      </c>
      <c r="W1689" t="s">
        <v>30</v>
      </c>
    </row>
    <row r="1690" spans="1:23" x14ac:dyDescent="0.3">
      <c r="A1690">
        <v>24</v>
      </c>
      <c r="B1690">
        <v>7</v>
      </c>
      <c r="C1690">
        <v>3</v>
      </c>
      <c r="D1690">
        <v>1</v>
      </c>
      <c r="E1690">
        <v>1689</v>
      </c>
      <c r="F1690">
        <v>1</v>
      </c>
      <c r="G1690">
        <v>12320</v>
      </c>
      <c r="H1690">
        <v>12</v>
      </c>
      <c r="I1690">
        <v>8</v>
      </c>
      <c r="J1690">
        <v>0</v>
      </c>
      <c r="K1690">
        <v>1</v>
      </c>
      <c r="L1690">
        <v>4</v>
      </c>
      <c r="M1690">
        <v>1</v>
      </c>
      <c r="N1690">
        <v>0</v>
      </c>
      <c r="O1690">
        <v>0</v>
      </c>
      <c r="P1690" t="s">
        <v>24</v>
      </c>
      <c r="Q1690" t="s">
        <v>25</v>
      </c>
      <c r="R1690" t="s">
        <v>41</v>
      </c>
      <c r="S1690" t="s">
        <v>29</v>
      </c>
      <c r="T1690" t="s">
        <v>43</v>
      </c>
      <c r="U1690" t="s">
        <v>27</v>
      </c>
      <c r="V1690" t="s">
        <v>23</v>
      </c>
      <c r="W1690" t="s">
        <v>30</v>
      </c>
    </row>
    <row r="1691" spans="1:23" x14ac:dyDescent="0.3">
      <c r="A1691">
        <v>50</v>
      </c>
      <c r="B1691">
        <v>2</v>
      </c>
      <c r="C1691">
        <v>2</v>
      </c>
      <c r="D1691">
        <v>1</v>
      </c>
      <c r="E1691">
        <v>1690</v>
      </c>
      <c r="F1691">
        <v>1</v>
      </c>
      <c r="G1691">
        <v>29600</v>
      </c>
      <c r="H1691">
        <v>14</v>
      </c>
      <c r="I1691">
        <v>8</v>
      </c>
      <c r="J1691">
        <v>3</v>
      </c>
      <c r="K1691">
        <v>32</v>
      </c>
      <c r="L1691">
        <v>2</v>
      </c>
      <c r="M1691">
        <v>32</v>
      </c>
      <c r="N1691">
        <v>10</v>
      </c>
      <c r="O1691">
        <v>7</v>
      </c>
      <c r="P1691" t="s">
        <v>32</v>
      </c>
      <c r="Q1691" t="s">
        <v>25</v>
      </c>
      <c r="R1691" t="s">
        <v>48</v>
      </c>
      <c r="S1691" t="s">
        <v>29</v>
      </c>
      <c r="T1691" t="s">
        <v>38</v>
      </c>
      <c r="U1691" t="s">
        <v>37</v>
      </c>
      <c r="V1691" t="s">
        <v>23</v>
      </c>
      <c r="W1691" t="s">
        <v>30</v>
      </c>
    </row>
    <row r="1692" spans="1:23" x14ac:dyDescent="0.3">
      <c r="A1692">
        <v>25</v>
      </c>
      <c r="B1692">
        <v>2</v>
      </c>
      <c r="C1692">
        <v>3</v>
      </c>
      <c r="D1692">
        <v>1</v>
      </c>
      <c r="E1692">
        <v>1691</v>
      </c>
      <c r="F1692">
        <v>1</v>
      </c>
      <c r="G1692">
        <v>190940</v>
      </c>
      <c r="H1692">
        <v>16</v>
      </c>
      <c r="I1692">
        <v>8</v>
      </c>
      <c r="J1692">
        <v>0</v>
      </c>
      <c r="K1692">
        <v>7</v>
      </c>
      <c r="L1692">
        <v>3</v>
      </c>
      <c r="M1692">
        <v>7</v>
      </c>
      <c r="N1692">
        <v>0</v>
      </c>
      <c r="O1692">
        <v>6</v>
      </c>
      <c r="P1692" t="s">
        <v>24</v>
      </c>
      <c r="Q1692" t="s">
        <v>33</v>
      </c>
      <c r="R1692" t="s">
        <v>26</v>
      </c>
      <c r="S1692" t="s">
        <v>29</v>
      </c>
      <c r="T1692" t="s">
        <v>34</v>
      </c>
      <c r="U1692" t="s">
        <v>37</v>
      </c>
      <c r="V1692" t="s">
        <v>23</v>
      </c>
      <c r="W1692" t="s">
        <v>30</v>
      </c>
    </row>
    <row r="1693" spans="1:23" x14ac:dyDescent="0.3">
      <c r="A1693">
        <v>24</v>
      </c>
      <c r="B1693">
        <v>2</v>
      </c>
      <c r="C1693">
        <v>3</v>
      </c>
      <c r="D1693">
        <v>1</v>
      </c>
      <c r="E1693">
        <v>1692</v>
      </c>
      <c r="F1693">
        <v>2</v>
      </c>
      <c r="G1693">
        <v>39190</v>
      </c>
      <c r="H1693">
        <v>21</v>
      </c>
      <c r="I1693">
        <v>8</v>
      </c>
      <c r="J1693">
        <v>0</v>
      </c>
      <c r="K1693">
        <v>6</v>
      </c>
      <c r="L1693">
        <v>3</v>
      </c>
      <c r="M1693">
        <v>6</v>
      </c>
      <c r="N1693">
        <v>1</v>
      </c>
      <c r="O1693">
        <v>2</v>
      </c>
      <c r="P1693" t="s">
        <v>32</v>
      </c>
      <c r="Q1693" t="s">
        <v>33</v>
      </c>
      <c r="R1693" t="s">
        <v>41</v>
      </c>
      <c r="S1693" t="s">
        <v>29</v>
      </c>
      <c r="T1693" t="s">
        <v>34</v>
      </c>
      <c r="U1693" t="s">
        <v>37</v>
      </c>
      <c r="V1693" t="s">
        <v>31</v>
      </c>
      <c r="W1693" t="s">
        <v>30</v>
      </c>
    </row>
    <row r="1694" spans="1:23" x14ac:dyDescent="0.3">
      <c r="A1694">
        <v>30</v>
      </c>
      <c r="B1694">
        <v>9</v>
      </c>
      <c r="C1694">
        <v>3</v>
      </c>
      <c r="D1694">
        <v>1</v>
      </c>
      <c r="E1694">
        <v>1693</v>
      </c>
      <c r="F1694">
        <v>2</v>
      </c>
      <c r="G1694">
        <v>68250</v>
      </c>
      <c r="H1694">
        <v>14</v>
      </c>
      <c r="I1694">
        <v>8</v>
      </c>
      <c r="J1694">
        <v>0</v>
      </c>
      <c r="K1694">
        <v>1</v>
      </c>
      <c r="L1694">
        <v>2</v>
      </c>
      <c r="M1694">
        <v>1</v>
      </c>
      <c r="N1694">
        <v>0</v>
      </c>
      <c r="O1694">
        <v>0</v>
      </c>
      <c r="P1694" t="s">
        <v>32</v>
      </c>
      <c r="Q1694" t="s">
        <v>33</v>
      </c>
      <c r="R1694" t="s">
        <v>36</v>
      </c>
      <c r="S1694" t="s">
        <v>29</v>
      </c>
      <c r="T1694" t="s">
        <v>28</v>
      </c>
      <c r="U1694" t="s">
        <v>37</v>
      </c>
      <c r="V1694" t="s">
        <v>31</v>
      </c>
      <c r="W1694" t="s">
        <v>30</v>
      </c>
    </row>
    <row r="1695" spans="1:23" x14ac:dyDescent="0.3">
      <c r="A1695">
        <v>34</v>
      </c>
      <c r="B1695">
        <v>6</v>
      </c>
      <c r="C1695">
        <v>2</v>
      </c>
      <c r="D1695">
        <v>1</v>
      </c>
      <c r="E1695">
        <v>1694</v>
      </c>
      <c r="F1695">
        <v>4</v>
      </c>
      <c r="G1695">
        <v>102480</v>
      </c>
      <c r="H1695">
        <v>12</v>
      </c>
      <c r="I1695">
        <v>8</v>
      </c>
      <c r="J1695">
        <v>1</v>
      </c>
      <c r="K1695">
        <v>6</v>
      </c>
      <c r="L1695">
        <v>4</v>
      </c>
      <c r="M1695">
        <v>6</v>
      </c>
      <c r="N1695">
        <v>1</v>
      </c>
      <c r="O1695">
        <v>3</v>
      </c>
      <c r="P1695" t="s">
        <v>24</v>
      </c>
      <c r="Q1695" t="s">
        <v>25</v>
      </c>
      <c r="R1695" t="s">
        <v>26</v>
      </c>
      <c r="S1695" t="s">
        <v>29</v>
      </c>
      <c r="T1695" t="s">
        <v>42</v>
      </c>
      <c r="U1695" t="s">
        <v>37</v>
      </c>
      <c r="V1695" t="s">
        <v>23</v>
      </c>
      <c r="W1695" t="s">
        <v>30</v>
      </c>
    </row>
    <row r="1696" spans="1:23" x14ac:dyDescent="0.3">
      <c r="A1696">
        <v>31</v>
      </c>
      <c r="B1696">
        <v>9</v>
      </c>
      <c r="C1696">
        <v>1</v>
      </c>
      <c r="D1696">
        <v>1</v>
      </c>
      <c r="E1696">
        <v>1695</v>
      </c>
      <c r="F1696">
        <v>1</v>
      </c>
      <c r="G1696">
        <v>189470</v>
      </c>
      <c r="H1696">
        <v>12</v>
      </c>
      <c r="I1696">
        <v>8</v>
      </c>
      <c r="J1696">
        <v>2</v>
      </c>
      <c r="K1696">
        <v>9</v>
      </c>
      <c r="L1696">
        <v>2</v>
      </c>
      <c r="M1696">
        <v>3</v>
      </c>
      <c r="N1696">
        <v>1</v>
      </c>
      <c r="O1696">
        <v>2</v>
      </c>
      <c r="P1696" t="s">
        <v>24</v>
      </c>
      <c r="Q1696" t="s">
        <v>33</v>
      </c>
      <c r="R1696" t="s">
        <v>41</v>
      </c>
      <c r="S1696" t="s">
        <v>44</v>
      </c>
      <c r="T1696" t="s">
        <v>46</v>
      </c>
      <c r="U1696" t="s">
        <v>27</v>
      </c>
      <c r="V1696" t="s">
        <v>31</v>
      </c>
      <c r="W1696" t="s">
        <v>30</v>
      </c>
    </row>
    <row r="1697" spans="1:23" x14ac:dyDescent="0.3">
      <c r="A1697">
        <v>35</v>
      </c>
      <c r="B1697">
        <v>2</v>
      </c>
      <c r="C1697">
        <v>3</v>
      </c>
      <c r="D1697">
        <v>1</v>
      </c>
      <c r="E1697">
        <v>1696</v>
      </c>
      <c r="F1697">
        <v>5</v>
      </c>
      <c r="G1697">
        <v>24960</v>
      </c>
      <c r="H1697">
        <v>17</v>
      </c>
      <c r="I1697">
        <v>8</v>
      </c>
      <c r="J1697">
        <v>3</v>
      </c>
      <c r="K1697">
        <v>9</v>
      </c>
      <c r="L1697">
        <v>3</v>
      </c>
      <c r="M1697">
        <v>3</v>
      </c>
      <c r="N1697">
        <v>0</v>
      </c>
      <c r="O1697">
        <v>2</v>
      </c>
      <c r="P1697" t="s">
        <v>24</v>
      </c>
      <c r="Q1697" t="s">
        <v>33</v>
      </c>
      <c r="R1697" t="s">
        <v>26</v>
      </c>
      <c r="S1697" t="s">
        <v>35</v>
      </c>
      <c r="T1697" t="s">
        <v>38</v>
      </c>
      <c r="U1697" t="s">
        <v>27</v>
      </c>
      <c r="V1697" t="s">
        <v>23</v>
      </c>
      <c r="W1697" t="s">
        <v>30</v>
      </c>
    </row>
    <row r="1698" spans="1:23" x14ac:dyDescent="0.3">
      <c r="A1698">
        <v>31</v>
      </c>
      <c r="B1698">
        <v>1</v>
      </c>
      <c r="C1698">
        <v>3</v>
      </c>
      <c r="D1698">
        <v>1</v>
      </c>
      <c r="E1698">
        <v>1697</v>
      </c>
      <c r="F1698">
        <v>2</v>
      </c>
      <c r="G1698">
        <v>64650</v>
      </c>
      <c r="H1698">
        <v>17</v>
      </c>
      <c r="I1698">
        <v>8</v>
      </c>
      <c r="J1698">
        <v>0</v>
      </c>
      <c r="K1698">
        <v>13</v>
      </c>
      <c r="L1698">
        <v>3</v>
      </c>
      <c r="M1698">
        <v>7</v>
      </c>
      <c r="N1698">
        <v>5</v>
      </c>
      <c r="O1698">
        <v>7</v>
      </c>
      <c r="P1698" t="s">
        <v>24</v>
      </c>
      <c r="Q1698" t="s">
        <v>25</v>
      </c>
      <c r="R1698" t="s">
        <v>48</v>
      </c>
      <c r="S1698" t="s">
        <v>44</v>
      </c>
      <c r="T1698" t="s">
        <v>38</v>
      </c>
      <c r="U1698" t="s">
        <v>27</v>
      </c>
      <c r="V1698" t="s">
        <v>23</v>
      </c>
      <c r="W1698" t="s">
        <v>30</v>
      </c>
    </row>
    <row r="1699" spans="1:23" x14ac:dyDescent="0.3">
      <c r="A1699">
        <v>27</v>
      </c>
      <c r="B1699">
        <v>22</v>
      </c>
      <c r="C1699">
        <v>4</v>
      </c>
      <c r="D1699">
        <v>1</v>
      </c>
      <c r="E1699">
        <v>1698</v>
      </c>
      <c r="F1699">
        <v>1</v>
      </c>
      <c r="G1699">
        <v>22060</v>
      </c>
      <c r="H1699">
        <v>14</v>
      </c>
      <c r="I1699">
        <v>8</v>
      </c>
      <c r="J1699">
        <v>1</v>
      </c>
      <c r="K1699">
        <v>6</v>
      </c>
      <c r="L1699">
        <v>4</v>
      </c>
      <c r="M1699">
        <v>5</v>
      </c>
      <c r="N1699">
        <v>0</v>
      </c>
      <c r="O1699">
        <v>3</v>
      </c>
      <c r="P1699" t="s">
        <v>24</v>
      </c>
      <c r="Q1699" t="s">
        <v>25</v>
      </c>
      <c r="R1699" t="s">
        <v>41</v>
      </c>
      <c r="S1699" t="s">
        <v>44</v>
      </c>
      <c r="T1699" t="s">
        <v>46</v>
      </c>
      <c r="U1699" t="s">
        <v>37</v>
      </c>
      <c r="V1699" t="s">
        <v>23</v>
      </c>
      <c r="W1699" t="s">
        <v>30</v>
      </c>
    </row>
    <row r="1700" spans="1:23" x14ac:dyDescent="0.3">
      <c r="A1700">
        <v>37</v>
      </c>
      <c r="B1700">
        <v>9</v>
      </c>
      <c r="C1700">
        <v>4</v>
      </c>
      <c r="D1700">
        <v>1</v>
      </c>
      <c r="E1700">
        <v>1699</v>
      </c>
      <c r="F1700">
        <v>2</v>
      </c>
      <c r="G1700">
        <v>20860</v>
      </c>
      <c r="H1700">
        <v>14</v>
      </c>
      <c r="I1700">
        <v>8</v>
      </c>
      <c r="J1700">
        <v>0</v>
      </c>
      <c r="K1700">
        <v>17</v>
      </c>
      <c r="L1700">
        <v>3</v>
      </c>
      <c r="M1700">
        <v>3</v>
      </c>
      <c r="N1700">
        <v>1</v>
      </c>
      <c r="O1700">
        <v>0</v>
      </c>
      <c r="P1700" t="s">
        <v>24</v>
      </c>
      <c r="Q1700" t="s">
        <v>25</v>
      </c>
      <c r="R1700" t="s">
        <v>48</v>
      </c>
      <c r="S1700" t="s">
        <v>29</v>
      </c>
      <c r="T1700" t="s">
        <v>43</v>
      </c>
      <c r="U1700" t="s">
        <v>27</v>
      </c>
      <c r="V1700" t="s">
        <v>23</v>
      </c>
      <c r="W1700" t="s">
        <v>30</v>
      </c>
    </row>
    <row r="1701" spans="1:23" x14ac:dyDescent="0.3">
      <c r="A1701">
        <v>20</v>
      </c>
      <c r="B1701">
        <v>17</v>
      </c>
      <c r="C1701">
        <v>4</v>
      </c>
      <c r="D1701">
        <v>1</v>
      </c>
      <c r="E1701">
        <v>1700</v>
      </c>
      <c r="F1701">
        <v>1</v>
      </c>
      <c r="G1701">
        <v>22930</v>
      </c>
      <c r="H1701">
        <v>13</v>
      </c>
      <c r="I1701">
        <v>8</v>
      </c>
      <c r="J1701">
        <v>2</v>
      </c>
      <c r="K1701">
        <v>1</v>
      </c>
      <c r="L1701">
        <v>3</v>
      </c>
      <c r="M1701">
        <v>1</v>
      </c>
      <c r="N1701">
        <v>0</v>
      </c>
      <c r="O1701">
        <v>0</v>
      </c>
      <c r="P1701" t="s">
        <v>24</v>
      </c>
      <c r="Q1701" t="s">
        <v>33</v>
      </c>
      <c r="R1701" t="s">
        <v>41</v>
      </c>
      <c r="S1701" t="s">
        <v>35</v>
      </c>
      <c r="T1701" t="s">
        <v>46</v>
      </c>
      <c r="U1701" t="s">
        <v>27</v>
      </c>
      <c r="V1701" t="s">
        <v>23</v>
      </c>
      <c r="W1701" t="s">
        <v>30</v>
      </c>
    </row>
    <row r="1702" spans="1:23" x14ac:dyDescent="0.3">
      <c r="A1702">
        <v>42</v>
      </c>
      <c r="B1702">
        <v>28</v>
      </c>
      <c r="C1702">
        <v>4</v>
      </c>
      <c r="D1702">
        <v>1</v>
      </c>
      <c r="E1702">
        <v>1701</v>
      </c>
      <c r="F1702">
        <v>2</v>
      </c>
      <c r="G1702">
        <v>26450</v>
      </c>
      <c r="H1702">
        <v>15</v>
      </c>
      <c r="I1702">
        <v>8</v>
      </c>
      <c r="J1702">
        <v>0</v>
      </c>
      <c r="K1702">
        <v>10</v>
      </c>
      <c r="L1702">
        <v>5</v>
      </c>
      <c r="M1702">
        <v>10</v>
      </c>
      <c r="N1702">
        <v>2</v>
      </c>
      <c r="O1702">
        <v>2</v>
      </c>
      <c r="P1702" t="s">
        <v>24</v>
      </c>
      <c r="Q1702" t="s">
        <v>33</v>
      </c>
      <c r="R1702" t="s">
        <v>26</v>
      </c>
      <c r="S1702" t="s">
        <v>29</v>
      </c>
      <c r="T1702" t="s">
        <v>45</v>
      </c>
      <c r="U1702" t="s">
        <v>27</v>
      </c>
      <c r="V1702" t="s">
        <v>23</v>
      </c>
      <c r="W1702" t="s">
        <v>30</v>
      </c>
    </row>
    <row r="1703" spans="1:23" x14ac:dyDescent="0.3">
      <c r="A1703">
        <v>43</v>
      </c>
      <c r="B1703">
        <v>10</v>
      </c>
      <c r="C1703">
        <v>5</v>
      </c>
      <c r="D1703">
        <v>1</v>
      </c>
      <c r="E1703">
        <v>1702</v>
      </c>
      <c r="F1703">
        <v>2</v>
      </c>
      <c r="G1703">
        <v>26830</v>
      </c>
      <c r="H1703">
        <v>11</v>
      </c>
      <c r="I1703">
        <v>8</v>
      </c>
      <c r="J1703">
        <v>0</v>
      </c>
      <c r="K1703">
        <v>21</v>
      </c>
      <c r="L1703">
        <v>3</v>
      </c>
      <c r="M1703">
        <v>1</v>
      </c>
      <c r="N1703">
        <v>0</v>
      </c>
      <c r="O1703">
        <v>0</v>
      </c>
      <c r="P1703" t="s">
        <v>24</v>
      </c>
      <c r="Q1703" t="s">
        <v>33</v>
      </c>
      <c r="R1703" t="s">
        <v>49</v>
      </c>
      <c r="S1703" t="s">
        <v>44</v>
      </c>
      <c r="T1703" t="s">
        <v>38</v>
      </c>
      <c r="U1703" t="s">
        <v>27</v>
      </c>
      <c r="V1703" t="s">
        <v>23</v>
      </c>
      <c r="W1703" t="s">
        <v>30</v>
      </c>
    </row>
    <row r="1704" spans="1:23" x14ac:dyDescent="0.3">
      <c r="A1704">
        <v>38</v>
      </c>
      <c r="B1704">
        <v>2</v>
      </c>
      <c r="C1704">
        <v>4</v>
      </c>
      <c r="D1704">
        <v>1</v>
      </c>
      <c r="E1704">
        <v>1703</v>
      </c>
      <c r="F1704">
        <v>1</v>
      </c>
      <c r="G1704">
        <v>20140</v>
      </c>
      <c r="H1704">
        <v>17</v>
      </c>
      <c r="I1704">
        <v>8</v>
      </c>
      <c r="J1704">
        <v>1</v>
      </c>
      <c r="K1704">
        <v>8</v>
      </c>
      <c r="L1704">
        <v>5</v>
      </c>
      <c r="M1704">
        <v>0</v>
      </c>
      <c r="N1704">
        <v>0</v>
      </c>
      <c r="O1704">
        <v>0</v>
      </c>
      <c r="P1704" t="s">
        <v>24</v>
      </c>
      <c r="Q1704" t="s">
        <v>40</v>
      </c>
      <c r="R1704" t="s">
        <v>41</v>
      </c>
      <c r="S1704" t="s">
        <v>35</v>
      </c>
      <c r="T1704" t="s">
        <v>40</v>
      </c>
      <c r="U1704" t="s">
        <v>37</v>
      </c>
      <c r="V1704" t="s">
        <v>23</v>
      </c>
      <c r="W1704" t="s">
        <v>30</v>
      </c>
    </row>
    <row r="1705" spans="1:23" x14ac:dyDescent="0.3">
      <c r="A1705">
        <v>43</v>
      </c>
      <c r="B1705">
        <v>4</v>
      </c>
      <c r="C1705">
        <v>3</v>
      </c>
      <c r="D1705">
        <v>1</v>
      </c>
      <c r="E1705">
        <v>1704</v>
      </c>
      <c r="F1705">
        <v>2</v>
      </c>
      <c r="G1705">
        <v>34190</v>
      </c>
      <c r="H1705">
        <v>11</v>
      </c>
      <c r="I1705">
        <v>8</v>
      </c>
      <c r="J1705">
        <v>1</v>
      </c>
      <c r="K1705">
        <v>10</v>
      </c>
      <c r="L1705">
        <v>5</v>
      </c>
      <c r="M1705">
        <v>8</v>
      </c>
      <c r="N1705">
        <v>4</v>
      </c>
      <c r="O1705">
        <v>7</v>
      </c>
      <c r="P1705" t="s">
        <v>32</v>
      </c>
      <c r="Q1705" t="s">
        <v>25</v>
      </c>
      <c r="R1705" t="s">
        <v>41</v>
      </c>
      <c r="S1705" t="s">
        <v>44</v>
      </c>
      <c r="T1705" t="s">
        <v>28</v>
      </c>
      <c r="U1705" t="s">
        <v>27</v>
      </c>
      <c r="V1705" t="s">
        <v>23</v>
      </c>
      <c r="W1705" t="s">
        <v>30</v>
      </c>
    </row>
    <row r="1706" spans="1:23" x14ac:dyDescent="0.3">
      <c r="A1706">
        <v>48</v>
      </c>
      <c r="B1706">
        <v>8</v>
      </c>
      <c r="C1706">
        <v>1</v>
      </c>
      <c r="D1706">
        <v>1</v>
      </c>
      <c r="E1706">
        <v>1705</v>
      </c>
      <c r="F1706">
        <v>2</v>
      </c>
      <c r="G1706">
        <v>53760</v>
      </c>
      <c r="H1706">
        <v>13</v>
      </c>
      <c r="I1706">
        <v>8</v>
      </c>
      <c r="J1706">
        <v>1</v>
      </c>
      <c r="K1706">
        <v>21</v>
      </c>
      <c r="L1706">
        <v>3</v>
      </c>
      <c r="M1706">
        <v>3</v>
      </c>
      <c r="N1706">
        <v>0</v>
      </c>
      <c r="O1706">
        <v>2</v>
      </c>
      <c r="P1706" t="s">
        <v>24</v>
      </c>
      <c r="Q1706" t="s">
        <v>33</v>
      </c>
      <c r="R1706" t="s">
        <v>41</v>
      </c>
      <c r="S1706" t="s">
        <v>29</v>
      </c>
      <c r="T1706" t="s">
        <v>43</v>
      </c>
      <c r="U1706" t="s">
        <v>37</v>
      </c>
      <c r="V1706" t="s">
        <v>23</v>
      </c>
      <c r="W1706" t="s">
        <v>30</v>
      </c>
    </row>
    <row r="1707" spans="1:23" x14ac:dyDescent="0.3">
      <c r="A1707">
        <v>44</v>
      </c>
      <c r="B1707">
        <v>29</v>
      </c>
      <c r="C1707">
        <v>4</v>
      </c>
      <c r="D1707">
        <v>1</v>
      </c>
      <c r="E1707">
        <v>1706</v>
      </c>
      <c r="F1707">
        <v>2</v>
      </c>
      <c r="G1707">
        <v>19510</v>
      </c>
      <c r="H1707">
        <v>22</v>
      </c>
      <c r="I1707">
        <v>8</v>
      </c>
      <c r="J1707">
        <v>3</v>
      </c>
      <c r="K1707">
        <v>10</v>
      </c>
      <c r="L1707">
        <v>4</v>
      </c>
      <c r="M1707">
        <v>2</v>
      </c>
      <c r="N1707">
        <v>0</v>
      </c>
      <c r="O1707">
        <v>2</v>
      </c>
      <c r="P1707" t="s">
        <v>24</v>
      </c>
      <c r="Q1707" t="s">
        <v>25</v>
      </c>
      <c r="R1707" t="s">
        <v>48</v>
      </c>
      <c r="S1707" t="s">
        <v>35</v>
      </c>
      <c r="T1707" t="s">
        <v>38</v>
      </c>
      <c r="U1707" t="s">
        <v>37</v>
      </c>
      <c r="V1707" t="s">
        <v>23</v>
      </c>
      <c r="W1707" t="s">
        <v>30</v>
      </c>
    </row>
    <row r="1708" spans="1:23" x14ac:dyDescent="0.3">
      <c r="A1708">
        <v>34</v>
      </c>
      <c r="B1708">
        <v>13</v>
      </c>
      <c r="C1708">
        <v>4</v>
      </c>
      <c r="D1708">
        <v>1</v>
      </c>
      <c r="E1708">
        <v>1707</v>
      </c>
      <c r="F1708">
        <v>1</v>
      </c>
      <c r="G1708">
        <v>23410</v>
      </c>
      <c r="H1708">
        <v>20</v>
      </c>
      <c r="I1708">
        <v>8</v>
      </c>
      <c r="J1708">
        <v>2</v>
      </c>
      <c r="K1708">
        <v>8</v>
      </c>
      <c r="L1708">
        <v>3</v>
      </c>
      <c r="M1708">
        <v>8</v>
      </c>
      <c r="N1708">
        <v>0</v>
      </c>
      <c r="O1708">
        <v>6</v>
      </c>
      <c r="P1708" t="s">
        <v>24</v>
      </c>
      <c r="Q1708" t="s">
        <v>33</v>
      </c>
      <c r="R1708" t="s">
        <v>26</v>
      </c>
      <c r="S1708" t="s">
        <v>44</v>
      </c>
      <c r="T1708" t="s">
        <v>43</v>
      </c>
      <c r="U1708" t="s">
        <v>27</v>
      </c>
      <c r="V1708" t="s">
        <v>23</v>
      </c>
      <c r="W1708" t="s">
        <v>30</v>
      </c>
    </row>
    <row r="1709" spans="1:23" x14ac:dyDescent="0.3">
      <c r="A1709">
        <v>27</v>
      </c>
      <c r="B1709">
        <v>27</v>
      </c>
      <c r="C1709">
        <v>3</v>
      </c>
      <c r="D1709">
        <v>1</v>
      </c>
      <c r="E1709">
        <v>1708</v>
      </c>
      <c r="F1709">
        <v>2</v>
      </c>
      <c r="G1709">
        <v>22930</v>
      </c>
      <c r="H1709">
        <v>18</v>
      </c>
      <c r="I1709">
        <v>8</v>
      </c>
      <c r="J1709">
        <v>0</v>
      </c>
      <c r="K1709">
        <v>5</v>
      </c>
      <c r="L1709">
        <v>0</v>
      </c>
      <c r="M1709">
        <v>4</v>
      </c>
      <c r="N1709">
        <v>0</v>
      </c>
      <c r="O1709">
        <v>2</v>
      </c>
      <c r="P1709" t="s">
        <v>24</v>
      </c>
      <c r="Q1709" t="s">
        <v>25</v>
      </c>
      <c r="R1709" t="s">
        <v>26</v>
      </c>
      <c r="S1709" t="s">
        <v>44</v>
      </c>
      <c r="T1709" t="s">
        <v>34</v>
      </c>
      <c r="U1709" t="s">
        <v>37</v>
      </c>
      <c r="V1709" t="s">
        <v>31</v>
      </c>
      <c r="W1709" t="s">
        <v>30</v>
      </c>
    </row>
    <row r="1710" spans="1:23" x14ac:dyDescent="0.3">
      <c r="A1710">
        <v>21</v>
      </c>
      <c r="B1710">
        <v>16</v>
      </c>
      <c r="C1710">
        <v>2</v>
      </c>
      <c r="D1710">
        <v>1</v>
      </c>
      <c r="E1710">
        <v>1709</v>
      </c>
      <c r="F1710">
        <v>3</v>
      </c>
      <c r="G1710">
        <v>87260</v>
      </c>
      <c r="H1710">
        <v>11</v>
      </c>
      <c r="I1710">
        <v>8</v>
      </c>
      <c r="J1710">
        <v>1</v>
      </c>
      <c r="K1710">
        <v>3</v>
      </c>
      <c r="L1710">
        <v>2</v>
      </c>
      <c r="M1710">
        <v>3</v>
      </c>
      <c r="N1710">
        <v>1</v>
      </c>
      <c r="O1710">
        <v>2</v>
      </c>
      <c r="P1710" t="s">
        <v>24</v>
      </c>
      <c r="Q1710" t="s">
        <v>25</v>
      </c>
      <c r="R1710" t="s">
        <v>26</v>
      </c>
      <c r="S1710" t="s">
        <v>35</v>
      </c>
      <c r="T1710" t="s">
        <v>38</v>
      </c>
      <c r="U1710" t="s">
        <v>37</v>
      </c>
      <c r="V1710" t="s">
        <v>23</v>
      </c>
      <c r="W1710" t="s">
        <v>30</v>
      </c>
    </row>
    <row r="1711" spans="1:23" x14ac:dyDescent="0.3">
      <c r="A1711">
        <v>44</v>
      </c>
      <c r="B1711">
        <v>2</v>
      </c>
      <c r="C1711">
        <v>2</v>
      </c>
      <c r="D1711">
        <v>1</v>
      </c>
      <c r="E1711">
        <v>1710</v>
      </c>
      <c r="F1711">
        <v>1</v>
      </c>
      <c r="G1711">
        <v>40110</v>
      </c>
      <c r="H1711">
        <v>14</v>
      </c>
      <c r="I1711">
        <v>8</v>
      </c>
      <c r="J1711">
        <v>1</v>
      </c>
      <c r="K1711">
        <v>26</v>
      </c>
      <c r="L1711">
        <v>2</v>
      </c>
      <c r="M1711">
        <v>2</v>
      </c>
      <c r="N1711">
        <v>0</v>
      </c>
      <c r="O1711">
        <v>1</v>
      </c>
      <c r="P1711" t="s">
        <v>24</v>
      </c>
      <c r="Q1711" t="s">
        <v>33</v>
      </c>
      <c r="R1711" t="s">
        <v>26</v>
      </c>
      <c r="S1711" t="s">
        <v>29</v>
      </c>
      <c r="T1711" t="s">
        <v>43</v>
      </c>
      <c r="U1711" t="s">
        <v>37</v>
      </c>
      <c r="V1711" t="s">
        <v>23</v>
      </c>
      <c r="W1711" t="s">
        <v>30</v>
      </c>
    </row>
    <row r="1712" spans="1:23" x14ac:dyDescent="0.3">
      <c r="A1712">
        <v>22</v>
      </c>
      <c r="B1712">
        <v>2</v>
      </c>
      <c r="C1712">
        <v>2</v>
      </c>
      <c r="D1712">
        <v>1</v>
      </c>
      <c r="E1712">
        <v>1711</v>
      </c>
      <c r="F1712">
        <v>2</v>
      </c>
      <c r="G1712">
        <v>195450</v>
      </c>
      <c r="H1712">
        <v>14</v>
      </c>
      <c r="I1712">
        <v>8</v>
      </c>
      <c r="J1712">
        <v>0</v>
      </c>
      <c r="K1712">
        <v>3</v>
      </c>
      <c r="L1712">
        <v>3</v>
      </c>
      <c r="M1712">
        <v>2</v>
      </c>
      <c r="N1712">
        <v>2</v>
      </c>
      <c r="O1712">
        <v>2</v>
      </c>
      <c r="P1712" t="s">
        <v>24</v>
      </c>
      <c r="Q1712" t="s">
        <v>33</v>
      </c>
      <c r="R1712" t="s">
        <v>41</v>
      </c>
      <c r="S1712" t="s">
        <v>29</v>
      </c>
      <c r="T1712" t="s">
        <v>43</v>
      </c>
      <c r="U1712" t="s">
        <v>27</v>
      </c>
      <c r="V1712" t="s">
        <v>23</v>
      </c>
      <c r="W1712" t="s">
        <v>30</v>
      </c>
    </row>
    <row r="1713" spans="1:23" x14ac:dyDescent="0.3">
      <c r="A1713">
        <v>33</v>
      </c>
      <c r="B1713">
        <v>13</v>
      </c>
      <c r="C1713">
        <v>4</v>
      </c>
      <c r="D1713">
        <v>1</v>
      </c>
      <c r="E1713">
        <v>1712</v>
      </c>
      <c r="F1713">
        <v>2</v>
      </c>
      <c r="G1713">
        <v>45680</v>
      </c>
      <c r="H1713">
        <v>18</v>
      </c>
      <c r="I1713">
        <v>8</v>
      </c>
      <c r="J1713">
        <v>1</v>
      </c>
      <c r="K1713">
        <v>6</v>
      </c>
      <c r="L1713">
        <v>2</v>
      </c>
      <c r="M1713">
        <v>5</v>
      </c>
      <c r="N1713">
        <v>1</v>
      </c>
      <c r="O1713">
        <v>2</v>
      </c>
      <c r="P1713" t="s">
        <v>24</v>
      </c>
      <c r="Q1713" t="s">
        <v>25</v>
      </c>
      <c r="R1713" t="s">
        <v>48</v>
      </c>
      <c r="S1713" t="s">
        <v>44</v>
      </c>
      <c r="T1713" t="s">
        <v>45</v>
      </c>
      <c r="U1713" t="s">
        <v>27</v>
      </c>
      <c r="V1713" t="s">
        <v>23</v>
      </c>
      <c r="W1713" t="s">
        <v>30</v>
      </c>
    </row>
    <row r="1714" spans="1:23" x14ac:dyDescent="0.3">
      <c r="A1714">
        <v>32</v>
      </c>
      <c r="B1714">
        <v>1</v>
      </c>
      <c r="C1714">
        <v>1</v>
      </c>
      <c r="D1714">
        <v>1</v>
      </c>
      <c r="E1714">
        <v>1713</v>
      </c>
      <c r="F1714">
        <v>1</v>
      </c>
      <c r="G1714">
        <v>30220</v>
      </c>
      <c r="H1714">
        <v>16</v>
      </c>
      <c r="I1714">
        <v>8</v>
      </c>
      <c r="J1714">
        <v>1</v>
      </c>
      <c r="K1714">
        <v>6</v>
      </c>
      <c r="L1714">
        <v>3</v>
      </c>
      <c r="M1714">
        <v>6</v>
      </c>
      <c r="N1714">
        <v>0</v>
      </c>
      <c r="O1714">
        <v>5</v>
      </c>
      <c r="P1714" t="s">
        <v>24</v>
      </c>
      <c r="Q1714" t="s">
        <v>33</v>
      </c>
      <c r="R1714" t="s">
        <v>26</v>
      </c>
      <c r="S1714" t="s">
        <v>29</v>
      </c>
      <c r="T1714" t="s">
        <v>28</v>
      </c>
      <c r="U1714" t="s">
        <v>27</v>
      </c>
      <c r="V1714" t="s">
        <v>23</v>
      </c>
      <c r="W1714" t="s">
        <v>30</v>
      </c>
    </row>
    <row r="1715" spans="1:23" x14ac:dyDescent="0.3">
      <c r="A1715">
        <v>30</v>
      </c>
      <c r="B1715">
        <v>4</v>
      </c>
      <c r="C1715">
        <v>5</v>
      </c>
      <c r="D1715">
        <v>1</v>
      </c>
      <c r="E1715">
        <v>1714</v>
      </c>
      <c r="F1715">
        <v>3</v>
      </c>
      <c r="G1715">
        <v>57720</v>
      </c>
      <c r="H1715">
        <v>17</v>
      </c>
      <c r="I1715">
        <v>8</v>
      </c>
      <c r="J1715">
        <v>0</v>
      </c>
      <c r="K1715">
        <v>1</v>
      </c>
      <c r="L1715">
        <v>3</v>
      </c>
      <c r="M1715">
        <v>1</v>
      </c>
      <c r="N1715">
        <v>0</v>
      </c>
      <c r="O1715">
        <v>0</v>
      </c>
      <c r="P1715" t="s">
        <v>32</v>
      </c>
      <c r="Q1715" t="s">
        <v>33</v>
      </c>
      <c r="R1715" t="s">
        <v>49</v>
      </c>
      <c r="S1715" t="s">
        <v>44</v>
      </c>
      <c r="T1715" t="s">
        <v>47</v>
      </c>
      <c r="U1715" t="s">
        <v>37</v>
      </c>
      <c r="V1715" t="s">
        <v>23</v>
      </c>
      <c r="W1715" t="s">
        <v>30</v>
      </c>
    </row>
    <row r="1716" spans="1:23" x14ac:dyDescent="0.3">
      <c r="A1716">
        <v>53</v>
      </c>
      <c r="B1716">
        <v>24</v>
      </c>
      <c r="C1716">
        <v>3</v>
      </c>
      <c r="D1716">
        <v>1</v>
      </c>
      <c r="E1716">
        <v>1715</v>
      </c>
      <c r="F1716">
        <v>3</v>
      </c>
      <c r="G1716">
        <v>22690</v>
      </c>
      <c r="H1716">
        <v>11</v>
      </c>
      <c r="I1716">
        <v>8</v>
      </c>
      <c r="J1716">
        <v>1</v>
      </c>
      <c r="K1716">
        <v>18</v>
      </c>
      <c r="L1716">
        <v>2</v>
      </c>
      <c r="M1716">
        <v>14</v>
      </c>
      <c r="N1716">
        <v>8</v>
      </c>
      <c r="O1716">
        <v>10</v>
      </c>
      <c r="P1716" t="s">
        <v>24</v>
      </c>
      <c r="Q1716" t="s">
        <v>33</v>
      </c>
      <c r="R1716" t="s">
        <v>36</v>
      </c>
      <c r="S1716" t="s">
        <v>35</v>
      </c>
      <c r="T1716" t="s">
        <v>47</v>
      </c>
      <c r="U1716" t="s">
        <v>27</v>
      </c>
      <c r="V1716" t="s">
        <v>23</v>
      </c>
      <c r="W1716" t="s">
        <v>30</v>
      </c>
    </row>
    <row r="1717" spans="1:23" x14ac:dyDescent="0.3">
      <c r="A1717">
        <v>34</v>
      </c>
      <c r="B1717">
        <v>1</v>
      </c>
      <c r="C1717">
        <v>5</v>
      </c>
      <c r="D1717">
        <v>1</v>
      </c>
      <c r="E1717">
        <v>1716</v>
      </c>
      <c r="F1717">
        <v>1</v>
      </c>
      <c r="G1717">
        <v>53810</v>
      </c>
      <c r="H1717">
        <v>12</v>
      </c>
      <c r="I1717">
        <v>8</v>
      </c>
      <c r="J1717">
        <v>0</v>
      </c>
      <c r="K1717">
        <v>10</v>
      </c>
      <c r="L1717">
        <v>0</v>
      </c>
      <c r="M1717">
        <v>10</v>
      </c>
      <c r="N1717">
        <v>8</v>
      </c>
      <c r="O1717">
        <v>8</v>
      </c>
      <c r="P1717" t="s">
        <v>24</v>
      </c>
      <c r="Q1717" t="s">
        <v>33</v>
      </c>
      <c r="R1717" t="s">
        <v>41</v>
      </c>
      <c r="S1717" t="s">
        <v>29</v>
      </c>
      <c r="T1717" t="s">
        <v>34</v>
      </c>
      <c r="U1717" t="s">
        <v>37</v>
      </c>
      <c r="V1717" t="s">
        <v>23</v>
      </c>
      <c r="W1717" t="s">
        <v>30</v>
      </c>
    </row>
    <row r="1718" spans="1:23" x14ac:dyDescent="0.3">
      <c r="A1718">
        <v>45</v>
      </c>
      <c r="B1718">
        <v>19</v>
      </c>
      <c r="C1718">
        <v>4</v>
      </c>
      <c r="D1718">
        <v>1</v>
      </c>
      <c r="E1718">
        <v>1717</v>
      </c>
      <c r="F1718">
        <v>3</v>
      </c>
      <c r="G1718">
        <v>34410</v>
      </c>
      <c r="H1718">
        <v>13</v>
      </c>
      <c r="I1718">
        <v>8</v>
      </c>
      <c r="J1718">
        <v>1</v>
      </c>
      <c r="K1718">
        <v>5</v>
      </c>
      <c r="L1718">
        <v>5</v>
      </c>
      <c r="M1718">
        <v>1</v>
      </c>
      <c r="N1718">
        <v>0</v>
      </c>
      <c r="O1718">
        <v>0</v>
      </c>
      <c r="P1718" t="s">
        <v>32</v>
      </c>
      <c r="Q1718" t="s">
        <v>33</v>
      </c>
      <c r="R1718" t="s">
        <v>26</v>
      </c>
      <c r="S1718" t="s">
        <v>29</v>
      </c>
      <c r="T1718" t="s">
        <v>42</v>
      </c>
      <c r="U1718" t="s">
        <v>37</v>
      </c>
      <c r="V1718" t="s">
        <v>31</v>
      </c>
      <c r="W1718" t="s">
        <v>30</v>
      </c>
    </row>
    <row r="1719" spans="1:23" x14ac:dyDescent="0.3">
      <c r="A1719">
        <v>26</v>
      </c>
      <c r="B1719">
        <v>7</v>
      </c>
      <c r="C1719">
        <v>2</v>
      </c>
      <c r="D1719">
        <v>1</v>
      </c>
      <c r="E1719">
        <v>1718</v>
      </c>
      <c r="F1719">
        <v>1</v>
      </c>
      <c r="G1719">
        <v>54540</v>
      </c>
      <c r="H1719">
        <v>13</v>
      </c>
      <c r="I1719">
        <v>8</v>
      </c>
      <c r="J1719">
        <v>1</v>
      </c>
      <c r="K1719">
        <v>3</v>
      </c>
      <c r="L1719">
        <v>5</v>
      </c>
      <c r="M1719">
        <v>3</v>
      </c>
      <c r="N1719">
        <v>0</v>
      </c>
      <c r="O1719">
        <v>2</v>
      </c>
      <c r="P1719" t="s">
        <v>24</v>
      </c>
      <c r="Q1719" t="s">
        <v>33</v>
      </c>
      <c r="R1719" t="s">
        <v>26</v>
      </c>
      <c r="S1719" t="s">
        <v>29</v>
      </c>
      <c r="T1719" t="s">
        <v>45</v>
      </c>
      <c r="U1719" t="s">
        <v>37</v>
      </c>
      <c r="V1719" t="s">
        <v>23</v>
      </c>
      <c r="W1719" t="s">
        <v>30</v>
      </c>
    </row>
    <row r="1720" spans="1:23" x14ac:dyDescent="0.3">
      <c r="A1720">
        <v>37</v>
      </c>
      <c r="B1720">
        <v>4</v>
      </c>
      <c r="C1720">
        <v>3</v>
      </c>
      <c r="D1720">
        <v>1</v>
      </c>
      <c r="E1720">
        <v>1719</v>
      </c>
      <c r="F1720">
        <v>1</v>
      </c>
      <c r="G1720">
        <v>98840</v>
      </c>
      <c r="H1720">
        <v>14</v>
      </c>
      <c r="I1720">
        <v>8</v>
      </c>
      <c r="J1720">
        <v>0</v>
      </c>
      <c r="K1720">
        <v>10</v>
      </c>
      <c r="L1720">
        <v>3</v>
      </c>
      <c r="M1720">
        <v>10</v>
      </c>
      <c r="N1720">
        <v>7</v>
      </c>
      <c r="O1720">
        <v>8</v>
      </c>
      <c r="P1720" t="s">
        <v>24</v>
      </c>
      <c r="Q1720" t="s">
        <v>33</v>
      </c>
      <c r="R1720" t="s">
        <v>41</v>
      </c>
      <c r="S1720" t="s">
        <v>29</v>
      </c>
      <c r="T1720" t="s">
        <v>47</v>
      </c>
      <c r="U1720" t="s">
        <v>37</v>
      </c>
      <c r="V1720" t="s">
        <v>23</v>
      </c>
      <c r="W1720" t="s">
        <v>30</v>
      </c>
    </row>
    <row r="1721" spans="1:23" x14ac:dyDescent="0.3">
      <c r="A1721">
        <v>29</v>
      </c>
      <c r="B1721">
        <v>2</v>
      </c>
      <c r="C1721">
        <v>3</v>
      </c>
      <c r="D1721">
        <v>1</v>
      </c>
      <c r="E1721">
        <v>1720</v>
      </c>
      <c r="F1721">
        <v>1</v>
      </c>
      <c r="G1721">
        <v>41570</v>
      </c>
      <c r="H1721">
        <v>17</v>
      </c>
      <c r="I1721">
        <v>8</v>
      </c>
      <c r="J1721">
        <v>3</v>
      </c>
      <c r="K1721">
        <v>6</v>
      </c>
      <c r="L1721">
        <v>2</v>
      </c>
      <c r="M1721">
        <v>6</v>
      </c>
      <c r="N1721">
        <v>1</v>
      </c>
      <c r="O1721">
        <v>2</v>
      </c>
      <c r="P1721" t="s">
        <v>24</v>
      </c>
      <c r="Q1721" t="s">
        <v>33</v>
      </c>
      <c r="R1721" t="s">
        <v>26</v>
      </c>
      <c r="S1721" t="s">
        <v>29</v>
      </c>
      <c r="T1721" t="s">
        <v>28</v>
      </c>
      <c r="U1721" t="s">
        <v>27</v>
      </c>
      <c r="V1721" t="s">
        <v>23</v>
      </c>
      <c r="W1721" t="s">
        <v>30</v>
      </c>
    </row>
    <row r="1722" spans="1:23" x14ac:dyDescent="0.3">
      <c r="A1722">
        <v>35</v>
      </c>
      <c r="B1722">
        <v>10</v>
      </c>
      <c r="C1722">
        <v>5</v>
      </c>
      <c r="D1722">
        <v>1</v>
      </c>
      <c r="E1722">
        <v>1721</v>
      </c>
      <c r="F1722">
        <v>4</v>
      </c>
      <c r="G1722">
        <v>134580</v>
      </c>
      <c r="H1722">
        <v>11</v>
      </c>
      <c r="I1722">
        <v>8</v>
      </c>
      <c r="J1722">
        <v>0</v>
      </c>
      <c r="K1722">
        <v>17</v>
      </c>
      <c r="L1722">
        <v>3</v>
      </c>
      <c r="M1722">
        <v>17</v>
      </c>
      <c r="N1722">
        <v>11</v>
      </c>
      <c r="O1722">
        <v>8</v>
      </c>
      <c r="P1722" t="s">
        <v>24</v>
      </c>
      <c r="Q1722" t="s">
        <v>33</v>
      </c>
      <c r="R1722" t="s">
        <v>41</v>
      </c>
      <c r="S1722" t="s">
        <v>35</v>
      </c>
      <c r="T1722" t="s">
        <v>43</v>
      </c>
      <c r="U1722" t="s">
        <v>27</v>
      </c>
      <c r="V1722" t="s">
        <v>23</v>
      </c>
      <c r="W1722" t="s">
        <v>30</v>
      </c>
    </row>
    <row r="1723" spans="1:23" x14ac:dyDescent="0.3">
      <c r="A1723">
        <v>33</v>
      </c>
      <c r="B1723">
        <v>8</v>
      </c>
      <c r="C1723">
        <v>3</v>
      </c>
      <c r="D1723">
        <v>1</v>
      </c>
      <c r="E1723">
        <v>1722</v>
      </c>
      <c r="F1723">
        <v>2</v>
      </c>
      <c r="G1723">
        <v>90690</v>
      </c>
      <c r="H1723">
        <v>25</v>
      </c>
      <c r="I1723">
        <v>8</v>
      </c>
      <c r="J1723">
        <v>1</v>
      </c>
      <c r="K1723">
        <v>15</v>
      </c>
      <c r="L1723">
        <v>3</v>
      </c>
      <c r="M1723">
        <v>13</v>
      </c>
      <c r="N1723">
        <v>4</v>
      </c>
      <c r="O1723">
        <v>7</v>
      </c>
      <c r="P1723" t="s">
        <v>32</v>
      </c>
      <c r="Q1723" t="s">
        <v>33</v>
      </c>
      <c r="R1723" t="s">
        <v>49</v>
      </c>
      <c r="S1723" t="s">
        <v>44</v>
      </c>
      <c r="T1723" t="s">
        <v>43</v>
      </c>
      <c r="U1723" t="s">
        <v>37</v>
      </c>
      <c r="V1723" t="s">
        <v>23</v>
      </c>
      <c r="W1723" t="s">
        <v>30</v>
      </c>
    </row>
    <row r="1724" spans="1:23" x14ac:dyDescent="0.3">
      <c r="A1724">
        <v>54</v>
      </c>
      <c r="B1724">
        <v>5</v>
      </c>
      <c r="C1724">
        <v>2</v>
      </c>
      <c r="D1724">
        <v>1</v>
      </c>
      <c r="E1724">
        <v>1723</v>
      </c>
      <c r="F1724">
        <v>2</v>
      </c>
      <c r="G1724">
        <v>40140</v>
      </c>
      <c r="H1724">
        <v>19</v>
      </c>
      <c r="I1724">
        <v>8</v>
      </c>
      <c r="J1724">
        <v>1</v>
      </c>
      <c r="K1724">
        <v>16</v>
      </c>
      <c r="L1724">
        <v>4</v>
      </c>
      <c r="M1724">
        <v>9</v>
      </c>
      <c r="N1724">
        <v>7</v>
      </c>
      <c r="O1724">
        <v>1</v>
      </c>
      <c r="P1724" t="s">
        <v>24</v>
      </c>
      <c r="Q1724" t="s">
        <v>33</v>
      </c>
      <c r="R1724" t="s">
        <v>26</v>
      </c>
      <c r="S1724" t="s">
        <v>29</v>
      </c>
      <c r="T1724" t="s">
        <v>38</v>
      </c>
      <c r="U1724" t="s">
        <v>27</v>
      </c>
      <c r="V1724" t="s">
        <v>23</v>
      </c>
      <c r="W1724" t="s">
        <v>30</v>
      </c>
    </row>
    <row r="1725" spans="1:23" x14ac:dyDescent="0.3">
      <c r="A1725">
        <v>36</v>
      </c>
      <c r="B1725">
        <v>8</v>
      </c>
      <c r="C1725">
        <v>3</v>
      </c>
      <c r="D1725">
        <v>1</v>
      </c>
      <c r="E1725">
        <v>1724</v>
      </c>
      <c r="F1725">
        <v>2</v>
      </c>
      <c r="G1725">
        <v>59150</v>
      </c>
      <c r="H1725">
        <v>13</v>
      </c>
      <c r="I1725">
        <v>8</v>
      </c>
      <c r="J1725">
        <v>1</v>
      </c>
      <c r="K1725">
        <v>13</v>
      </c>
      <c r="L1725">
        <v>3</v>
      </c>
      <c r="M1725">
        <v>3</v>
      </c>
      <c r="N1725">
        <v>0</v>
      </c>
      <c r="O1725">
        <v>2</v>
      </c>
      <c r="P1725" t="s">
        <v>24</v>
      </c>
      <c r="Q1725" t="s">
        <v>33</v>
      </c>
      <c r="R1725" t="s">
        <v>26</v>
      </c>
      <c r="S1725" t="s">
        <v>44</v>
      </c>
      <c r="T1725" t="s">
        <v>34</v>
      </c>
      <c r="U1725" t="s">
        <v>37</v>
      </c>
      <c r="V1725" t="s">
        <v>23</v>
      </c>
      <c r="W1725" t="s">
        <v>30</v>
      </c>
    </row>
    <row r="1726" spans="1:23" x14ac:dyDescent="0.3">
      <c r="A1726">
        <v>27</v>
      </c>
      <c r="B1726">
        <v>9</v>
      </c>
      <c r="C1726">
        <v>3</v>
      </c>
      <c r="D1726">
        <v>1</v>
      </c>
      <c r="E1726">
        <v>1725</v>
      </c>
      <c r="F1726">
        <v>5</v>
      </c>
      <c r="G1726">
        <v>59930</v>
      </c>
      <c r="H1726">
        <v>14</v>
      </c>
      <c r="I1726">
        <v>8</v>
      </c>
      <c r="J1726">
        <v>1</v>
      </c>
      <c r="K1726">
        <v>5</v>
      </c>
      <c r="L1726">
        <v>3</v>
      </c>
      <c r="M1726">
        <v>4</v>
      </c>
      <c r="N1726">
        <v>1</v>
      </c>
      <c r="O1726">
        <v>1</v>
      </c>
      <c r="P1726" t="s">
        <v>24</v>
      </c>
      <c r="Q1726" t="s">
        <v>25</v>
      </c>
      <c r="R1726" t="s">
        <v>48</v>
      </c>
      <c r="S1726" t="s">
        <v>35</v>
      </c>
      <c r="T1726" t="s">
        <v>42</v>
      </c>
      <c r="U1726" t="s">
        <v>37</v>
      </c>
      <c r="V1726" t="s">
        <v>23</v>
      </c>
      <c r="W1726" t="s">
        <v>30</v>
      </c>
    </row>
    <row r="1727" spans="1:23" x14ac:dyDescent="0.3">
      <c r="A1727">
        <v>20</v>
      </c>
      <c r="B1727">
        <v>1</v>
      </c>
      <c r="C1727">
        <v>3</v>
      </c>
      <c r="D1727">
        <v>1</v>
      </c>
      <c r="E1727">
        <v>1726</v>
      </c>
      <c r="F1727">
        <v>5</v>
      </c>
      <c r="G1727">
        <v>61620</v>
      </c>
      <c r="H1727">
        <v>12</v>
      </c>
      <c r="I1727">
        <v>8</v>
      </c>
      <c r="J1727">
        <v>3</v>
      </c>
      <c r="K1727">
        <v>1</v>
      </c>
      <c r="L1727">
        <v>2</v>
      </c>
      <c r="M1727">
        <v>1</v>
      </c>
      <c r="N1727">
        <v>1</v>
      </c>
      <c r="O1727">
        <v>1</v>
      </c>
      <c r="P1727" t="s">
        <v>24</v>
      </c>
      <c r="Q1727" t="s">
        <v>33</v>
      </c>
      <c r="R1727" t="s">
        <v>26</v>
      </c>
      <c r="S1727" t="s">
        <v>35</v>
      </c>
      <c r="T1727" t="s">
        <v>46</v>
      </c>
      <c r="U1727" t="s">
        <v>37</v>
      </c>
      <c r="V1727" t="s">
        <v>31</v>
      </c>
      <c r="W1727" t="s">
        <v>30</v>
      </c>
    </row>
    <row r="1728" spans="1:23" x14ac:dyDescent="0.3">
      <c r="A1728">
        <v>33</v>
      </c>
      <c r="B1728">
        <v>15</v>
      </c>
      <c r="C1728">
        <v>4</v>
      </c>
      <c r="D1728">
        <v>1</v>
      </c>
      <c r="E1728">
        <v>1727</v>
      </c>
      <c r="F1728">
        <v>1</v>
      </c>
      <c r="G1728">
        <v>24060</v>
      </c>
      <c r="H1728">
        <v>11</v>
      </c>
      <c r="I1728">
        <v>8</v>
      </c>
      <c r="J1728">
        <v>0</v>
      </c>
      <c r="K1728">
        <v>10</v>
      </c>
      <c r="L1728">
        <v>3</v>
      </c>
      <c r="M1728">
        <v>10</v>
      </c>
      <c r="N1728">
        <v>9</v>
      </c>
      <c r="O1728">
        <v>7</v>
      </c>
      <c r="P1728" t="s">
        <v>32</v>
      </c>
      <c r="Q1728" t="s">
        <v>33</v>
      </c>
      <c r="R1728" t="s">
        <v>41</v>
      </c>
      <c r="S1728" t="s">
        <v>35</v>
      </c>
      <c r="T1728" t="s">
        <v>43</v>
      </c>
      <c r="U1728" t="s">
        <v>27</v>
      </c>
      <c r="V1728" t="s">
        <v>31</v>
      </c>
      <c r="W1728" t="s">
        <v>30</v>
      </c>
    </row>
    <row r="1729" spans="1:23" x14ac:dyDescent="0.3">
      <c r="A1729">
        <v>35</v>
      </c>
      <c r="B1729">
        <v>2</v>
      </c>
      <c r="C1729">
        <v>1</v>
      </c>
      <c r="D1729">
        <v>1</v>
      </c>
      <c r="E1729">
        <v>1728</v>
      </c>
      <c r="F1729">
        <v>1</v>
      </c>
      <c r="G1729">
        <v>187400</v>
      </c>
      <c r="H1729">
        <v>19</v>
      </c>
      <c r="I1729">
        <v>8</v>
      </c>
      <c r="J1729">
        <v>1</v>
      </c>
      <c r="K1729">
        <v>1</v>
      </c>
      <c r="L1729">
        <v>2</v>
      </c>
      <c r="M1729">
        <v>1</v>
      </c>
      <c r="N1729">
        <v>0</v>
      </c>
      <c r="O1729">
        <v>0</v>
      </c>
      <c r="P1729" t="s">
        <v>39</v>
      </c>
      <c r="Q1729" t="s">
        <v>33</v>
      </c>
      <c r="R1729" t="s">
        <v>41</v>
      </c>
      <c r="S1729" t="s">
        <v>29</v>
      </c>
      <c r="T1729" t="s">
        <v>34</v>
      </c>
      <c r="U1729" t="s">
        <v>37</v>
      </c>
      <c r="V1729" t="s">
        <v>23</v>
      </c>
      <c r="W1729" t="s">
        <v>30</v>
      </c>
    </row>
    <row r="1730" spans="1:23" x14ac:dyDescent="0.3">
      <c r="A1730">
        <v>23</v>
      </c>
      <c r="B1730">
        <v>2</v>
      </c>
      <c r="C1730">
        <v>3</v>
      </c>
      <c r="D1730">
        <v>1</v>
      </c>
      <c r="E1730">
        <v>1729</v>
      </c>
      <c r="F1730">
        <v>1</v>
      </c>
      <c r="G1730">
        <v>76370</v>
      </c>
      <c r="H1730">
        <v>11</v>
      </c>
      <c r="I1730">
        <v>8</v>
      </c>
      <c r="J1730">
        <v>1</v>
      </c>
      <c r="K1730">
        <v>5</v>
      </c>
      <c r="L1730">
        <v>3</v>
      </c>
      <c r="M1730">
        <v>3</v>
      </c>
      <c r="N1730">
        <v>0</v>
      </c>
      <c r="O1730">
        <v>2</v>
      </c>
      <c r="P1730" t="s">
        <v>24</v>
      </c>
      <c r="Q1730" t="s">
        <v>33</v>
      </c>
      <c r="R1730" t="s">
        <v>26</v>
      </c>
      <c r="S1730" t="s">
        <v>29</v>
      </c>
      <c r="T1730" t="s">
        <v>28</v>
      </c>
      <c r="U1730" t="s">
        <v>37</v>
      </c>
      <c r="V1730" t="s">
        <v>23</v>
      </c>
      <c r="W1730" t="s">
        <v>30</v>
      </c>
    </row>
    <row r="1731" spans="1:23" x14ac:dyDescent="0.3">
      <c r="A1731">
        <v>25</v>
      </c>
      <c r="B1731">
        <v>11</v>
      </c>
      <c r="C1731">
        <v>3</v>
      </c>
      <c r="D1731">
        <v>1</v>
      </c>
      <c r="E1731">
        <v>1730</v>
      </c>
      <c r="F1731">
        <v>2</v>
      </c>
      <c r="G1731">
        <v>100960</v>
      </c>
      <c r="H1731">
        <v>11</v>
      </c>
      <c r="I1731">
        <v>8</v>
      </c>
      <c r="J1731">
        <v>1</v>
      </c>
      <c r="K1731">
        <v>4</v>
      </c>
      <c r="L1731">
        <v>3</v>
      </c>
      <c r="M1731">
        <v>3</v>
      </c>
      <c r="N1731">
        <v>1</v>
      </c>
      <c r="O1731">
        <v>2</v>
      </c>
      <c r="P1731" t="s">
        <v>24</v>
      </c>
      <c r="Q1731" t="s">
        <v>33</v>
      </c>
      <c r="R1731" t="s">
        <v>41</v>
      </c>
      <c r="S1731" t="s">
        <v>29</v>
      </c>
      <c r="T1731" t="s">
        <v>45</v>
      </c>
      <c r="U1731" t="s">
        <v>37</v>
      </c>
      <c r="V1731" t="s">
        <v>23</v>
      </c>
      <c r="W1731" t="s">
        <v>30</v>
      </c>
    </row>
    <row r="1732" spans="1:23" x14ac:dyDescent="0.3">
      <c r="A1732">
        <v>38</v>
      </c>
      <c r="B1732">
        <v>16</v>
      </c>
      <c r="C1732">
        <v>3</v>
      </c>
      <c r="D1732">
        <v>1</v>
      </c>
      <c r="E1732">
        <v>1731</v>
      </c>
      <c r="F1732">
        <v>5</v>
      </c>
      <c r="G1732">
        <v>147560</v>
      </c>
      <c r="H1732">
        <v>20</v>
      </c>
      <c r="I1732">
        <v>8</v>
      </c>
      <c r="J1732">
        <v>1</v>
      </c>
      <c r="K1732">
        <v>8</v>
      </c>
      <c r="L1732">
        <v>3</v>
      </c>
      <c r="M1732">
        <v>7</v>
      </c>
      <c r="N1732">
        <v>0</v>
      </c>
      <c r="O1732">
        <v>5</v>
      </c>
      <c r="P1732" t="s">
        <v>24</v>
      </c>
      <c r="Q1732" t="s">
        <v>33</v>
      </c>
      <c r="R1732" t="s">
        <v>26</v>
      </c>
      <c r="S1732" t="s">
        <v>35</v>
      </c>
      <c r="T1732" t="s">
        <v>34</v>
      </c>
      <c r="U1732" t="s">
        <v>37</v>
      </c>
      <c r="V1732" t="s">
        <v>23</v>
      </c>
      <c r="W1732" t="s">
        <v>30</v>
      </c>
    </row>
    <row r="1733" spans="1:23" x14ac:dyDescent="0.3">
      <c r="A1733">
        <v>29</v>
      </c>
      <c r="B1733">
        <v>2</v>
      </c>
      <c r="C1733">
        <v>4</v>
      </c>
      <c r="D1733">
        <v>1</v>
      </c>
      <c r="E1733">
        <v>1732</v>
      </c>
      <c r="F1733">
        <v>4</v>
      </c>
      <c r="G1733">
        <v>64990</v>
      </c>
      <c r="H1733">
        <v>18</v>
      </c>
      <c r="I1733">
        <v>8</v>
      </c>
      <c r="J1733">
        <v>3</v>
      </c>
      <c r="K1733">
        <v>10</v>
      </c>
      <c r="L1733">
        <v>3</v>
      </c>
      <c r="M1733">
        <v>10</v>
      </c>
      <c r="N1733">
        <v>2</v>
      </c>
      <c r="O1733">
        <v>8</v>
      </c>
      <c r="P1733" t="s">
        <v>32</v>
      </c>
      <c r="Q1733" t="s">
        <v>25</v>
      </c>
      <c r="R1733" t="s">
        <v>26</v>
      </c>
      <c r="S1733" t="s">
        <v>44</v>
      </c>
      <c r="T1733" t="s">
        <v>28</v>
      </c>
      <c r="U1733" t="s">
        <v>37</v>
      </c>
      <c r="V1733" t="s">
        <v>23</v>
      </c>
      <c r="W1733" t="s">
        <v>30</v>
      </c>
    </row>
    <row r="1734" spans="1:23" x14ac:dyDescent="0.3">
      <c r="A1734">
        <v>48</v>
      </c>
      <c r="B1734">
        <v>16</v>
      </c>
      <c r="C1734">
        <v>3</v>
      </c>
      <c r="D1734">
        <v>1</v>
      </c>
      <c r="E1734">
        <v>1733</v>
      </c>
      <c r="F1734">
        <v>1</v>
      </c>
      <c r="G1734">
        <v>97240</v>
      </c>
      <c r="H1734">
        <v>13</v>
      </c>
      <c r="I1734">
        <v>8</v>
      </c>
      <c r="J1734">
        <v>0</v>
      </c>
      <c r="K1734">
        <v>12</v>
      </c>
      <c r="L1734">
        <v>2</v>
      </c>
      <c r="M1734">
        <v>2</v>
      </c>
      <c r="N1734">
        <v>2</v>
      </c>
      <c r="O1734">
        <v>2</v>
      </c>
      <c r="P1734" t="s">
        <v>24</v>
      </c>
      <c r="Q1734" t="s">
        <v>33</v>
      </c>
      <c r="R1734" t="s">
        <v>49</v>
      </c>
      <c r="S1734" t="s">
        <v>29</v>
      </c>
      <c r="T1734" t="s">
        <v>38</v>
      </c>
      <c r="U1734" t="s">
        <v>37</v>
      </c>
      <c r="V1734" t="s">
        <v>23</v>
      </c>
      <c r="W1734" t="s">
        <v>30</v>
      </c>
    </row>
    <row r="1735" spans="1:23" x14ac:dyDescent="0.3">
      <c r="A1735">
        <v>27</v>
      </c>
      <c r="B1735">
        <v>4</v>
      </c>
      <c r="C1735">
        <v>3</v>
      </c>
      <c r="D1735">
        <v>1</v>
      </c>
      <c r="E1735">
        <v>1734</v>
      </c>
      <c r="F1735">
        <v>5</v>
      </c>
      <c r="G1735">
        <v>21940</v>
      </c>
      <c r="H1735">
        <v>12</v>
      </c>
      <c r="I1735">
        <v>8</v>
      </c>
      <c r="J1735">
        <v>0</v>
      </c>
      <c r="K1735">
        <v>6</v>
      </c>
      <c r="L1735">
        <v>5</v>
      </c>
      <c r="M1735">
        <v>6</v>
      </c>
      <c r="N1735">
        <v>0</v>
      </c>
      <c r="O1735">
        <v>4</v>
      </c>
      <c r="P1735" t="s">
        <v>32</v>
      </c>
      <c r="Q1735" t="s">
        <v>25</v>
      </c>
      <c r="R1735" t="s">
        <v>49</v>
      </c>
      <c r="S1735" t="s">
        <v>44</v>
      </c>
      <c r="T1735" t="s">
        <v>43</v>
      </c>
      <c r="U1735" t="s">
        <v>37</v>
      </c>
      <c r="V1735" t="s">
        <v>23</v>
      </c>
      <c r="W1735" t="s">
        <v>30</v>
      </c>
    </row>
    <row r="1736" spans="1:23" x14ac:dyDescent="0.3">
      <c r="A1736">
        <v>37</v>
      </c>
      <c r="B1736">
        <v>16</v>
      </c>
      <c r="C1736">
        <v>3</v>
      </c>
      <c r="D1736">
        <v>1</v>
      </c>
      <c r="E1736">
        <v>1735</v>
      </c>
      <c r="F1736">
        <v>3</v>
      </c>
      <c r="G1736">
        <v>33880</v>
      </c>
      <c r="H1736">
        <v>11</v>
      </c>
      <c r="I1736">
        <v>8</v>
      </c>
      <c r="J1736">
        <v>0</v>
      </c>
      <c r="K1736">
        <v>4</v>
      </c>
      <c r="L1736">
        <v>2</v>
      </c>
      <c r="M1736">
        <v>1</v>
      </c>
      <c r="N1736">
        <v>0</v>
      </c>
      <c r="O1736">
        <v>0</v>
      </c>
      <c r="P1736" t="s">
        <v>24</v>
      </c>
      <c r="Q1736" t="s">
        <v>33</v>
      </c>
      <c r="R1736" t="s">
        <v>26</v>
      </c>
      <c r="S1736" t="s">
        <v>35</v>
      </c>
      <c r="T1736" t="s">
        <v>47</v>
      </c>
      <c r="U1736" t="s">
        <v>37</v>
      </c>
      <c r="V1736" t="s">
        <v>23</v>
      </c>
      <c r="W1736" t="s">
        <v>30</v>
      </c>
    </row>
    <row r="1737" spans="1:23" x14ac:dyDescent="0.3">
      <c r="A1737">
        <v>50</v>
      </c>
      <c r="B1737">
        <v>5</v>
      </c>
      <c r="C1737">
        <v>3</v>
      </c>
      <c r="D1737">
        <v>1</v>
      </c>
      <c r="E1737">
        <v>1736</v>
      </c>
      <c r="F1737">
        <v>1</v>
      </c>
      <c r="G1737">
        <v>54730</v>
      </c>
      <c r="H1737">
        <v>19</v>
      </c>
      <c r="I1737">
        <v>8</v>
      </c>
      <c r="J1737">
        <v>1</v>
      </c>
      <c r="K1737">
        <v>20</v>
      </c>
      <c r="L1737">
        <v>2</v>
      </c>
      <c r="M1737">
        <v>20</v>
      </c>
      <c r="N1737">
        <v>3</v>
      </c>
      <c r="O1737">
        <v>8</v>
      </c>
      <c r="P1737" t="s">
        <v>24</v>
      </c>
      <c r="Q1737" t="s">
        <v>25</v>
      </c>
      <c r="R1737" t="s">
        <v>41</v>
      </c>
      <c r="S1737" t="s">
        <v>29</v>
      </c>
      <c r="T1737" t="s">
        <v>43</v>
      </c>
      <c r="U1737" t="s">
        <v>37</v>
      </c>
      <c r="V1737" t="s">
        <v>23</v>
      </c>
      <c r="W1737" t="s">
        <v>30</v>
      </c>
    </row>
    <row r="1738" spans="1:23" x14ac:dyDescent="0.3">
      <c r="A1738">
        <v>34</v>
      </c>
      <c r="B1738">
        <v>18</v>
      </c>
      <c r="C1738">
        <v>1</v>
      </c>
      <c r="D1738">
        <v>1</v>
      </c>
      <c r="E1738">
        <v>1737</v>
      </c>
      <c r="F1738">
        <v>1</v>
      </c>
      <c r="G1738">
        <v>27030</v>
      </c>
      <c r="H1738">
        <v>21</v>
      </c>
      <c r="I1738">
        <v>8</v>
      </c>
      <c r="J1738">
        <v>1</v>
      </c>
      <c r="K1738">
        <v>9</v>
      </c>
      <c r="L1738">
        <v>2</v>
      </c>
      <c r="M1738">
        <v>8</v>
      </c>
      <c r="N1738">
        <v>7</v>
      </c>
      <c r="O1738">
        <v>7</v>
      </c>
      <c r="P1738" t="s">
        <v>24</v>
      </c>
      <c r="Q1738" t="s">
        <v>33</v>
      </c>
      <c r="R1738" t="s">
        <v>41</v>
      </c>
      <c r="S1738" t="s">
        <v>35</v>
      </c>
      <c r="T1738" t="s">
        <v>28</v>
      </c>
      <c r="U1738" t="s">
        <v>37</v>
      </c>
      <c r="V1738" t="s">
        <v>23</v>
      </c>
      <c r="W1738" t="s">
        <v>30</v>
      </c>
    </row>
    <row r="1739" spans="1:23" x14ac:dyDescent="0.3">
      <c r="A1739">
        <v>24</v>
      </c>
      <c r="B1739">
        <v>17</v>
      </c>
      <c r="C1739">
        <v>2</v>
      </c>
      <c r="D1739">
        <v>1</v>
      </c>
      <c r="E1739">
        <v>1738</v>
      </c>
      <c r="F1739">
        <v>1</v>
      </c>
      <c r="G1739">
        <v>25010</v>
      </c>
      <c r="H1739">
        <v>12</v>
      </c>
      <c r="I1739">
        <v>8</v>
      </c>
      <c r="J1739">
        <v>0</v>
      </c>
      <c r="K1739">
        <v>4</v>
      </c>
      <c r="L1739">
        <v>3</v>
      </c>
      <c r="M1739">
        <v>2</v>
      </c>
      <c r="N1739">
        <v>2</v>
      </c>
      <c r="O1739">
        <v>0</v>
      </c>
      <c r="P1739" t="s">
        <v>24</v>
      </c>
      <c r="Q1739" t="s">
        <v>33</v>
      </c>
      <c r="R1739" t="s">
        <v>26</v>
      </c>
      <c r="S1739" t="s">
        <v>35</v>
      </c>
      <c r="T1739" t="s">
        <v>28</v>
      </c>
      <c r="U1739" t="s">
        <v>27</v>
      </c>
      <c r="V1739" t="s">
        <v>31</v>
      </c>
      <c r="W1739" t="s">
        <v>30</v>
      </c>
    </row>
    <row r="1740" spans="1:23" x14ac:dyDescent="0.3">
      <c r="A1740">
        <v>39</v>
      </c>
      <c r="B1740">
        <v>12</v>
      </c>
      <c r="C1740">
        <v>5</v>
      </c>
      <c r="D1740">
        <v>1</v>
      </c>
      <c r="E1740">
        <v>1739</v>
      </c>
      <c r="F1740">
        <v>1</v>
      </c>
      <c r="G1740">
        <v>62200</v>
      </c>
      <c r="H1740">
        <v>14</v>
      </c>
      <c r="I1740">
        <v>8</v>
      </c>
      <c r="J1740">
        <v>2</v>
      </c>
      <c r="K1740">
        <v>20</v>
      </c>
      <c r="L1740">
        <v>2</v>
      </c>
      <c r="M1740">
        <v>20</v>
      </c>
      <c r="N1740">
        <v>11</v>
      </c>
      <c r="O1740">
        <v>10</v>
      </c>
      <c r="P1740" t="s">
        <v>24</v>
      </c>
      <c r="Q1740" t="s">
        <v>33</v>
      </c>
      <c r="R1740" t="s">
        <v>41</v>
      </c>
      <c r="S1740" t="s">
        <v>35</v>
      </c>
      <c r="T1740" t="s">
        <v>46</v>
      </c>
      <c r="U1740" t="s">
        <v>27</v>
      </c>
      <c r="V1740" t="s">
        <v>23</v>
      </c>
      <c r="W1740" t="s">
        <v>30</v>
      </c>
    </row>
    <row r="1741" spans="1:23" x14ac:dyDescent="0.3">
      <c r="A1741">
        <v>32</v>
      </c>
      <c r="B1741">
        <v>2</v>
      </c>
      <c r="C1741">
        <v>3</v>
      </c>
      <c r="D1741">
        <v>1</v>
      </c>
      <c r="E1741">
        <v>1740</v>
      </c>
      <c r="F1741">
        <v>5</v>
      </c>
      <c r="G1741">
        <v>30380</v>
      </c>
      <c r="H1741">
        <v>11</v>
      </c>
      <c r="I1741">
        <v>8</v>
      </c>
      <c r="J1741">
        <v>0</v>
      </c>
      <c r="K1741">
        <v>10</v>
      </c>
      <c r="L1741">
        <v>5</v>
      </c>
      <c r="M1741">
        <v>10</v>
      </c>
      <c r="N1741">
        <v>0</v>
      </c>
      <c r="O1741">
        <v>8</v>
      </c>
      <c r="P1741" t="s">
        <v>24</v>
      </c>
      <c r="Q1741" t="s">
        <v>33</v>
      </c>
      <c r="R1741" t="s">
        <v>26</v>
      </c>
      <c r="S1741" t="s">
        <v>35</v>
      </c>
      <c r="T1741" t="s">
        <v>34</v>
      </c>
      <c r="U1741" t="s">
        <v>37</v>
      </c>
      <c r="V1741" t="s">
        <v>23</v>
      </c>
      <c r="W1741" t="s">
        <v>30</v>
      </c>
    </row>
    <row r="1742" spans="1:23" x14ac:dyDescent="0.3">
      <c r="A1742">
        <v>50</v>
      </c>
      <c r="B1742">
        <v>4</v>
      </c>
      <c r="C1742">
        <v>2</v>
      </c>
      <c r="D1742">
        <v>1</v>
      </c>
      <c r="E1742">
        <v>1741</v>
      </c>
      <c r="F1742">
        <v>4</v>
      </c>
      <c r="G1742">
        <v>44240</v>
      </c>
      <c r="H1742">
        <v>14</v>
      </c>
      <c r="I1742">
        <v>8</v>
      </c>
      <c r="J1742">
        <v>1</v>
      </c>
      <c r="K1742">
        <v>18</v>
      </c>
      <c r="L1742">
        <v>2</v>
      </c>
      <c r="M1742">
        <v>4</v>
      </c>
      <c r="N1742">
        <v>1</v>
      </c>
      <c r="O1742">
        <v>3</v>
      </c>
      <c r="P1742" t="s">
        <v>32</v>
      </c>
      <c r="Q1742" t="s">
        <v>33</v>
      </c>
      <c r="R1742" t="s">
        <v>41</v>
      </c>
      <c r="S1742" t="s">
        <v>29</v>
      </c>
      <c r="T1742" t="s">
        <v>46</v>
      </c>
      <c r="U1742" t="s">
        <v>37</v>
      </c>
      <c r="V1742" t="s">
        <v>31</v>
      </c>
      <c r="W1742" t="s">
        <v>30</v>
      </c>
    </row>
    <row r="1743" spans="1:23" x14ac:dyDescent="0.3">
      <c r="A1743">
        <v>38</v>
      </c>
      <c r="B1743">
        <v>9</v>
      </c>
      <c r="C1743">
        <v>4</v>
      </c>
      <c r="D1743">
        <v>1</v>
      </c>
      <c r="E1743">
        <v>1742</v>
      </c>
      <c r="F1743">
        <v>1</v>
      </c>
      <c r="G1743">
        <v>43120</v>
      </c>
      <c r="H1743">
        <v>12</v>
      </c>
      <c r="I1743">
        <v>8</v>
      </c>
      <c r="J1743">
        <v>1</v>
      </c>
      <c r="K1743">
        <v>10</v>
      </c>
      <c r="L1743">
        <v>2</v>
      </c>
      <c r="M1743">
        <v>9</v>
      </c>
      <c r="N1743">
        <v>1</v>
      </c>
      <c r="O1743">
        <v>8</v>
      </c>
      <c r="P1743" t="s">
        <v>24</v>
      </c>
      <c r="Q1743" t="s">
        <v>33</v>
      </c>
      <c r="R1743" t="s">
        <v>26</v>
      </c>
      <c r="S1743" t="s">
        <v>35</v>
      </c>
      <c r="T1743" t="s">
        <v>38</v>
      </c>
      <c r="U1743" t="s">
        <v>37</v>
      </c>
      <c r="V1743" t="s">
        <v>23</v>
      </c>
      <c r="W1743" t="s">
        <v>30</v>
      </c>
    </row>
    <row r="1744" spans="1:23" x14ac:dyDescent="0.3">
      <c r="A1744">
        <v>27</v>
      </c>
      <c r="B1744">
        <v>10</v>
      </c>
      <c r="C1744">
        <v>3</v>
      </c>
      <c r="D1744">
        <v>1</v>
      </c>
      <c r="E1744">
        <v>1743</v>
      </c>
      <c r="F1744">
        <v>5</v>
      </c>
      <c r="G1744">
        <v>132450</v>
      </c>
      <c r="H1744">
        <v>23</v>
      </c>
      <c r="I1744">
        <v>8</v>
      </c>
      <c r="J1744">
        <v>1</v>
      </c>
      <c r="K1744">
        <v>9</v>
      </c>
      <c r="L1744">
        <v>3</v>
      </c>
      <c r="M1744">
        <v>9</v>
      </c>
      <c r="N1744">
        <v>0</v>
      </c>
      <c r="O1744">
        <v>7</v>
      </c>
      <c r="P1744" t="s">
        <v>24</v>
      </c>
      <c r="Q1744" t="s">
        <v>33</v>
      </c>
      <c r="R1744" t="s">
        <v>41</v>
      </c>
      <c r="S1744" t="s">
        <v>29</v>
      </c>
      <c r="T1744" t="s">
        <v>34</v>
      </c>
      <c r="U1744" t="s">
        <v>37</v>
      </c>
      <c r="V1744" t="s">
        <v>23</v>
      </c>
      <c r="W1744" t="s">
        <v>30</v>
      </c>
    </row>
    <row r="1745" spans="1:23" x14ac:dyDescent="0.3">
      <c r="A1745">
        <v>32</v>
      </c>
      <c r="B1745">
        <v>1</v>
      </c>
      <c r="C1745">
        <v>3</v>
      </c>
      <c r="D1745">
        <v>1</v>
      </c>
      <c r="E1745">
        <v>1744</v>
      </c>
      <c r="F1745">
        <v>2</v>
      </c>
      <c r="G1745">
        <v>136640</v>
      </c>
      <c r="H1745">
        <v>14</v>
      </c>
      <c r="I1745">
        <v>8</v>
      </c>
      <c r="J1745">
        <v>0</v>
      </c>
      <c r="K1745">
        <v>10</v>
      </c>
      <c r="L1745">
        <v>6</v>
      </c>
      <c r="M1745">
        <v>7</v>
      </c>
      <c r="N1745">
        <v>7</v>
      </c>
      <c r="O1745">
        <v>7</v>
      </c>
      <c r="P1745" t="s">
        <v>24</v>
      </c>
      <c r="Q1745" t="s">
        <v>25</v>
      </c>
      <c r="R1745" t="s">
        <v>41</v>
      </c>
      <c r="S1745" t="s">
        <v>35</v>
      </c>
      <c r="T1745" t="s">
        <v>38</v>
      </c>
      <c r="U1745" t="s">
        <v>37</v>
      </c>
      <c r="V1745" t="s">
        <v>23</v>
      </c>
      <c r="W1745" t="s">
        <v>30</v>
      </c>
    </row>
    <row r="1746" spans="1:23" x14ac:dyDescent="0.3">
      <c r="A1746">
        <v>47</v>
      </c>
      <c r="B1746">
        <v>2</v>
      </c>
      <c r="C1746">
        <v>3</v>
      </c>
      <c r="D1746">
        <v>1</v>
      </c>
      <c r="E1746">
        <v>1745</v>
      </c>
      <c r="F1746">
        <v>5</v>
      </c>
      <c r="G1746">
        <v>50210</v>
      </c>
      <c r="H1746">
        <v>17</v>
      </c>
      <c r="I1746">
        <v>8</v>
      </c>
      <c r="J1746">
        <v>0</v>
      </c>
      <c r="K1746">
        <v>20</v>
      </c>
      <c r="L1746">
        <v>3</v>
      </c>
      <c r="M1746">
        <v>7</v>
      </c>
      <c r="N1746">
        <v>1</v>
      </c>
      <c r="O1746">
        <v>7</v>
      </c>
      <c r="P1746" t="s">
        <v>24</v>
      </c>
      <c r="Q1746" t="s">
        <v>33</v>
      </c>
      <c r="R1746" t="s">
        <v>41</v>
      </c>
      <c r="S1746" t="s">
        <v>35</v>
      </c>
      <c r="T1746" t="s">
        <v>38</v>
      </c>
      <c r="U1746" t="s">
        <v>27</v>
      </c>
      <c r="V1746" t="s">
        <v>23</v>
      </c>
      <c r="W1746" t="s">
        <v>30</v>
      </c>
    </row>
    <row r="1747" spans="1:23" x14ac:dyDescent="0.3">
      <c r="A1747">
        <v>40</v>
      </c>
      <c r="B1747">
        <v>3</v>
      </c>
      <c r="C1747">
        <v>4</v>
      </c>
      <c r="D1747">
        <v>1</v>
      </c>
      <c r="E1747">
        <v>1746</v>
      </c>
      <c r="F1747">
        <v>3</v>
      </c>
      <c r="G1747">
        <v>51260</v>
      </c>
      <c r="H1747">
        <v>18</v>
      </c>
      <c r="I1747">
        <v>8</v>
      </c>
      <c r="J1747">
        <v>0</v>
      </c>
      <c r="K1747">
        <v>20</v>
      </c>
      <c r="L1747">
        <v>2</v>
      </c>
      <c r="M1747">
        <v>18</v>
      </c>
      <c r="N1747">
        <v>1</v>
      </c>
      <c r="O1747">
        <v>12</v>
      </c>
      <c r="P1747" t="s">
        <v>32</v>
      </c>
      <c r="Q1747" t="s">
        <v>33</v>
      </c>
      <c r="R1747" t="s">
        <v>41</v>
      </c>
      <c r="S1747" t="s">
        <v>29</v>
      </c>
      <c r="T1747" t="s">
        <v>40</v>
      </c>
      <c r="U1747" t="s">
        <v>27</v>
      </c>
      <c r="V1747" t="s">
        <v>23</v>
      </c>
      <c r="W1747" t="s">
        <v>30</v>
      </c>
    </row>
    <row r="1748" spans="1:23" x14ac:dyDescent="0.3">
      <c r="A1748">
        <v>53</v>
      </c>
      <c r="B1748">
        <v>7</v>
      </c>
      <c r="C1748">
        <v>1</v>
      </c>
      <c r="D1748">
        <v>1</v>
      </c>
      <c r="E1748">
        <v>1747</v>
      </c>
      <c r="F1748">
        <v>2</v>
      </c>
      <c r="G1748">
        <v>28590</v>
      </c>
      <c r="H1748">
        <v>18</v>
      </c>
      <c r="I1748">
        <v>8</v>
      </c>
      <c r="J1748">
        <v>1</v>
      </c>
      <c r="K1748">
        <v>32</v>
      </c>
      <c r="L1748">
        <v>2</v>
      </c>
      <c r="M1748">
        <v>5</v>
      </c>
      <c r="N1748">
        <v>1</v>
      </c>
      <c r="O1748">
        <v>3</v>
      </c>
      <c r="P1748" t="s">
        <v>24</v>
      </c>
      <c r="Q1748" t="s">
        <v>33</v>
      </c>
      <c r="R1748" t="s">
        <v>26</v>
      </c>
      <c r="S1748" t="s">
        <v>29</v>
      </c>
      <c r="T1748" t="s">
        <v>43</v>
      </c>
      <c r="U1748" t="s">
        <v>37</v>
      </c>
      <c r="V1748" t="s">
        <v>23</v>
      </c>
      <c r="W1748" t="s">
        <v>30</v>
      </c>
    </row>
    <row r="1749" spans="1:23" x14ac:dyDescent="0.3">
      <c r="A1749">
        <v>41</v>
      </c>
      <c r="B1749">
        <v>6</v>
      </c>
      <c r="C1749">
        <v>3</v>
      </c>
      <c r="D1749">
        <v>1</v>
      </c>
      <c r="E1749">
        <v>1748</v>
      </c>
      <c r="F1749">
        <v>1</v>
      </c>
      <c r="G1749">
        <v>102390</v>
      </c>
      <c r="H1749">
        <v>24</v>
      </c>
      <c r="I1749">
        <v>8</v>
      </c>
      <c r="J1749">
        <v>3</v>
      </c>
      <c r="K1749">
        <v>23</v>
      </c>
      <c r="L1749">
        <v>3</v>
      </c>
      <c r="M1749">
        <v>21</v>
      </c>
      <c r="N1749">
        <v>12</v>
      </c>
      <c r="O1749">
        <v>6</v>
      </c>
      <c r="P1749" t="s">
        <v>24</v>
      </c>
      <c r="Q1749" t="s">
        <v>25</v>
      </c>
      <c r="R1749" t="s">
        <v>41</v>
      </c>
      <c r="S1749" t="s">
        <v>44</v>
      </c>
      <c r="T1749" t="s">
        <v>38</v>
      </c>
      <c r="U1749" t="s">
        <v>37</v>
      </c>
      <c r="V1749" t="s">
        <v>23</v>
      </c>
      <c r="W1749" t="s">
        <v>30</v>
      </c>
    </row>
    <row r="1750" spans="1:23" x14ac:dyDescent="0.3">
      <c r="A1750">
        <v>60</v>
      </c>
      <c r="B1750">
        <v>8</v>
      </c>
      <c r="C1750">
        <v>2</v>
      </c>
      <c r="D1750">
        <v>1</v>
      </c>
      <c r="E1750">
        <v>1749</v>
      </c>
      <c r="F1750">
        <v>5</v>
      </c>
      <c r="G1750">
        <v>53290</v>
      </c>
      <c r="H1750">
        <v>20</v>
      </c>
      <c r="I1750">
        <v>8</v>
      </c>
      <c r="J1750">
        <v>0</v>
      </c>
      <c r="K1750">
        <v>10</v>
      </c>
      <c r="L1750">
        <v>3</v>
      </c>
      <c r="M1750">
        <v>2</v>
      </c>
      <c r="N1750">
        <v>2</v>
      </c>
      <c r="O1750">
        <v>2</v>
      </c>
      <c r="P1750" t="s">
        <v>24</v>
      </c>
      <c r="Q1750" t="s">
        <v>33</v>
      </c>
      <c r="R1750" t="s">
        <v>26</v>
      </c>
      <c r="S1750" t="s">
        <v>35</v>
      </c>
      <c r="T1750" t="s">
        <v>43</v>
      </c>
      <c r="U1750" t="s">
        <v>27</v>
      </c>
      <c r="V1750" t="s">
        <v>23</v>
      </c>
      <c r="W1750" t="s">
        <v>30</v>
      </c>
    </row>
    <row r="1751" spans="1:23" x14ac:dyDescent="0.3">
      <c r="A1751">
        <v>27</v>
      </c>
      <c r="B1751">
        <v>29</v>
      </c>
      <c r="C1751">
        <v>1</v>
      </c>
      <c r="D1751">
        <v>1</v>
      </c>
      <c r="E1751">
        <v>1750</v>
      </c>
      <c r="F1751">
        <v>2</v>
      </c>
      <c r="G1751">
        <v>43250</v>
      </c>
      <c r="H1751">
        <v>14</v>
      </c>
      <c r="I1751">
        <v>8</v>
      </c>
      <c r="J1751">
        <v>0</v>
      </c>
      <c r="K1751">
        <v>9</v>
      </c>
      <c r="L1751">
        <v>2</v>
      </c>
      <c r="M1751">
        <v>9</v>
      </c>
      <c r="N1751">
        <v>1</v>
      </c>
      <c r="O1751">
        <v>7</v>
      </c>
      <c r="P1751" t="s">
        <v>32</v>
      </c>
      <c r="Q1751" t="s">
        <v>33</v>
      </c>
      <c r="R1751" t="s">
        <v>26</v>
      </c>
      <c r="S1751" t="s">
        <v>44</v>
      </c>
      <c r="T1751" t="s">
        <v>45</v>
      </c>
      <c r="U1751" t="s">
        <v>37</v>
      </c>
      <c r="V1751" t="s">
        <v>23</v>
      </c>
      <c r="W1751" t="s">
        <v>30</v>
      </c>
    </row>
    <row r="1752" spans="1:23" x14ac:dyDescent="0.3">
      <c r="A1752">
        <v>41</v>
      </c>
      <c r="B1752">
        <v>3</v>
      </c>
      <c r="C1752">
        <v>3</v>
      </c>
      <c r="D1752">
        <v>1</v>
      </c>
      <c r="E1752">
        <v>1751</v>
      </c>
      <c r="F1752">
        <v>1</v>
      </c>
      <c r="G1752">
        <v>72600</v>
      </c>
      <c r="H1752">
        <v>16</v>
      </c>
      <c r="I1752">
        <v>8</v>
      </c>
      <c r="J1752">
        <v>0</v>
      </c>
      <c r="K1752">
        <v>22</v>
      </c>
      <c r="L1752">
        <v>2</v>
      </c>
      <c r="M1752">
        <v>22</v>
      </c>
      <c r="N1752">
        <v>2</v>
      </c>
      <c r="O1752">
        <v>10</v>
      </c>
      <c r="P1752" t="s">
        <v>24</v>
      </c>
      <c r="Q1752" t="s">
        <v>33</v>
      </c>
      <c r="R1752" t="s">
        <v>41</v>
      </c>
      <c r="S1752" t="s">
        <v>29</v>
      </c>
      <c r="T1752" t="s">
        <v>45</v>
      </c>
      <c r="U1752" t="s">
        <v>37</v>
      </c>
      <c r="V1752" t="s">
        <v>23</v>
      </c>
      <c r="W1752" t="s">
        <v>30</v>
      </c>
    </row>
    <row r="1753" spans="1:23" x14ac:dyDescent="0.3">
      <c r="A1753">
        <v>50</v>
      </c>
      <c r="B1753">
        <v>9</v>
      </c>
      <c r="C1753">
        <v>3</v>
      </c>
      <c r="D1753">
        <v>1</v>
      </c>
      <c r="E1753">
        <v>1752</v>
      </c>
      <c r="F1753">
        <v>2</v>
      </c>
      <c r="G1753">
        <v>23220</v>
      </c>
      <c r="H1753">
        <v>25</v>
      </c>
      <c r="I1753">
        <v>8</v>
      </c>
      <c r="J1753">
        <v>1</v>
      </c>
      <c r="K1753">
        <v>4</v>
      </c>
      <c r="L1753">
        <v>0</v>
      </c>
      <c r="M1753">
        <v>2</v>
      </c>
      <c r="N1753">
        <v>2</v>
      </c>
      <c r="O1753">
        <v>2</v>
      </c>
      <c r="P1753" t="s">
        <v>24</v>
      </c>
      <c r="Q1753" t="s">
        <v>25</v>
      </c>
      <c r="R1753" t="s">
        <v>26</v>
      </c>
      <c r="S1753" t="s">
        <v>29</v>
      </c>
      <c r="T1753" t="s">
        <v>34</v>
      </c>
      <c r="U1753" t="s">
        <v>37</v>
      </c>
      <c r="V1753" t="s">
        <v>23</v>
      </c>
      <c r="W1753" t="s">
        <v>30</v>
      </c>
    </row>
    <row r="1754" spans="1:23" x14ac:dyDescent="0.3">
      <c r="A1754">
        <v>28</v>
      </c>
      <c r="B1754">
        <v>2</v>
      </c>
      <c r="C1754">
        <v>4</v>
      </c>
      <c r="D1754">
        <v>1</v>
      </c>
      <c r="E1754">
        <v>1753</v>
      </c>
      <c r="F1754">
        <v>3</v>
      </c>
      <c r="G1754">
        <v>20750</v>
      </c>
      <c r="H1754">
        <v>18</v>
      </c>
      <c r="I1754">
        <v>8</v>
      </c>
      <c r="J1754">
        <v>3</v>
      </c>
      <c r="K1754">
        <v>10</v>
      </c>
      <c r="L1754">
        <v>0</v>
      </c>
      <c r="M1754">
        <v>7</v>
      </c>
      <c r="N1754">
        <v>3</v>
      </c>
      <c r="O1754">
        <v>7</v>
      </c>
      <c r="P1754" t="s">
        <v>24</v>
      </c>
      <c r="Q1754" t="s">
        <v>25</v>
      </c>
      <c r="R1754" t="s">
        <v>26</v>
      </c>
      <c r="S1754" t="s">
        <v>35</v>
      </c>
      <c r="T1754" t="s">
        <v>34</v>
      </c>
      <c r="U1754" t="s">
        <v>37</v>
      </c>
      <c r="V1754" t="s">
        <v>31</v>
      </c>
      <c r="W1754" t="s">
        <v>30</v>
      </c>
    </row>
    <row r="1755" spans="1:23" x14ac:dyDescent="0.3">
      <c r="A1755">
        <v>36</v>
      </c>
      <c r="B1755">
        <v>10</v>
      </c>
      <c r="C1755">
        <v>4</v>
      </c>
      <c r="D1755">
        <v>1</v>
      </c>
      <c r="E1755">
        <v>1754</v>
      </c>
      <c r="F1755">
        <v>2</v>
      </c>
      <c r="G1755">
        <v>41520</v>
      </c>
      <c r="H1755">
        <v>19</v>
      </c>
      <c r="I1755">
        <v>8</v>
      </c>
      <c r="J1755">
        <v>1</v>
      </c>
      <c r="K1755">
        <v>10</v>
      </c>
      <c r="L1755">
        <v>3</v>
      </c>
      <c r="M1755">
        <v>8</v>
      </c>
      <c r="N1755">
        <v>0</v>
      </c>
      <c r="O1755">
        <v>5</v>
      </c>
      <c r="P1755" t="s">
        <v>39</v>
      </c>
      <c r="Q1755" t="s">
        <v>33</v>
      </c>
      <c r="R1755" t="s">
        <v>49</v>
      </c>
      <c r="S1755" t="s">
        <v>29</v>
      </c>
      <c r="T1755" t="s">
        <v>34</v>
      </c>
      <c r="U1755" t="s">
        <v>27</v>
      </c>
      <c r="V1755" t="s">
        <v>23</v>
      </c>
      <c r="W1755" t="s">
        <v>30</v>
      </c>
    </row>
    <row r="1756" spans="1:23" x14ac:dyDescent="0.3">
      <c r="A1756">
        <v>38</v>
      </c>
      <c r="B1756">
        <v>1</v>
      </c>
      <c r="C1756">
        <v>3</v>
      </c>
      <c r="D1756">
        <v>1</v>
      </c>
      <c r="E1756">
        <v>1755</v>
      </c>
      <c r="F1756">
        <v>3</v>
      </c>
      <c r="G1756">
        <v>96190</v>
      </c>
      <c r="H1756">
        <v>13</v>
      </c>
      <c r="I1756">
        <v>8</v>
      </c>
      <c r="J1756">
        <v>1</v>
      </c>
      <c r="K1756">
        <v>10</v>
      </c>
      <c r="L1756">
        <v>2</v>
      </c>
      <c r="M1756">
        <v>1</v>
      </c>
      <c r="N1756">
        <v>0</v>
      </c>
      <c r="O1756">
        <v>0</v>
      </c>
      <c r="P1756" t="s">
        <v>24</v>
      </c>
      <c r="Q1756" t="s">
        <v>33</v>
      </c>
      <c r="R1756" t="s">
        <v>41</v>
      </c>
      <c r="S1756" t="s">
        <v>35</v>
      </c>
      <c r="T1756" t="s">
        <v>47</v>
      </c>
      <c r="U1756" t="s">
        <v>27</v>
      </c>
      <c r="V1756" t="s">
        <v>23</v>
      </c>
      <c r="W1756" t="s">
        <v>30</v>
      </c>
    </row>
    <row r="1757" spans="1:23" x14ac:dyDescent="0.3">
      <c r="A1757">
        <v>44</v>
      </c>
      <c r="B1757">
        <v>8</v>
      </c>
      <c r="C1757">
        <v>2</v>
      </c>
      <c r="D1757">
        <v>1</v>
      </c>
      <c r="E1757">
        <v>1756</v>
      </c>
      <c r="F1757">
        <v>1</v>
      </c>
      <c r="G1757">
        <v>135030</v>
      </c>
      <c r="H1757">
        <v>12</v>
      </c>
      <c r="I1757">
        <v>8</v>
      </c>
      <c r="J1757">
        <v>0</v>
      </c>
      <c r="K1757">
        <v>9</v>
      </c>
      <c r="L1757">
        <v>6</v>
      </c>
      <c r="M1757">
        <v>5</v>
      </c>
      <c r="N1757">
        <v>1</v>
      </c>
      <c r="O1757">
        <v>4</v>
      </c>
      <c r="P1757" t="s">
        <v>39</v>
      </c>
      <c r="Q1757" t="s">
        <v>33</v>
      </c>
      <c r="R1757" t="s">
        <v>26</v>
      </c>
      <c r="S1757" t="s">
        <v>35</v>
      </c>
      <c r="T1757" t="s">
        <v>34</v>
      </c>
      <c r="U1757" t="s">
        <v>37</v>
      </c>
      <c r="V1757" t="s">
        <v>23</v>
      </c>
      <c r="W1757" t="s">
        <v>30</v>
      </c>
    </row>
    <row r="1758" spans="1:23" x14ac:dyDescent="0.3">
      <c r="A1758">
        <v>47</v>
      </c>
      <c r="B1758">
        <v>27</v>
      </c>
      <c r="C1758">
        <v>3</v>
      </c>
      <c r="D1758">
        <v>1</v>
      </c>
      <c r="E1758">
        <v>1757</v>
      </c>
      <c r="F1758">
        <v>1</v>
      </c>
      <c r="G1758">
        <v>54410</v>
      </c>
      <c r="H1758">
        <v>22</v>
      </c>
      <c r="I1758">
        <v>8</v>
      </c>
      <c r="J1758">
        <v>1</v>
      </c>
      <c r="K1758">
        <v>28</v>
      </c>
      <c r="L1758">
        <v>6</v>
      </c>
      <c r="M1758">
        <v>22</v>
      </c>
      <c r="N1758">
        <v>11</v>
      </c>
      <c r="O1758">
        <v>13</v>
      </c>
      <c r="P1758" t="s">
        <v>32</v>
      </c>
      <c r="Q1758" t="s">
        <v>33</v>
      </c>
      <c r="R1758" t="s">
        <v>26</v>
      </c>
      <c r="S1758" t="s">
        <v>44</v>
      </c>
      <c r="T1758" t="s">
        <v>34</v>
      </c>
      <c r="U1758" t="s">
        <v>37</v>
      </c>
      <c r="V1758" t="s">
        <v>23</v>
      </c>
      <c r="W1758" t="s">
        <v>30</v>
      </c>
    </row>
    <row r="1759" spans="1:23" x14ac:dyDescent="0.3">
      <c r="A1759">
        <v>30</v>
      </c>
      <c r="B1759">
        <v>8</v>
      </c>
      <c r="C1759">
        <v>3</v>
      </c>
      <c r="D1759">
        <v>1</v>
      </c>
      <c r="E1759">
        <v>1758</v>
      </c>
      <c r="F1759">
        <v>2</v>
      </c>
      <c r="G1759">
        <v>52090</v>
      </c>
      <c r="H1759">
        <v>14</v>
      </c>
      <c r="I1759">
        <v>8</v>
      </c>
      <c r="J1759">
        <v>1</v>
      </c>
      <c r="K1759">
        <v>10</v>
      </c>
      <c r="L1759">
        <v>3</v>
      </c>
      <c r="M1759">
        <v>8</v>
      </c>
      <c r="N1759">
        <v>7</v>
      </c>
      <c r="O1759">
        <v>7</v>
      </c>
      <c r="P1759" t="s">
        <v>24</v>
      </c>
      <c r="Q1759" t="s">
        <v>33</v>
      </c>
      <c r="R1759" t="s">
        <v>26</v>
      </c>
      <c r="S1759" t="s">
        <v>44</v>
      </c>
      <c r="T1759" t="s">
        <v>38</v>
      </c>
      <c r="U1759" t="s">
        <v>37</v>
      </c>
      <c r="V1759" t="s">
        <v>23</v>
      </c>
      <c r="W1759" t="s">
        <v>30</v>
      </c>
    </row>
    <row r="1760" spans="1:23" x14ac:dyDescent="0.3">
      <c r="A1760">
        <v>29</v>
      </c>
      <c r="B1760">
        <v>1</v>
      </c>
      <c r="C1760">
        <v>2</v>
      </c>
      <c r="D1760">
        <v>1</v>
      </c>
      <c r="E1760">
        <v>1759</v>
      </c>
      <c r="F1760">
        <v>1</v>
      </c>
      <c r="G1760">
        <v>106730</v>
      </c>
      <c r="H1760">
        <v>13</v>
      </c>
      <c r="I1760">
        <v>8</v>
      </c>
      <c r="J1760">
        <v>3</v>
      </c>
      <c r="K1760">
        <v>1</v>
      </c>
      <c r="L1760">
        <v>2</v>
      </c>
      <c r="M1760">
        <v>1</v>
      </c>
      <c r="N1760">
        <v>0</v>
      </c>
      <c r="O1760">
        <v>0</v>
      </c>
      <c r="P1760" t="s">
        <v>24</v>
      </c>
      <c r="Q1760" t="s">
        <v>33</v>
      </c>
      <c r="R1760" t="s">
        <v>41</v>
      </c>
      <c r="S1760" t="s">
        <v>35</v>
      </c>
      <c r="T1760" t="s">
        <v>38</v>
      </c>
      <c r="U1760" t="s">
        <v>27</v>
      </c>
      <c r="V1760" t="s">
        <v>23</v>
      </c>
      <c r="W1760" t="s">
        <v>30</v>
      </c>
    </row>
    <row r="1761" spans="1:23" x14ac:dyDescent="0.3">
      <c r="A1761">
        <v>42</v>
      </c>
      <c r="B1761">
        <v>10</v>
      </c>
      <c r="C1761">
        <v>1</v>
      </c>
      <c r="D1761">
        <v>1</v>
      </c>
      <c r="E1761">
        <v>1760</v>
      </c>
      <c r="F1761">
        <v>1</v>
      </c>
      <c r="G1761">
        <v>50100</v>
      </c>
      <c r="H1761">
        <v>21</v>
      </c>
      <c r="I1761">
        <v>8</v>
      </c>
      <c r="J1761">
        <v>3</v>
      </c>
      <c r="K1761">
        <v>7</v>
      </c>
      <c r="L1761">
        <v>3</v>
      </c>
      <c r="M1761">
        <v>2</v>
      </c>
      <c r="N1761">
        <v>2</v>
      </c>
      <c r="O1761">
        <v>2</v>
      </c>
      <c r="P1761" t="s">
        <v>32</v>
      </c>
      <c r="Q1761" t="s">
        <v>33</v>
      </c>
      <c r="R1761" t="s">
        <v>26</v>
      </c>
      <c r="S1761" t="s">
        <v>44</v>
      </c>
      <c r="T1761" t="s">
        <v>38</v>
      </c>
      <c r="U1761" t="s">
        <v>27</v>
      </c>
      <c r="V1761" t="s">
        <v>31</v>
      </c>
      <c r="W1761" t="s">
        <v>30</v>
      </c>
    </row>
    <row r="1762" spans="1:23" x14ac:dyDescent="0.3">
      <c r="A1762">
        <v>43</v>
      </c>
      <c r="B1762">
        <v>26</v>
      </c>
      <c r="C1762">
        <v>1</v>
      </c>
      <c r="D1762">
        <v>1</v>
      </c>
      <c r="E1762">
        <v>1761</v>
      </c>
      <c r="F1762">
        <v>1</v>
      </c>
      <c r="G1762">
        <v>135490</v>
      </c>
      <c r="H1762">
        <v>11</v>
      </c>
      <c r="I1762">
        <v>8</v>
      </c>
      <c r="J1762">
        <v>2</v>
      </c>
      <c r="K1762">
        <v>7</v>
      </c>
      <c r="L1762">
        <v>3</v>
      </c>
      <c r="M1762">
        <v>2</v>
      </c>
      <c r="N1762">
        <v>2</v>
      </c>
      <c r="O1762">
        <v>2</v>
      </c>
      <c r="P1762" t="s">
        <v>32</v>
      </c>
      <c r="Q1762" t="s">
        <v>33</v>
      </c>
      <c r="R1762" t="s">
        <v>26</v>
      </c>
      <c r="S1762" t="s">
        <v>29</v>
      </c>
      <c r="T1762" t="s">
        <v>43</v>
      </c>
      <c r="U1762" t="s">
        <v>37</v>
      </c>
      <c r="V1762" t="s">
        <v>23</v>
      </c>
      <c r="W1762" t="s">
        <v>30</v>
      </c>
    </row>
    <row r="1763" spans="1:23" x14ac:dyDescent="0.3">
      <c r="A1763">
        <v>34</v>
      </c>
      <c r="B1763">
        <v>2</v>
      </c>
      <c r="C1763">
        <v>5</v>
      </c>
      <c r="D1763">
        <v>1</v>
      </c>
      <c r="E1763">
        <v>1762</v>
      </c>
      <c r="F1763">
        <v>2</v>
      </c>
      <c r="G1763">
        <v>49990</v>
      </c>
      <c r="H1763">
        <v>12</v>
      </c>
      <c r="I1763">
        <v>8</v>
      </c>
      <c r="J1763">
        <v>2</v>
      </c>
      <c r="K1763">
        <v>10</v>
      </c>
      <c r="L1763">
        <v>2</v>
      </c>
      <c r="M1763">
        <v>5</v>
      </c>
      <c r="N1763">
        <v>4</v>
      </c>
      <c r="O1763">
        <v>3</v>
      </c>
      <c r="P1763" t="s">
        <v>24</v>
      </c>
      <c r="Q1763" t="s">
        <v>33</v>
      </c>
      <c r="R1763" t="s">
        <v>49</v>
      </c>
      <c r="S1763" t="s">
        <v>35</v>
      </c>
      <c r="T1763" t="s">
        <v>28</v>
      </c>
      <c r="U1763" t="s">
        <v>37</v>
      </c>
      <c r="V1763" t="s">
        <v>23</v>
      </c>
      <c r="W1763" t="s">
        <v>30</v>
      </c>
    </row>
    <row r="1764" spans="1:23" x14ac:dyDescent="0.3">
      <c r="A1764">
        <v>23</v>
      </c>
      <c r="B1764">
        <v>13</v>
      </c>
      <c r="C1764">
        <v>3</v>
      </c>
      <c r="D1764">
        <v>1</v>
      </c>
      <c r="E1764">
        <v>1763</v>
      </c>
      <c r="F1764">
        <v>5</v>
      </c>
      <c r="G1764">
        <v>42210</v>
      </c>
      <c r="H1764">
        <v>11</v>
      </c>
      <c r="I1764">
        <v>8</v>
      </c>
      <c r="J1764">
        <v>1</v>
      </c>
      <c r="K1764">
        <v>5</v>
      </c>
      <c r="L1764">
        <v>4</v>
      </c>
      <c r="M1764">
        <v>4</v>
      </c>
      <c r="N1764">
        <v>0</v>
      </c>
      <c r="O1764">
        <v>2</v>
      </c>
      <c r="P1764" t="s">
        <v>24</v>
      </c>
      <c r="Q1764" t="s">
        <v>25</v>
      </c>
      <c r="R1764" t="s">
        <v>48</v>
      </c>
      <c r="S1764" t="s">
        <v>29</v>
      </c>
      <c r="T1764" t="s">
        <v>38</v>
      </c>
      <c r="U1764" t="s">
        <v>37</v>
      </c>
      <c r="V1764" t="s">
        <v>23</v>
      </c>
      <c r="W1764" t="s">
        <v>30</v>
      </c>
    </row>
    <row r="1765" spans="1:23" x14ac:dyDescent="0.3">
      <c r="A1765">
        <v>39</v>
      </c>
      <c r="B1765">
        <v>2</v>
      </c>
      <c r="C1765">
        <v>4</v>
      </c>
      <c r="D1765">
        <v>1</v>
      </c>
      <c r="E1765">
        <v>1764</v>
      </c>
      <c r="F1765">
        <v>4</v>
      </c>
      <c r="G1765">
        <v>138720</v>
      </c>
      <c r="H1765">
        <v>12</v>
      </c>
      <c r="I1765">
        <v>8</v>
      </c>
      <c r="J1765">
        <v>3</v>
      </c>
      <c r="K1765">
        <v>12</v>
      </c>
      <c r="L1765">
        <v>3</v>
      </c>
      <c r="M1765">
        <v>8</v>
      </c>
      <c r="N1765">
        <v>3</v>
      </c>
      <c r="O1765">
        <v>6</v>
      </c>
      <c r="P1765" t="s">
        <v>24</v>
      </c>
      <c r="Q1765" t="s">
        <v>25</v>
      </c>
      <c r="R1765" t="s">
        <v>48</v>
      </c>
      <c r="S1765" t="s">
        <v>29</v>
      </c>
      <c r="T1765" t="s">
        <v>28</v>
      </c>
      <c r="U1765" t="s">
        <v>27</v>
      </c>
      <c r="V1765" t="s">
        <v>23</v>
      </c>
      <c r="W1765" t="s">
        <v>30</v>
      </c>
    </row>
    <row r="1766" spans="1:23" x14ac:dyDescent="0.3">
      <c r="A1766">
        <v>56</v>
      </c>
      <c r="B1766">
        <v>2</v>
      </c>
      <c r="C1766">
        <v>4</v>
      </c>
      <c r="D1766">
        <v>1</v>
      </c>
      <c r="E1766">
        <v>1765</v>
      </c>
      <c r="F1766">
        <v>1</v>
      </c>
      <c r="G1766">
        <v>20420</v>
      </c>
      <c r="H1766">
        <v>12</v>
      </c>
      <c r="I1766">
        <v>8</v>
      </c>
      <c r="J1766">
        <v>0</v>
      </c>
      <c r="K1766">
        <v>30</v>
      </c>
      <c r="L1766">
        <v>6</v>
      </c>
      <c r="M1766">
        <v>10</v>
      </c>
      <c r="N1766">
        <v>1</v>
      </c>
      <c r="O1766">
        <v>1</v>
      </c>
      <c r="P1766" t="s">
        <v>24</v>
      </c>
      <c r="Q1766" t="s">
        <v>33</v>
      </c>
      <c r="R1766" t="s">
        <v>41</v>
      </c>
      <c r="S1766" t="s">
        <v>29</v>
      </c>
      <c r="T1766" t="s">
        <v>47</v>
      </c>
      <c r="U1766" t="s">
        <v>37</v>
      </c>
      <c r="V1766" t="s">
        <v>23</v>
      </c>
      <c r="W1766" t="s">
        <v>30</v>
      </c>
    </row>
    <row r="1767" spans="1:23" x14ac:dyDescent="0.3">
      <c r="A1767">
        <v>40</v>
      </c>
      <c r="B1767">
        <v>9</v>
      </c>
      <c r="C1767">
        <v>3</v>
      </c>
      <c r="D1767">
        <v>1</v>
      </c>
      <c r="E1767">
        <v>1766</v>
      </c>
      <c r="F1767">
        <v>2</v>
      </c>
      <c r="G1767">
        <v>20730</v>
      </c>
      <c r="H1767">
        <v>14</v>
      </c>
      <c r="I1767">
        <v>8</v>
      </c>
      <c r="J1767">
        <v>0</v>
      </c>
      <c r="K1767">
        <v>5</v>
      </c>
      <c r="L1767">
        <v>3</v>
      </c>
      <c r="M1767">
        <v>4</v>
      </c>
      <c r="N1767">
        <v>2</v>
      </c>
      <c r="O1767">
        <v>3</v>
      </c>
      <c r="P1767" t="s">
        <v>24</v>
      </c>
      <c r="Q1767" t="s">
        <v>25</v>
      </c>
      <c r="R1767" t="s">
        <v>48</v>
      </c>
      <c r="S1767" t="s">
        <v>35</v>
      </c>
      <c r="T1767" t="s">
        <v>34</v>
      </c>
      <c r="U1767" t="s">
        <v>37</v>
      </c>
      <c r="V1767" t="s">
        <v>23</v>
      </c>
      <c r="W1767" t="s">
        <v>30</v>
      </c>
    </row>
    <row r="1768" spans="1:23" x14ac:dyDescent="0.3">
      <c r="A1768">
        <v>27</v>
      </c>
      <c r="B1768">
        <v>10</v>
      </c>
      <c r="C1768">
        <v>3</v>
      </c>
      <c r="D1768">
        <v>1</v>
      </c>
      <c r="E1768">
        <v>1767</v>
      </c>
      <c r="F1768">
        <v>1</v>
      </c>
      <c r="G1768">
        <v>29560</v>
      </c>
      <c r="H1768">
        <v>13</v>
      </c>
      <c r="I1768">
        <v>8</v>
      </c>
      <c r="J1768">
        <v>0</v>
      </c>
      <c r="K1768">
        <v>9</v>
      </c>
      <c r="L1768">
        <v>6</v>
      </c>
      <c r="M1768">
        <v>7</v>
      </c>
      <c r="N1768">
        <v>0</v>
      </c>
      <c r="O1768">
        <v>7</v>
      </c>
      <c r="P1768" t="s">
        <v>24</v>
      </c>
      <c r="Q1768" t="s">
        <v>33</v>
      </c>
      <c r="R1768" t="s">
        <v>26</v>
      </c>
      <c r="S1768" t="s">
        <v>35</v>
      </c>
      <c r="T1768" t="s">
        <v>43</v>
      </c>
      <c r="U1768" t="s">
        <v>27</v>
      </c>
      <c r="V1768" t="s">
        <v>23</v>
      </c>
      <c r="W1768" t="s">
        <v>30</v>
      </c>
    </row>
    <row r="1769" spans="1:23" x14ac:dyDescent="0.3">
      <c r="A1769">
        <v>29</v>
      </c>
      <c r="B1769">
        <v>20</v>
      </c>
      <c r="C1769">
        <v>3</v>
      </c>
      <c r="D1769">
        <v>1</v>
      </c>
      <c r="E1769">
        <v>1768</v>
      </c>
      <c r="F1769">
        <v>2</v>
      </c>
      <c r="G1769">
        <v>29260</v>
      </c>
      <c r="H1769">
        <v>15</v>
      </c>
      <c r="I1769">
        <v>8</v>
      </c>
      <c r="J1769">
        <v>1</v>
      </c>
      <c r="K1769">
        <v>2</v>
      </c>
      <c r="L1769">
        <v>3</v>
      </c>
      <c r="M1769">
        <v>2</v>
      </c>
      <c r="N1769">
        <v>2</v>
      </c>
      <c r="O1769">
        <v>2</v>
      </c>
      <c r="P1769" t="s">
        <v>24</v>
      </c>
      <c r="Q1769" t="s">
        <v>25</v>
      </c>
      <c r="R1769" t="s">
        <v>48</v>
      </c>
      <c r="S1769" t="s">
        <v>44</v>
      </c>
      <c r="T1769" t="s">
        <v>47</v>
      </c>
      <c r="U1769" t="s">
        <v>27</v>
      </c>
      <c r="V1769" t="s">
        <v>23</v>
      </c>
      <c r="W1769" t="s">
        <v>30</v>
      </c>
    </row>
    <row r="1770" spans="1:23" x14ac:dyDescent="0.3">
      <c r="A1770">
        <v>53</v>
      </c>
      <c r="B1770">
        <v>9</v>
      </c>
      <c r="C1770">
        <v>3</v>
      </c>
      <c r="D1770">
        <v>1</v>
      </c>
      <c r="E1770">
        <v>1769</v>
      </c>
      <c r="F1770">
        <v>3</v>
      </c>
      <c r="G1770">
        <v>48090</v>
      </c>
      <c r="H1770">
        <v>18</v>
      </c>
      <c r="I1770">
        <v>8</v>
      </c>
      <c r="J1770">
        <v>0</v>
      </c>
      <c r="K1770">
        <v>19</v>
      </c>
      <c r="L1770">
        <v>2</v>
      </c>
      <c r="M1770">
        <v>2</v>
      </c>
      <c r="N1770">
        <v>2</v>
      </c>
      <c r="O1770">
        <v>2</v>
      </c>
      <c r="P1770" t="s">
        <v>24</v>
      </c>
      <c r="Q1770" t="s">
        <v>33</v>
      </c>
      <c r="R1770" t="s">
        <v>26</v>
      </c>
      <c r="S1770" t="s">
        <v>35</v>
      </c>
      <c r="T1770" t="s">
        <v>43</v>
      </c>
      <c r="U1770" t="s">
        <v>27</v>
      </c>
      <c r="V1770" t="s">
        <v>23</v>
      </c>
      <c r="W1770" t="s">
        <v>30</v>
      </c>
    </row>
    <row r="1771" spans="1:23" x14ac:dyDescent="0.3">
      <c r="A1771">
        <v>35</v>
      </c>
      <c r="B1771">
        <v>5</v>
      </c>
      <c r="C1771">
        <v>1</v>
      </c>
      <c r="D1771">
        <v>1</v>
      </c>
      <c r="E1771">
        <v>1770</v>
      </c>
      <c r="F1771">
        <v>1</v>
      </c>
      <c r="G1771">
        <v>51630</v>
      </c>
      <c r="H1771">
        <v>18</v>
      </c>
      <c r="I1771">
        <v>8</v>
      </c>
      <c r="J1771">
        <v>2</v>
      </c>
      <c r="K1771">
        <v>16</v>
      </c>
      <c r="L1771">
        <v>4</v>
      </c>
      <c r="M1771">
        <v>1</v>
      </c>
      <c r="N1771">
        <v>0</v>
      </c>
      <c r="O1771">
        <v>0</v>
      </c>
      <c r="P1771" t="s">
        <v>39</v>
      </c>
      <c r="Q1771" t="s">
        <v>33</v>
      </c>
      <c r="R1771" t="s">
        <v>41</v>
      </c>
      <c r="S1771" t="s">
        <v>44</v>
      </c>
      <c r="T1771" t="s">
        <v>28</v>
      </c>
      <c r="U1771" t="s">
        <v>37</v>
      </c>
      <c r="V1771" t="s">
        <v>23</v>
      </c>
      <c r="W1771" t="s">
        <v>30</v>
      </c>
    </row>
    <row r="1772" spans="1:23" x14ac:dyDescent="0.3">
      <c r="A1772">
        <v>32</v>
      </c>
      <c r="B1772">
        <v>4</v>
      </c>
      <c r="C1772">
        <v>4</v>
      </c>
      <c r="D1772">
        <v>1</v>
      </c>
      <c r="E1772">
        <v>1771</v>
      </c>
      <c r="F1772">
        <v>2</v>
      </c>
      <c r="G1772">
        <v>188440</v>
      </c>
      <c r="H1772">
        <v>19</v>
      </c>
      <c r="I1772">
        <v>8</v>
      </c>
      <c r="J1772">
        <v>0</v>
      </c>
      <c r="K1772">
        <v>10</v>
      </c>
      <c r="L1772">
        <v>3</v>
      </c>
      <c r="M1772">
        <v>10</v>
      </c>
      <c r="N1772">
        <v>4</v>
      </c>
      <c r="O1772">
        <v>7</v>
      </c>
      <c r="P1772" t="s">
        <v>32</v>
      </c>
      <c r="Q1772" t="s">
        <v>25</v>
      </c>
      <c r="R1772" t="s">
        <v>26</v>
      </c>
      <c r="S1772" t="s">
        <v>29</v>
      </c>
      <c r="T1772" t="s">
        <v>38</v>
      </c>
      <c r="U1772" t="s">
        <v>37</v>
      </c>
      <c r="V1772" t="s">
        <v>23</v>
      </c>
      <c r="W1772" t="s">
        <v>30</v>
      </c>
    </row>
    <row r="1773" spans="1:23" x14ac:dyDescent="0.3">
      <c r="A1773">
        <v>38</v>
      </c>
      <c r="B1773">
        <v>10</v>
      </c>
      <c r="C1773">
        <v>3</v>
      </c>
      <c r="D1773">
        <v>1</v>
      </c>
      <c r="E1773">
        <v>1772</v>
      </c>
      <c r="F1773">
        <v>4</v>
      </c>
      <c r="G1773">
        <v>181720</v>
      </c>
      <c r="H1773">
        <v>12</v>
      </c>
      <c r="I1773">
        <v>8</v>
      </c>
      <c r="J1773">
        <v>2</v>
      </c>
      <c r="K1773">
        <v>6</v>
      </c>
      <c r="L1773">
        <v>5</v>
      </c>
      <c r="M1773">
        <v>1</v>
      </c>
      <c r="N1773">
        <v>0</v>
      </c>
      <c r="O1773">
        <v>1</v>
      </c>
      <c r="P1773" t="s">
        <v>24</v>
      </c>
      <c r="Q1773" t="s">
        <v>25</v>
      </c>
      <c r="R1773" t="s">
        <v>41</v>
      </c>
      <c r="S1773" t="s">
        <v>29</v>
      </c>
      <c r="T1773" t="s">
        <v>43</v>
      </c>
      <c r="U1773" t="s">
        <v>37</v>
      </c>
      <c r="V1773" t="s">
        <v>23</v>
      </c>
      <c r="W1773" t="s">
        <v>30</v>
      </c>
    </row>
    <row r="1774" spans="1:23" x14ac:dyDescent="0.3">
      <c r="A1774">
        <v>34</v>
      </c>
      <c r="B1774">
        <v>20</v>
      </c>
      <c r="C1774">
        <v>3</v>
      </c>
      <c r="D1774">
        <v>1</v>
      </c>
      <c r="E1774">
        <v>1773</v>
      </c>
      <c r="F1774">
        <v>3</v>
      </c>
      <c r="G1774">
        <v>57440</v>
      </c>
      <c r="H1774">
        <v>19</v>
      </c>
      <c r="I1774">
        <v>8</v>
      </c>
      <c r="J1774">
        <v>1</v>
      </c>
      <c r="K1774">
        <v>7</v>
      </c>
      <c r="L1774">
        <v>4</v>
      </c>
      <c r="M1774">
        <v>0</v>
      </c>
      <c r="N1774">
        <v>0</v>
      </c>
      <c r="O1774">
        <v>0</v>
      </c>
      <c r="P1774" t="s">
        <v>24</v>
      </c>
      <c r="Q1774" t="s">
        <v>33</v>
      </c>
      <c r="R1774" t="s">
        <v>41</v>
      </c>
      <c r="S1774" t="s">
        <v>44</v>
      </c>
      <c r="T1774" t="s">
        <v>43</v>
      </c>
      <c r="U1774" t="s">
        <v>27</v>
      </c>
      <c r="V1774" t="s">
        <v>23</v>
      </c>
      <c r="W1774" t="s">
        <v>30</v>
      </c>
    </row>
    <row r="1775" spans="1:23" x14ac:dyDescent="0.3">
      <c r="A1775">
        <v>52</v>
      </c>
      <c r="B1775">
        <v>21</v>
      </c>
      <c r="C1775">
        <v>5</v>
      </c>
      <c r="D1775">
        <v>1</v>
      </c>
      <c r="E1775">
        <v>1774</v>
      </c>
      <c r="F1775">
        <v>3</v>
      </c>
      <c r="G1775">
        <v>28890</v>
      </c>
      <c r="H1775">
        <v>11</v>
      </c>
      <c r="I1775">
        <v>8</v>
      </c>
      <c r="J1775">
        <v>1</v>
      </c>
      <c r="K1775">
        <v>34</v>
      </c>
      <c r="L1775">
        <v>2</v>
      </c>
      <c r="M1775">
        <v>34</v>
      </c>
      <c r="N1775">
        <v>1</v>
      </c>
      <c r="O1775">
        <v>16</v>
      </c>
      <c r="P1775" t="s">
        <v>24</v>
      </c>
      <c r="Q1775" t="s">
        <v>25</v>
      </c>
      <c r="R1775" t="s">
        <v>49</v>
      </c>
      <c r="S1775" t="s">
        <v>29</v>
      </c>
      <c r="T1775" t="s">
        <v>47</v>
      </c>
      <c r="U1775" t="s">
        <v>37</v>
      </c>
      <c r="V1775" t="s">
        <v>23</v>
      </c>
      <c r="W1775" t="s">
        <v>30</v>
      </c>
    </row>
    <row r="1776" spans="1:23" x14ac:dyDescent="0.3">
      <c r="A1776">
        <v>33</v>
      </c>
      <c r="B1776">
        <v>1</v>
      </c>
      <c r="C1776">
        <v>2</v>
      </c>
      <c r="D1776">
        <v>1</v>
      </c>
      <c r="E1776">
        <v>1775</v>
      </c>
      <c r="F1776">
        <v>3</v>
      </c>
      <c r="G1776">
        <v>28710</v>
      </c>
      <c r="H1776">
        <v>17</v>
      </c>
      <c r="I1776">
        <v>8</v>
      </c>
      <c r="J1776">
        <v>3</v>
      </c>
      <c r="K1776">
        <v>10</v>
      </c>
      <c r="L1776">
        <v>2</v>
      </c>
      <c r="M1776">
        <v>10</v>
      </c>
      <c r="N1776">
        <v>7</v>
      </c>
      <c r="O1776">
        <v>8</v>
      </c>
      <c r="P1776" t="s">
        <v>24</v>
      </c>
      <c r="Q1776" t="s">
        <v>33</v>
      </c>
      <c r="R1776" t="s">
        <v>41</v>
      </c>
      <c r="S1776" t="s">
        <v>35</v>
      </c>
      <c r="T1776" t="s">
        <v>43</v>
      </c>
      <c r="U1776" t="s">
        <v>37</v>
      </c>
      <c r="V1776" t="s">
        <v>31</v>
      </c>
      <c r="W1776" t="s">
        <v>30</v>
      </c>
    </row>
    <row r="1777" spans="1:23" x14ac:dyDescent="0.3">
      <c r="A1777">
        <v>25</v>
      </c>
      <c r="B1777">
        <v>8</v>
      </c>
      <c r="C1777">
        <v>3</v>
      </c>
      <c r="D1777">
        <v>1</v>
      </c>
      <c r="E1777">
        <v>1776</v>
      </c>
      <c r="F1777">
        <v>2</v>
      </c>
      <c r="G1777">
        <v>74840</v>
      </c>
      <c r="H1777">
        <v>15</v>
      </c>
      <c r="I1777">
        <v>8</v>
      </c>
      <c r="J1777">
        <v>0</v>
      </c>
      <c r="K1777">
        <v>6</v>
      </c>
      <c r="L1777">
        <v>3</v>
      </c>
      <c r="M1777">
        <v>6</v>
      </c>
      <c r="N1777">
        <v>1</v>
      </c>
      <c r="O1777">
        <v>4</v>
      </c>
      <c r="P1777" t="s">
        <v>24</v>
      </c>
      <c r="Q1777" t="s">
        <v>33</v>
      </c>
      <c r="R1777" t="s">
        <v>26</v>
      </c>
      <c r="S1777" t="s">
        <v>35</v>
      </c>
      <c r="T1777" t="s">
        <v>34</v>
      </c>
      <c r="U1777" t="s">
        <v>37</v>
      </c>
      <c r="V1777" t="s">
        <v>23</v>
      </c>
      <c r="W1777" t="s">
        <v>30</v>
      </c>
    </row>
    <row r="1778" spans="1:23" x14ac:dyDescent="0.3">
      <c r="A1778">
        <v>45</v>
      </c>
      <c r="B1778">
        <v>2</v>
      </c>
      <c r="C1778">
        <v>3</v>
      </c>
      <c r="D1778">
        <v>1</v>
      </c>
      <c r="E1778">
        <v>1777</v>
      </c>
      <c r="F1778">
        <v>3</v>
      </c>
      <c r="G1778">
        <v>60740</v>
      </c>
      <c r="H1778">
        <v>14</v>
      </c>
      <c r="I1778">
        <v>8</v>
      </c>
      <c r="J1778">
        <v>0</v>
      </c>
      <c r="K1778">
        <v>9</v>
      </c>
      <c r="L1778">
        <v>2</v>
      </c>
      <c r="M1778">
        <v>8</v>
      </c>
      <c r="N1778">
        <v>3</v>
      </c>
      <c r="O1778">
        <v>1</v>
      </c>
      <c r="P1778" t="s">
        <v>24</v>
      </c>
      <c r="Q1778" t="s">
        <v>25</v>
      </c>
      <c r="R1778" t="s">
        <v>26</v>
      </c>
      <c r="S1778" t="s">
        <v>35</v>
      </c>
      <c r="T1778" t="s">
        <v>28</v>
      </c>
      <c r="U1778" t="s">
        <v>37</v>
      </c>
      <c r="V1778" t="s">
        <v>23</v>
      </c>
      <c r="W1778" t="s">
        <v>30</v>
      </c>
    </row>
    <row r="1779" spans="1:23" x14ac:dyDescent="0.3">
      <c r="A1779">
        <v>23</v>
      </c>
      <c r="B1779">
        <v>23</v>
      </c>
      <c r="C1779">
        <v>1</v>
      </c>
      <c r="D1779">
        <v>1</v>
      </c>
      <c r="E1779">
        <v>1778</v>
      </c>
      <c r="F1779">
        <v>2</v>
      </c>
      <c r="G1779">
        <v>173280</v>
      </c>
      <c r="H1779">
        <v>17</v>
      </c>
      <c r="I1779">
        <v>8</v>
      </c>
      <c r="J1779">
        <v>1</v>
      </c>
      <c r="K1779">
        <v>2</v>
      </c>
      <c r="L1779">
        <v>2</v>
      </c>
      <c r="M1779">
        <v>2</v>
      </c>
      <c r="N1779">
        <v>0</v>
      </c>
      <c r="O1779">
        <v>2</v>
      </c>
      <c r="P1779" t="s">
        <v>24</v>
      </c>
      <c r="Q1779" t="s">
        <v>33</v>
      </c>
      <c r="R1779" t="s">
        <v>26</v>
      </c>
      <c r="S1779" t="s">
        <v>35</v>
      </c>
      <c r="T1779" t="s">
        <v>34</v>
      </c>
      <c r="U1779" t="s">
        <v>27</v>
      </c>
      <c r="V1779" t="s">
        <v>23</v>
      </c>
      <c r="W1779" t="s">
        <v>30</v>
      </c>
    </row>
    <row r="1780" spans="1:23" x14ac:dyDescent="0.3">
      <c r="A1780">
        <v>47</v>
      </c>
      <c r="B1780">
        <v>4</v>
      </c>
      <c r="C1780">
        <v>3</v>
      </c>
      <c r="D1780">
        <v>1</v>
      </c>
      <c r="E1780">
        <v>1779</v>
      </c>
      <c r="F1780">
        <v>1</v>
      </c>
      <c r="G1780">
        <v>27740</v>
      </c>
      <c r="H1780">
        <v>13</v>
      </c>
      <c r="I1780">
        <v>8</v>
      </c>
      <c r="J1780">
        <v>1</v>
      </c>
      <c r="K1780">
        <v>8</v>
      </c>
      <c r="L1780">
        <v>2</v>
      </c>
      <c r="M1780">
        <v>5</v>
      </c>
      <c r="N1780">
        <v>1</v>
      </c>
      <c r="O1780">
        <v>3</v>
      </c>
      <c r="P1780" t="s">
        <v>32</v>
      </c>
      <c r="Q1780" t="s">
        <v>33</v>
      </c>
      <c r="R1780" t="s">
        <v>26</v>
      </c>
      <c r="S1780" t="s">
        <v>35</v>
      </c>
      <c r="T1780" t="s">
        <v>42</v>
      </c>
      <c r="U1780" t="s">
        <v>37</v>
      </c>
      <c r="V1780" t="s">
        <v>31</v>
      </c>
      <c r="W1780" t="s">
        <v>30</v>
      </c>
    </row>
    <row r="1781" spans="1:23" x14ac:dyDescent="0.3">
      <c r="A1781">
        <v>34</v>
      </c>
      <c r="B1781">
        <v>12</v>
      </c>
      <c r="C1781">
        <v>3</v>
      </c>
      <c r="D1781">
        <v>1</v>
      </c>
      <c r="E1781">
        <v>1780</v>
      </c>
      <c r="F1781">
        <v>1</v>
      </c>
      <c r="G1781">
        <v>45050</v>
      </c>
      <c r="H1781">
        <v>12</v>
      </c>
      <c r="I1781">
        <v>8</v>
      </c>
      <c r="J1781">
        <v>0</v>
      </c>
      <c r="K1781">
        <v>6</v>
      </c>
      <c r="L1781">
        <v>3</v>
      </c>
      <c r="M1781">
        <v>6</v>
      </c>
      <c r="N1781">
        <v>1</v>
      </c>
      <c r="O1781">
        <v>4</v>
      </c>
      <c r="P1781" t="s">
        <v>24</v>
      </c>
      <c r="Q1781" t="s">
        <v>33</v>
      </c>
      <c r="R1781" t="s">
        <v>49</v>
      </c>
      <c r="S1781" t="s">
        <v>35</v>
      </c>
      <c r="T1781" t="s">
        <v>34</v>
      </c>
      <c r="U1781" t="s">
        <v>37</v>
      </c>
      <c r="V1781" t="s">
        <v>23</v>
      </c>
      <c r="W1781" t="s">
        <v>30</v>
      </c>
    </row>
    <row r="1782" spans="1:23" x14ac:dyDescent="0.3">
      <c r="A1782">
        <v>55</v>
      </c>
      <c r="B1782">
        <v>7</v>
      </c>
      <c r="C1782">
        <v>3</v>
      </c>
      <c r="D1782">
        <v>1</v>
      </c>
      <c r="E1782">
        <v>1781</v>
      </c>
      <c r="F1782">
        <v>4</v>
      </c>
      <c r="G1782">
        <v>74280</v>
      </c>
      <c r="H1782">
        <v>12</v>
      </c>
      <c r="I1782">
        <v>8</v>
      </c>
      <c r="J1782">
        <v>0</v>
      </c>
      <c r="K1782">
        <v>24</v>
      </c>
      <c r="L1782">
        <v>2</v>
      </c>
      <c r="M1782">
        <v>5</v>
      </c>
      <c r="N1782">
        <v>1</v>
      </c>
      <c r="O1782">
        <v>4</v>
      </c>
      <c r="P1782" t="s">
        <v>24</v>
      </c>
      <c r="Q1782" t="s">
        <v>40</v>
      </c>
      <c r="R1782" t="s">
        <v>40</v>
      </c>
      <c r="S1782" t="s">
        <v>29</v>
      </c>
      <c r="T1782" t="s">
        <v>43</v>
      </c>
      <c r="U1782" t="s">
        <v>37</v>
      </c>
      <c r="V1782" t="s">
        <v>31</v>
      </c>
      <c r="W1782" t="s">
        <v>30</v>
      </c>
    </row>
    <row r="1783" spans="1:23" x14ac:dyDescent="0.3">
      <c r="A1783">
        <v>36</v>
      </c>
      <c r="B1783">
        <v>7</v>
      </c>
      <c r="C1783">
        <v>2</v>
      </c>
      <c r="D1783">
        <v>1</v>
      </c>
      <c r="E1783">
        <v>1782</v>
      </c>
      <c r="F1783">
        <v>5</v>
      </c>
      <c r="G1783">
        <v>116310</v>
      </c>
      <c r="H1783">
        <v>18</v>
      </c>
      <c r="I1783">
        <v>8</v>
      </c>
      <c r="J1783">
        <v>1</v>
      </c>
      <c r="K1783">
        <v>10</v>
      </c>
      <c r="L1783">
        <v>2</v>
      </c>
      <c r="M1783">
        <v>10</v>
      </c>
      <c r="N1783">
        <v>0</v>
      </c>
      <c r="O1783">
        <v>9</v>
      </c>
      <c r="P1783" t="s">
        <v>39</v>
      </c>
      <c r="Q1783" t="s">
        <v>33</v>
      </c>
      <c r="R1783" t="s">
        <v>26</v>
      </c>
      <c r="S1783" t="s">
        <v>35</v>
      </c>
      <c r="T1783" t="s">
        <v>38</v>
      </c>
      <c r="U1783" t="s">
        <v>37</v>
      </c>
      <c r="V1783" t="s">
        <v>23</v>
      </c>
      <c r="W1783" t="s">
        <v>30</v>
      </c>
    </row>
    <row r="1784" spans="1:23" x14ac:dyDescent="0.3">
      <c r="A1784">
        <v>52</v>
      </c>
      <c r="B1784">
        <v>1</v>
      </c>
      <c r="C1784">
        <v>4</v>
      </c>
      <c r="D1784">
        <v>1</v>
      </c>
      <c r="E1784">
        <v>1783</v>
      </c>
      <c r="F1784">
        <v>5</v>
      </c>
      <c r="G1784">
        <v>97380</v>
      </c>
      <c r="H1784">
        <v>18</v>
      </c>
      <c r="I1784">
        <v>8</v>
      </c>
      <c r="J1784">
        <v>2</v>
      </c>
      <c r="K1784">
        <v>5</v>
      </c>
      <c r="L1784">
        <v>2</v>
      </c>
      <c r="M1784">
        <v>4</v>
      </c>
      <c r="N1784">
        <v>1</v>
      </c>
      <c r="O1784">
        <v>2</v>
      </c>
      <c r="P1784" t="s">
        <v>39</v>
      </c>
      <c r="Q1784" t="s">
        <v>33</v>
      </c>
      <c r="R1784" t="s">
        <v>26</v>
      </c>
      <c r="S1784" t="s">
        <v>29</v>
      </c>
      <c r="T1784" t="s">
        <v>38</v>
      </c>
      <c r="U1784" t="s">
        <v>37</v>
      </c>
      <c r="V1784" t="s">
        <v>23</v>
      </c>
      <c r="W1784" t="s">
        <v>30</v>
      </c>
    </row>
    <row r="1785" spans="1:23" x14ac:dyDescent="0.3">
      <c r="A1785">
        <v>26</v>
      </c>
      <c r="B1785">
        <v>2</v>
      </c>
      <c r="C1785">
        <v>2</v>
      </c>
      <c r="D1785">
        <v>1</v>
      </c>
      <c r="E1785">
        <v>1784</v>
      </c>
      <c r="F1785">
        <v>1</v>
      </c>
      <c r="G1785">
        <v>28350</v>
      </c>
      <c r="H1785">
        <v>11</v>
      </c>
      <c r="I1785">
        <v>8</v>
      </c>
      <c r="J1785">
        <v>1</v>
      </c>
      <c r="K1785">
        <v>5</v>
      </c>
      <c r="L1785">
        <v>2</v>
      </c>
      <c r="M1785">
        <v>2</v>
      </c>
      <c r="N1785">
        <v>2</v>
      </c>
      <c r="O1785">
        <v>0</v>
      </c>
      <c r="P1785" t="s">
        <v>32</v>
      </c>
      <c r="Q1785" t="s">
        <v>33</v>
      </c>
      <c r="R1785" t="s">
        <v>26</v>
      </c>
      <c r="S1785" t="s">
        <v>44</v>
      </c>
      <c r="T1785" t="s">
        <v>45</v>
      </c>
      <c r="U1785" t="s">
        <v>37</v>
      </c>
      <c r="V1785" t="s">
        <v>23</v>
      </c>
      <c r="W1785" t="s">
        <v>30</v>
      </c>
    </row>
    <row r="1786" spans="1:23" x14ac:dyDescent="0.3">
      <c r="A1786">
        <v>29</v>
      </c>
      <c r="B1786">
        <v>10</v>
      </c>
      <c r="C1786">
        <v>2</v>
      </c>
      <c r="D1786">
        <v>1</v>
      </c>
      <c r="E1786">
        <v>1785</v>
      </c>
      <c r="F1786">
        <v>3</v>
      </c>
      <c r="G1786">
        <v>169590</v>
      </c>
      <c r="H1786">
        <v>14</v>
      </c>
      <c r="I1786">
        <v>8</v>
      </c>
      <c r="J1786">
        <v>3</v>
      </c>
      <c r="K1786">
        <v>11</v>
      </c>
      <c r="L1786">
        <v>5</v>
      </c>
      <c r="M1786">
        <v>8</v>
      </c>
      <c r="N1786">
        <v>1</v>
      </c>
      <c r="O1786">
        <v>1</v>
      </c>
      <c r="P1786" t="s">
        <v>24</v>
      </c>
      <c r="Q1786" t="s">
        <v>33</v>
      </c>
      <c r="R1786" t="s">
        <v>41</v>
      </c>
      <c r="S1786" t="s">
        <v>29</v>
      </c>
      <c r="T1786" t="s">
        <v>45</v>
      </c>
      <c r="U1786" t="s">
        <v>37</v>
      </c>
      <c r="V1786" t="s">
        <v>23</v>
      </c>
      <c r="W1786" t="s">
        <v>30</v>
      </c>
    </row>
    <row r="1787" spans="1:23" x14ac:dyDescent="0.3">
      <c r="A1787">
        <v>26</v>
      </c>
      <c r="B1787">
        <v>15</v>
      </c>
      <c r="C1787">
        <v>2</v>
      </c>
      <c r="D1787">
        <v>1</v>
      </c>
      <c r="E1787">
        <v>1786</v>
      </c>
      <c r="F1787">
        <v>2</v>
      </c>
      <c r="G1787">
        <v>26130</v>
      </c>
      <c r="H1787">
        <v>19</v>
      </c>
      <c r="I1787">
        <v>8</v>
      </c>
      <c r="J1787">
        <v>1</v>
      </c>
      <c r="K1787">
        <v>6</v>
      </c>
      <c r="L1787">
        <v>2</v>
      </c>
      <c r="M1787">
        <v>4</v>
      </c>
      <c r="N1787">
        <v>1</v>
      </c>
      <c r="O1787">
        <v>2</v>
      </c>
      <c r="P1787" t="s">
        <v>24</v>
      </c>
      <c r="Q1787" t="s">
        <v>33</v>
      </c>
      <c r="R1787" t="s">
        <v>26</v>
      </c>
      <c r="S1787" t="s">
        <v>35</v>
      </c>
      <c r="T1787" t="s">
        <v>43</v>
      </c>
      <c r="U1787" t="s">
        <v>37</v>
      </c>
      <c r="V1787" t="s">
        <v>31</v>
      </c>
      <c r="W1787" t="s">
        <v>30</v>
      </c>
    </row>
    <row r="1788" spans="1:23" x14ac:dyDescent="0.3">
      <c r="A1788">
        <v>34</v>
      </c>
      <c r="B1788">
        <v>14</v>
      </c>
      <c r="C1788">
        <v>4</v>
      </c>
      <c r="D1788">
        <v>1</v>
      </c>
      <c r="E1788">
        <v>1787</v>
      </c>
      <c r="F1788">
        <v>2</v>
      </c>
      <c r="G1788">
        <v>61460</v>
      </c>
      <c r="H1788">
        <v>12</v>
      </c>
      <c r="I1788">
        <v>8</v>
      </c>
      <c r="J1788">
        <v>0</v>
      </c>
      <c r="K1788">
        <v>10</v>
      </c>
      <c r="L1788">
        <v>3</v>
      </c>
      <c r="M1788">
        <v>4</v>
      </c>
      <c r="N1788">
        <v>1</v>
      </c>
      <c r="O1788">
        <v>3</v>
      </c>
      <c r="P1788" t="s">
        <v>24</v>
      </c>
      <c r="Q1788" t="s">
        <v>33</v>
      </c>
      <c r="R1788" t="s">
        <v>49</v>
      </c>
      <c r="S1788" t="s">
        <v>35</v>
      </c>
      <c r="T1788" t="s">
        <v>45</v>
      </c>
      <c r="U1788" t="s">
        <v>37</v>
      </c>
      <c r="V1788" t="s">
        <v>23</v>
      </c>
      <c r="W1788" t="s">
        <v>30</v>
      </c>
    </row>
    <row r="1789" spans="1:23" x14ac:dyDescent="0.3">
      <c r="A1789">
        <v>54</v>
      </c>
      <c r="B1789">
        <v>18</v>
      </c>
      <c r="C1789">
        <v>4</v>
      </c>
      <c r="D1789">
        <v>1</v>
      </c>
      <c r="E1789">
        <v>1788</v>
      </c>
      <c r="F1789">
        <v>2</v>
      </c>
      <c r="G1789">
        <v>49630</v>
      </c>
      <c r="H1789">
        <v>15</v>
      </c>
      <c r="I1789">
        <v>8</v>
      </c>
      <c r="J1789">
        <v>1</v>
      </c>
      <c r="K1789">
        <v>9</v>
      </c>
      <c r="L1789">
        <v>2</v>
      </c>
      <c r="M1789">
        <v>5</v>
      </c>
      <c r="N1789">
        <v>1</v>
      </c>
      <c r="O1789">
        <v>4</v>
      </c>
      <c r="P1789" t="s">
        <v>24</v>
      </c>
      <c r="Q1789" t="s">
        <v>33</v>
      </c>
      <c r="R1789" t="s">
        <v>41</v>
      </c>
      <c r="S1789" t="s">
        <v>44</v>
      </c>
      <c r="T1789" t="s">
        <v>43</v>
      </c>
      <c r="U1789" t="s">
        <v>27</v>
      </c>
      <c r="V1789" t="s">
        <v>23</v>
      </c>
      <c r="W1789" t="s">
        <v>30</v>
      </c>
    </row>
    <row r="1790" spans="1:23" x14ac:dyDescent="0.3">
      <c r="A1790">
        <v>27</v>
      </c>
      <c r="B1790">
        <v>13</v>
      </c>
      <c r="C1790">
        <v>2</v>
      </c>
      <c r="D1790">
        <v>1</v>
      </c>
      <c r="E1790">
        <v>1789</v>
      </c>
      <c r="F1790">
        <v>4</v>
      </c>
      <c r="G1790">
        <v>195370</v>
      </c>
      <c r="H1790">
        <v>12</v>
      </c>
      <c r="I1790">
        <v>8</v>
      </c>
      <c r="J1790">
        <v>0</v>
      </c>
      <c r="K1790">
        <v>5</v>
      </c>
      <c r="L1790">
        <v>5</v>
      </c>
      <c r="M1790">
        <v>4</v>
      </c>
      <c r="N1790">
        <v>1</v>
      </c>
      <c r="O1790">
        <v>1</v>
      </c>
      <c r="P1790" t="s">
        <v>32</v>
      </c>
      <c r="Q1790" t="s">
        <v>33</v>
      </c>
      <c r="R1790" t="s">
        <v>26</v>
      </c>
      <c r="S1790" t="s">
        <v>29</v>
      </c>
      <c r="T1790" t="s">
        <v>34</v>
      </c>
      <c r="U1790" t="s">
        <v>27</v>
      </c>
      <c r="V1790" t="s">
        <v>23</v>
      </c>
      <c r="W1790" t="s">
        <v>30</v>
      </c>
    </row>
    <row r="1791" spans="1:23" x14ac:dyDescent="0.3">
      <c r="A1791">
        <v>37</v>
      </c>
      <c r="B1791">
        <v>2</v>
      </c>
      <c r="C1791">
        <v>4</v>
      </c>
      <c r="D1791">
        <v>1</v>
      </c>
      <c r="E1791">
        <v>1790</v>
      </c>
      <c r="F1791">
        <v>2</v>
      </c>
      <c r="G1791">
        <v>61720</v>
      </c>
      <c r="H1791">
        <v>11</v>
      </c>
      <c r="I1791">
        <v>8</v>
      </c>
      <c r="J1791">
        <v>0</v>
      </c>
      <c r="K1791">
        <v>6</v>
      </c>
      <c r="L1791">
        <v>1</v>
      </c>
      <c r="M1791">
        <v>5</v>
      </c>
      <c r="N1791">
        <v>4</v>
      </c>
      <c r="O1791">
        <v>3</v>
      </c>
      <c r="P1791" t="s">
        <v>24</v>
      </c>
      <c r="Q1791" t="s">
        <v>25</v>
      </c>
      <c r="R1791" t="s">
        <v>49</v>
      </c>
      <c r="S1791" t="s">
        <v>44</v>
      </c>
      <c r="T1791" t="s">
        <v>45</v>
      </c>
      <c r="U1791" t="s">
        <v>37</v>
      </c>
      <c r="V1791" t="s">
        <v>23</v>
      </c>
      <c r="W1791" t="s">
        <v>30</v>
      </c>
    </row>
    <row r="1792" spans="1:23" x14ac:dyDescent="0.3">
      <c r="A1792">
        <v>38</v>
      </c>
      <c r="B1792">
        <v>2</v>
      </c>
      <c r="C1792">
        <v>4</v>
      </c>
      <c r="D1792">
        <v>1</v>
      </c>
      <c r="E1792">
        <v>1791</v>
      </c>
      <c r="F1792">
        <v>2</v>
      </c>
      <c r="G1792">
        <v>23680</v>
      </c>
      <c r="H1792">
        <v>11</v>
      </c>
      <c r="I1792">
        <v>8</v>
      </c>
      <c r="J1792">
        <v>1</v>
      </c>
      <c r="K1792">
        <v>17</v>
      </c>
      <c r="L1792">
        <v>3</v>
      </c>
      <c r="M1792">
        <v>15</v>
      </c>
      <c r="N1792">
        <v>4</v>
      </c>
      <c r="O1792">
        <v>12</v>
      </c>
      <c r="P1792" t="s">
        <v>32</v>
      </c>
      <c r="Q1792" t="s">
        <v>25</v>
      </c>
      <c r="R1792" t="s">
        <v>26</v>
      </c>
      <c r="S1792" t="s">
        <v>35</v>
      </c>
      <c r="T1792" t="s">
        <v>34</v>
      </c>
      <c r="U1792" t="s">
        <v>27</v>
      </c>
      <c r="V1792" t="s">
        <v>23</v>
      </c>
      <c r="W1792" t="s">
        <v>30</v>
      </c>
    </row>
    <row r="1793" spans="1:23" x14ac:dyDescent="0.3">
      <c r="A1793">
        <v>34</v>
      </c>
      <c r="B1793">
        <v>2</v>
      </c>
      <c r="C1793">
        <v>3</v>
      </c>
      <c r="D1793">
        <v>1</v>
      </c>
      <c r="E1793">
        <v>1792</v>
      </c>
      <c r="F1793">
        <v>1</v>
      </c>
      <c r="G1793">
        <v>103120</v>
      </c>
      <c r="H1793">
        <v>12</v>
      </c>
      <c r="I1793">
        <v>8</v>
      </c>
      <c r="J1793">
        <v>0</v>
      </c>
      <c r="K1793">
        <v>6</v>
      </c>
      <c r="L1793">
        <v>2</v>
      </c>
      <c r="M1793">
        <v>6</v>
      </c>
      <c r="N1793">
        <v>1</v>
      </c>
      <c r="O1793">
        <v>3</v>
      </c>
      <c r="P1793" t="s">
        <v>24</v>
      </c>
      <c r="Q1793" t="s">
        <v>25</v>
      </c>
      <c r="R1793" t="s">
        <v>48</v>
      </c>
      <c r="S1793" t="s">
        <v>35</v>
      </c>
      <c r="T1793" t="s">
        <v>46</v>
      </c>
      <c r="U1793" t="s">
        <v>37</v>
      </c>
      <c r="V1793" t="s">
        <v>23</v>
      </c>
      <c r="W1793" t="s">
        <v>30</v>
      </c>
    </row>
    <row r="1794" spans="1:23" x14ac:dyDescent="0.3">
      <c r="A1794">
        <v>35</v>
      </c>
      <c r="B1794">
        <v>5</v>
      </c>
      <c r="C1794">
        <v>4</v>
      </c>
      <c r="D1794">
        <v>1</v>
      </c>
      <c r="E1794">
        <v>1793</v>
      </c>
      <c r="F1794">
        <v>3</v>
      </c>
      <c r="G1794">
        <v>16750</v>
      </c>
      <c r="H1794">
        <v>16</v>
      </c>
      <c r="I1794">
        <v>8</v>
      </c>
      <c r="J1794">
        <v>0</v>
      </c>
      <c r="K1794">
        <v>3</v>
      </c>
      <c r="L1794">
        <v>6</v>
      </c>
      <c r="M1794">
        <v>3</v>
      </c>
      <c r="N1794">
        <v>0</v>
      </c>
      <c r="O1794">
        <v>2</v>
      </c>
      <c r="P1794" t="s">
        <v>24</v>
      </c>
      <c r="Q1794" t="s">
        <v>33</v>
      </c>
      <c r="R1794" t="s">
        <v>41</v>
      </c>
      <c r="S1794" t="s">
        <v>29</v>
      </c>
      <c r="T1794" t="s">
        <v>47</v>
      </c>
      <c r="U1794" t="s">
        <v>37</v>
      </c>
      <c r="V1794" t="s">
        <v>23</v>
      </c>
      <c r="W1794" t="s">
        <v>30</v>
      </c>
    </row>
    <row r="1795" spans="1:23" x14ac:dyDescent="0.3">
      <c r="A1795">
        <v>30</v>
      </c>
      <c r="B1795">
        <v>20</v>
      </c>
      <c r="C1795">
        <v>3</v>
      </c>
      <c r="D1795">
        <v>1</v>
      </c>
      <c r="E1795">
        <v>1794</v>
      </c>
      <c r="F1795">
        <v>1</v>
      </c>
      <c r="G1795">
        <v>25230</v>
      </c>
      <c r="H1795">
        <v>13</v>
      </c>
      <c r="I1795">
        <v>8</v>
      </c>
      <c r="J1795">
        <v>1</v>
      </c>
      <c r="K1795">
        <v>7</v>
      </c>
      <c r="L1795">
        <v>2</v>
      </c>
      <c r="M1795">
        <v>2</v>
      </c>
      <c r="N1795">
        <v>0</v>
      </c>
      <c r="O1795">
        <v>2</v>
      </c>
      <c r="P1795" t="s">
        <v>24</v>
      </c>
      <c r="Q1795" t="s">
        <v>33</v>
      </c>
      <c r="R1795" t="s">
        <v>41</v>
      </c>
      <c r="S1795" t="s">
        <v>29</v>
      </c>
      <c r="T1795" t="s">
        <v>43</v>
      </c>
      <c r="U1795" t="s">
        <v>37</v>
      </c>
      <c r="V1795" t="s">
        <v>23</v>
      </c>
      <c r="W1795" t="s">
        <v>30</v>
      </c>
    </row>
    <row r="1796" spans="1:23" x14ac:dyDescent="0.3">
      <c r="A1796">
        <v>40</v>
      </c>
      <c r="B1796">
        <v>10</v>
      </c>
      <c r="C1796">
        <v>4</v>
      </c>
      <c r="D1796">
        <v>1</v>
      </c>
      <c r="E1796">
        <v>1795</v>
      </c>
      <c r="F1796">
        <v>2</v>
      </c>
      <c r="G1796">
        <v>65670</v>
      </c>
      <c r="H1796">
        <v>13</v>
      </c>
      <c r="I1796">
        <v>8</v>
      </c>
      <c r="J1796">
        <v>1</v>
      </c>
      <c r="K1796">
        <v>8</v>
      </c>
      <c r="L1796">
        <v>3</v>
      </c>
      <c r="M1796">
        <v>8</v>
      </c>
      <c r="N1796">
        <v>3</v>
      </c>
      <c r="O1796">
        <v>7</v>
      </c>
      <c r="P1796" t="s">
        <v>32</v>
      </c>
      <c r="Q1796" t="s">
        <v>33</v>
      </c>
      <c r="R1796" t="s">
        <v>41</v>
      </c>
      <c r="S1796" t="s">
        <v>29</v>
      </c>
      <c r="T1796" t="s">
        <v>45</v>
      </c>
      <c r="U1796" t="s">
        <v>37</v>
      </c>
      <c r="V1796" t="s">
        <v>23</v>
      </c>
      <c r="W1796" t="s">
        <v>30</v>
      </c>
    </row>
    <row r="1797" spans="1:23" x14ac:dyDescent="0.3">
      <c r="A1797">
        <v>34</v>
      </c>
      <c r="B1797">
        <v>10</v>
      </c>
      <c r="C1797">
        <v>3</v>
      </c>
      <c r="D1797">
        <v>1</v>
      </c>
      <c r="E1797">
        <v>1796</v>
      </c>
      <c r="F1797">
        <v>3</v>
      </c>
      <c r="G1797">
        <v>47390</v>
      </c>
      <c r="H1797">
        <v>24</v>
      </c>
      <c r="I1797">
        <v>8</v>
      </c>
      <c r="J1797">
        <v>2</v>
      </c>
      <c r="K1797">
        <v>6</v>
      </c>
      <c r="L1797">
        <v>2</v>
      </c>
      <c r="M1797">
        <v>3</v>
      </c>
      <c r="N1797">
        <v>1</v>
      </c>
      <c r="O1797">
        <v>2</v>
      </c>
      <c r="P1797" t="s">
        <v>24</v>
      </c>
      <c r="Q1797" t="s">
        <v>33</v>
      </c>
      <c r="R1797" t="s">
        <v>26</v>
      </c>
      <c r="S1797" t="s">
        <v>29</v>
      </c>
      <c r="T1797" t="s">
        <v>28</v>
      </c>
      <c r="U1797" t="s">
        <v>37</v>
      </c>
      <c r="V1797" t="s">
        <v>23</v>
      </c>
      <c r="W1797" t="s">
        <v>30</v>
      </c>
    </row>
    <row r="1798" spans="1:23" x14ac:dyDescent="0.3">
      <c r="A1798">
        <v>42</v>
      </c>
      <c r="B1798">
        <v>9</v>
      </c>
      <c r="C1798">
        <v>4</v>
      </c>
      <c r="D1798">
        <v>1</v>
      </c>
      <c r="E1798">
        <v>1797</v>
      </c>
      <c r="F1798">
        <v>1</v>
      </c>
      <c r="G1798">
        <v>92080</v>
      </c>
      <c r="H1798">
        <v>15</v>
      </c>
      <c r="I1798">
        <v>8</v>
      </c>
      <c r="J1798">
        <v>1</v>
      </c>
      <c r="K1798">
        <v>24</v>
      </c>
      <c r="L1798">
        <v>2</v>
      </c>
      <c r="M1798">
        <v>24</v>
      </c>
      <c r="N1798">
        <v>14</v>
      </c>
      <c r="O1798">
        <v>9</v>
      </c>
      <c r="P1798" t="s">
        <v>32</v>
      </c>
      <c r="Q1798" t="s">
        <v>33</v>
      </c>
      <c r="R1798" t="s">
        <v>41</v>
      </c>
      <c r="S1798" t="s">
        <v>44</v>
      </c>
      <c r="T1798" t="s">
        <v>45</v>
      </c>
      <c r="U1798" t="s">
        <v>37</v>
      </c>
      <c r="V1798" t="s">
        <v>23</v>
      </c>
      <c r="W1798" t="s">
        <v>30</v>
      </c>
    </row>
    <row r="1799" spans="1:23" x14ac:dyDescent="0.3">
      <c r="A1799">
        <v>23</v>
      </c>
      <c r="B1799">
        <v>2</v>
      </c>
      <c r="C1799">
        <v>3</v>
      </c>
      <c r="D1799">
        <v>1</v>
      </c>
      <c r="E1799">
        <v>1798</v>
      </c>
      <c r="F1799">
        <v>4</v>
      </c>
      <c r="G1799">
        <v>45590</v>
      </c>
      <c r="H1799">
        <v>18</v>
      </c>
      <c r="I1799">
        <v>8</v>
      </c>
      <c r="J1799">
        <v>1</v>
      </c>
      <c r="K1799">
        <v>1</v>
      </c>
      <c r="L1799">
        <v>2</v>
      </c>
      <c r="M1799">
        <v>0</v>
      </c>
      <c r="N1799">
        <v>0</v>
      </c>
      <c r="O1799">
        <v>0</v>
      </c>
      <c r="P1799" t="s">
        <v>24</v>
      </c>
      <c r="Q1799" t="s">
        <v>25</v>
      </c>
      <c r="R1799" t="s">
        <v>41</v>
      </c>
      <c r="S1799" t="s">
        <v>29</v>
      </c>
      <c r="T1799" t="s">
        <v>45</v>
      </c>
      <c r="U1799" t="s">
        <v>27</v>
      </c>
      <c r="V1799" t="s">
        <v>31</v>
      </c>
      <c r="W1799" t="s">
        <v>30</v>
      </c>
    </row>
    <row r="1800" spans="1:23" x14ac:dyDescent="0.3">
      <c r="A1800">
        <v>24</v>
      </c>
      <c r="B1800">
        <v>1</v>
      </c>
      <c r="C1800">
        <v>5</v>
      </c>
      <c r="D1800">
        <v>1</v>
      </c>
      <c r="E1800">
        <v>1799</v>
      </c>
      <c r="F1800">
        <v>1</v>
      </c>
      <c r="G1800">
        <v>81890</v>
      </c>
      <c r="H1800">
        <v>14</v>
      </c>
      <c r="I1800">
        <v>8</v>
      </c>
      <c r="J1800">
        <v>1</v>
      </c>
      <c r="K1800">
        <v>1</v>
      </c>
      <c r="L1800">
        <v>3</v>
      </c>
      <c r="M1800">
        <v>1</v>
      </c>
      <c r="N1800">
        <v>0</v>
      </c>
      <c r="O1800">
        <v>0</v>
      </c>
      <c r="P1800" t="s">
        <v>39</v>
      </c>
      <c r="Q1800" t="s">
        <v>25</v>
      </c>
      <c r="R1800" t="s">
        <v>48</v>
      </c>
      <c r="S1800" t="s">
        <v>44</v>
      </c>
      <c r="T1800" t="s">
        <v>45</v>
      </c>
      <c r="U1800" t="s">
        <v>27</v>
      </c>
      <c r="V1800" t="s">
        <v>23</v>
      </c>
      <c r="W1800" t="s">
        <v>30</v>
      </c>
    </row>
    <row r="1801" spans="1:23" x14ac:dyDescent="0.3">
      <c r="A1801">
        <v>52</v>
      </c>
      <c r="B1801">
        <v>29</v>
      </c>
      <c r="C1801">
        <v>3</v>
      </c>
      <c r="D1801">
        <v>1</v>
      </c>
      <c r="E1801">
        <v>1800</v>
      </c>
      <c r="F1801">
        <v>2</v>
      </c>
      <c r="G1801">
        <v>29420</v>
      </c>
      <c r="H1801">
        <v>11</v>
      </c>
      <c r="I1801">
        <v>8</v>
      </c>
      <c r="J1801">
        <v>1</v>
      </c>
      <c r="K1801">
        <v>9</v>
      </c>
      <c r="L1801">
        <v>1</v>
      </c>
      <c r="M1801">
        <v>5</v>
      </c>
      <c r="N1801">
        <v>1</v>
      </c>
      <c r="O1801">
        <v>4</v>
      </c>
      <c r="P1801" t="s">
        <v>24</v>
      </c>
      <c r="Q1801" t="s">
        <v>33</v>
      </c>
      <c r="R1801" t="s">
        <v>26</v>
      </c>
      <c r="S1801" t="s">
        <v>29</v>
      </c>
      <c r="T1801" t="s">
        <v>45</v>
      </c>
      <c r="U1801" t="s">
        <v>37</v>
      </c>
      <c r="V1801" t="s">
        <v>23</v>
      </c>
      <c r="W1801" t="s">
        <v>30</v>
      </c>
    </row>
    <row r="1802" spans="1:23" x14ac:dyDescent="0.3">
      <c r="A1802">
        <v>50</v>
      </c>
      <c r="B1802">
        <v>8</v>
      </c>
      <c r="C1802">
        <v>4</v>
      </c>
      <c r="D1802">
        <v>1</v>
      </c>
      <c r="E1802">
        <v>1801</v>
      </c>
      <c r="F1802">
        <v>2</v>
      </c>
      <c r="G1802">
        <v>49410</v>
      </c>
      <c r="H1802">
        <v>11</v>
      </c>
      <c r="I1802">
        <v>8</v>
      </c>
      <c r="J1802">
        <v>1</v>
      </c>
      <c r="K1802">
        <v>30</v>
      </c>
      <c r="L1802">
        <v>3</v>
      </c>
      <c r="M1802">
        <v>4</v>
      </c>
      <c r="N1802">
        <v>0</v>
      </c>
      <c r="O1802">
        <v>3</v>
      </c>
      <c r="P1802" t="s">
        <v>24</v>
      </c>
      <c r="Q1802" t="s">
        <v>33</v>
      </c>
      <c r="R1802" t="s">
        <v>26</v>
      </c>
      <c r="S1802" t="s">
        <v>29</v>
      </c>
      <c r="T1802" t="s">
        <v>38</v>
      </c>
      <c r="U1802" t="s">
        <v>37</v>
      </c>
      <c r="V1802" t="s">
        <v>23</v>
      </c>
      <c r="W1802" t="s">
        <v>30</v>
      </c>
    </row>
    <row r="1803" spans="1:23" x14ac:dyDescent="0.3">
      <c r="A1803">
        <v>29</v>
      </c>
      <c r="B1803">
        <v>2</v>
      </c>
      <c r="C1803">
        <v>4</v>
      </c>
      <c r="D1803">
        <v>1</v>
      </c>
      <c r="E1803">
        <v>1802</v>
      </c>
      <c r="F1803">
        <v>4</v>
      </c>
      <c r="G1803">
        <v>106500</v>
      </c>
      <c r="H1803">
        <v>13</v>
      </c>
      <c r="I1803">
        <v>8</v>
      </c>
      <c r="J1803">
        <v>2</v>
      </c>
      <c r="K1803">
        <v>1</v>
      </c>
      <c r="L1803">
        <v>2</v>
      </c>
      <c r="M1803">
        <v>1</v>
      </c>
      <c r="N1803">
        <v>0</v>
      </c>
      <c r="O1803">
        <v>0</v>
      </c>
      <c r="P1803" t="s">
        <v>24</v>
      </c>
      <c r="Q1803" t="s">
        <v>25</v>
      </c>
      <c r="R1803" t="s">
        <v>48</v>
      </c>
      <c r="S1803" t="s">
        <v>29</v>
      </c>
      <c r="T1803" t="s">
        <v>34</v>
      </c>
      <c r="U1803" t="s">
        <v>27</v>
      </c>
      <c r="V1803" t="s">
        <v>31</v>
      </c>
      <c r="W1803" t="s">
        <v>30</v>
      </c>
    </row>
    <row r="1804" spans="1:23" x14ac:dyDescent="0.3">
      <c r="A1804">
        <v>33</v>
      </c>
      <c r="B1804">
        <v>3</v>
      </c>
      <c r="C1804">
        <v>4</v>
      </c>
      <c r="D1804">
        <v>1</v>
      </c>
      <c r="E1804">
        <v>1803</v>
      </c>
      <c r="F1804">
        <v>4</v>
      </c>
      <c r="G1804">
        <v>59020</v>
      </c>
      <c r="H1804">
        <v>12</v>
      </c>
      <c r="I1804">
        <v>8</v>
      </c>
      <c r="J1804">
        <v>1</v>
      </c>
      <c r="K1804">
        <v>14</v>
      </c>
      <c r="L1804">
        <v>2</v>
      </c>
      <c r="M1804">
        <v>13</v>
      </c>
      <c r="N1804">
        <v>3</v>
      </c>
      <c r="O1804">
        <v>7</v>
      </c>
      <c r="P1804" t="s">
        <v>24</v>
      </c>
      <c r="Q1804" t="s">
        <v>33</v>
      </c>
      <c r="R1804" t="s">
        <v>26</v>
      </c>
      <c r="S1804" t="s">
        <v>29</v>
      </c>
      <c r="T1804" t="s">
        <v>45</v>
      </c>
      <c r="U1804" t="s">
        <v>37</v>
      </c>
      <c r="V1804" t="s">
        <v>23</v>
      </c>
      <c r="W1804" t="s">
        <v>30</v>
      </c>
    </row>
    <row r="1805" spans="1:23" x14ac:dyDescent="0.3">
      <c r="A1805">
        <v>33</v>
      </c>
      <c r="B1805">
        <v>23</v>
      </c>
      <c r="C1805">
        <v>5</v>
      </c>
      <c r="D1805">
        <v>1</v>
      </c>
      <c r="E1805">
        <v>1804</v>
      </c>
      <c r="F1805">
        <v>1</v>
      </c>
      <c r="G1805">
        <v>86390</v>
      </c>
      <c r="H1805">
        <v>16</v>
      </c>
      <c r="I1805">
        <v>8</v>
      </c>
      <c r="J1805">
        <v>2</v>
      </c>
      <c r="K1805">
        <v>6</v>
      </c>
      <c r="L1805">
        <v>3</v>
      </c>
      <c r="M1805">
        <v>3</v>
      </c>
      <c r="N1805">
        <v>0</v>
      </c>
      <c r="O1805">
        <v>2</v>
      </c>
      <c r="P1805" t="s">
        <v>24</v>
      </c>
      <c r="Q1805" t="s">
        <v>33</v>
      </c>
      <c r="R1805" t="s">
        <v>26</v>
      </c>
      <c r="S1805" t="s">
        <v>35</v>
      </c>
      <c r="T1805" t="s">
        <v>40</v>
      </c>
      <c r="U1805" t="s">
        <v>37</v>
      </c>
      <c r="V1805" t="s">
        <v>31</v>
      </c>
      <c r="W1805" t="s">
        <v>30</v>
      </c>
    </row>
    <row r="1806" spans="1:23" x14ac:dyDescent="0.3">
      <c r="A1806">
        <v>47</v>
      </c>
      <c r="B1806">
        <v>6</v>
      </c>
      <c r="C1806">
        <v>4</v>
      </c>
      <c r="D1806">
        <v>1</v>
      </c>
      <c r="E1806">
        <v>1805</v>
      </c>
      <c r="F1806">
        <v>2</v>
      </c>
      <c r="G1806">
        <v>63470</v>
      </c>
      <c r="H1806">
        <v>14</v>
      </c>
      <c r="I1806">
        <v>8</v>
      </c>
      <c r="J1806">
        <v>0</v>
      </c>
      <c r="K1806">
        <v>26</v>
      </c>
      <c r="L1806">
        <v>2</v>
      </c>
      <c r="M1806">
        <v>26</v>
      </c>
      <c r="N1806">
        <v>3</v>
      </c>
      <c r="O1806">
        <v>0</v>
      </c>
      <c r="P1806" t="s">
        <v>24</v>
      </c>
      <c r="Q1806" t="s">
        <v>33</v>
      </c>
      <c r="R1806" t="s">
        <v>36</v>
      </c>
      <c r="S1806" t="s">
        <v>29</v>
      </c>
      <c r="T1806" t="s">
        <v>47</v>
      </c>
      <c r="U1806" t="s">
        <v>37</v>
      </c>
      <c r="V1806" t="s">
        <v>23</v>
      </c>
      <c r="W1806" t="s">
        <v>30</v>
      </c>
    </row>
    <row r="1807" spans="1:23" x14ac:dyDescent="0.3">
      <c r="A1807">
        <v>36</v>
      </c>
      <c r="B1807">
        <v>6</v>
      </c>
      <c r="C1807">
        <v>3</v>
      </c>
      <c r="D1807">
        <v>1</v>
      </c>
      <c r="E1807">
        <v>1806</v>
      </c>
      <c r="F1807">
        <v>2</v>
      </c>
      <c r="G1807">
        <v>42000</v>
      </c>
      <c r="H1807">
        <v>22</v>
      </c>
      <c r="I1807">
        <v>8</v>
      </c>
      <c r="J1807">
        <v>0</v>
      </c>
      <c r="K1807">
        <v>10</v>
      </c>
      <c r="L1807">
        <v>3</v>
      </c>
      <c r="M1807">
        <v>9</v>
      </c>
      <c r="N1807">
        <v>0</v>
      </c>
      <c r="O1807">
        <v>5</v>
      </c>
      <c r="P1807" t="s">
        <v>24</v>
      </c>
      <c r="Q1807" t="s">
        <v>25</v>
      </c>
      <c r="R1807" t="s">
        <v>41</v>
      </c>
      <c r="S1807" t="s">
        <v>29</v>
      </c>
      <c r="T1807" t="s">
        <v>38</v>
      </c>
      <c r="U1807" t="s">
        <v>27</v>
      </c>
      <c r="V1807" t="s">
        <v>23</v>
      </c>
      <c r="W1807" t="s">
        <v>30</v>
      </c>
    </row>
    <row r="1808" spans="1:23" x14ac:dyDescent="0.3">
      <c r="A1808">
        <v>29</v>
      </c>
      <c r="B1808">
        <v>10</v>
      </c>
      <c r="C1808">
        <v>3</v>
      </c>
      <c r="D1808">
        <v>1</v>
      </c>
      <c r="E1808">
        <v>1807</v>
      </c>
      <c r="F1808">
        <v>1</v>
      </c>
      <c r="G1808">
        <v>34520</v>
      </c>
      <c r="H1808">
        <v>11</v>
      </c>
      <c r="I1808">
        <v>8</v>
      </c>
      <c r="J1808">
        <v>0</v>
      </c>
      <c r="K1808">
        <v>10</v>
      </c>
      <c r="L1808">
        <v>3</v>
      </c>
      <c r="M1808">
        <v>10</v>
      </c>
      <c r="N1808">
        <v>0</v>
      </c>
      <c r="O1808">
        <v>7</v>
      </c>
      <c r="P1808" t="s">
        <v>24</v>
      </c>
      <c r="Q1808" t="s">
        <v>33</v>
      </c>
      <c r="R1808" t="s">
        <v>36</v>
      </c>
      <c r="S1808" t="s">
        <v>29</v>
      </c>
      <c r="T1808" t="s">
        <v>34</v>
      </c>
      <c r="U1808" t="s">
        <v>37</v>
      </c>
      <c r="V1808" t="s">
        <v>23</v>
      </c>
      <c r="W1808" t="s">
        <v>30</v>
      </c>
    </row>
    <row r="1809" spans="1:23" x14ac:dyDescent="0.3">
      <c r="A1809">
        <v>58</v>
      </c>
      <c r="B1809">
        <v>24</v>
      </c>
      <c r="C1809">
        <v>3</v>
      </c>
      <c r="D1809">
        <v>1</v>
      </c>
      <c r="E1809">
        <v>1808</v>
      </c>
      <c r="F1809">
        <v>2</v>
      </c>
      <c r="G1809">
        <v>43170</v>
      </c>
      <c r="H1809">
        <v>17</v>
      </c>
      <c r="I1809">
        <v>8</v>
      </c>
      <c r="J1809">
        <v>0</v>
      </c>
      <c r="K1809">
        <v>40</v>
      </c>
      <c r="L1809">
        <v>2</v>
      </c>
      <c r="M1809">
        <v>31</v>
      </c>
      <c r="N1809">
        <v>13</v>
      </c>
      <c r="O1809">
        <v>8</v>
      </c>
      <c r="P1809" t="s">
        <v>24</v>
      </c>
      <c r="Q1809" t="s">
        <v>33</v>
      </c>
      <c r="R1809" t="s">
        <v>36</v>
      </c>
      <c r="S1809" t="s">
        <v>35</v>
      </c>
      <c r="T1809" t="s">
        <v>34</v>
      </c>
      <c r="U1809" t="s">
        <v>27</v>
      </c>
      <c r="V1809" t="s">
        <v>31</v>
      </c>
      <c r="W1809" t="s">
        <v>30</v>
      </c>
    </row>
    <row r="1810" spans="1:23" x14ac:dyDescent="0.3">
      <c r="A1810">
        <v>35</v>
      </c>
      <c r="B1810">
        <v>10</v>
      </c>
      <c r="C1810">
        <v>4</v>
      </c>
      <c r="D1810">
        <v>1</v>
      </c>
      <c r="E1810">
        <v>1809</v>
      </c>
      <c r="F1810">
        <v>1</v>
      </c>
      <c r="G1810">
        <v>26320</v>
      </c>
      <c r="H1810">
        <v>13</v>
      </c>
      <c r="I1810">
        <v>8</v>
      </c>
      <c r="J1810">
        <v>3</v>
      </c>
      <c r="K1810">
        <v>7</v>
      </c>
      <c r="L1810">
        <v>3</v>
      </c>
      <c r="M1810">
        <v>2</v>
      </c>
      <c r="N1810">
        <v>2</v>
      </c>
      <c r="O1810">
        <v>2</v>
      </c>
      <c r="P1810" t="s">
        <v>24</v>
      </c>
      <c r="Q1810" t="s">
        <v>25</v>
      </c>
      <c r="R1810" t="s">
        <v>48</v>
      </c>
      <c r="S1810" t="s">
        <v>35</v>
      </c>
      <c r="T1810" t="s">
        <v>34</v>
      </c>
      <c r="U1810" t="s">
        <v>27</v>
      </c>
      <c r="V1810" t="s">
        <v>23</v>
      </c>
      <c r="W1810" t="s">
        <v>30</v>
      </c>
    </row>
    <row r="1811" spans="1:23" x14ac:dyDescent="0.3">
      <c r="A1811">
        <v>42</v>
      </c>
      <c r="B1811">
        <v>15</v>
      </c>
      <c r="C1811">
        <v>1</v>
      </c>
      <c r="D1811">
        <v>1</v>
      </c>
      <c r="E1811">
        <v>1810</v>
      </c>
      <c r="F1811">
        <v>2</v>
      </c>
      <c r="G1811">
        <v>46680</v>
      </c>
      <c r="H1811">
        <v>18</v>
      </c>
      <c r="I1811">
        <v>8</v>
      </c>
      <c r="J1811">
        <v>2</v>
      </c>
      <c r="K1811">
        <v>8</v>
      </c>
      <c r="L1811">
        <v>2</v>
      </c>
      <c r="M1811">
        <v>4</v>
      </c>
      <c r="N1811">
        <v>0</v>
      </c>
      <c r="O1811">
        <v>2</v>
      </c>
      <c r="P1811" t="s">
        <v>24</v>
      </c>
      <c r="Q1811" t="s">
        <v>25</v>
      </c>
      <c r="R1811" t="s">
        <v>48</v>
      </c>
      <c r="S1811" t="s">
        <v>29</v>
      </c>
      <c r="T1811" t="s">
        <v>43</v>
      </c>
      <c r="U1811" t="s">
        <v>37</v>
      </c>
      <c r="V1811" t="s">
        <v>23</v>
      </c>
      <c r="W1811" t="s">
        <v>30</v>
      </c>
    </row>
    <row r="1812" spans="1:23" x14ac:dyDescent="0.3">
      <c r="A1812">
        <v>28</v>
      </c>
      <c r="B1812">
        <v>19</v>
      </c>
      <c r="C1812">
        <v>4</v>
      </c>
      <c r="D1812">
        <v>1</v>
      </c>
      <c r="E1812">
        <v>1811</v>
      </c>
      <c r="F1812">
        <v>2</v>
      </c>
      <c r="G1812">
        <v>32040</v>
      </c>
      <c r="H1812">
        <v>16</v>
      </c>
      <c r="I1812">
        <v>8</v>
      </c>
      <c r="J1812">
        <v>1</v>
      </c>
      <c r="K1812">
        <v>5</v>
      </c>
      <c r="L1812">
        <v>4</v>
      </c>
      <c r="M1812">
        <v>2</v>
      </c>
      <c r="N1812">
        <v>2</v>
      </c>
      <c r="O1812">
        <v>1</v>
      </c>
      <c r="P1812" t="s">
        <v>24</v>
      </c>
      <c r="Q1812" t="s">
        <v>33</v>
      </c>
      <c r="R1812" t="s">
        <v>41</v>
      </c>
      <c r="S1812" t="s">
        <v>35</v>
      </c>
      <c r="T1812" t="s">
        <v>38</v>
      </c>
      <c r="U1812" t="s">
        <v>27</v>
      </c>
      <c r="V1812" t="s">
        <v>31</v>
      </c>
      <c r="W1812" t="s">
        <v>30</v>
      </c>
    </row>
    <row r="1813" spans="1:23" x14ac:dyDescent="0.3">
      <c r="A1813">
        <v>36</v>
      </c>
      <c r="B1813">
        <v>2</v>
      </c>
      <c r="C1813">
        <v>3</v>
      </c>
      <c r="D1813">
        <v>1</v>
      </c>
      <c r="E1813">
        <v>1812</v>
      </c>
      <c r="F1813">
        <v>2</v>
      </c>
      <c r="G1813">
        <v>27200</v>
      </c>
      <c r="H1813">
        <v>14</v>
      </c>
      <c r="I1813">
        <v>8</v>
      </c>
      <c r="J1813">
        <v>1</v>
      </c>
      <c r="K1813">
        <v>8</v>
      </c>
      <c r="L1813">
        <v>3</v>
      </c>
      <c r="M1813">
        <v>5</v>
      </c>
      <c r="N1813">
        <v>0</v>
      </c>
      <c r="O1813">
        <v>4</v>
      </c>
      <c r="P1813" t="s">
        <v>24</v>
      </c>
      <c r="Q1813" t="s">
        <v>33</v>
      </c>
      <c r="R1813" t="s">
        <v>26</v>
      </c>
      <c r="S1813" t="s">
        <v>29</v>
      </c>
      <c r="T1813" t="s">
        <v>28</v>
      </c>
      <c r="U1813" t="s">
        <v>37</v>
      </c>
      <c r="V1813" t="s">
        <v>23</v>
      </c>
      <c r="W1813" t="s">
        <v>30</v>
      </c>
    </row>
    <row r="1814" spans="1:23" x14ac:dyDescent="0.3">
      <c r="A1814">
        <v>32</v>
      </c>
      <c r="B1814">
        <v>3</v>
      </c>
      <c r="C1814">
        <v>1</v>
      </c>
      <c r="D1814">
        <v>1</v>
      </c>
      <c r="E1814">
        <v>1813</v>
      </c>
      <c r="F1814">
        <v>2</v>
      </c>
      <c r="G1814">
        <v>171810</v>
      </c>
      <c r="H1814">
        <v>14</v>
      </c>
      <c r="I1814">
        <v>8</v>
      </c>
      <c r="J1814">
        <v>0</v>
      </c>
      <c r="K1814">
        <v>14</v>
      </c>
      <c r="L1814">
        <v>2</v>
      </c>
      <c r="M1814">
        <v>14</v>
      </c>
      <c r="N1814">
        <v>6</v>
      </c>
      <c r="O1814">
        <v>8</v>
      </c>
      <c r="P1814" t="s">
        <v>24</v>
      </c>
      <c r="Q1814" t="s">
        <v>33</v>
      </c>
      <c r="R1814" t="s">
        <v>41</v>
      </c>
      <c r="S1814" t="s">
        <v>29</v>
      </c>
      <c r="T1814" t="s">
        <v>45</v>
      </c>
      <c r="U1814" t="s">
        <v>37</v>
      </c>
      <c r="V1814" t="s">
        <v>23</v>
      </c>
      <c r="W1814" t="s">
        <v>30</v>
      </c>
    </row>
    <row r="1815" spans="1:23" x14ac:dyDescent="0.3">
      <c r="A1815">
        <v>40</v>
      </c>
      <c r="B1815">
        <v>9</v>
      </c>
      <c r="C1815">
        <v>3</v>
      </c>
      <c r="D1815">
        <v>1</v>
      </c>
      <c r="E1815">
        <v>1814</v>
      </c>
      <c r="F1815">
        <v>3</v>
      </c>
      <c r="G1815">
        <v>22380</v>
      </c>
      <c r="H1815">
        <v>14</v>
      </c>
      <c r="I1815">
        <v>8</v>
      </c>
      <c r="J1815">
        <v>0</v>
      </c>
      <c r="K1815">
        <v>10</v>
      </c>
      <c r="L1815">
        <v>3</v>
      </c>
      <c r="M1815">
        <v>1</v>
      </c>
      <c r="N1815">
        <v>0</v>
      </c>
      <c r="O1815">
        <v>0</v>
      </c>
      <c r="P1815" t="s">
        <v>32</v>
      </c>
      <c r="Q1815" t="s">
        <v>25</v>
      </c>
      <c r="R1815" t="s">
        <v>48</v>
      </c>
      <c r="S1815" t="s">
        <v>35</v>
      </c>
      <c r="T1815" t="s">
        <v>45</v>
      </c>
      <c r="U1815" t="s">
        <v>37</v>
      </c>
      <c r="V1815" t="s">
        <v>23</v>
      </c>
      <c r="W1815" t="s">
        <v>30</v>
      </c>
    </row>
    <row r="1816" spans="1:23" x14ac:dyDescent="0.3">
      <c r="A1816">
        <v>30</v>
      </c>
      <c r="B1816">
        <v>7</v>
      </c>
      <c r="C1816">
        <v>3</v>
      </c>
      <c r="D1816">
        <v>1</v>
      </c>
      <c r="E1816">
        <v>1815</v>
      </c>
      <c r="F1816">
        <v>2</v>
      </c>
      <c r="G1816">
        <v>14830</v>
      </c>
      <c r="H1816">
        <v>13</v>
      </c>
      <c r="I1816">
        <v>8</v>
      </c>
      <c r="J1816">
        <v>0</v>
      </c>
      <c r="K1816">
        <v>12</v>
      </c>
      <c r="L1816">
        <v>3</v>
      </c>
      <c r="M1816">
        <v>0</v>
      </c>
      <c r="N1816">
        <v>0</v>
      </c>
      <c r="O1816">
        <v>0</v>
      </c>
      <c r="P1816" t="s">
        <v>24</v>
      </c>
      <c r="Q1816" t="s">
        <v>33</v>
      </c>
      <c r="R1816" t="s">
        <v>49</v>
      </c>
      <c r="S1816" t="s">
        <v>35</v>
      </c>
      <c r="T1816" t="s">
        <v>42</v>
      </c>
      <c r="U1816" t="s">
        <v>37</v>
      </c>
      <c r="V1816" t="s">
        <v>23</v>
      </c>
      <c r="W1816" t="s">
        <v>30</v>
      </c>
    </row>
    <row r="1817" spans="1:23" x14ac:dyDescent="0.3">
      <c r="A1817">
        <v>45</v>
      </c>
      <c r="B1817">
        <v>10</v>
      </c>
      <c r="C1817">
        <v>4</v>
      </c>
      <c r="D1817">
        <v>1</v>
      </c>
      <c r="E1817">
        <v>1816</v>
      </c>
      <c r="F1817">
        <v>1</v>
      </c>
      <c r="G1817">
        <v>56050</v>
      </c>
      <c r="H1817">
        <v>12</v>
      </c>
      <c r="I1817">
        <v>8</v>
      </c>
      <c r="J1817">
        <v>2</v>
      </c>
      <c r="K1817">
        <v>1</v>
      </c>
      <c r="L1817">
        <v>2</v>
      </c>
      <c r="M1817">
        <v>1</v>
      </c>
      <c r="N1817">
        <v>0</v>
      </c>
      <c r="O1817">
        <v>0</v>
      </c>
      <c r="P1817" t="s">
        <v>24</v>
      </c>
      <c r="Q1817" t="s">
        <v>33</v>
      </c>
      <c r="R1817" t="s">
        <v>26</v>
      </c>
      <c r="S1817" t="s">
        <v>35</v>
      </c>
      <c r="T1817" t="s">
        <v>42</v>
      </c>
      <c r="U1817" t="s">
        <v>37</v>
      </c>
      <c r="V1817" t="s">
        <v>23</v>
      </c>
      <c r="W1817" t="s">
        <v>30</v>
      </c>
    </row>
    <row r="1818" spans="1:23" x14ac:dyDescent="0.3">
      <c r="A1818">
        <v>42</v>
      </c>
      <c r="B1818">
        <v>20</v>
      </c>
      <c r="C1818">
        <v>2</v>
      </c>
      <c r="D1818">
        <v>1</v>
      </c>
      <c r="E1818">
        <v>1817</v>
      </c>
      <c r="F1818">
        <v>2</v>
      </c>
      <c r="G1818">
        <v>72950</v>
      </c>
      <c r="H1818">
        <v>15</v>
      </c>
      <c r="I1818">
        <v>8</v>
      </c>
      <c r="J1818">
        <v>0</v>
      </c>
      <c r="K1818">
        <v>10</v>
      </c>
      <c r="L1818">
        <v>3</v>
      </c>
      <c r="M1818">
        <v>9</v>
      </c>
      <c r="N1818">
        <v>7</v>
      </c>
      <c r="O1818">
        <v>8</v>
      </c>
      <c r="P1818" t="s">
        <v>24</v>
      </c>
      <c r="Q1818" t="s">
        <v>33</v>
      </c>
      <c r="R1818" t="s">
        <v>41</v>
      </c>
      <c r="S1818" t="s">
        <v>29</v>
      </c>
      <c r="T1818" t="s">
        <v>46</v>
      </c>
      <c r="U1818" t="s">
        <v>37</v>
      </c>
      <c r="V1818" t="s">
        <v>23</v>
      </c>
      <c r="W1818" t="s">
        <v>30</v>
      </c>
    </row>
    <row r="1819" spans="1:23" x14ac:dyDescent="0.3">
      <c r="A1819">
        <v>38</v>
      </c>
      <c r="B1819">
        <v>4</v>
      </c>
      <c r="C1819">
        <v>3</v>
      </c>
      <c r="D1819">
        <v>1</v>
      </c>
      <c r="E1819">
        <v>1818</v>
      </c>
      <c r="F1819">
        <v>2</v>
      </c>
      <c r="G1819">
        <v>23060</v>
      </c>
      <c r="H1819">
        <v>19</v>
      </c>
      <c r="I1819">
        <v>8</v>
      </c>
      <c r="J1819">
        <v>1</v>
      </c>
      <c r="K1819">
        <v>13</v>
      </c>
      <c r="L1819">
        <v>5</v>
      </c>
      <c r="M1819">
        <v>4</v>
      </c>
      <c r="N1819">
        <v>1</v>
      </c>
      <c r="O1819">
        <v>2</v>
      </c>
      <c r="P1819" t="s">
        <v>32</v>
      </c>
      <c r="Q1819" t="s">
        <v>25</v>
      </c>
      <c r="R1819" t="s">
        <v>41</v>
      </c>
      <c r="S1819" t="s">
        <v>44</v>
      </c>
      <c r="T1819" t="s">
        <v>34</v>
      </c>
      <c r="U1819" t="s">
        <v>37</v>
      </c>
      <c r="V1819" t="s">
        <v>23</v>
      </c>
      <c r="W1819" t="s">
        <v>30</v>
      </c>
    </row>
    <row r="1820" spans="1:23" x14ac:dyDescent="0.3">
      <c r="A1820">
        <v>34</v>
      </c>
      <c r="B1820">
        <v>7</v>
      </c>
      <c r="C1820">
        <v>4</v>
      </c>
      <c r="D1820">
        <v>1</v>
      </c>
      <c r="E1820">
        <v>1819</v>
      </c>
      <c r="F1820">
        <v>3</v>
      </c>
      <c r="G1820">
        <v>23480</v>
      </c>
      <c r="H1820">
        <v>14</v>
      </c>
      <c r="I1820">
        <v>8</v>
      </c>
      <c r="J1820">
        <v>1</v>
      </c>
      <c r="K1820">
        <v>6</v>
      </c>
      <c r="L1820">
        <v>3</v>
      </c>
      <c r="M1820">
        <v>5</v>
      </c>
      <c r="N1820">
        <v>1</v>
      </c>
      <c r="O1820">
        <v>3</v>
      </c>
      <c r="P1820" t="s">
        <v>32</v>
      </c>
      <c r="Q1820" t="s">
        <v>33</v>
      </c>
      <c r="R1820" t="s">
        <v>26</v>
      </c>
      <c r="S1820" t="s">
        <v>35</v>
      </c>
      <c r="T1820" t="s">
        <v>43</v>
      </c>
      <c r="U1820" t="s">
        <v>37</v>
      </c>
      <c r="V1820" t="s">
        <v>23</v>
      </c>
      <c r="W1820" t="s">
        <v>30</v>
      </c>
    </row>
    <row r="1821" spans="1:23" x14ac:dyDescent="0.3">
      <c r="A1821">
        <v>49</v>
      </c>
      <c r="B1821">
        <v>7</v>
      </c>
      <c r="C1821">
        <v>2</v>
      </c>
      <c r="D1821">
        <v>1</v>
      </c>
      <c r="E1821">
        <v>1820</v>
      </c>
      <c r="F1821">
        <v>2</v>
      </c>
      <c r="G1821">
        <v>89980</v>
      </c>
      <c r="H1821">
        <v>14</v>
      </c>
      <c r="I1821">
        <v>8</v>
      </c>
      <c r="J1821">
        <v>2</v>
      </c>
      <c r="K1821">
        <v>9</v>
      </c>
      <c r="L1821">
        <v>2</v>
      </c>
      <c r="M1821">
        <v>9</v>
      </c>
      <c r="N1821">
        <v>7</v>
      </c>
      <c r="O1821">
        <v>7</v>
      </c>
      <c r="P1821" t="s">
        <v>24</v>
      </c>
      <c r="Q1821" t="s">
        <v>25</v>
      </c>
      <c r="R1821" t="s">
        <v>26</v>
      </c>
      <c r="S1821" t="s">
        <v>29</v>
      </c>
      <c r="T1821" t="s">
        <v>28</v>
      </c>
      <c r="U1821" t="s">
        <v>27</v>
      </c>
      <c r="V1821" t="s">
        <v>31</v>
      </c>
      <c r="W1821" t="s">
        <v>30</v>
      </c>
    </row>
    <row r="1822" spans="1:23" x14ac:dyDescent="0.3">
      <c r="A1822">
        <v>55</v>
      </c>
      <c r="B1822">
        <v>16</v>
      </c>
      <c r="C1822">
        <v>3</v>
      </c>
      <c r="D1822">
        <v>1</v>
      </c>
      <c r="E1822">
        <v>1821</v>
      </c>
      <c r="F1822">
        <v>4</v>
      </c>
      <c r="G1822">
        <v>43190</v>
      </c>
      <c r="H1822">
        <v>11</v>
      </c>
      <c r="I1822">
        <v>8</v>
      </c>
      <c r="J1822">
        <v>0</v>
      </c>
      <c r="K1822">
        <v>12</v>
      </c>
      <c r="L1822">
        <v>3</v>
      </c>
      <c r="M1822">
        <v>9</v>
      </c>
      <c r="N1822">
        <v>7</v>
      </c>
      <c r="O1822">
        <v>3</v>
      </c>
      <c r="P1822" t="s">
        <v>24</v>
      </c>
      <c r="Q1822" t="s">
        <v>40</v>
      </c>
      <c r="R1822" t="s">
        <v>49</v>
      </c>
      <c r="S1822" t="s">
        <v>35</v>
      </c>
      <c r="T1822" t="s">
        <v>45</v>
      </c>
      <c r="U1822" t="s">
        <v>37</v>
      </c>
      <c r="V1822" t="s">
        <v>31</v>
      </c>
      <c r="W1822" t="s">
        <v>30</v>
      </c>
    </row>
    <row r="1823" spans="1:23" x14ac:dyDescent="0.3">
      <c r="A1823">
        <v>43</v>
      </c>
      <c r="B1823">
        <v>25</v>
      </c>
      <c r="C1823">
        <v>2</v>
      </c>
      <c r="D1823">
        <v>1</v>
      </c>
      <c r="E1823">
        <v>1822</v>
      </c>
      <c r="F1823">
        <v>2</v>
      </c>
      <c r="G1823">
        <v>61320</v>
      </c>
      <c r="H1823">
        <v>13</v>
      </c>
      <c r="I1823">
        <v>8</v>
      </c>
      <c r="J1823">
        <v>0</v>
      </c>
      <c r="K1823">
        <v>22</v>
      </c>
      <c r="L1823">
        <v>3</v>
      </c>
      <c r="M1823">
        <v>4</v>
      </c>
      <c r="N1823">
        <v>1</v>
      </c>
      <c r="O1823">
        <v>0</v>
      </c>
      <c r="P1823" t="s">
        <v>24</v>
      </c>
      <c r="Q1823" t="s">
        <v>33</v>
      </c>
      <c r="R1823" t="s">
        <v>41</v>
      </c>
      <c r="S1823" t="s">
        <v>29</v>
      </c>
      <c r="T1823" t="s">
        <v>28</v>
      </c>
      <c r="U1823" t="s">
        <v>37</v>
      </c>
      <c r="V1823" t="s">
        <v>23</v>
      </c>
      <c r="W1823" t="s">
        <v>30</v>
      </c>
    </row>
    <row r="1824" spans="1:23" x14ac:dyDescent="0.3">
      <c r="A1824">
        <v>27</v>
      </c>
      <c r="B1824">
        <v>2</v>
      </c>
      <c r="C1824">
        <v>4</v>
      </c>
      <c r="D1824">
        <v>1</v>
      </c>
      <c r="E1824">
        <v>1823</v>
      </c>
      <c r="F1824">
        <v>2</v>
      </c>
      <c r="G1824">
        <v>33460</v>
      </c>
      <c r="H1824">
        <v>21</v>
      </c>
      <c r="I1824">
        <v>8</v>
      </c>
      <c r="J1824">
        <v>1</v>
      </c>
      <c r="K1824">
        <v>9</v>
      </c>
      <c r="L1824">
        <v>2</v>
      </c>
      <c r="M1824">
        <v>9</v>
      </c>
      <c r="N1824">
        <v>0</v>
      </c>
      <c r="O1824">
        <v>8</v>
      </c>
      <c r="P1824" t="s">
        <v>24</v>
      </c>
      <c r="Q1824" t="s">
        <v>25</v>
      </c>
      <c r="R1824" t="s">
        <v>41</v>
      </c>
      <c r="S1824" t="s">
        <v>44</v>
      </c>
      <c r="T1824" t="s">
        <v>47</v>
      </c>
      <c r="U1824" t="s">
        <v>37</v>
      </c>
      <c r="V1824" t="s">
        <v>23</v>
      </c>
      <c r="W1824" t="s">
        <v>30</v>
      </c>
    </row>
    <row r="1825" spans="1:23" x14ac:dyDescent="0.3">
      <c r="A1825">
        <v>35</v>
      </c>
      <c r="B1825">
        <v>1</v>
      </c>
      <c r="C1825">
        <v>3</v>
      </c>
      <c r="D1825">
        <v>1</v>
      </c>
      <c r="E1825">
        <v>1824</v>
      </c>
      <c r="F1825">
        <v>1</v>
      </c>
      <c r="G1825">
        <v>108550</v>
      </c>
      <c r="H1825">
        <v>13</v>
      </c>
      <c r="I1825">
        <v>8</v>
      </c>
      <c r="J1825">
        <v>1</v>
      </c>
      <c r="K1825">
        <v>17</v>
      </c>
      <c r="L1825">
        <v>2</v>
      </c>
      <c r="M1825">
        <v>8</v>
      </c>
      <c r="N1825">
        <v>1</v>
      </c>
      <c r="O1825">
        <v>6</v>
      </c>
      <c r="P1825" t="s">
        <v>24</v>
      </c>
      <c r="Q1825" t="s">
        <v>33</v>
      </c>
      <c r="R1825" t="s">
        <v>41</v>
      </c>
      <c r="S1825" t="s">
        <v>35</v>
      </c>
      <c r="T1825" t="s">
        <v>42</v>
      </c>
      <c r="U1825" t="s">
        <v>37</v>
      </c>
      <c r="V1825" t="s">
        <v>23</v>
      </c>
      <c r="W1825" t="s">
        <v>30</v>
      </c>
    </row>
    <row r="1826" spans="1:23" x14ac:dyDescent="0.3">
      <c r="A1826">
        <v>28</v>
      </c>
      <c r="B1826">
        <v>1</v>
      </c>
      <c r="C1826">
        <v>2</v>
      </c>
      <c r="D1826">
        <v>1</v>
      </c>
      <c r="E1826">
        <v>1825</v>
      </c>
      <c r="F1826">
        <v>1</v>
      </c>
      <c r="G1826">
        <v>22310</v>
      </c>
      <c r="H1826">
        <v>12</v>
      </c>
      <c r="I1826">
        <v>8</v>
      </c>
      <c r="J1826">
        <v>0</v>
      </c>
      <c r="K1826">
        <v>8</v>
      </c>
      <c r="L1826">
        <v>3</v>
      </c>
      <c r="M1826">
        <v>8</v>
      </c>
      <c r="N1826">
        <v>7</v>
      </c>
      <c r="O1826">
        <v>5</v>
      </c>
      <c r="P1826" t="s">
        <v>24</v>
      </c>
      <c r="Q1826" t="s">
        <v>25</v>
      </c>
      <c r="R1826" t="s">
        <v>49</v>
      </c>
      <c r="S1826" t="s">
        <v>29</v>
      </c>
      <c r="T1826" t="s">
        <v>38</v>
      </c>
      <c r="U1826" t="s">
        <v>27</v>
      </c>
      <c r="V1826" t="s">
        <v>23</v>
      </c>
      <c r="W1826" t="s">
        <v>30</v>
      </c>
    </row>
    <row r="1827" spans="1:23" x14ac:dyDescent="0.3">
      <c r="A1827">
        <v>34</v>
      </c>
      <c r="B1827">
        <v>2</v>
      </c>
      <c r="C1827">
        <v>5</v>
      </c>
      <c r="D1827">
        <v>1</v>
      </c>
      <c r="E1827">
        <v>1826</v>
      </c>
      <c r="F1827">
        <v>4</v>
      </c>
      <c r="G1827">
        <v>23230</v>
      </c>
      <c r="H1827">
        <v>17</v>
      </c>
      <c r="I1827">
        <v>8</v>
      </c>
      <c r="J1827">
        <v>0</v>
      </c>
      <c r="K1827">
        <v>4</v>
      </c>
      <c r="L1827">
        <v>2</v>
      </c>
      <c r="M1827">
        <v>3</v>
      </c>
      <c r="N1827">
        <v>0</v>
      </c>
      <c r="O1827">
        <v>2</v>
      </c>
      <c r="P1827" t="s">
        <v>24</v>
      </c>
      <c r="Q1827" t="s">
        <v>25</v>
      </c>
      <c r="R1827" t="s">
        <v>26</v>
      </c>
      <c r="S1827" t="s">
        <v>29</v>
      </c>
      <c r="T1827" t="s">
        <v>34</v>
      </c>
      <c r="U1827" t="s">
        <v>37</v>
      </c>
      <c r="V1827" t="s">
        <v>23</v>
      </c>
      <c r="W1827" t="s">
        <v>30</v>
      </c>
    </row>
    <row r="1828" spans="1:23" x14ac:dyDescent="0.3">
      <c r="A1828">
        <v>26</v>
      </c>
      <c r="B1828">
        <v>22</v>
      </c>
      <c r="C1828">
        <v>4</v>
      </c>
      <c r="D1828">
        <v>1</v>
      </c>
      <c r="E1828">
        <v>1827</v>
      </c>
      <c r="F1828">
        <v>1</v>
      </c>
      <c r="G1828">
        <v>20240</v>
      </c>
      <c r="H1828">
        <v>23</v>
      </c>
      <c r="I1828">
        <v>8</v>
      </c>
      <c r="J1828">
        <v>0</v>
      </c>
      <c r="K1828">
        <v>8</v>
      </c>
      <c r="L1828">
        <v>2</v>
      </c>
      <c r="M1828">
        <v>8</v>
      </c>
      <c r="N1828">
        <v>1</v>
      </c>
      <c r="O1828">
        <v>7</v>
      </c>
      <c r="P1828" t="s">
        <v>32</v>
      </c>
      <c r="Q1828" t="s">
        <v>33</v>
      </c>
      <c r="R1828" t="s">
        <v>36</v>
      </c>
      <c r="S1828" t="s">
        <v>29</v>
      </c>
      <c r="T1828" t="s">
        <v>38</v>
      </c>
      <c r="U1828" t="s">
        <v>27</v>
      </c>
      <c r="V1828" t="s">
        <v>31</v>
      </c>
      <c r="W1828" t="s">
        <v>30</v>
      </c>
    </row>
    <row r="1829" spans="1:23" x14ac:dyDescent="0.3">
      <c r="A1829">
        <v>27</v>
      </c>
      <c r="B1829">
        <v>1</v>
      </c>
      <c r="C1829">
        <v>3</v>
      </c>
      <c r="D1829">
        <v>1</v>
      </c>
      <c r="E1829">
        <v>1828</v>
      </c>
      <c r="F1829">
        <v>1</v>
      </c>
      <c r="G1829">
        <v>27130</v>
      </c>
      <c r="H1829">
        <v>11</v>
      </c>
      <c r="I1829">
        <v>8</v>
      </c>
      <c r="J1829">
        <v>0</v>
      </c>
      <c r="K1829">
        <v>0</v>
      </c>
      <c r="L1829">
        <v>2</v>
      </c>
      <c r="M1829">
        <v>0</v>
      </c>
      <c r="N1829">
        <v>0</v>
      </c>
      <c r="O1829">
        <v>0</v>
      </c>
      <c r="P1829" t="s">
        <v>39</v>
      </c>
      <c r="Q1829" t="s">
        <v>25</v>
      </c>
      <c r="R1829" t="s">
        <v>49</v>
      </c>
      <c r="S1829" t="s">
        <v>29</v>
      </c>
      <c r="T1829" t="s">
        <v>38</v>
      </c>
      <c r="U1829" t="s">
        <v>27</v>
      </c>
      <c r="V1829" t="s">
        <v>23</v>
      </c>
      <c r="W1829" t="s">
        <v>30</v>
      </c>
    </row>
    <row r="1830" spans="1:23" x14ac:dyDescent="0.3">
      <c r="A1830">
        <v>51</v>
      </c>
      <c r="B1830">
        <v>16</v>
      </c>
      <c r="C1830">
        <v>3</v>
      </c>
      <c r="D1830">
        <v>1</v>
      </c>
      <c r="E1830">
        <v>1829</v>
      </c>
      <c r="F1830">
        <v>3</v>
      </c>
      <c r="G1830">
        <v>94390</v>
      </c>
      <c r="H1830">
        <v>15</v>
      </c>
      <c r="I1830">
        <v>8</v>
      </c>
      <c r="J1830">
        <v>3</v>
      </c>
      <c r="K1830">
        <v>29</v>
      </c>
      <c r="L1830">
        <v>0</v>
      </c>
      <c r="M1830">
        <v>20</v>
      </c>
      <c r="N1830">
        <v>4</v>
      </c>
      <c r="O1830">
        <v>17</v>
      </c>
      <c r="P1830" t="s">
        <v>24</v>
      </c>
      <c r="Q1830" t="s">
        <v>25</v>
      </c>
      <c r="R1830" t="s">
        <v>41</v>
      </c>
      <c r="S1830" t="s">
        <v>29</v>
      </c>
      <c r="T1830" t="s">
        <v>34</v>
      </c>
      <c r="U1830" t="s">
        <v>37</v>
      </c>
      <c r="V1830" t="s">
        <v>23</v>
      </c>
      <c r="W1830" t="s">
        <v>30</v>
      </c>
    </row>
    <row r="1831" spans="1:23" x14ac:dyDescent="0.3">
      <c r="A1831">
        <v>44</v>
      </c>
      <c r="B1831">
        <v>24</v>
      </c>
      <c r="C1831">
        <v>5</v>
      </c>
      <c r="D1831">
        <v>1</v>
      </c>
      <c r="E1831">
        <v>1830</v>
      </c>
      <c r="F1831">
        <v>1</v>
      </c>
      <c r="G1831">
        <v>25660</v>
      </c>
      <c r="H1831">
        <v>11</v>
      </c>
      <c r="I1831">
        <v>8</v>
      </c>
      <c r="J1831">
        <v>1</v>
      </c>
      <c r="K1831">
        <v>10</v>
      </c>
      <c r="L1831">
        <v>3</v>
      </c>
      <c r="M1831">
        <v>5</v>
      </c>
      <c r="N1831">
        <v>2</v>
      </c>
      <c r="O1831">
        <v>3</v>
      </c>
      <c r="P1831" t="s">
        <v>24</v>
      </c>
      <c r="Q1831" t="s">
        <v>25</v>
      </c>
      <c r="R1831" t="s">
        <v>41</v>
      </c>
      <c r="S1831" t="s">
        <v>35</v>
      </c>
      <c r="T1831" t="s">
        <v>38</v>
      </c>
      <c r="U1831" t="s">
        <v>27</v>
      </c>
      <c r="V1831" t="s">
        <v>23</v>
      </c>
      <c r="W1831" t="s">
        <v>30</v>
      </c>
    </row>
    <row r="1832" spans="1:23" x14ac:dyDescent="0.3">
      <c r="A1832">
        <v>25</v>
      </c>
      <c r="B1832">
        <v>17</v>
      </c>
      <c r="C1832">
        <v>3</v>
      </c>
      <c r="D1832">
        <v>1</v>
      </c>
      <c r="E1832">
        <v>1831</v>
      </c>
      <c r="F1832">
        <v>1</v>
      </c>
      <c r="G1832">
        <v>199260</v>
      </c>
      <c r="H1832">
        <v>11</v>
      </c>
      <c r="I1832">
        <v>8</v>
      </c>
      <c r="J1832">
        <v>3</v>
      </c>
      <c r="K1832">
        <v>6</v>
      </c>
      <c r="L1832">
        <v>5</v>
      </c>
      <c r="M1832">
        <v>4</v>
      </c>
      <c r="N1832">
        <v>0</v>
      </c>
      <c r="O1832">
        <v>1</v>
      </c>
      <c r="P1832" t="s">
        <v>24</v>
      </c>
      <c r="Q1832" t="s">
        <v>33</v>
      </c>
      <c r="R1832" t="s">
        <v>41</v>
      </c>
      <c r="S1832" t="s">
        <v>35</v>
      </c>
      <c r="T1832" t="s">
        <v>43</v>
      </c>
      <c r="U1832" t="s">
        <v>37</v>
      </c>
      <c r="V1832" t="s">
        <v>23</v>
      </c>
      <c r="W1832" t="s">
        <v>30</v>
      </c>
    </row>
    <row r="1833" spans="1:23" x14ac:dyDescent="0.3">
      <c r="A1833">
        <v>33</v>
      </c>
      <c r="B1833">
        <v>8</v>
      </c>
      <c r="C1833">
        <v>4</v>
      </c>
      <c r="D1833">
        <v>1</v>
      </c>
      <c r="E1833">
        <v>1832</v>
      </c>
      <c r="F1833">
        <v>3</v>
      </c>
      <c r="G1833">
        <v>24510</v>
      </c>
      <c r="H1833">
        <v>13</v>
      </c>
      <c r="I1833">
        <v>8</v>
      </c>
      <c r="J1833">
        <v>1</v>
      </c>
      <c r="K1833">
        <v>9</v>
      </c>
      <c r="L1833">
        <v>3</v>
      </c>
      <c r="M1833">
        <v>9</v>
      </c>
      <c r="N1833">
        <v>0</v>
      </c>
      <c r="O1833">
        <v>8</v>
      </c>
      <c r="P1833" t="s">
        <v>24</v>
      </c>
      <c r="Q1833" t="s">
        <v>33</v>
      </c>
      <c r="R1833" t="s">
        <v>26</v>
      </c>
      <c r="S1833" t="s">
        <v>44</v>
      </c>
      <c r="T1833" t="s">
        <v>43</v>
      </c>
      <c r="U1833" t="s">
        <v>37</v>
      </c>
      <c r="V1833" t="s">
        <v>23</v>
      </c>
      <c r="W1833" t="s">
        <v>30</v>
      </c>
    </row>
    <row r="1834" spans="1:23" x14ac:dyDescent="0.3">
      <c r="A1834">
        <v>35</v>
      </c>
      <c r="B1834">
        <v>6</v>
      </c>
      <c r="C1834">
        <v>4</v>
      </c>
      <c r="D1834">
        <v>1</v>
      </c>
      <c r="E1834">
        <v>1833</v>
      </c>
      <c r="F1834">
        <v>2</v>
      </c>
      <c r="G1834">
        <v>94190</v>
      </c>
      <c r="H1834">
        <v>24</v>
      </c>
      <c r="I1834">
        <v>8</v>
      </c>
      <c r="J1834">
        <v>1</v>
      </c>
      <c r="K1834">
        <v>6</v>
      </c>
      <c r="L1834">
        <v>5</v>
      </c>
      <c r="M1834">
        <v>6</v>
      </c>
      <c r="N1834">
        <v>1</v>
      </c>
      <c r="O1834">
        <v>1</v>
      </c>
      <c r="P1834" t="s">
        <v>24</v>
      </c>
      <c r="Q1834" t="s">
        <v>25</v>
      </c>
      <c r="R1834" t="s">
        <v>41</v>
      </c>
      <c r="S1834" t="s">
        <v>35</v>
      </c>
      <c r="T1834" t="s">
        <v>47</v>
      </c>
      <c r="U1834" t="s">
        <v>27</v>
      </c>
      <c r="V1834" t="s">
        <v>23</v>
      </c>
      <c r="W1834" t="s">
        <v>30</v>
      </c>
    </row>
    <row r="1835" spans="1:23" x14ac:dyDescent="0.3">
      <c r="A1835">
        <v>36</v>
      </c>
      <c r="B1835">
        <v>10</v>
      </c>
      <c r="C1835">
        <v>4</v>
      </c>
      <c r="D1835">
        <v>1</v>
      </c>
      <c r="E1835">
        <v>1834</v>
      </c>
      <c r="F1835">
        <v>3</v>
      </c>
      <c r="G1835">
        <v>86860</v>
      </c>
      <c r="H1835">
        <v>13</v>
      </c>
      <c r="I1835">
        <v>8</v>
      </c>
      <c r="J1835">
        <v>0</v>
      </c>
      <c r="K1835">
        <v>18</v>
      </c>
      <c r="L1835">
        <v>2</v>
      </c>
      <c r="M1835">
        <v>18</v>
      </c>
      <c r="N1835">
        <v>4</v>
      </c>
      <c r="O1835">
        <v>11</v>
      </c>
      <c r="P1835" t="s">
        <v>24</v>
      </c>
      <c r="Q1835" t="s">
        <v>25</v>
      </c>
      <c r="R1835" t="s">
        <v>48</v>
      </c>
      <c r="S1835" t="s">
        <v>29</v>
      </c>
      <c r="T1835" t="s">
        <v>47</v>
      </c>
      <c r="U1835" t="s">
        <v>37</v>
      </c>
      <c r="V1835" t="s">
        <v>23</v>
      </c>
      <c r="W1835" t="s">
        <v>30</v>
      </c>
    </row>
    <row r="1836" spans="1:23" x14ac:dyDescent="0.3">
      <c r="A1836">
        <v>32</v>
      </c>
      <c r="B1836">
        <v>3</v>
      </c>
      <c r="C1836">
        <v>4</v>
      </c>
      <c r="D1836">
        <v>1</v>
      </c>
      <c r="E1836">
        <v>1835</v>
      </c>
      <c r="F1836">
        <v>4</v>
      </c>
      <c r="G1836">
        <v>30380</v>
      </c>
      <c r="H1836">
        <v>20</v>
      </c>
      <c r="I1836">
        <v>8</v>
      </c>
      <c r="J1836">
        <v>0</v>
      </c>
      <c r="K1836">
        <v>8</v>
      </c>
      <c r="L1836">
        <v>3</v>
      </c>
      <c r="M1836">
        <v>5</v>
      </c>
      <c r="N1836">
        <v>0</v>
      </c>
      <c r="O1836">
        <v>3</v>
      </c>
      <c r="P1836" t="s">
        <v>24</v>
      </c>
      <c r="Q1836" t="s">
        <v>33</v>
      </c>
      <c r="R1836" t="s">
        <v>41</v>
      </c>
      <c r="S1836" t="s">
        <v>44</v>
      </c>
      <c r="T1836" t="s">
        <v>38</v>
      </c>
      <c r="U1836" t="s">
        <v>27</v>
      </c>
      <c r="V1836" t="s">
        <v>23</v>
      </c>
      <c r="W1836" t="s">
        <v>30</v>
      </c>
    </row>
    <row r="1837" spans="1:23" x14ac:dyDescent="0.3">
      <c r="A1837">
        <v>30</v>
      </c>
      <c r="B1837">
        <v>4</v>
      </c>
      <c r="C1837">
        <v>5</v>
      </c>
      <c r="D1837">
        <v>1</v>
      </c>
      <c r="E1837">
        <v>1836</v>
      </c>
      <c r="F1837">
        <v>5</v>
      </c>
      <c r="G1837">
        <v>30580</v>
      </c>
      <c r="H1837">
        <v>14</v>
      </c>
      <c r="I1837">
        <v>8</v>
      </c>
      <c r="J1837">
        <v>1</v>
      </c>
      <c r="K1837">
        <v>10</v>
      </c>
      <c r="L1837">
        <v>2</v>
      </c>
      <c r="M1837">
        <v>5</v>
      </c>
      <c r="N1837">
        <v>0</v>
      </c>
      <c r="O1837">
        <v>3</v>
      </c>
      <c r="P1837" t="s">
        <v>32</v>
      </c>
      <c r="Q1837" t="s">
        <v>33</v>
      </c>
      <c r="R1837" t="s">
        <v>41</v>
      </c>
      <c r="S1837" t="s">
        <v>44</v>
      </c>
      <c r="T1837" t="s">
        <v>46</v>
      </c>
      <c r="U1837" t="s">
        <v>37</v>
      </c>
      <c r="V1837" t="s">
        <v>23</v>
      </c>
      <c r="W1837" t="s">
        <v>30</v>
      </c>
    </row>
    <row r="1838" spans="1:23" x14ac:dyDescent="0.3">
      <c r="A1838">
        <v>53</v>
      </c>
      <c r="B1838">
        <v>6</v>
      </c>
      <c r="C1838">
        <v>3</v>
      </c>
      <c r="D1838">
        <v>1</v>
      </c>
      <c r="E1838">
        <v>1837</v>
      </c>
      <c r="F1838">
        <v>4</v>
      </c>
      <c r="G1838">
        <v>23250</v>
      </c>
      <c r="H1838">
        <v>18</v>
      </c>
      <c r="I1838">
        <v>8</v>
      </c>
      <c r="J1838">
        <v>1</v>
      </c>
      <c r="K1838">
        <v>35</v>
      </c>
      <c r="L1838">
        <v>1</v>
      </c>
      <c r="M1838">
        <v>5</v>
      </c>
      <c r="N1838">
        <v>0</v>
      </c>
      <c r="O1838">
        <v>4</v>
      </c>
      <c r="P1838" t="s">
        <v>24</v>
      </c>
      <c r="Q1838" t="s">
        <v>25</v>
      </c>
      <c r="R1838" t="s">
        <v>48</v>
      </c>
      <c r="S1838" t="s">
        <v>29</v>
      </c>
      <c r="T1838" t="s">
        <v>38</v>
      </c>
      <c r="U1838" t="s">
        <v>37</v>
      </c>
      <c r="V1838" t="s">
        <v>23</v>
      </c>
      <c r="W1838" t="s">
        <v>30</v>
      </c>
    </row>
    <row r="1839" spans="1:23" x14ac:dyDescent="0.3">
      <c r="A1839">
        <v>45</v>
      </c>
      <c r="B1839">
        <v>1</v>
      </c>
      <c r="C1839">
        <v>5</v>
      </c>
      <c r="D1839">
        <v>1</v>
      </c>
      <c r="E1839">
        <v>1838</v>
      </c>
      <c r="F1839">
        <v>2</v>
      </c>
      <c r="G1839">
        <v>20880</v>
      </c>
      <c r="H1839">
        <v>15</v>
      </c>
      <c r="I1839">
        <v>8</v>
      </c>
      <c r="J1839">
        <v>3</v>
      </c>
      <c r="K1839">
        <v>18</v>
      </c>
      <c r="L1839">
        <v>2</v>
      </c>
      <c r="M1839">
        <v>5</v>
      </c>
      <c r="N1839">
        <v>0</v>
      </c>
      <c r="O1839">
        <v>2</v>
      </c>
      <c r="P1839" t="s">
        <v>24</v>
      </c>
      <c r="Q1839" t="s">
        <v>33</v>
      </c>
      <c r="R1839" t="s">
        <v>49</v>
      </c>
      <c r="S1839" t="s">
        <v>44</v>
      </c>
      <c r="T1839" t="s">
        <v>28</v>
      </c>
      <c r="U1839" t="s">
        <v>37</v>
      </c>
      <c r="V1839" t="s">
        <v>23</v>
      </c>
      <c r="W1839" t="s">
        <v>30</v>
      </c>
    </row>
    <row r="1840" spans="1:23" x14ac:dyDescent="0.3">
      <c r="A1840">
        <v>32</v>
      </c>
      <c r="B1840">
        <v>10</v>
      </c>
      <c r="C1840">
        <v>3</v>
      </c>
      <c r="D1840">
        <v>1</v>
      </c>
      <c r="E1840">
        <v>1839</v>
      </c>
      <c r="F1840">
        <v>1</v>
      </c>
      <c r="G1840">
        <v>30720</v>
      </c>
      <c r="H1840">
        <v>12</v>
      </c>
      <c r="I1840">
        <v>8</v>
      </c>
      <c r="J1840">
        <v>0</v>
      </c>
      <c r="K1840">
        <v>9</v>
      </c>
      <c r="L1840">
        <v>4</v>
      </c>
      <c r="M1840">
        <v>5</v>
      </c>
      <c r="N1840">
        <v>1</v>
      </c>
      <c r="O1840">
        <v>3</v>
      </c>
      <c r="P1840" t="s">
        <v>24</v>
      </c>
      <c r="Q1840" t="s">
        <v>25</v>
      </c>
      <c r="R1840" t="s">
        <v>48</v>
      </c>
      <c r="S1840" t="s">
        <v>29</v>
      </c>
      <c r="T1840" t="s">
        <v>40</v>
      </c>
      <c r="U1840" t="s">
        <v>27</v>
      </c>
      <c r="V1840" t="s">
        <v>23</v>
      </c>
      <c r="W1840" t="s">
        <v>30</v>
      </c>
    </row>
    <row r="1841" spans="1:23" x14ac:dyDescent="0.3">
      <c r="A1841">
        <v>52</v>
      </c>
      <c r="B1841">
        <v>1</v>
      </c>
      <c r="C1841">
        <v>1</v>
      </c>
      <c r="D1841">
        <v>1</v>
      </c>
      <c r="E1841">
        <v>1840</v>
      </c>
      <c r="F1841">
        <v>2</v>
      </c>
      <c r="G1841">
        <v>50060</v>
      </c>
      <c r="H1841">
        <v>16</v>
      </c>
      <c r="I1841">
        <v>8</v>
      </c>
      <c r="J1841">
        <v>1</v>
      </c>
      <c r="K1841">
        <v>31</v>
      </c>
      <c r="L1841">
        <v>2</v>
      </c>
      <c r="M1841">
        <v>9</v>
      </c>
      <c r="N1841">
        <v>0</v>
      </c>
      <c r="O1841">
        <v>0</v>
      </c>
      <c r="P1841" t="s">
        <v>32</v>
      </c>
      <c r="Q1841" t="s">
        <v>33</v>
      </c>
      <c r="R1841" t="s">
        <v>26</v>
      </c>
      <c r="S1841" t="s">
        <v>29</v>
      </c>
      <c r="T1841" t="s">
        <v>43</v>
      </c>
      <c r="U1841" t="s">
        <v>37</v>
      </c>
      <c r="V1841" t="s">
        <v>23</v>
      </c>
      <c r="W1841" t="s">
        <v>30</v>
      </c>
    </row>
    <row r="1842" spans="1:23" x14ac:dyDescent="0.3">
      <c r="A1842">
        <v>37</v>
      </c>
      <c r="B1842">
        <v>24</v>
      </c>
      <c r="C1842">
        <v>2</v>
      </c>
      <c r="D1842">
        <v>1</v>
      </c>
      <c r="E1842">
        <v>1841</v>
      </c>
      <c r="F1842">
        <v>4</v>
      </c>
      <c r="G1842">
        <v>42570</v>
      </c>
      <c r="H1842">
        <v>15</v>
      </c>
      <c r="I1842">
        <v>8</v>
      </c>
      <c r="J1842">
        <v>0</v>
      </c>
      <c r="K1842">
        <v>9</v>
      </c>
      <c r="L1842">
        <v>2</v>
      </c>
      <c r="M1842">
        <v>1</v>
      </c>
      <c r="N1842">
        <v>0</v>
      </c>
      <c r="O1842">
        <v>0</v>
      </c>
      <c r="P1842" t="s">
        <v>24</v>
      </c>
      <c r="Q1842" t="s">
        <v>25</v>
      </c>
      <c r="R1842" t="s">
        <v>26</v>
      </c>
      <c r="S1842" t="s">
        <v>44</v>
      </c>
      <c r="T1842" t="s">
        <v>43</v>
      </c>
      <c r="U1842" t="s">
        <v>27</v>
      </c>
      <c r="V1842" t="s">
        <v>23</v>
      </c>
      <c r="W1842" t="s">
        <v>30</v>
      </c>
    </row>
    <row r="1843" spans="1:23" x14ac:dyDescent="0.3">
      <c r="A1843">
        <v>28</v>
      </c>
      <c r="B1843">
        <v>21</v>
      </c>
      <c r="C1843">
        <v>4</v>
      </c>
      <c r="D1843">
        <v>1</v>
      </c>
      <c r="E1843">
        <v>1842</v>
      </c>
      <c r="F1843">
        <v>1</v>
      </c>
      <c r="G1843">
        <v>25000</v>
      </c>
      <c r="H1843">
        <v>16</v>
      </c>
      <c r="I1843">
        <v>8</v>
      </c>
      <c r="J1843">
        <v>2</v>
      </c>
      <c r="K1843">
        <v>6</v>
      </c>
      <c r="L1843">
        <v>3</v>
      </c>
      <c r="M1843">
        <v>5</v>
      </c>
      <c r="N1843">
        <v>0</v>
      </c>
      <c r="O1843">
        <v>4</v>
      </c>
      <c r="P1843" t="s">
        <v>24</v>
      </c>
      <c r="Q1843" t="s">
        <v>33</v>
      </c>
      <c r="R1843" t="s">
        <v>26</v>
      </c>
      <c r="S1843" t="s">
        <v>44</v>
      </c>
      <c r="T1843" t="s">
        <v>28</v>
      </c>
      <c r="U1843" t="s">
        <v>27</v>
      </c>
      <c r="V1843" t="s">
        <v>23</v>
      </c>
      <c r="W1843" t="s">
        <v>30</v>
      </c>
    </row>
    <row r="1844" spans="1:23" x14ac:dyDescent="0.3">
      <c r="A1844">
        <v>22</v>
      </c>
      <c r="B1844">
        <v>2</v>
      </c>
      <c r="C1844">
        <v>2</v>
      </c>
      <c r="D1844">
        <v>1</v>
      </c>
      <c r="E1844">
        <v>1843</v>
      </c>
      <c r="F1844">
        <v>1</v>
      </c>
      <c r="G1844">
        <v>11020</v>
      </c>
      <c r="H1844">
        <v>19</v>
      </c>
      <c r="I1844">
        <v>8</v>
      </c>
      <c r="J1844">
        <v>0</v>
      </c>
      <c r="K1844">
        <v>4</v>
      </c>
      <c r="L1844">
        <v>3</v>
      </c>
      <c r="M1844">
        <v>2</v>
      </c>
      <c r="N1844">
        <v>2</v>
      </c>
      <c r="O1844">
        <v>2</v>
      </c>
      <c r="P1844" t="s">
        <v>24</v>
      </c>
      <c r="Q1844" t="s">
        <v>33</v>
      </c>
      <c r="R1844" t="s">
        <v>26</v>
      </c>
      <c r="S1844" t="s">
        <v>29</v>
      </c>
      <c r="T1844" t="s">
        <v>46</v>
      </c>
      <c r="U1844" t="s">
        <v>37</v>
      </c>
      <c r="V1844" t="s">
        <v>23</v>
      </c>
      <c r="W1844" t="s">
        <v>30</v>
      </c>
    </row>
    <row r="1845" spans="1:23" x14ac:dyDescent="0.3">
      <c r="A1845">
        <v>44</v>
      </c>
      <c r="B1845">
        <v>22</v>
      </c>
      <c r="C1845">
        <v>3</v>
      </c>
      <c r="D1845">
        <v>1</v>
      </c>
      <c r="E1845">
        <v>1844</v>
      </c>
      <c r="F1845">
        <v>1</v>
      </c>
      <c r="G1845">
        <v>104530</v>
      </c>
      <c r="H1845">
        <v>11</v>
      </c>
      <c r="I1845">
        <v>8</v>
      </c>
      <c r="J1845">
        <v>1</v>
      </c>
      <c r="K1845">
        <v>10</v>
      </c>
      <c r="L1845">
        <v>2</v>
      </c>
      <c r="M1845">
        <v>3</v>
      </c>
      <c r="N1845">
        <v>0</v>
      </c>
      <c r="O1845">
        <v>2</v>
      </c>
      <c r="P1845" t="s">
        <v>24</v>
      </c>
      <c r="Q1845" t="s">
        <v>33</v>
      </c>
      <c r="R1845" t="s">
        <v>41</v>
      </c>
      <c r="S1845" t="s">
        <v>29</v>
      </c>
      <c r="T1845" t="s">
        <v>43</v>
      </c>
      <c r="U1845" t="s">
        <v>27</v>
      </c>
      <c r="V1845" t="s">
        <v>23</v>
      </c>
      <c r="W1845" t="s">
        <v>30</v>
      </c>
    </row>
    <row r="1846" spans="1:23" x14ac:dyDescent="0.3">
      <c r="A1846">
        <v>42</v>
      </c>
      <c r="B1846">
        <v>13</v>
      </c>
      <c r="C1846">
        <v>4</v>
      </c>
      <c r="D1846">
        <v>1</v>
      </c>
      <c r="E1846">
        <v>1845</v>
      </c>
      <c r="F1846">
        <v>2</v>
      </c>
      <c r="G1846">
        <v>22880</v>
      </c>
      <c r="H1846">
        <v>16</v>
      </c>
      <c r="I1846">
        <v>8</v>
      </c>
      <c r="J1846">
        <v>1</v>
      </c>
      <c r="K1846">
        <v>8</v>
      </c>
      <c r="L1846">
        <v>4</v>
      </c>
      <c r="M1846">
        <v>2</v>
      </c>
      <c r="N1846">
        <v>2</v>
      </c>
      <c r="O1846">
        <v>2</v>
      </c>
      <c r="P1846" t="s">
        <v>32</v>
      </c>
      <c r="Q1846" t="s">
        <v>25</v>
      </c>
      <c r="R1846" t="s">
        <v>26</v>
      </c>
      <c r="S1846" t="s">
        <v>35</v>
      </c>
      <c r="T1846" t="s">
        <v>43</v>
      </c>
      <c r="U1846" t="s">
        <v>27</v>
      </c>
      <c r="V1846" t="s">
        <v>23</v>
      </c>
      <c r="W1846" t="s">
        <v>30</v>
      </c>
    </row>
    <row r="1847" spans="1:23" x14ac:dyDescent="0.3">
      <c r="A1847">
        <v>36</v>
      </c>
      <c r="B1847">
        <v>14</v>
      </c>
      <c r="C1847">
        <v>3</v>
      </c>
      <c r="D1847">
        <v>1</v>
      </c>
      <c r="E1847">
        <v>1846</v>
      </c>
      <c r="F1847">
        <v>2</v>
      </c>
      <c r="G1847">
        <v>39290</v>
      </c>
      <c r="H1847">
        <v>24</v>
      </c>
      <c r="I1847">
        <v>8</v>
      </c>
      <c r="J1847">
        <v>0</v>
      </c>
      <c r="K1847">
        <v>6</v>
      </c>
      <c r="L1847">
        <v>6</v>
      </c>
      <c r="M1847">
        <v>5</v>
      </c>
      <c r="N1847">
        <v>0</v>
      </c>
      <c r="O1847">
        <v>3</v>
      </c>
      <c r="P1847" t="s">
        <v>24</v>
      </c>
      <c r="Q1847" t="s">
        <v>33</v>
      </c>
      <c r="R1847" t="s">
        <v>36</v>
      </c>
      <c r="S1847" t="s">
        <v>29</v>
      </c>
      <c r="T1847" t="s">
        <v>34</v>
      </c>
      <c r="U1847" t="s">
        <v>37</v>
      </c>
      <c r="V1847" t="s">
        <v>23</v>
      </c>
      <c r="W1847" t="s">
        <v>30</v>
      </c>
    </row>
    <row r="1848" spans="1:23" x14ac:dyDescent="0.3">
      <c r="A1848">
        <v>25</v>
      </c>
      <c r="B1848">
        <v>11</v>
      </c>
      <c r="C1848">
        <v>3</v>
      </c>
      <c r="D1848">
        <v>1</v>
      </c>
      <c r="E1848">
        <v>1847</v>
      </c>
      <c r="F1848">
        <v>1</v>
      </c>
      <c r="G1848">
        <v>23110</v>
      </c>
      <c r="H1848">
        <v>11</v>
      </c>
      <c r="I1848">
        <v>8</v>
      </c>
      <c r="J1848">
        <v>1</v>
      </c>
      <c r="K1848">
        <v>5</v>
      </c>
      <c r="L1848">
        <v>2</v>
      </c>
      <c r="M1848">
        <v>5</v>
      </c>
      <c r="N1848">
        <v>0</v>
      </c>
      <c r="O1848">
        <v>3</v>
      </c>
      <c r="P1848" t="s">
        <v>24</v>
      </c>
      <c r="Q1848" t="s">
        <v>25</v>
      </c>
      <c r="R1848" t="s">
        <v>26</v>
      </c>
      <c r="S1848" t="s">
        <v>29</v>
      </c>
      <c r="T1848" t="s">
        <v>43</v>
      </c>
      <c r="U1848" t="s">
        <v>27</v>
      </c>
      <c r="V1848" t="s">
        <v>23</v>
      </c>
      <c r="W1848" t="s">
        <v>30</v>
      </c>
    </row>
    <row r="1849" spans="1:23" x14ac:dyDescent="0.3">
      <c r="A1849">
        <v>35</v>
      </c>
      <c r="B1849">
        <v>9</v>
      </c>
      <c r="C1849">
        <v>2</v>
      </c>
      <c r="D1849">
        <v>1</v>
      </c>
      <c r="E1849">
        <v>1848</v>
      </c>
      <c r="F1849">
        <v>1</v>
      </c>
      <c r="G1849">
        <v>31400</v>
      </c>
      <c r="H1849">
        <v>13</v>
      </c>
      <c r="I1849">
        <v>8</v>
      </c>
      <c r="J1849">
        <v>1</v>
      </c>
      <c r="K1849">
        <v>17</v>
      </c>
      <c r="L1849">
        <v>2</v>
      </c>
      <c r="M1849">
        <v>17</v>
      </c>
      <c r="N1849">
        <v>5</v>
      </c>
      <c r="O1849">
        <v>15</v>
      </c>
      <c r="P1849" t="s">
        <v>24</v>
      </c>
      <c r="Q1849" t="s">
        <v>33</v>
      </c>
      <c r="R1849" t="s">
        <v>26</v>
      </c>
      <c r="S1849" t="s">
        <v>29</v>
      </c>
      <c r="T1849" t="s">
        <v>28</v>
      </c>
      <c r="U1849" t="s">
        <v>27</v>
      </c>
      <c r="V1849" t="s">
        <v>23</v>
      </c>
      <c r="W1849" t="s">
        <v>30</v>
      </c>
    </row>
    <row r="1850" spans="1:23" x14ac:dyDescent="0.3">
      <c r="A1850">
        <v>35</v>
      </c>
      <c r="B1850">
        <v>8</v>
      </c>
      <c r="C1850">
        <v>2</v>
      </c>
      <c r="D1850">
        <v>1</v>
      </c>
      <c r="E1850">
        <v>1849</v>
      </c>
      <c r="F1850">
        <v>1</v>
      </c>
      <c r="G1850">
        <v>36900</v>
      </c>
      <c r="H1850">
        <v>13</v>
      </c>
      <c r="I1850">
        <v>8</v>
      </c>
      <c r="J1850">
        <v>1</v>
      </c>
      <c r="K1850">
        <v>10</v>
      </c>
      <c r="L1850">
        <v>2</v>
      </c>
      <c r="M1850">
        <v>10</v>
      </c>
      <c r="N1850">
        <v>7</v>
      </c>
      <c r="O1850">
        <v>8</v>
      </c>
      <c r="P1850" t="s">
        <v>32</v>
      </c>
      <c r="Q1850" t="s">
        <v>25</v>
      </c>
      <c r="R1850" t="s">
        <v>48</v>
      </c>
      <c r="S1850" t="s">
        <v>44</v>
      </c>
      <c r="T1850" t="s">
        <v>43</v>
      </c>
      <c r="U1850" t="s">
        <v>27</v>
      </c>
      <c r="V1850" t="s">
        <v>31</v>
      </c>
      <c r="W1850" t="s">
        <v>30</v>
      </c>
    </row>
    <row r="1851" spans="1:23" x14ac:dyDescent="0.3">
      <c r="A1851">
        <v>32</v>
      </c>
      <c r="B1851">
        <v>21</v>
      </c>
      <c r="C1851">
        <v>3</v>
      </c>
      <c r="D1851">
        <v>1</v>
      </c>
      <c r="E1851">
        <v>1850</v>
      </c>
      <c r="F1851">
        <v>1</v>
      </c>
      <c r="G1851">
        <v>44500</v>
      </c>
      <c r="H1851">
        <v>13</v>
      </c>
      <c r="I1851">
        <v>8</v>
      </c>
      <c r="J1851">
        <v>0</v>
      </c>
      <c r="K1851">
        <v>4</v>
      </c>
      <c r="L1851">
        <v>3</v>
      </c>
      <c r="M1851">
        <v>3</v>
      </c>
      <c r="N1851">
        <v>0</v>
      </c>
      <c r="O1851">
        <v>2</v>
      </c>
      <c r="P1851" t="s">
        <v>39</v>
      </c>
      <c r="Q1851" t="s">
        <v>33</v>
      </c>
      <c r="R1851" t="s">
        <v>26</v>
      </c>
      <c r="S1851" t="s">
        <v>44</v>
      </c>
      <c r="T1851" t="s">
        <v>38</v>
      </c>
      <c r="U1851" t="s">
        <v>37</v>
      </c>
      <c r="V1851" t="s">
        <v>23</v>
      </c>
      <c r="W1851" t="s">
        <v>30</v>
      </c>
    </row>
    <row r="1852" spans="1:23" x14ac:dyDescent="0.3">
      <c r="A1852">
        <v>25</v>
      </c>
      <c r="B1852">
        <v>5</v>
      </c>
      <c r="C1852">
        <v>3</v>
      </c>
      <c r="D1852">
        <v>1</v>
      </c>
      <c r="E1852">
        <v>1851</v>
      </c>
      <c r="F1852">
        <v>4</v>
      </c>
      <c r="G1852">
        <v>27560</v>
      </c>
      <c r="H1852">
        <v>12</v>
      </c>
      <c r="I1852">
        <v>8</v>
      </c>
      <c r="J1852">
        <v>2</v>
      </c>
      <c r="K1852">
        <v>5</v>
      </c>
      <c r="L1852">
        <v>2</v>
      </c>
      <c r="M1852">
        <v>5</v>
      </c>
      <c r="N1852">
        <v>0</v>
      </c>
      <c r="O1852">
        <v>3</v>
      </c>
      <c r="P1852" t="s">
        <v>24</v>
      </c>
      <c r="Q1852" t="s">
        <v>25</v>
      </c>
      <c r="R1852" t="s">
        <v>48</v>
      </c>
      <c r="S1852" t="s">
        <v>29</v>
      </c>
      <c r="T1852" t="s">
        <v>34</v>
      </c>
      <c r="U1852" t="s">
        <v>27</v>
      </c>
      <c r="V1852" t="s">
        <v>23</v>
      </c>
      <c r="W1852" t="s">
        <v>30</v>
      </c>
    </row>
    <row r="1853" spans="1:23" x14ac:dyDescent="0.3">
      <c r="A1853">
        <v>49</v>
      </c>
      <c r="B1853">
        <v>9</v>
      </c>
      <c r="C1853">
        <v>3</v>
      </c>
      <c r="D1853">
        <v>1</v>
      </c>
      <c r="E1853">
        <v>1852</v>
      </c>
      <c r="F1853">
        <v>2</v>
      </c>
      <c r="G1853">
        <v>190330</v>
      </c>
      <c r="H1853">
        <v>18</v>
      </c>
      <c r="I1853">
        <v>8</v>
      </c>
      <c r="J1853">
        <v>1</v>
      </c>
      <c r="K1853">
        <v>7</v>
      </c>
      <c r="L1853">
        <v>5</v>
      </c>
      <c r="M1853">
        <v>4</v>
      </c>
      <c r="N1853">
        <v>0</v>
      </c>
      <c r="O1853">
        <v>2</v>
      </c>
      <c r="P1853" t="s">
        <v>24</v>
      </c>
      <c r="Q1853" t="s">
        <v>25</v>
      </c>
      <c r="R1853" t="s">
        <v>49</v>
      </c>
      <c r="S1853" t="s">
        <v>29</v>
      </c>
      <c r="T1853" t="s">
        <v>46</v>
      </c>
      <c r="U1853" t="s">
        <v>27</v>
      </c>
      <c r="V1853" t="s">
        <v>23</v>
      </c>
      <c r="W1853" t="s">
        <v>30</v>
      </c>
    </row>
    <row r="1854" spans="1:23" x14ac:dyDescent="0.3">
      <c r="A1854">
        <v>24</v>
      </c>
      <c r="B1854">
        <v>2</v>
      </c>
      <c r="C1854">
        <v>5</v>
      </c>
      <c r="D1854">
        <v>1</v>
      </c>
      <c r="E1854">
        <v>1853</v>
      </c>
      <c r="F1854">
        <v>2</v>
      </c>
      <c r="G1854">
        <v>187220</v>
      </c>
      <c r="H1854">
        <v>22</v>
      </c>
      <c r="I1854">
        <v>8</v>
      </c>
      <c r="J1854">
        <v>1</v>
      </c>
      <c r="K1854">
        <v>6</v>
      </c>
      <c r="L1854">
        <v>3</v>
      </c>
      <c r="M1854">
        <v>5</v>
      </c>
      <c r="N1854">
        <v>3</v>
      </c>
      <c r="O1854">
        <v>4</v>
      </c>
      <c r="P1854" t="s">
        <v>39</v>
      </c>
      <c r="Q1854" t="s">
        <v>33</v>
      </c>
      <c r="R1854" t="s">
        <v>49</v>
      </c>
      <c r="S1854" t="s">
        <v>29</v>
      </c>
      <c r="T1854" t="s">
        <v>28</v>
      </c>
      <c r="U1854" t="s">
        <v>37</v>
      </c>
      <c r="V1854" t="s">
        <v>23</v>
      </c>
      <c r="W1854" t="s">
        <v>30</v>
      </c>
    </row>
    <row r="1855" spans="1:23" x14ac:dyDescent="0.3">
      <c r="A1855">
        <v>32</v>
      </c>
      <c r="B1855">
        <v>12</v>
      </c>
      <c r="C1855">
        <v>5</v>
      </c>
      <c r="D1855">
        <v>1</v>
      </c>
      <c r="E1855">
        <v>1854</v>
      </c>
      <c r="F1855">
        <v>1</v>
      </c>
      <c r="G1855">
        <v>95470</v>
      </c>
      <c r="H1855">
        <v>13</v>
      </c>
      <c r="I1855">
        <v>8</v>
      </c>
      <c r="J1855">
        <v>1</v>
      </c>
      <c r="K1855">
        <v>10</v>
      </c>
      <c r="L1855">
        <v>3</v>
      </c>
      <c r="M1855">
        <v>10</v>
      </c>
      <c r="N1855">
        <v>5</v>
      </c>
      <c r="O1855">
        <v>3</v>
      </c>
      <c r="P1855" t="s">
        <v>32</v>
      </c>
      <c r="Q1855" t="s">
        <v>33</v>
      </c>
      <c r="R1855" t="s">
        <v>41</v>
      </c>
      <c r="S1855" t="s">
        <v>29</v>
      </c>
      <c r="T1855" t="s">
        <v>34</v>
      </c>
      <c r="U1855" t="s">
        <v>37</v>
      </c>
      <c r="V1855" t="s">
        <v>23</v>
      </c>
      <c r="W1855" t="s">
        <v>30</v>
      </c>
    </row>
    <row r="1856" spans="1:23" x14ac:dyDescent="0.3">
      <c r="A1856">
        <v>38</v>
      </c>
      <c r="B1856">
        <v>22</v>
      </c>
      <c r="C1856">
        <v>2</v>
      </c>
      <c r="D1856">
        <v>1</v>
      </c>
      <c r="E1856">
        <v>1855</v>
      </c>
      <c r="F1856">
        <v>1</v>
      </c>
      <c r="G1856">
        <v>137340</v>
      </c>
      <c r="H1856">
        <v>13</v>
      </c>
      <c r="I1856">
        <v>8</v>
      </c>
      <c r="J1856">
        <v>0</v>
      </c>
      <c r="K1856">
        <v>3</v>
      </c>
      <c r="L1856">
        <v>3</v>
      </c>
      <c r="M1856">
        <v>2</v>
      </c>
      <c r="N1856">
        <v>1</v>
      </c>
      <c r="O1856">
        <v>2</v>
      </c>
      <c r="P1856" t="s">
        <v>24</v>
      </c>
      <c r="Q1856" t="s">
        <v>25</v>
      </c>
      <c r="R1856" t="s">
        <v>41</v>
      </c>
      <c r="S1856" t="s">
        <v>29</v>
      </c>
      <c r="T1856" t="s">
        <v>38</v>
      </c>
      <c r="U1856" t="s">
        <v>37</v>
      </c>
      <c r="V1856" t="s">
        <v>23</v>
      </c>
      <c r="W1856" t="s">
        <v>30</v>
      </c>
    </row>
    <row r="1857" spans="1:23" x14ac:dyDescent="0.3">
      <c r="A1857">
        <v>42</v>
      </c>
      <c r="B1857">
        <v>18</v>
      </c>
      <c r="C1857">
        <v>1</v>
      </c>
      <c r="D1857">
        <v>1</v>
      </c>
      <c r="E1857">
        <v>1856</v>
      </c>
      <c r="F1857">
        <v>2</v>
      </c>
      <c r="G1857">
        <v>199990</v>
      </c>
      <c r="H1857">
        <v>23</v>
      </c>
      <c r="I1857">
        <v>8</v>
      </c>
      <c r="J1857">
        <v>1</v>
      </c>
      <c r="K1857">
        <v>17</v>
      </c>
      <c r="L1857">
        <v>6</v>
      </c>
      <c r="M1857">
        <v>5</v>
      </c>
      <c r="N1857">
        <v>1</v>
      </c>
      <c r="O1857">
        <v>3</v>
      </c>
      <c r="P1857" t="s">
        <v>24</v>
      </c>
      <c r="Q1857" t="s">
        <v>33</v>
      </c>
      <c r="R1857" t="s">
        <v>49</v>
      </c>
      <c r="S1857" t="s">
        <v>29</v>
      </c>
      <c r="T1857" t="s">
        <v>34</v>
      </c>
      <c r="U1857" t="s">
        <v>27</v>
      </c>
      <c r="V1857" t="s">
        <v>23</v>
      </c>
      <c r="W1857" t="s">
        <v>30</v>
      </c>
    </row>
    <row r="1858" spans="1:23" x14ac:dyDescent="0.3">
      <c r="A1858">
        <v>31</v>
      </c>
      <c r="B1858">
        <v>16</v>
      </c>
      <c r="C1858">
        <v>3</v>
      </c>
      <c r="D1858">
        <v>1</v>
      </c>
      <c r="E1858">
        <v>1857</v>
      </c>
      <c r="F1858">
        <v>3</v>
      </c>
      <c r="G1858">
        <v>22790</v>
      </c>
      <c r="H1858">
        <v>12</v>
      </c>
      <c r="I1858">
        <v>8</v>
      </c>
      <c r="J1858">
        <v>1</v>
      </c>
      <c r="K1858">
        <v>8</v>
      </c>
      <c r="L1858">
        <v>3</v>
      </c>
      <c r="M1858">
        <v>6</v>
      </c>
      <c r="N1858">
        <v>0</v>
      </c>
      <c r="O1858">
        <v>2</v>
      </c>
      <c r="P1858" t="s">
        <v>24</v>
      </c>
      <c r="Q1858" t="s">
        <v>33</v>
      </c>
      <c r="R1858" t="s">
        <v>26</v>
      </c>
      <c r="S1858" t="s">
        <v>29</v>
      </c>
      <c r="T1858" t="s">
        <v>38</v>
      </c>
      <c r="U1858" t="s">
        <v>27</v>
      </c>
      <c r="V1858" t="s">
        <v>23</v>
      </c>
      <c r="W1858" t="s">
        <v>30</v>
      </c>
    </row>
    <row r="1859" spans="1:23" x14ac:dyDescent="0.3">
      <c r="A1859">
        <v>29</v>
      </c>
      <c r="B1859">
        <v>3</v>
      </c>
      <c r="C1859">
        <v>3</v>
      </c>
      <c r="D1859">
        <v>1</v>
      </c>
      <c r="E1859">
        <v>1858</v>
      </c>
      <c r="F1859">
        <v>3</v>
      </c>
      <c r="G1859">
        <v>59160</v>
      </c>
      <c r="H1859">
        <v>12</v>
      </c>
      <c r="I1859">
        <v>8</v>
      </c>
      <c r="J1859">
        <v>0</v>
      </c>
      <c r="K1859">
        <v>5</v>
      </c>
      <c r="L1859">
        <v>2</v>
      </c>
      <c r="M1859">
        <v>3</v>
      </c>
      <c r="N1859">
        <v>0</v>
      </c>
      <c r="O1859">
        <v>2</v>
      </c>
      <c r="P1859" t="s">
        <v>24</v>
      </c>
      <c r="Q1859" t="s">
        <v>25</v>
      </c>
      <c r="R1859" t="s">
        <v>48</v>
      </c>
      <c r="S1859" t="s">
        <v>44</v>
      </c>
      <c r="T1859" t="s">
        <v>43</v>
      </c>
      <c r="U1859" t="s">
        <v>37</v>
      </c>
      <c r="V1859" t="s">
        <v>31</v>
      </c>
      <c r="W1859" t="s">
        <v>30</v>
      </c>
    </row>
    <row r="1860" spans="1:23" x14ac:dyDescent="0.3">
      <c r="A1860">
        <v>53</v>
      </c>
      <c r="B1860">
        <v>9</v>
      </c>
      <c r="C1860">
        <v>3</v>
      </c>
      <c r="D1860">
        <v>1</v>
      </c>
      <c r="E1860">
        <v>1859</v>
      </c>
      <c r="F1860">
        <v>1</v>
      </c>
      <c r="G1860">
        <v>20890</v>
      </c>
      <c r="H1860">
        <v>16</v>
      </c>
      <c r="I1860">
        <v>8</v>
      </c>
      <c r="J1860">
        <v>0</v>
      </c>
      <c r="K1860">
        <v>28</v>
      </c>
      <c r="L1860">
        <v>2</v>
      </c>
      <c r="M1860">
        <v>2</v>
      </c>
      <c r="N1860">
        <v>2</v>
      </c>
      <c r="O1860">
        <v>2</v>
      </c>
      <c r="P1860" t="s">
        <v>24</v>
      </c>
      <c r="Q1860" t="s">
        <v>33</v>
      </c>
      <c r="R1860" t="s">
        <v>26</v>
      </c>
      <c r="S1860" t="s">
        <v>29</v>
      </c>
      <c r="T1860" t="s">
        <v>46</v>
      </c>
      <c r="U1860" t="s">
        <v>37</v>
      </c>
      <c r="V1860" t="s">
        <v>23</v>
      </c>
      <c r="W1860" t="s">
        <v>30</v>
      </c>
    </row>
    <row r="1861" spans="1:23" x14ac:dyDescent="0.3">
      <c r="A1861">
        <v>35</v>
      </c>
      <c r="B1861">
        <v>1</v>
      </c>
      <c r="C1861">
        <v>3</v>
      </c>
      <c r="D1861">
        <v>1</v>
      </c>
      <c r="E1861">
        <v>1860</v>
      </c>
      <c r="F1861">
        <v>3</v>
      </c>
      <c r="G1861">
        <v>167920</v>
      </c>
      <c r="H1861">
        <v>12</v>
      </c>
      <c r="I1861">
        <v>8</v>
      </c>
      <c r="J1861">
        <v>1</v>
      </c>
      <c r="K1861">
        <v>16</v>
      </c>
      <c r="L1861">
        <v>3</v>
      </c>
      <c r="M1861">
        <v>13</v>
      </c>
      <c r="N1861">
        <v>4</v>
      </c>
      <c r="O1861">
        <v>8</v>
      </c>
      <c r="P1861" t="s">
        <v>24</v>
      </c>
      <c r="Q1861" t="s">
        <v>33</v>
      </c>
      <c r="R1861" t="s">
        <v>26</v>
      </c>
      <c r="S1861" t="s">
        <v>29</v>
      </c>
      <c r="T1861" t="s">
        <v>28</v>
      </c>
      <c r="U1861" t="s">
        <v>37</v>
      </c>
      <c r="V1861" t="s">
        <v>23</v>
      </c>
      <c r="W1861" t="s">
        <v>30</v>
      </c>
    </row>
    <row r="1862" spans="1:23" x14ac:dyDescent="0.3">
      <c r="A1862">
        <v>37</v>
      </c>
      <c r="B1862">
        <v>13</v>
      </c>
      <c r="C1862">
        <v>4</v>
      </c>
      <c r="D1862">
        <v>1</v>
      </c>
      <c r="E1862">
        <v>1861</v>
      </c>
      <c r="F1862">
        <v>3</v>
      </c>
      <c r="G1862">
        <v>35640</v>
      </c>
      <c r="H1862">
        <v>11</v>
      </c>
      <c r="I1862">
        <v>8</v>
      </c>
      <c r="J1862">
        <v>0</v>
      </c>
      <c r="K1862">
        <v>10</v>
      </c>
      <c r="L1862">
        <v>1</v>
      </c>
      <c r="M1862">
        <v>5</v>
      </c>
      <c r="N1862">
        <v>0</v>
      </c>
      <c r="O1862">
        <v>0</v>
      </c>
      <c r="P1862" t="s">
        <v>32</v>
      </c>
      <c r="Q1862" t="s">
        <v>33</v>
      </c>
      <c r="R1862" t="s">
        <v>26</v>
      </c>
      <c r="S1862" t="s">
        <v>29</v>
      </c>
      <c r="T1862" t="s">
        <v>40</v>
      </c>
      <c r="U1862" t="s">
        <v>27</v>
      </c>
      <c r="V1862" t="s">
        <v>23</v>
      </c>
      <c r="W1862" t="s">
        <v>30</v>
      </c>
    </row>
    <row r="1863" spans="1:23" x14ac:dyDescent="0.3">
      <c r="A1863">
        <v>53</v>
      </c>
      <c r="B1863">
        <v>1</v>
      </c>
      <c r="C1863">
        <v>1</v>
      </c>
      <c r="D1863">
        <v>1</v>
      </c>
      <c r="E1863">
        <v>1862</v>
      </c>
      <c r="F1863">
        <v>1</v>
      </c>
      <c r="G1863">
        <v>44250</v>
      </c>
      <c r="H1863">
        <v>22</v>
      </c>
      <c r="I1863">
        <v>8</v>
      </c>
      <c r="J1863">
        <v>1</v>
      </c>
      <c r="K1863">
        <v>33</v>
      </c>
      <c r="L1863">
        <v>2</v>
      </c>
      <c r="M1863">
        <v>12</v>
      </c>
      <c r="N1863">
        <v>3</v>
      </c>
      <c r="O1863">
        <v>8</v>
      </c>
      <c r="P1863" t="s">
        <v>24</v>
      </c>
      <c r="Q1863" t="s">
        <v>33</v>
      </c>
      <c r="R1863" t="s">
        <v>41</v>
      </c>
      <c r="S1863" t="s">
        <v>35</v>
      </c>
      <c r="T1863" t="s">
        <v>38</v>
      </c>
      <c r="U1863" t="s">
        <v>37</v>
      </c>
      <c r="V1863" t="s">
        <v>23</v>
      </c>
      <c r="W1863" t="s">
        <v>30</v>
      </c>
    </row>
    <row r="1864" spans="1:23" x14ac:dyDescent="0.3">
      <c r="A1864">
        <v>43</v>
      </c>
      <c r="B1864">
        <v>1</v>
      </c>
      <c r="C1864">
        <v>3</v>
      </c>
      <c r="D1864">
        <v>1</v>
      </c>
      <c r="E1864">
        <v>1863</v>
      </c>
      <c r="F1864">
        <v>1</v>
      </c>
      <c r="G1864">
        <v>52650</v>
      </c>
      <c r="H1864">
        <v>11</v>
      </c>
      <c r="I1864">
        <v>8</v>
      </c>
      <c r="J1864">
        <v>1</v>
      </c>
      <c r="K1864">
        <v>12</v>
      </c>
      <c r="L1864">
        <v>4</v>
      </c>
      <c r="M1864">
        <v>5</v>
      </c>
      <c r="N1864">
        <v>2</v>
      </c>
      <c r="O1864">
        <v>2</v>
      </c>
      <c r="P1864" t="s">
        <v>32</v>
      </c>
      <c r="Q1864" t="s">
        <v>33</v>
      </c>
      <c r="R1864" t="s">
        <v>41</v>
      </c>
      <c r="S1864" t="s">
        <v>29</v>
      </c>
      <c r="T1864" t="s">
        <v>43</v>
      </c>
      <c r="U1864" t="s">
        <v>37</v>
      </c>
      <c r="V1864" t="s">
        <v>23</v>
      </c>
      <c r="W1864" t="s">
        <v>30</v>
      </c>
    </row>
    <row r="1865" spans="1:23" x14ac:dyDescent="0.3">
      <c r="A1865">
        <v>47</v>
      </c>
      <c r="B1865">
        <v>15</v>
      </c>
      <c r="C1865">
        <v>4</v>
      </c>
      <c r="D1865">
        <v>1</v>
      </c>
      <c r="E1865">
        <v>1864</v>
      </c>
      <c r="F1865">
        <v>3</v>
      </c>
      <c r="G1865">
        <v>65530</v>
      </c>
      <c r="H1865">
        <v>15</v>
      </c>
      <c r="I1865">
        <v>8</v>
      </c>
      <c r="J1865">
        <v>0</v>
      </c>
      <c r="K1865">
        <v>8</v>
      </c>
      <c r="L1865">
        <v>2</v>
      </c>
      <c r="M1865">
        <v>7</v>
      </c>
      <c r="N1865">
        <v>7</v>
      </c>
      <c r="O1865">
        <v>7</v>
      </c>
      <c r="P1865" t="s">
        <v>24</v>
      </c>
      <c r="Q1865" t="s">
        <v>25</v>
      </c>
      <c r="R1865" t="s">
        <v>48</v>
      </c>
      <c r="S1865" t="s">
        <v>29</v>
      </c>
      <c r="T1865" t="s">
        <v>42</v>
      </c>
      <c r="U1865" t="s">
        <v>27</v>
      </c>
      <c r="V1865" t="s">
        <v>23</v>
      </c>
      <c r="W1865" t="s">
        <v>30</v>
      </c>
    </row>
    <row r="1866" spans="1:23" x14ac:dyDescent="0.3">
      <c r="A1866">
        <v>37</v>
      </c>
      <c r="B1866">
        <v>1</v>
      </c>
      <c r="C1866">
        <v>5</v>
      </c>
      <c r="D1866">
        <v>1</v>
      </c>
      <c r="E1866">
        <v>1865</v>
      </c>
      <c r="F1866">
        <v>2</v>
      </c>
      <c r="G1866">
        <v>62610</v>
      </c>
      <c r="H1866">
        <v>12</v>
      </c>
      <c r="I1866">
        <v>8</v>
      </c>
      <c r="J1866">
        <v>0</v>
      </c>
      <c r="K1866">
        <v>10</v>
      </c>
      <c r="L1866">
        <v>1</v>
      </c>
      <c r="M1866">
        <v>10</v>
      </c>
      <c r="N1866">
        <v>0</v>
      </c>
      <c r="O1866">
        <v>9</v>
      </c>
      <c r="P1866" t="s">
        <v>39</v>
      </c>
      <c r="Q1866" t="s">
        <v>33</v>
      </c>
      <c r="R1866" t="s">
        <v>41</v>
      </c>
      <c r="S1866" t="s">
        <v>35</v>
      </c>
      <c r="T1866" t="s">
        <v>34</v>
      </c>
      <c r="U1866" t="s">
        <v>27</v>
      </c>
      <c r="V1866" t="s">
        <v>23</v>
      </c>
      <c r="W1866" t="s">
        <v>30</v>
      </c>
    </row>
    <row r="1867" spans="1:23" x14ac:dyDescent="0.3">
      <c r="A1867">
        <v>50</v>
      </c>
      <c r="B1867">
        <v>17</v>
      </c>
      <c r="C1867">
        <v>3</v>
      </c>
      <c r="D1867">
        <v>1</v>
      </c>
      <c r="E1867">
        <v>1866</v>
      </c>
      <c r="F1867">
        <v>1</v>
      </c>
      <c r="G1867">
        <v>42980</v>
      </c>
      <c r="H1867">
        <v>20</v>
      </c>
      <c r="I1867">
        <v>8</v>
      </c>
      <c r="J1867">
        <v>1</v>
      </c>
      <c r="K1867">
        <v>31</v>
      </c>
      <c r="L1867">
        <v>6</v>
      </c>
      <c r="M1867">
        <v>31</v>
      </c>
      <c r="N1867">
        <v>14</v>
      </c>
      <c r="O1867">
        <v>7</v>
      </c>
      <c r="P1867" t="s">
        <v>39</v>
      </c>
      <c r="Q1867" t="s">
        <v>33</v>
      </c>
      <c r="R1867" t="s">
        <v>41</v>
      </c>
      <c r="S1867" t="s">
        <v>44</v>
      </c>
      <c r="T1867" t="s">
        <v>43</v>
      </c>
      <c r="U1867" t="s">
        <v>27</v>
      </c>
      <c r="V1867" t="s">
        <v>23</v>
      </c>
      <c r="W1867" t="s">
        <v>30</v>
      </c>
    </row>
    <row r="1868" spans="1:23" x14ac:dyDescent="0.3">
      <c r="A1868">
        <v>39</v>
      </c>
      <c r="B1868">
        <v>1</v>
      </c>
      <c r="C1868">
        <v>3</v>
      </c>
      <c r="D1868">
        <v>1</v>
      </c>
      <c r="E1868">
        <v>1867</v>
      </c>
      <c r="F1868">
        <v>3</v>
      </c>
      <c r="G1868">
        <v>68040</v>
      </c>
      <c r="H1868">
        <v>14</v>
      </c>
      <c r="I1868">
        <v>8</v>
      </c>
      <c r="J1868">
        <v>1</v>
      </c>
      <c r="K1868">
        <v>13</v>
      </c>
      <c r="L1868">
        <v>3</v>
      </c>
      <c r="M1868">
        <v>5</v>
      </c>
      <c r="N1868">
        <v>0</v>
      </c>
      <c r="O1868">
        <v>4</v>
      </c>
      <c r="P1868" t="s">
        <v>24</v>
      </c>
      <c r="Q1868" t="s">
        <v>33</v>
      </c>
      <c r="R1868" t="s">
        <v>36</v>
      </c>
      <c r="S1868" t="s">
        <v>29</v>
      </c>
      <c r="T1868" t="s">
        <v>40</v>
      </c>
      <c r="U1868" t="s">
        <v>27</v>
      </c>
      <c r="V1868" t="s">
        <v>23</v>
      </c>
      <c r="W1868" t="s">
        <v>30</v>
      </c>
    </row>
    <row r="1869" spans="1:23" x14ac:dyDescent="0.3">
      <c r="A1869">
        <v>33</v>
      </c>
      <c r="B1869">
        <v>7</v>
      </c>
      <c r="C1869">
        <v>3</v>
      </c>
      <c r="D1869">
        <v>1</v>
      </c>
      <c r="E1869">
        <v>1868</v>
      </c>
      <c r="F1869">
        <v>2</v>
      </c>
      <c r="G1869">
        <v>38150</v>
      </c>
      <c r="H1869">
        <v>11</v>
      </c>
      <c r="I1869">
        <v>8</v>
      </c>
      <c r="J1869">
        <v>1</v>
      </c>
      <c r="K1869">
        <v>7</v>
      </c>
      <c r="L1869">
        <v>3</v>
      </c>
      <c r="M1869">
        <v>4</v>
      </c>
      <c r="N1869">
        <v>0</v>
      </c>
      <c r="O1869">
        <v>3</v>
      </c>
      <c r="P1869" t="s">
        <v>24</v>
      </c>
      <c r="Q1869" t="s">
        <v>25</v>
      </c>
      <c r="R1869" t="s">
        <v>26</v>
      </c>
      <c r="S1869" t="s">
        <v>44</v>
      </c>
      <c r="T1869" t="s">
        <v>45</v>
      </c>
      <c r="U1869" t="s">
        <v>37</v>
      </c>
      <c r="V1869" t="s">
        <v>23</v>
      </c>
      <c r="W1869" t="s">
        <v>30</v>
      </c>
    </row>
    <row r="1870" spans="1:23" x14ac:dyDescent="0.3">
      <c r="A1870">
        <v>32</v>
      </c>
      <c r="B1870">
        <v>9</v>
      </c>
      <c r="C1870">
        <v>1</v>
      </c>
      <c r="D1870">
        <v>1</v>
      </c>
      <c r="E1870">
        <v>1869</v>
      </c>
      <c r="F1870">
        <v>1</v>
      </c>
      <c r="G1870">
        <v>27410</v>
      </c>
      <c r="H1870">
        <v>15</v>
      </c>
      <c r="I1870">
        <v>8</v>
      </c>
      <c r="J1870">
        <v>1</v>
      </c>
      <c r="K1870">
        <v>1</v>
      </c>
      <c r="L1870">
        <v>5</v>
      </c>
      <c r="M1870">
        <v>1</v>
      </c>
      <c r="N1870">
        <v>0</v>
      </c>
      <c r="O1870">
        <v>1</v>
      </c>
      <c r="P1870" t="s">
        <v>24</v>
      </c>
      <c r="Q1870" t="s">
        <v>33</v>
      </c>
      <c r="R1870" t="s">
        <v>41</v>
      </c>
      <c r="S1870" t="s">
        <v>35</v>
      </c>
      <c r="T1870" t="s">
        <v>43</v>
      </c>
      <c r="U1870" t="s">
        <v>27</v>
      </c>
      <c r="V1870" t="s">
        <v>31</v>
      </c>
      <c r="W1870" t="s">
        <v>30</v>
      </c>
    </row>
    <row r="1871" spans="1:23" x14ac:dyDescent="0.3">
      <c r="A1871">
        <v>29</v>
      </c>
      <c r="B1871">
        <v>5</v>
      </c>
      <c r="C1871">
        <v>4</v>
      </c>
      <c r="D1871">
        <v>1</v>
      </c>
      <c r="E1871">
        <v>1870</v>
      </c>
      <c r="F1871">
        <v>4</v>
      </c>
      <c r="G1871">
        <v>66730</v>
      </c>
      <c r="H1871">
        <v>12</v>
      </c>
      <c r="I1871">
        <v>8</v>
      </c>
      <c r="J1871">
        <v>1</v>
      </c>
      <c r="K1871">
        <v>8</v>
      </c>
      <c r="L1871">
        <v>2</v>
      </c>
      <c r="M1871">
        <v>4</v>
      </c>
      <c r="N1871">
        <v>0</v>
      </c>
      <c r="O1871">
        <v>3</v>
      </c>
      <c r="P1871" t="s">
        <v>24</v>
      </c>
      <c r="Q1871" t="s">
        <v>33</v>
      </c>
      <c r="R1871" t="s">
        <v>26</v>
      </c>
      <c r="S1871" t="s">
        <v>44</v>
      </c>
      <c r="T1871" t="s">
        <v>28</v>
      </c>
      <c r="U1871" t="s">
        <v>27</v>
      </c>
      <c r="V1871" t="s">
        <v>23</v>
      </c>
      <c r="W1871" t="s">
        <v>30</v>
      </c>
    </row>
    <row r="1872" spans="1:23" x14ac:dyDescent="0.3">
      <c r="A1872">
        <v>44</v>
      </c>
      <c r="B1872">
        <v>26</v>
      </c>
      <c r="C1872">
        <v>2</v>
      </c>
      <c r="D1872">
        <v>1</v>
      </c>
      <c r="E1872">
        <v>1871</v>
      </c>
      <c r="F1872">
        <v>2</v>
      </c>
      <c r="G1872">
        <v>76390</v>
      </c>
      <c r="H1872">
        <v>14</v>
      </c>
      <c r="I1872">
        <v>8</v>
      </c>
      <c r="J1872">
        <v>0</v>
      </c>
      <c r="K1872">
        <v>8</v>
      </c>
      <c r="L1872">
        <v>6</v>
      </c>
      <c r="M1872">
        <v>8</v>
      </c>
      <c r="N1872">
        <v>7</v>
      </c>
      <c r="O1872">
        <v>1</v>
      </c>
      <c r="P1872" t="s">
        <v>24</v>
      </c>
      <c r="Q1872" t="s">
        <v>33</v>
      </c>
      <c r="R1872" t="s">
        <v>26</v>
      </c>
      <c r="S1872" t="s">
        <v>29</v>
      </c>
      <c r="T1872" t="s">
        <v>45</v>
      </c>
      <c r="U1872" t="s">
        <v>37</v>
      </c>
      <c r="V1872" t="s">
        <v>23</v>
      </c>
      <c r="W1872" t="s">
        <v>30</v>
      </c>
    </row>
    <row r="1873" spans="1:23" x14ac:dyDescent="0.3">
      <c r="A1873">
        <v>28</v>
      </c>
      <c r="B1873">
        <v>24</v>
      </c>
      <c r="C1873">
        <v>5</v>
      </c>
      <c r="D1873">
        <v>1</v>
      </c>
      <c r="E1873">
        <v>1872</v>
      </c>
      <c r="F1873">
        <v>1</v>
      </c>
      <c r="G1873">
        <v>23280</v>
      </c>
      <c r="H1873">
        <v>11</v>
      </c>
      <c r="I1873">
        <v>8</v>
      </c>
      <c r="J1873">
        <v>2</v>
      </c>
      <c r="K1873">
        <v>4</v>
      </c>
      <c r="L1873">
        <v>3</v>
      </c>
      <c r="M1873">
        <v>4</v>
      </c>
      <c r="N1873">
        <v>0</v>
      </c>
      <c r="O1873">
        <v>2</v>
      </c>
      <c r="P1873" t="s">
        <v>24</v>
      </c>
      <c r="Q1873" t="s">
        <v>25</v>
      </c>
      <c r="R1873" t="s">
        <v>26</v>
      </c>
      <c r="S1873" t="s">
        <v>35</v>
      </c>
      <c r="T1873" t="s">
        <v>34</v>
      </c>
      <c r="U1873" t="s">
        <v>27</v>
      </c>
      <c r="V1873" t="s">
        <v>23</v>
      </c>
      <c r="W1873" t="s">
        <v>30</v>
      </c>
    </row>
    <row r="1874" spans="1:23" x14ac:dyDescent="0.3">
      <c r="A1874">
        <v>58</v>
      </c>
      <c r="B1874">
        <v>9</v>
      </c>
      <c r="C1874">
        <v>2</v>
      </c>
      <c r="D1874">
        <v>1</v>
      </c>
      <c r="E1874">
        <v>1873</v>
      </c>
      <c r="F1874">
        <v>1</v>
      </c>
      <c r="G1874">
        <v>21530</v>
      </c>
      <c r="H1874">
        <v>11</v>
      </c>
      <c r="I1874">
        <v>8</v>
      </c>
      <c r="J1874">
        <v>0</v>
      </c>
      <c r="K1874">
        <v>3</v>
      </c>
      <c r="L1874">
        <v>3</v>
      </c>
      <c r="M1874">
        <v>1</v>
      </c>
      <c r="N1874">
        <v>0</v>
      </c>
      <c r="O1874">
        <v>0</v>
      </c>
      <c r="P1874" t="s">
        <v>32</v>
      </c>
      <c r="Q1874" t="s">
        <v>25</v>
      </c>
      <c r="R1874" t="s">
        <v>49</v>
      </c>
      <c r="S1874" t="s">
        <v>44</v>
      </c>
      <c r="T1874" t="s">
        <v>38</v>
      </c>
      <c r="U1874" t="s">
        <v>37</v>
      </c>
      <c r="V1874" t="s">
        <v>31</v>
      </c>
      <c r="W1874" t="s">
        <v>30</v>
      </c>
    </row>
    <row r="1875" spans="1:23" x14ac:dyDescent="0.3">
      <c r="A1875">
        <v>43</v>
      </c>
      <c r="B1875">
        <v>7</v>
      </c>
      <c r="C1875">
        <v>4</v>
      </c>
      <c r="D1875">
        <v>1</v>
      </c>
      <c r="E1875">
        <v>1874</v>
      </c>
      <c r="F1875">
        <v>2</v>
      </c>
      <c r="G1875">
        <v>48760</v>
      </c>
      <c r="H1875">
        <v>16</v>
      </c>
      <c r="I1875">
        <v>8</v>
      </c>
      <c r="J1875">
        <v>2</v>
      </c>
      <c r="K1875">
        <v>4</v>
      </c>
      <c r="L1875">
        <v>4</v>
      </c>
      <c r="M1875">
        <v>1</v>
      </c>
      <c r="N1875">
        <v>0</v>
      </c>
      <c r="O1875">
        <v>0</v>
      </c>
      <c r="P1875" t="s">
        <v>24</v>
      </c>
      <c r="Q1875" t="s">
        <v>25</v>
      </c>
      <c r="R1875" t="s">
        <v>48</v>
      </c>
      <c r="S1875" t="s">
        <v>44</v>
      </c>
      <c r="T1875" t="s">
        <v>38</v>
      </c>
      <c r="U1875" t="s">
        <v>37</v>
      </c>
      <c r="V1875" t="s">
        <v>23</v>
      </c>
      <c r="W1875" t="s">
        <v>30</v>
      </c>
    </row>
    <row r="1876" spans="1:23" x14ac:dyDescent="0.3">
      <c r="A1876">
        <v>20</v>
      </c>
      <c r="B1876">
        <v>11</v>
      </c>
      <c r="C1876">
        <v>3</v>
      </c>
      <c r="D1876">
        <v>1</v>
      </c>
      <c r="E1876">
        <v>1875</v>
      </c>
      <c r="F1876">
        <v>2</v>
      </c>
      <c r="G1876">
        <v>93960</v>
      </c>
      <c r="H1876">
        <v>12</v>
      </c>
      <c r="I1876">
        <v>8</v>
      </c>
      <c r="J1876">
        <v>0</v>
      </c>
      <c r="K1876">
        <v>2</v>
      </c>
      <c r="L1876">
        <v>6</v>
      </c>
      <c r="M1876">
        <v>2</v>
      </c>
      <c r="N1876">
        <v>0</v>
      </c>
      <c r="O1876">
        <v>2</v>
      </c>
      <c r="P1876" t="s">
        <v>24</v>
      </c>
      <c r="Q1876" t="s">
        <v>33</v>
      </c>
      <c r="R1876" t="s">
        <v>41</v>
      </c>
      <c r="S1876" t="s">
        <v>35</v>
      </c>
      <c r="T1876" t="s">
        <v>38</v>
      </c>
      <c r="U1876" t="s">
        <v>37</v>
      </c>
      <c r="V1876" t="s">
        <v>31</v>
      </c>
      <c r="W1876" t="s">
        <v>30</v>
      </c>
    </row>
    <row r="1877" spans="1:23" x14ac:dyDescent="0.3">
      <c r="A1877">
        <v>21</v>
      </c>
      <c r="B1877">
        <v>1</v>
      </c>
      <c r="C1877">
        <v>3</v>
      </c>
      <c r="D1877">
        <v>1</v>
      </c>
      <c r="E1877">
        <v>1876</v>
      </c>
      <c r="F1877">
        <v>2</v>
      </c>
      <c r="G1877">
        <v>104000</v>
      </c>
      <c r="H1877">
        <v>13</v>
      </c>
      <c r="I1877">
        <v>8</v>
      </c>
      <c r="J1877">
        <v>1</v>
      </c>
      <c r="K1877">
        <v>1</v>
      </c>
      <c r="L1877">
        <v>2</v>
      </c>
      <c r="M1877">
        <v>1</v>
      </c>
      <c r="N1877">
        <v>0</v>
      </c>
      <c r="O1877">
        <v>0</v>
      </c>
      <c r="P1877" t="s">
        <v>24</v>
      </c>
      <c r="Q1877" t="s">
        <v>33</v>
      </c>
      <c r="R1877" t="s">
        <v>41</v>
      </c>
      <c r="S1877" t="s">
        <v>35</v>
      </c>
      <c r="T1877" t="s">
        <v>38</v>
      </c>
      <c r="U1877" t="s">
        <v>37</v>
      </c>
      <c r="V1877" t="s">
        <v>31</v>
      </c>
      <c r="W1877" t="s">
        <v>30</v>
      </c>
    </row>
    <row r="1878" spans="1:23" x14ac:dyDescent="0.3">
      <c r="A1878">
        <v>36</v>
      </c>
      <c r="B1878">
        <v>26</v>
      </c>
      <c r="C1878">
        <v>4</v>
      </c>
      <c r="D1878">
        <v>1</v>
      </c>
      <c r="E1878">
        <v>1877</v>
      </c>
      <c r="F1878">
        <v>1</v>
      </c>
      <c r="G1878">
        <v>84740</v>
      </c>
      <c r="H1878">
        <v>14</v>
      </c>
      <c r="I1878">
        <v>8</v>
      </c>
      <c r="J1878">
        <v>0</v>
      </c>
      <c r="K1878">
        <v>17</v>
      </c>
      <c r="L1878">
        <v>3</v>
      </c>
      <c r="M1878">
        <v>16</v>
      </c>
      <c r="N1878">
        <v>4</v>
      </c>
      <c r="O1878">
        <v>11</v>
      </c>
      <c r="P1878" t="s">
        <v>24</v>
      </c>
      <c r="Q1878" t="s">
        <v>33</v>
      </c>
      <c r="R1878" t="s">
        <v>41</v>
      </c>
      <c r="S1878" t="s">
        <v>29</v>
      </c>
      <c r="T1878" t="s">
        <v>43</v>
      </c>
      <c r="U1878" t="s">
        <v>37</v>
      </c>
      <c r="V1878" t="s">
        <v>23</v>
      </c>
      <c r="W1878" t="s">
        <v>30</v>
      </c>
    </row>
    <row r="1879" spans="1:23" x14ac:dyDescent="0.3">
      <c r="A1879">
        <v>47</v>
      </c>
      <c r="B1879">
        <v>2</v>
      </c>
      <c r="C1879">
        <v>3</v>
      </c>
      <c r="D1879">
        <v>1</v>
      </c>
      <c r="E1879">
        <v>1878</v>
      </c>
      <c r="F1879">
        <v>2</v>
      </c>
      <c r="G1879">
        <v>99810</v>
      </c>
      <c r="H1879">
        <v>21</v>
      </c>
      <c r="I1879">
        <v>8</v>
      </c>
      <c r="J1879">
        <v>1</v>
      </c>
      <c r="K1879">
        <v>3</v>
      </c>
      <c r="L1879">
        <v>3</v>
      </c>
      <c r="M1879">
        <v>3</v>
      </c>
      <c r="N1879">
        <v>1</v>
      </c>
      <c r="O1879">
        <v>2</v>
      </c>
      <c r="P1879" t="s">
        <v>24</v>
      </c>
      <c r="Q1879" t="s">
        <v>33</v>
      </c>
      <c r="R1879" t="s">
        <v>26</v>
      </c>
      <c r="S1879" t="s">
        <v>35</v>
      </c>
      <c r="T1879" t="s">
        <v>45</v>
      </c>
      <c r="U1879" t="s">
        <v>37</v>
      </c>
      <c r="V1879" t="s">
        <v>23</v>
      </c>
      <c r="W1879" t="s">
        <v>30</v>
      </c>
    </row>
    <row r="1880" spans="1:23" x14ac:dyDescent="0.3">
      <c r="A1880">
        <v>22</v>
      </c>
      <c r="B1880">
        <v>15</v>
      </c>
      <c r="C1880">
        <v>4</v>
      </c>
      <c r="D1880">
        <v>1</v>
      </c>
      <c r="E1880">
        <v>1879</v>
      </c>
      <c r="F1880">
        <v>1</v>
      </c>
      <c r="G1880">
        <v>124900</v>
      </c>
      <c r="H1880">
        <v>13</v>
      </c>
      <c r="I1880">
        <v>8</v>
      </c>
      <c r="J1880">
        <v>0</v>
      </c>
      <c r="K1880">
        <v>4</v>
      </c>
      <c r="L1880">
        <v>3</v>
      </c>
      <c r="M1880">
        <v>3</v>
      </c>
      <c r="N1880">
        <v>0</v>
      </c>
      <c r="O1880">
        <v>2</v>
      </c>
      <c r="P1880" t="s">
        <v>24</v>
      </c>
      <c r="Q1880" t="s">
        <v>33</v>
      </c>
      <c r="R1880" t="s">
        <v>26</v>
      </c>
      <c r="S1880" t="s">
        <v>29</v>
      </c>
      <c r="T1880" t="s">
        <v>43</v>
      </c>
      <c r="U1880" t="s">
        <v>27</v>
      </c>
      <c r="V1880" t="s">
        <v>31</v>
      </c>
      <c r="W1880" t="s">
        <v>30</v>
      </c>
    </row>
    <row r="1881" spans="1:23" x14ac:dyDescent="0.3">
      <c r="A1881">
        <v>41</v>
      </c>
      <c r="B1881">
        <v>23</v>
      </c>
      <c r="C1881">
        <v>3</v>
      </c>
      <c r="D1881">
        <v>1</v>
      </c>
      <c r="E1881">
        <v>1880</v>
      </c>
      <c r="F1881">
        <v>2</v>
      </c>
      <c r="G1881">
        <v>26570</v>
      </c>
      <c r="H1881">
        <v>11</v>
      </c>
      <c r="I1881">
        <v>8</v>
      </c>
      <c r="J1881">
        <v>0</v>
      </c>
      <c r="K1881">
        <v>10</v>
      </c>
      <c r="L1881">
        <v>3</v>
      </c>
      <c r="M1881">
        <v>7</v>
      </c>
      <c r="N1881">
        <v>1</v>
      </c>
      <c r="O1881">
        <v>0</v>
      </c>
      <c r="P1881" t="s">
        <v>24</v>
      </c>
      <c r="Q1881" t="s">
        <v>33</v>
      </c>
      <c r="R1881" t="s">
        <v>26</v>
      </c>
      <c r="S1881" t="s">
        <v>44</v>
      </c>
      <c r="T1881" t="s">
        <v>38</v>
      </c>
      <c r="U1881" t="s">
        <v>27</v>
      </c>
      <c r="V1881" t="s">
        <v>31</v>
      </c>
      <c r="W1881" t="s">
        <v>30</v>
      </c>
    </row>
    <row r="1882" spans="1:23" x14ac:dyDescent="0.3">
      <c r="A1882">
        <v>28</v>
      </c>
      <c r="B1882">
        <v>10</v>
      </c>
      <c r="C1882">
        <v>3</v>
      </c>
      <c r="D1882">
        <v>1</v>
      </c>
      <c r="E1882">
        <v>1881</v>
      </c>
      <c r="F1882">
        <v>3</v>
      </c>
      <c r="G1882">
        <v>135910</v>
      </c>
      <c r="H1882">
        <v>20</v>
      </c>
      <c r="I1882">
        <v>8</v>
      </c>
      <c r="J1882">
        <v>1</v>
      </c>
      <c r="K1882">
        <v>6</v>
      </c>
      <c r="L1882">
        <v>2</v>
      </c>
      <c r="M1882">
        <v>2</v>
      </c>
      <c r="N1882">
        <v>2</v>
      </c>
      <c r="O1882">
        <v>2</v>
      </c>
      <c r="P1882" t="s">
        <v>24</v>
      </c>
      <c r="Q1882" t="s">
        <v>33</v>
      </c>
      <c r="R1882" t="s">
        <v>26</v>
      </c>
      <c r="S1882" t="s">
        <v>44</v>
      </c>
      <c r="T1882" t="s">
        <v>47</v>
      </c>
      <c r="U1882" t="s">
        <v>27</v>
      </c>
      <c r="V1882" t="s">
        <v>23</v>
      </c>
      <c r="W1882" t="s">
        <v>30</v>
      </c>
    </row>
    <row r="1883" spans="1:23" x14ac:dyDescent="0.3">
      <c r="A1883">
        <v>39</v>
      </c>
      <c r="B1883">
        <v>10</v>
      </c>
      <c r="C1883">
        <v>4</v>
      </c>
      <c r="D1883">
        <v>1</v>
      </c>
      <c r="E1883">
        <v>1882</v>
      </c>
      <c r="F1883">
        <v>4</v>
      </c>
      <c r="G1883">
        <v>66960</v>
      </c>
      <c r="H1883">
        <v>11</v>
      </c>
      <c r="I1883">
        <v>8</v>
      </c>
      <c r="J1883">
        <v>0</v>
      </c>
      <c r="K1883">
        <v>8</v>
      </c>
      <c r="L1883">
        <v>3</v>
      </c>
      <c r="M1883">
        <v>2</v>
      </c>
      <c r="N1883">
        <v>2</v>
      </c>
      <c r="O1883">
        <v>2</v>
      </c>
      <c r="P1883" t="s">
        <v>24</v>
      </c>
      <c r="Q1883" t="s">
        <v>33</v>
      </c>
      <c r="R1883" t="s">
        <v>26</v>
      </c>
      <c r="S1883" t="s">
        <v>29</v>
      </c>
      <c r="T1883" t="s">
        <v>40</v>
      </c>
      <c r="U1883" t="s">
        <v>27</v>
      </c>
      <c r="V1883" t="s">
        <v>31</v>
      </c>
      <c r="W1883" t="s">
        <v>30</v>
      </c>
    </row>
    <row r="1884" spans="1:23" x14ac:dyDescent="0.3">
      <c r="A1884">
        <v>27</v>
      </c>
      <c r="B1884">
        <v>1</v>
      </c>
      <c r="C1884">
        <v>3</v>
      </c>
      <c r="D1884">
        <v>1</v>
      </c>
      <c r="E1884">
        <v>1883</v>
      </c>
      <c r="F1884">
        <v>1</v>
      </c>
      <c r="G1884">
        <v>20580</v>
      </c>
      <c r="H1884">
        <v>14</v>
      </c>
      <c r="I1884">
        <v>8</v>
      </c>
      <c r="J1884">
        <v>1</v>
      </c>
      <c r="K1884">
        <v>1</v>
      </c>
      <c r="L1884">
        <v>5</v>
      </c>
      <c r="M1884">
        <v>1</v>
      </c>
      <c r="N1884">
        <v>0</v>
      </c>
      <c r="O1884">
        <v>0</v>
      </c>
      <c r="P1884" t="s">
        <v>24</v>
      </c>
      <c r="Q1884" t="s">
        <v>33</v>
      </c>
      <c r="R1884" t="s">
        <v>41</v>
      </c>
      <c r="S1884" t="s">
        <v>35</v>
      </c>
      <c r="T1884" t="s">
        <v>34</v>
      </c>
      <c r="U1884" t="s">
        <v>37</v>
      </c>
      <c r="V1884" t="s">
        <v>23</v>
      </c>
      <c r="W1884" t="s">
        <v>30</v>
      </c>
    </row>
    <row r="1885" spans="1:23" x14ac:dyDescent="0.3">
      <c r="A1885">
        <v>34</v>
      </c>
      <c r="B1885">
        <v>12</v>
      </c>
      <c r="C1885">
        <v>2</v>
      </c>
      <c r="D1885">
        <v>1</v>
      </c>
      <c r="E1885">
        <v>1884</v>
      </c>
      <c r="F1885">
        <v>2</v>
      </c>
      <c r="G1885">
        <v>88650</v>
      </c>
      <c r="H1885">
        <v>11</v>
      </c>
      <c r="I1885">
        <v>8</v>
      </c>
      <c r="J1885">
        <v>1</v>
      </c>
      <c r="K1885">
        <v>1</v>
      </c>
      <c r="L1885">
        <v>0</v>
      </c>
      <c r="M1885">
        <v>1</v>
      </c>
      <c r="N1885">
        <v>1</v>
      </c>
      <c r="O1885">
        <v>0</v>
      </c>
      <c r="P1885" t="s">
        <v>24</v>
      </c>
      <c r="Q1885" t="s">
        <v>33</v>
      </c>
      <c r="R1885" t="s">
        <v>49</v>
      </c>
      <c r="S1885" t="s">
        <v>44</v>
      </c>
      <c r="T1885" t="s">
        <v>40</v>
      </c>
      <c r="U1885" t="s">
        <v>37</v>
      </c>
      <c r="V1885" t="s">
        <v>23</v>
      </c>
      <c r="W1885" t="s">
        <v>30</v>
      </c>
    </row>
    <row r="1886" spans="1:23" x14ac:dyDescent="0.3">
      <c r="A1886">
        <v>42</v>
      </c>
      <c r="B1886">
        <v>11</v>
      </c>
      <c r="C1886">
        <v>1</v>
      </c>
      <c r="D1886">
        <v>1</v>
      </c>
      <c r="E1886">
        <v>1885</v>
      </c>
      <c r="F1886">
        <v>2</v>
      </c>
      <c r="G1886">
        <v>59400</v>
      </c>
      <c r="H1886">
        <v>16</v>
      </c>
      <c r="I1886">
        <v>8</v>
      </c>
      <c r="J1886">
        <v>0</v>
      </c>
      <c r="K1886">
        <v>10</v>
      </c>
      <c r="L1886">
        <v>2</v>
      </c>
      <c r="M1886">
        <v>5</v>
      </c>
      <c r="N1886">
        <v>0</v>
      </c>
      <c r="O1886">
        <v>3</v>
      </c>
      <c r="P1886" t="s">
        <v>24</v>
      </c>
      <c r="Q1886" t="s">
        <v>25</v>
      </c>
      <c r="R1886" t="s">
        <v>49</v>
      </c>
      <c r="S1886" t="s">
        <v>35</v>
      </c>
      <c r="T1886" t="s">
        <v>40</v>
      </c>
      <c r="U1886" t="s">
        <v>37</v>
      </c>
      <c r="V1886" t="s">
        <v>23</v>
      </c>
      <c r="W1886" t="s">
        <v>30</v>
      </c>
    </row>
    <row r="1887" spans="1:23" x14ac:dyDescent="0.3">
      <c r="A1887">
        <v>33</v>
      </c>
      <c r="B1887">
        <v>2</v>
      </c>
      <c r="C1887">
        <v>3</v>
      </c>
      <c r="D1887">
        <v>1</v>
      </c>
      <c r="E1887">
        <v>1886</v>
      </c>
      <c r="F1887">
        <v>1</v>
      </c>
      <c r="G1887">
        <v>59140</v>
      </c>
      <c r="H1887">
        <v>16</v>
      </c>
      <c r="I1887">
        <v>8</v>
      </c>
      <c r="J1887">
        <v>1</v>
      </c>
      <c r="K1887">
        <v>6</v>
      </c>
      <c r="L1887">
        <v>4</v>
      </c>
      <c r="M1887">
        <v>3</v>
      </c>
      <c r="N1887">
        <v>0</v>
      </c>
      <c r="O1887">
        <v>2</v>
      </c>
      <c r="P1887" t="s">
        <v>24</v>
      </c>
      <c r="Q1887" t="s">
        <v>25</v>
      </c>
      <c r="R1887" t="s">
        <v>48</v>
      </c>
      <c r="S1887" t="s">
        <v>35</v>
      </c>
      <c r="T1887" t="s">
        <v>38</v>
      </c>
      <c r="U1887" t="s">
        <v>27</v>
      </c>
      <c r="V1887" t="s">
        <v>23</v>
      </c>
      <c r="W1887" t="s">
        <v>30</v>
      </c>
    </row>
    <row r="1888" spans="1:23" x14ac:dyDescent="0.3">
      <c r="A1888">
        <v>58</v>
      </c>
      <c r="B1888">
        <v>2</v>
      </c>
      <c r="C1888">
        <v>4</v>
      </c>
      <c r="D1888">
        <v>1</v>
      </c>
      <c r="E1888">
        <v>1887</v>
      </c>
      <c r="F1888">
        <v>1</v>
      </c>
      <c r="G1888">
        <v>26220</v>
      </c>
      <c r="H1888">
        <v>23</v>
      </c>
      <c r="I1888">
        <v>8</v>
      </c>
      <c r="J1888">
        <v>0</v>
      </c>
      <c r="K1888">
        <v>24</v>
      </c>
      <c r="L1888">
        <v>3</v>
      </c>
      <c r="M1888">
        <v>6</v>
      </c>
      <c r="N1888">
        <v>0</v>
      </c>
      <c r="O1888">
        <v>4</v>
      </c>
      <c r="P1888" t="s">
        <v>24</v>
      </c>
      <c r="Q1888" t="s">
        <v>33</v>
      </c>
      <c r="R1888" t="s">
        <v>26</v>
      </c>
      <c r="S1888" t="s">
        <v>44</v>
      </c>
      <c r="T1888" t="s">
        <v>34</v>
      </c>
      <c r="U1888" t="s">
        <v>37</v>
      </c>
      <c r="V1888" t="s">
        <v>23</v>
      </c>
      <c r="W1888" t="s">
        <v>30</v>
      </c>
    </row>
    <row r="1889" spans="1:23" x14ac:dyDescent="0.3">
      <c r="A1889">
        <v>31</v>
      </c>
      <c r="B1889">
        <v>1</v>
      </c>
      <c r="C1889">
        <v>3</v>
      </c>
      <c r="D1889">
        <v>1</v>
      </c>
      <c r="E1889">
        <v>1888</v>
      </c>
      <c r="F1889">
        <v>1</v>
      </c>
      <c r="G1889">
        <v>121850</v>
      </c>
      <c r="H1889">
        <v>14</v>
      </c>
      <c r="I1889">
        <v>8</v>
      </c>
      <c r="J1889">
        <v>0</v>
      </c>
      <c r="K1889">
        <v>13</v>
      </c>
      <c r="L1889">
        <v>2</v>
      </c>
      <c r="M1889">
        <v>7</v>
      </c>
      <c r="N1889">
        <v>5</v>
      </c>
      <c r="O1889">
        <v>2</v>
      </c>
      <c r="P1889" t="s">
        <v>24</v>
      </c>
      <c r="Q1889" t="s">
        <v>25</v>
      </c>
      <c r="R1889" t="s">
        <v>26</v>
      </c>
      <c r="S1889" t="s">
        <v>29</v>
      </c>
      <c r="T1889" t="s">
        <v>46</v>
      </c>
      <c r="U1889" t="s">
        <v>27</v>
      </c>
      <c r="V1889" t="s">
        <v>23</v>
      </c>
      <c r="W1889" t="s">
        <v>30</v>
      </c>
    </row>
    <row r="1890" spans="1:23" x14ac:dyDescent="0.3">
      <c r="A1890">
        <v>35</v>
      </c>
      <c r="B1890">
        <v>2</v>
      </c>
      <c r="C1890">
        <v>1</v>
      </c>
      <c r="D1890">
        <v>1</v>
      </c>
      <c r="E1890">
        <v>1889</v>
      </c>
      <c r="F1890">
        <v>3</v>
      </c>
      <c r="G1890">
        <v>106090</v>
      </c>
      <c r="H1890">
        <v>22</v>
      </c>
      <c r="I1890">
        <v>8</v>
      </c>
      <c r="J1890">
        <v>0</v>
      </c>
      <c r="K1890">
        <v>10</v>
      </c>
      <c r="L1890">
        <v>3</v>
      </c>
      <c r="M1890">
        <v>10</v>
      </c>
      <c r="N1890">
        <v>0</v>
      </c>
      <c r="O1890">
        <v>7</v>
      </c>
      <c r="P1890" t="s">
        <v>24</v>
      </c>
      <c r="Q1890" t="s">
        <v>33</v>
      </c>
      <c r="R1890" t="s">
        <v>26</v>
      </c>
      <c r="S1890" t="s">
        <v>29</v>
      </c>
      <c r="T1890" t="s">
        <v>28</v>
      </c>
      <c r="U1890" t="s">
        <v>37</v>
      </c>
      <c r="V1890" t="s">
        <v>23</v>
      </c>
      <c r="W1890" t="s">
        <v>30</v>
      </c>
    </row>
    <row r="1891" spans="1:23" x14ac:dyDescent="0.3">
      <c r="A1891">
        <v>49</v>
      </c>
      <c r="B1891">
        <v>25</v>
      </c>
      <c r="C1891">
        <v>2</v>
      </c>
      <c r="D1891">
        <v>1</v>
      </c>
      <c r="E1891">
        <v>1890</v>
      </c>
      <c r="F1891">
        <v>2</v>
      </c>
      <c r="G1891">
        <v>43450</v>
      </c>
      <c r="H1891">
        <v>15</v>
      </c>
      <c r="I1891">
        <v>8</v>
      </c>
      <c r="J1891">
        <v>0</v>
      </c>
      <c r="K1891">
        <v>29</v>
      </c>
      <c r="L1891">
        <v>3</v>
      </c>
      <c r="M1891">
        <v>26</v>
      </c>
      <c r="N1891">
        <v>1</v>
      </c>
      <c r="O1891">
        <v>7</v>
      </c>
      <c r="P1891" t="s">
        <v>24</v>
      </c>
      <c r="Q1891" t="s">
        <v>33</v>
      </c>
      <c r="R1891" t="s">
        <v>26</v>
      </c>
      <c r="S1891" t="s">
        <v>29</v>
      </c>
      <c r="T1891" t="s">
        <v>38</v>
      </c>
      <c r="U1891" t="s">
        <v>27</v>
      </c>
      <c r="V1891" t="s">
        <v>23</v>
      </c>
      <c r="W1891" t="s">
        <v>30</v>
      </c>
    </row>
    <row r="1892" spans="1:23" x14ac:dyDescent="0.3">
      <c r="A1892">
        <v>48</v>
      </c>
      <c r="B1892">
        <v>1</v>
      </c>
      <c r="C1892">
        <v>4</v>
      </c>
      <c r="D1892">
        <v>1</v>
      </c>
      <c r="E1892">
        <v>1891</v>
      </c>
      <c r="F1892">
        <v>1</v>
      </c>
      <c r="G1892">
        <v>21770</v>
      </c>
      <c r="H1892">
        <v>18</v>
      </c>
      <c r="I1892">
        <v>8</v>
      </c>
      <c r="J1892">
        <v>0</v>
      </c>
      <c r="K1892">
        <v>13</v>
      </c>
      <c r="L1892">
        <v>4</v>
      </c>
      <c r="M1892">
        <v>0</v>
      </c>
      <c r="N1892">
        <v>0</v>
      </c>
      <c r="O1892">
        <v>0</v>
      </c>
      <c r="P1892" t="s">
        <v>24</v>
      </c>
      <c r="Q1892" t="s">
        <v>33</v>
      </c>
      <c r="R1892" t="s">
        <v>41</v>
      </c>
      <c r="S1892" t="s">
        <v>29</v>
      </c>
      <c r="T1892" t="s">
        <v>34</v>
      </c>
      <c r="U1892" t="s">
        <v>37</v>
      </c>
      <c r="V1892" t="s">
        <v>23</v>
      </c>
      <c r="W1892" t="s">
        <v>30</v>
      </c>
    </row>
    <row r="1893" spans="1:23" x14ac:dyDescent="0.3">
      <c r="A1893">
        <v>31</v>
      </c>
      <c r="B1893">
        <v>1</v>
      </c>
      <c r="C1893">
        <v>2</v>
      </c>
      <c r="D1893">
        <v>1</v>
      </c>
      <c r="E1893">
        <v>1892</v>
      </c>
      <c r="F1893">
        <v>2</v>
      </c>
      <c r="G1893">
        <v>27930</v>
      </c>
      <c r="H1893">
        <v>16</v>
      </c>
      <c r="I1893">
        <v>8</v>
      </c>
      <c r="J1893">
        <v>0</v>
      </c>
      <c r="K1893">
        <v>9</v>
      </c>
      <c r="L1893">
        <v>4</v>
      </c>
      <c r="M1893">
        <v>9</v>
      </c>
      <c r="N1893">
        <v>0</v>
      </c>
      <c r="O1893">
        <v>0</v>
      </c>
      <c r="P1893" t="s">
        <v>39</v>
      </c>
      <c r="Q1893" t="s">
        <v>33</v>
      </c>
      <c r="R1893" t="s">
        <v>49</v>
      </c>
      <c r="S1893" t="s">
        <v>29</v>
      </c>
      <c r="T1893" t="s">
        <v>38</v>
      </c>
      <c r="U1893" t="s">
        <v>27</v>
      </c>
      <c r="V1893" t="s">
        <v>23</v>
      </c>
      <c r="W1893" t="s">
        <v>30</v>
      </c>
    </row>
    <row r="1894" spans="1:23" x14ac:dyDescent="0.3">
      <c r="A1894">
        <v>36</v>
      </c>
      <c r="B1894">
        <v>2</v>
      </c>
      <c r="C1894">
        <v>4</v>
      </c>
      <c r="D1894">
        <v>1</v>
      </c>
      <c r="E1894">
        <v>1893</v>
      </c>
      <c r="F1894">
        <v>1</v>
      </c>
      <c r="G1894">
        <v>79180</v>
      </c>
      <c r="H1894">
        <v>12</v>
      </c>
      <c r="I1894">
        <v>8</v>
      </c>
      <c r="J1894">
        <v>2</v>
      </c>
      <c r="K1894">
        <v>8</v>
      </c>
      <c r="L1894">
        <v>3</v>
      </c>
      <c r="M1894">
        <v>6</v>
      </c>
      <c r="N1894">
        <v>0</v>
      </c>
      <c r="O1894">
        <v>1</v>
      </c>
      <c r="P1894" t="s">
        <v>24</v>
      </c>
      <c r="Q1894" t="s">
        <v>40</v>
      </c>
      <c r="R1894" t="s">
        <v>49</v>
      </c>
      <c r="S1894" t="s">
        <v>35</v>
      </c>
      <c r="T1894" t="s">
        <v>38</v>
      </c>
      <c r="U1894" t="s">
        <v>37</v>
      </c>
      <c r="V1894" t="s">
        <v>23</v>
      </c>
      <c r="W1894" t="s">
        <v>30</v>
      </c>
    </row>
    <row r="1895" spans="1:23" x14ac:dyDescent="0.3">
      <c r="A1895">
        <v>38</v>
      </c>
      <c r="B1895">
        <v>6</v>
      </c>
      <c r="C1895">
        <v>3</v>
      </c>
      <c r="D1895">
        <v>1</v>
      </c>
      <c r="E1895">
        <v>1894</v>
      </c>
      <c r="F1895">
        <v>2</v>
      </c>
      <c r="G1895">
        <v>87890</v>
      </c>
      <c r="H1895">
        <v>11</v>
      </c>
      <c r="I1895">
        <v>8</v>
      </c>
      <c r="J1895">
        <v>3</v>
      </c>
      <c r="K1895">
        <v>15</v>
      </c>
      <c r="L1895">
        <v>4</v>
      </c>
      <c r="M1895">
        <v>15</v>
      </c>
      <c r="N1895">
        <v>5</v>
      </c>
      <c r="O1895">
        <v>11</v>
      </c>
      <c r="P1895" t="s">
        <v>24</v>
      </c>
      <c r="Q1895" t="s">
        <v>25</v>
      </c>
      <c r="R1895" t="s">
        <v>36</v>
      </c>
      <c r="S1895" t="s">
        <v>29</v>
      </c>
      <c r="T1895" t="s">
        <v>38</v>
      </c>
      <c r="U1895" t="s">
        <v>37</v>
      </c>
      <c r="V1895" t="s">
        <v>23</v>
      </c>
      <c r="W1895" t="s">
        <v>30</v>
      </c>
    </row>
    <row r="1896" spans="1:23" x14ac:dyDescent="0.3">
      <c r="A1896">
        <v>32</v>
      </c>
      <c r="B1896">
        <v>18</v>
      </c>
      <c r="C1896">
        <v>3</v>
      </c>
      <c r="D1896">
        <v>1</v>
      </c>
      <c r="E1896">
        <v>1895</v>
      </c>
      <c r="F1896">
        <v>1</v>
      </c>
      <c r="G1896">
        <v>23890</v>
      </c>
      <c r="H1896">
        <v>12</v>
      </c>
      <c r="I1896">
        <v>8</v>
      </c>
      <c r="J1896">
        <v>1</v>
      </c>
      <c r="K1896">
        <v>5</v>
      </c>
      <c r="L1896">
        <v>4</v>
      </c>
      <c r="M1896">
        <v>3</v>
      </c>
      <c r="N1896">
        <v>0</v>
      </c>
      <c r="O1896">
        <v>2</v>
      </c>
      <c r="P1896" t="s">
        <v>39</v>
      </c>
      <c r="Q1896" t="s">
        <v>25</v>
      </c>
      <c r="R1896" t="s">
        <v>48</v>
      </c>
      <c r="S1896" t="s">
        <v>29</v>
      </c>
      <c r="T1896" t="s">
        <v>43</v>
      </c>
      <c r="U1896" t="s">
        <v>37</v>
      </c>
      <c r="V1896" t="s">
        <v>23</v>
      </c>
      <c r="W1896" t="s">
        <v>30</v>
      </c>
    </row>
    <row r="1897" spans="1:23" x14ac:dyDescent="0.3">
      <c r="A1897">
        <v>25</v>
      </c>
      <c r="B1897">
        <v>1</v>
      </c>
      <c r="C1897">
        <v>2</v>
      </c>
      <c r="D1897">
        <v>1</v>
      </c>
      <c r="E1897">
        <v>1896</v>
      </c>
      <c r="F1897">
        <v>1</v>
      </c>
      <c r="G1897">
        <v>32120</v>
      </c>
      <c r="H1897">
        <v>15</v>
      </c>
      <c r="I1897">
        <v>8</v>
      </c>
      <c r="J1897">
        <v>1</v>
      </c>
      <c r="K1897">
        <v>1</v>
      </c>
      <c r="L1897">
        <v>3</v>
      </c>
      <c r="M1897">
        <v>1</v>
      </c>
      <c r="N1897">
        <v>0</v>
      </c>
      <c r="O1897">
        <v>0</v>
      </c>
      <c r="P1897" t="s">
        <v>24</v>
      </c>
      <c r="Q1897" t="s">
        <v>33</v>
      </c>
      <c r="R1897" t="s">
        <v>26</v>
      </c>
      <c r="S1897" t="s">
        <v>29</v>
      </c>
      <c r="T1897" t="s">
        <v>38</v>
      </c>
      <c r="U1897" t="s">
        <v>37</v>
      </c>
      <c r="V1897" t="s">
        <v>31</v>
      </c>
      <c r="W1897" t="s">
        <v>30</v>
      </c>
    </row>
    <row r="1898" spans="1:23" x14ac:dyDescent="0.3">
      <c r="A1898">
        <v>40</v>
      </c>
      <c r="B1898">
        <v>1</v>
      </c>
      <c r="C1898">
        <v>4</v>
      </c>
      <c r="D1898">
        <v>1</v>
      </c>
      <c r="E1898">
        <v>1897</v>
      </c>
      <c r="F1898">
        <v>2</v>
      </c>
      <c r="G1898">
        <v>192320</v>
      </c>
      <c r="H1898">
        <v>14</v>
      </c>
      <c r="I1898">
        <v>8</v>
      </c>
      <c r="J1898">
        <v>1</v>
      </c>
      <c r="K1898">
        <v>11</v>
      </c>
      <c r="L1898">
        <v>3</v>
      </c>
      <c r="M1898">
        <v>1</v>
      </c>
      <c r="N1898">
        <v>0</v>
      </c>
      <c r="O1898">
        <v>0</v>
      </c>
      <c r="P1898" t="s">
        <v>24</v>
      </c>
      <c r="Q1898" t="s">
        <v>33</v>
      </c>
      <c r="R1898" t="s">
        <v>41</v>
      </c>
      <c r="S1898" t="s">
        <v>44</v>
      </c>
      <c r="T1898" t="s">
        <v>34</v>
      </c>
      <c r="U1898" t="s">
        <v>37</v>
      </c>
      <c r="V1898" t="s">
        <v>23</v>
      </c>
      <c r="W1898" t="s">
        <v>30</v>
      </c>
    </row>
    <row r="1899" spans="1:23" x14ac:dyDescent="0.3">
      <c r="A1899">
        <v>26</v>
      </c>
      <c r="B1899">
        <v>11</v>
      </c>
      <c r="C1899">
        <v>3</v>
      </c>
      <c r="D1899">
        <v>1</v>
      </c>
      <c r="E1899">
        <v>1898</v>
      </c>
      <c r="F1899">
        <v>2</v>
      </c>
      <c r="G1899">
        <v>22670</v>
      </c>
      <c r="H1899">
        <v>19</v>
      </c>
      <c r="I1899">
        <v>8</v>
      </c>
      <c r="J1899">
        <v>3</v>
      </c>
      <c r="K1899">
        <v>7</v>
      </c>
      <c r="L1899">
        <v>2</v>
      </c>
      <c r="M1899">
        <v>7</v>
      </c>
      <c r="N1899">
        <v>0</v>
      </c>
      <c r="O1899">
        <v>7</v>
      </c>
      <c r="P1899" t="s">
        <v>32</v>
      </c>
      <c r="Q1899" t="s">
        <v>25</v>
      </c>
      <c r="R1899" t="s">
        <v>48</v>
      </c>
      <c r="S1899" t="s">
        <v>35</v>
      </c>
      <c r="T1899" t="s">
        <v>28</v>
      </c>
      <c r="U1899" t="s">
        <v>37</v>
      </c>
      <c r="V1899" t="s">
        <v>23</v>
      </c>
      <c r="W1899" t="s">
        <v>30</v>
      </c>
    </row>
    <row r="1900" spans="1:23" x14ac:dyDescent="0.3">
      <c r="A1900">
        <v>41</v>
      </c>
      <c r="B1900">
        <v>1</v>
      </c>
      <c r="C1900">
        <v>4</v>
      </c>
      <c r="D1900">
        <v>1</v>
      </c>
      <c r="E1900">
        <v>1899</v>
      </c>
      <c r="F1900">
        <v>1</v>
      </c>
      <c r="G1900">
        <v>195170</v>
      </c>
      <c r="H1900">
        <v>13</v>
      </c>
      <c r="I1900">
        <v>8</v>
      </c>
      <c r="J1900">
        <v>0</v>
      </c>
      <c r="K1900">
        <v>20</v>
      </c>
      <c r="L1900">
        <v>5</v>
      </c>
      <c r="M1900">
        <v>18</v>
      </c>
      <c r="N1900">
        <v>2</v>
      </c>
      <c r="O1900">
        <v>17</v>
      </c>
      <c r="P1900" t="s">
        <v>24</v>
      </c>
      <c r="Q1900" t="s">
        <v>33</v>
      </c>
      <c r="R1900" t="s">
        <v>41</v>
      </c>
      <c r="S1900" t="s">
        <v>35</v>
      </c>
      <c r="T1900" t="s">
        <v>34</v>
      </c>
      <c r="U1900" t="s">
        <v>37</v>
      </c>
      <c r="V1900" t="s">
        <v>23</v>
      </c>
      <c r="W1900" t="s">
        <v>30</v>
      </c>
    </row>
    <row r="1901" spans="1:23" x14ac:dyDescent="0.3">
      <c r="A1901">
        <v>36</v>
      </c>
      <c r="B1901">
        <v>9</v>
      </c>
      <c r="C1901">
        <v>3</v>
      </c>
      <c r="D1901">
        <v>1</v>
      </c>
      <c r="E1901">
        <v>1900</v>
      </c>
      <c r="F1901">
        <v>2</v>
      </c>
      <c r="G1901">
        <v>24360</v>
      </c>
      <c r="H1901">
        <v>13</v>
      </c>
      <c r="I1901">
        <v>8</v>
      </c>
      <c r="J1901">
        <v>0</v>
      </c>
      <c r="K1901">
        <v>16</v>
      </c>
      <c r="L1901">
        <v>3</v>
      </c>
      <c r="M1901">
        <v>11</v>
      </c>
      <c r="N1901">
        <v>3</v>
      </c>
      <c r="O1901">
        <v>9</v>
      </c>
      <c r="P1901" t="s">
        <v>24</v>
      </c>
      <c r="Q1901" t="s">
        <v>33</v>
      </c>
      <c r="R1901" t="s">
        <v>26</v>
      </c>
      <c r="S1901" t="s">
        <v>35</v>
      </c>
      <c r="T1901" t="s">
        <v>28</v>
      </c>
      <c r="U1901" t="s">
        <v>27</v>
      </c>
      <c r="V1901" t="s">
        <v>23</v>
      </c>
      <c r="W1901" t="s">
        <v>30</v>
      </c>
    </row>
    <row r="1902" spans="1:23" x14ac:dyDescent="0.3">
      <c r="A1902">
        <v>19</v>
      </c>
      <c r="B1902">
        <v>15</v>
      </c>
      <c r="C1902">
        <v>3</v>
      </c>
      <c r="D1902">
        <v>1</v>
      </c>
      <c r="E1902">
        <v>1901</v>
      </c>
      <c r="F1902">
        <v>2</v>
      </c>
      <c r="G1902">
        <v>160640</v>
      </c>
      <c r="H1902">
        <v>15</v>
      </c>
      <c r="I1902">
        <v>8</v>
      </c>
      <c r="J1902">
        <v>1</v>
      </c>
      <c r="K1902">
        <v>1</v>
      </c>
      <c r="L1902">
        <v>3</v>
      </c>
      <c r="M1902">
        <v>1</v>
      </c>
      <c r="N1902">
        <v>0</v>
      </c>
      <c r="O1902">
        <v>0</v>
      </c>
      <c r="P1902" t="s">
        <v>24</v>
      </c>
      <c r="Q1902" t="s">
        <v>33</v>
      </c>
      <c r="R1902" t="s">
        <v>26</v>
      </c>
      <c r="S1902" t="s">
        <v>35</v>
      </c>
      <c r="T1902" t="s">
        <v>34</v>
      </c>
      <c r="U1902" t="s">
        <v>37</v>
      </c>
      <c r="V1902" t="s">
        <v>31</v>
      </c>
      <c r="W1902" t="s">
        <v>30</v>
      </c>
    </row>
    <row r="1903" spans="1:23" x14ac:dyDescent="0.3">
      <c r="A1903">
        <v>20</v>
      </c>
      <c r="B1903">
        <v>29</v>
      </c>
      <c r="C1903">
        <v>3</v>
      </c>
      <c r="D1903">
        <v>1</v>
      </c>
      <c r="E1903">
        <v>1902</v>
      </c>
      <c r="F1903">
        <v>3</v>
      </c>
      <c r="G1903">
        <v>27070</v>
      </c>
      <c r="H1903">
        <v>11</v>
      </c>
      <c r="I1903">
        <v>8</v>
      </c>
      <c r="J1903">
        <v>0</v>
      </c>
      <c r="K1903">
        <v>1</v>
      </c>
      <c r="L1903">
        <v>2</v>
      </c>
      <c r="M1903">
        <v>1</v>
      </c>
      <c r="N1903">
        <v>0</v>
      </c>
      <c r="O1903">
        <v>0</v>
      </c>
      <c r="P1903" t="s">
        <v>24</v>
      </c>
      <c r="Q1903" t="s">
        <v>33</v>
      </c>
      <c r="R1903" t="s">
        <v>26</v>
      </c>
      <c r="S1903" t="s">
        <v>35</v>
      </c>
      <c r="T1903" t="s">
        <v>43</v>
      </c>
      <c r="U1903" t="s">
        <v>27</v>
      </c>
      <c r="V1903" t="s">
        <v>31</v>
      </c>
      <c r="W1903" t="s">
        <v>30</v>
      </c>
    </row>
    <row r="1904" spans="1:23" x14ac:dyDescent="0.3">
      <c r="A1904">
        <v>31</v>
      </c>
      <c r="B1904">
        <v>1</v>
      </c>
      <c r="C1904">
        <v>4</v>
      </c>
      <c r="D1904">
        <v>1</v>
      </c>
      <c r="E1904">
        <v>1903</v>
      </c>
      <c r="F1904">
        <v>4</v>
      </c>
      <c r="G1904">
        <v>190680</v>
      </c>
      <c r="H1904">
        <v>12</v>
      </c>
      <c r="I1904">
        <v>8</v>
      </c>
      <c r="J1904">
        <v>0</v>
      </c>
      <c r="K1904">
        <v>10</v>
      </c>
      <c r="L1904">
        <v>1</v>
      </c>
      <c r="M1904">
        <v>9</v>
      </c>
      <c r="N1904">
        <v>8</v>
      </c>
      <c r="O1904">
        <v>5</v>
      </c>
      <c r="P1904" t="s">
        <v>24</v>
      </c>
      <c r="Q1904" t="s">
        <v>33</v>
      </c>
      <c r="R1904" t="s">
        <v>26</v>
      </c>
      <c r="S1904" t="s">
        <v>29</v>
      </c>
      <c r="T1904" t="s">
        <v>42</v>
      </c>
      <c r="U1904" t="s">
        <v>37</v>
      </c>
      <c r="V1904" t="s">
        <v>23</v>
      </c>
      <c r="W1904" t="s">
        <v>30</v>
      </c>
    </row>
    <row r="1905" spans="1:23" x14ac:dyDescent="0.3">
      <c r="A1905">
        <v>40</v>
      </c>
      <c r="B1905">
        <v>1</v>
      </c>
      <c r="C1905">
        <v>3</v>
      </c>
      <c r="D1905">
        <v>1</v>
      </c>
      <c r="E1905">
        <v>1904</v>
      </c>
      <c r="F1905">
        <v>1</v>
      </c>
      <c r="G1905">
        <v>39310</v>
      </c>
      <c r="H1905">
        <v>19</v>
      </c>
      <c r="I1905">
        <v>8</v>
      </c>
      <c r="J1905">
        <v>0</v>
      </c>
      <c r="K1905">
        <v>3</v>
      </c>
      <c r="L1905">
        <v>2</v>
      </c>
      <c r="M1905">
        <v>1</v>
      </c>
      <c r="N1905">
        <v>0</v>
      </c>
      <c r="O1905">
        <v>0</v>
      </c>
      <c r="P1905" t="s">
        <v>32</v>
      </c>
      <c r="Q1905" t="s">
        <v>25</v>
      </c>
      <c r="R1905" t="s">
        <v>48</v>
      </c>
      <c r="S1905" t="s">
        <v>44</v>
      </c>
      <c r="T1905" t="s">
        <v>34</v>
      </c>
      <c r="U1905" t="s">
        <v>37</v>
      </c>
      <c r="V1905" t="s">
        <v>23</v>
      </c>
      <c r="W1905" t="s">
        <v>30</v>
      </c>
    </row>
    <row r="1906" spans="1:23" x14ac:dyDescent="0.3">
      <c r="A1906">
        <v>32</v>
      </c>
      <c r="B1906">
        <v>24</v>
      </c>
      <c r="C1906">
        <v>3</v>
      </c>
      <c r="D1906">
        <v>1</v>
      </c>
      <c r="E1906">
        <v>1905</v>
      </c>
      <c r="F1906">
        <v>4</v>
      </c>
      <c r="G1906">
        <v>37300</v>
      </c>
      <c r="H1906">
        <v>25</v>
      </c>
      <c r="I1906">
        <v>8</v>
      </c>
      <c r="J1906">
        <v>1</v>
      </c>
      <c r="K1906">
        <v>8</v>
      </c>
      <c r="L1906">
        <v>4</v>
      </c>
      <c r="M1906">
        <v>8</v>
      </c>
      <c r="N1906">
        <v>6</v>
      </c>
      <c r="O1906">
        <v>3</v>
      </c>
      <c r="P1906" t="s">
        <v>24</v>
      </c>
      <c r="Q1906" t="s">
        <v>33</v>
      </c>
      <c r="R1906" t="s">
        <v>26</v>
      </c>
      <c r="S1906" t="s">
        <v>29</v>
      </c>
      <c r="T1906" t="s">
        <v>43</v>
      </c>
      <c r="U1906" t="s">
        <v>37</v>
      </c>
      <c r="V1906" t="s">
        <v>23</v>
      </c>
      <c r="W1906" t="s">
        <v>30</v>
      </c>
    </row>
    <row r="1907" spans="1:23" x14ac:dyDescent="0.3">
      <c r="A1907">
        <v>36</v>
      </c>
      <c r="B1907">
        <v>10</v>
      </c>
      <c r="C1907">
        <v>3</v>
      </c>
      <c r="D1907">
        <v>1</v>
      </c>
      <c r="E1907">
        <v>1906</v>
      </c>
      <c r="F1907">
        <v>3</v>
      </c>
      <c r="G1907">
        <v>22320</v>
      </c>
      <c r="H1907">
        <v>12</v>
      </c>
      <c r="I1907">
        <v>8</v>
      </c>
      <c r="J1907">
        <v>1</v>
      </c>
      <c r="K1907">
        <v>16</v>
      </c>
      <c r="L1907">
        <v>2</v>
      </c>
      <c r="M1907">
        <v>16</v>
      </c>
      <c r="N1907">
        <v>3</v>
      </c>
      <c r="O1907">
        <v>7</v>
      </c>
      <c r="P1907" t="s">
        <v>24</v>
      </c>
      <c r="Q1907" t="s">
        <v>33</v>
      </c>
      <c r="R1907" t="s">
        <v>41</v>
      </c>
      <c r="S1907" t="s">
        <v>29</v>
      </c>
      <c r="T1907" t="s">
        <v>38</v>
      </c>
      <c r="U1907" t="s">
        <v>37</v>
      </c>
      <c r="V1907" t="s">
        <v>31</v>
      </c>
      <c r="W1907" t="s">
        <v>30</v>
      </c>
    </row>
    <row r="1908" spans="1:23" x14ac:dyDescent="0.3">
      <c r="A1908">
        <v>33</v>
      </c>
      <c r="B1908">
        <v>1</v>
      </c>
      <c r="C1908">
        <v>4</v>
      </c>
      <c r="D1908">
        <v>1</v>
      </c>
      <c r="E1908">
        <v>1907</v>
      </c>
      <c r="F1908">
        <v>4</v>
      </c>
      <c r="G1908">
        <v>44650</v>
      </c>
      <c r="H1908">
        <v>13</v>
      </c>
      <c r="I1908">
        <v>8</v>
      </c>
      <c r="J1908">
        <v>0</v>
      </c>
      <c r="K1908">
        <v>6</v>
      </c>
      <c r="L1908">
        <v>3</v>
      </c>
      <c r="M1908">
        <v>5</v>
      </c>
      <c r="N1908">
        <v>1</v>
      </c>
      <c r="O1908">
        <v>4</v>
      </c>
      <c r="P1908" t="s">
        <v>24</v>
      </c>
      <c r="Q1908" t="s">
        <v>33</v>
      </c>
      <c r="R1908" t="s">
        <v>41</v>
      </c>
      <c r="S1908" t="s">
        <v>35</v>
      </c>
      <c r="T1908" t="s">
        <v>45</v>
      </c>
      <c r="U1908" t="s">
        <v>27</v>
      </c>
      <c r="V1908" t="s">
        <v>23</v>
      </c>
      <c r="W1908" t="s">
        <v>30</v>
      </c>
    </row>
    <row r="1909" spans="1:23" x14ac:dyDescent="0.3">
      <c r="A1909">
        <v>37</v>
      </c>
      <c r="B1909">
        <v>10</v>
      </c>
      <c r="C1909">
        <v>4</v>
      </c>
      <c r="D1909">
        <v>1</v>
      </c>
      <c r="E1909">
        <v>1908</v>
      </c>
      <c r="F1909">
        <v>3</v>
      </c>
      <c r="G1909">
        <v>30720</v>
      </c>
      <c r="H1909">
        <v>14</v>
      </c>
      <c r="I1909">
        <v>8</v>
      </c>
      <c r="J1909">
        <v>0</v>
      </c>
      <c r="K1909">
        <v>17</v>
      </c>
      <c r="L1909">
        <v>3</v>
      </c>
      <c r="M1909">
        <v>14</v>
      </c>
      <c r="N1909">
        <v>11</v>
      </c>
      <c r="O1909">
        <v>7</v>
      </c>
      <c r="P1909" t="s">
        <v>24</v>
      </c>
      <c r="Q1909" t="s">
        <v>25</v>
      </c>
      <c r="R1909" t="s">
        <v>48</v>
      </c>
      <c r="S1909" t="s">
        <v>29</v>
      </c>
      <c r="T1909" t="s">
        <v>40</v>
      </c>
      <c r="U1909" t="s">
        <v>27</v>
      </c>
      <c r="V1909" t="s">
        <v>31</v>
      </c>
      <c r="W1909" t="s">
        <v>30</v>
      </c>
    </row>
    <row r="1910" spans="1:23" x14ac:dyDescent="0.3">
      <c r="A1910">
        <v>45</v>
      </c>
      <c r="B1910">
        <v>8</v>
      </c>
      <c r="C1910">
        <v>1</v>
      </c>
      <c r="D1910">
        <v>1</v>
      </c>
      <c r="E1910">
        <v>1909</v>
      </c>
      <c r="F1910">
        <v>2</v>
      </c>
      <c r="G1910">
        <v>33190</v>
      </c>
      <c r="H1910">
        <v>12</v>
      </c>
      <c r="I1910">
        <v>8</v>
      </c>
      <c r="J1910">
        <v>1</v>
      </c>
      <c r="K1910">
        <v>9</v>
      </c>
      <c r="L1910">
        <v>3</v>
      </c>
      <c r="M1910">
        <v>9</v>
      </c>
      <c r="N1910">
        <v>0</v>
      </c>
      <c r="O1910">
        <v>8</v>
      </c>
      <c r="P1910" t="s">
        <v>39</v>
      </c>
      <c r="Q1910" t="s">
        <v>33</v>
      </c>
      <c r="R1910" t="s">
        <v>26</v>
      </c>
      <c r="S1910" t="s">
        <v>29</v>
      </c>
      <c r="T1910" t="s">
        <v>38</v>
      </c>
      <c r="U1910" t="s">
        <v>37</v>
      </c>
      <c r="V1910" t="s">
        <v>23</v>
      </c>
      <c r="W1910" t="s">
        <v>30</v>
      </c>
    </row>
    <row r="1911" spans="1:23" x14ac:dyDescent="0.3">
      <c r="A1911">
        <v>29</v>
      </c>
      <c r="B1911">
        <v>29</v>
      </c>
      <c r="C1911">
        <v>1</v>
      </c>
      <c r="D1911">
        <v>1</v>
      </c>
      <c r="E1911">
        <v>1910</v>
      </c>
      <c r="F1911">
        <v>1</v>
      </c>
      <c r="G1911">
        <v>192020</v>
      </c>
      <c r="H1911">
        <v>12</v>
      </c>
      <c r="I1911">
        <v>8</v>
      </c>
      <c r="J1911">
        <v>0</v>
      </c>
      <c r="K1911">
        <v>3</v>
      </c>
      <c r="L1911">
        <v>5</v>
      </c>
      <c r="M1911">
        <v>3</v>
      </c>
      <c r="N1911">
        <v>0</v>
      </c>
      <c r="O1911">
        <v>2</v>
      </c>
      <c r="P1911" t="s">
        <v>32</v>
      </c>
      <c r="Q1911" t="s">
        <v>33</v>
      </c>
      <c r="R1911" t="s">
        <v>26</v>
      </c>
      <c r="S1911" t="s">
        <v>29</v>
      </c>
      <c r="T1911" t="s">
        <v>46</v>
      </c>
      <c r="U1911" t="s">
        <v>37</v>
      </c>
      <c r="V1911" t="s">
        <v>23</v>
      </c>
      <c r="W1911" t="s">
        <v>30</v>
      </c>
    </row>
    <row r="1912" spans="1:23" x14ac:dyDescent="0.3">
      <c r="A1912">
        <v>35</v>
      </c>
      <c r="B1912">
        <v>1</v>
      </c>
      <c r="C1912">
        <v>3</v>
      </c>
      <c r="D1912">
        <v>1</v>
      </c>
      <c r="E1912">
        <v>1911</v>
      </c>
      <c r="F1912">
        <v>3</v>
      </c>
      <c r="G1912">
        <v>136750</v>
      </c>
      <c r="H1912">
        <v>15</v>
      </c>
      <c r="I1912">
        <v>8</v>
      </c>
      <c r="J1912">
        <v>3</v>
      </c>
      <c r="K1912">
        <v>5</v>
      </c>
      <c r="L1912">
        <v>5</v>
      </c>
      <c r="M1912">
        <v>5</v>
      </c>
      <c r="N1912">
        <v>1</v>
      </c>
      <c r="O1912">
        <v>0</v>
      </c>
      <c r="P1912" t="s">
        <v>24</v>
      </c>
      <c r="Q1912" t="s">
        <v>40</v>
      </c>
      <c r="R1912" t="s">
        <v>40</v>
      </c>
      <c r="S1912" t="s">
        <v>29</v>
      </c>
      <c r="T1912" t="s">
        <v>43</v>
      </c>
      <c r="U1912" t="s">
        <v>37</v>
      </c>
      <c r="V1912" t="s">
        <v>23</v>
      </c>
      <c r="W1912" t="s">
        <v>30</v>
      </c>
    </row>
    <row r="1913" spans="1:23" x14ac:dyDescent="0.3">
      <c r="A1913">
        <v>52</v>
      </c>
      <c r="B1913">
        <v>5</v>
      </c>
      <c r="C1913">
        <v>4</v>
      </c>
      <c r="D1913">
        <v>1</v>
      </c>
      <c r="E1913">
        <v>1912</v>
      </c>
      <c r="F1913">
        <v>1</v>
      </c>
      <c r="G1913">
        <v>29110</v>
      </c>
      <c r="H1913">
        <v>17</v>
      </c>
      <c r="I1913">
        <v>8</v>
      </c>
      <c r="J1913">
        <v>2</v>
      </c>
      <c r="K1913">
        <v>26</v>
      </c>
      <c r="L1913">
        <v>3</v>
      </c>
      <c r="M1913">
        <v>9</v>
      </c>
      <c r="N1913">
        <v>7</v>
      </c>
      <c r="O1913">
        <v>8</v>
      </c>
      <c r="P1913" t="s">
        <v>24</v>
      </c>
      <c r="Q1913" t="s">
        <v>33</v>
      </c>
      <c r="R1913" t="s">
        <v>36</v>
      </c>
      <c r="S1913" t="s">
        <v>29</v>
      </c>
      <c r="T1913" t="s">
        <v>43</v>
      </c>
      <c r="U1913" t="s">
        <v>37</v>
      </c>
      <c r="V1913" t="s">
        <v>23</v>
      </c>
      <c r="W1913" t="s">
        <v>30</v>
      </c>
    </row>
    <row r="1914" spans="1:23" x14ac:dyDescent="0.3">
      <c r="A1914">
        <v>58</v>
      </c>
      <c r="B1914">
        <v>9</v>
      </c>
      <c r="C1914">
        <v>2</v>
      </c>
      <c r="D1914">
        <v>1</v>
      </c>
      <c r="E1914">
        <v>1913</v>
      </c>
      <c r="F1914">
        <v>4</v>
      </c>
      <c r="G1914">
        <v>59570</v>
      </c>
      <c r="H1914">
        <v>14</v>
      </c>
      <c r="I1914">
        <v>8</v>
      </c>
      <c r="J1914">
        <v>1</v>
      </c>
      <c r="K1914">
        <v>7</v>
      </c>
      <c r="L1914">
        <v>2</v>
      </c>
      <c r="M1914">
        <v>1</v>
      </c>
      <c r="N1914">
        <v>0</v>
      </c>
      <c r="O1914">
        <v>0</v>
      </c>
      <c r="P1914" t="s">
        <v>24</v>
      </c>
      <c r="Q1914" t="s">
        <v>25</v>
      </c>
      <c r="R1914" t="s">
        <v>41</v>
      </c>
      <c r="S1914" t="s">
        <v>35</v>
      </c>
      <c r="T1914" t="s">
        <v>38</v>
      </c>
      <c r="U1914" t="s">
        <v>27</v>
      </c>
      <c r="V1914" t="s">
        <v>31</v>
      </c>
      <c r="W1914" t="s">
        <v>30</v>
      </c>
    </row>
    <row r="1915" spans="1:23" x14ac:dyDescent="0.3">
      <c r="A1915">
        <v>53</v>
      </c>
      <c r="B1915">
        <v>9</v>
      </c>
      <c r="C1915">
        <v>3</v>
      </c>
      <c r="D1915">
        <v>1</v>
      </c>
      <c r="E1915">
        <v>1914</v>
      </c>
      <c r="F1915">
        <v>1</v>
      </c>
      <c r="G1915">
        <v>39200</v>
      </c>
      <c r="H1915">
        <v>16</v>
      </c>
      <c r="I1915">
        <v>8</v>
      </c>
      <c r="J1915">
        <v>1</v>
      </c>
      <c r="K1915">
        <v>22</v>
      </c>
      <c r="L1915">
        <v>3</v>
      </c>
      <c r="M1915">
        <v>17</v>
      </c>
      <c r="N1915">
        <v>15</v>
      </c>
      <c r="O1915">
        <v>2</v>
      </c>
      <c r="P1915" t="s">
        <v>24</v>
      </c>
      <c r="Q1915" t="s">
        <v>33</v>
      </c>
      <c r="R1915" t="s">
        <v>49</v>
      </c>
      <c r="S1915" t="s">
        <v>44</v>
      </c>
      <c r="T1915" t="s">
        <v>47</v>
      </c>
      <c r="U1915" t="s">
        <v>37</v>
      </c>
      <c r="V1915" t="s">
        <v>23</v>
      </c>
      <c r="W1915" t="s">
        <v>30</v>
      </c>
    </row>
    <row r="1916" spans="1:23" x14ac:dyDescent="0.3">
      <c r="A1916">
        <v>30</v>
      </c>
      <c r="B1916">
        <v>3</v>
      </c>
      <c r="C1916">
        <v>4</v>
      </c>
      <c r="D1916">
        <v>1</v>
      </c>
      <c r="E1916">
        <v>1915</v>
      </c>
      <c r="F1916">
        <v>1</v>
      </c>
      <c r="G1916">
        <v>64340</v>
      </c>
      <c r="H1916">
        <v>14</v>
      </c>
      <c r="I1916">
        <v>8</v>
      </c>
      <c r="J1916">
        <v>1</v>
      </c>
      <c r="K1916">
        <v>10</v>
      </c>
      <c r="L1916">
        <v>3</v>
      </c>
      <c r="M1916">
        <v>8</v>
      </c>
      <c r="N1916">
        <v>7</v>
      </c>
      <c r="O1916">
        <v>7</v>
      </c>
      <c r="P1916" t="s">
        <v>24</v>
      </c>
      <c r="Q1916" t="s">
        <v>25</v>
      </c>
      <c r="R1916" t="s">
        <v>48</v>
      </c>
      <c r="S1916" t="s">
        <v>44</v>
      </c>
      <c r="T1916" t="s">
        <v>38</v>
      </c>
      <c r="U1916" t="s">
        <v>37</v>
      </c>
      <c r="V1916" t="s">
        <v>23</v>
      </c>
      <c r="W1916" t="s">
        <v>30</v>
      </c>
    </row>
    <row r="1917" spans="1:23" x14ac:dyDescent="0.3">
      <c r="A1917">
        <v>38</v>
      </c>
      <c r="B1917">
        <v>4</v>
      </c>
      <c r="C1917">
        <v>3</v>
      </c>
      <c r="D1917">
        <v>1</v>
      </c>
      <c r="E1917">
        <v>1916</v>
      </c>
      <c r="F1917">
        <v>2</v>
      </c>
      <c r="G1917">
        <v>100480</v>
      </c>
      <c r="H1917">
        <v>23</v>
      </c>
      <c r="I1917">
        <v>8</v>
      </c>
      <c r="J1917">
        <v>1</v>
      </c>
      <c r="K1917">
        <v>6</v>
      </c>
      <c r="L1917">
        <v>2</v>
      </c>
      <c r="M1917">
        <v>5</v>
      </c>
      <c r="N1917">
        <v>1</v>
      </c>
      <c r="O1917">
        <v>3</v>
      </c>
      <c r="P1917" t="s">
        <v>39</v>
      </c>
      <c r="Q1917" t="s">
        <v>25</v>
      </c>
      <c r="R1917" t="s">
        <v>26</v>
      </c>
      <c r="S1917" t="s">
        <v>35</v>
      </c>
      <c r="T1917" t="s">
        <v>42</v>
      </c>
      <c r="U1917" t="s">
        <v>37</v>
      </c>
      <c r="V1917" t="s">
        <v>23</v>
      </c>
      <c r="W1917" t="s">
        <v>30</v>
      </c>
    </row>
    <row r="1918" spans="1:23" x14ac:dyDescent="0.3">
      <c r="A1918">
        <v>35</v>
      </c>
      <c r="B1918">
        <v>1</v>
      </c>
      <c r="C1918">
        <v>2</v>
      </c>
      <c r="D1918">
        <v>1</v>
      </c>
      <c r="E1918">
        <v>1917</v>
      </c>
      <c r="F1918">
        <v>2</v>
      </c>
      <c r="G1918">
        <v>109380</v>
      </c>
      <c r="H1918">
        <v>14</v>
      </c>
      <c r="I1918">
        <v>8</v>
      </c>
      <c r="J1918">
        <v>2</v>
      </c>
      <c r="K1918">
        <v>12</v>
      </c>
      <c r="L1918">
        <v>2</v>
      </c>
      <c r="M1918">
        <v>10</v>
      </c>
      <c r="N1918">
        <v>0</v>
      </c>
      <c r="O1918">
        <v>8</v>
      </c>
      <c r="P1918" t="s">
        <v>24</v>
      </c>
      <c r="Q1918" t="s">
        <v>25</v>
      </c>
      <c r="R1918" t="s">
        <v>26</v>
      </c>
      <c r="S1918" t="s">
        <v>44</v>
      </c>
      <c r="T1918" t="s">
        <v>28</v>
      </c>
      <c r="U1918" t="s">
        <v>27</v>
      </c>
      <c r="V1918" t="s">
        <v>23</v>
      </c>
      <c r="W1918" t="s">
        <v>30</v>
      </c>
    </row>
    <row r="1919" spans="1:23" x14ac:dyDescent="0.3">
      <c r="A1919">
        <v>39</v>
      </c>
      <c r="B1919">
        <v>1</v>
      </c>
      <c r="C1919">
        <v>1</v>
      </c>
      <c r="D1919">
        <v>1</v>
      </c>
      <c r="E1919">
        <v>1918</v>
      </c>
      <c r="F1919">
        <v>2</v>
      </c>
      <c r="G1919">
        <v>23400</v>
      </c>
      <c r="H1919">
        <v>11</v>
      </c>
      <c r="I1919">
        <v>8</v>
      </c>
      <c r="J1919">
        <v>1</v>
      </c>
      <c r="K1919">
        <v>9</v>
      </c>
      <c r="L1919">
        <v>2</v>
      </c>
      <c r="M1919">
        <v>8</v>
      </c>
      <c r="N1919">
        <v>0</v>
      </c>
      <c r="O1919">
        <v>7</v>
      </c>
      <c r="P1919" t="s">
        <v>24</v>
      </c>
      <c r="Q1919" t="s">
        <v>25</v>
      </c>
      <c r="R1919" t="s">
        <v>48</v>
      </c>
      <c r="S1919" t="s">
        <v>35</v>
      </c>
      <c r="T1919" t="s">
        <v>34</v>
      </c>
      <c r="U1919" t="s">
        <v>37</v>
      </c>
      <c r="V1919" t="s">
        <v>23</v>
      </c>
      <c r="W1919" t="s">
        <v>30</v>
      </c>
    </row>
    <row r="1920" spans="1:23" x14ac:dyDescent="0.3">
      <c r="A1920">
        <v>40</v>
      </c>
      <c r="B1920">
        <v>2</v>
      </c>
      <c r="C1920">
        <v>4</v>
      </c>
      <c r="D1920">
        <v>1</v>
      </c>
      <c r="E1920">
        <v>1919</v>
      </c>
      <c r="F1920">
        <v>1</v>
      </c>
      <c r="G1920">
        <v>65450</v>
      </c>
      <c r="H1920">
        <v>15</v>
      </c>
      <c r="I1920">
        <v>8</v>
      </c>
      <c r="J1920">
        <v>0</v>
      </c>
      <c r="K1920">
        <v>22</v>
      </c>
      <c r="L1920">
        <v>2</v>
      </c>
      <c r="M1920">
        <v>1</v>
      </c>
      <c r="N1920">
        <v>0</v>
      </c>
      <c r="O1920">
        <v>0</v>
      </c>
      <c r="P1920" t="s">
        <v>39</v>
      </c>
      <c r="Q1920" t="s">
        <v>33</v>
      </c>
      <c r="R1920" t="s">
        <v>26</v>
      </c>
      <c r="S1920" t="s">
        <v>35</v>
      </c>
      <c r="T1920" t="s">
        <v>40</v>
      </c>
      <c r="U1920" t="s">
        <v>37</v>
      </c>
      <c r="V1920" t="s">
        <v>31</v>
      </c>
      <c r="W1920" t="s">
        <v>30</v>
      </c>
    </row>
    <row r="1921" spans="1:23" x14ac:dyDescent="0.3">
      <c r="A1921">
        <v>47</v>
      </c>
      <c r="B1921">
        <v>7</v>
      </c>
      <c r="C1921">
        <v>4</v>
      </c>
      <c r="D1921">
        <v>1</v>
      </c>
      <c r="E1921">
        <v>1920</v>
      </c>
      <c r="F1921">
        <v>3</v>
      </c>
      <c r="G1921">
        <v>69310</v>
      </c>
      <c r="H1921">
        <v>11</v>
      </c>
      <c r="I1921">
        <v>8</v>
      </c>
      <c r="J1921">
        <v>0</v>
      </c>
      <c r="K1921">
        <v>20</v>
      </c>
      <c r="L1921">
        <v>3</v>
      </c>
      <c r="M1921">
        <v>19</v>
      </c>
      <c r="N1921">
        <v>2</v>
      </c>
      <c r="O1921">
        <v>7</v>
      </c>
      <c r="P1921" t="s">
        <v>32</v>
      </c>
      <c r="Q1921" t="s">
        <v>33</v>
      </c>
      <c r="R1921" t="s">
        <v>26</v>
      </c>
      <c r="S1921" t="s">
        <v>44</v>
      </c>
      <c r="T1921" t="s">
        <v>38</v>
      </c>
      <c r="U1921" t="s">
        <v>37</v>
      </c>
      <c r="V1921" t="s">
        <v>23</v>
      </c>
      <c r="W1921" t="s">
        <v>30</v>
      </c>
    </row>
    <row r="1922" spans="1:23" x14ac:dyDescent="0.3">
      <c r="A1922">
        <v>36</v>
      </c>
      <c r="B1922">
        <v>28</v>
      </c>
      <c r="C1922">
        <v>1</v>
      </c>
      <c r="D1922">
        <v>1</v>
      </c>
      <c r="E1922">
        <v>1921</v>
      </c>
      <c r="F1922">
        <v>2</v>
      </c>
      <c r="G1922">
        <v>48980</v>
      </c>
      <c r="H1922">
        <v>13</v>
      </c>
      <c r="I1922">
        <v>8</v>
      </c>
      <c r="J1922">
        <v>1</v>
      </c>
      <c r="K1922">
        <v>12</v>
      </c>
      <c r="L1922">
        <v>3</v>
      </c>
      <c r="M1922">
        <v>7</v>
      </c>
      <c r="N1922">
        <v>0</v>
      </c>
      <c r="O1922">
        <v>7</v>
      </c>
      <c r="P1922" t="s">
        <v>39</v>
      </c>
      <c r="Q1922" t="s">
        <v>25</v>
      </c>
      <c r="R1922" t="s">
        <v>26</v>
      </c>
      <c r="S1922" t="s">
        <v>44</v>
      </c>
      <c r="T1922" t="s">
        <v>34</v>
      </c>
      <c r="U1922" t="s">
        <v>37</v>
      </c>
      <c r="V1922" t="s">
        <v>23</v>
      </c>
      <c r="W1922" t="s">
        <v>30</v>
      </c>
    </row>
    <row r="1923" spans="1:23" x14ac:dyDescent="0.3">
      <c r="A1923">
        <v>31</v>
      </c>
      <c r="B1923">
        <v>28</v>
      </c>
      <c r="C1923">
        <v>4</v>
      </c>
      <c r="D1923">
        <v>1</v>
      </c>
      <c r="E1923">
        <v>1922</v>
      </c>
      <c r="F1923">
        <v>2</v>
      </c>
      <c r="G1923">
        <v>25930</v>
      </c>
      <c r="H1923">
        <v>21</v>
      </c>
      <c r="I1923">
        <v>8</v>
      </c>
      <c r="J1923">
        <v>0</v>
      </c>
      <c r="K1923">
        <v>4</v>
      </c>
      <c r="L1923">
        <v>2</v>
      </c>
      <c r="M1923">
        <v>3</v>
      </c>
      <c r="N1923">
        <v>1</v>
      </c>
      <c r="O1923">
        <v>2</v>
      </c>
      <c r="P1923" t="s">
        <v>39</v>
      </c>
      <c r="Q1923" t="s">
        <v>33</v>
      </c>
      <c r="R1923" t="s">
        <v>41</v>
      </c>
      <c r="S1923" t="s">
        <v>35</v>
      </c>
      <c r="T1923" t="s">
        <v>34</v>
      </c>
      <c r="U1923" t="s">
        <v>37</v>
      </c>
      <c r="V1923" t="s">
        <v>31</v>
      </c>
      <c r="W1923" t="s">
        <v>30</v>
      </c>
    </row>
    <row r="1924" spans="1:23" x14ac:dyDescent="0.3">
      <c r="A1924">
        <v>33</v>
      </c>
      <c r="B1924">
        <v>15</v>
      </c>
      <c r="C1924">
        <v>3</v>
      </c>
      <c r="D1924">
        <v>1</v>
      </c>
      <c r="E1924">
        <v>1923</v>
      </c>
      <c r="F1924">
        <v>4</v>
      </c>
      <c r="G1924">
        <v>194360</v>
      </c>
      <c r="H1924">
        <v>19</v>
      </c>
      <c r="I1924">
        <v>8</v>
      </c>
      <c r="J1924">
        <v>2</v>
      </c>
      <c r="K1924">
        <v>10</v>
      </c>
      <c r="L1924">
        <v>4</v>
      </c>
      <c r="M1924">
        <v>10</v>
      </c>
      <c r="N1924">
        <v>6</v>
      </c>
      <c r="O1924">
        <v>0</v>
      </c>
      <c r="P1924" t="s">
        <v>39</v>
      </c>
      <c r="Q1924" t="s">
        <v>25</v>
      </c>
      <c r="R1924" t="s">
        <v>36</v>
      </c>
      <c r="S1924" t="s">
        <v>35</v>
      </c>
      <c r="T1924" t="s">
        <v>42</v>
      </c>
      <c r="U1924" t="s">
        <v>37</v>
      </c>
      <c r="V1924" t="s">
        <v>23</v>
      </c>
      <c r="W1924" t="s">
        <v>30</v>
      </c>
    </row>
    <row r="1925" spans="1:23" x14ac:dyDescent="0.3">
      <c r="A1925">
        <v>29</v>
      </c>
      <c r="B1925">
        <v>3</v>
      </c>
      <c r="C1925">
        <v>5</v>
      </c>
      <c r="D1925">
        <v>1</v>
      </c>
      <c r="E1925">
        <v>1924</v>
      </c>
      <c r="F1925">
        <v>1</v>
      </c>
      <c r="G1925">
        <v>27230</v>
      </c>
      <c r="H1925">
        <v>11</v>
      </c>
      <c r="I1925">
        <v>8</v>
      </c>
      <c r="J1925">
        <v>1</v>
      </c>
      <c r="K1925">
        <v>3</v>
      </c>
      <c r="L1925">
        <v>2</v>
      </c>
      <c r="M1925">
        <v>0</v>
      </c>
      <c r="N1925">
        <v>0</v>
      </c>
      <c r="O1925">
        <v>0</v>
      </c>
      <c r="P1925" t="s">
        <v>24</v>
      </c>
      <c r="Q1925" t="s">
        <v>40</v>
      </c>
      <c r="R1925" t="s">
        <v>26</v>
      </c>
      <c r="S1925" t="s">
        <v>35</v>
      </c>
      <c r="T1925" t="s">
        <v>38</v>
      </c>
      <c r="U1925" t="s">
        <v>37</v>
      </c>
      <c r="V1925" t="s">
        <v>31</v>
      </c>
      <c r="W1925" t="s">
        <v>30</v>
      </c>
    </row>
    <row r="1926" spans="1:23" x14ac:dyDescent="0.3">
      <c r="A1926">
        <v>33</v>
      </c>
      <c r="B1926">
        <v>2</v>
      </c>
      <c r="C1926">
        <v>2</v>
      </c>
      <c r="D1926">
        <v>1</v>
      </c>
      <c r="E1926">
        <v>1925</v>
      </c>
      <c r="F1926">
        <v>2</v>
      </c>
      <c r="G1926">
        <v>34790</v>
      </c>
      <c r="H1926">
        <v>12</v>
      </c>
      <c r="I1926">
        <v>8</v>
      </c>
      <c r="J1926">
        <v>0</v>
      </c>
      <c r="K1926">
        <v>5</v>
      </c>
      <c r="L1926">
        <v>3</v>
      </c>
      <c r="M1926">
        <v>3</v>
      </c>
      <c r="N1926">
        <v>0</v>
      </c>
      <c r="O1926">
        <v>2</v>
      </c>
      <c r="P1926" t="s">
        <v>24</v>
      </c>
      <c r="Q1926" t="s">
        <v>33</v>
      </c>
      <c r="R1926" t="s">
        <v>49</v>
      </c>
      <c r="S1926" t="s">
        <v>35</v>
      </c>
      <c r="T1926" t="s">
        <v>43</v>
      </c>
      <c r="U1926" t="s">
        <v>37</v>
      </c>
      <c r="V1926" t="s">
        <v>23</v>
      </c>
      <c r="W1926" t="s">
        <v>30</v>
      </c>
    </row>
    <row r="1927" spans="1:23" x14ac:dyDescent="0.3">
      <c r="A1927">
        <v>45</v>
      </c>
      <c r="B1927">
        <v>26</v>
      </c>
      <c r="C1927">
        <v>1</v>
      </c>
      <c r="D1927">
        <v>1</v>
      </c>
      <c r="E1927">
        <v>1926</v>
      </c>
      <c r="F1927">
        <v>3</v>
      </c>
      <c r="G1927">
        <v>27940</v>
      </c>
      <c r="H1927">
        <v>19</v>
      </c>
      <c r="I1927">
        <v>8</v>
      </c>
      <c r="J1927">
        <v>1</v>
      </c>
      <c r="K1927">
        <v>8</v>
      </c>
      <c r="L1927">
        <v>2</v>
      </c>
      <c r="M1927">
        <v>5</v>
      </c>
      <c r="N1927">
        <v>0</v>
      </c>
      <c r="O1927">
        <v>2</v>
      </c>
      <c r="P1927" t="s">
        <v>24</v>
      </c>
      <c r="Q1927" t="s">
        <v>33</v>
      </c>
      <c r="R1927" t="s">
        <v>41</v>
      </c>
      <c r="S1927" t="s">
        <v>44</v>
      </c>
      <c r="T1927" t="s">
        <v>28</v>
      </c>
      <c r="U1927" t="s">
        <v>27</v>
      </c>
      <c r="V1927" t="s">
        <v>23</v>
      </c>
      <c r="W1927" t="s">
        <v>30</v>
      </c>
    </row>
    <row r="1928" spans="1:23" x14ac:dyDescent="0.3">
      <c r="A1928">
        <v>50</v>
      </c>
      <c r="B1928">
        <v>10</v>
      </c>
      <c r="C1928">
        <v>1</v>
      </c>
      <c r="D1928">
        <v>1</v>
      </c>
      <c r="E1928">
        <v>1927</v>
      </c>
      <c r="F1928">
        <v>1</v>
      </c>
      <c r="G1928">
        <v>52490</v>
      </c>
      <c r="H1928">
        <v>21</v>
      </c>
      <c r="I1928">
        <v>8</v>
      </c>
      <c r="J1928">
        <v>2</v>
      </c>
      <c r="K1928">
        <v>32</v>
      </c>
      <c r="L1928">
        <v>2</v>
      </c>
      <c r="M1928">
        <v>5</v>
      </c>
      <c r="N1928">
        <v>1</v>
      </c>
      <c r="O1928">
        <v>3</v>
      </c>
      <c r="P1928" t="s">
        <v>24</v>
      </c>
      <c r="Q1928" t="s">
        <v>25</v>
      </c>
      <c r="R1928" t="s">
        <v>26</v>
      </c>
      <c r="S1928" t="s">
        <v>44</v>
      </c>
      <c r="T1928" t="s">
        <v>45</v>
      </c>
      <c r="U1928" t="s">
        <v>27</v>
      </c>
      <c r="V1928" t="s">
        <v>23</v>
      </c>
      <c r="W1928" t="s">
        <v>30</v>
      </c>
    </row>
    <row r="1929" spans="1:23" x14ac:dyDescent="0.3">
      <c r="A1929">
        <v>33</v>
      </c>
      <c r="B1929">
        <v>1</v>
      </c>
      <c r="C1929">
        <v>3</v>
      </c>
      <c r="D1929">
        <v>1</v>
      </c>
      <c r="E1929">
        <v>1928</v>
      </c>
      <c r="F1929">
        <v>2</v>
      </c>
      <c r="G1929">
        <v>21760</v>
      </c>
      <c r="H1929">
        <v>14</v>
      </c>
      <c r="I1929">
        <v>8</v>
      </c>
      <c r="J1929">
        <v>1</v>
      </c>
      <c r="K1929">
        <v>6</v>
      </c>
      <c r="L1929">
        <v>2</v>
      </c>
      <c r="M1929">
        <v>6</v>
      </c>
      <c r="N1929">
        <v>1</v>
      </c>
      <c r="O1929">
        <v>2</v>
      </c>
      <c r="P1929" t="s">
        <v>32</v>
      </c>
      <c r="Q1929" t="s">
        <v>25</v>
      </c>
      <c r="R1929" t="s">
        <v>48</v>
      </c>
      <c r="S1929" t="s">
        <v>29</v>
      </c>
      <c r="T1929" t="s">
        <v>40</v>
      </c>
      <c r="U1929" t="s">
        <v>37</v>
      </c>
      <c r="V1929" t="s">
        <v>23</v>
      </c>
      <c r="W1929" t="s">
        <v>30</v>
      </c>
    </row>
    <row r="1930" spans="1:23" x14ac:dyDescent="0.3">
      <c r="A1930">
        <v>41</v>
      </c>
      <c r="B1930">
        <v>11</v>
      </c>
      <c r="C1930">
        <v>3</v>
      </c>
      <c r="D1930">
        <v>1</v>
      </c>
      <c r="E1930">
        <v>1929</v>
      </c>
      <c r="F1930">
        <v>1</v>
      </c>
      <c r="G1930">
        <v>168720</v>
      </c>
      <c r="H1930">
        <v>15</v>
      </c>
      <c r="I1930">
        <v>8</v>
      </c>
      <c r="J1930">
        <v>1</v>
      </c>
      <c r="K1930">
        <v>21</v>
      </c>
      <c r="L1930">
        <v>2</v>
      </c>
      <c r="M1930">
        <v>18</v>
      </c>
      <c r="N1930">
        <v>0</v>
      </c>
      <c r="O1930">
        <v>11</v>
      </c>
      <c r="P1930" t="s">
        <v>32</v>
      </c>
      <c r="Q1930" t="s">
        <v>25</v>
      </c>
      <c r="R1930" t="s">
        <v>36</v>
      </c>
      <c r="S1930" t="s">
        <v>44</v>
      </c>
      <c r="T1930" t="s">
        <v>43</v>
      </c>
      <c r="U1930" t="s">
        <v>37</v>
      </c>
      <c r="V1930" t="s">
        <v>23</v>
      </c>
      <c r="W1930" t="s">
        <v>30</v>
      </c>
    </row>
    <row r="1931" spans="1:23" x14ac:dyDescent="0.3">
      <c r="A1931">
        <v>27</v>
      </c>
      <c r="B1931">
        <v>20</v>
      </c>
      <c r="C1931">
        <v>4</v>
      </c>
      <c r="D1931">
        <v>1</v>
      </c>
      <c r="E1931">
        <v>1930</v>
      </c>
      <c r="F1931">
        <v>2</v>
      </c>
      <c r="G1931">
        <v>34850</v>
      </c>
      <c r="H1931">
        <v>17</v>
      </c>
      <c r="I1931">
        <v>8</v>
      </c>
      <c r="J1931">
        <v>2</v>
      </c>
      <c r="K1931">
        <v>4</v>
      </c>
      <c r="L1931">
        <v>2</v>
      </c>
      <c r="M1931">
        <v>2</v>
      </c>
      <c r="N1931">
        <v>2</v>
      </c>
      <c r="O1931">
        <v>2</v>
      </c>
      <c r="P1931" t="s">
        <v>24</v>
      </c>
      <c r="Q1931" t="s">
        <v>33</v>
      </c>
      <c r="R1931" t="s">
        <v>36</v>
      </c>
      <c r="S1931" t="s">
        <v>29</v>
      </c>
      <c r="T1931" t="s">
        <v>45</v>
      </c>
      <c r="U1931" t="s">
        <v>37</v>
      </c>
      <c r="V1931" t="s">
        <v>23</v>
      </c>
      <c r="W1931" t="s">
        <v>30</v>
      </c>
    </row>
    <row r="1932" spans="1:23" x14ac:dyDescent="0.3">
      <c r="A1932">
        <v>45</v>
      </c>
      <c r="B1932">
        <v>2</v>
      </c>
      <c r="C1932">
        <v>3</v>
      </c>
      <c r="D1932">
        <v>1</v>
      </c>
      <c r="E1932">
        <v>1931</v>
      </c>
      <c r="F1932">
        <v>1</v>
      </c>
      <c r="G1932">
        <v>66440</v>
      </c>
      <c r="H1932">
        <v>12</v>
      </c>
      <c r="I1932">
        <v>8</v>
      </c>
      <c r="J1932">
        <v>0</v>
      </c>
      <c r="K1932">
        <v>9</v>
      </c>
      <c r="L1932">
        <v>3</v>
      </c>
      <c r="M1932">
        <v>9</v>
      </c>
      <c r="N1932">
        <v>0</v>
      </c>
      <c r="O1932">
        <v>8</v>
      </c>
      <c r="P1932" t="s">
        <v>39</v>
      </c>
      <c r="Q1932" t="s">
        <v>25</v>
      </c>
      <c r="R1932" t="s">
        <v>41</v>
      </c>
      <c r="S1932" t="s">
        <v>29</v>
      </c>
      <c r="T1932" t="s">
        <v>38</v>
      </c>
      <c r="U1932" t="s">
        <v>27</v>
      </c>
      <c r="V1932" t="s">
        <v>23</v>
      </c>
      <c r="W1932" t="s">
        <v>30</v>
      </c>
    </row>
    <row r="1933" spans="1:23" x14ac:dyDescent="0.3">
      <c r="A1933">
        <v>47</v>
      </c>
      <c r="B1933">
        <v>18</v>
      </c>
      <c r="C1933">
        <v>4</v>
      </c>
      <c r="D1933">
        <v>1</v>
      </c>
      <c r="E1933">
        <v>1932</v>
      </c>
      <c r="F1933">
        <v>2</v>
      </c>
      <c r="G1933">
        <v>55820</v>
      </c>
      <c r="H1933">
        <v>16</v>
      </c>
      <c r="I1933">
        <v>8</v>
      </c>
      <c r="J1933">
        <v>0</v>
      </c>
      <c r="K1933">
        <v>9</v>
      </c>
      <c r="L1933">
        <v>3</v>
      </c>
      <c r="M1933">
        <v>9</v>
      </c>
      <c r="N1933">
        <v>0</v>
      </c>
      <c r="O1933">
        <v>7</v>
      </c>
      <c r="P1933" t="s">
        <v>24</v>
      </c>
      <c r="Q1933" t="s">
        <v>25</v>
      </c>
      <c r="R1933" t="s">
        <v>41</v>
      </c>
      <c r="S1933" t="s">
        <v>35</v>
      </c>
      <c r="T1933" t="s">
        <v>34</v>
      </c>
      <c r="U1933" t="s">
        <v>27</v>
      </c>
      <c r="V1933" t="s">
        <v>23</v>
      </c>
      <c r="W1933" t="s">
        <v>30</v>
      </c>
    </row>
    <row r="1934" spans="1:23" x14ac:dyDescent="0.3">
      <c r="A1934">
        <v>30</v>
      </c>
      <c r="B1934">
        <v>2</v>
      </c>
      <c r="C1934">
        <v>3</v>
      </c>
      <c r="D1934">
        <v>1</v>
      </c>
      <c r="E1934">
        <v>1933</v>
      </c>
      <c r="F1934">
        <v>2</v>
      </c>
      <c r="G1934">
        <v>40000</v>
      </c>
      <c r="H1934">
        <v>12</v>
      </c>
      <c r="I1934">
        <v>8</v>
      </c>
      <c r="J1934">
        <v>0</v>
      </c>
      <c r="K1934">
        <v>7</v>
      </c>
      <c r="L1934">
        <v>5</v>
      </c>
      <c r="M1934">
        <v>5</v>
      </c>
      <c r="N1934">
        <v>0</v>
      </c>
      <c r="O1934">
        <v>1</v>
      </c>
      <c r="P1934" t="s">
        <v>24</v>
      </c>
      <c r="Q1934" t="s">
        <v>25</v>
      </c>
      <c r="R1934" t="s">
        <v>26</v>
      </c>
      <c r="S1934" t="s">
        <v>29</v>
      </c>
      <c r="T1934" t="s">
        <v>28</v>
      </c>
      <c r="U1934" t="s">
        <v>37</v>
      </c>
      <c r="V1934" t="s">
        <v>31</v>
      </c>
      <c r="W1934" t="s">
        <v>30</v>
      </c>
    </row>
    <row r="1935" spans="1:23" x14ac:dyDescent="0.3">
      <c r="A1935">
        <v>50</v>
      </c>
      <c r="B1935">
        <v>1</v>
      </c>
      <c r="C1935">
        <v>3</v>
      </c>
      <c r="D1935">
        <v>1</v>
      </c>
      <c r="E1935">
        <v>1934</v>
      </c>
      <c r="F1935">
        <v>2</v>
      </c>
      <c r="G1935">
        <v>134960</v>
      </c>
      <c r="H1935">
        <v>18</v>
      </c>
      <c r="I1935">
        <v>8</v>
      </c>
      <c r="J1935">
        <v>1</v>
      </c>
      <c r="K1935">
        <v>22</v>
      </c>
      <c r="L1935">
        <v>3</v>
      </c>
      <c r="M1935">
        <v>12</v>
      </c>
      <c r="N1935">
        <v>1</v>
      </c>
      <c r="O1935">
        <v>5</v>
      </c>
      <c r="P1935" t="s">
        <v>24</v>
      </c>
      <c r="Q1935" t="s">
        <v>33</v>
      </c>
      <c r="R1935" t="s">
        <v>49</v>
      </c>
      <c r="S1935" t="s">
        <v>29</v>
      </c>
      <c r="T1935" t="s">
        <v>38</v>
      </c>
      <c r="U1935" t="s">
        <v>27</v>
      </c>
      <c r="V1935" t="s">
        <v>23</v>
      </c>
      <c r="W1935" t="s">
        <v>30</v>
      </c>
    </row>
    <row r="1936" spans="1:23" x14ac:dyDescent="0.3">
      <c r="A1936">
        <v>38</v>
      </c>
      <c r="B1936">
        <v>13</v>
      </c>
      <c r="C1936">
        <v>3</v>
      </c>
      <c r="D1936">
        <v>1</v>
      </c>
      <c r="E1936">
        <v>1935</v>
      </c>
      <c r="F1936">
        <v>1</v>
      </c>
      <c r="G1936">
        <v>32100</v>
      </c>
      <c r="H1936">
        <v>17</v>
      </c>
      <c r="I1936">
        <v>8</v>
      </c>
      <c r="J1936">
        <v>2</v>
      </c>
      <c r="K1936">
        <v>3</v>
      </c>
      <c r="L1936">
        <v>5</v>
      </c>
      <c r="M1936">
        <v>2</v>
      </c>
      <c r="N1936">
        <v>0</v>
      </c>
      <c r="O1936">
        <v>2</v>
      </c>
      <c r="P1936" t="s">
        <v>32</v>
      </c>
      <c r="Q1936" t="s">
        <v>33</v>
      </c>
      <c r="R1936" t="s">
        <v>49</v>
      </c>
      <c r="S1936" t="s">
        <v>29</v>
      </c>
      <c r="T1936" t="s">
        <v>45</v>
      </c>
      <c r="U1936" t="s">
        <v>37</v>
      </c>
      <c r="V1936" t="s">
        <v>23</v>
      </c>
      <c r="W1936" t="s">
        <v>30</v>
      </c>
    </row>
    <row r="1937" spans="1:23" x14ac:dyDescent="0.3">
      <c r="A1937">
        <v>46</v>
      </c>
      <c r="B1937">
        <v>28</v>
      </c>
      <c r="C1937">
        <v>3</v>
      </c>
      <c r="D1937">
        <v>1</v>
      </c>
      <c r="E1937">
        <v>1936</v>
      </c>
      <c r="F1937">
        <v>3</v>
      </c>
      <c r="G1937">
        <v>190450</v>
      </c>
      <c r="H1937">
        <v>11</v>
      </c>
      <c r="I1937">
        <v>8</v>
      </c>
      <c r="J1937">
        <v>3</v>
      </c>
      <c r="K1937">
        <v>13</v>
      </c>
      <c r="L1937">
        <v>2</v>
      </c>
      <c r="M1937">
        <v>8</v>
      </c>
      <c r="N1937">
        <v>0</v>
      </c>
      <c r="O1937">
        <v>7</v>
      </c>
      <c r="P1937" t="s">
        <v>24</v>
      </c>
      <c r="Q1937" t="s">
        <v>33</v>
      </c>
      <c r="R1937" t="s">
        <v>41</v>
      </c>
      <c r="S1937" t="s">
        <v>44</v>
      </c>
      <c r="T1937" t="s">
        <v>40</v>
      </c>
      <c r="U1937" t="s">
        <v>27</v>
      </c>
      <c r="V1937" t="s">
        <v>23</v>
      </c>
      <c r="W1937" t="s">
        <v>30</v>
      </c>
    </row>
    <row r="1938" spans="1:23" x14ac:dyDescent="0.3">
      <c r="A1938">
        <v>24</v>
      </c>
      <c r="B1938">
        <v>28</v>
      </c>
      <c r="C1938">
        <v>3</v>
      </c>
      <c r="D1938">
        <v>1</v>
      </c>
      <c r="E1938">
        <v>1937</v>
      </c>
      <c r="F1938">
        <v>1</v>
      </c>
      <c r="G1938">
        <v>118490</v>
      </c>
      <c r="H1938">
        <v>16</v>
      </c>
      <c r="I1938">
        <v>8</v>
      </c>
      <c r="J1938">
        <v>1</v>
      </c>
      <c r="K1938">
        <v>5</v>
      </c>
      <c r="L1938">
        <v>3</v>
      </c>
      <c r="M1938">
        <v>4</v>
      </c>
      <c r="N1938">
        <v>3</v>
      </c>
      <c r="O1938">
        <v>2</v>
      </c>
      <c r="P1938" t="s">
        <v>24</v>
      </c>
      <c r="Q1938" t="s">
        <v>25</v>
      </c>
      <c r="R1938" t="s">
        <v>26</v>
      </c>
      <c r="S1938" t="s">
        <v>44</v>
      </c>
      <c r="T1938" t="s">
        <v>28</v>
      </c>
      <c r="U1938" t="s">
        <v>27</v>
      </c>
      <c r="V1938" t="s">
        <v>23</v>
      </c>
      <c r="W1938" t="s">
        <v>30</v>
      </c>
    </row>
    <row r="1939" spans="1:23" x14ac:dyDescent="0.3">
      <c r="A1939">
        <v>35</v>
      </c>
      <c r="B1939">
        <v>24</v>
      </c>
      <c r="C1939">
        <v>3</v>
      </c>
      <c r="D1939">
        <v>1</v>
      </c>
      <c r="E1939">
        <v>1938</v>
      </c>
      <c r="F1939">
        <v>3</v>
      </c>
      <c r="G1939">
        <v>20700</v>
      </c>
      <c r="H1939">
        <v>13</v>
      </c>
      <c r="I1939">
        <v>8</v>
      </c>
      <c r="J1939">
        <v>3</v>
      </c>
      <c r="K1939">
        <v>5</v>
      </c>
      <c r="L1939">
        <v>1</v>
      </c>
      <c r="M1939">
        <v>4</v>
      </c>
      <c r="N1939">
        <v>0</v>
      </c>
      <c r="O1939">
        <v>2</v>
      </c>
      <c r="P1939" t="s">
        <v>24</v>
      </c>
      <c r="Q1939" t="s">
        <v>25</v>
      </c>
      <c r="R1939" t="s">
        <v>41</v>
      </c>
      <c r="S1939" t="s">
        <v>44</v>
      </c>
      <c r="T1939" t="s">
        <v>28</v>
      </c>
      <c r="U1939" t="s">
        <v>37</v>
      </c>
      <c r="V1939" t="s">
        <v>31</v>
      </c>
      <c r="W1939" t="s">
        <v>30</v>
      </c>
    </row>
    <row r="1940" spans="1:23" x14ac:dyDescent="0.3">
      <c r="A1940">
        <v>31</v>
      </c>
      <c r="B1940">
        <v>5</v>
      </c>
      <c r="C1940">
        <v>2</v>
      </c>
      <c r="D1940">
        <v>1</v>
      </c>
      <c r="E1940">
        <v>1939</v>
      </c>
      <c r="F1940">
        <v>2</v>
      </c>
      <c r="G1940">
        <v>65020</v>
      </c>
      <c r="H1940">
        <v>12</v>
      </c>
      <c r="I1940">
        <v>8</v>
      </c>
      <c r="J1940">
        <v>0</v>
      </c>
      <c r="K1940">
        <v>4</v>
      </c>
      <c r="L1940">
        <v>3</v>
      </c>
      <c r="M1940">
        <v>4</v>
      </c>
      <c r="N1940">
        <v>0</v>
      </c>
      <c r="O1940">
        <v>3</v>
      </c>
      <c r="P1940" t="s">
        <v>32</v>
      </c>
      <c r="Q1940" t="s">
        <v>33</v>
      </c>
      <c r="R1940" t="s">
        <v>49</v>
      </c>
      <c r="S1940" t="s">
        <v>29</v>
      </c>
      <c r="T1940" t="s">
        <v>38</v>
      </c>
      <c r="U1940" t="s">
        <v>37</v>
      </c>
      <c r="V1940" t="s">
        <v>23</v>
      </c>
      <c r="W1940" t="s">
        <v>30</v>
      </c>
    </row>
    <row r="1941" spans="1:23" x14ac:dyDescent="0.3">
      <c r="A1941">
        <v>18</v>
      </c>
      <c r="B1941">
        <v>5</v>
      </c>
      <c r="C1941">
        <v>4</v>
      </c>
      <c r="D1941">
        <v>1</v>
      </c>
      <c r="E1941">
        <v>1940</v>
      </c>
      <c r="F1941">
        <v>2</v>
      </c>
      <c r="G1941">
        <v>32300</v>
      </c>
      <c r="H1941">
        <v>12</v>
      </c>
      <c r="I1941">
        <v>8</v>
      </c>
      <c r="J1941">
        <v>1</v>
      </c>
      <c r="K1941">
        <v>0</v>
      </c>
      <c r="L1941">
        <v>3</v>
      </c>
      <c r="M1941">
        <v>0</v>
      </c>
      <c r="N1941">
        <v>0</v>
      </c>
      <c r="O1941">
        <v>0</v>
      </c>
      <c r="P1941" t="s">
        <v>39</v>
      </c>
      <c r="Q1941" t="s">
        <v>25</v>
      </c>
      <c r="R1941" t="s">
        <v>36</v>
      </c>
      <c r="S1941" t="s">
        <v>35</v>
      </c>
      <c r="T1941" t="s">
        <v>47</v>
      </c>
      <c r="U1941" t="s">
        <v>37</v>
      </c>
      <c r="V1941" t="s">
        <v>23</v>
      </c>
      <c r="W1941" t="s">
        <v>30</v>
      </c>
    </row>
    <row r="1942" spans="1:23" x14ac:dyDescent="0.3">
      <c r="A1942">
        <v>54</v>
      </c>
      <c r="B1942">
        <v>23</v>
      </c>
      <c r="C1942">
        <v>3</v>
      </c>
      <c r="D1942">
        <v>1</v>
      </c>
      <c r="E1942">
        <v>1941</v>
      </c>
      <c r="F1942">
        <v>1</v>
      </c>
      <c r="G1942">
        <v>136030</v>
      </c>
      <c r="H1942">
        <v>13</v>
      </c>
      <c r="I1942">
        <v>8</v>
      </c>
      <c r="J1942">
        <v>1</v>
      </c>
      <c r="K1942">
        <v>22</v>
      </c>
      <c r="L1942">
        <v>2</v>
      </c>
      <c r="M1942">
        <v>10</v>
      </c>
      <c r="N1942">
        <v>0</v>
      </c>
      <c r="O1942">
        <v>8</v>
      </c>
      <c r="P1942" t="s">
        <v>24</v>
      </c>
      <c r="Q1942" t="s">
        <v>25</v>
      </c>
      <c r="R1942" t="s">
        <v>41</v>
      </c>
      <c r="S1942" t="s">
        <v>29</v>
      </c>
      <c r="T1942" t="s">
        <v>43</v>
      </c>
      <c r="U1942" t="s">
        <v>27</v>
      </c>
      <c r="V1942" t="s">
        <v>23</v>
      </c>
      <c r="W1942" t="s">
        <v>30</v>
      </c>
    </row>
    <row r="1943" spans="1:23" x14ac:dyDescent="0.3">
      <c r="A1943">
        <v>35</v>
      </c>
      <c r="B1943">
        <v>6</v>
      </c>
      <c r="C1943">
        <v>4</v>
      </c>
      <c r="D1943">
        <v>1</v>
      </c>
      <c r="E1943">
        <v>1942</v>
      </c>
      <c r="F1943">
        <v>1</v>
      </c>
      <c r="G1943">
        <v>119960</v>
      </c>
      <c r="H1943">
        <v>19</v>
      </c>
      <c r="I1943">
        <v>8</v>
      </c>
      <c r="J1943">
        <v>2</v>
      </c>
      <c r="K1943">
        <v>16</v>
      </c>
      <c r="L1943">
        <v>3</v>
      </c>
      <c r="M1943">
        <v>16</v>
      </c>
      <c r="N1943">
        <v>10</v>
      </c>
      <c r="O1943">
        <v>1</v>
      </c>
      <c r="P1943" t="s">
        <v>24</v>
      </c>
      <c r="Q1943" t="s">
        <v>33</v>
      </c>
      <c r="R1943" t="s">
        <v>41</v>
      </c>
      <c r="S1943" t="s">
        <v>44</v>
      </c>
      <c r="T1943" t="s">
        <v>45</v>
      </c>
      <c r="U1943" t="s">
        <v>27</v>
      </c>
      <c r="V1943" t="s">
        <v>23</v>
      </c>
      <c r="W1943" t="s">
        <v>30</v>
      </c>
    </row>
    <row r="1944" spans="1:23" x14ac:dyDescent="0.3">
      <c r="A1944">
        <v>30</v>
      </c>
      <c r="B1944">
        <v>4</v>
      </c>
      <c r="C1944">
        <v>3</v>
      </c>
      <c r="D1944">
        <v>1</v>
      </c>
      <c r="E1944">
        <v>1943</v>
      </c>
      <c r="F1944">
        <v>5</v>
      </c>
      <c r="G1944">
        <v>56050</v>
      </c>
      <c r="H1944">
        <v>12</v>
      </c>
      <c r="I1944">
        <v>8</v>
      </c>
      <c r="J1944">
        <v>1</v>
      </c>
      <c r="K1944">
        <v>9</v>
      </c>
      <c r="L1944">
        <v>0</v>
      </c>
      <c r="M1944">
        <v>8</v>
      </c>
      <c r="N1944">
        <v>1</v>
      </c>
      <c r="O1944">
        <v>7</v>
      </c>
      <c r="P1944" t="s">
        <v>24</v>
      </c>
      <c r="Q1944" t="s">
        <v>33</v>
      </c>
      <c r="R1944" t="s">
        <v>26</v>
      </c>
      <c r="S1944" t="s">
        <v>29</v>
      </c>
      <c r="T1944" t="s">
        <v>28</v>
      </c>
      <c r="U1944" t="s">
        <v>27</v>
      </c>
      <c r="V1944" t="s">
        <v>23</v>
      </c>
      <c r="W1944" t="s">
        <v>30</v>
      </c>
    </row>
    <row r="1945" spans="1:23" x14ac:dyDescent="0.3">
      <c r="A1945">
        <v>20</v>
      </c>
      <c r="B1945">
        <v>2</v>
      </c>
      <c r="C1945">
        <v>2</v>
      </c>
      <c r="D1945">
        <v>1</v>
      </c>
      <c r="E1945">
        <v>1944</v>
      </c>
      <c r="F1945">
        <v>2</v>
      </c>
      <c r="G1945">
        <v>63970</v>
      </c>
      <c r="H1945">
        <v>17</v>
      </c>
      <c r="I1945">
        <v>8</v>
      </c>
      <c r="J1945">
        <v>1</v>
      </c>
      <c r="K1945">
        <v>1</v>
      </c>
      <c r="L1945">
        <v>3</v>
      </c>
      <c r="M1945">
        <v>1</v>
      </c>
      <c r="N1945">
        <v>0</v>
      </c>
      <c r="O1945">
        <v>0</v>
      </c>
      <c r="P1945" t="s">
        <v>24</v>
      </c>
      <c r="Q1945" t="s">
        <v>33</v>
      </c>
      <c r="R1945" t="s">
        <v>26</v>
      </c>
      <c r="S1945" t="s">
        <v>35</v>
      </c>
      <c r="T1945" t="s">
        <v>34</v>
      </c>
      <c r="U1945" t="s">
        <v>27</v>
      </c>
      <c r="V1945" t="s">
        <v>31</v>
      </c>
      <c r="W1945" t="s">
        <v>30</v>
      </c>
    </row>
    <row r="1946" spans="1:23" x14ac:dyDescent="0.3">
      <c r="A1946">
        <v>30</v>
      </c>
      <c r="B1946">
        <v>8</v>
      </c>
      <c r="C1946">
        <v>4</v>
      </c>
      <c r="D1946">
        <v>1</v>
      </c>
      <c r="E1946">
        <v>1945</v>
      </c>
      <c r="F1946">
        <v>1</v>
      </c>
      <c r="G1946">
        <v>191440</v>
      </c>
      <c r="H1946">
        <v>11</v>
      </c>
      <c r="I1946">
        <v>8</v>
      </c>
      <c r="J1946">
        <v>0</v>
      </c>
      <c r="K1946">
        <v>4</v>
      </c>
      <c r="L1946">
        <v>3</v>
      </c>
      <c r="M1946">
        <v>3</v>
      </c>
      <c r="N1946">
        <v>1</v>
      </c>
      <c r="O1946">
        <v>2</v>
      </c>
      <c r="P1946" t="s">
        <v>32</v>
      </c>
      <c r="Q1946" t="s">
        <v>33</v>
      </c>
      <c r="R1946" t="s">
        <v>41</v>
      </c>
      <c r="S1946" t="s">
        <v>35</v>
      </c>
      <c r="T1946" t="s">
        <v>38</v>
      </c>
      <c r="U1946" t="s">
        <v>37</v>
      </c>
      <c r="V1946" t="s">
        <v>31</v>
      </c>
      <c r="W1946" t="s">
        <v>30</v>
      </c>
    </row>
    <row r="1947" spans="1:23" x14ac:dyDescent="0.3">
      <c r="A1947">
        <v>26</v>
      </c>
      <c r="B1947">
        <v>1</v>
      </c>
      <c r="C1947">
        <v>3</v>
      </c>
      <c r="D1947">
        <v>1</v>
      </c>
      <c r="E1947">
        <v>1946</v>
      </c>
      <c r="F1947">
        <v>2</v>
      </c>
      <c r="G1947">
        <v>175840</v>
      </c>
      <c r="H1947">
        <v>20</v>
      </c>
      <c r="I1947">
        <v>8</v>
      </c>
      <c r="J1947">
        <v>0</v>
      </c>
      <c r="K1947">
        <v>8</v>
      </c>
      <c r="L1947">
        <v>2</v>
      </c>
      <c r="M1947">
        <v>8</v>
      </c>
      <c r="N1947">
        <v>1</v>
      </c>
      <c r="O1947">
        <v>3</v>
      </c>
      <c r="P1947" t="s">
        <v>24</v>
      </c>
      <c r="Q1947" t="s">
        <v>25</v>
      </c>
      <c r="R1947" t="s">
        <v>48</v>
      </c>
      <c r="S1947" t="s">
        <v>29</v>
      </c>
      <c r="T1947" t="s">
        <v>34</v>
      </c>
      <c r="U1947" t="s">
        <v>27</v>
      </c>
      <c r="V1947" t="s">
        <v>23</v>
      </c>
      <c r="W1947" t="s">
        <v>30</v>
      </c>
    </row>
    <row r="1948" spans="1:23" x14ac:dyDescent="0.3">
      <c r="A1948">
        <v>22</v>
      </c>
      <c r="B1948">
        <v>8</v>
      </c>
      <c r="C1948">
        <v>3</v>
      </c>
      <c r="D1948">
        <v>1</v>
      </c>
      <c r="E1948">
        <v>1947</v>
      </c>
      <c r="F1948">
        <v>2</v>
      </c>
      <c r="G1948">
        <v>49070</v>
      </c>
      <c r="H1948">
        <v>21</v>
      </c>
      <c r="I1948">
        <v>8</v>
      </c>
      <c r="J1948">
        <v>1</v>
      </c>
      <c r="K1948">
        <v>4</v>
      </c>
      <c r="L1948">
        <v>2</v>
      </c>
      <c r="M1948">
        <v>4</v>
      </c>
      <c r="N1948">
        <v>1</v>
      </c>
      <c r="O1948">
        <v>1</v>
      </c>
      <c r="P1948" t="s">
        <v>24</v>
      </c>
      <c r="Q1948" t="s">
        <v>33</v>
      </c>
      <c r="R1948" t="s">
        <v>36</v>
      </c>
      <c r="S1948" t="s">
        <v>29</v>
      </c>
      <c r="T1948" t="s">
        <v>46</v>
      </c>
      <c r="U1948" t="s">
        <v>37</v>
      </c>
      <c r="V1948" t="s">
        <v>23</v>
      </c>
      <c r="W1948" t="s">
        <v>30</v>
      </c>
    </row>
    <row r="1949" spans="1:23" x14ac:dyDescent="0.3">
      <c r="A1949">
        <v>48</v>
      </c>
      <c r="B1949">
        <v>2</v>
      </c>
      <c r="C1949">
        <v>4</v>
      </c>
      <c r="D1949">
        <v>1</v>
      </c>
      <c r="E1949">
        <v>1948</v>
      </c>
      <c r="F1949">
        <v>2</v>
      </c>
      <c r="G1949">
        <v>45540</v>
      </c>
      <c r="H1949">
        <v>11</v>
      </c>
      <c r="I1949">
        <v>8</v>
      </c>
      <c r="J1949">
        <v>2</v>
      </c>
      <c r="K1949">
        <v>19</v>
      </c>
      <c r="L1949">
        <v>3</v>
      </c>
      <c r="M1949">
        <v>2</v>
      </c>
      <c r="N1949">
        <v>2</v>
      </c>
      <c r="O1949">
        <v>2</v>
      </c>
      <c r="P1949" t="s">
        <v>24</v>
      </c>
      <c r="Q1949" t="s">
        <v>40</v>
      </c>
      <c r="R1949" t="s">
        <v>41</v>
      </c>
      <c r="S1949" t="s">
        <v>35</v>
      </c>
      <c r="T1949" t="s">
        <v>38</v>
      </c>
      <c r="U1949" t="s">
        <v>37</v>
      </c>
      <c r="V1949" t="s">
        <v>23</v>
      </c>
      <c r="W1949" t="s">
        <v>30</v>
      </c>
    </row>
    <row r="1950" spans="1:23" x14ac:dyDescent="0.3">
      <c r="A1950">
        <v>48</v>
      </c>
      <c r="B1950">
        <v>3</v>
      </c>
      <c r="C1950">
        <v>3</v>
      </c>
      <c r="D1950">
        <v>1</v>
      </c>
      <c r="E1950">
        <v>1949</v>
      </c>
      <c r="F1950">
        <v>1</v>
      </c>
      <c r="G1950">
        <v>54150</v>
      </c>
      <c r="H1950">
        <v>11</v>
      </c>
      <c r="I1950">
        <v>8</v>
      </c>
      <c r="J1950">
        <v>1</v>
      </c>
      <c r="K1950">
        <v>27</v>
      </c>
      <c r="L1950">
        <v>1</v>
      </c>
      <c r="M1950">
        <v>15</v>
      </c>
      <c r="N1950">
        <v>4</v>
      </c>
      <c r="O1950">
        <v>8</v>
      </c>
      <c r="P1950" t="s">
        <v>24</v>
      </c>
      <c r="Q1950" t="s">
        <v>25</v>
      </c>
      <c r="R1950" t="s">
        <v>41</v>
      </c>
      <c r="S1950" t="s">
        <v>35</v>
      </c>
      <c r="T1950" t="s">
        <v>42</v>
      </c>
      <c r="U1950" t="s">
        <v>37</v>
      </c>
      <c r="V1950" t="s">
        <v>23</v>
      </c>
      <c r="W1950" t="s">
        <v>30</v>
      </c>
    </row>
    <row r="1951" spans="1:23" x14ac:dyDescent="0.3">
      <c r="A1951">
        <v>41</v>
      </c>
      <c r="B1951">
        <v>2</v>
      </c>
      <c r="C1951">
        <v>3</v>
      </c>
      <c r="D1951">
        <v>1</v>
      </c>
      <c r="E1951">
        <v>1950</v>
      </c>
      <c r="F1951">
        <v>2</v>
      </c>
      <c r="G1951">
        <v>47410</v>
      </c>
      <c r="H1951">
        <v>16</v>
      </c>
      <c r="I1951">
        <v>8</v>
      </c>
      <c r="J1951">
        <v>0</v>
      </c>
      <c r="K1951">
        <v>8</v>
      </c>
      <c r="L1951">
        <v>3</v>
      </c>
      <c r="M1951">
        <v>2</v>
      </c>
      <c r="N1951">
        <v>2</v>
      </c>
      <c r="O1951">
        <v>1</v>
      </c>
      <c r="P1951" t="s">
        <v>24</v>
      </c>
      <c r="Q1951" t="s">
        <v>33</v>
      </c>
      <c r="R1951" t="s">
        <v>26</v>
      </c>
      <c r="S1951" t="s">
        <v>35</v>
      </c>
      <c r="T1951" t="s">
        <v>34</v>
      </c>
      <c r="U1951" t="s">
        <v>37</v>
      </c>
      <c r="V1951" t="s">
        <v>23</v>
      </c>
      <c r="W1951" t="s">
        <v>30</v>
      </c>
    </row>
    <row r="1952" spans="1:23" x14ac:dyDescent="0.3">
      <c r="A1952">
        <v>39</v>
      </c>
      <c r="B1952">
        <v>2</v>
      </c>
      <c r="C1952">
        <v>3</v>
      </c>
      <c r="D1952">
        <v>1</v>
      </c>
      <c r="E1952">
        <v>1951</v>
      </c>
      <c r="F1952">
        <v>3</v>
      </c>
      <c r="G1952">
        <v>21150</v>
      </c>
      <c r="H1952">
        <v>18</v>
      </c>
      <c r="I1952">
        <v>8</v>
      </c>
      <c r="J1952">
        <v>0</v>
      </c>
      <c r="K1952">
        <v>21</v>
      </c>
      <c r="L1952">
        <v>3</v>
      </c>
      <c r="M1952">
        <v>21</v>
      </c>
      <c r="N1952">
        <v>11</v>
      </c>
      <c r="O1952">
        <v>8</v>
      </c>
      <c r="P1952" t="s">
        <v>24</v>
      </c>
      <c r="Q1952" t="s">
        <v>25</v>
      </c>
      <c r="R1952" t="s">
        <v>26</v>
      </c>
      <c r="S1952" t="s">
        <v>29</v>
      </c>
      <c r="T1952" t="s">
        <v>40</v>
      </c>
      <c r="U1952" t="s">
        <v>37</v>
      </c>
      <c r="V1952" t="s">
        <v>23</v>
      </c>
      <c r="W1952" t="s">
        <v>30</v>
      </c>
    </row>
    <row r="1953" spans="1:23" x14ac:dyDescent="0.3">
      <c r="A1953">
        <v>27</v>
      </c>
      <c r="B1953">
        <v>3</v>
      </c>
      <c r="C1953">
        <v>3</v>
      </c>
      <c r="D1953">
        <v>1</v>
      </c>
      <c r="E1953">
        <v>1952</v>
      </c>
      <c r="F1953">
        <v>2</v>
      </c>
      <c r="G1953">
        <v>31610</v>
      </c>
      <c r="H1953">
        <v>13</v>
      </c>
      <c r="I1953">
        <v>8</v>
      </c>
      <c r="J1953">
        <v>2</v>
      </c>
      <c r="K1953">
        <v>4</v>
      </c>
      <c r="L1953">
        <v>0</v>
      </c>
      <c r="M1953">
        <v>3</v>
      </c>
      <c r="N1953">
        <v>2</v>
      </c>
      <c r="O1953">
        <v>2</v>
      </c>
      <c r="P1953" t="s">
        <v>24</v>
      </c>
      <c r="Q1953" t="s">
        <v>33</v>
      </c>
      <c r="R1953" t="s">
        <v>26</v>
      </c>
      <c r="S1953" t="s">
        <v>29</v>
      </c>
      <c r="T1953" t="s">
        <v>40</v>
      </c>
      <c r="U1953" t="s">
        <v>37</v>
      </c>
      <c r="V1953" t="s">
        <v>23</v>
      </c>
      <c r="W1953" t="s">
        <v>30</v>
      </c>
    </row>
    <row r="1954" spans="1:23" x14ac:dyDescent="0.3">
      <c r="A1954">
        <v>35</v>
      </c>
      <c r="B1954">
        <v>24</v>
      </c>
      <c r="C1954">
        <v>3</v>
      </c>
      <c r="D1954">
        <v>1</v>
      </c>
      <c r="E1954">
        <v>1953</v>
      </c>
      <c r="F1954">
        <v>5</v>
      </c>
      <c r="G1954">
        <v>57450</v>
      </c>
      <c r="H1954">
        <v>17</v>
      </c>
      <c r="I1954">
        <v>8</v>
      </c>
      <c r="J1954">
        <v>3</v>
      </c>
      <c r="K1954">
        <v>3</v>
      </c>
      <c r="L1954">
        <v>4</v>
      </c>
      <c r="M1954">
        <v>3</v>
      </c>
      <c r="N1954">
        <v>1</v>
      </c>
      <c r="O1954">
        <v>2</v>
      </c>
      <c r="P1954" t="s">
        <v>24</v>
      </c>
      <c r="Q1954" t="s">
        <v>25</v>
      </c>
      <c r="R1954" t="s">
        <v>41</v>
      </c>
      <c r="S1954" t="s">
        <v>44</v>
      </c>
      <c r="T1954" t="s">
        <v>38</v>
      </c>
      <c r="U1954" t="s">
        <v>37</v>
      </c>
      <c r="V1954" t="s">
        <v>23</v>
      </c>
      <c r="W1954" t="s">
        <v>30</v>
      </c>
    </row>
    <row r="1955" spans="1:23" x14ac:dyDescent="0.3">
      <c r="A1955">
        <v>42</v>
      </c>
      <c r="B1955">
        <v>23</v>
      </c>
      <c r="C1955">
        <v>4</v>
      </c>
      <c r="D1955">
        <v>1</v>
      </c>
      <c r="E1955">
        <v>1954</v>
      </c>
      <c r="F1955">
        <v>1</v>
      </c>
      <c r="G1955">
        <v>23730</v>
      </c>
      <c r="H1955">
        <v>14</v>
      </c>
      <c r="I1955">
        <v>8</v>
      </c>
      <c r="J1955">
        <v>1</v>
      </c>
      <c r="K1955">
        <v>21</v>
      </c>
      <c r="L1955">
        <v>3</v>
      </c>
      <c r="M1955">
        <v>1</v>
      </c>
      <c r="N1955">
        <v>0</v>
      </c>
      <c r="O1955">
        <v>0</v>
      </c>
      <c r="P1955" t="s">
        <v>24</v>
      </c>
      <c r="Q1955" t="s">
        <v>33</v>
      </c>
      <c r="R1955" t="s">
        <v>36</v>
      </c>
      <c r="S1955" t="s">
        <v>29</v>
      </c>
      <c r="T1955" t="s">
        <v>34</v>
      </c>
      <c r="U1955" t="s">
        <v>37</v>
      </c>
      <c r="V1955" t="s">
        <v>23</v>
      </c>
      <c r="W1955" t="s">
        <v>30</v>
      </c>
    </row>
    <row r="1956" spans="1:23" x14ac:dyDescent="0.3">
      <c r="A1956">
        <v>50</v>
      </c>
      <c r="B1956">
        <v>27</v>
      </c>
      <c r="C1956">
        <v>3</v>
      </c>
      <c r="D1956">
        <v>1</v>
      </c>
      <c r="E1956">
        <v>1955</v>
      </c>
      <c r="F1956">
        <v>2</v>
      </c>
      <c r="G1956">
        <v>33100</v>
      </c>
      <c r="H1956">
        <v>22</v>
      </c>
      <c r="I1956">
        <v>8</v>
      </c>
      <c r="J1956">
        <v>1</v>
      </c>
      <c r="K1956">
        <v>8</v>
      </c>
      <c r="L1956">
        <v>3</v>
      </c>
      <c r="M1956">
        <v>1</v>
      </c>
      <c r="N1956">
        <v>0</v>
      </c>
      <c r="O1956">
        <v>0</v>
      </c>
      <c r="P1956" t="s">
        <v>24</v>
      </c>
      <c r="Q1956" t="s">
        <v>25</v>
      </c>
      <c r="R1956" t="s">
        <v>41</v>
      </c>
      <c r="S1956" t="s">
        <v>29</v>
      </c>
      <c r="T1956" t="s">
        <v>38</v>
      </c>
      <c r="U1956" t="s">
        <v>37</v>
      </c>
      <c r="V1956" t="s">
        <v>23</v>
      </c>
      <c r="W1956" t="s">
        <v>30</v>
      </c>
    </row>
    <row r="1957" spans="1:23" x14ac:dyDescent="0.3">
      <c r="A1957">
        <v>59</v>
      </c>
      <c r="B1957">
        <v>16</v>
      </c>
      <c r="C1957">
        <v>4</v>
      </c>
      <c r="D1957">
        <v>1</v>
      </c>
      <c r="E1957">
        <v>1956</v>
      </c>
      <c r="F1957">
        <v>5</v>
      </c>
      <c r="G1957">
        <v>186650</v>
      </c>
      <c r="H1957">
        <v>12</v>
      </c>
      <c r="I1957">
        <v>8</v>
      </c>
      <c r="J1957">
        <v>0</v>
      </c>
      <c r="K1957">
        <v>30</v>
      </c>
      <c r="L1957">
        <v>3</v>
      </c>
      <c r="M1957">
        <v>5</v>
      </c>
      <c r="N1957">
        <v>4</v>
      </c>
      <c r="O1957">
        <v>3</v>
      </c>
      <c r="P1957" t="s">
        <v>24</v>
      </c>
      <c r="Q1957" t="s">
        <v>33</v>
      </c>
      <c r="R1957" t="s">
        <v>41</v>
      </c>
      <c r="S1957" t="s">
        <v>35</v>
      </c>
      <c r="T1957" t="s">
        <v>43</v>
      </c>
      <c r="U1957" t="s">
        <v>27</v>
      </c>
      <c r="V1957" t="s">
        <v>23</v>
      </c>
      <c r="W1957" t="s">
        <v>30</v>
      </c>
    </row>
    <row r="1958" spans="1:23" x14ac:dyDescent="0.3">
      <c r="A1958">
        <v>37</v>
      </c>
      <c r="B1958">
        <v>15</v>
      </c>
      <c r="C1958">
        <v>3</v>
      </c>
      <c r="D1958">
        <v>1</v>
      </c>
      <c r="E1958">
        <v>1957</v>
      </c>
      <c r="F1958">
        <v>2</v>
      </c>
      <c r="G1958">
        <v>44850</v>
      </c>
      <c r="H1958">
        <v>11</v>
      </c>
      <c r="I1958">
        <v>8</v>
      </c>
      <c r="J1958">
        <v>1</v>
      </c>
      <c r="K1958">
        <v>15</v>
      </c>
      <c r="L1958">
        <v>2</v>
      </c>
      <c r="M1958">
        <v>1</v>
      </c>
      <c r="N1958">
        <v>0</v>
      </c>
      <c r="O1958">
        <v>0</v>
      </c>
      <c r="P1958" t="s">
        <v>24</v>
      </c>
      <c r="Q1958" t="s">
        <v>25</v>
      </c>
      <c r="R1958" t="s">
        <v>48</v>
      </c>
      <c r="S1958" t="s">
        <v>29</v>
      </c>
      <c r="T1958" t="s">
        <v>43</v>
      </c>
      <c r="U1958" t="s">
        <v>37</v>
      </c>
      <c r="V1958" t="s">
        <v>31</v>
      </c>
      <c r="W1958" t="s">
        <v>30</v>
      </c>
    </row>
    <row r="1959" spans="1:23" x14ac:dyDescent="0.3">
      <c r="A1959">
        <v>55</v>
      </c>
      <c r="B1959">
        <v>26</v>
      </c>
      <c r="C1959">
        <v>2</v>
      </c>
      <c r="D1959">
        <v>1</v>
      </c>
      <c r="E1959">
        <v>1958</v>
      </c>
      <c r="F1959">
        <v>2</v>
      </c>
      <c r="G1959">
        <v>27890</v>
      </c>
      <c r="H1959">
        <v>13</v>
      </c>
      <c r="I1959">
        <v>8</v>
      </c>
      <c r="J1959">
        <v>1</v>
      </c>
      <c r="K1959">
        <v>17</v>
      </c>
      <c r="L1959">
        <v>2</v>
      </c>
      <c r="M1959">
        <v>8</v>
      </c>
      <c r="N1959">
        <v>6</v>
      </c>
      <c r="O1959">
        <v>7</v>
      </c>
      <c r="P1959" t="s">
        <v>32</v>
      </c>
      <c r="Q1959" t="s">
        <v>33</v>
      </c>
      <c r="R1959" t="s">
        <v>26</v>
      </c>
      <c r="S1959" t="s">
        <v>29</v>
      </c>
      <c r="T1959" t="s">
        <v>38</v>
      </c>
      <c r="U1959" t="s">
        <v>27</v>
      </c>
      <c r="V1959" t="s">
        <v>23</v>
      </c>
      <c r="W1959" t="s">
        <v>30</v>
      </c>
    </row>
    <row r="1960" spans="1:23" x14ac:dyDescent="0.3">
      <c r="A1960">
        <v>41</v>
      </c>
      <c r="B1960">
        <v>19</v>
      </c>
      <c r="C1960">
        <v>1</v>
      </c>
      <c r="D1960">
        <v>1</v>
      </c>
      <c r="E1960">
        <v>1959</v>
      </c>
      <c r="F1960">
        <v>2</v>
      </c>
      <c r="G1960">
        <v>58280</v>
      </c>
      <c r="H1960">
        <v>13</v>
      </c>
      <c r="I1960">
        <v>8</v>
      </c>
      <c r="J1960">
        <v>0</v>
      </c>
      <c r="K1960">
        <v>21</v>
      </c>
      <c r="L1960">
        <v>0</v>
      </c>
      <c r="M1960">
        <v>21</v>
      </c>
      <c r="N1960">
        <v>5</v>
      </c>
      <c r="O1960">
        <v>10</v>
      </c>
      <c r="P1960" t="s">
        <v>39</v>
      </c>
      <c r="Q1960" t="s">
        <v>33</v>
      </c>
      <c r="R1960" t="s">
        <v>26</v>
      </c>
      <c r="S1960" t="s">
        <v>44</v>
      </c>
      <c r="T1960" t="s">
        <v>34</v>
      </c>
      <c r="U1960" t="s">
        <v>37</v>
      </c>
      <c r="V1960" t="s">
        <v>23</v>
      </c>
      <c r="W1960" t="s">
        <v>30</v>
      </c>
    </row>
    <row r="1961" spans="1:23" x14ac:dyDescent="0.3">
      <c r="A1961">
        <v>38</v>
      </c>
      <c r="B1961">
        <v>24</v>
      </c>
      <c r="C1961">
        <v>2</v>
      </c>
      <c r="D1961">
        <v>1</v>
      </c>
      <c r="E1961">
        <v>1960</v>
      </c>
      <c r="F1961">
        <v>1</v>
      </c>
      <c r="G1961">
        <v>23260</v>
      </c>
      <c r="H1961">
        <v>14</v>
      </c>
      <c r="I1961">
        <v>8</v>
      </c>
      <c r="J1961">
        <v>0</v>
      </c>
      <c r="K1961">
        <v>19</v>
      </c>
      <c r="L1961">
        <v>3</v>
      </c>
      <c r="M1961">
        <v>1</v>
      </c>
      <c r="N1961">
        <v>0</v>
      </c>
      <c r="O1961">
        <v>0</v>
      </c>
      <c r="P1961" t="s">
        <v>24</v>
      </c>
      <c r="Q1961" t="s">
        <v>33</v>
      </c>
      <c r="R1961" t="s">
        <v>36</v>
      </c>
      <c r="S1961" t="s">
        <v>35</v>
      </c>
      <c r="T1961" t="s">
        <v>43</v>
      </c>
      <c r="U1961" t="s">
        <v>27</v>
      </c>
      <c r="V1961" t="s">
        <v>23</v>
      </c>
      <c r="W1961" t="s">
        <v>30</v>
      </c>
    </row>
    <row r="1962" spans="1:23" x14ac:dyDescent="0.3">
      <c r="A1962">
        <v>26</v>
      </c>
      <c r="B1962">
        <v>21</v>
      </c>
      <c r="C1962">
        <v>1</v>
      </c>
      <c r="D1962">
        <v>1</v>
      </c>
      <c r="E1962">
        <v>1961</v>
      </c>
      <c r="F1962">
        <v>1</v>
      </c>
      <c r="G1962">
        <v>135250</v>
      </c>
      <c r="H1962">
        <v>17</v>
      </c>
      <c r="I1962">
        <v>8</v>
      </c>
      <c r="J1962">
        <v>1</v>
      </c>
      <c r="K1962">
        <v>7</v>
      </c>
      <c r="L1962">
        <v>4</v>
      </c>
      <c r="M1962">
        <v>2</v>
      </c>
      <c r="N1962">
        <v>2</v>
      </c>
      <c r="O1962">
        <v>2</v>
      </c>
      <c r="P1962" t="s">
        <v>39</v>
      </c>
      <c r="Q1962" t="s">
        <v>33</v>
      </c>
      <c r="R1962" t="s">
        <v>26</v>
      </c>
      <c r="S1962" t="s">
        <v>35</v>
      </c>
      <c r="T1962" t="s">
        <v>45</v>
      </c>
      <c r="U1962" t="s">
        <v>27</v>
      </c>
      <c r="V1962" t="s">
        <v>31</v>
      </c>
      <c r="W1962" t="s">
        <v>30</v>
      </c>
    </row>
    <row r="1963" spans="1:23" x14ac:dyDescent="0.3">
      <c r="A1963">
        <v>52</v>
      </c>
      <c r="B1963">
        <v>5</v>
      </c>
      <c r="C1963">
        <v>4</v>
      </c>
      <c r="D1963">
        <v>1</v>
      </c>
      <c r="E1963">
        <v>1962</v>
      </c>
      <c r="F1963">
        <v>4</v>
      </c>
      <c r="G1963">
        <v>14200</v>
      </c>
      <c r="H1963">
        <v>13</v>
      </c>
      <c r="I1963">
        <v>8</v>
      </c>
      <c r="J1963">
        <v>1</v>
      </c>
      <c r="K1963">
        <v>33</v>
      </c>
      <c r="L1963">
        <v>2</v>
      </c>
      <c r="M1963">
        <v>32</v>
      </c>
      <c r="N1963">
        <v>6</v>
      </c>
      <c r="O1963">
        <v>9</v>
      </c>
      <c r="P1963" t="s">
        <v>24</v>
      </c>
      <c r="Q1963" t="s">
        <v>33</v>
      </c>
      <c r="R1963" t="s">
        <v>41</v>
      </c>
      <c r="S1963" t="s">
        <v>29</v>
      </c>
      <c r="T1963" t="s">
        <v>40</v>
      </c>
      <c r="U1963" t="s">
        <v>27</v>
      </c>
      <c r="V1963" t="s">
        <v>31</v>
      </c>
      <c r="W1963" t="s">
        <v>30</v>
      </c>
    </row>
    <row r="1964" spans="1:23" x14ac:dyDescent="0.3">
      <c r="A1964">
        <v>44</v>
      </c>
      <c r="B1964">
        <v>16</v>
      </c>
      <c r="C1964">
        <v>3</v>
      </c>
      <c r="D1964">
        <v>1</v>
      </c>
      <c r="E1964">
        <v>1963</v>
      </c>
      <c r="F1964">
        <v>1</v>
      </c>
      <c r="G1964">
        <v>80200</v>
      </c>
      <c r="H1964">
        <v>11</v>
      </c>
      <c r="I1964">
        <v>8</v>
      </c>
      <c r="J1964">
        <v>1</v>
      </c>
      <c r="K1964">
        <v>23</v>
      </c>
      <c r="L1964">
        <v>2</v>
      </c>
      <c r="M1964">
        <v>12</v>
      </c>
      <c r="N1964">
        <v>11</v>
      </c>
      <c r="O1964">
        <v>11</v>
      </c>
      <c r="P1964" t="s">
        <v>24</v>
      </c>
      <c r="Q1964" t="s">
        <v>33</v>
      </c>
      <c r="R1964" t="s">
        <v>26</v>
      </c>
      <c r="S1964" t="s">
        <v>29</v>
      </c>
      <c r="T1964" t="s">
        <v>28</v>
      </c>
      <c r="U1964" t="s">
        <v>27</v>
      </c>
      <c r="V1964" t="s">
        <v>23</v>
      </c>
      <c r="W1964" t="s">
        <v>30</v>
      </c>
    </row>
    <row r="1965" spans="1:23" x14ac:dyDescent="0.3">
      <c r="A1965">
        <v>50</v>
      </c>
      <c r="B1965">
        <v>2</v>
      </c>
      <c r="C1965">
        <v>2</v>
      </c>
      <c r="D1965">
        <v>1</v>
      </c>
      <c r="E1965">
        <v>1964</v>
      </c>
      <c r="F1965">
        <v>1</v>
      </c>
      <c r="G1965">
        <v>36880</v>
      </c>
      <c r="H1965">
        <v>11</v>
      </c>
      <c r="I1965">
        <v>8</v>
      </c>
      <c r="J1965">
        <v>0</v>
      </c>
      <c r="K1965">
        <v>19</v>
      </c>
      <c r="L1965">
        <v>3</v>
      </c>
      <c r="M1965">
        <v>18</v>
      </c>
      <c r="N1965">
        <v>0</v>
      </c>
      <c r="O1965">
        <v>13</v>
      </c>
      <c r="P1965" t="s">
        <v>39</v>
      </c>
      <c r="Q1965" t="s">
        <v>40</v>
      </c>
      <c r="R1965" t="s">
        <v>26</v>
      </c>
      <c r="S1965" t="s">
        <v>29</v>
      </c>
      <c r="T1965" t="s">
        <v>43</v>
      </c>
      <c r="U1965" t="s">
        <v>37</v>
      </c>
      <c r="V1965" t="s">
        <v>23</v>
      </c>
      <c r="W1965" t="s">
        <v>30</v>
      </c>
    </row>
    <row r="1966" spans="1:23" x14ac:dyDescent="0.3">
      <c r="A1966">
        <v>36</v>
      </c>
      <c r="B1966">
        <v>2</v>
      </c>
      <c r="C1966">
        <v>4</v>
      </c>
      <c r="D1966">
        <v>1</v>
      </c>
      <c r="E1966">
        <v>1965</v>
      </c>
      <c r="F1966">
        <v>4</v>
      </c>
      <c r="G1966">
        <v>54820</v>
      </c>
      <c r="H1966">
        <v>18</v>
      </c>
      <c r="I1966">
        <v>8</v>
      </c>
      <c r="J1966">
        <v>0</v>
      </c>
      <c r="K1966">
        <v>18</v>
      </c>
      <c r="L1966">
        <v>3</v>
      </c>
      <c r="M1966">
        <v>17</v>
      </c>
      <c r="N1966">
        <v>15</v>
      </c>
      <c r="O1966">
        <v>14</v>
      </c>
      <c r="P1966" t="s">
        <v>24</v>
      </c>
      <c r="Q1966" t="s">
        <v>25</v>
      </c>
      <c r="R1966" t="s">
        <v>49</v>
      </c>
      <c r="S1966" t="s">
        <v>35</v>
      </c>
      <c r="T1966" t="s">
        <v>38</v>
      </c>
      <c r="U1966" t="s">
        <v>37</v>
      </c>
      <c r="V1966" t="s">
        <v>31</v>
      </c>
      <c r="W1966" t="s">
        <v>30</v>
      </c>
    </row>
    <row r="1967" spans="1:23" x14ac:dyDescent="0.3">
      <c r="A1967">
        <v>39</v>
      </c>
      <c r="B1967">
        <v>11</v>
      </c>
      <c r="C1967">
        <v>3</v>
      </c>
      <c r="D1967">
        <v>1</v>
      </c>
      <c r="E1967">
        <v>1966</v>
      </c>
      <c r="F1967">
        <v>1</v>
      </c>
      <c r="G1967">
        <v>160150</v>
      </c>
      <c r="H1967">
        <v>11</v>
      </c>
      <c r="I1967">
        <v>8</v>
      </c>
      <c r="J1967">
        <v>0</v>
      </c>
      <c r="K1967">
        <v>21</v>
      </c>
      <c r="L1967">
        <v>3</v>
      </c>
      <c r="M1967">
        <v>21</v>
      </c>
      <c r="N1967">
        <v>2</v>
      </c>
      <c r="O1967">
        <v>8</v>
      </c>
      <c r="P1967" t="s">
        <v>32</v>
      </c>
      <c r="Q1967" t="s">
        <v>25</v>
      </c>
      <c r="R1967" t="s">
        <v>48</v>
      </c>
      <c r="S1967" t="s">
        <v>35</v>
      </c>
      <c r="T1967" t="s">
        <v>38</v>
      </c>
      <c r="U1967" t="s">
        <v>37</v>
      </c>
      <c r="V1967" t="s">
        <v>23</v>
      </c>
      <c r="W1967" t="s">
        <v>30</v>
      </c>
    </row>
    <row r="1968" spans="1:23" x14ac:dyDescent="0.3">
      <c r="A1968">
        <v>33</v>
      </c>
      <c r="B1968">
        <v>9</v>
      </c>
      <c r="C1968">
        <v>2</v>
      </c>
      <c r="D1968">
        <v>1</v>
      </c>
      <c r="E1968">
        <v>1967</v>
      </c>
      <c r="F1968">
        <v>5</v>
      </c>
      <c r="G1968">
        <v>12000</v>
      </c>
      <c r="H1968">
        <v>11</v>
      </c>
      <c r="I1968">
        <v>8</v>
      </c>
      <c r="J1968">
        <v>1</v>
      </c>
      <c r="K1968">
        <v>3</v>
      </c>
      <c r="L1968">
        <v>3</v>
      </c>
      <c r="M1968">
        <v>2</v>
      </c>
      <c r="N1968">
        <v>2</v>
      </c>
      <c r="O1968">
        <v>2</v>
      </c>
      <c r="P1968" t="s">
        <v>39</v>
      </c>
      <c r="Q1968" t="s">
        <v>25</v>
      </c>
      <c r="R1968" t="s">
        <v>49</v>
      </c>
      <c r="S1968" t="s">
        <v>35</v>
      </c>
      <c r="T1968" t="s">
        <v>46</v>
      </c>
      <c r="U1968" t="s">
        <v>37</v>
      </c>
      <c r="V1968" t="s">
        <v>23</v>
      </c>
      <c r="W1968" t="s">
        <v>30</v>
      </c>
    </row>
    <row r="1969" spans="1:23" x14ac:dyDescent="0.3">
      <c r="A1969">
        <v>45</v>
      </c>
      <c r="B1969">
        <v>7</v>
      </c>
      <c r="C1969">
        <v>2</v>
      </c>
      <c r="D1969">
        <v>1</v>
      </c>
      <c r="E1969">
        <v>1968</v>
      </c>
      <c r="F1969">
        <v>1</v>
      </c>
      <c r="G1969">
        <v>56610</v>
      </c>
      <c r="H1969">
        <v>12</v>
      </c>
      <c r="I1969">
        <v>8</v>
      </c>
      <c r="J1969">
        <v>0</v>
      </c>
      <c r="K1969">
        <v>26</v>
      </c>
      <c r="L1969">
        <v>2</v>
      </c>
      <c r="M1969">
        <v>9</v>
      </c>
      <c r="N1969">
        <v>1</v>
      </c>
      <c r="O1969">
        <v>1</v>
      </c>
      <c r="P1969" t="s">
        <v>24</v>
      </c>
      <c r="Q1969" t="s">
        <v>33</v>
      </c>
      <c r="R1969" t="s">
        <v>36</v>
      </c>
      <c r="S1969" t="s">
        <v>29</v>
      </c>
      <c r="T1969" t="s">
        <v>40</v>
      </c>
      <c r="U1969" t="s">
        <v>37</v>
      </c>
      <c r="V1969" t="s">
        <v>23</v>
      </c>
      <c r="W1969" t="s">
        <v>30</v>
      </c>
    </row>
    <row r="1970" spans="1:23" x14ac:dyDescent="0.3">
      <c r="A1970">
        <v>32</v>
      </c>
      <c r="B1970">
        <v>15</v>
      </c>
      <c r="C1970">
        <v>3</v>
      </c>
      <c r="D1970">
        <v>1</v>
      </c>
      <c r="E1970">
        <v>1969</v>
      </c>
      <c r="F1970">
        <v>2</v>
      </c>
      <c r="G1970">
        <v>69290</v>
      </c>
      <c r="H1970">
        <v>20</v>
      </c>
      <c r="I1970">
        <v>8</v>
      </c>
      <c r="J1970">
        <v>0</v>
      </c>
      <c r="K1970">
        <v>10</v>
      </c>
      <c r="L1970">
        <v>6</v>
      </c>
      <c r="M1970">
        <v>8</v>
      </c>
      <c r="N1970">
        <v>7</v>
      </c>
      <c r="O1970">
        <v>7</v>
      </c>
      <c r="P1970" t="s">
        <v>39</v>
      </c>
      <c r="Q1970" t="s">
        <v>33</v>
      </c>
      <c r="R1970" t="s">
        <v>41</v>
      </c>
      <c r="S1970" t="s">
        <v>35</v>
      </c>
      <c r="T1970" t="s">
        <v>47</v>
      </c>
      <c r="U1970" t="s">
        <v>37</v>
      </c>
      <c r="V1970" t="s">
        <v>23</v>
      </c>
      <c r="W1970" t="s">
        <v>30</v>
      </c>
    </row>
    <row r="1971" spans="1:23" x14ac:dyDescent="0.3">
      <c r="A1971">
        <v>34</v>
      </c>
      <c r="B1971">
        <v>6</v>
      </c>
      <c r="C1971">
        <v>4</v>
      </c>
      <c r="D1971">
        <v>1</v>
      </c>
      <c r="E1971">
        <v>1970</v>
      </c>
      <c r="F1971">
        <v>2</v>
      </c>
      <c r="G1971">
        <v>96130</v>
      </c>
      <c r="H1971">
        <v>12</v>
      </c>
      <c r="I1971">
        <v>8</v>
      </c>
      <c r="J1971">
        <v>1</v>
      </c>
      <c r="K1971">
        <v>16</v>
      </c>
      <c r="L1971">
        <v>5</v>
      </c>
      <c r="M1971">
        <v>15</v>
      </c>
      <c r="N1971">
        <v>0</v>
      </c>
      <c r="O1971">
        <v>9</v>
      </c>
      <c r="P1971" t="s">
        <v>24</v>
      </c>
      <c r="Q1971" t="s">
        <v>25</v>
      </c>
      <c r="R1971" t="s">
        <v>48</v>
      </c>
      <c r="S1971" t="s">
        <v>44</v>
      </c>
      <c r="T1971" t="s">
        <v>42</v>
      </c>
      <c r="U1971" t="s">
        <v>37</v>
      </c>
      <c r="V1971" t="s">
        <v>23</v>
      </c>
      <c r="W1971" t="s">
        <v>30</v>
      </c>
    </row>
    <row r="1972" spans="1:23" x14ac:dyDescent="0.3">
      <c r="A1972">
        <v>59</v>
      </c>
      <c r="B1972">
        <v>5</v>
      </c>
      <c r="C1972">
        <v>3</v>
      </c>
      <c r="D1972">
        <v>1</v>
      </c>
      <c r="E1972">
        <v>1971</v>
      </c>
      <c r="F1972">
        <v>2</v>
      </c>
      <c r="G1972">
        <v>56740</v>
      </c>
      <c r="H1972">
        <v>12</v>
      </c>
      <c r="I1972">
        <v>8</v>
      </c>
      <c r="J1972">
        <v>0</v>
      </c>
      <c r="K1972">
        <v>14</v>
      </c>
      <c r="L1972">
        <v>6</v>
      </c>
      <c r="M1972">
        <v>6</v>
      </c>
      <c r="N1972">
        <v>0</v>
      </c>
      <c r="O1972">
        <v>4</v>
      </c>
      <c r="P1972" t="s">
        <v>24</v>
      </c>
      <c r="Q1972" t="s">
        <v>33</v>
      </c>
      <c r="R1972" t="s">
        <v>26</v>
      </c>
      <c r="S1972" t="s">
        <v>29</v>
      </c>
      <c r="T1972" t="s">
        <v>34</v>
      </c>
      <c r="U1972" t="s">
        <v>37</v>
      </c>
      <c r="V1972" t="s">
        <v>23</v>
      </c>
      <c r="W1972" t="s">
        <v>30</v>
      </c>
    </row>
    <row r="1973" spans="1:23" x14ac:dyDescent="0.3">
      <c r="A1973">
        <v>45</v>
      </c>
      <c r="B1973">
        <v>16</v>
      </c>
      <c r="C1973">
        <v>1</v>
      </c>
      <c r="D1973">
        <v>1</v>
      </c>
      <c r="E1973">
        <v>1972</v>
      </c>
      <c r="F1973">
        <v>2</v>
      </c>
      <c r="G1973">
        <v>54840</v>
      </c>
      <c r="H1973">
        <v>20</v>
      </c>
      <c r="I1973">
        <v>8</v>
      </c>
      <c r="J1973">
        <v>3</v>
      </c>
      <c r="K1973">
        <v>6</v>
      </c>
      <c r="L1973">
        <v>6</v>
      </c>
      <c r="M1973">
        <v>6</v>
      </c>
      <c r="N1973">
        <v>0</v>
      </c>
      <c r="O1973">
        <v>4</v>
      </c>
      <c r="P1973" t="s">
        <v>24</v>
      </c>
      <c r="Q1973" t="s">
        <v>33</v>
      </c>
      <c r="R1973" t="s">
        <v>41</v>
      </c>
      <c r="S1973" t="s">
        <v>35</v>
      </c>
      <c r="T1973" t="s">
        <v>38</v>
      </c>
      <c r="U1973" t="s">
        <v>37</v>
      </c>
      <c r="V1973" t="s">
        <v>23</v>
      </c>
      <c r="W1973" t="s">
        <v>30</v>
      </c>
    </row>
    <row r="1974" spans="1:23" x14ac:dyDescent="0.3">
      <c r="A1974">
        <v>53</v>
      </c>
      <c r="B1974">
        <v>8</v>
      </c>
      <c r="C1974">
        <v>2</v>
      </c>
      <c r="D1974">
        <v>1</v>
      </c>
      <c r="E1974">
        <v>1973</v>
      </c>
      <c r="F1974">
        <v>2</v>
      </c>
      <c r="G1974">
        <v>120610</v>
      </c>
      <c r="H1974">
        <v>20</v>
      </c>
      <c r="I1974">
        <v>8</v>
      </c>
      <c r="J1974">
        <v>1</v>
      </c>
      <c r="K1974">
        <v>30</v>
      </c>
      <c r="L1974">
        <v>2</v>
      </c>
      <c r="M1974">
        <v>15</v>
      </c>
      <c r="N1974">
        <v>6</v>
      </c>
      <c r="O1974">
        <v>12</v>
      </c>
      <c r="P1974" t="s">
        <v>32</v>
      </c>
      <c r="Q1974" t="s">
        <v>25</v>
      </c>
      <c r="R1974" t="s">
        <v>41</v>
      </c>
      <c r="S1974" t="s">
        <v>29</v>
      </c>
      <c r="T1974" t="s">
        <v>34</v>
      </c>
      <c r="U1974" t="s">
        <v>37</v>
      </c>
      <c r="V1974" t="s">
        <v>23</v>
      </c>
      <c r="W1974" t="s">
        <v>30</v>
      </c>
    </row>
    <row r="1975" spans="1:23" x14ac:dyDescent="0.3">
      <c r="A1975">
        <v>36</v>
      </c>
      <c r="B1975">
        <v>7</v>
      </c>
      <c r="C1975">
        <v>2</v>
      </c>
      <c r="D1975">
        <v>1</v>
      </c>
      <c r="E1975">
        <v>1974</v>
      </c>
      <c r="F1975">
        <v>1</v>
      </c>
      <c r="G1975">
        <v>56600</v>
      </c>
      <c r="H1975">
        <v>12</v>
      </c>
      <c r="I1975">
        <v>8</v>
      </c>
      <c r="J1975">
        <v>0</v>
      </c>
      <c r="K1975">
        <v>9</v>
      </c>
      <c r="L1975">
        <v>3</v>
      </c>
      <c r="M1975">
        <v>1</v>
      </c>
      <c r="N1975">
        <v>0</v>
      </c>
      <c r="O1975">
        <v>0</v>
      </c>
      <c r="P1975" t="s">
        <v>24</v>
      </c>
      <c r="Q1975" t="s">
        <v>33</v>
      </c>
      <c r="R1975" t="s">
        <v>26</v>
      </c>
      <c r="S1975" t="s">
        <v>44</v>
      </c>
      <c r="T1975" t="s">
        <v>34</v>
      </c>
      <c r="U1975" t="s">
        <v>27</v>
      </c>
      <c r="V1975" t="s">
        <v>31</v>
      </c>
      <c r="W1975" t="s">
        <v>30</v>
      </c>
    </row>
    <row r="1976" spans="1:23" x14ac:dyDescent="0.3">
      <c r="A1976">
        <v>26</v>
      </c>
      <c r="B1976">
        <v>2</v>
      </c>
      <c r="C1976">
        <v>3</v>
      </c>
      <c r="D1976">
        <v>1</v>
      </c>
      <c r="E1976">
        <v>1975</v>
      </c>
      <c r="F1976">
        <v>2</v>
      </c>
      <c r="G1976">
        <v>48210</v>
      </c>
      <c r="H1976">
        <v>14</v>
      </c>
      <c r="I1976">
        <v>8</v>
      </c>
      <c r="J1976">
        <v>2</v>
      </c>
      <c r="K1976">
        <v>6</v>
      </c>
      <c r="L1976">
        <v>2</v>
      </c>
      <c r="M1976">
        <v>3</v>
      </c>
      <c r="N1976">
        <v>1</v>
      </c>
      <c r="O1976">
        <v>2</v>
      </c>
      <c r="P1976" t="s">
        <v>32</v>
      </c>
      <c r="Q1976" t="s">
        <v>25</v>
      </c>
      <c r="R1976" t="s">
        <v>26</v>
      </c>
      <c r="S1976" t="s">
        <v>29</v>
      </c>
      <c r="T1976" t="s">
        <v>34</v>
      </c>
      <c r="U1976" t="s">
        <v>37</v>
      </c>
      <c r="V1976" t="s">
        <v>31</v>
      </c>
      <c r="W1976" t="s">
        <v>30</v>
      </c>
    </row>
    <row r="1977" spans="1:23" x14ac:dyDescent="0.3">
      <c r="A1977">
        <v>34</v>
      </c>
      <c r="B1977">
        <v>2</v>
      </c>
      <c r="C1977">
        <v>2</v>
      </c>
      <c r="D1977">
        <v>1</v>
      </c>
      <c r="E1977">
        <v>1976</v>
      </c>
      <c r="F1977">
        <v>1</v>
      </c>
      <c r="G1977">
        <v>64100</v>
      </c>
      <c r="H1977">
        <v>13</v>
      </c>
      <c r="I1977">
        <v>8</v>
      </c>
      <c r="J1977">
        <v>1</v>
      </c>
      <c r="K1977">
        <v>1</v>
      </c>
      <c r="L1977">
        <v>5</v>
      </c>
      <c r="M1977">
        <v>1</v>
      </c>
      <c r="N1977">
        <v>0</v>
      </c>
      <c r="O1977">
        <v>0</v>
      </c>
      <c r="P1977" t="s">
        <v>24</v>
      </c>
      <c r="Q1977" t="s">
        <v>33</v>
      </c>
      <c r="R1977" t="s">
        <v>26</v>
      </c>
      <c r="S1977" t="s">
        <v>29</v>
      </c>
      <c r="T1977" t="s">
        <v>46</v>
      </c>
      <c r="U1977" t="s">
        <v>37</v>
      </c>
      <c r="V1977" t="s">
        <v>23</v>
      </c>
      <c r="W1977" t="s">
        <v>30</v>
      </c>
    </row>
    <row r="1978" spans="1:23" x14ac:dyDescent="0.3">
      <c r="A1978">
        <v>28</v>
      </c>
      <c r="B1978">
        <v>10</v>
      </c>
      <c r="C1978">
        <v>3</v>
      </c>
      <c r="D1978">
        <v>1</v>
      </c>
      <c r="E1978">
        <v>1977</v>
      </c>
      <c r="F1978">
        <v>2</v>
      </c>
      <c r="G1978">
        <v>52100</v>
      </c>
      <c r="H1978">
        <v>15</v>
      </c>
      <c r="I1978">
        <v>8</v>
      </c>
      <c r="J1978">
        <v>0</v>
      </c>
      <c r="K1978">
        <v>1</v>
      </c>
      <c r="L1978">
        <v>1</v>
      </c>
      <c r="M1978">
        <v>1</v>
      </c>
      <c r="N1978">
        <v>0</v>
      </c>
      <c r="O1978">
        <v>0</v>
      </c>
      <c r="P1978" t="s">
        <v>24</v>
      </c>
      <c r="Q1978" t="s">
        <v>33</v>
      </c>
      <c r="R1978" t="s">
        <v>36</v>
      </c>
      <c r="S1978" t="s">
        <v>29</v>
      </c>
      <c r="T1978" t="s">
        <v>46</v>
      </c>
      <c r="U1978" t="s">
        <v>37</v>
      </c>
      <c r="V1978" t="s">
        <v>23</v>
      </c>
      <c r="W1978" t="s">
        <v>30</v>
      </c>
    </row>
    <row r="1979" spans="1:23" x14ac:dyDescent="0.3">
      <c r="A1979">
        <v>38</v>
      </c>
      <c r="B1979">
        <v>9</v>
      </c>
      <c r="C1979">
        <v>4</v>
      </c>
      <c r="D1979">
        <v>1</v>
      </c>
      <c r="E1979">
        <v>1978</v>
      </c>
      <c r="F1979">
        <v>2</v>
      </c>
      <c r="G1979">
        <v>26950</v>
      </c>
      <c r="H1979">
        <v>14</v>
      </c>
      <c r="I1979">
        <v>8</v>
      </c>
      <c r="J1979">
        <v>1</v>
      </c>
      <c r="K1979">
        <v>8</v>
      </c>
      <c r="L1979">
        <v>4</v>
      </c>
      <c r="M1979">
        <v>2</v>
      </c>
      <c r="N1979">
        <v>2</v>
      </c>
      <c r="O1979">
        <v>2</v>
      </c>
      <c r="P1979" t="s">
        <v>32</v>
      </c>
      <c r="Q1979" t="s">
        <v>25</v>
      </c>
      <c r="R1979" t="s">
        <v>41</v>
      </c>
      <c r="S1979" t="s">
        <v>29</v>
      </c>
      <c r="T1979" t="s">
        <v>34</v>
      </c>
      <c r="U1979" t="s">
        <v>37</v>
      </c>
      <c r="V1979" t="s">
        <v>23</v>
      </c>
      <c r="W1979" t="s">
        <v>30</v>
      </c>
    </row>
    <row r="1980" spans="1:23" x14ac:dyDescent="0.3">
      <c r="A1980">
        <v>50</v>
      </c>
      <c r="B1980">
        <v>5</v>
      </c>
      <c r="C1980">
        <v>4</v>
      </c>
      <c r="D1980">
        <v>1</v>
      </c>
      <c r="E1980">
        <v>1979</v>
      </c>
      <c r="F1980">
        <v>1</v>
      </c>
      <c r="G1980">
        <v>118780</v>
      </c>
      <c r="H1980">
        <v>13</v>
      </c>
      <c r="I1980">
        <v>8</v>
      </c>
      <c r="J1980">
        <v>1</v>
      </c>
      <c r="K1980">
        <v>29</v>
      </c>
      <c r="L1980">
        <v>2</v>
      </c>
      <c r="M1980">
        <v>8</v>
      </c>
      <c r="N1980">
        <v>7</v>
      </c>
      <c r="O1980">
        <v>7</v>
      </c>
      <c r="P1980" t="s">
        <v>24</v>
      </c>
      <c r="Q1980" t="s">
        <v>33</v>
      </c>
      <c r="R1980" t="s">
        <v>26</v>
      </c>
      <c r="S1980" t="s">
        <v>29</v>
      </c>
      <c r="T1980" t="s">
        <v>38</v>
      </c>
      <c r="U1980" t="s">
        <v>37</v>
      </c>
      <c r="V1980" t="s">
        <v>23</v>
      </c>
      <c r="W1980" t="s">
        <v>30</v>
      </c>
    </row>
    <row r="1981" spans="1:23" x14ac:dyDescent="0.3">
      <c r="A1981">
        <v>37</v>
      </c>
      <c r="B1981">
        <v>1</v>
      </c>
      <c r="C1981">
        <v>3</v>
      </c>
      <c r="D1981">
        <v>1</v>
      </c>
      <c r="E1981">
        <v>1980</v>
      </c>
      <c r="F1981">
        <v>1</v>
      </c>
      <c r="G1981">
        <v>170680</v>
      </c>
      <c r="H1981">
        <v>23</v>
      </c>
      <c r="I1981">
        <v>8</v>
      </c>
      <c r="J1981">
        <v>0</v>
      </c>
      <c r="K1981">
        <v>8</v>
      </c>
      <c r="L1981">
        <v>6</v>
      </c>
      <c r="M1981">
        <v>4</v>
      </c>
      <c r="N1981">
        <v>0</v>
      </c>
      <c r="O1981">
        <v>1</v>
      </c>
      <c r="P1981" t="s">
        <v>24</v>
      </c>
      <c r="Q1981" t="s">
        <v>33</v>
      </c>
      <c r="R1981" t="s">
        <v>26</v>
      </c>
      <c r="S1981" t="s">
        <v>35</v>
      </c>
      <c r="T1981" t="s">
        <v>43</v>
      </c>
      <c r="U1981" t="s">
        <v>37</v>
      </c>
      <c r="V1981" t="s">
        <v>23</v>
      </c>
      <c r="W1981" t="s">
        <v>30</v>
      </c>
    </row>
    <row r="1982" spans="1:23" x14ac:dyDescent="0.3">
      <c r="A1982">
        <v>40</v>
      </c>
      <c r="B1982">
        <v>2</v>
      </c>
      <c r="C1982">
        <v>3</v>
      </c>
      <c r="D1982">
        <v>1</v>
      </c>
      <c r="E1982">
        <v>1981</v>
      </c>
      <c r="F1982">
        <v>5</v>
      </c>
      <c r="G1982">
        <v>24550</v>
      </c>
      <c r="H1982">
        <v>15</v>
      </c>
      <c r="I1982">
        <v>8</v>
      </c>
      <c r="J1982">
        <v>1</v>
      </c>
      <c r="K1982">
        <v>8</v>
      </c>
      <c r="L1982">
        <v>2</v>
      </c>
      <c r="M1982">
        <v>7</v>
      </c>
      <c r="N1982">
        <v>7</v>
      </c>
      <c r="O1982">
        <v>5</v>
      </c>
      <c r="P1982" t="s">
        <v>24</v>
      </c>
      <c r="Q1982" t="s">
        <v>40</v>
      </c>
      <c r="R1982" t="s">
        <v>41</v>
      </c>
      <c r="S1982" t="s">
        <v>29</v>
      </c>
      <c r="T1982" t="s">
        <v>38</v>
      </c>
      <c r="U1982" t="s">
        <v>37</v>
      </c>
      <c r="V1982" t="s">
        <v>23</v>
      </c>
      <c r="W1982" t="s">
        <v>30</v>
      </c>
    </row>
    <row r="1983" spans="1:23" x14ac:dyDescent="0.3">
      <c r="A1983">
        <v>26</v>
      </c>
      <c r="B1983">
        <v>3</v>
      </c>
      <c r="C1983">
        <v>3</v>
      </c>
      <c r="D1983">
        <v>1</v>
      </c>
      <c r="E1983">
        <v>1982</v>
      </c>
      <c r="F1983">
        <v>2</v>
      </c>
      <c r="G1983">
        <v>139640</v>
      </c>
      <c r="H1983">
        <v>11</v>
      </c>
      <c r="I1983">
        <v>8</v>
      </c>
      <c r="J1983">
        <v>2</v>
      </c>
      <c r="K1983">
        <v>5</v>
      </c>
      <c r="L1983">
        <v>1</v>
      </c>
      <c r="M1983">
        <v>5</v>
      </c>
      <c r="N1983">
        <v>1</v>
      </c>
      <c r="O1983">
        <v>3</v>
      </c>
      <c r="P1983" t="s">
        <v>32</v>
      </c>
      <c r="Q1983" t="s">
        <v>33</v>
      </c>
      <c r="R1983" t="s">
        <v>41</v>
      </c>
      <c r="S1983" t="s">
        <v>44</v>
      </c>
      <c r="T1983" t="s">
        <v>43</v>
      </c>
      <c r="U1983" t="s">
        <v>37</v>
      </c>
      <c r="V1983" t="s">
        <v>23</v>
      </c>
      <c r="W1983" t="s">
        <v>30</v>
      </c>
    </row>
    <row r="1984" spans="1:23" x14ac:dyDescent="0.3">
      <c r="A1984">
        <v>46</v>
      </c>
      <c r="B1984">
        <v>2</v>
      </c>
      <c r="C1984">
        <v>1</v>
      </c>
      <c r="D1984">
        <v>1</v>
      </c>
      <c r="E1984">
        <v>1983</v>
      </c>
      <c r="F1984">
        <v>3</v>
      </c>
      <c r="G1984">
        <v>49410</v>
      </c>
      <c r="H1984">
        <v>13</v>
      </c>
      <c r="I1984">
        <v>8</v>
      </c>
      <c r="J1984">
        <v>2</v>
      </c>
      <c r="K1984">
        <v>23</v>
      </c>
      <c r="L1984">
        <v>2</v>
      </c>
      <c r="M1984">
        <v>2</v>
      </c>
      <c r="N1984">
        <v>2</v>
      </c>
      <c r="O1984">
        <v>2</v>
      </c>
      <c r="P1984" t="s">
        <v>24</v>
      </c>
      <c r="Q1984" t="s">
        <v>33</v>
      </c>
      <c r="R1984" t="s">
        <v>41</v>
      </c>
      <c r="S1984" t="s">
        <v>44</v>
      </c>
      <c r="T1984" t="s">
        <v>34</v>
      </c>
      <c r="U1984" t="s">
        <v>27</v>
      </c>
      <c r="V1984" t="s">
        <v>23</v>
      </c>
      <c r="W1984" t="s">
        <v>30</v>
      </c>
    </row>
    <row r="1985" spans="1:23" x14ac:dyDescent="0.3">
      <c r="A1985">
        <v>54</v>
      </c>
      <c r="B1985">
        <v>5</v>
      </c>
      <c r="C1985">
        <v>3</v>
      </c>
      <c r="D1985">
        <v>1</v>
      </c>
      <c r="E1985">
        <v>1984</v>
      </c>
      <c r="F1985">
        <v>2</v>
      </c>
      <c r="G1985">
        <v>24780</v>
      </c>
      <c r="H1985">
        <v>11</v>
      </c>
      <c r="I1985">
        <v>8</v>
      </c>
      <c r="J1985">
        <v>0</v>
      </c>
      <c r="K1985">
        <v>13</v>
      </c>
      <c r="L1985">
        <v>0</v>
      </c>
      <c r="M1985">
        <v>9</v>
      </c>
      <c r="N1985">
        <v>7</v>
      </c>
      <c r="O1985">
        <v>0</v>
      </c>
      <c r="P1985" t="s">
        <v>24</v>
      </c>
      <c r="Q1985" t="s">
        <v>33</v>
      </c>
      <c r="R1985" t="s">
        <v>41</v>
      </c>
      <c r="S1985" t="s">
        <v>29</v>
      </c>
      <c r="T1985" t="s">
        <v>45</v>
      </c>
      <c r="U1985" t="s">
        <v>27</v>
      </c>
      <c r="V1985" t="s">
        <v>23</v>
      </c>
      <c r="W1985" t="s">
        <v>30</v>
      </c>
    </row>
    <row r="1986" spans="1:23" x14ac:dyDescent="0.3">
      <c r="A1986">
        <v>56</v>
      </c>
      <c r="B1986">
        <v>1</v>
      </c>
      <c r="C1986">
        <v>2</v>
      </c>
      <c r="D1986">
        <v>1</v>
      </c>
      <c r="E1986">
        <v>1985</v>
      </c>
      <c r="F1986">
        <v>2</v>
      </c>
      <c r="G1986">
        <v>52280</v>
      </c>
      <c r="H1986">
        <v>11</v>
      </c>
      <c r="I1986">
        <v>8</v>
      </c>
      <c r="J1986">
        <v>0</v>
      </c>
      <c r="K1986">
        <v>18</v>
      </c>
      <c r="L1986">
        <v>4</v>
      </c>
      <c r="M1986">
        <v>5</v>
      </c>
      <c r="N1986">
        <v>0</v>
      </c>
      <c r="O1986">
        <v>3</v>
      </c>
      <c r="P1986" t="s">
        <v>32</v>
      </c>
      <c r="Q1986" t="s">
        <v>33</v>
      </c>
      <c r="R1986" t="s">
        <v>26</v>
      </c>
      <c r="S1986" t="s">
        <v>29</v>
      </c>
      <c r="T1986" t="s">
        <v>45</v>
      </c>
      <c r="U1986" t="s">
        <v>27</v>
      </c>
      <c r="V1986" t="s">
        <v>23</v>
      </c>
      <c r="W1986" t="s">
        <v>30</v>
      </c>
    </row>
    <row r="1987" spans="1:23" x14ac:dyDescent="0.3">
      <c r="A1987">
        <v>36</v>
      </c>
      <c r="B1987">
        <v>4</v>
      </c>
      <c r="C1987">
        <v>2</v>
      </c>
      <c r="D1987">
        <v>1</v>
      </c>
      <c r="E1987">
        <v>1986</v>
      </c>
      <c r="F1987">
        <v>2</v>
      </c>
      <c r="G1987">
        <v>44780</v>
      </c>
      <c r="H1987">
        <v>18</v>
      </c>
      <c r="I1987">
        <v>8</v>
      </c>
      <c r="J1987">
        <v>1</v>
      </c>
      <c r="K1987">
        <v>15</v>
      </c>
      <c r="L1987">
        <v>3</v>
      </c>
      <c r="M1987">
        <v>14</v>
      </c>
      <c r="N1987">
        <v>7</v>
      </c>
      <c r="O1987">
        <v>8</v>
      </c>
      <c r="P1987" t="s">
        <v>24</v>
      </c>
      <c r="Q1987" t="s">
        <v>33</v>
      </c>
      <c r="R1987" t="s">
        <v>26</v>
      </c>
      <c r="S1987" t="s">
        <v>35</v>
      </c>
      <c r="T1987" t="s">
        <v>40</v>
      </c>
      <c r="U1987" t="s">
        <v>27</v>
      </c>
      <c r="V1987" t="s">
        <v>23</v>
      </c>
      <c r="W1987" t="s">
        <v>30</v>
      </c>
    </row>
    <row r="1988" spans="1:23" x14ac:dyDescent="0.3">
      <c r="A1988">
        <v>55</v>
      </c>
      <c r="B1988">
        <v>2</v>
      </c>
      <c r="C1988">
        <v>3</v>
      </c>
      <c r="D1988">
        <v>1</v>
      </c>
      <c r="E1988">
        <v>1987</v>
      </c>
      <c r="F1988">
        <v>2</v>
      </c>
      <c r="G1988">
        <v>75470</v>
      </c>
      <c r="H1988">
        <v>16</v>
      </c>
      <c r="I1988">
        <v>8</v>
      </c>
      <c r="J1988">
        <v>0</v>
      </c>
      <c r="K1988">
        <v>31</v>
      </c>
      <c r="L1988">
        <v>2</v>
      </c>
      <c r="M1988">
        <v>9</v>
      </c>
      <c r="N1988">
        <v>6</v>
      </c>
      <c r="O1988">
        <v>2</v>
      </c>
      <c r="P1988" t="s">
        <v>39</v>
      </c>
      <c r="Q1988" t="s">
        <v>33</v>
      </c>
      <c r="R1988" t="s">
        <v>41</v>
      </c>
      <c r="S1988" t="s">
        <v>35</v>
      </c>
      <c r="T1988" t="s">
        <v>47</v>
      </c>
      <c r="U1988" t="s">
        <v>27</v>
      </c>
      <c r="V1988" t="s">
        <v>23</v>
      </c>
      <c r="W1988" t="s">
        <v>30</v>
      </c>
    </row>
    <row r="1989" spans="1:23" x14ac:dyDescent="0.3">
      <c r="A1989">
        <v>43</v>
      </c>
      <c r="B1989">
        <v>25</v>
      </c>
      <c r="C1989">
        <v>2</v>
      </c>
      <c r="D1989">
        <v>1</v>
      </c>
      <c r="E1989">
        <v>1988</v>
      </c>
      <c r="F1989">
        <v>3</v>
      </c>
      <c r="G1989">
        <v>50550</v>
      </c>
      <c r="H1989">
        <v>22</v>
      </c>
      <c r="I1989">
        <v>8</v>
      </c>
      <c r="J1989">
        <v>0</v>
      </c>
      <c r="K1989">
        <v>18</v>
      </c>
      <c r="L1989">
        <v>2</v>
      </c>
      <c r="M1989">
        <v>1</v>
      </c>
      <c r="N1989">
        <v>0</v>
      </c>
      <c r="O1989">
        <v>0</v>
      </c>
      <c r="P1989" t="s">
        <v>24</v>
      </c>
      <c r="Q1989" t="s">
        <v>25</v>
      </c>
      <c r="R1989" t="s">
        <v>26</v>
      </c>
      <c r="S1989" t="s">
        <v>44</v>
      </c>
      <c r="T1989" t="s">
        <v>34</v>
      </c>
      <c r="U1989" t="s">
        <v>37</v>
      </c>
      <c r="V1989" t="s">
        <v>23</v>
      </c>
      <c r="W1989" t="s">
        <v>30</v>
      </c>
    </row>
    <row r="1990" spans="1:23" x14ac:dyDescent="0.3">
      <c r="A1990">
        <v>20</v>
      </c>
      <c r="B1990">
        <v>8</v>
      </c>
      <c r="C1990">
        <v>3</v>
      </c>
      <c r="D1990">
        <v>1</v>
      </c>
      <c r="E1990">
        <v>1989</v>
      </c>
      <c r="F1990">
        <v>3</v>
      </c>
      <c r="G1990">
        <v>34640</v>
      </c>
      <c r="H1990">
        <v>20</v>
      </c>
      <c r="I1990">
        <v>8</v>
      </c>
      <c r="J1990">
        <v>0</v>
      </c>
      <c r="K1990">
        <v>2</v>
      </c>
      <c r="L1990">
        <v>3</v>
      </c>
      <c r="M1990">
        <v>2</v>
      </c>
      <c r="N1990">
        <v>0</v>
      </c>
      <c r="O1990">
        <v>2</v>
      </c>
      <c r="P1990" t="s">
        <v>32</v>
      </c>
      <c r="Q1990" t="s">
        <v>25</v>
      </c>
      <c r="R1990" t="s">
        <v>48</v>
      </c>
      <c r="S1990" t="s">
        <v>35</v>
      </c>
      <c r="T1990" t="s">
        <v>38</v>
      </c>
      <c r="U1990" t="s">
        <v>37</v>
      </c>
      <c r="V1990" t="s">
        <v>31</v>
      </c>
      <c r="W1990" t="s">
        <v>30</v>
      </c>
    </row>
    <row r="1991" spans="1:23" x14ac:dyDescent="0.3">
      <c r="A1991">
        <v>21</v>
      </c>
      <c r="B1991">
        <v>1</v>
      </c>
      <c r="C1991">
        <v>4</v>
      </c>
      <c r="D1991">
        <v>1</v>
      </c>
      <c r="E1991">
        <v>1990</v>
      </c>
      <c r="F1991">
        <v>1</v>
      </c>
      <c r="G1991">
        <v>57750</v>
      </c>
      <c r="H1991">
        <v>18</v>
      </c>
      <c r="I1991">
        <v>8</v>
      </c>
      <c r="J1991">
        <v>0</v>
      </c>
      <c r="K1991">
        <v>1</v>
      </c>
      <c r="L1991">
        <v>2</v>
      </c>
      <c r="M1991">
        <v>1</v>
      </c>
      <c r="N1991">
        <v>1</v>
      </c>
      <c r="O1991">
        <v>0</v>
      </c>
      <c r="P1991" t="s">
        <v>24</v>
      </c>
      <c r="Q1991" t="s">
        <v>33</v>
      </c>
      <c r="R1991" t="s">
        <v>26</v>
      </c>
      <c r="S1991" t="s">
        <v>35</v>
      </c>
      <c r="T1991" t="s">
        <v>47</v>
      </c>
      <c r="U1991" t="s">
        <v>37</v>
      </c>
      <c r="V1991" t="s">
        <v>31</v>
      </c>
      <c r="W1991" t="s">
        <v>30</v>
      </c>
    </row>
    <row r="1992" spans="1:23" x14ac:dyDescent="0.3">
      <c r="A1992">
        <v>46</v>
      </c>
      <c r="B1992">
        <v>12</v>
      </c>
      <c r="C1992">
        <v>3</v>
      </c>
      <c r="D1992">
        <v>1</v>
      </c>
      <c r="E1992">
        <v>1991</v>
      </c>
      <c r="F1992">
        <v>3</v>
      </c>
      <c r="G1992">
        <v>89430</v>
      </c>
      <c r="H1992">
        <v>12</v>
      </c>
      <c r="I1992">
        <v>8</v>
      </c>
      <c r="J1992">
        <v>1</v>
      </c>
      <c r="K1992">
        <v>19</v>
      </c>
      <c r="L1992">
        <v>6</v>
      </c>
      <c r="M1992">
        <v>16</v>
      </c>
      <c r="N1992">
        <v>1</v>
      </c>
      <c r="O1992">
        <v>7</v>
      </c>
      <c r="P1992" t="s">
        <v>24</v>
      </c>
      <c r="Q1992" t="s">
        <v>25</v>
      </c>
      <c r="R1992" t="s">
        <v>48</v>
      </c>
      <c r="S1992" t="s">
        <v>44</v>
      </c>
      <c r="T1992" t="s">
        <v>28</v>
      </c>
      <c r="U1992" t="s">
        <v>27</v>
      </c>
      <c r="V1992" t="s">
        <v>23</v>
      </c>
      <c r="W1992" t="s">
        <v>30</v>
      </c>
    </row>
    <row r="1993" spans="1:23" x14ac:dyDescent="0.3">
      <c r="A1993">
        <v>51</v>
      </c>
      <c r="B1993">
        <v>23</v>
      </c>
      <c r="C1993">
        <v>3</v>
      </c>
      <c r="D1993">
        <v>1</v>
      </c>
      <c r="E1993">
        <v>1992</v>
      </c>
      <c r="F1993">
        <v>2</v>
      </c>
      <c r="G1993">
        <v>192720</v>
      </c>
      <c r="H1993">
        <v>20</v>
      </c>
      <c r="I1993">
        <v>8</v>
      </c>
      <c r="J1993">
        <v>0</v>
      </c>
      <c r="K1993">
        <v>18</v>
      </c>
      <c r="L1993">
        <v>2</v>
      </c>
      <c r="M1993">
        <v>10</v>
      </c>
      <c r="N1993">
        <v>2</v>
      </c>
      <c r="O1993">
        <v>7</v>
      </c>
      <c r="P1993" t="s">
        <v>24</v>
      </c>
      <c r="Q1993" t="s">
        <v>25</v>
      </c>
      <c r="R1993" t="s">
        <v>41</v>
      </c>
      <c r="S1993" t="s">
        <v>29</v>
      </c>
      <c r="T1993" t="s">
        <v>34</v>
      </c>
      <c r="U1993" t="s">
        <v>27</v>
      </c>
      <c r="V1993" t="s">
        <v>31</v>
      </c>
      <c r="W1993" t="s">
        <v>30</v>
      </c>
    </row>
    <row r="1994" spans="1:23" x14ac:dyDescent="0.3">
      <c r="A1994">
        <v>28</v>
      </c>
      <c r="B1994">
        <v>19</v>
      </c>
      <c r="C1994">
        <v>4</v>
      </c>
      <c r="D1994">
        <v>1</v>
      </c>
      <c r="E1994">
        <v>1993</v>
      </c>
      <c r="F1994">
        <v>4</v>
      </c>
      <c r="G1994">
        <v>52380</v>
      </c>
      <c r="H1994">
        <v>17</v>
      </c>
      <c r="I1994">
        <v>8</v>
      </c>
      <c r="J1994">
        <v>1</v>
      </c>
      <c r="K1994">
        <v>10</v>
      </c>
      <c r="L1994">
        <v>4</v>
      </c>
      <c r="M1994">
        <v>10</v>
      </c>
      <c r="N1994">
        <v>1</v>
      </c>
      <c r="O1994">
        <v>9</v>
      </c>
      <c r="P1994" t="s">
        <v>39</v>
      </c>
      <c r="Q1994" t="s">
        <v>33</v>
      </c>
      <c r="R1994" t="s">
        <v>26</v>
      </c>
      <c r="S1994" t="s">
        <v>35</v>
      </c>
      <c r="T1994" t="s">
        <v>43</v>
      </c>
      <c r="U1994" t="s">
        <v>27</v>
      </c>
      <c r="V1994" t="s">
        <v>31</v>
      </c>
      <c r="W1994" t="s">
        <v>30</v>
      </c>
    </row>
    <row r="1995" spans="1:23" x14ac:dyDescent="0.3">
      <c r="A1995">
        <v>26</v>
      </c>
      <c r="B1995">
        <v>5</v>
      </c>
      <c r="C1995">
        <v>4</v>
      </c>
      <c r="D1995">
        <v>1</v>
      </c>
      <c r="E1995">
        <v>1994</v>
      </c>
      <c r="F1995">
        <v>2</v>
      </c>
      <c r="G1995">
        <v>46820</v>
      </c>
      <c r="H1995">
        <v>11</v>
      </c>
      <c r="I1995">
        <v>8</v>
      </c>
      <c r="J1995">
        <v>1</v>
      </c>
      <c r="K1995">
        <v>6</v>
      </c>
      <c r="L1995">
        <v>3</v>
      </c>
      <c r="M1995">
        <v>5</v>
      </c>
      <c r="N1995">
        <v>1</v>
      </c>
      <c r="O1995">
        <v>3</v>
      </c>
      <c r="P1995" t="s">
        <v>24</v>
      </c>
      <c r="Q1995" t="s">
        <v>33</v>
      </c>
      <c r="R1995" t="s">
        <v>41</v>
      </c>
      <c r="S1995" t="s">
        <v>29</v>
      </c>
      <c r="T1995" t="s">
        <v>38</v>
      </c>
      <c r="U1995" t="s">
        <v>27</v>
      </c>
      <c r="V1995" t="s">
        <v>23</v>
      </c>
      <c r="W1995" t="s">
        <v>30</v>
      </c>
    </row>
    <row r="1996" spans="1:23" x14ac:dyDescent="0.3">
      <c r="A1996">
        <v>30</v>
      </c>
      <c r="B1996">
        <v>8</v>
      </c>
      <c r="C1996">
        <v>3</v>
      </c>
      <c r="D1996">
        <v>1</v>
      </c>
      <c r="E1996">
        <v>1995</v>
      </c>
      <c r="F1996">
        <v>1</v>
      </c>
      <c r="G1996">
        <v>183000</v>
      </c>
      <c r="H1996">
        <v>14</v>
      </c>
      <c r="I1996">
        <v>8</v>
      </c>
      <c r="J1996">
        <v>0</v>
      </c>
      <c r="K1996">
        <v>7</v>
      </c>
      <c r="L1996">
        <v>6</v>
      </c>
      <c r="M1996">
        <v>6</v>
      </c>
      <c r="N1996">
        <v>0</v>
      </c>
      <c r="O1996">
        <v>2</v>
      </c>
      <c r="P1996" t="s">
        <v>24</v>
      </c>
      <c r="Q1996" t="s">
        <v>33</v>
      </c>
      <c r="R1996" t="s">
        <v>41</v>
      </c>
      <c r="S1996" t="s">
        <v>29</v>
      </c>
      <c r="T1996" t="s">
        <v>38</v>
      </c>
      <c r="U1996" t="s">
        <v>27</v>
      </c>
      <c r="V1996" t="s">
        <v>23</v>
      </c>
      <c r="W1996" t="s">
        <v>30</v>
      </c>
    </row>
    <row r="1997" spans="1:23" x14ac:dyDescent="0.3">
      <c r="A1997">
        <v>41</v>
      </c>
      <c r="B1997">
        <v>1</v>
      </c>
      <c r="C1997">
        <v>4</v>
      </c>
      <c r="D1997">
        <v>1</v>
      </c>
      <c r="E1997">
        <v>1996</v>
      </c>
      <c r="F1997">
        <v>1</v>
      </c>
      <c r="G1997">
        <v>52570</v>
      </c>
      <c r="H1997">
        <v>14</v>
      </c>
      <c r="I1997">
        <v>8</v>
      </c>
      <c r="J1997">
        <v>0</v>
      </c>
      <c r="K1997">
        <v>10</v>
      </c>
      <c r="L1997">
        <v>2</v>
      </c>
      <c r="M1997">
        <v>10</v>
      </c>
      <c r="N1997">
        <v>0</v>
      </c>
      <c r="O1997">
        <v>8</v>
      </c>
      <c r="P1997" t="s">
        <v>24</v>
      </c>
      <c r="Q1997" t="s">
        <v>25</v>
      </c>
      <c r="R1997" t="s">
        <v>26</v>
      </c>
      <c r="S1997" t="s">
        <v>29</v>
      </c>
      <c r="T1997" t="s">
        <v>42</v>
      </c>
      <c r="U1997" t="s">
        <v>27</v>
      </c>
      <c r="V1997" t="s">
        <v>23</v>
      </c>
      <c r="W1997" t="s">
        <v>30</v>
      </c>
    </row>
    <row r="1998" spans="1:23" x14ac:dyDescent="0.3">
      <c r="A1998">
        <v>38</v>
      </c>
      <c r="B1998">
        <v>5</v>
      </c>
      <c r="C1998">
        <v>3</v>
      </c>
      <c r="D1998">
        <v>1</v>
      </c>
      <c r="E1998">
        <v>1997</v>
      </c>
      <c r="F1998">
        <v>1</v>
      </c>
      <c r="G1998">
        <v>63490</v>
      </c>
      <c r="H1998">
        <v>11</v>
      </c>
      <c r="I1998">
        <v>8</v>
      </c>
      <c r="J1998">
        <v>0</v>
      </c>
      <c r="K1998">
        <v>20</v>
      </c>
      <c r="L1998">
        <v>3</v>
      </c>
      <c r="M1998">
        <v>19</v>
      </c>
      <c r="N1998">
        <v>1</v>
      </c>
      <c r="O1998">
        <v>9</v>
      </c>
      <c r="P1998" t="s">
        <v>24</v>
      </c>
      <c r="Q1998" t="s">
        <v>33</v>
      </c>
      <c r="R1998" t="s">
        <v>49</v>
      </c>
      <c r="S1998" t="s">
        <v>29</v>
      </c>
      <c r="T1998" t="s">
        <v>38</v>
      </c>
      <c r="U1998" t="s">
        <v>37</v>
      </c>
      <c r="V1998" t="s">
        <v>23</v>
      </c>
      <c r="W1998" t="s">
        <v>30</v>
      </c>
    </row>
    <row r="1999" spans="1:23" x14ac:dyDescent="0.3">
      <c r="A1999">
        <v>40</v>
      </c>
      <c r="B1999">
        <v>1</v>
      </c>
      <c r="C1999">
        <v>4</v>
      </c>
      <c r="D1999">
        <v>1</v>
      </c>
      <c r="E1999">
        <v>1998</v>
      </c>
      <c r="F1999">
        <v>1</v>
      </c>
      <c r="G1999">
        <v>48690</v>
      </c>
      <c r="H1999">
        <v>12</v>
      </c>
      <c r="I1999">
        <v>8</v>
      </c>
      <c r="J1999">
        <v>0</v>
      </c>
      <c r="K1999">
        <v>14</v>
      </c>
      <c r="L1999">
        <v>2</v>
      </c>
      <c r="M1999">
        <v>11</v>
      </c>
      <c r="N1999">
        <v>11</v>
      </c>
      <c r="O1999">
        <v>1</v>
      </c>
      <c r="P1999" t="s">
        <v>24</v>
      </c>
      <c r="Q1999" t="s">
        <v>25</v>
      </c>
      <c r="R1999" t="s">
        <v>48</v>
      </c>
      <c r="S1999" t="s">
        <v>29</v>
      </c>
      <c r="T1999" t="s">
        <v>38</v>
      </c>
      <c r="U1999" t="s">
        <v>37</v>
      </c>
      <c r="V1999" t="s">
        <v>23</v>
      </c>
      <c r="W1999" t="s">
        <v>30</v>
      </c>
    </row>
    <row r="2000" spans="1:23" x14ac:dyDescent="0.3">
      <c r="A2000">
        <v>27</v>
      </c>
      <c r="B2000">
        <v>11</v>
      </c>
      <c r="C2000">
        <v>3</v>
      </c>
      <c r="D2000">
        <v>1</v>
      </c>
      <c r="E2000">
        <v>1999</v>
      </c>
      <c r="F2000">
        <v>2</v>
      </c>
      <c r="G2000">
        <v>99850</v>
      </c>
      <c r="H2000">
        <v>14</v>
      </c>
      <c r="I2000">
        <v>8</v>
      </c>
      <c r="J2000">
        <v>1</v>
      </c>
      <c r="K2000">
        <v>3</v>
      </c>
      <c r="L2000">
        <v>3</v>
      </c>
      <c r="M2000">
        <v>3</v>
      </c>
      <c r="N2000">
        <v>1</v>
      </c>
      <c r="O2000">
        <v>2</v>
      </c>
      <c r="P2000" t="s">
        <v>39</v>
      </c>
      <c r="Q2000" t="s">
        <v>25</v>
      </c>
      <c r="R2000" t="s">
        <v>49</v>
      </c>
      <c r="S2000" t="s">
        <v>29</v>
      </c>
      <c r="T2000" t="s">
        <v>43</v>
      </c>
      <c r="U2000" t="s">
        <v>27</v>
      </c>
      <c r="V2000" t="s">
        <v>23</v>
      </c>
      <c r="W2000" t="s">
        <v>30</v>
      </c>
    </row>
    <row r="2001" spans="1:23" x14ac:dyDescent="0.3">
      <c r="A2001">
        <v>55</v>
      </c>
      <c r="B2001">
        <v>23</v>
      </c>
      <c r="C2001">
        <v>5</v>
      </c>
      <c r="D2001">
        <v>1</v>
      </c>
      <c r="E2001">
        <v>2000</v>
      </c>
      <c r="F2001">
        <v>3</v>
      </c>
      <c r="G2001">
        <v>36970</v>
      </c>
      <c r="H2001">
        <v>13</v>
      </c>
      <c r="I2001">
        <v>8</v>
      </c>
      <c r="J2001">
        <v>1</v>
      </c>
      <c r="K2001">
        <v>23</v>
      </c>
      <c r="L2001">
        <v>1</v>
      </c>
      <c r="M2001">
        <v>3</v>
      </c>
      <c r="N2001">
        <v>1</v>
      </c>
      <c r="O2001">
        <v>2</v>
      </c>
      <c r="P2001" t="s">
        <v>32</v>
      </c>
      <c r="Q2001" t="s">
        <v>33</v>
      </c>
      <c r="R2001" t="s">
        <v>26</v>
      </c>
      <c r="S2001" t="s">
        <v>29</v>
      </c>
      <c r="T2001" t="s">
        <v>43</v>
      </c>
      <c r="U2001" t="s">
        <v>37</v>
      </c>
      <c r="V2001" t="s">
        <v>23</v>
      </c>
      <c r="W2001" t="s">
        <v>30</v>
      </c>
    </row>
    <row r="2002" spans="1:23" x14ac:dyDescent="0.3">
      <c r="A2002">
        <v>28</v>
      </c>
      <c r="B2002">
        <v>1</v>
      </c>
      <c r="C2002">
        <v>3</v>
      </c>
      <c r="D2002">
        <v>1</v>
      </c>
      <c r="E2002">
        <v>2001</v>
      </c>
      <c r="F2002">
        <v>2</v>
      </c>
      <c r="G2002">
        <v>74570</v>
      </c>
      <c r="H2002">
        <v>11</v>
      </c>
      <c r="I2002">
        <v>8</v>
      </c>
      <c r="J2002">
        <v>2</v>
      </c>
      <c r="K2002">
        <v>10</v>
      </c>
      <c r="L2002">
        <v>1</v>
      </c>
      <c r="M2002">
        <v>8</v>
      </c>
      <c r="N2002">
        <v>1</v>
      </c>
      <c r="O2002">
        <v>7</v>
      </c>
      <c r="P2002" t="s">
        <v>24</v>
      </c>
      <c r="Q2002" t="s">
        <v>33</v>
      </c>
      <c r="R2002" t="s">
        <v>26</v>
      </c>
      <c r="S2002" t="s">
        <v>35</v>
      </c>
      <c r="T2002" t="s">
        <v>28</v>
      </c>
      <c r="U2002" t="s">
        <v>37</v>
      </c>
      <c r="V2002" t="s">
        <v>23</v>
      </c>
      <c r="W2002" t="s">
        <v>30</v>
      </c>
    </row>
    <row r="2003" spans="1:23" x14ac:dyDescent="0.3">
      <c r="A2003">
        <v>44</v>
      </c>
      <c r="B2003">
        <v>18</v>
      </c>
      <c r="C2003">
        <v>4</v>
      </c>
      <c r="D2003">
        <v>1</v>
      </c>
      <c r="E2003">
        <v>2002</v>
      </c>
      <c r="F2003">
        <v>2</v>
      </c>
      <c r="G2003">
        <v>21190</v>
      </c>
      <c r="H2003">
        <v>15</v>
      </c>
      <c r="I2003">
        <v>8</v>
      </c>
      <c r="J2003">
        <v>0</v>
      </c>
      <c r="K2003">
        <v>24</v>
      </c>
      <c r="L2003">
        <v>3</v>
      </c>
      <c r="M2003">
        <v>20</v>
      </c>
      <c r="N2003">
        <v>3</v>
      </c>
      <c r="O2003">
        <v>6</v>
      </c>
      <c r="P2003" t="s">
        <v>24</v>
      </c>
      <c r="Q2003" t="s">
        <v>33</v>
      </c>
      <c r="R2003" t="s">
        <v>26</v>
      </c>
      <c r="S2003" t="s">
        <v>29</v>
      </c>
      <c r="T2003" t="s">
        <v>38</v>
      </c>
      <c r="U2003" t="s">
        <v>27</v>
      </c>
      <c r="V2003" t="s">
        <v>31</v>
      </c>
      <c r="W2003" t="s">
        <v>30</v>
      </c>
    </row>
    <row r="2004" spans="1:23" x14ac:dyDescent="0.3">
      <c r="A2004">
        <v>33</v>
      </c>
      <c r="B2004">
        <v>23</v>
      </c>
      <c r="C2004">
        <v>4</v>
      </c>
      <c r="D2004">
        <v>1</v>
      </c>
      <c r="E2004">
        <v>2003</v>
      </c>
      <c r="F2004">
        <v>4</v>
      </c>
      <c r="G2004">
        <v>39830</v>
      </c>
      <c r="H2004">
        <v>12</v>
      </c>
      <c r="I2004">
        <v>8</v>
      </c>
      <c r="J2004">
        <v>0</v>
      </c>
      <c r="K2004">
        <v>9</v>
      </c>
      <c r="L2004">
        <v>3</v>
      </c>
      <c r="M2004">
        <v>3</v>
      </c>
      <c r="N2004">
        <v>1</v>
      </c>
      <c r="O2004">
        <v>2</v>
      </c>
      <c r="P2004" t="s">
        <v>24</v>
      </c>
      <c r="Q2004" t="s">
        <v>25</v>
      </c>
      <c r="R2004" t="s">
        <v>48</v>
      </c>
      <c r="S2004" t="s">
        <v>44</v>
      </c>
      <c r="T2004" t="s">
        <v>38</v>
      </c>
      <c r="U2004" t="s">
        <v>27</v>
      </c>
      <c r="V2004" t="s">
        <v>23</v>
      </c>
      <c r="W2004" t="s">
        <v>30</v>
      </c>
    </row>
    <row r="2005" spans="1:23" x14ac:dyDescent="0.3">
      <c r="A2005">
        <v>35</v>
      </c>
      <c r="B2005">
        <v>7</v>
      </c>
      <c r="C2005">
        <v>4</v>
      </c>
      <c r="D2005">
        <v>1</v>
      </c>
      <c r="E2005">
        <v>2004</v>
      </c>
      <c r="F2005">
        <v>3</v>
      </c>
      <c r="G2005">
        <v>61180</v>
      </c>
      <c r="H2005">
        <v>21</v>
      </c>
      <c r="I2005">
        <v>8</v>
      </c>
      <c r="J2005">
        <v>1</v>
      </c>
      <c r="K2005">
        <v>9</v>
      </c>
      <c r="L2005">
        <v>3</v>
      </c>
      <c r="M2005">
        <v>8</v>
      </c>
      <c r="N2005">
        <v>4</v>
      </c>
      <c r="O2005">
        <v>7</v>
      </c>
      <c r="P2005" t="s">
        <v>24</v>
      </c>
      <c r="Q2005" t="s">
        <v>25</v>
      </c>
      <c r="R2005" t="s">
        <v>26</v>
      </c>
      <c r="S2005" t="s">
        <v>35</v>
      </c>
      <c r="T2005" t="s">
        <v>46</v>
      </c>
      <c r="U2005" t="s">
        <v>37</v>
      </c>
      <c r="V2005" t="s">
        <v>31</v>
      </c>
      <c r="W2005" t="s">
        <v>30</v>
      </c>
    </row>
    <row r="2006" spans="1:23" x14ac:dyDescent="0.3">
      <c r="A2006">
        <v>33</v>
      </c>
      <c r="B2006">
        <v>1</v>
      </c>
      <c r="C2006">
        <v>2</v>
      </c>
      <c r="D2006">
        <v>1</v>
      </c>
      <c r="E2006">
        <v>2005</v>
      </c>
      <c r="F2006">
        <v>1</v>
      </c>
      <c r="G2006">
        <v>62140</v>
      </c>
      <c r="H2006">
        <v>19</v>
      </c>
      <c r="I2006">
        <v>8</v>
      </c>
      <c r="J2006">
        <v>2</v>
      </c>
      <c r="K2006">
        <v>14</v>
      </c>
      <c r="L2006">
        <v>3</v>
      </c>
      <c r="M2006">
        <v>13</v>
      </c>
      <c r="N2006">
        <v>3</v>
      </c>
      <c r="O2006">
        <v>8</v>
      </c>
      <c r="P2006" t="s">
        <v>32</v>
      </c>
      <c r="Q2006" t="s">
        <v>33</v>
      </c>
      <c r="R2006" t="s">
        <v>26</v>
      </c>
      <c r="S2006" t="s">
        <v>35</v>
      </c>
      <c r="T2006" t="s">
        <v>38</v>
      </c>
      <c r="U2006" t="s">
        <v>27</v>
      </c>
      <c r="V2006" t="s">
        <v>31</v>
      </c>
      <c r="W2006" t="s">
        <v>30</v>
      </c>
    </row>
    <row r="2007" spans="1:23" x14ac:dyDescent="0.3">
      <c r="A2007">
        <v>28</v>
      </c>
      <c r="B2007">
        <v>1</v>
      </c>
      <c r="C2007">
        <v>1</v>
      </c>
      <c r="D2007">
        <v>1</v>
      </c>
      <c r="E2007">
        <v>2006</v>
      </c>
      <c r="F2007">
        <v>2</v>
      </c>
      <c r="G2007">
        <v>63470</v>
      </c>
      <c r="H2007">
        <v>15</v>
      </c>
      <c r="I2007">
        <v>8</v>
      </c>
      <c r="J2007">
        <v>1</v>
      </c>
      <c r="K2007">
        <v>4</v>
      </c>
      <c r="L2007">
        <v>2</v>
      </c>
      <c r="M2007">
        <v>4</v>
      </c>
      <c r="N2007">
        <v>2</v>
      </c>
      <c r="O2007">
        <v>2</v>
      </c>
      <c r="P2007" t="s">
        <v>24</v>
      </c>
      <c r="Q2007" t="s">
        <v>40</v>
      </c>
      <c r="R2007" t="s">
        <v>40</v>
      </c>
      <c r="S2007" t="s">
        <v>44</v>
      </c>
      <c r="T2007" t="s">
        <v>34</v>
      </c>
      <c r="U2007" t="s">
        <v>37</v>
      </c>
      <c r="V2007" t="s">
        <v>23</v>
      </c>
      <c r="W2007" t="s">
        <v>30</v>
      </c>
    </row>
    <row r="2008" spans="1:23" x14ac:dyDescent="0.3">
      <c r="A2008">
        <v>34</v>
      </c>
      <c r="B2008">
        <v>29</v>
      </c>
      <c r="C2008">
        <v>4</v>
      </c>
      <c r="D2008">
        <v>1</v>
      </c>
      <c r="E2008">
        <v>2007</v>
      </c>
      <c r="F2008">
        <v>1</v>
      </c>
      <c r="G2008">
        <v>115100</v>
      </c>
      <c r="H2008">
        <v>14</v>
      </c>
      <c r="I2008">
        <v>8</v>
      </c>
      <c r="J2008">
        <v>1</v>
      </c>
      <c r="K2008">
        <v>7</v>
      </c>
      <c r="L2008">
        <v>5</v>
      </c>
      <c r="M2008">
        <v>6</v>
      </c>
      <c r="N2008">
        <v>0</v>
      </c>
      <c r="O2008">
        <v>4</v>
      </c>
      <c r="P2008" t="s">
        <v>32</v>
      </c>
      <c r="Q2008" t="s">
        <v>25</v>
      </c>
      <c r="R2008" t="s">
        <v>48</v>
      </c>
      <c r="S2008" t="s">
        <v>35</v>
      </c>
      <c r="T2008" t="s">
        <v>34</v>
      </c>
      <c r="U2008" t="s">
        <v>37</v>
      </c>
      <c r="V2008" t="s">
        <v>23</v>
      </c>
      <c r="W2008" t="s">
        <v>30</v>
      </c>
    </row>
    <row r="2009" spans="1:23" x14ac:dyDescent="0.3">
      <c r="A2009">
        <v>37</v>
      </c>
      <c r="B2009">
        <v>7</v>
      </c>
      <c r="C2009">
        <v>4</v>
      </c>
      <c r="D2009">
        <v>1</v>
      </c>
      <c r="E2009">
        <v>2008</v>
      </c>
      <c r="F2009">
        <v>4</v>
      </c>
      <c r="G2009">
        <v>71430</v>
      </c>
      <c r="H2009">
        <v>21</v>
      </c>
      <c r="I2009">
        <v>8</v>
      </c>
      <c r="J2009">
        <v>0</v>
      </c>
      <c r="K2009">
        <v>8</v>
      </c>
      <c r="L2009">
        <v>6</v>
      </c>
      <c r="M2009">
        <v>1</v>
      </c>
      <c r="N2009">
        <v>0</v>
      </c>
      <c r="O2009">
        <v>0</v>
      </c>
      <c r="P2009" t="s">
        <v>24</v>
      </c>
      <c r="Q2009" t="s">
        <v>33</v>
      </c>
      <c r="R2009" t="s">
        <v>26</v>
      </c>
      <c r="S2009" t="s">
        <v>44</v>
      </c>
      <c r="T2009" t="s">
        <v>38</v>
      </c>
      <c r="U2009" t="s">
        <v>37</v>
      </c>
      <c r="V2009" t="s">
        <v>23</v>
      </c>
      <c r="W2009" t="s">
        <v>30</v>
      </c>
    </row>
    <row r="2010" spans="1:23" x14ac:dyDescent="0.3">
      <c r="A2010">
        <v>25</v>
      </c>
      <c r="B2010">
        <v>25</v>
      </c>
      <c r="C2010">
        <v>4</v>
      </c>
      <c r="D2010">
        <v>1</v>
      </c>
      <c r="E2010">
        <v>2009</v>
      </c>
      <c r="F2010">
        <v>2</v>
      </c>
      <c r="G2010">
        <v>82680</v>
      </c>
      <c r="H2010">
        <v>12</v>
      </c>
      <c r="I2010">
        <v>8</v>
      </c>
      <c r="J2010">
        <v>0</v>
      </c>
      <c r="K2010">
        <v>7</v>
      </c>
      <c r="L2010">
        <v>3</v>
      </c>
      <c r="M2010">
        <v>7</v>
      </c>
      <c r="N2010">
        <v>5</v>
      </c>
      <c r="O2010">
        <v>6</v>
      </c>
      <c r="P2010" t="s">
        <v>24</v>
      </c>
      <c r="Q2010" t="s">
        <v>40</v>
      </c>
      <c r="R2010" t="s">
        <v>40</v>
      </c>
      <c r="S2010" t="s">
        <v>29</v>
      </c>
      <c r="T2010" t="s">
        <v>34</v>
      </c>
      <c r="U2010" t="s">
        <v>27</v>
      </c>
      <c r="V2010" t="s">
        <v>31</v>
      </c>
      <c r="W2010" t="s">
        <v>30</v>
      </c>
    </row>
    <row r="2011" spans="1:23" x14ac:dyDescent="0.3">
      <c r="A2011">
        <v>26</v>
      </c>
      <c r="B2011">
        <v>8</v>
      </c>
      <c r="C2011">
        <v>2</v>
      </c>
      <c r="D2011">
        <v>1</v>
      </c>
      <c r="E2011">
        <v>2010</v>
      </c>
      <c r="F2011">
        <v>2</v>
      </c>
      <c r="G2011">
        <v>80950</v>
      </c>
      <c r="H2011">
        <v>15</v>
      </c>
      <c r="I2011">
        <v>8</v>
      </c>
      <c r="J2011">
        <v>0</v>
      </c>
      <c r="K2011">
        <v>1</v>
      </c>
      <c r="L2011">
        <v>3</v>
      </c>
      <c r="M2011">
        <v>1</v>
      </c>
      <c r="N2011">
        <v>0</v>
      </c>
      <c r="O2011">
        <v>0</v>
      </c>
      <c r="P2011" t="s">
        <v>24</v>
      </c>
      <c r="Q2011" t="s">
        <v>25</v>
      </c>
      <c r="R2011" t="s">
        <v>48</v>
      </c>
      <c r="S2011" t="s">
        <v>44</v>
      </c>
      <c r="T2011" t="s">
        <v>38</v>
      </c>
      <c r="U2011" t="s">
        <v>37</v>
      </c>
      <c r="V2011" t="s">
        <v>31</v>
      </c>
      <c r="W2011" t="s">
        <v>30</v>
      </c>
    </row>
    <row r="2012" spans="1:23" x14ac:dyDescent="0.3">
      <c r="A2012">
        <v>33</v>
      </c>
      <c r="B2012">
        <v>8</v>
      </c>
      <c r="C2012">
        <v>2</v>
      </c>
      <c r="D2012">
        <v>1</v>
      </c>
      <c r="E2012">
        <v>2011</v>
      </c>
      <c r="F2012">
        <v>4</v>
      </c>
      <c r="G2012">
        <v>29040</v>
      </c>
      <c r="H2012">
        <v>13</v>
      </c>
      <c r="I2012">
        <v>8</v>
      </c>
      <c r="J2012">
        <v>0</v>
      </c>
      <c r="K2012">
        <v>5</v>
      </c>
      <c r="L2012">
        <v>2</v>
      </c>
      <c r="M2012">
        <v>2</v>
      </c>
      <c r="N2012">
        <v>2</v>
      </c>
      <c r="O2012">
        <v>2</v>
      </c>
      <c r="P2012" t="s">
        <v>24</v>
      </c>
      <c r="Q2012" t="s">
        <v>33</v>
      </c>
      <c r="R2012" t="s">
        <v>26</v>
      </c>
      <c r="S2012" t="s">
        <v>35</v>
      </c>
      <c r="T2012" t="s">
        <v>45</v>
      </c>
      <c r="U2012" t="s">
        <v>37</v>
      </c>
      <c r="V2012" t="s">
        <v>31</v>
      </c>
      <c r="W2012" t="s">
        <v>30</v>
      </c>
    </row>
    <row r="2013" spans="1:23" x14ac:dyDescent="0.3">
      <c r="A2013">
        <v>42</v>
      </c>
      <c r="B2013">
        <v>11</v>
      </c>
      <c r="C2013">
        <v>1</v>
      </c>
      <c r="D2013">
        <v>1</v>
      </c>
      <c r="E2013">
        <v>2012</v>
      </c>
      <c r="F2013">
        <v>4</v>
      </c>
      <c r="G2013">
        <v>60320</v>
      </c>
      <c r="H2013">
        <v>14</v>
      </c>
      <c r="I2013">
        <v>8</v>
      </c>
      <c r="J2013">
        <v>0</v>
      </c>
      <c r="K2013">
        <v>23</v>
      </c>
      <c r="L2013">
        <v>2</v>
      </c>
      <c r="M2013">
        <v>22</v>
      </c>
      <c r="N2013">
        <v>13</v>
      </c>
      <c r="O2013">
        <v>7</v>
      </c>
      <c r="P2013" t="s">
        <v>24</v>
      </c>
      <c r="Q2013" t="s">
        <v>33</v>
      </c>
      <c r="R2013" t="s">
        <v>26</v>
      </c>
      <c r="S2013" t="s">
        <v>29</v>
      </c>
      <c r="T2013" t="s">
        <v>34</v>
      </c>
      <c r="U2013" t="s">
        <v>37</v>
      </c>
      <c r="V2013" t="s">
        <v>23</v>
      </c>
      <c r="W2013" t="s">
        <v>30</v>
      </c>
    </row>
    <row r="2014" spans="1:23" x14ac:dyDescent="0.3">
      <c r="A2014">
        <v>28</v>
      </c>
      <c r="B2014">
        <v>7</v>
      </c>
      <c r="C2014">
        <v>3</v>
      </c>
      <c r="D2014">
        <v>1</v>
      </c>
      <c r="E2014">
        <v>2013</v>
      </c>
      <c r="F2014">
        <v>2</v>
      </c>
      <c r="G2014">
        <v>29760</v>
      </c>
      <c r="H2014">
        <v>14</v>
      </c>
      <c r="I2014">
        <v>8</v>
      </c>
      <c r="J2014">
        <v>0</v>
      </c>
      <c r="K2014">
        <v>1</v>
      </c>
      <c r="L2014">
        <v>3</v>
      </c>
      <c r="M2014">
        <v>1</v>
      </c>
      <c r="N2014">
        <v>0</v>
      </c>
      <c r="O2014">
        <v>0</v>
      </c>
      <c r="P2014" t="s">
        <v>32</v>
      </c>
      <c r="Q2014" t="s">
        <v>33</v>
      </c>
      <c r="R2014" t="s">
        <v>26</v>
      </c>
      <c r="S2014" t="s">
        <v>44</v>
      </c>
      <c r="T2014" t="s">
        <v>47</v>
      </c>
      <c r="U2014" t="s">
        <v>37</v>
      </c>
      <c r="V2014" t="s">
        <v>31</v>
      </c>
      <c r="W2014" t="s">
        <v>30</v>
      </c>
    </row>
    <row r="2015" spans="1:23" x14ac:dyDescent="0.3">
      <c r="A2015">
        <v>50</v>
      </c>
      <c r="B2015">
        <v>1</v>
      </c>
      <c r="C2015">
        <v>4</v>
      </c>
      <c r="D2015">
        <v>1</v>
      </c>
      <c r="E2015">
        <v>2014</v>
      </c>
      <c r="F2015">
        <v>2</v>
      </c>
      <c r="G2015">
        <v>159920</v>
      </c>
      <c r="H2015">
        <v>14</v>
      </c>
      <c r="I2015">
        <v>8</v>
      </c>
      <c r="J2015">
        <v>0</v>
      </c>
      <c r="K2015">
        <v>5</v>
      </c>
      <c r="L2015">
        <v>3</v>
      </c>
      <c r="M2015">
        <v>0</v>
      </c>
      <c r="N2015">
        <v>0</v>
      </c>
      <c r="O2015">
        <v>0</v>
      </c>
      <c r="P2015" t="s">
        <v>32</v>
      </c>
      <c r="Q2015" t="s">
        <v>33</v>
      </c>
      <c r="R2015" t="s">
        <v>41</v>
      </c>
      <c r="S2015" t="s">
        <v>35</v>
      </c>
      <c r="T2015" t="s">
        <v>34</v>
      </c>
      <c r="U2015" t="s">
        <v>37</v>
      </c>
      <c r="V2015" t="s">
        <v>31</v>
      </c>
      <c r="W2015" t="s">
        <v>30</v>
      </c>
    </row>
    <row r="2016" spans="1:23" x14ac:dyDescent="0.3">
      <c r="A2016">
        <v>33</v>
      </c>
      <c r="B2016">
        <v>9</v>
      </c>
      <c r="C2016">
        <v>3</v>
      </c>
      <c r="D2016">
        <v>1</v>
      </c>
      <c r="E2016">
        <v>2015</v>
      </c>
      <c r="F2016">
        <v>2</v>
      </c>
      <c r="G2016">
        <v>46490</v>
      </c>
      <c r="H2016">
        <v>12</v>
      </c>
      <c r="I2016">
        <v>8</v>
      </c>
      <c r="J2016">
        <v>0</v>
      </c>
      <c r="K2016">
        <v>4</v>
      </c>
      <c r="L2016">
        <v>2</v>
      </c>
      <c r="M2016">
        <v>3</v>
      </c>
      <c r="N2016">
        <v>0</v>
      </c>
      <c r="O2016">
        <v>2</v>
      </c>
      <c r="P2016" t="s">
        <v>32</v>
      </c>
      <c r="Q2016" t="s">
        <v>25</v>
      </c>
      <c r="R2016" t="s">
        <v>41</v>
      </c>
      <c r="S2016" t="s">
        <v>29</v>
      </c>
      <c r="T2016" t="s">
        <v>34</v>
      </c>
      <c r="U2016" t="s">
        <v>27</v>
      </c>
      <c r="V2016" t="s">
        <v>23</v>
      </c>
      <c r="W2016" t="s">
        <v>30</v>
      </c>
    </row>
    <row r="2017" spans="1:23" x14ac:dyDescent="0.3">
      <c r="A2017">
        <v>34</v>
      </c>
      <c r="B2017">
        <v>1</v>
      </c>
      <c r="C2017">
        <v>1</v>
      </c>
      <c r="D2017">
        <v>1</v>
      </c>
      <c r="E2017">
        <v>2016</v>
      </c>
      <c r="F2017">
        <v>2</v>
      </c>
      <c r="G2017">
        <v>26960</v>
      </c>
      <c r="H2017">
        <v>23</v>
      </c>
      <c r="I2017">
        <v>8</v>
      </c>
      <c r="J2017">
        <v>0</v>
      </c>
      <c r="K2017">
        <v>6</v>
      </c>
      <c r="L2017">
        <v>3</v>
      </c>
      <c r="M2017">
        <v>0</v>
      </c>
      <c r="N2017">
        <v>0</v>
      </c>
      <c r="O2017">
        <v>0</v>
      </c>
      <c r="P2017" t="s">
        <v>39</v>
      </c>
      <c r="Q2017" t="s">
        <v>25</v>
      </c>
      <c r="R2017" t="s">
        <v>48</v>
      </c>
      <c r="S2017" t="s">
        <v>29</v>
      </c>
      <c r="T2017" t="s">
        <v>42</v>
      </c>
      <c r="U2017" t="s">
        <v>27</v>
      </c>
      <c r="V2017" t="s">
        <v>23</v>
      </c>
      <c r="W2017" t="s">
        <v>30</v>
      </c>
    </row>
    <row r="2018" spans="1:23" x14ac:dyDescent="0.3">
      <c r="A2018">
        <v>48</v>
      </c>
      <c r="B2018">
        <v>2</v>
      </c>
      <c r="C2018">
        <v>1</v>
      </c>
      <c r="D2018">
        <v>1</v>
      </c>
      <c r="E2018">
        <v>2017</v>
      </c>
      <c r="F2018">
        <v>2</v>
      </c>
      <c r="G2018">
        <v>23700</v>
      </c>
      <c r="H2018">
        <v>11</v>
      </c>
      <c r="I2018">
        <v>8</v>
      </c>
      <c r="J2018">
        <v>0</v>
      </c>
      <c r="K2018">
        <v>27</v>
      </c>
      <c r="L2018">
        <v>3</v>
      </c>
      <c r="M2018">
        <v>5</v>
      </c>
      <c r="N2018">
        <v>2</v>
      </c>
      <c r="O2018">
        <v>1</v>
      </c>
      <c r="P2018" t="s">
        <v>39</v>
      </c>
      <c r="Q2018" t="s">
        <v>25</v>
      </c>
      <c r="R2018" t="s">
        <v>26</v>
      </c>
      <c r="S2018" t="s">
        <v>35</v>
      </c>
      <c r="T2018" t="s">
        <v>38</v>
      </c>
      <c r="U2018" t="s">
        <v>37</v>
      </c>
      <c r="V2018" t="s">
        <v>23</v>
      </c>
      <c r="W2018" t="s">
        <v>30</v>
      </c>
    </row>
    <row r="2019" spans="1:23" x14ac:dyDescent="0.3">
      <c r="A2019">
        <v>45</v>
      </c>
      <c r="B2019">
        <v>1</v>
      </c>
      <c r="C2019">
        <v>3</v>
      </c>
      <c r="D2019">
        <v>1</v>
      </c>
      <c r="E2019">
        <v>2018</v>
      </c>
      <c r="F2019">
        <v>2</v>
      </c>
      <c r="G2019">
        <v>125040</v>
      </c>
      <c r="H2019">
        <v>12</v>
      </c>
      <c r="I2019">
        <v>8</v>
      </c>
      <c r="J2019">
        <v>1</v>
      </c>
      <c r="K2019">
        <v>15</v>
      </c>
      <c r="L2019">
        <v>2</v>
      </c>
      <c r="M2019">
        <v>15</v>
      </c>
      <c r="N2019">
        <v>4</v>
      </c>
      <c r="O2019">
        <v>12</v>
      </c>
      <c r="P2019" t="s">
        <v>39</v>
      </c>
      <c r="Q2019" t="s">
        <v>33</v>
      </c>
      <c r="R2019" t="s">
        <v>41</v>
      </c>
      <c r="S2019" t="s">
        <v>29</v>
      </c>
      <c r="T2019" t="s">
        <v>40</v>
      </c>
      <c r="U2019" t="s">
        <v>27</v>
      </c>
      <c r="V2019" t="s">
        <v>23</v>
      </c>
      <c r="W2019" t="s">
        <v>30</v>
      </c>
    </row>
    <row r="2020" spans="1:23" x14ac:dyDescent="0.3">
      <c r="A2020">
        <v>52</v>
      </c>
      <c r="B2020">
        <v>1</v>
      </c>
      <c r="C2020">
        <v>3</v>
      </c>
      <c r="D2020">
        <v>1</v>
      </c>
      <c r="E2020">
        <v>2019</v>
      </c>
      <c r="F2020">
        <v>1</v>
      </c>
      <c r="G2020">
        <v>59740</v>
      </c>
      <c r="H2020">
        <v>18</v>
      </c>
      <c r="I2020">
        <v>8</v>
      </c>
      <c r="J2020">
        <v>1</v>
      </c>
      <c r="K2020">
        <v>18</v>
      </c>
      <c r="L2020">
        <v>6</v>
      </c>
      <c r="M2020">
        <v>8</v>
      </c>
      <c r="N2020">
        <v>4</v>
      </c>
      <c r="O2020">
        <v>0</v>
      </c>
      <c r="P2020" t="s">
        <v>24</v>
      </c>
      <c r="Q2020" t="s">
        <v>25</v>
      </c>
      <c r="R2020" t="s">
        <v>26</v>
      </c>
      <c r="S2020" t="s">
        <v>35</v>
      </c>
      <c r="T2020" t="s">
        <v>38</v>
      </c>
      <c r="U2020" t="s">
        <v>37</v>
      </c>
      <c r="V2020" t="s">
        <v>23</v>
      </c>
      <c r="W2020" t="s">
        <v>30</v>
      </c>
    </row>
    <row r="2021" spans="1:23" x14ac:dyDescent="0.3">
      <c r="A2021">
        <v>38</v>
      </c>
      <c r="B2021">
        <v>6</v>
      </c>
      <c r="C2021">
        <v>2</v>
      </c>
      <c r="D2021">
        <v>1</v>
      </c>
      <c r="E2021">
        <v>2020</v>
      </c>
      <c r="F2021">
        <v>1</v>
      </c>
      <c r="G2021">
        <v>47360</v>
      </c>
      <c r="H2021">
        <v>11</v>
      </c>
      <c r="I2021">
        <v>8</v>
      </c>
      <c r="J2021">
        <v>1</v>
      </c>
      <c r="K2021">
        <v>9</v>
      </c>
      <c r="L2021">
        <v>3</v>
      </c>
      <c r="M2021">
        <v>8</v>
      </c>
      <c r="N2021">
        <v>2</v>
      </c>
      <c r="O2021">
        <v>7</v>
      </c>
      <c r="P2021" t="s">
        <v>24</v>
      </c>
      <c r="Q2021" t="s">
        <v>33</v>
      </c>
      <c r="R2021" t="s">
        <v>41</v>
      </c>
      <c r="S2021" t="s">
        <v>44</v>
      </c>
      <c r="T2021" t="s">
        <v>34</v>
      </c>
      <c r="U2021" t="s">
        <v>37</v>
      </c>
      <c r="V2021" t="s">
        <v>23</v>
      </c>
      <c r="W2021" t="s">
        <v>30</v>
      </c>
    </row>
    <row r="2022" spans="1:23" x14ac:dyDescent="0.3">
      <c r="A2022">
        <v>29</v>
      </c>
      <c r="B2022">
        <v>8</v>
      </c>
      <c r="C2022">
        <v>3</v>
      </c>
      <c r="D2022">
        <v>1</v>
      </c>
      <c r="E2022">
        <v>2021</v>
      </c>
      <c r="F2022">
        <v>4</v>
      </c>
      <c r="G2022">
        <v>52960</v>
      </c>
      <c r="H2022">
        <v>14</v>
      </c>
      <c r="I2022">
        <v>8</v>
      </c>
      <c r="J2022">
        <v>0</v>
      </c>
      <c r="K2022">
        <v>11</v>
      </c>
      <c r="L2022">
        <v>3</v>
      </c>
      <c r="M2022">
        <v>7</v>
      </c>
      <c r="N2022">
        <v>1</v>
      </c>
      <c r="O2022">
        <v>7</v>
      </c>
      <c r="P2022" t="s">
        <v>24</v>
      </c>
      <c r="Q2022" t="s">
        <v>33</v>
      </c>
      <c r="R2022" t="s">
        <v>41</v>
      </c>
      <c r="S2022" t="s">
        <v>44</v>
      </c>
      <c r="T2022" t="s">
        <v>34</v>
      </c>
      <c r="U2022" t="s">
        <v>27</v>
      </c>
      <c r="V2022" t="s">
        <v>23</v>
      </c>
      <c r="W2022" t="s">
        <v>30</v>
      </c>
    </row>
    <row r="2023" spans="1:23" x14ac:dyDescent="0.3">
      <c r="A2023">
        <v>28</v>
      </c>
      <c r="B2023">
        <v>1</v>
      </c>
      <c r="C2023">
        <v>3</v>
      </c>
      <c r="D2023">
        <v>1</v>
      </c>
      <c r="E2023">
        <v>2022</v>
      </c>
      <c r="F2023">
        <v>4</v>
      </c>
      <c r="G2023">
        <v>67810</v>
      </c>
      <c r="H2023">
        <v>15</v>
      </c>
      <c r="I2023">
        <v>8</v>
      </c>
      <c r="J2023">
        <v>1</v>
      </c>
      <c r="K2023">
        <v>10</v>
      </c>
      <c r="L2023">
        <v>2</v>
      </c>
      <c r="M2023">
        <v>9</v>
      </c>
      <c r="N2023">
        <v>1</v>
      </c>
      <c r="O2023">
        <v>7</v>
      </c>
      <c r="P2023" t="s">
        <v>24</v>
      </c>
      <c r="Q2023" t="s">
        <v>40</v>
      </c>
      <c r="R2023" t="s">
        <v>40</v>
      </c>
      <c r="S2023" t="s">
        <v>44</v>
      </c>
      <c r="T2023" t="s">
        <v>43</v>
      </c>
      <c r="U2023" t="s">
        <v>27</v>
      </c>
      <c r="V2023" t="s">
        <v>23</v>
      </c>
      <c r="W2023" t="s">
        <v>30</v>
      </c>
    </row>
    <row r="2024" spans="1:23" x14ac:dyDescent="0.3">
      <c r="A2024">
        <v>46</v>
      </c>
      <c r="B2024">
        <v>6</v>
      </c>
      <c r="C2024">
        <v>4</v>
      </c>
      <c r="D2024">
        <v>1</v>
      </c>
      <c r="E2024">
        <v>2023</v>
      </c>
      <c r="F2024">
        <v>3</v>
      </c>
      <c r="G2024">
        <v>21740</v>
      </c>
      <c r="H2024">
        <v>11</v>
      </c>
      <c r="I2024">
        <v>8</v>
      </c>
      <c r="J2024">
        <v>1</v>
      </c>
      <c r="K2024">
        <v>23</v>
      </c>
      <c r="L2024">
        <v>3</v>
      </c>
      <c r="M2024">
        <v>12</v>
      </c>
      <c r="N2024">
        <v>4</v>
      </c>
      <c r="O2024">
        <v>9</v>
      </c>
      <c r="P2024" t="s">
        <v>24</v>
      </c>
      <c r="Q2024" t="s">
        <v>33</v>
      </c>
      <c r="R2024" t="s">
        <v>41</v>
      </c>
      <c r="S2024" t="s">
        <v>29</v>
      </c>
      <c r="T2024" t="s">
        <v>38</v>
      </c>
      <c r="U2024" t="s">
        <v>37</v>
      </c>
      <c r="V2024" t="s">
        <v>23</v>
      </c>
      <c r="W2024" t="s">
        <v>30</v>
      </c>
    </row>
    <row r="2025" spans="1:23" x14ac:dyDescent="0.3">
      <c r="A2025">
        <v>38</v>
      </c>
      <c r="B2025">
        <v>7</v>
      </c>
      <c r="C2025">
        <v>4</v>
      </c>
      <c r="D2025">
        <v>1</v>
      </c>
      <c r="E2025">
        <v>2024</v>
      </c>
      <c r="F2025">
        <v>1</v>
      </c>
      <c r="G2025">
        <v>66530</v>
      </c>
      <c r="H2025">
        <v>20</v>
      </c>
      <c r="I2025">
        <v>8</v>
      </c>
      <c r="J2025">
        <v>1</v>
      </c>
      <c r="K2025">
        <v>10</v>
      </c>
      <c r="L2025">
        <v>2</v>
      </c>
      <c r="M2025">
        <v>1</v>
      </c>
      <c r="N2025">
        <v>0</v>
      </c>
      <c r="O2025">
        <v>0</v>
      </c>
      <c r="P2025" t="s">
        <v>24</v>
      </c>
      <c r="Q2025" t="s">
        <v>33</v>
      </c>
      <c r="R2025" t="s">
        <v>41</v>
      </c>
      <c r="S2025" t="s">
        <v>35</v>
      </c>
      <c r="T2025" t="s">
        <v>38</v>
      </c>
      <c r="U2025" t="s">
        <v>37</v>
      </c>
      <c r="V2025" t="s">
        <v>23</v>
      </c>
      <c r="W2025" t="s">
        <v>30</v>
      </c>
    </row>
    <row r="2026" spans="1:23" x14ac:dyDescent="0.3">
      <c r="A2026">
        <v>43</v>
      </c>
      <c r="B2026">
        <v>5</v>
      </c>
      <c r="C2026">
        <v>3</v>
      </c>
      <c r="D2026">
        <v>1</v>
      </c>
      <c r="E2026">
        <v>2025</v>
      </c>
      <c r="F2026">
        <v>2</v>
      </c>
      <c r="G2026">
        <v>96990</v>
      </c>
      <c r="H2026">
        <v>19</v>
      </c>
      <c r="I2026">
        <v>8</v>
      </c>
      <c r="J2026">
        <v>1</v>
      </c>
      <c r="K2026">
        <v>18</v>
      </c>
      <c r="L2026">
        <v>3</v>
      </c>
      <c r="M2026">
        <v>8</v>
      </c>
      <c r="N2026">
        <v>0</v>
      </c>
      <c r="O2026">
        <v>1</v>
      </c>
      <c r="P2026" t="s">
        <v>32</v>
      </c>
      <c r="Q2026" t="s">
        <v>33</v>
      </c>
      <c r="R2026" t="s">
        <v>41</v>
      </c>
      <c r="S2026" t="s">
        <v>29</v>
      </c>
      <c r="T2026" t="s">
        <v>43</v>
      </c>
      <c r="U2026" t="s">
        <v>27</v>
      </c>
      <c r="V2026" t="s">
        <v>23</v>
      </c>
      <c r="W2026" t="s">
        <v>30</v>
      </c>
    </row>
    <row r="2027" spans="1:23" x14ac:dyDescent="0.3">
      <c r="A2027">
        <v>39</v>
      </c>
      <c r="B2027">
        <v>1</v>
      </c>
      <c r="C2027">
        <v>3</v>
      </c>
      <c r="D2027">
        <v>1</v>
      </c>
      <c r="E2027">
        <v>2026</v>
      </c>
      <c r="F2027">
        <v>2</v>
      </c>
      <c r="G2027">
        <v>67550</v>
      </c>
      <c r="H2027">
        <v>14</v>
      </c>
      <c r="I2027">
        <v>8</v>
      </c>
      <c r="J2027">
        <v>1</v>
      </c>
      <c r="K2027">
        <v>21</v>
      </c>
      <c r="L2027">
        <v>2</v>
      </c>
      <c r="M2027">
        <v>18</v>
      </c>
      <c r="N2027">
        <v>11</v>
      </c>
      <c r="O2027">
        <v>5</v>
      </c>
      <c r="P2027" t="s">
        <v>32</v>
      </c>
      <c r="Q2027" t="s">
        <v>25</v>
      </c>
      <c r="R2027" t="s">
        <v>48</v>
      </c>
      <c r="S2027" t="s">
        <v>44</v>
      </c>
      <c r="T2027" t="s">
        <v>28</v>
      </c>
      <c r="U2027" t="s">
        <v>37</v>
      </c>
      <c r="V2027" t="s">
        <v>31</v>
      </c>
      <c r="W2027" t="s">
        <v>30</v>
      </c>
    </row>
    <row r="2028" spans="1:23" x14ac:dyDescent="0.3">
      <c r="A2028">
        <v>40</v>
      </c>
      <c r="B2028">
        <v>1</v>
      </c>
      <c r="C2028">
        <v>1</v>
      </c>
      <c r="D2028">
        <v>1</v>
      </c>
      <c r="E2028">
        <v>2027</v>
      </c>
      <c r="F2028">
        <v>1</v>
      </c>
      <c r="G2028">
        <v>22130</v>
      </c>
      <c r="H2028">
        <v>17</v>
      </c>
      <c r="I2028">
        <v>8</v>
      </c>
      <c r="J2028">
        <v>0</v>
      </c>
      <c r="K2028">
        <v>21</v>
      </c>
      <c r="L2028">
        <v>4</v>
      </c>
      <c r="M2028">
        <v>20</v>
      </c>
      <c r="N2028">
        <v>4</v>
      </c>
      <c r="O2028">
        <v>9</v>
      </c>
      <c r="P2028" t="s">
        <v>24</v>
      </c>
      <c r="Q2028" t="s">
        <v>33</v>
      </c>
      <c r="R2028" t="s">
        <v>26</v>
      </c>
      <c r="S2028" t="s">
        <v>35</v>
      </c>
      <c r="T2028" t="s">
        <v>28</v>
      </c>
      <c r="U2028" t="s">
        <v>37</v>
      </c>
      <c r="V2028" t="s">
        <v>23</v>
      </c>
      <c r="W2028" t="s">
        <v>30</v>
      </c>
    </row>
    <row r="2029" spans="1:23" x14ac:dyDescent="0.3">
      <c r="A2029">
        <v>21</v>
      </c>
      <c r="B2029">
        <v>1</v>
      </c>
      <c r="C2029">
        <v>4</v>
      </c>
      <c r="D2029">
        <v>1</v>
      </c>
      <c r="E2029">
        <v>2028</v>
      </c>
      <c r="F2029">
        <v>1</v>
      </c>
      <c r="G2029">
        <v>26100</v>
      </c>
      <c r="H2029">
        <v>11</v>
      </c>
      <c r="I2029">
        <v>8</v>
      </c>
      <c r="J2029">
        <v>1</v>
      </c>
      <c r="K2029">
        <v>2</v>
      </c>
      <c r="L2029">
        <v>3</v>
      </c>
      <c r="M2029">
        <v>2</v>
      </c>
      <c r="N2029">
        <v>2</v>
      </c>
      <c r="O2029">
        <v>2</v>
      </c>
      <c r="P2029" t="s">
        <v>24</v>
      </c>
      <c r="Q2029" t="s">
        <v>33</v>
      </c>
      <c r="R2029" t="s">
        <v>26</v>
      </c>
      <c r="S2029" t="s">
        <v>35</v>
      </c>
      <c r="T2029" t="s">
        <v>34</v>
      </c>
      <c r="U2029" t="s">
        <v>27</v>
      </c>
      <c r="V2029" t="s">
        <v>23</v>
      </c>
      <c r="W2029" t="s">
        <v>30</v>
      </c>
    </row>
    <row r="2030" spans="1:23" x14ac:dyDescent="0.3">
      <c r="A2030">
        <v>39</v>
      </c>
      <c r="B2030">
        <v>6</v>
      </c>
      <c r="C2030">
        <v>3</v>
      </c>
      <c r="D2030">
        <v>1</v>
      </c>
      <c r="E2030">
        <v>2029</v>
      </c>
      <c r="F2030">
        <v>1</v>
      </c>
      <c r="G2030">
        <v>28510</v>
      </c>
      <c r="H2030">
        <v>15</v>
      </c>
      <c r="I2030">
        <v>8</v>
      </c>
      <c r="J2030">
        <v>0</v>
      </c>
      <c r="K2030">
        <v>9</v>
      </c>
      <c r="L2030">
        <v>2</v>
      </c>
      <c r="M2030">
        <v>5</v>
      </c>
      <c r="N2030">
        <v>0</v>
      </c>
      <c r="O2030">
        <v>3</v>
      </c>
      <c r="P2030" t="s">
        <v>39</v>
      </c>
      <c r="Q2030" t="s">
        <v>33</v>
      </c>
      <c r="R2030" t="s">
        <v>26</v>
      </c>
      <c r="S2030" t="s">
        <v>35</v>
      </c>
      <c r="T2030" t="s">
        <v>43</v>
      </c>
      <c r="U2030" t="s">
        <v>37</v>
      </c>
      <c r="V2030" t="s">
        <v>23</v>
      </c>
      <c r="W2030" t="s">
        <v>30</v>
      </c>
    </row>
    <row r="2031" spans="1:23" x14ac:dyDescent="0.3">
      <c r="A2031">
        <v>36</v>
      </c>
      <c r="B2031">
        <v>1</v>
      </c>
      <c r="C2031">
        <v>3</v>
      </c>
      <c r="D2031">
        <v>1</v>
      </c>
      <c r="E2031">
        <v>2030</v>
      </c>
      <c r="F2031">
        <v>3</v>
      </c>
      <c r="G2031">
        <v>34520</v>
      </c>
      <c r="H2031">
        <v>13</v>
      </c>
      <c r="I2031">
        <v>8</v>
      </c>
      <c r="J2031">
        <v>3</v>
      </c>
      <c r="K2031">
        <v>18</v>
      </c>
      <c r="L2031">
        <v>4</v>
      </c>
      <c r="M2031">
        <v>11</v>
      </c>
      <c r="N2031">
        <v>0</v>
      </c>
      <c r="O2031">
        <v>9</v>
      </c>
      <c r="P2031" t="s">
        <v>39</v>
      </c>
      <c r="Q2031" t="s">
        <v>33</v>
      </c>
      <c r="R2031" t="s">
        <v>41</v>
      </c>
      <c r="S2031" t="s">
        <v>35</v>
      </c>
      <c r="T2031" t="s">
        <v>46</v>
      </c>
      <c r="U2031" t="s">
        <v>37</v>
      </c>
      <c r="V2031" t="s">
        <v>23</v>
      </c>
      <c r="W2031" t="s">
        <v>30</v>
      </c>
    </row>
    <row r="2032" spans="1:23" x14ac:dyDescent="0.3">
      <c r="A2032">
        <v>31</v>
      </c>
      <c r="B2032">
        <v>7</v>
      </c>
      <c r="C2032">
        <v>3</v>
      </c>
      <c r="D2032">
        <v>1</v>
      </c>
      <c r="E2032">
        <v>2031</v>
      </c>
      <c r="F2032">
        <v>1</v>
      </c>
      <c r="G2032">
        <v>52580</v>
      </c>
      <c r="H2032">
        <v>14</v>
      </c>
      <c r="I2032">
        <v>8</v>
      </c>
      <c r="J2032">
        <v>3</v>
      </c>
      <c r="K2032">
        <v>3</v>
      </c>
      <c r="L2032">
        <v>5</v>
      </c>
      <c r="M2032">
        <v>2</v>
      </c>
      <c r="N2032">
        <v>2</v>
      </c>
      <c r="O2032">
        <v>2</v>
      </c>
      <c r="P2032" t="s">
        <v>32</v>
      </c>
      <c r="Q2032" t="s">
        <v>33</v>
      </c>
      <c r="R2032" t="s">
        <v>26</v>
      </c>
      <c r="S2032" t="s">
        <v>29</v>
      </c>
      <c r="T2032" t="s">
        <v>38</v>
      </c>
      <c r="U2032" t="s">
        <v>37</v>
      </c>
      <c r="V2032" t="s">
        <v>23</v>
      </c>
      <c r="W2032" t="s">
        <v>30</v>
      </c>
    </row>
    <row r="2033" spans="1:23" x14ac:dyDescent="0.3">
      <c r="A2033">
        <v>28</v>
      </c>
      <c r="B2033">
        <v>2</v>
      </c>
      <c r="C2033">
        <v>4</v>
      </c>
      <c r="D2033">
        <v>1</v>
      </c>
      <c r="E2033">
        <v>2032</v>
      </c>
      <c r="F2033">
        <v>1</v>
      </c>
      <c r="G2033">
        <v>93550</v>
      </c>
      <c r="H2033">
        <v>11</v>
      </c>
      <c r="I2033">
        <v>8</v>
      </c>
      <c r="J2033">
        <v>0</v>
      </c>
      <c r="K2033">
        <v>6</v>
      </c>
      <c r="L2033">
        <v>4</v>
      </c>
      <c r="M2033">
        <v>5</v>
      </c>
      <c r="N2033">
        <v>0</v>
      </c>
      <c r="O2033">
        <v>4</v>
      </c>
      <c r="P2033" t="s">
        <v>24</v>
      </c>
      <c r="Q2033" t="s">
        <v>25</v>
      </c>
      <c r="R2033" t="s">
        <v>48</v>
      </c>
      <c r="S2033" t="s">
        <v>29</v>
      </c>
      <c r="T2033" t="s">
        <v>38</v>
      </c>
      <c r="U2033" t="s">
        <v>37</v>
      </c>
      <c r="V2033" t="s">
        <v>23</v>
      </c>
      <c r="W2033" t="s">
        <v>30</v>
      </c>
    </row>
    <row r="2034" spans="1:23" x14ac:dyDescent="0.3">
      <c r="A2034">
        <v>35</v>
      </c>
      <c r="B2034">
        <v>9</v>
      </c>
      <c r="C2034">
        <v>2</v>
      </c>
      <c r="D2034">
        <v>1</v>
      </c>
      <c r="E2034">
        <v>2033</v>
      </c>
      <c r="F2034">
        <v>1</v>
      </c>
      <c r="G2034">
        <v>104960</v>
      </c>
      <c r="H2034">
        <v>13</v>
      </c>
      <c r="I2034">
        <v>8</v>
      </c>
      <c r="J2034">
        <v>1</v>
      </c>
      <c r="K2034">
        <v>5</v>
      </c>
      <c r="L2034">
        <v>2</v>
      </c>
      <c r="M2034">
        <v>5</v>
      </c>
      <c r="N2034">
        <v>0</v>
      </c>
      <c r="O2034">
        <v>2</v>
      </c>
      <c r="P2034" t="s">
        <v>32</v>
      </c>
      <c r="Q2034" t="s">
        <v>33</v>
      </c>
      <c r="R2034" t="s">
        <v>36</v>
      </c>
      <c r="S2034" t="s">
        <v>44</v>
      </c>
      <c r="T2034" t="s">
        <v>45</v>
      </c>
      <c r="U2034" t="s">
        <v>27</v>
      </c>
      <c r="V2034" t="s">
        <v>23</v>
      </c>
      <c r="W2034" t="s">
        <v>30</v>
      </c>
    </row>
    <row r="2035" spans="1:23" x14ac:dyDescent="0.3">
      <c r="A2035">
        <v>49</v>
      </c>
      <c r="B2035">
        <v>2</v>
      </c>
      <c r="C2035">
        <v>2</v>
      </c>
      <c r="D2035">
        <v>1</v>
      </c>
      <c r="E2035">
        <v>2034</v>
      </c>
      <c r="F2035">
        <v>1</v>
      </c>
      <c r="G2035">
        <v>63800</v>
      </c>
      <c r="H2035">
        <v>23</v>
      </c>
      <c r="I2035">
        <v>8</v>
      </c>
      <c r="J2035">
        <v>1</v>
      </c>
      <c r="K2035">
        <v>22</v>
      </c>
      <c r="L2035">
        <v>1</v>
      </c>
      <c r="M2035">
        <v>9</v>
      </c>
      <c r="N2035">
        <v>2</v>
      </c>
      <c r="O2035">
        <v>3</v>
      </c>
      <c r="P2035" t="s">
        <v>24</v>
      </c>
      <c r="Q2035" t="s">
        <v>25</v>
      </c>
      <c r="R2035" t="s">
        <v>41</v>
      </c>
      <c r="S2035" t="s">
        <v>29</v>
      </c>
      <c r="T2035" t="s">
        <v>38</v>
      </c>
      <c r="U2035" t="s">
        <v>27</v>
      </c>
      <c r="V2035" t="s">
        <v>23</v>
      </c>
      <c r="W2035" t="s">
        <v>30</v>
      </c>
    </row>
    <row r="2036" spans="1:23" x14ac:dyDescent="0.3">
      <c r="A2036">
        <v>34</v>
      </c>
      <c r="B2036">
        <v>9</v>
      </c>
      <c r="C2036">
        <v>1</v>
      </c>
      <c r="D2036">
        <v>1</v>
      </c>
      <c r="E2036">
        <v>2035</v>
      </c>
      <c r="F2036">
        <v>2</v>
      </c>
      <c r="G2036">
        <v>26570</v>
      </c>
      <c r="H2036">
        <v>13</v>
      </c>
      <c r="I2036">
        <v>8</v>
      </c>
      <c r="J2036">
        <v>1</v>
      </c>
      <c r="K2036">
        <v>5</v>
      </c>
      <c r="L2036">
        <v>3</v>
      </c>
      <c r="M2036">
        <v>3</v>
      </c>
      <c r="N2036">
        <v>0</v>
      </c>
      <c r="O2036">
        <v>2</v>
      </c>
      <c r="P2036" t="s">
        <v>32</v>
      </c>
      <c r="Q2036" t="s">
        <v>25</v>
      </c>
      <c r="R2036" t="s">
        <v>49</v>
      </c>
      <c r="S2036" t="s">
        <v>35</v>
      </c>
      <c r="T2036" t="s">
        <v>38</v>
      </c>
      <c r="U2036" t="s">
        <v>37</v>
      </c>
      <c r="V2036" t="s">
        <v>23</v>
      </c>
      <c r="W2036" t="s">
        <v>30</v>
      </c>
    </row>
    <row r="2037" spans="1:23" x14ac:dyDescent="0.3">
      <c r="A2037">
        <v>29</v>
      </c>
      <c r="B2037">
        <v>1</v>
      </c>
      <c r="C2037">
        <v>4</v>
      </c>
      <c r="D2037">
        <v>1</v>
      </c>
      <c r="E2037">
        <v>2036</v>
      </c>
      <c r="F2037">
        <v>3</v>
      </c>
      <c r="G2037">
        <v>27160</v>
      </c>
      <c r="H2037">
        <v>18</v>
      </c>
      <c r="I2037">
        <v>8</v>
      </c>
      <c r="J2037">
        <v>0</v>
      </c>
      <c r="K2037">
        <v>8</v>
      </c>
      <c r="L2037">
        <v>2</v>
      </c>
      <c r="M2037">
        <v>7</v>
      </c>
      <c r="N2037">
        <v>1</v>
      </c>
      <c r="O2037">
        <v>1</v>
      </c>
      <c r="P2037" t="s">
        <v>32</v>
      </c>
      <c r="Q2037" t="s">
        <v>33</v>
      </c>
      <c r="R2037" t="s">
        <v>41</v>
      </c>
      <c r="S2037" t="s">
        <v>44</v>
      </c>
      <c r="T2037" t="s">
        <v>34</v>
      </c>
      <c r="U2037" t="s">
        <v>37</v>
      </c>
      <c r="V2037" t="s">
        <v>23</v>
      </c>
      <c r="W2037" t="s">
        <v>30</v>
      </c>
    </row>
    <row r="2038" spans="1:23" x14ac:dyDescent="0.3">
      <c r="A2038">
        <v>42</v>
      </c>
      <c r="B2038">
        <v>21</v>
      </c>
      <c r="C2038">
        <v>2</v>
      </c>
      <c r="D2038">
        <v>1</v>
      </c>
      <c r="E2038">
        <v>2037</v>
      </c>
      <c r="F2038">
        <v>1</v>
      </c>
      <c r="G2038">
        <v>22010</v>
      </c>
      <c r="H2038">
        <v>12</v>
      </c>
      <c r="I2038">
        <v>8</v>
      </c>
      <c r="J2038">
        <v>1</v>
      </c>
      <c r="K2038">
        <v>16</v>
      </c>
      <c r="L2038">
        <v>3</v>
      </c>
      <c r="M2038">
        <v>1</v>
      </c>
      <c r="N2038">
        <v>0</v>
      </c>
      <c r="O2038">
        <v>0</v>
      </c>
      <c r="P2038" t="s">
        <v>24</v>
      </c>
      <c r="Q2038" t="s">
        <v>25</v>
      </c>
      <c r="R2038" t="s">
        <v>26</v>
      </c>
      <c r="S2038" t="s">
        <v>35</v>
      </c>
      <c r="T2038" t="s">
        <v>28</v>
      </c>
      <c r="U2038" t="s">
        <v>27</v>
      </c>
      <c r="V2038" t="s">
        <v>23</v>
      </c>
      <c r="W2038" t="s">
        <v>30</v>
      </c>
    </row>
    <row r="2039" spans="1:23" x14ac:dyDescent="0.3">
      <c r="A2039">
        <v>29</v>
      </c>
      <c r="B2039">
        <v>4</v>
      </c>
      <c r="C2039">
        <v>2</v>
      </c>
      <c r="D2039">
        <v>1</v>
      </c>
      <c r="E2039">
        <v>2038</v>
      </c>
      <c r="F2039">
        <v>2</v>
      </c>
      <c r="G2039">
        <v>65400</v>
      </c>
      <c r="H2039">
        <v>22</v>
      </c>
      <c r="I2039">
        <v>8</v>
      </c>
      <c r="J2039">
        <v>0</v>
      </c>
      <c r="K2039">
        <v>10</v>
      </c>
      <c r="L2039">
        <v>2</v>
      </c>
      <c r="M2039">
        <v>10</v>
      </c>
      <c r="N2039">
        <v>1</v>
      </c>
      <c r="O2039">
        <v>2</v>
      </c>
      <c r="P2039" t="s">
        <v>24</v>
      </c>
      <c r="Q2039" t="s">
        <v>25</v>
      </c>
      <c r="R2039" t="s">
        <v>36</v>
      </c>
      <c r="S2039" t="s">
        <v>29</v>
      </c>
      <c r="T2039" t="s">
        <v>28</v>
      </c>
      <c r="U2039" t="s">
        <v>27</v>
      </c>
      <c r="V2039" t="s">
        <v>23</v>
      </c>
      <c r="W2039" t="s">
        <v>30</v>
      </c>
    </row>
    <row r="2040" spans="1:23" x14ac:dyDescent="0.3">
      <c r="A2040">
        <v>38</v>
      </c>
      <c r="B2040">
        <v>1</v>
      </c>
      <c r="C2040">
        <v>3</v>
      </c>
      <c r="D2040">
        <v>1</v>
      </c>
      <c r="E2040">
        <v>2039</v>
      </c>
      <c r="F2040">
        <v>1</v>
      </c>
      <c r="G2040">
        <v>38160</v>
      </c>
      <c r="H2040">
        <v>13</v>
      </c>
      <c r="I2040">
        <v>8</v>
      </c>
      <c r="J2040">
        <v>2</v>
      </c>
      <c r="K2040">
        <v>7</v>
      </c>
      <c r="L2040">
        <v>2</v>
      </c>
      <c r="M2040">
        <v>7</v>
      </c>
      <c r="N2040">
        <v>5</v>
      </c>
      <c r="O2040">
        <v>0</v>
      </c>
      <c r="P2040" t="s">
        <v>24</v>
      </c>
      <c r="Q2040" t="s">
        <v>33</v>
      </c>
      <c r="R2040" t="s">
        <v>41</v>
      </c>
      <c r="S2040" t="s">
        <v>29</v>
      </c>
      <c r="T2040" t="s">
        <v>40</v>
      </c>
      <c r="U2040" t="s">
        <v>27</v>
      </c>
      <c r="V2040" t="s">
        <v>23</v>
      </c>
      <c r="W2040" t="s">
        <v>30</v>
      </c>
    </row>
    <row r="2041" spans="1:23" x14ac:dyDescent="0.3">
      <c r="A2041">
        <v>28</v>
      </c>
      <c r="B2041">
        <v>6</v>
      </c>
      <c r="C2041">
        <v>4</v>
      </c>
      <c r="D2041">
        <v>1</v>
      </c>
      <c r="E2041">
        <v>2040</v>
      </c>
      <c r="F2041">
        <v>1</v>
      </c>
      <c r="G2041">
        <v>52530</v>
      </c>
      <c r="H2041">
        <v>15</v>
      </c>
      <c r="I2041">
        <v>8</v>
      </c>
      <c r="J2041">
        <v>0</v>
      </c>
      <c r="K2041">
        <v>3</v>
      </c>
      <c r="L2041">
        <v>2</v>
      </c>
      <c r="M2041">
        <v>3</v>
      </c>
      <c r="N2041">
        <v>0</v>
      </c>
      <c r="O2041">
        <v>2</v>
      </c>
      <c r="P2041" t="s">
        <v>32</v>
      </c>
      <c r="Q2041" t="s">
        <v>25</v>
      </c>
      <c r="R2041" t="s">
        <v>26</v>
      </c>
      <c r="S2041" t="s">
        <v>44</v>
      </c>
      <c r="T2041" t="s">
        <v>47</v>
      </c>
      <c r="U2041" t="s">
        <v>37</v>
      </c>
      <c r="V2041" t="s">
        <v>23</v>
      </c>
      <c r="W2041" t="s">
        <v>30</v>
      </c>
    </row>
    <row r="2042" spans="1:23" x14ac:dyDescent="0.3">
      <c r="A2042">
        <v>18</v>
      </c>
      <c r="B2042">
        <v>2</v>
      </c>
      <c r="C2042">
        <v>4</v>
      </c>
      <c r="D2042">
        <v>1</v>
      </c>
      <c r="E2042">
        <v>2041</v>
      </c>
      <c r="F2042">
        <v>3</v>
      </c>
      <c r="G2042">
        <v>109650</v>
      </c>
      <c r="H2042">
        <v>18</v>
      </c>
      <c r="I2042">
        <v>8</v>
      </c>
      <c r="J2042">
        <v>0</v>
      </c>
      <c r="K2042">
        <v>0</v>
      </c>
      <c r="L2042">
        <v>5</v>
      </c>
      <c r="M2042">
        <v>0</v>
      </c>
      <c r="N2042">
        <v>0</v>
      </c>
      <c r="O2042">
        <v>0</v>
      </c>
      <c r="P2042" t="s">
        <v>39</v>
      </c>
      <c r="Q2042" t="s">
        <v>33</v>
      </c>
      <c r="R2042" t="s">
        <v>41</v>
      </c>
      <c r="S2042" t="s">
        <v>35</v>
      </c>
      <c r="T2042" t="s">
        <v>43</v>
      </c>
      <c r="U2042" t="s">
        <v>37</v>
      </c>
      <c r="V2042" t="s">
        <v>31</v>
      </c>
      <c r="W2042" t="s">
        <v>30</v>
      </c>
    </row>
    <row r="2043" spans="1:23" x14ac:dyDescent="0.3">
      <c r="A2043">
        <v>33</v>
      </c>
      <c r="B2043">
        <v>3</v>
      </c>
      <c r="C2043">
        <v>2</v>
      </c>
      <c r="D2043">
        <v>1</v>
      </c>
      <c r="E2043">
        <v>2042</v>
      </c>
      <c r="F2043">
        <v>1</v>
      </c>
      <c r="G2043">
        <v>49360</v>
      </c>
      <c r="H2043">
        <v>14</v>
      </c>
      <c r="I2043">
        <v>8</v>
      </c>
      <c r="J2043">
        <v>0</v>
      </c>
      <c r="K2043">
        <v>6</v>
      </c>
      <c r="L2043">
        <v>2</v>
      </c>
      <c r="M2043">
        <v>5</v>
      </c>
      <c r="N2043">
        <v>0</v>
      </c>
      <c r="O2043">
        <v>3</v>
      </c>
      <c r="P2043" t="s">
        <v>24</v>
      </c>
      <c r="Q2043" t="s">
        <v>33</v>
      </c>
      <c r="R2043" t="s">
        <v>26</v>
      </c>
      <c r="S2043" t="s">
        <v>35</v>
      </c>
      <c r="T2043" t="s">
        <v>38</v>
      </c>
      <c r="U2043" t="s">
        <v>37</v>
      </c>
      <c r="V2043" t="s">
        <v>31</v>
      </c>
      <c r="W2043" t="s">
        <v>30</v>
      </c>
    </row>
    <row r="2044" spans="1:23" x14ac:dyDescent="0.3">
      <c r="A2044">
        <v>41</v>
      </c>
      <c r="B2044">
        <v>4</v>
      </c>
      <c r="C2044">
        <v>2</v>
      </c>
      <c r="D2044">
        <v>1</v>
      </c>
      <c r="E2044">
        <v>2043</v>
      </c>
      <c r="F2044">
        <v>2</v>
      </c>
      <c r="G2044">
        <v>25430</v>
      </c>
      <c r="H2044">
        <v>12</v>
      </c>
      <c r="I2044">
        <v>8</v>
      </c>
      <c r="J2044">
        <v>0</v>
      </c>
      <c r="K2044">
        <v>6</v>
      </c>
      <c r="L2044">
        <v>3</v>
      </c>
      <c r="M2044">
        <v>1</v>
      </c>
      <c r="N2044">
        <v>0</v>
      </c>
      <c r="O2044">
        <v>0</v>
      </c>
      <c r="P2044" t="s">
        <v>24</v>
      </c>
      <c r="Q2044" t="s">
        <v>33</v>
      </c>
      <c r="R2044" t="s">
        <v>41</v>
      </c>
      <c r="S2044" t="s">
        <v>29</v>
      </c>
      <c r="T2044" t="s">
        <v>34</v>
      </c>
      <c r="U2044" t="s">
        <v>37</v>
      </c>
      <c r="V2044" t="s">
        <v>23</v>
      </c>
      <c r="W2044" t="s">
        <v>30</v>
      </c>
    </row>
    <row r="2045" spans="1:23" x14ac:dyDescent="0.3">
      <c r="A2045">
        <v>31</v>
      </c>
      <c r="B2045">
        <v>10</v>
      </c>
      <c r="C2045">
        <v>3</v>
      </c>
      <c r="D2045">
        <v>1</v>
      </c>
      <c r="E2045">
        <v>2044</v>
      </c>
      <c r="F2045">
        <v>1</v>
      </c>
      <c r="G2045">
        <v>53040</v>
      </c>
      <c r="H2045">
        <v>17</v>
      </c>
      <c r="I2045">
        <v>8</v>
      </c>
      <c r="J2045">
        <v>0</v>
      </c>
      <c r="K2045">
        <v>2</v>
      </c>
      <c r="L2045">
        <v>3</v>
      </c>
      <c r="M2045">
        <v>2</v>
      </c>
      <c r="N2045">
        <v>2</v>
      </c>
      <c r="O2045">
        <v>2</v>
      </c>
      <c r="P2045" t="s">
        <v>32</v>
      </c>
      <c r="Q2045" t="s">
        <v>25</v>
      </c>
      <c r="R2045" t="s">
        <v>49</v>
      </c>
      <c r="S2045" t="s">
        <v>29</v>
      </c>
      <c r="T2045" t="s">
        <v>42</v>
      </c>
      <c r="U2045" t="s">
        <v>27</v>
      </c>
      <c r="V2045" t="s">
        <v>31</v>
      </c>
      <c r="W2045" t="s">
        <v>30</v>
      </c>
    </row>
    <row r="2046" spans="1:23" x14ac:dyDescent="0.3">
      <c r="A2046">
        <v>37</v>
      </c>
      <c r="B2046">
        <v>23</v>
      </c>
      <c r="C2046">
        <v>3</v>
      </c>
      <c r="D2046">
        <v>1</v>
      </c>
      <c r="E2046">
        <v>2045</v>
      </c>
      <c r="F2046">
        <v>3</v>
      </c>
      <c r="G2046">
        <v>166590</v>
      </c>
      <c r="H2046">
        <v>16</v>
      </c>
      <c r="I2046">
        <v>8</v>
      </c>
      <c r="J2046">
        <v>1</v>
      </c>
      <c r="K2046">
        <v>9</v>
      </c>
      <c r="L2046">
        <v>2</v>
      </c>
      <c r="M2046">
        <v>6</v>
      </c>
      <c r="N2046">
        <v>1</v>
      </c>
      <c r="O2046">
        <v>3</v>
      </c>
      <c r="P2046" t="s">
        <v>24</v>
      </c>
      <c r="Q2046" t="s">
        <v>33</v>
      </c>
      <c r="R2046" t="s">
        <v>26</v>
      </c>
      <c r="S2046" t="s">
        <v>44</v>
      </c>
      <c r="T2046" t="s">
        <v>45</v>
      </c>
      <c r="U2046" t="s">
        <v>37</v>
      </c>
      <c r="V2046" t="s">
        <v>23</v>
      </c>
      <c r="W2046" t="s">
        <v>30</v>
      </c>
    </row>
    <row r="2047" spans="1:23" x14ac:dyDescent="0.3">
      <c r="A2047">
        <v>27</v>
      </c>
      <c r="B2047">
        <v>6</v>
      </c>
      <c r="C2047">
        <v>2</v>
      </c>
      <c r="D2047">
        <v>1</v>
      </c>
      <c r="E2047">
        <v>2046</v>
      </c>
      <c r="F2047">
        <v>1</v>
      </c>
      <c r="G2047">
        <v>42600</v>
      </c>
      <c r="H2047">
        <v>11</v>
      </c>
      <c r="I2047">
        <v>8</v>
      </c>
      <c r="J2047">
        <v>2</v>
      </c>
      <c r="K2047">
        <v>4</v>
      </c>
      <c r="L2047">
        <v>2</v>
      </c>
      <c r="M2047">
        <v>4</v>
      </c>
      <c r="N2047">
        <v>2</v>
      </c>
      <c r="O2047">
        <v>2</v>
      </c>
      <c r="P2047" t="s">
        <v>24</v>
      </c>
      <c r="Q2047" t="s">
        <v>33</v>
      </c>
      <c r="R2047" t="s">
        <v>41</v>
      </c>
      <c r="S2047" t="s">
        <v>29</v>
      </c>
      <c r="T2047" t="s">
        <v>28</v>
      </c>
      <c r="U2047" t="s">
        <v>27</v>
      </c>
      <c r="V2047" t="s">
        <v>23</v>
      </c>
      <c r="W2047" t="s">
        <v>30</v>
      </c>
    </row>
    <row r="2048" spans="1:23" x14ac:dyDescent="0.3">
      <c r="A2048">
        <v>34</v>
      </c>
      <c r="B2048">
        <v>1</v>
      </c>
      <c r="C2048">
        <v>1</v>
      </c>
      <c r="D2048">
        <v>1</v>
      </c>
      <c r="E2048">
        <v>2047</v>
      </c>
      <c r="F2048">
        <v>2</v>
      </c>
      <c r="G2048">
        <v>24760</v>
      </c>
      <c r="H2048">
        <v>19</v>
      </c>
      <c r="I2048">
        <v>8</v>
      </c>
      <c r="J2048">
        <v>0</v>
      </c>
      <c r="K2048">
        <v>6</v>
      </c>
      <c r="L2048">
        <v>2</v>
      </c>
      <c r="M2048">
        <v>6</v>
      </c>
      <c r="N2048">
        <v>1</v>
      </c>
      <c r="O2048">
        <v>3</v>
      </c>
      <c r="P2048" t="s">
        <v>24</v>
      </c>
      <c r="Q2048" t="s">
        <v>25</v>
      </c>
      <c r="R2048" t="s">
        <v>48</v>
      </c>
      <c r="S2048" t="s">
        <v>29</v>
      </c>
      <c r="T2048" t="s">
        <v>43</v>
      </c>
      <c r="U2048" t="s">
        <v>27</v>
      </c>
      <c r="V2048" t="s">
        <v>23</v>
      </c>
      <c r="W2048" t="s">
        <v>30</v>
      </c>
    </row>
    <row r="2049" spans="1:23" x14ac:dyDescent="0.3">
      <c r="A2049">
        <v>35</v>
      </c>
      <c r="B2049">
        <v>6</v>
      </c>
      <c r="C2049">
        <v>3</v>
      </c>
      <c r="D2049">
        <v>1</v>
      </c>
      <c r="E2049">
        <v>2048</v>
      </c>
      <c r="F2049">
        <v>3</v>
      </c>
      <c r="G2049">
        <v>31020</v>
      </c>
      <c r="H2049">
        <v>13</v>
      </c>
      <c r="I2049">
        <v>8</v>
      </c>
      <c r="J2049">
        <v>1</v>
      </c>
      <c r="K2049">
        <v>6</v>
      </c>
      <c r="L2049">
        <v>3</v>
      </c>
      <c r="M2049">
        <v>5</v>
      </c>
      <c r="N2049">
        <v>1</v>
      </c>
      <c r="O2049">
        <v>4</v>
      </c>
      <c r="P2049" t="s">
        <v>24</v>
      </c>
      <c r="Q2049" t="s">
        <v>33</v>
      </c>
      <c r="R2049" t="s">
        <v>26</v>
      </c>
      <c r="S2049" t="s">
        <v>35</v>
      </c>
      <c r="T2049" t="s">
        <v>43</v>
      </c>
      <c r="U2049" t="s">
        <v>27</v>
      </c>
      <c r="V2049" t="s">
        <v>23</v>
      </c>
      <c r="W2049" t="s">
        <v>30</v>
      </c>
    </row>
    <row r="2050" spans="1:23" x14ac:dyDescent="0.3">
      <c r="A2050">
        <v>29</v>
      </c>
      <c r="B2050">
        <v>6</v>
      </c>
      <c r="C2050">
        <v>3</v>
      </c>
      <c r="D2050">
        <v>1</v>
      </c>
      <c r="E2050">
        <v>2049</v>
      </c>
      <c r="F2050">
        <v>1</v>
      </c>
      <c r="G2050">
        <v>22440</v>
      </c>
      <c r="H2050">
        <v>12</v>
      </c>
      <c r="I2050">
        <v>8</v>
      </c>
      <c r="J2050">
        <v>3</v>
      </c>
      <c r="K2050">
        <v>11</v>
      </c>
      <c r="L2050">
        <v>5</v>
      </c>
      <c r="M2050">
        <v>11</v>
      </c>
      <c r="N2050">
        <v>3</v>
      </c>
      <c r="O2050">
        <v>10</v>
      </c>
      <c r="P2050" t="s">
        <v>24</v>
      </c>
      <c r="Q2050" t="s">
        <v>33</v>
      </c>
      <c r="R2050" t="s">
        <v>26</v>
      </c>
      <c r="S2050" t="s">
        <v>29</v>
      </c>
      <c r="T2050" t="s">
        <v>38</v>
      </c>
      <c r="U2050" t="s">
        <v>37</v>
      </c>
      <c r="V2050" t="s">
        <v>31</v>
      </c>
      <c r="W2050" t="s">
        <v>30</v>
      </c>
    </row>
    <row r="2051" spans="1:23" x14ac:dyDescent="0.3">
      <c r="A2051">
        <v>40</v>
      </c>
      <c r="B2051">
        <v>2</v>
      </c>
      <c r="C2051">
        <v>4</v>
      </c>
      <c r="D2051">
        <v>1</v>
      </c>
      <c r="E2051">
        <v>2050</v>
      </c>
      <c r="F2051">
        <v>4</v>
      </c>
      <c r="G2051">
        <v>75960</v>
      </c>
      <c r="H2051">
        <v>11</v>
      </c>
      <c r="I2051">
        <v>8</v>
      </c>
      <c r="J2051">
        <v>0</v>
      </c>
      <c r="K2051">
        <v>20</v>
      </c>
      <c r="L2051">
        <v>0</v>
      </c>
      <c r="M2051">
        <v>18</v>
      </c>
      <c r="N2051">
        <v>2</v>
      </c>
      <c r="O2051">
        <v>13</v>
      </c>
      <c r="P2051" t="s">
        <v>32</v>
      </c>
      <c r="Q2051" t="s">
        <v>33</v>
      </c>
      <c r="R2051" t="s">
        <v>41</v>
      </c>
      <c r="S2051" t="s">
        <v>35</v>
      </c>
      <c r="T2051" t="s">
        <v>40</v>
      </c>
      <c r="U2051" t="s">
        <v>37</v>
      </c>
      <c r="V2051" t="s">
        <v>23</v>
      </c>
      <c r="W2051" t="s">
        <v>30</v>
      </c>
    </row>
    <row r="2052" spans="1:23" x14ac:dyDescent="0.3">
      <c r="A2052">
        <v>42</v>
      </c>
      <c r="B2052">
        <v>2</v>
      </c>
      <c r="C2052">
        <v>4</v>
      </c>
      <c r="D2052">
        <v>1</v>
      </c>
      <c r="E2052">
        <v>2051</v>
      </c>
      <c r="F2052">
        <v>1</v>
      </c>
      <c r="G2052">
        <v>22850</v>
      </c>
      <c r="H2052">
        <v>16</v>
      </c>
      <c r="I2052">
        <v>8</v>
      </c>
      <c r="J2052">
        <v>0</v>
      </c>
      <c r="K2052">
        <v>22</v>
      </c>
      <c r="L2052">
        <v>3</v>
      </c>
      <c r="M2052">
        <v>21</v>
      </c>
      <c r="N2052">
        <v>13</v>
      </c>
      <c r="O2052">
        <v>14</v>
      </c>
      <c r="P2052" t="s">
        <v>32</v>
      </c>
      <c r="Q2052" t="s">
        <v>25</v>
      </c>
      <c r="R2052" t="s">
        <v>26</v>
      </c>
      <c r="S2052" t="s">
        <v>35</v>
      </c>
      <c r="T2052" t="s">
        <v>43</v>
      </c>
      <c r="U2052" t="s">
        <v>37</v>
      </c>
      <c r="V2052" t="s">
        <v>31</v>
      </c>
      <c r="W2052" t="s">
        <v>30</v>
      </c>
    </row>
    <row r="2053" spans="1:23" x14ac:dyDescent="0.3">
      <c r="A2053">
        <v>42</v>
      </c>
      <c r="B2053">
        <v>1</v>
      </c>
      <c r="C2053">
        <v>2</v>
      </c>
      <c r="D2053">
        <v>1</v>
      </c>
      <c r="E2053">
        <v>2052</v>
      </c>
      <c r="F2053">
        <v>4</v>
      </c>
      <c r="G2053">
        <v>30340</v>
      </c>
      <c r="H2053">
        <v>21</v>
      </c>
      <c r="I2053">
        <v>8</v>
      </c>
      <c r="J2053">
        <v>1</v>
      </c>
      <c r="K2053">
        <v>9</v>
      </c>
      <c r="L2053">
        <v>3</v>
      </c>
      <c r="M2053">
        <v>6</v>
      </c>
      <c r="N2053">
        <v>1</v>
      </c>
      <c r="O2053">
        <v>5</v>
      </c>
      <c r="P2053" t="s">
        <v>24</v>
      </c>
      <c r="Q2053" t="s">
        <v>33</v>
      </c>
      <c r="R2053" t="s">
        <v>26</v>
      </c>
      <c r="S2053" t="s">
        <v>35</v>
      </c>
      <c r="T2053" t="s">
        <v>43</v>
      </c>
      <c r="U2053" t="s">
        <v>37</v>
      </c>
      <c r="V2053" t="s">
        <v>23</v>
      </c>
      <c r="W2053" t="s">
        <v>30</v>
      </c>
    </row>
    <row r="2054" spans="1:23" x14ac:dyDescent="0.3">
      <c r="A2054">
        <v>35</v>
      </c>
      <c r="B2054">
        <v>5</v>
      </c>
      <c r="C2054">
        <v>3</v>
      </c>
      <c r="D2054">
        <v>1</v>
      </c>
      <c r="E2054">
        <v>2053</v>
      </c>
      <c r="F2054">
        <v>1</v>
      </c>
      <c r="G2054">
        <v>57150</v>
      </c>
      <c r="H2054">
        <v>24</v>
      </c>
      <c r="I2054">
        <v>8</v>
      </c>
      <c r="J2054">
        <v>2</v>
      </c>
      <c r="K2054">
        <v>10</v>
      </c>
      <c r="L2054">
        <v>0</v>
      </c>
      <c r="M2054">
        <v>8</v>
      </c>
      <c r="N2054">
        <v>1</v>
      </c>
      <c r="O2054">
        <v>7</v>
      </c>
      <c r="P2054" t="s">
        <v>24</v>
      </c>
      <c r="Q2054" t="s">
        <v>33</v>
      </c>
      <c r="R2054" t="s">
        <v>41</v>
      </c>
      <c r="S2054" t="s">
        <v>29</v>
      </c>
      <c r="T2054" t="s">
        <v>28</v>
      </c>
      <c r="U2054" t="s">
        <v>37</v>
      </c>
      <c r="V2054" t="s">
        <v>23</v>
      </c>
      <c r="W2054" t="s">
        <v>30</v>
      </c>
    </row>
    <row r="2055" spans="1:23" x14ac:dyDescent="0.3">
      <c r="A2055">
        <v>24</v>
      </c>
      <c r="B2055">
        <v>7</v>
      </c>
      <c r="C2055">
        <v>4</v>
      </c>
      <c r="D2055">
        <v>1</v>
      </c>
      <c r="E2055">
        <v>2054</v>
      </c>
      <c r="F2055">
        <v>1</v>
      </c>
      <c r="G2055">
        <v>25760</v>
      </c>
      <c r="H2055">
        <v>17</v>
      </c>
      <c r="I2055">
        <v>8</v>
      </c>
      <c r="J2055">
        <v>3</v>
      </c>
      <c r="K2055">
        <v>6</v>
      </c>
      <c r="L2055">
        <v>3</v>
      </c>
      <c r="M2055">
        <v>4</v>
      </c>
      <c r="N2055">
        <v>1</v>
      </c>
      <c r="O2055">
        <v>2</v>
      </c>
      <c r="P2055" t="s">
        <v>24</v>
      </c>
      <c r="Q2055" t="s">
        <v>25</v>
      </c>
      <c r="R2055" t="s">
        <v>26</v>
      </c>
      <c r="S2055" t="s">
        <v>35</v>
      </c>
      <c r="T2055" t="s">
        <v>43</v>
      </c>
      <c r="U2055" t="s">
        <v>27</v>
      </c>
      <c r="V2055" t="s">
        <v>23</v>
      </c>
      <c r="W2055" t="s">
        <v>30</v>
      </c>
    </row>
    <row r="2056" spans="1:23" x14ac:dyDescent="0.3">
      <c r="A2056">
        <v>28</v>
      </c>
      <c r="B2056">
        <v>15</v>
      </c>
      <c r="C2056">
        <v>4</v>
      </c>
      <c r="D2056">
        <v>1</v>
      </c>
      <c r="E2056">
        <v>2055</v>
      </c>
      <c r="F2056">
        <v>2</v>
      </c>
      <c r="G2056">
        <v>41970</v>
      </c>
      <c r="H2056">
        <v>13</v>
      </c>
      <c r="I2056">
        <v>8</v>
      </c>
      <c r="J2056">
        <v>0</v>
      </c>
      <c r="K2056">
        <v>1</v>
      </c>
      <c r="L2056">
        <v>3</v>
      </c>
      <c r="M2056">
        <v>1</v>
      </c>
      <c r="N2056">
        <v>0</v>
      </c>
      <c r="O2056">
        <v>0</v>
      </c>
      <c r="P2056" t="s">
        <v>24</v>
      </c>
      <c r="Q2056" t="s">
        <v>33</v>
      </c>
      <c r="R2056" t="s">
        <v>26</v>
      </c>
      <c r="S2056" t="s">
        <v>29</v>
      </c>
      <c r="T2056" t="s">
        <v>38</v>
      </c>
      <c r="U2056" t="s">
        <v>37</v>
      </c>
      <c r="V2056" t="s">
        <v>31</v>
      </c>
      <c r="W2056" t="s">
        <v>30</v>
      </c>
    </row>
    <row r="2057" spans="1:23" x14ac:dyDescent="0.3">
      <c r="A2057">
        <v>26</v>
      </c>
      <c r="B2057">
        <v>1</v>
      </c>
      <c r="C2057">
        <v>4</v>
      </c>
      <c r="D2057">
        <v>1</v>
      </c>
      <c r="E2057">
        <v>2056</v>
      </c>
      <c r="F2057">
        <v>2</v>
      </c>
      <c r="G2057">
        <v>143360</v>
      </c>
      <c r="H2057">
        <v>21</v>
      </c>
      <c r="I2057">
        <v>8</v>
      </c>
      <c r="J2057">
        <v>1</v>
      </c>
      <c r="K2057">
        <v>8</v>
      </c>
      <c r="L2057">
        <v>3</v>
      </c>
      <c r="M2057">
        <v>8</v>
      </c>
      <c r="N2057">
        <v>0</v>
      </c>
      <c r="O2057">
        <v>7</v>
      </c>
      <c r="P2057" t="s">
        <v>24</v>
      </c>
      <c r="Q2057" t="s">
        <v>33</v>
      </c>
      <c r="R2057" t="s">
        <v>26</v>
      </c>
      <c r="S2057" t="s">
        <v>29</v>
      </c>
      <c r="T2057" t="s">
        <v>46</v>
      </c>
      <c r="U2057" t="s">
        <v>37</v>
      </c>
      <c r="V2057" t="s">
        <v>23</v>
      </c>
      <c r="W2057" t="s">
        <v>30</v>
      </c>
    </row>
    <row r="2058" spans="1:23" x14ac:dyDescent="0.3">
      <c r="A2058">
        <v>30</v>
      </c>
      <c r="B2058">
        <v>7</v>
      </c>
      <c r="C2058">
        <v>2</v>
      </c>
      <c r="D2058">
        <v>1</v>
      </c>
      <c r="E2058">
        <v>2057</v>
      </c>
      <c r="F2058">
        <v>1</v>
      </c>
      <c r="G2058">
        <v>34480</v>
      </c>
      <c r="H2058">
        <v>11</v>
      </c>
      <c r="I2058">
        <v>8</v>
      </c>
      <c r="J2058">
        <v>0</v>
      </c>
      <c r="K2058">
        <v>10</v>
      </c>
      <c r="L2058">
        <v>3</v>
      </c>
      <c r="M2058">
        <v>10</v>
      </c>
      <c r="N2058">
        <v>1</v>
      </c>
      <c r="O2058">
        <v>4</v>
      </c>
      <c r="P2058" t="s">
        <v>24</v>
      </c>
      <c r="Q2058" t="s">
        <v>33</v>
      </c>
      <c r="R2058" t="s">
        <v>26</v>
      </c>
      <c r="S2058" t="s">
        <v>29</v>
      </c>
      <c r="T2058" t="s">
        <v>45</v>
      </c>
      <c r="U2058" t="s">
        <v>27</v>
      </c>
      <c r="V2058" t="s">
        <v>23</v>
      </c>
      <c r="W2058" t="s">
        <v>30</v>
      </c>
    </row>
    <row r="2059" spans="1:23" x14ac:dyDescent="0.3">
      <c r="A2059">
        <v>40</v>
      </c>
      <c r="B2059">
        <v>26</v>
      </c>
      <c r="C2059">
        <v>4</v>
      </c>
      <c r="D2059">
        <v>1</v>
      </c>
      <c r="E2059">
        <v>2058</v>
      </c>
      <c r="F2059">
        <v>2</v>
      </c>
      <c r="G2059">
        <v>194060</v>
      </c>
      <c r="H2059">
        <v>20</v>
      </c>
      <c r="I2059">
        <v>8</v>
      </c>
      <c r="J2059">
        <v>3</v>
      </c>
      <c r="K2059">
        <v>16</v>
      </c>
      <c r="L2059">
        <v>2</v>
      </c>
      <c r="M2059">
        <v>1</v>
      </c>
      <c r="N2059">
        <v>0</v>
      </c>
      <c r="O2059">
        <v>0</v>
      </c>
      <c r="P2059" t="s">
        <v>32</v>
      </c>
      <c r="Q2059" t="s">
        <v>33</v>
      </c>
      <c r="R2059" t="s">
        <v>26</v>
      </c>
      <c r="S2059" t="s">
        <v>29</v>
      </c>
      <c r="T2059" t="s">
        <v>34</v>
      </c>
      <c r="U2059" t="s">
        <v>37</v>
      </c>
      <c r="V2059" t="s">
        <v>23</v>
      </c>
      <c r="W2059" t="s">
        <v>30</v>
      </c>
    </row>
    <row r="2060" spans="1:23" x14ac:dyDescent="0.3">
      <c r="A2060">
        <v>35</v>
      </c>
      <c r="B2060">
        <v>18</v>
      </c>
      <c r="C2060">
        <v>5</v>
      </c>
      <c r="D2060">
        <v>1</v>
      </c>
      <c r="E2060">
        <v>2059</v>
      </c>
      <c r="F2060">
        <v>2</v>
      </c>
      <c r="G2060">
        <v>65380</v>
      </c>
      <c r="H2060">
        <v>16</v>
      </c>
      <c r="I2060">
        <v>8</v>
      </c>
      <c r="J2060">
        <v>1</v>
      </c>
      <c r="K2060">
        <v>15</v>
      </c>
      <c r="L2060">
        <v>3</v>
      </c>
      <c r="M2060">
        <v>7</v>
      </c>
      <c r="N2060">
        <v>6</v>
      </c>
      <c r="O2060">
        <v>4</v>
      </c>
      <c r="P2060" t="s">
        <v>24</v>
      </c>
      <c r="Q2060" t="s">
        <v>33</v>
      </c>
      <c r="R2060" t="s">
        <v>41</v>
      </c>
      <c r="S2060" t="s">
        <v>44</v>
      </c>
      <c r="T2060" t="s">
        <v>34</v>
      </c>
      <c r="U2060" t="s">
        <v>27</v>
      </c>
      <c r="V2060" t="s">
        <v>23</v>
      </c>
      <c r="W2060" t="s">
        <v>30</v>
      </c>
    </row>
    <row r="2061" spans="1:23" x14ac:dyDescent="0.3">
      <c r="A2061">
        <v>34</v>
      </c>
      <c r="B2061">
        <v>6</v>
      </c>
      <c r="C2061">
        <v>2</v>
      </c>
      <c r="D2061">
        <v>1</v>
      </c>
      <c r="E2061">
        <v>2060</v>
      </c>
      <c r="F2061">
        <v>1</v>
      </c>
      <c r="G2061">
        <v>43060</v>
      </c>
      <c r="H2061">
        <v>11</v>
      </c>
      <c r="I2061">
        <v>8</v>
      </c>
      <c r="J2061">
        <v>0</v>
      </c>
      <c r="K2061">
        <v>14</v>
      </c>
      <c r="L2061">
        <v>2</v>
      </c>
      <c r="M2061">
        <v>13</v>
      </c>
      <c r="N2061">
        <v>4</v>
      </c>
      <c r="O2061">
        <v>9</v>
      </c>
      <c r="P2061" t="s">
        <v>32</v>
      </c>
      <c r="Q2061" t="s">
        <v>33</v>
      </c>
      <c r="R2061" t="s">
        <v>26</v>
      </c>
      <c r="S2061" t="s">
        <v>35</v>
      </c>
      <c r="T2061" t="s">
        <v>42</v>
      </c>
      <c r="U2061" t="s">
        <v>37</v>
      </c>
      <c r="V2061" t="s">
        <v>23</v>
      </c>
      <c r="W2061" t="s">
        <v>30</v>
      </c>
    </row>
    <row r="2062" spans="1:23" x14ac:dyDescent="0.3">
      <c r="A2062">
        <v>35</v>
      </c>
      <c r="B2062">
        <v>3</v>
      </c>
      <c r="C2062">
        <v>3</v>
      </c>
      <c r="D2062">
        <v>1</v>
      </c>
      <c r="E2062">
        <v>2061</v>
      </c>
      <c r="F2062">
        <v>2</v>
      </c>
      <c r="G2062">
        <v>22580</v>
      </c>
      <c r="H2062">
        <v>11</v>
      </c>
      <c r="I2062">
        <v>8</v>
      </c>
      <c r="J2062">
        <v>1</v>
      </c>
      <c r="K2062">
        <v>2</v>
      </c>
      <c r="L2062">
        <v>2</v>
      </c>
      <c r="M2062">
        <v>2</v>
      </c>
      <c r="N2062">
        <v>2</v>
      </c>
      <c r="O2062">
        <v>2</v>
      </c>
      <c r="P2062" t="s">
        <v>32</v>
      </c>
      <c r="Q2062" t="s">
        <v>33</v>
      </c>
      <c r="R2062" t="s">
        <v>41</v>
      </c>
      <c r="S2062" t="s">
        <v>29</v>
      </c>
      <c r="T2062" t="s">
        <v>43</v>
      </c>
      <c r="U2062" t="s">
        <v>27</v>
      </c>
      <c r="V2062" t="s">
        <v>23</v>
      </c>
      <c r="W2062" t="s">
        <v>30</v>
      </c>
    </row>
    <row r="2063" spans="1:23" x14ac:dyDescent="0.3">
      <c r="A2063">
        <v>43</v>
      </c>
      <c r="B2063">
        <v>5</v>
      </c>
      <c r="C2063">
        <v>3</v>
      </c>
      <c r="D2063">
        <v>1</v>
      </c>
      <c r="E2063">
        <v>2062</v>
      </c>
      <c r="F2063">
        <v>3</v>
      </c>
      <c r="G2063">
        <v>45220</v>
      </c>
      <c r="H2063">
        <v>15</v>
      </c>
      <c r="I2063">
        <v>8</v>
      </c>
      <c r="J2063">
        <v>1</v>
      </c>
      <c r="K2063">
        <v>7</v>
      </c>
      <c r="L2063">
        <v>3</v>
      </c>
      <c r="M2063">
        <v>4</v>
      </c>
      <c r="N2063">
        <v>1</v>
      </c>
      <c r="O2063">
        <v>3</v>
      </c>
      <c r="P2063" t="s">
        <v>24</v>
      </c>
      <c r="Q2063" t="s">
        <v>25</v>
      </c>
      <c r="R2063" t="s">
        <v>48</v>
      </c>
      <c r="S2063" t="s">
        <v>35</v>
      </c>
      <c r="T2063" t="s">
        <v>34</v>
      </c>
      <c r="U2063" t="s">
        <v>27</v>
      </c>
      <c r="V2063" t="s">
        <v>31</v>
      </c>
      <c r="W2063" t="s">
        <v>30</v>
      </c>
    </row>
    <row r="2064" spans="1:23" x14ac:dyDescent="0.3">
      <c r="A2064">
        <v>32</v>
      </c>
      <c r="B2064">
        <v>11</v>
      </c>
      <c r="C2064">
        <v>2</v>
      </c>
      <c r="D2064">
        <v>1</v>
      </c>
      <c r="E2064">
        <v>2063</v>
      </c>
      <c r="F2064">
        <v>2</v>
      </c>
      <c r="G2064">
        <v>44870</v>
      </c>
      <c r="H2064">
        <v>11</v>
      </c>
      <c r="I2064">
        <v>8</v>
      </c>
      <c r="J2064">
        <v>0</v>
      </c>
      <c r="K2064">
        <v>1</v>
      </c>
      <c r="L2064">
        <v>5</v>
      </c>
      <c r="M2064">
        <v>1</v>
      </c>
      <c r="N2064">
        <v>0</v>
      </c>
      <c r="O2064">
        <v>0</v>
      </c>
      <c r="P2064" t="s">
        <v>39</v>
      </c>
      <c r="Q2064" t="s">
        <v>33</v>
      </c>
      <c r="R2064" t="s">
        <v>36</v>
      </c>
      <c r="S2064" t="s">
        <v>44</v>
      </c>
      <c r="T2064" t="s">
        <v>34</v>
      </c>
      <c r="U2064" t="s">
        <v>27</v>
      </c>
      <c r="V2064" t="s">
        <v>23</v>
      </c>
      <c r="W2064" t="s">
        <v>30</v>
      </c>
    </row>
    <row r="2065" spans="1:23" x14ac:dyDescent="0.3">
      <c r="A2065">
        <v>56</v>
      </c>
      <c r="B2065">
        <v>3</v>
      </c>
      <c r="C2065">
        <v>2</v>
      </c>
      <c r="D2065">
        <v>1</v>
      </c>
      <c r="E2065">
        <v>2064</v>
      </c>
      <c r="F2065">
        <v>2</v>
      </c>
      <c r="G2065">
        <v>44490</v>
      </c>
      <c r="H2065">
        <v>15</v>
      </c>
      <c r="I2065">
        <v>8</v>
      </c>
      <c r="J2065">
        <v>0</v>
      </c>
      <c r="K2065">
        <v>28</v>
      </c>
      <c r="L2065">
        <v>3</v>
      </c>
      <c r="M2065">
        <v>5</v>
      </c>
      <c r="N2065">
        <v>4</v>
      </c>
      <c r="O2065">
        <v>2</v>
      </c>
      <c r="P2065" t="s">
        <v>24</v>
      </c>
      <c r="Q2065" t="s">
        <v>33</v>
      </c>
      <c r="R2065" t="s">
        <v>36</v>
      </c>
      <c r="S2065" t="s">
        <v>44</v>
      </c>
      <c r="T2065" t="s">
        <v>28</v>
      </c>
      <c r="U2065" t="s">
        <v>37</v>
      </c>
      <c r="V2065" t="s">
        <v>23</v>
      </c>
      <c r="W2065" t="s">
        <v>30</v>
      </c>
    </row>
    <row r="2066" spans="1:23" x14ac:dyDescent="0.3">
      <c r="A2066">
        <v>29</v>
      </c>
      <c r="B2066">
        <v>26</v>
      </c>
      <c r="C2066">
        <v>1</v>
      </c>
      <c r="D2066">
        <v>1</v>
      </c>
      <c r="E2066">
        <v>2065</v>
      </c>
      <c r="F2066">
        <v>1</v>
      </c>
      <c r="G2066">
        <v>22180</v>
      </c>
      <c r="H2066">
        <v>24</v>
      </c>
      <c r="I2066">
        <v>8</v>
      </c>
      <c r="J2066">
        <v>1</v>
      </c>
      <c r="K2066">
        <v>10</v>
      </c>
      <c r="L2066">
        <v>1</v>
      </c>
      <c r="M2066">
        <v>10</v>
      </c>
      <c r="N2066">
        <v>0</v>
      </c>
      <c r="O2066">
        <v>8</v>
      </c>
      <c r="P2066" t="s">
        <v>24</v>
      </c>
      <c r="Q2066" t="s">
        <v>33</v>
      </c>
      <c r="R2066" t="s">
        <v>26</v>
      </c>
      <c r="S2066" t="s">
        <v>29</v>
      </c>
      <c r="T2066" t="s">
        <v>43</v>
      </c>
      <c r="U2066" t="s">
        <v>37</v>
      </c>
      <c r="V2066" t="s">
        <v>23</v>
      </c>
      <c r="W2066" t="s">
        <v>30</v>
      </c>
    </row>
    <row r="2067" spans="1:23" x14ac:dyDescent="0.3">
      <c r="A2067">
        <v>19</v>
      </c>
      <c r="B2067">
        <v>23</v>
      </c>
      <c r="C2067">
        <v>4</v>
      </c>
      <c r="D2067">
        <v>1</v>
      </c>
      <c r="E2067">
        <v>2066</v>
      </c>
      <c r="F2067">
        <v>2</v>
      </c>
      <c r="G2067">
        <v>191970</v>
      </c>
      <c r="H2067">
        <v>12</v>
      </c>
      <c r="I2067">
        <v>8</v>
      </c>
      <c r="J2067">
        <v>0</v>
      </c>
      <c r="K2067">
        <v>1</v>
      </c>
      <c r="L2067">
        <v>2</v>
      </c>
      <c r="M2067">
        <v>1</v>
      </c>
      <c r="N2067">
        <v>0</v>
      </c>
      <c r="O2067">
        <v>0</v>
      </c>
      <c r="P2067" t="s">
        <v>24</v>
      </c>
      <c r="Q2067" t="s">
        <v>33</v>
      </c>
      <c r="R2067" t="s">
        <v>26</v>
      </c>
      <c r="S2067" t="s">
        <v>35</v>
      </c>
      <c r="T2067" t="s">
        <v>43</v>
      </c>
      <c r="U2067" t="s">
        <v>37</v>
      </c>
      <c r="V2067" t="s">
        <v>23</v>
      </c>
      <c r="W2067" t="s">
        <v>30</v>
      </c>
    </row>
    <row r="2068" spans="1:23" x14ac:dyDescent="0.3">
      <c r="A2068">
        <v>45</v>
      </c>
      <c r="B2068">
        <v>22</v>
      </c>
      <c r="C2068">
        <v>3</v>
      </c>
      <c r="D2068">
        <v>1</v>
      </c>
      <c r="E2068">
        <v>2067</v>
      </c>
      <c r="F2068">
        <v>2</v>
      </c>
      <c r="G2068">
        <v>132120</v>
      </c>
      <c r="H2068">
        <v>13</v>
      </c>
      <c r="I2068">
        <v>8</v>
      </c>
      <c r="J2068">
        <v>0</v>
      </c>
      <c r="K2068">
        <v>7</v>
      </c>
      <c r="L2068">
        <v>4</v>
      </c>
      <c r="M2068">
        <v>3</v>
      </c>
      <c r="N2068">
        <v>0</v>
      </c>
      <c r="O2068">
        <v>2</v>
      </c>
      <c r="P2068" t="s">
        <v>24</v>
      </c>
      <c r="Q2068" t="s">
        <v>33</v>
      </c>
      <c r="R2068" t="s">
        <v>26</v>
      </c>
      <c r="S2068" t="s">
        <v>29</v>
      </c>
      <c r="T2068" t="s">
        <v>46</v>
      </c>
      <c r="U2068" t="s">
        <v>27</v>
      </c>
      <c r="V2068" t="s">
        <v>23</v>
      </c>
      <c r="W2068" t="s">
        <v>30</v>
      </c>
    </row>
    <row r="2069" spans="1:23" x14ac:dyDescent="0.3">
      <c r="A2069">
        <v>37</v>
      </c>
      <c r="B2069">
        <v>14</v>
      </c>
      <c r="C2069">
        <v>4</v>
      </c>
      <c r="D2069">
        <v>1</v>
      </c>
      <c r="E2069">
        <v>2068</v>
      </c>
      <c r="F2069">
        <v>3</v>
      </c>
      <c r="G2069">
        <v>65770</v>
      </c>
      <c r="H2069">
        <v>13</v>
      </c>
      <c r="I2069">
        <v>8</v>
      </c>
      <c r="J2069">
        <v>0</v>
      </c>
      <c r="K2069">
        <v>14</v>
      </c>
      <c r="L2069">
        <v>1</v>
      </c>
      <c r="M2069">
        <v>14</v>
      </c>
      <c r="N2069">
        <v>3</v>
      </c>
      <c r="O2069">
        <v>11</v>
      </c>
      <c r="P2069" t="s">
        <v>24</v>
      </c>
      <c r="Q2069" t="s">
        <v>33</v>
      </c>
      <c r="R2069" t="s">
        <v>26</v>
      </c>
      <c r="S2069" t="s">
        <v>29</v>
      </c>
      <c r="T2069" t="s">
        <v>34</v>
      </c>
      <c r="U2069" t="s">
        <v>37</v>
      </c>
      <c r="V2069" t="s">
        <v>23</v>
      </c>
      <c r="W2069" t="s">
        <v>30</v>
      </c>
    </row>
    <row r="2070" spans="1:23" x14ac:dyDescent="0.3">
      <c r="A2070">
        <v>20</v>
      </c>
      <c r="B2070">
        <v>6</v>
      </c>
      <c r="C2070">
        <v>3</v>
      </c>
      <c r="D2070">
        <v>1</v>
      </c>
      <c r="E2070">
        <v>2069</v>
      </c>
      <c r="F2070">
        <v>5</v>
      </c>
      <c r="G2070">
        <v>83920</v>
      </c>
      <c r="H2070">
        <v>17</v>
      </c>
      <c r="I2070">
        <v>8</v>
      </c>
      <c r="J2070">
        <v>0</v>
      </c>
      <c r="K2070">
        <v>2</v>
      </c>
      <c r="L2070">
        <v>5</v>
      </c>
      <c r="M2070">
        <v>2</v>
      </c>
      <c r="N2070">
        <v>1</v>
      </c>
      <c r="O2070">
        <v>2</v>
      </c>
      <c r="P2070" t="s">
        <v>24</v>
      </c>
      <c r="Q2070" t="s">
        <v>33</v>
      </c>
      <c r="R2070" t="s">
        <v>41</v>
      </c>
      <c r="S2070" t="s">
        <v>35</v>
      </c>
      <c r="T2070" t="s">
        <v>42</v>
      </c>
      <c r="U2070" t="s">
        <v>37</v>
      </c>
      <c r="V2070" t="s">
        <v>23</v>
      </c>
      <c r="W2070" t="s">
        <v>30</v>
      </c>
    </row>
    <row r="2071" spans="1:23" x14ac:dyDescent="0.3">
      <c r="A2071">
        <v>44</v>
      </c>
      <c r="B2071">
        <v>6</v>
      </c>
      <c r="C2071">
        <v>2</v>
      </c>
      <c r="D2071">
        <v>1</v>
      </c>
      <c r="E2071">
        <v>2070</v>
      </c>
      <c r="F2071">
        <v>3</v>
      </c>
      <c r="G2071">
        <v>45580</v>
      </c>
      <c r="H2071">
        <v>13</v>
      </c>
      <c r="I2071">
        <v>8</v>
      </c>
      <c r="J2071">
        <v>1</v>
      </c>
      <c r="K2071">
        <v>6</v>
      </c>
      <c r="L2071">
        <v>2</v>
      </c>
      <c r="M2071">
        <v>6</v>
      </c>
      <c r="N2071">
        <v>0</v>
      </c>
      <c r="O2071">
        <v>2</v>
      </c>
      <c r="P2071" t="s">
        <v>24</v>
      </c>
      <c r="Q2071" t="s">
        <v>40</v>
      </c>
      <c r="R2071" t="s">
        <v>40</v>
      </c>
      <c r="S2071" t="s">
        <v>35</v>
      </c>
      <c r="T2071" t="s">
        <v>38</v>
      </c>
      <c r="U2071" t="s">
        <v>37</v>
      </c>
      <c r="V2071" t="s">
        <v>31</v>
      </c>
      <c r="W2071" t="s">
        <v>30</v>
      </c>
    </row>
    <row r="2072" spans="1:23" x14ac:dyDescent="0.3">
      <c r="A2072">
        <v>53</v>
      </c>
      <c r="B2072">
        <v>6</v>
      </c>
      <c r="C2072">
        <v>4</v>
      </c>
      <c r="D2072">
        <v>1</v>
      </c>
      <c r="E2072">
        <v>2071</v>
      </c>
      <c r="F2072">
        <v>1</v>
      </c>
      <c r="G2072">
        <v>40310</v>
      </c>
      <c r="H2072">
        <v>12</v>
      </c>
      <c r="I2072">
        <v>8</v>
      </c>
      <c r="J2072">
        <v>1</v>
      </c>
      <c r="K2072">
        <v>26</v>
      </c>
      <c r="L2072">
        <v>3</v>
      </c>
      <c r="M2072">
        <v>7</v>
      </c>
      <c r="N2072">
        <v>4</v>
      </c>
      <c r="O2072">
        <v>7</v>
      </c>
      <c r="P2072" t="s">
        <v>24</v>
      </c>
      <c r="Q2072" t="s">
        <v>33</v>
      </c>
      <c r="R2072" t="s">
        <v>26</v>
      </c>
      <c r="S2072" t="s">
        <v>44</v>
      </c>
      <c r="T2072" t="s">
        <v>42</v>
      </c>
      <c r="U2072" t="s">
        <v>37</v>
      </c>
      <c r="V2072" t="s">
        <v>23</v>
      </c>
      <c r="W2072" t="s">
        <v>30</v>
      </c>
    </row>
    <row r="2073" spans="1:23" x14ac:dyDescent="0.3">
      <c r="A2073">
        <v>29</v>
      </c>
      <c r="B2073">
        <v>23</v>
      </c>
      <c r="C2073">
        <v>3</v>
      </c>
      <c r="D2073">
        <v>1</v>
      </c>
      <c r="E2073">
        <v>2072</v>
      </c>
      <c r="F2073">
        <v>1</v>
      </c>
      <c r="G2073">
        <v>79690</v>
      </c>
      <c r="H2073">
        <v>14</v>
      </c>
      <c r="I2073">
        <v>8</v>
      </c>
      <c r="J2073">
        <v>0</v>
      </c>
      <c r="K2073">
        <v>6</v>
      </c>
      <c r="L2073">
        <v>3</v>
      </c>
      <c r="M2073">
        <v>5</v>
      </c>
      <c r="N2073">
        <v>1</v>
      </c>
      <c r="O2073">
        <v>3</v>
      </c>
      <c r="P2073" t="s">
        <v>24</v>
      </c>
      <c r="Q2073" t="s">
        <v>33</v>
      </c>
      <c r="R2073" t="s">
        <v>41</v>
      </c>
      <c r="S2073" t="s">
        <v>29</v>
      </c>
      <c r="T2073" t="s">
        <v>38</v>
      </c>
      <c r="U2073" t="s">
        <v>37</v>
      </c>
      <c r="V2073" t="s">
        <v>23</v>
      </c>
      <c r="W2073" t="s">
        <v>30</v>
      </c>
    </row>
    <row r="2074" spans="1:23" x14ac:dyDescent="0.3">
      <c r="A2074">
        <v>22</v>
      </c>
      <c r="B2074">
        <v>22</v>
      </c>
      <c r="C2074">
        <v>4</v>
      </c>
      <c r="D2074">
        <v>1</v>
      </c>
      <c r="E2074">
        <v>2073</v>
      </c>
      <c r="F2074">
        <v>1</v>
      </c>
      <c r="G2074">
        <v>26540</v>
      </c>
      <c r="H2074">
        <v>24</v>
      </c>
      <c r="I2074">
        <v>8</v>
      </c>
      <c r="J2074">
        <v>0</v>
      </c>
      <c r="K2074">
        <v>1</v>
      </c>
      <c r="L2074">
        <v>5</v>
      </c>
      <c r="M2074">
        <v>0</v>
      </c>
      <c r="N2074">
        <v>0</v>
      </c>
      <c r="O2074">
        <v>0</v>
      </c>
      <c r="P2074" t="s">
        <v>32</v>
      </c>
      <c r="Q2074" t="s">
        <v>33</v>
      </c>
      <c r="R2074" t="s">
        <v>41</v>
      </c>
      <c r="S2074" t="s">
        <v>29</v>
      </c>
      <c r="T2074" t="s">
        <v>46</v>
      </c>
      <c r="U2074" t="s">
        <v>37</v>
      </c>
      <c r="V2074" t="s">
        <v>31</v>
      </c>
      <c r="W2074" t="s">
        <v>30</v>
      </c>
    </row>
    <row r="2075" spans="1:23" x14ac:dyDescent="0.3">
      <c r="A2075">
        <v>46</v>
      </c>
      <c r="B2075">
        <v>2</v>
      </c>
      <c r="C2075">
        <v>3</v>
      </c>
      <c r="D2075">
        <v>1</v>
      </c>
      <c r="E2075">
        <v>2074</v>
      </c>
      <c r="F2075">
        <v>2</v>
      </c>
      <c r="G2075">
        <v>165550</v>
      </c>
      <c r="H2075">
        <v>14</v>
      </c>
      <c r="I2075">
        <v>8</v>
      </c>
      <c r="J2075">
        <v>2</v>
      </c>
      <c r="K2075">
        <v>28</v>
      </c>
      <c r="L2075">
        <v>4</v>
      </c>
      <c r="M2075">
        <v>26</v>
      </c>
      <c r="N2075">
        <v>15</v>
      </c>
      <c r="O2075">
        <v>9</v>
      </c>
      <c r="P2075" t="s">
        <v>24</v>
      </c>
      <c r="Q2075" t="s">
        <v>33</v>
      </c>
      <c r="R2075" t="s">
        <v>26</v>
      </c>
      <c r="S2075" t="s">
        <v>29</v>
      </c>
      <c r="T2075" t="s">
        <v>34</v>
      </c>
      <c r="U2075" t="s">
        <v>37</v>
      </c>
      <c r="V2075" t="s">
        <v>23</v>
      </c>
      <c r="W2075" t="s">
        <v>30</v>
      </c>
    </row>
    <row r="2076" spans="1:23" x14ac:dyDescent="0.3">
      <c r="A2076">
        <v>44</v>
      </c>
      <c r="B2076">
        <v>20</v>
      </c>
      <c r="C2076">
        <v>3</v>
      </c>
      <c r="D2076">
        <v>1</v>
      </c>
      <c r="E2076">
        <v>2075</v>
      </c>
      <c r="F2076">
        <v>1</v>
      </c>
      <c r="G2076">
        <v>45560</v>
      </c>
      <c r="H2076">
        <v>13</v>
      </c>
      <c r="I2076">
        <v>8</v>
      </c>
      <c r="J2076">
        <v>0</v>
      </c>
      <c r="K2076">
        <v>6</v>
      </c>
      <c r="L2076">
        <v>4</v>
      </c>
      <c r="M2076">
        <v>0</v>
      </c>
      <c r="N2076">
        <v>0</v>
      </c>
      <c r="O2076">
        <v>0</v>
      </c>
      <c r="P2076" t="s">
        <v>39</v>
      </c>
      <c r="Q2076" t="s">
        <v>33</v>
      </c>
      <c r="R2076" t="s">
        <v>26</v>
      </c>
      <c r="S2076" t="s">
        <v>35</v>
      </c>
      <c r="T2076" t="s">
        <v>46</v>
      </c>
      <c r="U2076" t="s">
        <v>37</v>
      </c>
      <c r="V2076" t="s">
        <v>23</v>
      </c>
      <c r="W2076" t="s">
        <v>30</v>
      </c>
    </row>
    <row r="2077" spans="1:23" x14ac:dyDescent="0.3">
      <c r="A2077">
        <v>33</v>
      </c>
      <c r="B2077">
        <v>28</v>
      </c>
      <c r="C2077">
        <v>4</v>
      </c>
      <c r="D2077">
        <v>1</v>
      </c>
      <c r="E2077">
        <v>2076</v>
      </c>
      <c r="F2077">
        <v>1</v>
      </c>
      <c r="G2077">
        <v>60910</v>
      </c>
      <c r="H2077">
        <v>15</v>
      </c>
      <c r="I2077">
        <v>8</v>
      </c>
      <c r="J2077">
        <v>0</v>
      </c>
      <c r="K2077">
        <v>5</v>
      </c>
      <c r="L2077">
        <v>6</v>
      </c>
      <c r="M2077">
        <v>5</v>
      </c>
      <c r="N2077">
        <v>1</v>
      </c>
      <c r="O2077">
        <v>4</v>
      </c>
      <c r="P2077" t="s">
        <v>24</v>
      </c>
      <c r="Q2077" t="s">
        <v>33</v>
      </c>
      <c r="R2077" t="s">
        <v>26</v>
      </c>
      <c r="S2077" t="s">
        <v>29</v>
      </c>
      <c r="T2077" t="s">
        <v>47</v>
      </c>
      <c r="U2077" t="s">
        <v>27</v>
      </c>
      <c r="V2077" t="s">
        <v>23</v>
      </c>
      <c r="W2077" t="s">
        <v>30</v>
      </c>
    </row>
    <row r="2078" spans="1:23" x14ac:dyDescent="0.3">
      <c r="A2078">
        <v>41</v>
      </c>
      <c r="B2078">
        <v>12</v>
      </c>
      <c r="C2078">
        <v>3</v>
      </c>
      <c r="D2078">
        <v>1</v>
      </c>
      <c r="E2078">
        <v>2077</v>
      </c>
      <c r="F2078">
        <v>2</v>
      </c>
      <c r="G2078">
        <v>195660</v>
      </c>
      <c r="H2078">
        <v>16</v>
      </c>
      <c r="I2078">
        <v>8</v>
      </c>
      <c r="J2078">
        <v>0</v>
      </c>
      <c r="K2078">
        <v>5</v>
      </c>
      <c r="L2078">
        <v>2</v>
      </c>
      <c r="M2078">
        <v>1</v>
      </c>
      <c r="N2078">
        <v>0</v>
      </c>
      <c r="O2078">
        <v>0</v>
      </c>
      <c r="P2078" t="s">
        <v>39</v>
      </c>
      <c r="Q2078" t="s">
        <v>33</v>
      </c>
      <c r="R2078" t="s">
        <v>26</v>
      </c>
      <c r="S2078" t="s">
        <v>44</v>
      </c>
      <c r="T2078" t="s">
        <v>46</v>
      </c>
      <c r="U2078" t="s">
        <v>37</v>
      </c>
      <c r="V2078" t="s">
        <v>31</v>
      </c>
      <c r="W2078" t="s">
        <v>30</v>
      </c>
    </row>
    <row r="2079" spans="1:23" x14ac:dyDescent="0.3">
      <c r="A2079">
        <v>30</v>
      </c>
      <c r="B2079">
        <v>20</v>
      </c>
      <c r="C2079">
        <v>3</v>
      </c>
      <c r="D2079">
        <v>1</v>
      </c>
      <c r="E2079">
        <v>2078</v>
      </c>
      <c r="F2079">
        <v>3</v>
      </c>
      <c r="G2079">
        <v>48100</v>
      </c>
      <c r="H2079">
        <v>18</v>
      </c>
      <c r="I2079">
        <v>8</v>
      </c>
      <c r="J2079">
        <v>0</v>
      </c>
      <c r="K2079">
        <v>8</v>
      </c>
      <c r="L2079">
        <v>3</v>
      </c>
      <c r="M2079">
        <v>4</v>
      </c>
      <c r="N2079">
        <v>0</v>
      </c>
      <c r="O2079">
        <v>3</v>
      </c>
      <c r="P2079" t="s">
        <v>24</v>
      </c>
      <c r="Q2079" t="s">
        <v>25</v>
      </c>
      <c r="R2079" t="s">
        <v>48</v>
      </c>
      <c r="S2079" t="s">
        <v>44</v>
      </c>
      <c r="T2079" t="s">
        <v>38</v>
      </c>
      <c r="U2079" t="s">
        <v>37</v>
      </c>
      <c r="V2079" t="s">
        <v>23</v>
      </c>
      <c r="W2079" t="s">
        <v>30</v>
      </c>
    </row>
    <row r="2080" spans="1:23" x14ac:dyDescent="0.3">
      <c r="A2080">
        <v>40</v>
      </c>
      <c r="B2080">
        <v>9</v>
      </c>
      <c r="C2080">
        <v>3</v>
      </c>
      <c r="D2080">
        <v>1</v>
      </c>
      <c r="E2080">
        <v>2079</v>
      </c>
      <c r="F2080">
        <v>1</v>
      </c>
      <c r="G2080">
        <v>45230</v>
      </c>
      <c r="H2080">
        <v>16</v>
      </c>
      <c r="I2080">
        <v>8</v>
      </c>
      <c r="J2080">
        <v>1</v>
      </c>
      <c r="K2080">
        <v>5</v>
      </c>
      <c r="L2080">
        <v>5</v>
      </c>
      <c r="M2080">
        <v>0</v>
      </c>
      <c r="N2080">
        <v>0</v>
      </c>
      <c r="O2080">
        <v>0</v>
      </c>
      <c r="P2080" t="s">
        <v>32</v>
      </c>
      <c r="Q2080" t="s">
        <v>25</v>
      </c>
      <c r="R2080" t="s">
        <v>41</v>
      </c>
      <c r="S2080" t="s">
        <v>29</v>
      </c>
      <c r="T2080" t="s">
        <v>45</v>
      </c>
      <c r="U2080" t="s">
        <v>37</v>
      </c>
      <c r="V2080" t="s">
        <v>23</v>
      </c>
      <c r="W2080" t="s">
        <v>30</v>
      </c>
    </row>
    <row r="2081" spans="1:23" x14ac:dyDescent="0.3">
      <c r="A2081">
        <v>50</v>
      </c>
      <c r="B2081">
        <v>25</v>
      </c>
      <c r="C2081">
        <v>4</v>
      </c>
      <c r="D2081">
        <v>1</v>
      </c>
      <c r="E2081">
        <v>2080</v>
      </c>
      <c r="F2081">
        <v>2</v>
      </c>
      <c r="G2081">
        <v>32020</v>
      </c>
      <c r="H2081">
        <v>24</v>
      </c>
      <c r="I2081">
        <v>8</v>
      </c>
      <c r="J2081">
        <v>1</v>
      </c>
      <c r="K2081">
        <v>32</v>
      </c>
      <c r="L2081">
        <v>2</v>
      </c>
      <c r="M2081">
        <v>2</v>
      </c>
      <c r="N2081">
        <v>2</v>
      </c>
      <c r="O2081">
        <v>2</v>
      </c>
      <c r="P2081" t="s">
        <v>32</v>
      </c>
      <c r="Q2081" t="s">
        <v>33</v>
      </c>
      <c r="R2081" t="s">
        <v>26</v>
      </c>
      <c r="S2081" t="s">
        <v>29</v>
      </c>
      <c r="T2081" t="s">
        <v>28</v>
      </c>
      <c r="U2081" t="s">
        <v>27</v>
      </c>
      <c r="V2081" t="s">
        <v>23</v>
      </c>
      <c r="W2081" t="s">
        <v>30</v>
      </c>
    </row>
    <row r="2082" spans="1:23" x14ac:dyDescent="0.3">
      <c r="A2082">
        <v>28</v>
      </c>
      <c r="B2082">
        <v>6</v>
      </c>
      <c r="C2082">
        <v>3</v>
      </c>
      <c r="D2082">
        <v>1</v>
      </c>
      <c r="E2082">
        <v>2081</v>
      </c>
      <c r="F2082">
        <v>2</v>
      </c>
      <c r="G2082">
        <v>23510</v>
      </c>
      <c r="H2082">
        <v>16</v>
      </c>
      <c r="I2082">
        <v>8</v>
      </c>
      <c r="J2082">
        <v>0</v>
      </c>
      <c r="K2082">
        <v>6</v>
      </c>
      <c r="L2082">
        <v>4</v>
      </c>
      <c r="M2082">
        <v>6</v>
      </c>
      <c r="N2082">
        <v>3</v>
      </c>
      <c r="O2082">
        <v>3</v>
      </c>
      <c r="P2082" t="s">
        <v>24</v>
      </c>
      <c r="Q2082" t="s">
        <v>33</v>
      </c>
      <c r="R2082" t="s">
        <v>49</v>
      </c>
      <c r="S2082" t="s">
        <v>29</v>
      </c>
      <c r="T2082" t="s">
        <v>34</v>
      </c>
      <c r="U2082" t="s">
        <v>37</v>
      </c>
      <c r="V2082" t="s">
        <v>23</v>
      </c>
      <c r="W2082" t="s">
        <v>30</v>
      </c>
    </row>
    <row r="2083" spans="1:23" x14ac:dyDescent="0.3">
      <c r="A2083">
        <v>46</v>
      </c>
      <c r="B2083">
        <v>8</v>
      </c>
      <c r="C2083">
        <v>4</v>
      </c>
      <c r="D2083">
        <v>1</v>
      </c>
      <c r="E2083">
        <v>2082</v>
      </c>
      <c r="F2083">
        <v>3</v>
      </c>
      <c r="G2083">
        <v>17020</v>
      </c>
      <c r="H2083">
        <v>21</v>
      </c>
      <c r="I2083">
        <v>8</v>
      </c>
      <c r="J2083">
        <v>0</v>
      </c>
      <c r="K2083">
        <v>25</v>
      </c>
      <c r="L2083">
        <v>2</v>
      </c>
      <c r="M2083">
        <v>4</v>
      </c>
      <c r="N2083">
        <v>0</v>
      </c>
      <c r="O2083">
        <v>3</v>
      </c>
      <c r="P2083" t="s">
        <v>24</v>
      </c>
      <c r="Q2083" t="s">
        <v>33</v>
      </c>
      <c r="R2083" t="s">
        <v>36</v>
      </c>
      <c r="S2083" t="s">
        <v>29</v>
      </c>
      <c r="T2083" t="s">
        <v>47</v>
      </c>
      <c r="U2083" t="s">
        <v>37</v>
      </c>
      <c r="V2083" t="s">
        <v>23</v>
      </c>
      <c r="W2083" t="s">
        <v>30</v>
      </c>
    </row>
    <row r="2084" spans="1:23" x14ac:dyDescent="0.3">
      <c r="A2084">
        <v>35</v>
      </c>
      <c r="B2084">
        <v>4</v>
      </c>
      <c r="C2084">
        <v>4</v>
      </c>
      <c r="D2084">
        <v>1</v>
      </c>
      <c r="E2084">
        <v>2083</v>
      </c>
      <c r="F2084">
        <v>1</v>
      </c>
      <c r="G2084">
        <v>180410</v>
      </c>
      <c r="H2084">
        <v>20</v>
      </c>
      <c r="I2084">
        <v>8</v>
      </c>
      <c r="J2084">
        <v>1</v>
      </c>
      <c r="K2084">
        <v>15</v>
      </c>
      <c r="L2084">
        <v>3</v>
      </c>
      <c r="M2084">
        <v>7</v>
      </c>
      <c r="N2084">
        <v>1</v>
      </c>
      <c r="O2084">
        <v>7</v>
      </c>
      <c r="P2084" t="s">
        <v>24</v>
      </c>
      <c r="Q2084" t="s">
        <v>25</v>
      </c>
      <c r="R2084" t="s">
        <v>48</v>
      </c>
      <c r="S2084" t="s">
        <v>29</v>
      </c>
      <c r="T2084" t="s">
        <v>43</v>
      </c>
      <c r="U2084" t="s">
        <v>37</v>
      </c>
      <c r="V2084" t="s">
        <v>23</v>
      </c>
      <c r="W2084" t="s">
        <v>30</v>
      </c>
    </row>
    <row r="2085" spans="1:23" x14ac:dyDescent="0.3">
      <c r="A2085">
        <v>24</v>
      </c>
      <c r="B2085">
        <v>28</v>
      </c>
      <c r="C2085">
        <v>4</v>
      </c>
      <c r="D2085">
        <v>1</v>
      </c>
      <c r="E2085">
        <v>2084</v>
      </c>
      <c r="F2085">
        <v>3</v>
      </c>
      <c r="G2085">
        <v>28860</v>
      </c>
      <c r="H2085">
        <v>19</v>
      </c>
      <c r="I2085">
        <v>8</v>
      </c>
      <c r="J2085">
        <v>1</v>
      </c>
      <c r="K2085">
        <v>1</v>
      </c>
      <c r="L2085">
        <v>5</v>
      </c>
      <c r="M2085">
        <v>1</v>
      </c>
      <c r="N2085">
        <v>0</v>
      </c>
      <c r="O2085">
        <v>0</v>
      </c>
      <c r="P2085" t="s">
        <v>24</v>
      </c>
      <c r="Q2085" t="s">
        <v>40</v>
      </c>
      <c r="R2085" t="s">
        <v>40</v>
      </c>
      <c r="S2085" t="s">
        <v>29</v>
      </c>
      <c r="T2085" t="s">
        <v>45</v>
      </c>
      <c r="U2085" t="s">
        <v>37</v>
      </c>
      <c r="V2085" t="s">
        <v>31</v>
      </c>
      <c r="W2085" t="s">
        <v>30</v>
      </c>
    </row>
    <row r="2086" spans="1:23" x14ac:dyDescent="0.3">
      <c r="A2086">
        <v>33</v>
      </c>
      <c r="B2086">
        <v>9</v>
      </c>
      <c r="C2086">
        <v>2</v>
      </c>
      <c r="D2086">
        <v>1</v>
      </c>
      <c r="E2086">
        <v>2085</v>
      </c>
      <c r="F2086">
        <v>1</v>
      </c>
      <c r="G2086">
        <v>20970</v>
      </c>
      <c r="H2086">
        <v>14</v>
      </c>
      <c r="I2086">
        <v>8</v>
      </c>
      <c r="J2086">
        <v>2</v>
      </c>
      <c r="K2086">
        <v>10</v>
      </c>
      <c r="L2086">
        <v>5</v>
      </c>
      <c r="M2086">
        <v>10</v>
      </c>
      <c r="N2086">
        <v>0</v>
      </c>
      <c r="O2086">
        <v>1</v>
      </c>
      <c r="P2086" t="s">
        <v>32</v>
      </c>
      <c r="Q2086" t="s">
        <v>33</v>
      </c>
      <c r="R2086" t="s">
        <v>41</v>
      </c>
      <c r="S2086" t="s">
        <v>29</v>
      </c>
      <c r="T2086" t="s">
        <v>38</v>
      </c>
      <c r="U2086" t="s">
        <v>27</v>
      </c>
      <c r="V2086" t="s">
        <v>23</v>
      </c>
      <c r="W2086" t="s">
        <v>30</v>
      </c>
    </row>
    <row r="2087" spans="1:23" x14ac:dyDescent="0.3">
      <c r="A2087">
        <v>36</v>
      </c>
      <c r="B2087">
        <v>9</v>
      </c>
      <c r="C2087">
        <v>2</v>
      </c>
      <c r="D2087">
        <v>1</v>
      </c>
      <c r="E2087">
        <v>2086</v>
      </c>
      <c r="F2087">
        <v>2</v>
      </c>
      <c r="G2087">
        <v>119350</v>
      </c>
      <c r="H2087">
        <v>11</v>
      </c>
      <c r="I2087">
        <v>8</v>
      </c>
      <c r="J2087">
        <v>3</v>
      </c>
      <c r="K2087">
        <v>7</v>
      </c>
      <c r="L2087">
        <v>6</v>
      </c>
      <c r="M2087">
        <v>7</v>
      </c>
      <c r="N2087">
        <v>1</v>
      </c>
      <c r="O2087">
        <v>7</v>
      </c>
      <c r="P2087" t="s">
        <v>24</v>
      </c>
      <c r="Q2087" t="s">
        <v>33</v>
      </c>
      <c r="R2087" t="s">
        <v>41</v>
      </c>
      <c r="S2087" t="s">
        <v>44</v>
      </c>
      <c r="T2087" t="s">
        <v>38</v>
      </c>
      <c r="U2087" t="s">
        <v>37</v>
      </c>
      <c r="V2087" t="s">
        <v>23</v>
      </c>
      <c r="W2087" t="s">
        <v>30</v>
      </c>
    </row>
    <row r="2088" spans="1:23" x14ac:dyDescent="0.3">
      <c r="A2088">
        <v>30</v>
      </c>
      <c r="B2088">
        <v>29</v>
      </c>
      <c r="C2088">
        <v>3</v>
      </c>
      <c r="D2088">
        <v>1</v>
      </c>
      <c r="E2088">
        <v>2087</v>
      </c>
      <c r="F2088">
        <v>1</v>
      </c>
      <c r="G2088">
        <v>25460</v>
      </c>
      <c r="H2088">
        <v>14</v>
      </c>
      <c r="I2088">
        <v>8</v>
      </c>
      <c r="J2088">
        <v>1</v>
      </c>
      <c r="K2088">
        <v>10</v>
      </c>
      <c r="L2088">
        <v>2</v>
      </c>
      <c r="M2088">
        <v>10</v>
      </c>
      <c r="N2088">
        <v>8</v>
      </c>
      <c r="O2088">
        <v>9</v>
      </c>
      <c r="P2088" t="s">
        <v>24</v>
      </c>
      <c r="Q2088" t="s">
        <v>25</v>
      </c>
      <c r="R2088" t="s">
        <v>48</v>
      </c>
      <c r="S2088" t="s">
        <v>44</v>
      </c>
      <c r="T2088" t="s">
        <v>38</v>
      </c>
      <c r="U2088" t="s">
        <v>37</v>
      </c>
      <c r="V2088" t="s">
        <v>23</v>
      </c>
      <c r="W2088" t="s">
        <v>30</v>
      </c>
    </row>
    <row r="2089" spans="1:23" x14ac:dyDescent="0.3">
      <c r="A2089">
        <v>44</v>
      </c>
      <c r="B2089">
        <v>3</v>
      </c>
      <c r="C2089">
        <v>4</v>
      </c>
      <c r="D2089">
        <v>1</v>
      </c>
      <c r="E2089">
        <v>2088</v>
      </c>
      <c r="F2089">
        <v>2</v>
      </c>
      <c r="G2089">
        <v>25640</v>
      </c>
      <c r="H2089">
        <v>12</v>
      </c>
      <c r="I2089">
        <v>8</v>
      </c>
      <c r="J2089">
        <v>3</v>
      </c>
      <c r="K2089">
        <v>20</v>
      </c>
      <c r="L2089">
        <v>3</v>
      </c>
      <c r="M2089">
        <v>20</v>
      </c>
      <c r="N2089">
        <v>13</v>
      </c>
      <c r="O2089">
        <v>17</v>
      </c>
      <c r="P2089" t="s">
        <v>24</v>
      </c>
      <c r="Q2089" t="s">
        <v>33</v>
      </c>
      <c r="R2089" t="s">
        <v>41</v>
      </c>
      <c r="S2089" t="s">
        <v>35</v>
      </c>
      <c r="T2089" t="s">
        <v>34</v>
      </c>
      <c r="U2089" t="s">
        <v>37</v>
      </c>
      <c r="V2089" t="s">
        <v>23</v>
      </c>
      <c r="W2089" t="s">
        <v>30</v>
      </c>
    </row>
    <row r="2090" spans="1:23" x14ac:dyDescent="0.3">
      <c r="A2090">
        <v>20</v>
      </c>
      <c r="B2090">
        <v>18</v>
      </c>
      <c r="C2090">
        <v>4</v>
      </c>
      <c r="D2090">
        <v>1</v>
      </c>
      <c r="E2090">
        <v>2089</v>
      </c>
      <c r="F2090">
        <v>1</v>
      </c>
      <c r="G2090">
        <v>84120</v>
      </c>
      <c r="H2090">
        <v>13</v>
      </c>
      <c r="I2090">
        <v>8</v>
      </c>
      <c r="J2090">
        <v>0</v>
      </c>
      <c r="K2090">
        <v>2</v>
      </c>
      <c r="L2090">
        <v>2</v>
      </c>
      <c r="M2090">
        <v>2</v>
      </c>
      <c r="N2090">
        <v>2</v>
      </c>
      <c r="O2090">
        <v>2</v>
      </c>
      <c r="P2090" t="s">
        <v>24</v>
      </c>
      <c r="Q2090" t="s">
        <v>33</v>
      </c>
      <c r="R2090" t="s">
        <v>41</v>
      </c>
      <c r="S2090" t="s">
        <v>35</v>
      </c>
      <c r="T2090" t="s">
        <v>40</v>
      </c>
      <c r="U2090" t="s">
        <v>37</v>
      </c>
      <c r="V2090" t="s">
        <v>23</v>
      </c>
      <c r="W2090" t="s">
        <v>30</v>
      </c>
    </row>
    <row r="2091" spans="1:23" x14ac:dyDescent="0.3">
      <c r="A2091">
        <v>46</v>
      </c>
      <c r="B2091">
        <v>9</v>
      </c>
      <c r="C2091">
        <v>1</v>
      </c>
      <c r="D2091">
        <v>1</v>
      </c>
      <c r="E2091">
        <v>2090</v>
      </c>
      <c r="F2091">
        <v>1</v>
      </c>
      <c r="G2091">
        <v>141180</v>
      </c>
      <c r="H2091">
        <v>22</v>
      </c>
      <c r="I2091">
        <v>8</v>
      </c>
      <c r="J2091">
        <v>0</v>
      </c>
      <c r="K2091">
        <v>12</v>
      </c>
      <c r="L2091">
        <v>3</v>
      </c>
      <c r="M2091">
        <v>6</v>
      </c>
      <c r="N2091">
        <v>1</v>
      </c>
      <c r="O2091">
        <v>4</v>
      </c>
      <c r="P2091" t="s">
        <v>24</v>
      </c>
      <c r="Q2091" t="s">
        <v>25</v>
      </c>
      <c r="R2091" t="s">
        <v>41</v>
      </c>
      <c r="S2091" t="s">
        <v>44</v>
      </c>
      <c r="T2091" t="s">
        <v>38</v>
      </c>
      <c r="U2091" t="s">
        <v>27</v>
      </c>
      <c r="V2091" t="s">
        <v>23</v>
      </c>
      <c r="W2091" t="s">
        <v>30</v>
      </c>
    </row>
    <row r="2092" spans="1:23" x14ac:dyDescent="0.3">
      <c r="A2092">
        <v>42</v>
      </c>
      <c r="B2092">
        <v>5</v>
      </c>
      <c r="C2092">
        <v>4</v>
      </c>
      <c r="D2092">
        <v>1</v>
      </c>
      <c r="E2092">
        <v>2091</v>
      </c>
      <c r="F2092">
        <v>5</v>
      </c>
      <c r="G2092">
        <v>170460</v>
      </c>
      <c r="H2092">
        <v>11</v>
      </c>
      <c r="I2092">
        <v>8</v>
      </c>
      <c r="J2092">
        <v>0</v>
      </c>
      <c r="K2092">
        <v>10</v>
      </c>
      <c r="L2092">
        <v>3</v>
      </c>
      <c r="M2092">
        <v>4</v>
      </c>
      <c r="N2092">
        <v>0</v>
      </c>
      <c r="O2092">
        <v>3</v>
      </c>
      <c r="P2092" t="s">
        <v>39</v>
      </c>
      <c r="Q2092" t="s">
        <v>33</v>
      </c>
      <c r="R2092" t="s">
        <v>41</v>
      </c>
      <c r="S2092" t="s">
        <v>29</v>
      </c>
      <c r="T2092" t="s">
        <v>38</v>
      </c>
      <c r="U2092" t="s">
        <v>37</v>
      </c>
      <c r="V2092" t="s">
        <v>23</v>
      </c>
      <c r="W2092" t="s">
        <v>30</v>
      </c>
    </row>
    <row r="2093" spans="1:23" x14ac:dyDescent="0.3">
      <c r="A2093">
        <v>60</v>
      </c>
      <c r="B2093">
        <v>2</v>
      </c>
      <c r="C2093">
        <v>2</v>
      </c>
      <c r="D2093">
        <v>1</v>
      </c>
      <c r="E2093">
        <v>2092</v>
      </c>
      <c r="F2093">
        <v>2</v>
      </c>
      <c r="G2093">
        <v>25640</v>
      </c>
      <c r="H2093">
        <v>14</v>
      </c>
      <c r="I2093">
        <v>8</v>
      </c>
      <c r="J2093">
        <v>1</v>
      </c>
      <c r="K2093">
        <v>12</v>
      </c>
      <c r="L2093">
        <v>3</v>
      </c>
      <c r="M2093">
        <v>11</v>
      </c>
      <c r="N2093">
        <v>1</v>
      </c>
      <c r="O2093">
        <v>9</v>
      </c>
      <c r="P2093" t="s">
        <v>24</v>
      </c>
      <c r="Q2093" t="s">
        <v>25</v>
      </c>
      <c r="R2093" t="s">
        <v>26</v>
      </c>
      <c r="S2093" t="s">
        <v>44</v>
      </c>
      <c r="T2093" t="s">
        <v>38</v>
      </c>
      <c r="U2093" t="s">
        <v>37</v>
      </c>
      <c r="V2093" t="s">
        <v>23</v>
      </c>
      <c r="W2093" t="s">
        <v>30</v>
      </c>
    </row>
    <row r="2094" spans="1:23" x14ac:dyDescent="0.3">
      <c r="A2094">
        <v>32</v>
      </c>
      <c r="B2094">
        <v>10</v>
      </c>
      <c r="C2094">
        <v>3</v>
      </c>
      <c r="D2094">
        <v>1</v>
      </c>
      <c r="E2094">
        <v>2093</v>
      </c>
      <c r="F2094">
        <v>1</v>
      </c>
      <c r="G2094">
        <v>102660</v>
      </c>
      <c r="H2094">
        <v>11</v>
      </c>
      <c r="I2094">
        <v>8</v>
      </c>
      <c r="J2094">
        <v>0</v>
      </c>
      <c r="K2094">
        <v>2</v>
      </c>
      <c r="L2094">
        <v>3</v>
      </c>
      <c r="M2094">
        <v>2</v>
      </c>
      <c r="N2094">
        <v>2</v>
      </c>
      <c r="O2094">
        <v>2</v>
      </c>
      <c r="P2094" t="s">
        <v>32</v>
      </c>
      <c r="Q2094" t="s">
        <v>25</v>
      </c>
      <c r="R2094" t="s">
        <v>26</v>
      </c>
      <c r="S2094" t="s">
        <v>29</v>
      </c>
      <c r="T2094" t="s">
        <v>38</v>
      </c>
      <c r="U2094" t="s">
        <v>27</v>
      </c>
      <c r="V2094" t="s">
        <v>23</v>
      </c>
      <c r="W2094" t="s">
        <v>30</v>
      </c>
    </row>
    <row r="2095" spans="1:23" x14ac:dyDescent="0.3">
      <c r="A2095">
        <v>32</v>
      </c>
      <c r="B2095">
        <v>9</v>
      </c>
      <c r="C2095">
        <v>3</v>
      </c>
      <c r="D2095">
        <v>1</v>
      </c>
      <c r="E2095">
        <v>2094</v>
      </c>
      <c r="F2095">
        <v>2</v>
      </c>
      <c r="G2095">
        <v>50700</v>
      </c>
      <c r="H2095">
        <v>12</v>
      </c>
      <c r="I2095">
        <v>8</v>
      </c>
      <c r="J2095">
        <v>1</v>
      </c>
      <c r="K2095">
        <v>10</v>
      </c>
      <c r="L2095">
        <v>6</v>
      </c>
      <c r="M2095">
        <v>8</v>
      </c>
      <c r="N2095">
        <v>0</v>
      </c>
      <c r="O2095">
        <v>7</v>
      </c>
      <c r="P2095" t="s">
        <v>32</v>
      </c>
      <c r="Q2095" t="s">
        <v>33</v>
      </c>
      <c r="R2095" t="s">
        <v>26</v>
      </c>
      <c r="S2095" t="s">
        <v>35</v>
      </c>
      <c r="T2095" t="s">
        <v>34</v>
      </c>
      <c r="U2095" t="s">
        <v>27</v>
      </c>
      <c r="V2095" t="s">
        <v>23</v>
      </c>
      <c r="W2095" t="s">
        <v>30</v>
      </c>
    </row>
    <row r="2096" spans="1:23" x14ac:dyDescent="0.3">
      <c r="A2096">
        <v>36</v>
      </c>
      <c r="B2096">
        <v>3</v>
      </c>
      <c r="C2096">
        <v>2</v>
      </c>
      <c r="D2096">
        <v>1</v>
      </c>
      <c r="E2096">
        <v>2095</v>
      </c>
      <c r="F2096">
        <v>4</v>
      </c>
      <c r="G2096">
        <v>178610</v>
      </c>
      <c r="H2096">
        <v>18</v>
      </c>
      <c r="I2096">
        <v>8</v>
      </c>
      <c r="J2096">
        <v>0</v>
      </c>
      <c r="K2096">
        <v>17</v>
      </c>
      <c r="L2096">
        <v>2</v>
      </c>
      <c r="M2096">
        <v>7</v>
      </c>
      <c r="N2096">
        <v>7</v>
      </c>
      <c r="O2096">
        <v>7</v>
      </c>
      <c r="P2096" t="s">
        <v>24</v>
      </c>
      <c r="Q2096" t="s">
        <v>25</v>
      </c>
      <c r="R2096" t="s">
        <v>48</v>
      </c>
      <c r="S2096" t="s">
        <v>44</v>
      </c>
      <c r="T2096" t="s">
        <v>28</v>
      </c>
      <c r="U2096" t="s">
        <v>37</v>
      </c>
      <c r="V2096" t="s">
        <v>23</v>
      </c>
      <c r="W2096" t="s">
        <v>30</v>
      </c>
    </row>
    <row r="2097" spans="1:23" x14ac:dyDescent="0.3">
      <c r="A2097">
        <v>33</v>
      </c>
      <c r="B2097">
        <v>26</v>
      </c>
      <c r="C2097">
        <v>2</v>
      </c>
      <c r="D2097">
        <v>1</v>
      </c>
      <c r="E2097">
        <v>2096</v>
      </c>
      <c r="F2097">
        <v>1</v>
      </c>
      <c r="G2097">
        <v>42300</v>
      </c>
      <c r="H2097">
        <v>12</v>
      </c>
      <c r="I2097">
        <v>8</v>
      </c>
      <c r="J2097">
        <v>0</v>
      </c>
      <c r="K2097">
        <v>15</v>
      </c>
      <c r="L2097">
        <v>0</v>
      </c>
      <c r="M2097">
        <v>14</v>
      </c>
      <c r="N2097">
        <v>4</v>
      </c>
      <c r="O2097">
        <v>10</v>
      </c>
      <c r="P2097" t="s">
        <v>24</v>
      </c>
      <c r="Q2097" t="s">
        <v>25</v>
      </c>
      <c r="R2097" t="s">
        <v>48</v>
      </c>
      <c r="S2097" t="s">
        <v>29</v>
      </c>
      <c r="T2097" t="s">
        <v>34</v>
      </c>
      <c r="U2097" t="s">
        <v>37</v>
      </c>
      <c r="V2097" t="s">
        <v>23</v>
      </c>
      <c r="W2097" t="s">
        <v>30</v>
      </c>
    </row>
    <row r="2098" spans="1:23" x14ac:dyDescent="0.3">
      <c r="A2098">
        <v>40</v>
      </c>
      <c r="B2098">
        <v>1</v>
      </c>
      <c r="C2098">
        <v>3</v>
      </c>
      <c r="D2098">
        <v>1</v>
      </c>
      <c r="E2098">
        <v>2097</v>
      </c>
      <c r="F2098">
        <v>2</v>
      </c>
      <c r="G2098">
        <v>37800</v>
      </c>
      <c r="H2098">
        <v>12</v>
      </c>
      <c r="I2098">
        <v>8</v>
      </c>
      <c r="J2098">
        <v>0</v>
      </c>
      <c r="K2098">
        <v>7</v>
      </c>
      <c r="L2098">
        <v>2</v>
      </c>
      <c r="M2098">
        <v>5</v>
      </c>
      <c r="N2098">
        <v>1</v>
      </c>
      <c r="O2098">
        <v>3</v>
      </c>
      <c r="P2098" t="s">
        <v>24</v>
      </c>
      <c r="Q2098" t="s">
        <v>33</v>
      </c>
      <c r="R2098" t="s">
        <v>41</v>
      </c>
      <c r="S2098" t="s">
        <v>44</v>
      </c>
      <c r="T2098" t="s">
        <v>34</v>
      </c>
      <c r="U2098" t="s">
        <v>27</v>
      </c>
      <c r="V2098" t="s">
        <v>23</v>
      </c>
      <c r="W2098" t="s">
        <v>30</v>
      </c>
    </row>
    <row r="2099" spans="1:23" x14ac:dyDescent="0.3">
      <c r="A2099">
        <v>25</v>
      </c>
      <c r="B2099">
        <v>6</v>
      </c>
      <c r="C2099">
        <v>2</v>
      </c>
      <c r="D2099">
        <v>1</v>
      </c>
      <c r="E2099">
        <v>2098</v>
      </c>
      <c r="F2099">
        <v>1</v>
      </c>
      <c r="G2099">
        <v>27680</v>
      </c>
      <c r="H2099">
        <v>22</v>
      </c>
      <c r="I2099">
        <v>8</v>
      </c>
      <c r="J2099">
        <v>1</v>
      </c>
      <c r="K2099">
        <v>5</v>
      </c>
      <c r="L2099">
        <v>0</v>
      </c>
      <c r="M2099">
        <v>4</v>
      </c>
      <c r="N2099">
        <v>1</v>
      </c>
      <c r="O2099">
        <v>1</v>
      </c>
      <c r="P2099" t="s">
        <v>24</v>
      </c>
      <c r="Q2099" t="s">
        <v>33</v>
      </c>
      <c r="R2099" t="s">
        <v>41</v>
      </c>
      <c r="S2099" t="s">
        <v>35</v>
      </c>
      <c r="T2099" t="s">
        <v>43</v>
      </c>
      <c r="U2099" t="s">
        <v>27</v>
      </c>
      <c r="V2099" t="s">
        <v>23</v>
      </c>
      <c r="W2099" t="s">
        <v>30</v>
      </c>
    </row>
    <row r="2100" spans="1:23" x14ac:dyDescent="0.3">
      <c r="A2100">
        <v>30</v>
      </c>
      <c r="B2100">
        <v>9</v>
      </c>
      <c r="C2100">
        <v>3</v>
      </c>
      <c r="D2100">
        <v>1</v>
      </c>
      <c r="E2100">
        <v>2099</v>
      </c>
      <c r="F2100">
        <v>1</v>
      </c>
      <c r="G2100">
        <v>90710</v>
      </c>
      <c r="H2100">
        <v>19</v>
      </c>
      <c r="I2100">
        <v>8</v>
      </c>
      <c r="J2100">
        <v>1</v>
      </c>
      <c r="K2100">
        <v>12</v>
      </c>
      <c r="L2100">
        <v>2</v>
      </c>
      <c r="M2100">
        <v>11</v>
      </c>
      <c r="N2100">
        <v>5</v>
      </c>
      <c r="O2100">
        <v>7</v>
      </c>
      <c r="P2100" t="s">
        <v>24</v>
      </c>
      <c r="Q2100" t="s">
        <v>25</v>
      </c>
      <c r="R2100" t="s">
        <v>48</v>
      </c>
      <c r="S2100" t="s">
        <v>29</v>
      </c>
      <c r="T2100" t="s">
        <v>34</v>
      </c>
      <c r="U2100" t="s">
        <v>27</v>
      </c>
      <c r="V2100" t="s">
        <v>23</v>
      </c>
      <c r="W2100" t="s">
        <v>30</v>
      </c>
    </row>
    <row r="2101" spans="1:23" x14ac:dyDescent="0.3">
      <c r="A2101">
        <v>42</v>
      </c>
      <c r="B2101">
        <v>8</v>
      </c>
      <c r="C2101">
        <v>2</v>
      </c>
      <c r="D2101">
        <v>1</v>
      </c>
      <c r="E2101">
        <v>2100</v>
      </c>
      <c r="F2101">
        <v>1</v>
      </c>
      <c r="G2101">
        <v>106480</v>
      </c>
      <c r="H2101">
        <v>13</v>
      </c>
      <c r="I2101">
        <v>8</v>
      </c>
      <c r="J2101">
        <v>1</v>
      </c>
      <c r="K2101">
        <v>20</v>
      </c>
      <c r="L2101">
        <v>1</v>
      </c>
      <c r="M2101">
        <v>1</v>
      </c>
      <c r="N2101">
        <v>0</v>
      </c>
      <c r="O2101">
        <v>0</v>
      </c>
      <c r="P2101" t="s">
        <v>32</v>
      </c>
      <c r="Q2101" t="s">
        <v>40</v>
      </c>
      <c r="R2101" t="s">
        <v>41</v>
      </c>
      <c r="S2101" t="s">
        <v>29</v>
      </c>
      <c r="T2101" t="s">
        <v>38</v>
      </c>
      <c r="U2101" t="s">
        <v>37</v>
      </c>
      <c r="V2101" t="s">
        <v>23</v>
      </c>
      <c r="W2101" t="s">
        <v>30</v>
      </c>
    </row>
    <row r="2102" spans="1:23" x14ac:dyDescent="0.3">
      <c r="A2102">
        <v>35</v>
      </c>
      <c r="B2102">
        <v>1</v>
      </c>
      <c r="C2102">
        <v>1</v>
      </c>
      <c r="D2102">
        <v>1</v>
      </c>
      <c r="E2102">
        <v>2101</v>
      </c>
      <c r="F2102">
        <v>2</v>
      </c>
      <c r="G2102">
        <v>136100</v>
      </c>
      <c r="H2102">
        <v>22</v>
      </c>
      <c r="I2102">
        <v>8</v>
      </c>
      <c r="J2102">
        <v>2</v>
      </c>
      <c r="K2102">
        <v>16</v>
      </c>
      <c r="L2102">
        <v>4</v>
      </c>
      <c r="M2102">
        <v>13</v>
      </c>
      <c r="N2102">
        <v>4</v>
      </c>
      <c r="O2102">
        <v>12</v>
      </c>
      <c r="P2102" t="s">
        <v>39</v>
      </c>
      <c r="Q2102" t="s">
        <v>33</v>
      </c>
      <c r="R2102" t="s">
        <v>26</v>
      </c>
      <c r="S2102" t="s">
        <v>29</v>
      </c>
      <c r="T2102" t="s">
        <v>38</v>
      </c>
      <c r="U2102" t="s">
        <v>37</v>
      </c>
      <c r="V2102" t="s">
        <v>23</v>
      </c>
      <c r="W2102" t="s">
        <v>30</v>
      </c>
    </row>
    <row r="2103" spans="1:23" x14ac:dyDescent="0.3">
      <c r="A2103">
        <v>27</v>
      </c>
      <c r="B2103">
        <v>7</v>
      </c>
      <c r="C2103">
        <v>3</v>
      </c>
      <c r="D2103">
        <v>1</v>
      </c>
      <c r="E2103">
        <v>2102</v>
      </c>
      <c r="F2103">
        <v>3</v>
      </c>
      <c r="G2103">
        <v>34080</v>
      </c>
      <c r="H2103">
        <v>24</v>
      </c>
      <c r="I2103">
        <v>8</v>
      </c>
      <c r="J2103">
        <v>0</v>
      </c>
      <c r="K2103">
        <v>9</v>
      </c>
      <c r="L2103">
        <v>2</v>
      </c>
      <c r="M2103">
        <v>9</v>
      </c>
      <c r="N2103">
        <v>6</v>
      </c>
      <c r="O2103">
        <v>8</v>
      </c>
      <c r="P2103" t="s">
        <v>24</v>
      </c>
      <c r="Q2103" t="s">
        <v>33</v>
      </c>
      <c r="R2103" t="s">
        <v>26</v>
      </c>
      <c r="S2103" t="s">
        <v>29</v>
      </c>
      <c r="T2103" t="s">
        <v>45</v>
      </c>
      <c r="U2103" t="s">
        <v>37</v>
      </c>
      <c r="V2103" t="s">
        <v>23</v>
      </c>
      <c r="W2103" t="s">
        <v>30</v>
      </c>
    </row>
    <row r="2104" spans="1:23" x14ac:dyDescent="0.3">
      <c r="A2104">
        <v>54</v>
      </c>
      <c r="B2104">
        <v>9</v>
      </c>
      <c r="C2104">
        <v>2</v>
      </c>
      <c r="D2104">
        <v>1</v>
      </c>
      <c r="E2104">
        <v>2103</v>
      </c>
      <c r="F2104">
        <v>2</v>
      </c>
      <c r="G2104">
        <v>29830</v>
      </c>
      <c r="H2104">
        <v>14</v>
      </c>
      <c r="I2104">
        <v>8</v>
      </c>
      <c r="J2104">
        <v>1</v>
      </c>
      <c r="K2104">
        <v>33</v>
      </c>
      <c r="L2104">
        <v>2</v>
      </c>
      <c r="M2104">
        <v>5</v>
      </c>
      <c r="N2104">
        <v>1</v>
      </c>
      <c r="O2104">
        <v>4</v>
      </c>
      <c r="P2104" t="s">
        <v>32</v>
      </c>
      <c r="Q2104" t="s">
        <v>33</v>
      </c>
      <c r="R2104" t="s">
        <v>41</v>
      </c>
      <c r="S2104" t="s">
        <v>44</v>
      </c>
      <c r="T2104" t="s">
        <v>46</v>
      </c>
      <c r="U2104" t="s">
        <v>37</v>
      </c>
      <c r="V2104" t="s">
        <v>23</v>
      </c>
      <c r="W2104" t="s">
        <v>30</v>
      </c>
    </row>
    <row r="2105" spans="1:23" x14ac:dyDescent="0.3">
      <c r="A2105">
        <v>44</v>
      </c>
      <c r="B2105">
        <v>4</v>
      </c>
      <c r="C2105">
        <v>4</v>
      </c>
      <c r="D2105">
        <v>1</v>
      </c>
      <c r="E2105">
        <v>2104</v>
      </c>
      <c r="F2105">
        <v>5</v>
      </c>
      <c r="G2105">
        <v>76320</v>
      </c>
      <c r="H2105">
        <v>21</v>
      </c>
      <c r="I2105">
        <v>8</v>
      </c>
      <c r="J2105">
        <v>0</v>
      </c>
      <c r="K2105">
        <v>10</v>
      </c>
      <c r="L2105">
        <v>3</v>
      </c>
      <c r="M2105">
        <v>10</v>
      </c>
      <c r="N2105">
        <v>7</v>
      </c>
      <c r="O2105">
        <v>7</v>
      </c>
      <c r="P2105" t="s">
        <v>24</v>
      </c>
      <c r="Q2105" t="s">
        <v>40</v>
      </c>
      <c r="R2105" t="s">
        <v>26</v>
      </c>
      <c r="S2105" t="s">
        <v>29</v>
      </c>
      <c r="T2105" t="s">
        <v>43</v>
      </c>
      <c r="U2105" t="s">
        <v>37</v>
      </c>
      <c r="V2105" t="s">
        <v>23</v>
      </c>
      <c r="W2105" t="s">
        <v>30</v>
      </c>
    </row>
    <row r="2106" spans="1:23" x14ac:dyDescent="0.3">
      <c r="A2106">
        <v>19</v>
      </c>
      <c r="B2106">
        <v>2</v>
      </c>
      <c r="C2106">
        <v>2</v>
      </c>
      <c r="D2106">
        <v>1</v>
      </c>
      <c r="E2106">
        <v>2105</v>
      </c>
      <c r="F2106">
        <v>3</v>
      </c>
      <c r="G2106">
        <v>98240</v>
      </c>
      <c r="H2106">
        <v>18</v>
      </c>
      <c r="I2106">
        <v>8</v>
      </c>
      <c r="J2106">
        <v>0</v>
      </c>
      <c r="K2106">
        <v>1</v>
      </c>
      <c r="L2106">
        <v>2</v>
      </c>
      <c r="M2106">
        <v>1</v>
      </c>
      <c r="N2106">
        <v>0</v>
      </c>
      <c r="O2106">
        <v>0</v>
      </c>
      <c r="P2106" t="s">
        <v>39</v>
      </c>
      <c r="Q2106" t="s">
        <v>25</v>
      </c>
      <c r="R2106" t="s">
        <v>36</v>
      </c>
      <c r="S2106" t="s">
        <v>35</v>
      </c>
      <c r="T2106" t="s">
        <v>28</v>
      </c>
      <c r="U2106" t="s">
        <v>37</v>
      </c>
      <c r="V2106" t="s">
        <v>31</v>
      </c>
      <c r="W2106" t="s">
        <v>30</v>
      </c>
    </row>
    <row r="2107" spans="1:23" x14ac:dyDescent="0.3">
      <c r="A2107">
        <v>29</v>
      </c>
      <c r="B2107">
        <v>19</v>
      </c>
      <c r="C2107">
        <v>4</v>
      </c>
      <c r="D2107">
        <v>1</v>
      </c>
      <c r="E2107">
        <v>2106</v>
      </c>
      <c r="F2107">
        <v>1</v>
      </c>
      <c r="G2107">
        <v>99500</v>
      </c>
      <c r="H2107">
        <v>20</v>
      </c>
      <c r="I2107">
        <v>8</v>
      </c>
      <c r="J2107">
        <v>0</v>
      </c>
      <c r="K2107">
        <v>3</v>
      </c>
      <c r="L2107">
        <v>3</v>
      </c>
      <c r="M2107">
        <v>3</v>
      </c>
      <c r="N2107">
        <v>1</v>
      </c>
      <c r="O2107">
        <v>2</v>
      </c>
      <c r="P2107" t="s">
        <v>24</v>
      </c>
      <c r="Q2107" t="s">
        <v>33</v>
      </c>
      <c r="R2107" t="s">
        <v>26</v>
      </c>
      <c r="S2107" t="s">
        <v>44</v>
      </c>
      <c r="T2107" t="s">
        <v>45</v>
      </c>
      <c r="U2107" t="s">
        <v>37</v>
      </c>
      <c r="V2107" t="s">
        <v>23</v>
      </c>
      <c r="W2107" t="s">
        <v>30</v>
      </c>
    </row>
    <row r="2108" spans="1:23" x14ac:dyDescent="0.3">
      <c r="A2108">
        <v>54</v>
      </c>
      <c r="B2108">
        <v>9</v>
      </c>
      <c r="C2108">
        <v>4</v>
      </c>
      <c r="D2108">
        <v>1</v>
      </c>
      <c r="E2108">
        <v>2107</v>
      </c>
      <c r="F2108">
        <v>2</v>
      </c>
      <c r="G2108">
        <v>20930</v>
      </c>
      <c r="H2108">
        <v>19</v>
      </c>
      <c r="I2108">
        <v>8</v>
      </c>
      <c r="J2108">
        <v>0</v>
      </c>
      <c r="K2108">
        <v>36</v>
      </c>
      <c r="L2108">
        <v>2</v>
      </c>
      <c r="M2108">
        <v>10</v>
      </c>
      <c r="N2108">
        <v>0</v>
      </c>
      <c r="O2108">
        <v>9</v>
      </c>
      <c r="P2108" t="s">
        <v>24</v>
      </c>
      <c r="Q2108" t="s">
        <v>33</v>
      </c>
      <c r="R2108" t="s">
        <v>26</v>
      </c>
      <c r="S2108" t="s">
        <v>29</v>
      </c>
      <c r="T2108" t="s">
        <v>38</v>
      </c>
      <c r="U2108" t="s">
        <v>37</v>
      </c>
      <c r="V2108" t="s">
        <v>23</v>
      </c>
      <c r="W2108" t="s">
        <v>30</v>
      </c>
    </row>
    <row r="2109" spans="1:23" x14ac:dyDescent="0.3">
      <c r="A2109">
        <v>31</v>
      </c>
      <c r="B2109">
        <v>21</v>
      </c>
      <c r="C2109">
        <v>3</v>
      </c>
      <c r="D2109">
        <v>1</v>
      </c>
      <c r="E2109">
        <v>2108</v>
      </c>
      <c r="F2109">
        <v>2</v>
      </c>
      <c r="G2109">
        <v>99800</v>
      </c>
      <c r="H2109">
        <v>12</v>
      </c>
      <c r="I2109">
        <v>8</v>
      </c>
      <c r="J2109">
        <v>0</v>
      </c>
      <c r="K2109">
        <v>6</v>
      </c>
      <c r="L2109">
        <v>1</v>
      </c>
      <c r="M2109">
        <v>6</v>
      </c>
      <c r="N2109">
        <v>0</v>
      </c>
      <c r="O2109">
        <v>1</v>
      </c>
      <c r="P2109" t="s">
        <v>24</v>
      </c>
      <c r="Q2109" t="s">
        <v>33</v>
      </c>
      <c r="R2109" t="s">
        <v>26</v>
      </c>
      <c r="S2109" t="s">
        <v>29</v>
      </c>
      <c r="T2109" t="s">
        <v>43</v>
      </c>
      <c r="U2109" t="s">
        <v>37</v>
      </c>
      <c r="V2109" t="s">
        <v>23</v>
      </c>
      <c r="W2109" t="s">
        <v>30</v>
      </c>
    </row>
    <row r="2110" spans="1:23" x14ac:dyDescent="0.3">
      <c r="A2110">
        <v>31</v>
      </c>
      <c r="B2110">
        <v>24</v>
      </c>
      <c r="C2110">
        <v>1</v>
      </c>
      <c r="D2110">
        <v>1</v>
      </c>
      <c r="E2110">
        <v>2109</v>
      </c>
      <c r="F2110">
        <v>1</v>
      </c>
      <c r="G2110">
        <v>38940</v>
      </c>
      <c r="H2110">
        <v>12</v>
      </c>
      <c r="I2110">
        <v>8</v>
      </c>
      <c r="J2110">
        <v>0</v>
      </c>
      <c r="K2110">
        <v>10</v>
      </c>
      <c r="L2110">
        <v>3</v>
      </c>
      <c r="M2110">
        <v>10</v>
      </c>
      <c r="N2110">
        <v>1</v>
      </c>
      <c r="O2110">
        <v>8</v>
      </c>
      <c r="P2110" t="s">
        <v>24</v>
      </c>
      <c r="Q2110" t="s">
        <v>25</v>
      </c>
      <c r="R2110" t="s">
        <v>48</v>
      </c>
      <c r="S2110" t="s">
        <v>35</v>
      </c>
      <c r="T2110" t="s">
        <v>38</v>
      </c>
      <c r="U2110" t="s">
        <v>27</v>
      </c>
      <c r="V2110" t="s">
        <v>23</v>
      </c>
      <c r="W2110" t="s">
        <v>30</v>
      </c>
    </row>
    <row r="2111" spans="1:23" x14ac:dyDescent="0.3">
      <c r="A2111">
        <v>59</v>
      </c>
      <c r="B2111">
        <v>3</v>
      </c>
      <c r="C2111">
        <v>4</v>
      </c>
      <c r="D2111">
        <v>1</v>
      </c>
      <c r="E2111">
        <v>2110</v>
      </c>
      <c r="F2111">
        <v>1</v>
      </c>
      <c r="G2111">
        <v>40510</v>
      </c>
      <c r="H2111">
        <v>16</v>
      </c>
      <c r="I2111">
        <v>8</v>
      </c>
      <c r="J2111">
        <v>3</v>
      </c>
      <c r="K2111">
        <v>13</v>
      </c>
      <c r="L2111">
        <v>3</v>
      </c>
      <c r="M2111">
        <v>6</v>
      </c>
      <c r="N2111">
        <v>0</v>
      </c>
      <c r="O2111">
        <v>5</v>
      </c>
      <c r="P2111" t="s">
        <v>24</v>
      </c>
      <c r="Q2111" t="s">
        <v>33</v>
      </c>
      <c r="R2111" t="s">
        <v>49</v>
      </c>
      <c r="S2111" t="s">
        <v>35</v>
      </c>
      <c r="T2111" t="s">
        <v>34</v>
      </c>
      <c r="U2111" t="s">
        <v>37</v>
      </c>
      <c r="V2111" t="s">
        <v>23</v>
      </c>
      <c r="W2111" t="s">
        <v>30</v>
      </c>
    </row>
    <row r="2112" spans="1:23" x14ac:dyDescent="0.3">
      <c r="A2112">
        <v>43</v>
      </c>
      <c r="B2112">
        <v>11</v>
      </c>
      <c r="C2112">
        <v>2</v>
      </c>
      <c r="D2112">
        <v>1</v>
      </c>
      <c r="E2112">
        <v>2111</v>
      </c>
      <c r="F2112">
        <v>3</v>
      </c>
      <c r="G2112">
        <v>168350</v>
      </c>
      <c r="H2112">
        <v>17</v>
      </c>
      <c r="I2112">
        <v>8</v>
      </c>
      <c r="J2112">
        <v>1</v>
      </c>
      <c r="K2112">
        <v>25</v>
      </c>
      <c r="L2112">
        <v>3</v>
      </c>
      <c r="M2112">
        <v>8</v>
      </c>
      <c r="N2112">
        <v>0</v>
      </c>
      <c r="O2112">
        <v>7</v>
      </c>
      <c r="P2112" t="s">
        <v>24</v>
      </c>
      <c r="Q2112" t="s">
        <v>33</v>
      </c>
      <c r="R2112" t="s">
        <v>26</v>
      </c>
      <c r="S2112" t="s">
        <v>29</v>
      </c>
      <c r="T2112" t="s">
        <v>43</v>
      </c>
      <c r="U2112" t="s">
        <v>37</v>
      </c>
      <c r="V2112" t="s">
        <v>23</v>
      </c>
      <c r="W2112" t="s">
        <v>30</v>
      </c>
    </row>
    <row r="2113" spans="1:23" x14ac:dyDescent="0.3">
      <c r="A2113">
        <v>49</v>
      </c>
      <c r="B2113">
        <v>14</v>
      </c>
      <c r="C2113">
        <v>4</v>
      </c>
      <c r="D2113">
        <v>1</v>
      </c>
      <c r="E2113">
        <v>2112</v>
      </c>
      <c r="F2113">
        <v>2</v>
      </c>
      <c r="G2113">
        <v>62300</v>
      </c>
      <c r="H2113">
        <v>14</v>
      </c>
      <c r="I2113">
        <v>8</v>
      </c>
      <c r="J2113">
        <v>0</v>
      </c>
      <c r="K2113">
        <v>23</v>
      </c>
      <c r="L2113">
        <v>2</v>
      </c>
      <c r="M2113">
        <v>1</v>
      </c>
      <c r="N2113">
        <v>0</v>
      </c>
      <c r="O2113">
        <v>0</v>
      </c>
      <c r="P2113" t="s">
        <v>24</v>
      </c>
      <c r="Q2113" t="s">
        <v>25</v>
      </c>
      <c r="R2113" t="s">
        <v>26</v>
      </c>
      <c r="S2113" t="s">
        <v>29</v>
      </c>
      <c r="T2113" t="s">
        <v>34</v>
      </c>
      <c r="U2113" t="s">
        <v>37</v>
      </c>
      <c r="V2113" t="s">
        <v>23</v>
      </c>
      <c r="W2113" t="s">
        <v>30</v>
      </c>
    </row>
    <row r="2114" spans="1:23" x14ac:dyDescent="0.3">
      <c r="A2114">
        <v>36</v>
      </c>
      <c r="B2114">
        <v>5</v>
      </c>
      <c r="C2114">
        <v>2</v>
      </c>
      <c r="D2114">
        <v>1</v>
      </c>
      <c r="E2114">
        <v>2113</v>
      </c>
      <c r="F2114">
        <v>1</v>
      </c>
      <c r="G2114">
        <v>47170</v>
      </c>
      <c r="H2114">
        <v>19</v>
      </c>
      <c r="I2114">
        <v>8</v>
      </c>
      <c r="J2114">
        <v>1</v>
      </c>
      <c r="K2114">
        <v>12</v>
      </c>
      <c r="L2114">
        <v>3</v>
      </c>
      <c r="M2114">
        <v>11</v>
      </c>
      <c r="N2114">
        <v>0</v>
      </c>
      <c r="O2114">
        <v>7</v>
      </c>
      <c r="P2114" t="s">
        <v>32</v>
      </c>
      <c r="Q2114" t="s">
        <v>25</v>
      </c>
      <c r="R2114" t="s">
        <v>48</v>
      </c>
      <c r="S2114" t="s">
        <v>29</v>
      </c>
      <c r="T2114" t="s">
        <v>43</v>
      </c>
      <c r="U2114" t="s">
        <v>27</v>
      </c>
      <c r="V2114" t="s">
        <v>23</v>
      </c>
      <c r="W2114" t="s">
        <v>30</v>
      </c>
    </row>
    <row r="2115" spans="1:23" x14ac:dyDescent="0.3">
      <c r="A2115">
        <v>48</v>
      </c>
      <c r="B2115">
        <v>1</v>
      </c>
      <c r="C2115">
        <v>4</v>
      </c>
      <c r="D2115">
        <v>1</v>
      </c>
      <c r="E2115">
        <v>2114</v>
      </c>
      <c r="F2115">
        <v>2</v>
      </c>
      <c r="G2115">
        <v>132370</v>
      </c>
      <c r="H2115">
        <v>13</v>
      </c>
      <c r="I2115">
        <v>8</v>
      </c>
      <c r="J2115">
        <v>1</v>
      </c>
      <c r="K2115">
        <v>7</v>
      </c>
      <c r="L2115">
        <v>2</v>
      </c>
      <c r="M2115">
        <v>1</v>
      </c>
      <c r="N2115">
        <v>0</v>
      </c>
      <c r="O2115">
        <v>0</v>
      </c>
      <c r="P2115" t="s">
        <v>24</v>
      </c>
      <c r="Q2115" t="s">
        <v>33</v>
      </c>
      <c r="R2115" t="s">
        <v>26</v>
      </c>
      <c r="S2115" t="s">
        <v>35</v>
      </c>
      <c r="T2115" t="s">
        <v>43</v>
      </c>
      <c r="U2115" t="s">
        <v>27</v>
      </c>
      <c r="V2115" t="s">
        <v>23</v>
      </c>
      <c r="W2115" t="s">
        <v>30</v>
      </c>
    </row>
    <row r="2116" spans="1:23" x14ac:dyDescent="0.3">
      <c r="A2116">
        <v>27</v>
      </c>
      <c r="B2116">
        <v>6</v>
      </c>
      <c r="C2116">
        <v>4</v>
      </c>
      <c r="D2116">
        <v>1</v>
      </c>
      <c r="E2116">
        <v>2115</v>
      </c>
      <c r="F2116">
        <v>2</v>
      </c>
      <c r="G2116">
        <v>37550</v>
      </c>
      <c r="H2116">
        <v>19</v>
      </c>
      <c r="I2116">
        <v>8</v>
      </c>
      <c r="J2116">
        <v>0</v>
      </c>
      <c r="K2116">
        <v>5</v>
      </c>
      <c r="L2116">
        <v>2</v>
      </c>
      <c r="M2116">
        <v>5</v>
      </c>
      <c r="N2116">
        <v>0</v>
      </c>
      <c r="O2116">
        <v>3</v>
      </c>
      <c r="P2116" t="s">
        <v>24</v>
      </c>
      <c r="Q2116" t="s">
        <v>33</v>
      </c>
      <c r="R2116" t="s">
        <v>26</v>
      </c>
      <c r="S2116" t="s">
        <v>44</v>
      </c>
      <c r="T2116" t="s">
        <v>43</v>
      </c>
      <c r="U2116" t="s">
        <v>37</v>
      </c>
      <c r="V2116" t="s">
        <v>23</v>
      </c>
      <c r="W2116" t="s">
        <v>30</v>
      </c>
    </row>
    <row r="2117" spans="1:23" x14ac:dyDescent="0.3">
      <c r="A2117">
        <v>29</v>
      </c>
      <c r="B2117">
        <v>17</v>
      </c>
      <c r="C2117">
        <v>4</v>
      </c>
      <c r="D2117">
        <v>1</v>
      </c>
      <c r="E2117">
        <v>2116</v>
      </c>
      <c r="F2117">
        <v>1</v>
      </c>
      <c r="G2117">
        <v>65820</v>
      </c>
      <c r="H2117">
        <v>19</v>
      </c>
      <c r="I2117">
        <v>8</v>
      </c>
      <c r="J2117">
        <v>1</v>
      </c>
      <c r="K2117">
        <v>6</v>
      </c>
      <c r="L2117">
        <v>3</v>
      </c>
      <c r="M2117">
        <v>6</v>
      </c>
      <c r="N2117">
        <v>1</v>
      </c>
      <c r="O2117">
        <v>0</v>
      </c>
      <c r="P2117" t="s">
        <v>24</v>
      </c>
      <c r="Q2117" t="s">
        <v>25</v>
      </c>
      <c r="R2117" t="s">
        <v>41</v>
      </c>
      <c r="S2117" t="s">
        <v>44</v>
      </c>
      <c r="T2117" t="s">
        <v>43</v>
      </c>
      <c r="U2117" t="s">
        <v>37</v>
      </c>
      <c r="V2117" t="s">
        <v>23</v>
      </c>
      <c r="W2117" t="s">
        <v>30</v>
      </c>
    </row>
    <row r="2118" spans="1:23" x14ac:dyDescent="0.3">
      <c r="A2118">
        <v>48</v>
      </c>
      <c r="B2118">
        <v>1</v>
      </c>
      <c r="C2118">
        <v>1</v>
      </c>
      <c r="D2118">
        <v>1</v>
      </c>
      <c r="E2118">
        <v>2117</v>
      </c>
      <c r="F2118">
        <v>2</v>
      </c>
      <c r="G2118">
        <v>74060</v>
      </c>
      <c r="H2118">
        <v>14</v>
      </c>
      <c r="I2118">
        <v>8</v>
      </c>
      <c r="J2118">
        <v>2</v>
      </c>
      <c r="K2118">
        <v>25</v>
      </c>
      <c r="L2118">
        <v>2</v>
      </c>
      <c r="M2118">
        <v>1</v>
      </c>
      <c r="N2118">
        <v>0</v>
      </c>
      <c r="O2118">
        <v>0</v>
      </c>
      <c r="P2118" t="s">
        <v>24</v>
      </c>
      <c r="Q2118" t="s">
        <v>25</v>
      </c>
      <c r="R2118" t="s">
        <v>48</v>
      </c>
      <c r="S2118" t="s">
        <v>35</v>
      </c>
      <c r="T2118" t="s">
        <v>45</v>
      </c>
      <c r="U2118" t="s">
        <v>37</v>
      </c>
      <c r="V2118" t="s">
        <v>23</v>
      </c>
      <c r="W2118" t="s">
        <v>30</v>
      </c>
    </row>
    <row r="2119" spans="1:23" x14ac:dyDescent="0.3">
      <c r="A2119">
        <v>29</v>
      </c>
      <c r="B2119">
        <v>3</v>
      </c>
      <c r="C2119">
        <v>3</v>
      </c>
      <c r="D2119">
        <v>1</v>
      </c>
      <c r="E2119">
        <v>2118</v>
      </c>
      <c r="F2119">
        <v>2</v>
      </c>
      <c r="G2119">
        <v>48050</v>
      </c>
      <c r="H2119">
        <v>16</v>
      </c>
      <c r="I2119">
        <v>8</v>
      </c>
      <c r="J2119">
        <v>1</v>
      </c>
      <c r="K2119">
        <v>9</v>
      </c>
      <c r="L2119">
        <v>2</v>
      </c>
      <c r="M2119">
        <v>7</v>
      </c>
      <c r="N2119">
        <v>1</v>
      </c>
      <c r="O2119">
        <v>7</v>
      </c>
      <c r="P2119" t="s">
        <v>24</v>
      </c>
      <c r="Q2119" t="s">
        <v>33</v>
      </c>
      <c r="R2119" t="s">
        <v>49</v>
      </c>
      <c r="S2119" t="s">
        <v>44</v>
      </c>
      <c r="T2119" t="s">
        <v>28</v>
      </c>
      <c r="U2119" t="s">
        <v>27</v>
      </c>
      <c r="V2119" t="s">
        <v>23</v>
      </c>
      <c r="W2119" t="s">
        <v>30</v>
      </c>
    </row>
    <row r="2120" spans="1:23" x14ac:dyDescent="0.3">
      <c r="A2120">
        <v>34</v>
      </c>
      <c r="B2120">
        <v>9</v>
      </c>
      <c r="C2120">
        <v>4</v>
      </c>
      <c r="D2120">
        <v>1</v>
      </c>
      <c r="E2120">
        <v>2119</v>
      </c>
      <c r="F2120">
        <v>2</v>
      </c>
      <c r="G2120">
        <v>27410</v>
      </c>
      <c r="H2120">
        <v>15</v>
      </c>
      <c r="I2120">
        <v>8</v>
      </c>
      <c r="J2120">
        <v>1</v>
      </c>
      <c r="K2120">
        <v>2</v>
      </c>
      <c r="L2120">
        <v>3</v>
      </c>
      <c r="M2120">
        <v>1</v>
      </c>
      <c r="N2120">
        <v>0</v>
      </c>
      <c r="O2120">
        <v>0</v>
      </c>
      <c r="P2120" t="s">
        <v>24</v>
      </c>
      <c r="Q2120" t="s">
        <v>25</v>
      </c>
      <c r="R2120" t="s">
        <v>41</v>
      </c>
      <c r="S2120" t="s">
        <v>29</v>
      </c>
      <c r="T2120" t="s">
        <v>43</v>
      </c>
      <c r="U2120" t="s">
        <v>27</v>
      </c>
      <c r="V2120" t="s">
        <v>23</v>
      </c>
      <c r="W2120" t="s">
        <v>30</v>
      </c>
    </row>
    <row r="2121" spans="1:23" x14ac:dyDescent="0.3">
      <c r="A2121">
        <v>44</v>
      </c>
      <c r="B2121">
        <v>4</v>
      </c>
      <c r="C2121">
        <v>3</v>
      </c>
      <c r="D2121">
        <v>1</v>
      </c>
      <c r="E2121">
        <v>2120</v>
      </c>
      <c r="F2121">
        <v>1</v>
      </c>
      <c r="G2121">
        <v>42620</v>
      </c>
      <c r="H2121">
        <v>18</v>
      </c>
      <c r="I2121">
        <v>8</v>
      </c>
      <c r="J2121">
        <v>0</v>
      </c>
      <c r="K2121">
        <v>26</v>
      </c>
      <c r="L2121">
        <v>2</v>
      </c>
      <c r="M2121">
        <v>22</v>
      </c>
      <c r="N2121">
        <v>3</v>
      </c>
      <c r="O2121">
        <v>10</v>
      </c>
      <c r="P2121" t="s">
        <v>24</v>
      </c>
      <c r="Q2121" t="s">
        <v>33</v>
      </c>
      <c r="R2121" t="s">
        <v>26</v>
      </c>
      <c r="S2121" t="s">
        <v>29</v>
      </c>
      <c r="T2121" t="s">
        <v>43</v>
      </c>
      <c r="U2121" t="s">
        <v>27</v>
      </c>
      <c r="V2121" t="s">
        <v>23</v>
      </c>
      <c r="W2121" t="s">
        <v>30</v>
      </c>
    </row>
    <row r="2122" spans="1:23" x14ac:dyDescent="0.3">
      <c r="A2122">
        <v>33</v>
      </c>
      <c r="B2122">
        <v>8</v>
      </c>
      <c r="C2122">
        <v>2</v>
      </c>
      <c r="D2122">
        <v>1</v>
      </c>
      <c r="E2122">
        <v>2121</v>
      </c>
      <c r="F2122">
        <v>2</v>
      </c>
      <c r="G2122">
        <v>161840</v>
      </c>
      <c r="H2122">
        <v>13</v>
      </c>
      <c r="I2122">
        <v>8</v>
      </c>
      <c r="J2122">
        <v>1</v>
      </c>
      <c r="K2122">
        <v>10</v>
      </c>
      <c r="L2122">
        <v>2</v>
      </c>
      <c r="M2122">
        <v>9</v>
      </c>
      <c r="N2122">
        <v>0</v>
      </c>
      <c r="O2122">
        <v>8</v>
      </c>
      <c r="P2122" t="s">
        <v>24</v>
      </c>
      <c r="Q2122" t="s">
        <v>33</v>
      </c>
      <c r="R2122" t="s">
        <v>26</v>
      </c>
      <c r="S2122" t="s">
        <v>44</v>
      </c>
      <c r="T2122" t="s">
        <v>34</v>
      </c>
      <c r="U2122" t="s">
        <v>27</v>
      </c>
      <c r="V2122" t="s">
        <v>23</v>
      </c>
      <c r="W2122" t="s">
        <v>30</v>
      </c>
    </row>
    <row r="2123" spans="1:23" x14ac:dyDescent="0.3">
      <c r="A2123">
        <v>19</v>
      </c>
      <c r="B2123">
        <v>2</v>
      </c>
      <c r="C2123">
        <v>4</v>
      </c>
      <c r="D2123">
        <v>1</v>
      </c>
      <c r="E2123">
        <v>2122</v>
      </c>
      <c r="F2123">
        <v>3</v>
      </c>
      <c r="G2123">
        <v>115570</v>
      </c>
      <c r="H2123">
        <v>22</v>
      </c>
      <c r="I2123">
        <v>8</v>
      </c>
      <c r="J2123">
        <v>0</v>
      </c>
      <c r="K2123">
        <v>1</v>
      </c>
      <c r="L2123">
        <v>0</v>
      </c>
      <c r="M2123">
        <v>1</v>
      </c>
      <c r="N2123">
        <v>0</v>
      </c>
      <c r="O2123">
        <v>1</v>
      </c>
      <c r="P2123" t="s">
        <v>24</v>
      </c>
      <c r="Q2123" t="s">
        <v>25</v>
      </c>
      <c r="R2123" t="s">
        <v>48</v>
      </c>
      <c r="S2123" t="s">
        <v>35</v>
      </c>
      <c r="T2123" t="s">
        <v>43</v>
      </c>
      <c r="U2123" t="s">
        <v>37</v>
      </c>
      <c r="V2123" t="s">
        <v>23</v>
      </c>
      <c r="W2123" t="s">
        <v>30</v>
      </c>
    </row>
    <row r="2124" spans="1:23" x14ac:dyDescent="0.3">
      <c r="A2124">
        <v>23</v>
      </c>
      <c r="B2124">
        <v>2</v>
      </c>
      <c r="C2124">
        <v>3</v>
      </c>
      <c r="D2124">
        <v>1</v>
      </c>
      <c r="E2124">
        <v>2123</v>
      </c>
      <c r="F2124">
        <v>3</v>
      </c>
      <c r="G2124">
        <v>18780</v>
      </c>
      <c r="H2124">
        <v>13</v>
      </c>
      <c r="I2124">
        <v>8</v>
      </c>
      <c r="J2124">
        <v>1</v>
      </c>
      <c r="K2124">
        <v>1</v>
      </c>
      <c r="L2124">
        <v>2</v>
      </c>
      <c r="M2124">
        <v>1</v>
      </c>
      <c r="N2124">
        <v>0</v>
      </c>
      <c r="O2124">
        <v>1</v>
      </c>
      <c r="P2124" t="s">
        <v>24</v>
      </c>
      <c r="Q2124" t="s">
        <v>25</v>
      </c>
      <c r="R2124" t="s">
        <v>41</v>
      </c>
      <c r="S2124" t="s">
        <v>29</v>
      </c>
      <c r="T2124" t="s">
        <v>43</v>
      </c>
      <c r="U2124" t="s">
        <v>37</v>
      </c>
      <c r="V2124" t="s">
        <v>23</v>
      </c>
      <c r="W2124" t="s">
        <v>30</v>
      </c>
    </row>
    <row r="2125" spans="1:23" x14ac:dyDescent="0.3">
      <c r="A2125">
        <v>25</v>
      </c>
      <c r="B2125">
        <v>1</v>
      </c>
      <c r="C2125">
        <v>1</v>
      </c>
      <c r="D2125">
        <v>1</v>
      </c>
      <c r="E2125">
        <v>2124</v>
      </c>
      <c r="F2125">
        <v>1</v>
      </c>
      <c r="G2125">
        <v>109320</v>
      </c>
      <c r="H2125">
        <v>11</v>
      </c>
      <c r="I2125">
        <v>8</v>
      </c>
      <c r="J2125">
        <v>1</v>
      </c>
      <c r="K2125">
        <v>1</v>
      </c>
      <c r="L2125">
        <v>3</v>
      </c>
      <c r="M2125">
        <v>1</v>
      </c>
      <c r="N2125">
        <v>1</v>
      </c>
      <c r="O2125">
        <v>0</v>
      </c>
      <c r="P2125" t="s">
        <v>32</v>
      </c>
      <c r="Q2125" t="s">
        <v>33</v>
      </c>
      <c r="R2125" t="s">
        <v>26</v>
      </c>
      <c r="S2125" t="s">
        <v>35</v>
      </c>
      <c r="T2125" t="s">
        <v>45</v>
      </c>
      <c r="U2125" t="s">
        <v>37</v>
      </c>
      <c r="V2125" t="s">
        <v>31</v>
      </c>
      <c r="W2125" t="s">
        <v>30</v>
      </c>
    </row>
    <row r="2126" spans="1:23" x14ac:dyDescent="0.3">
      <c r="A2126">
        <v>26</v>
      </c>
      <c r="B2126">
        <v>9</v>
      </c>
      <c r="C2126">
        <v>3</v>
      </c>
      <c r="D2126">
        <v>1</v>
      </c>
      <c r="E2126">
        <v>2125</v>
      </c>
      <c r="F2126">
        <v>2</v>
      </c>
      <c r="G2126">
        <v>68110</v>
      </c>
      <c r="H2126">
        <v>11</v>
      </c>
      <c r="I2126">
        <v>8</v>
      </c>
      <c r="J2126">
        <v>1</v>
      </c>
      <c r="K2126">
        <v>8</v>
      </c>
      <c r="L2126">
        <v>4</v>
      </c>
      <c r="M2126">
        <v>8</v>
      </c>
      <c r="N2126">
        <v>2</v>
      </c>
      <c r="O2126">
        <v>2</v>
      </c>
      <c r="P2126" t="s">
        <v>24</v>
      </c>
      <c r="Q2126" t="s">
        <v>40</v>
      </c>
      <c r="R2126" t="s">
        <v>26</v>
      </c>
      <c r="S2126" t="s">
        <v>35</v>
      </c>
      <c r="T2126" t="s">
        <v>34</v>
      </c>
      <c r="U2126" t="s">
        <v>37</v>
      </c>
      <c r="V2126" t="s">
        <v>23</v>
      </c>
      <c r="W2126" t="s">
        <v>30</v>
      </c>
    </row>
    <row r="2127" spans="1:23" x14ac:dyDescent="0.3">
      <c r="A2127">
        <v>45</v>
      </c>
      <c r="B2127">
        <v>12</v>
      </c>
      <c r="C2127">
        <v>3</v>
      </c>
      <c r="D2127">
        <v>1</v>
      </c>
      <c r="E2127">
        <v>2126</v>
      </c>
      <c r="F2127">
        <v>2</v>
      </c>
      <c r="G2127">
        <v>43060</v>
      </c>
      <c r="H2127">
        <v>11</v>
      </c>
      <c r="I2127">
        <v>8</v>
      </c>
      <c r="J2127">
        <v>2</v>
      </c>
      <c r="K2127">
        <v>26</v>
      </c>
      <c r="L2127">
        <v>3</v>
      </c>
      <c r="M2127">
        <v>24</v>
      </c>
      <c r="N2127">
        <v>1</v>
      </c>
      <c r="O2127">
        <v>11</v>
      </c>
      <c r="P2127" t="s">
        <v>24</v>
      </c>
      <c r="Q2127" t="s">
        <v>40</v>
      </c>
      <c r="R2127" t="s">
        <v>40</v>
      </c>
      <c r="S2127" t="s">
        <v>35</v>
      </c>
      <c r="T2127" t="s">
        <v>43</v>
      </c>
      <c r="U2127" t="s">
        <v>37</v>
      </c>
      <c r="V2127" t="s">
        <v>31</v>
      </c>
      <c r="W2127" t="s">
        <v>30</v>
      </c>
    </row>
    <row r="2128" spans="1:23" x14ac:dyDescent="0.3">
      <c r="A2128">
        <v>55</v>
      </c>
      <c r="B2128">
        <v>27</v>
      </c>
      <c r="C2128">
        <v>3</v>
      </c>
      <c r="D2128">
        <v>1</v>
      </c>
      <c r="E2128">
        <v>2127</v>
      </c>
      <c r="F2128">
        <v>2</v>
      </c>
      <c r="G2128">
        <v>48590</v>
      </c>
      <c r="H2128">
        <v>24</v>
      </c>
      <c r="I2128">
        <v>8</v>
      </c>
      <c r="J2128">
        <v>1</v>
      </c>
      <c r="K2128">
        <v>34</v>
      </c>
      <c r="L2128">
        <v>3</v>
      </c>
      <c r="M2128">
        <v>33</v>
      </c>
      <c r="N2128">
        <v>15</v>
      </c>
      <c r="O2128">
        <v>0</v>
      </c>
      <c r="P2128" t="s">
        <v>39</v>
      </c>
      <c r="Q2128" t="s">
        <v>33</v>
      </c>
      <c r="R2128" t="s">
        <v>26</v>
      </c>
      <c r="S2128" t="s">
        <v>44</v>
      </c>
      <c r="T2128" t="s">
        <v>47</v>
      </c>
      <c r="U2128" t="s">
        <v>27</v>
      </c>
      <c r="V2128" t="s">
        <v>23</v>
      </c>
      <c r="W2128" t="s">
        <v>30</v>
      </c>
    </row>
    <row r="2129" spans="1:23" x14ac:dyDescent="0.3">
      <c r="A2129">
        <v>21</v>
      </c>
      <c r="B2129">
        <v>20</v>
      </c>
      <c r="C2129">
        <v>2</v>
      </c>
      <c r="D2129">
        <v>1</v>
      </c>
      <c r="E2129">
        <v>2128</v>
      </c>
      <c r="F2129">
        <v>4</v>
      </c>
      <c r="G2129">
        <v>53370</v>
      </c>
      <c r="H2129">
        <v>14</v>
      </c>
      <c r="I2129">
        <v>8</v>
      </c>
      <c r="J2129">
        <v>1</v>
      </c>
      <c r="K2129">
        <v>2</v>
      </c>
      <c r="L2129">
        <v>2</v>
      </c>
      <c r="M2129">
        <v>2</v>
      </c>
      <c r="N2129">
        <v>2</v>
      </c>
      <c r="O2129">
        <v>2</v>
      </c>
      <c r="P2129" t="s">
        <v>32</v>
      </c>
      <c r="Q2129" t="s">
        <v>33</v>
      </c>
      <c r="R2129" t="s">
        <v>41</v>
      </c>
      <c r="S2129" t="s">
        <v>35</v>
      </c>
      <c r="T2129" t="s">
        <v>34</v>
      </c>
      <c r="U2129" t="s">
        <v>27</v>
      </c>
      <c r="V2129" t="s">
        <v>31</v>
      </c>
      <c r="W2129" t="s">
        <v>30</v>
      </c>
    </row>
    <row r="2130" spans="1:23" x14ac:dyDescent="0.3">
      <c r="A2130">
        <v>46</v>
      </c>
      <c r="B2130">
        <v>1</v>
      </c>
      <c r="C2130">
        <v>4</v>
      </c>
      <c r="D2130">
        <v>1</v>
      </c>
      <c r="E2130">
        <v>2129</v>
      </c>
      <c r="F2130">
        <v>1</v>
      </c>
      <c r="G2130">
        <v>23400</v>
      </c>
      <c r="H2130">
        <v>13</v>
      </c>
      <c r="I2130">
        <v>8</v>
      </c>
      <c r="J2130">
        <v>1</v>
      </c>
      <c r="K2130">
        <v>26</v>
      </c>
      <c r="L2130">
        <v>2</v>
      </c>
      <c r="M2130">
        <v>11</v>
      </c>
      <c r="N2130">
        <v>0</v>
      </c>
      <c r="O2130">
        <v>8</v>
      </c>
      <c r="P2130" t="s">
        <v>24</v>
      </c>
      <c r="Q2130" t="s">
        <v>33</v>
      </c>
      <c r="R2130" t="s">
        <v>26</v>
      </c>
      <c r="S2130" t="s">
        <v>29</v>
      </c>
      <c r="T2130" t="s">
        <v>45</v>
      </c>
      <c r="U2130" t="s">
        <v>37</v>
      </c>
      <c r="V2130" t="s">
        <v>23</v>
      </c>
      <c r="W2130" t="s">
        <v>30</v>
      </c>
    </row>
    <row r="2131" spans="1:23" x14ac:dyDescent="0.3">
      <c r="A2131">
        <v>34</v>
      </c>
      <c r="B2131">
        <v>13</v>
      </c>
      <c r="C2131">
        <v>4</v>
      </c>
      <c r="D2131">
        <v>1</v>
      </c>
      <c r="E2131">
        <v>2130</v>
      </c>
      <c r="F2131">
        <v>3</v>
      </c>
      <c r="G2131">
        <v>74910</v>
      </c>
      <c r="H2131">
        <v>14</v>
      </c>
      <c r="I2131">
        <v>8</v>
      </c>
      <c r="J2131">
        <v>1</v>
      </c>
      <c r="K2131">
        <v>4</v>
      </c>
      <c r="L2131">
        <v>3</v>
      </c>
      <c r="M2131">
        <v>3</v>
      </c>
      <c r="N2131">
        <v>0</v>
      </c>
      <c r="O2131">
        <v>2</v>
      </c>
      <c r="P2131" t="s">
        <v>24</v>
      </c>
      <c r="Q2131" t="s">
        <v>25</v>
      </c>
      <c r="R2131" t="s">
        <v>41</v>
      </c>
      <c r="S2131" t="s">
        <v>35</v>
      </c>
      <c r="T2131" t="s">
        <v>46</v>
      </c>
      <c r="U2131" t="s">
        <v>37</v>
      </c>
      <c r="V2131" t="s">
        <v>23</v>
      </c>
      <c r="W2131" t="s">
        <v>30</v>
      </c>
    </row>
    <row r="2132" spans="1:23" x14ac:dyDescent="0.3">
      <c r="A2132">
        <v>51</v>
      </c>
      <c r="B2132">
        <v>14</v>
      </c>
      <c r="C2132">
        <v>3</v>
      </c>
      <c r="D2132">
        <v>1</v>
      </c>
      <c r="E2132">
        <v>2131</v>
      </c>
      <c r="F2132">
        <v>2</v>
      </c>
      <c r="G2132">
        <v>105270</v>
      </c>
      <c r="H2132">
        <v>14</v>
      </c>
      <c r="I2132">
        <v>8</v>
      </c>
      <c r="J2132">
        <v>0</v>
      </c>
      <c r="K2132">
        <v>31</v>
      </c>
      <c r="L2132">
        <v>3</v>
      </c>
      <c r="M2132">
        <v>29</v>
      </c>
      <c r="N2132">
        <v>11</v>
      </c>
      <c r="O2132">
        <v>10</v>
      </c>
      <c r="P2132" t="s">
        <v>32</v>
      </c>
      <c r="Q2132" t="s">
        <v>33</v>
      </c>
      <c r="R2132" t="s">
        <v>26</v>
      </c>
      <c r="S2132" t="s">
        <v>44</v>
      </c>
      <c r="T2132" t="s">
        <v>42</v>
      </c>
      <c r="U2132" t="s">
        <v>37</v>
      </c>
      <c r="V2132" t="s">
        <v>23</v>
      </c>
      <c r="W2132" t="s">
        <v>30</v>
      </c>
    </row>
    <row r="2133" spans="1:23" x14ac:dyDescent="0.3">
      <c r="A2133">
        <v>59</v>
      </c>
      <c r="B2133">
        <v>4</v>
      </c>
      <c r="C2133">
        <v>2</v>
      </c>
      <c r="D2133">
        <v>1</v>
      </c>
      <c r="E2133">
        <v>2132</v>
      </c>
      <c r="F2133">
        <v>2</v>
      </c>
      <c r="G2133">
        <v>165950</v>
      </c>
      <c r="H2133">
        <v>21</v>
      </c>
      <c r="I2133">
        <v>8</v>
      </c>
      <c r="J2133">
        <v>1</v>
      </c>
      <c r="K2133">
        <v>25</v>
      </c>
      <c r="L2133">
        <v>2</v>
      </c>
      <c r="M2133">
        <v>9</v>
      </c>
      <c r="N2133">
        <v>5</v>
      </c>
      <c r="O2133">
        <v>4</v>
      </c>
      <c r="P2133" t="s">
        <v>24</v>
      </c>
      <c r="Q2133" t="s">
        <v>33</v>
      </c>
      <c r="R2133" t="s">
        <v>26</v>
      </c>
      <c r="S2133" t="s">
        <v>35</v>
      </c>
      <c r="T2133" t="s">
        <v>34</v>
      </c>
      <c r="U2133" t="s">
        <v>37</v>
      </c>
      <c r="V2133" t="s">
        <v>23</v>
      </c>
      <c r="W2133" t="s">
        <v>30</v>
      </c>
    </row>
    <row r="2134" spans="1:23" x14ac:dyDescent="0.3">
      <c r="A2134">
        <v>34</v>
      </c>
      <c r="B2134">
        <v>14</v>
      </c>
      <c r="C2134">
        <v>4</v>
      </c>
      <c r="D2134">
        <v>1</v>
      </c>
      <c r="E2134">
        <v>2133</v>
      </c>
      <c r="F2134">
        <v>3</v>
      </c>
      <c r="G2134">
        <v>88340</v>
      </c>
      <c r="H2134">
        <v>13</v>
      </c>
      <c r="I2134">
        <v>8</v>
      </c>
      <c r="J2134">
        <v>1</v>
      </c>
      <c r="K2134">
        <v>15</v>
      </c>
      <c r="L2134">
        <v>1</v>
      </c>
      <c r="M2134">
        <v>11</v>
      </c>
      <c r="N2134">
        <v>5</v>
      </c>
      <c r="O2134">
        <v>10</v>
      </c>
      <c r="P2134" t="s">
        <v>32</v>
      </c>
      <c r="Q2134" t="s">
        <v>25</v>
      </c>
      <c r="R2134" t="s">
        <v>41</v>
      </c>
      <c r="S2134" t="s">
        <v>44</v>
      </c>
      <c r="T2134" t="s">
        <v>34</v>
      </c>
      <c r="U2134" t="s">
        <v>27</v>
      </c>
      <c r="V2134" t="s">
        <v>23</v>
      </c>
      <c r="W2134" t="s">
        <v>30</v>
      </c>
    </row>
    <row r="2135" spans="1:23" x14ac:dyDescent="0.3">
      <c r="A2135">
        <v>28</v>
      </c>
      <c r="B2135">
        <v>2</v>
      </c>
      <c r="C2135">
        <v>3</v>
      </c>
      <c r="D2135">
        <v>1</v>
      </c>
      <c r="E2135">
        <v>2134</v>
      </c>
      <c r="F2135">
        <v>1</v>
      </c>
      <c r="G2135">
        <v>55770</v>
      </c>
      <c r="H2135">
        <v>19</v>
      </c>
      <c r="I2135">
        <v>8</v>
      </c>
      <c r="J2135">
        <v>0</v>
      </c>
      <c r="K2135">
        <v>5</v>
      </c>
      <c r="L2135">
        <v>3</v>
      </c>
      <c r="M2135">
        <v>4</v>
      </c>
      <c r="N2135">
        <v>0</v>
      </c>
      <c r="O2135">
        <v>2</v>
      </c>
      <c r="P2135" t="s">
        <v>32</v>
      </c>
      <c r="Q2135" t="s">
        <v>33</v>
      </c>
      <c r="R2135" t="s">
        <v>36</v>
      </c>
      <c r="S2135" t="s">
        <v>35</v>
      </c>
      <c r="T2135" t="s">
        <v>47</v>
      </c>
      <c r="U2135" t="s">
        <v>27</v>
      </c>
      <c r="V2135" t="s">
        <v>23</v>
      </c>
      <c r="W2135" t="s">
        <v>30</v>
      </c>
    </row>
    <row r="2136" spans="1:23" x14ac:dyDescent="0.3">
      <c r="A2136">
        <v>44</v>
      </c>
      <c r="B2136">
        <v>3</v>
      </c>
      <c r="C2136">
        <v>4</v>
      </c>
      <c r="D2136">
        <v>1</v>
      </c>
      <c r="E2136">
        <v>2135</v>
      </c>
      <c r="F2136">
        <v>2</v>
      </c>
      <c r="G2136">
        <v>47070</v>
      </c>
      <c r="H2136">
        <v>17</v>
      </c>
      <c r="I2136">
        <v>8</v>
      </c>
      <c r="J2136">
        <v>0</v>
      </c>
      <c r="K2136">
        <v>26</v>
      </c>
      <c r="L2136">
        <v>4</v>
      </c>
      <c r="M2136">
        <v>25</v>
      </c>
      <c r="N2136">
        <v>14</v>
      </c>
      <c r="O2136">
        <v>13</v>
      </c>
      <c r="P2136" t="s">
        <v>24</v>
      </c>
      <c r="Q2136" t="s">
        <v>33</v>
      </c>
      <c r="R2136" t="s">
        <v>26</v>
      </c>
      <c r="S2136" t="s">
        <v>44</v>
      </c>
      <c r="T2136" t="s">
        <v>34</v>
      </c>
      <c r="U2136" t="s">
        <v>37</v>
      </c>
      <c r="V2136" t="s">
        <v>23</v>
      </c>
      <c r="W2136" t="s">
        <v>30</v>
      </c>
    </row>
    <row r="2137" spans="1:23" x14ac:dyDescent="0.3">
      <c r="A2137">
        <v>34</v>
      </c>
      <c r="B2137">
        <v>1</v>
      </c>
      <c r="C2137">
        <v>3</v>
      </c>
      <c r="D2137">
        <v>1</v>
      </c>
      <c r="E2137">
        <v>2136</v>
      </c>
      <c r="F2137">
        <v>2</v>
      </c>
      <c r="G2137">
        <v>24000</v>
      </c>
      <c r="H2137">
        <v>18</v>
      </c>
      <c r="I2137">
        <v>8</v>
      </c>
      <c r="J2137">
        <v>1</v>
      </c>
      <c r="K2137">
        <v>14</v>
      </c>
      <c r="L2137">
        <v>3</v>
      </c>
      <c r="M2137">
        <v>10</v>
      </c>
      <c r="N2137">
        <v>1</v>
      </c>
      <c r="O2137">
        <v>8</v>
      </c>
      <c r="P2137" t="s">
        <v>32</v>
      </c>
      <c r="Q2137" t="s">
        <v>25</v>
      </c>
      <c r="R2137" t="s">
        <v>26</v>
      </c>
      <c r="S2137" t="s">
        <v>29</v>
      </c>
      <c r="T2137" t="s">
        <v>38</v>
      </c>
      <c r="U2137" t="s">
        <v>37</v>
      </c>
      <c r="V2137" t="s">
        <v>23</v>
      </c>
      <c r="W2137" t="s">
        <v>30</v>
      </c>
    </row>
    <row r="2138" spans="1:23" x14ac:dyDescent="0.3">
      <c r="A2138">
        <v>35</v>
      </c>
      <c r="B2138">
        <v>9</v>
      </c>
      <c r="C2138">
        <v>3</v>
      </c>
      <c r="D2138">
        <v>1</v>
      </c>
      <c r="E2138">
        <v>2137</v>
      </c>
      <c r="F2138">
        <v>4</v>
      </c>
      <c r="G2138">
        <v>98240</v>
      </c>
      <c r="H2138">
        <v>19</v>
      </c>
      <c r="I2138">
        <v>8</v>
      </c>
      <c r="J2138">
        <v>0</v>
      </c>
      <c r="K2138">
        <v>4</v>
      </c>
      <c r="L2138">
        <v>2</v>
      </c>
      <c r="M2138">
        <v>3</v>
      </c>
      <c r="N2138">
        <v>2</v>
      </c>
      <c r="O2138">
        <v>2</v>
      </c>
      <c r="P2138" t="s">
        <v>24</v>
      </c>
      <c r="Q2138" t="s">
        <v>33</v>
      </c>
      <c r="R2138" t="s">
        <v>26</v>
      </c>
      <c r="S2138" t="s">
        <v>29</v>
      </c>
      <c r="T2138" t="s">
        <v>28</v>
      </c>
      <c r="U2138" t="s">
        <v>37</v>
      </c>
      <c r="V2138" t="s">
        <v>23</v>
      </c>
      <c r="W2138" t="s">
        <v>30</v>
      </c>
    </row>
    <row r="2139" spans="1:23" x14ac:dyDescent="0.3">
      <c r="A2139">
        <v>42</v>
      </c>
      <c r="B2139">
        <v>23</v>
      </c>
      <c r="C2139">
        <v>4</v>
      </c>
      <c r="D2139">
        <v>1</v>
      </c>
      <c r="E2139">
        <v>2138</v>
      </c>
      <c r="F2139">
        <v>1</v>
      </c>
      <c r="G2139">
        <v>64470</v>
      </c>
      <c r="H2139">
        <v>13</v>
      </c>
      <c r="I2139">
        <v>8</v>
      </c>
      <c r="J2139">
        <v>0</v>
      </c>
      <c r="K2139">
        <v>18</v>
      </c>
      <c r="L2139">
        <v>3</v>
      </c>
      <c r="M2139">
        <v>1</v>
      </c>
      <c r="N2139">
        <v>0</v>
      </c>
      <c r="O2139">
        <v>0</v>
      </c>
      <c r="P2139" t="s">
        <v>24</v>
      </c>
      <c r="Q2139" t="s">
        <v>33</v>
      </c>
      <c r="R2139" t="s">
        <v>26</v>
      </c>
      <c r="S2139" t="s">
        <v>29</v>
      </c>
      <c r="T2139" t="s">
        <v>47</v>
      </c>
      <c r="U2139" t="s">
        <v>27</v>
      </c>
      <c r="V2139" t="s">
        <v>23</v>
      </c>
      <c r="W2139" t="s">
        <v>30</v>
      </c>
    </row>
    <row r="2140" spans="1:23" x14ac:dyDescent="0.3">
      <c r="A2140">
        <v>43</v>
      </c>
      <c r="B2140">
        <v>7</v>
      </c>
      <c r="C2140">
        <v>2</v>
      </c>
      <c r="D2140">
        <v>1</v>
      </c>
      <c r="E2140">
        <v>2139</v>
      </c>
      <c r="F2140">
        <v>1</v>
      </c>
      <c r="G2140">
        <v>195020</v>
      </c>
      <c r="H2140">
        <v>18</v>
      </c>
      <c r="I2140">
        <v>8</v>
      </c>
      <c r="J2140">
        <v>2</v>
      </c>
      <c r="K2140">
        <v>23</v>
      </c>
      <c r="L2140">
        <v>3</v>
      </c>
      <c r="M2140">
        <v>21</v>
      </c>
      <c r="N2140">
        <v>15</v>
      </c>
      <c r="O2140">
        <v>17</v>
      </c>
      <c r="P2140" t="s">
        <v>24</v>
      </c>
      <c r="Q2140" t="s">
        <v>33</v>
      </c>
      <c r="R2140" t="s">
        <v>41</v>
      </c>
      <c r="S2140" t="s">
        <v>35</v>
      </c>
      <c r="T2140" t="s">
        <v>43</v>
      </c>
      <c r="U2140" t="s">
        <v>27</v>
      </c>
      <c r="V2140" t="s">
        <v>23</v>
      </c>
      <c r="W2140" t="s">
        <v>30</v>
      </c>
    </row>
    <row r="2141" spans="1:23" x14ac:dyDescent="0.3">
      <c r="A2141">
        <v>36</v>
      </c>
      <c r="B2141">
        <v>2</v>
      </c>
      <c r="C2141">
        <v>4</v>
      </c>
      <c r="D2141">
        <v>1</v>
      </c>
      <c r="E2141">
        <v>2140</v>
      </c>
      <c r="F2141">
        <v>1</v>
      </c>
      <c r="G2141">
        <v>27250</v>
      </c>
      <c r="H2141">
        <v>21</v>
      </c>
      <c r="I2141">
        <v>8</v>
      </c>
      <c r="J2141">
        <v>1</v>
      </c>
      <c r="K2141">
        <v>18</v>
      </c>
      <c r="L2141">
        <v>4</v>
      </c>
      <c r="M2141">
        <v>16</v>
      </c>
      <c r="N2141">
        <v>5</v>
      </c>
      <c r="O2141">
        <v>12</v>
      </c>
      <c r="P2141" t="s">
        <v>24</v>
      </c>
      <c r="Q2141" t="s">
        <v>33</v>
      </c>
      <c r="R2141" t="s">
        <v>41</v>
      </c>
      <c r="S2141" t="s">
        <v>35</v>
      </c>
      <c r="T2141" t="s">
        <v>28</v>
      </c>
      <c r="U2141" t="s">
        <v>37</v>
      </c>
      <c r="V2141" t="s">
        <v>23</v>
      </c>
      <c r="W2141" t="s">
        <v>30</v>
      </c>
    </row>
    <row r="2142" spans="1:23" x14ac:dyDescent="0.3">
      <c r="A2142">
        <v>44</v>
      </c>
      <c r="B2142">
        <v>21</v>
      </c>
      <c r="C2142">
        <v>4</v>
      </c>
      <c r="D2142">
        <v>1</v>
      </c>
      <c r="E2142">
        <v>2141</v>
      </c>
      <c r="F2142">
        <v>2</v>
      </c>
      <c r="G2142">
        <v>62720</v>
      </c>
      <c r="H2142">
        <v>19</v>
      </c>
      <c r="I2142">
        <v>8</v>
      </c>
      <c r="J2142">
        <v>1</v>
      </c>
      <c r="K2142">
        <v>10</v>
      </c>
      <c r="L2142">
        <v>3</v>
      </c>
      <c r="M2142">
        <v>10</v>
      </c>
      <c r="N2142">
        <v>0</v>
      </c>
      <c r="O2142">
        <v>5</v>
      </c>
      <c r="P2142" t="s">
        <v>24</v>
      </c>
      <c r="Q2142" t="s">
        <v>33</v>
      </c>
      <c r="R2142" t="s">
        <v>26</v>
      </c>
      <c r="S2142" t="s">
        <v>29</v>
      </c>
      <c r="T2142" t="s">
        <v>43</v>
      </c>
      <c r="U2142" t="s">
        <v>27</v>
      </c>
      <c r="V2142" t="s">
        <v>31</v>
      </c>
      <c r="W2142" t="s">
        <v>30</v>
      </c>
    </row>
    <row r="2143" spans="1:23" x14ac:dyDescent="0.3">
      <c r="A2143">
        <v>28</v>
      </c>
      <c r="B2143">
        <v>2</v>
      </c>
      <c r="C2143">
        <v>3</v>
      </c>
      <c r="D2143">
        <v>1</v>
      </c>
      <c r="E2143">
        <v>2142</v>
      </c>
      <c r="F2143">
        <v>2</v>
      </c>
      <c r="G2143">
        <v>21270</v>
      </c>
      <c r="H2143">
        <v>14</v>
      </c>
      <c r="I2143">
        <v>8</v>
      </c>
      <c r="J2143">
        <v>0</v>
      </c>
      <c r="K2143">
        <v>2</v>
      </c>
      <c r="L2143">
        <v>3</v>
      </c>
      <c r="M2143">
        <v>2</v>
      </c>
      <c r="N2143">
        <v>2</v>
      </c>
      <c r="O2143">
        <v>2</v>
      </c>
      <c r="P2143" t="s">
        <v>32</v>
      </c>
      <c r="Q2143" t="s">
        <v>33</v>
      </c>
      <c r="R2143" t="s">
        <v>26</v>
      </c>
      <c r="S2143" t="s">
        <v>29</v>
      </c>
      <c r="T2143" t="s">
        <v>46</v>
      </c>
      <c r="U2143" t="s">
        <v>27</v>
      </c>
      <c r="V2143" t="s">
        <v>23</v>
      </c>
      <c r="W2143" t="s">
        <v>30</v>
      </c>
    </row>
    <row r="2144" spans="1:23" x14ac:dyDescent="0.3">
      <c r="A2144">
        <v>51</v>
      </c>
      <c r="B2144">
        <v>21</v>
      </c>
      <c r="C2144">
        <v>4</v>
      </c>
      <c r="D2144">
        <v>1</v>
      </c>
      <c r="E2144">
        <v>2143</v>
      </c>
      <c r="F2144">
        <v>2</v>
      </c>
      <c r="G2144">
        <v>182000</v>
      </c>
      <c r="H2144">
        <v>17</v>
      </c>
      <c r="I2144">
        <v>8</v>
      </c>
      <c r="J2144">
        <v>0</v>
      </c>
      <c r="K2144">
        <v>8</v>
      </c>
      <c r="L2144">
        <v>3</v>
      </c>
      <c r="M2144">
        <v>7</v>
      </c>
      <c r="N2144">
        <v>7</v>
      </c>
      <c r="O2144">
        <v>7</v>
      </c>
      <c r="P2144" t="s">
        <v>32</v>
      </c>
      <c r="Q2144" t="s">
        <v>25</v>
      </c>
      <c r="R2144" t="s">
        <v>41</v>
      </c>
      <c r="S2144" t="s">
        <v>35</v>
      </c>
      <c r="T2144" t="s">
        <v>34</v>
      </c>
      <c r="U2144" t="s">
        <v>37</v>
      </c>
      <c r="V2144" t="s">
        <v>23</v>
      </c>
      <c r="W2144" t="s">
        <v>30</v>
      </c>
    </row>
    <row r="2145" spans="1:23" x14ac:dyDescent="0.3">
      <c r="A2145">
        <v>30</v>
      </c>
      <c r="B2145">
        <v>2</v>
      </c>
      <c r="C2145">
        <v>4</v>
      </c>
      <c r="D2145">
        <v>1</v>
      </c>
      <c r="E2145">
        <v>2144</v>
      </c>
      <c r="F2145">
        <v>1</v>
      </c>
      <c r="G2145">
        <v>20960</v>
      </c>
      <c r="H2145">
        <v>11</v>
      </c>
      <c r="I2145">
        <v>8</v>
      </c>
      <c r="J2145">
        <v>3</v>
      </c>
      <c r="K2145">
        <v>10</v>
      </c>
      <c r="L2145">
        <v>2</v>
      </c>
      <c r="M2145">
        <v>8</v>
      </c>
      <c r="N2145">
        <v>1</v>
      </c>
      <c r="O2145">
        <v>7</v>
      </c>
      <c r="P2145" t="s">
        <v>39</v>
      </c>
      <c r="Q2145" t="s">
        <v>33</v>
      </c>
      <c r="R2145" t="s">
        <v>36</v>
      </c>
      <c r="S2145" t="s">
        <v>35</v>
      </c>
      <c r="T2145" t="s">
        <v>34</v>
      </c>
      <c r="U2145" t="s">
        <v>37</v>
      </c>
      <c r="V2145" t="s">
        <v>23</v>
      </c>
      <c r="W2145" t="s">
        <v>30</v>
      </c>
    </row>
    <row r="2146" spans="1:23" x14ac:dyDescent="0.3">
      <c r="A2146">
        <v>29</v>
      </c>
      <c r="B2146">
        <v>29</v>
      </c>
      <c r="C2146">
        <v>4</v>
      </c>
      <c r="D2146">
        <v>1</v>
      </c>
      <c r="E2146">
        <v>2145</v>
      </c>
      <c r="F2146">
        <v>1</v>
      </c>
      <c r="G2146">
        <v>28860</v>
      </c>
      <c r="H2146">
        <v>13</v>
      </c>
      <c r="I2146">
        <v>8</v>
      </c>
      <c r="J2146">
        <v>0</v>
      </c>
      <c r="K2146">
        <v>10</v>
      </c>
      <c r="L2146">
        <v>4</v>
      </c>
      <c r="M2146">
        <v>7</v>
      </c>
      <c r="N2146">
        <v>7</v>
      </c>
      <c r="O2146">
        <v>7</v>
      </c>
      <c r="P2146" t="s">
        <v>24</v>
      </c>
      <c r="Q2146" t="s">
        <v>33</v>
      </c>
      <c r="R2146" t="s">
        <v>49</v>
      </c>
      <c r="S2146" t="s">
        <v>44</v>
      </c>
      <c r="T2146" t="s">
        <v>46</v>
      </c>
      <c r="U2146" t="s">
        <v>27</v>
      </c>
      <c r="V2146" t="s">
        <v>31</v>
      </c>
      <c r="W2146" t="s">
        <v>30</v>
      </c>
    </row>
    <row r="2147" spans="1:23" x14ac:dyDescent="0.3">
      <c r="A2147">
        <v>28</v>
      </c>
      <c r="B2147">
        <v>1</v>
      </c>
      <c r="C2147">
        <v>4</v>
      </c>
      <c r="D2147">
        <v>1</v>
      </c>
      <c r="E2147">
        <v>2146</v>
      </c>
      <c r="F2147">
        <v>2</v>
      </c>
      <c r="G2147">
        <v>20330</v>
      </c>
      <c r="H2147">
        <v>15</v>
      </c>
      <c r="I2147">
        <v>8</v>
      </c>
      <c r="J2147">
        <v>1</v>
      </c>
      <c r="K2147">
        <v>5</v>
      </c>
      <c r="L2147">
        <v>5</v>
      </c>
      <c r="M2147">
        <v>3</v>
      </c>
      <c r="N2147">
        <v>1</v>
      </c>
      <c r="O2147">
        <v>2</v>
      </c>
      <c r="P2147" t="s">
        <v>24</v>
      </c>
      <c r="Q2147" t="s">
        <v>25</v>
      </c>
      <c r="R2147" t="s">
        <v>26</v>
      </c>
      <c r="S2147" t="s">
        <v>35</v>
      </c>
      <c r="T2147" t="s">
        <v>46</v>
      </c>
      <c r="U2147" t="s">
        <v>27</v>
      </c>
      <c r="V2147" t="s">
        <v>23</v>
      </c>
      <c r="W2147" t="s">
        <v>30</v>
      </c>
    </row>
    <row r="2148" spans="1:23" x14ac:dyDescent="0.3">
      <c r="A2148">
        <v>25</v>
      </c>
      <c r="B2148">
        <v>18</v>
      </c>
      <c r="C2148">
        <v>2</v>
      </c>
      <c r="D2148">
        <v>1</v>
      </c>
      <c r="E2148">
        <v>2147</v>
      </c>
      <c r="F2148">
        <v>1</v>
      </c>
      <c r="G2148">
        <v>36220</v>
      </c>
      <c r="H2148">
        <v>25</v>
      </c>
      <c r="I2148">
        <v>8</v>
      </c>
      <c r="J2148">
        <v>0</v>
      </c>
      <c r="K2148">
        <v>2</v>
      </c>
      <c r="L2148">
        <v>0</v>
      </c>
      <c r="M2148">
        <v>2</v>
      </c>
      <c r="N2148">
        <v>2</v>
      </c>
      <c r="O2148">
        <v>1</v>
      </c>
      <c r="P2148" t="s">
        <v>24</v>
      </c>
      <c r="Q2148" t="s">
        <v>33</v>
      </c>
      <c r="R2148" t="s">
        <v>26</v>
      </c>
      <c r="S2148" t="s">
        <v>35</v>
      </c>
      <c r="T2148" t="s">
        <v>34</v>
      </c>
      <c r="U2148" t="s">
        <v>37</v>
      </c>
      <c r="V2148" t="s">
        <v>23</v>
      </c>
      <c r="W2148" t="s">
        <v>30</v>
      </c>
    </row>
    <row r="2149" spans="1:23" x14ac:dyDescent="0.3">
      <c r="A2149">
        <v>32</v>
      </c>
      <c r="B2149">
        <v>10</v>
      </c>
      <c r="C2149">
        <v>4</v>
      </c>
      <c r="D2149">
        <v>1</v>
      </c>
      <c r="E2149">
        <v>2148</v>
      </c>
      <c r="F2149">
        <v>1</v>
      </c>
      <c r="G2149">
        <v>42330</v>
      </c>
      <c r="H2149">
        <v>11</v>
      </c>
      <c r="I2149">
        <v>8</v>
      </c>
      <c r="J2149">
        <v>0</v>
      </c>
      <c r="K2149">
        <v>10</v>
      </c>
      <c r="L2149">
        <v>5</v>
      </c>
      <c r="M2149">
        <v>10</v>
      </c>
      <c r="N2149">
        <v>0</v>
      </c>
      <c r="O2149">
        <v>8</v>
      </c>
      <c r="P2149" t="s">
        <v>24</v>
      </c>
      <c r="Q2149" t="s">
        <v>33</v>
      </c>
      <c r="R2149" t="s">
        <v>36</v>
      </c>
      <c r="S2149" t="s">
        <v>29</v>
      </c>
      <c r="T2149" t="s">
        <v>38</v>
      </c>
      <c r="U2149" t="s">
        <v>27</v>
      </c>
      <c r="V2149" t="s">
        <v>23</v>
      </c>
      <c r="W2149" t="s">
        <v>30</v>
      </c>
    </row>
    <row r="2150" spans="1:23" x14ac:dyDescent="0.3">
      <c r="A2150">
        <v>45</v>
      </c>
      <c r="B2150">
        <v>19</v>
      </c>
      <c r="C2150">
        <v>3</v>
      </c>
      <c r="D2150">
        <v>1</v>
      </c>
      <c r="E2150">
        <v>2149</v>
      </c>
      <c r="F2150">
        <v>3</v>
      </c>
      <c r="G2150">
        <v>36810</v>
      </c>
      <c r="H2150">
        <v>17</v>
      </c>
      <c r="I2150">
        <v>8</v>
      </c>
      <c r="J2150">
        <v>1</v>
      </c>
      <c r="K2150">
        <v>22</v>
      </c>
      <c r="L2150">
        <v>2</v>
      </c>
      <c r="M2150">
        <v>0</v>
      </c>
      <c r="N2150">
        <v>0</v>
      </c>
      <c r="O2150">
        <v>0</v>
      </c>
      <c r="P2150" t="s">
        <v>32</v>
      </c>
      <c r="Q2150" t="s">
        <v>33</v>
      </c>
      <c r="R2150" t="s">
        <v>41</v>
      </c>
      <c r="S2150" t="s">
        <v>35</v>
      </c>
      <c r="T2150" t="s">
        <v>43</v>
      </c>
      <c r="U2150" t="s">
        <v>37</v>
      </c>
      <c r="V2150" t="s">
        <v>23</v>
      </c>
      <c r="W2150" t="s">
        <v>30</v>
      </c>
    </row>
    <row r="2151" spans="1:23" x14ac:dyDescent="0.3">
      <c r="A2151">
        <v>39</v>
      </c>
      <c r="B2151">
        <v>29</v>
      </c>
      <c r="C2151">
        <v>1</v>
      </c>
      <c r="D2151">
        <v>1</v>
      </c>
      <c r="E2151">
        <v>2150</v>
      </c>
      <c r="F2151">
        <v>1</v>
      </c>
      <c r="G2151">
        <v>54600</v>
      </c>
      <c r="H2151">
        <v>13</v>
      </c>
      <c r="I2151">
        <v>8</v>
      </c>
      <c r="J2151">
        <v>2</v>
      </c>
      <c r="K2151">
        <v>21</v>
      </c>
      <c r="L2151">
        <v>3</v>
      </c>
      <c r="M2151">
        <v>19</v>
      </c>
      <c r="N2151">
        <v>15</v>
      </c>
      <c r="O2151">
        <v>2</v>
      </c>
      <c r="P2151" t="s">
        <v>24</v>
      </c>
      <c r="Q2151" t="s">
        <v>25</v>
      </c>
      <c r="R2151" t="s">
        <v>48</v>
      </c>
      <c r="S2151" t="s">
        <v>44</v>
      </c>
      <c r="T2151" t="s">
        <v>43</v>
      </c>
      <c r="U2151" t="s">
        <v>27</v>
      </c>
      <c r="V2151" t="s">
        <v>23</v>
      </c>
      <c r="W2151" t="s">
        <v>30</v>
      </c>
    </row>
    <row r="2152" spans="1:23" x14ac:dyDescent="0.3">
      <c r="A2152">
        <v>58</v>
      </c>
      <c r="B2152">
        <v>27</v>
      </c>
      <c r="C2152">
        <v>3</v>
      </c>
      <c r="D2152">
        <v>1</v>
      </c>
      <c r="E2152">
        <v>2151</v>
      </c>
      <c r="F2152">
        <v>2</v>
      </c>
      <c r="G2152">
        <v>21870</v>
      </c>
      <c r="H2152">
        <v>18</v>
      </c>
      <c r="I2152">
        <v>8</v>
      </c>
      <c r="J2152">
        <v>1</v>
      </c>
      <c r="K2152">
        <v>2</v>
      </c>
      <c r="L2152">
        <v>1</v>
      </c>
      <c r="M2152">
        <v>2</v>
      </c>
      <c r="N2152">
        <v>2</v>
      </c>
      <c r="O2152">
        <v>2</v>
      </c>
      <c r="P2152" t="s">
        <v>24</v>
      </c>
      <c r="Q2152" t="s">
        <v>33</v>
      </c>
      <c r="R2152" t="s">
        <v>36</v>
      </c>
      <c r="S2152" t="s">
        <v>44</v>
      </c>
      <c r="T2152" t="s">
        <v>43</v>
      </c>
      <c r="U2152" t="s">
        <v>37</v>
      </c>
      <c r="V2152" t="s">
        <v>23</v>
      </c>
      <c r="W2152" t="s">
        <v>30</v>
      </c>
    </row>
    <row r="2153" spans="1:23" x14ac:dyDescent="0.3">
      <c r="A2153">
        <v>32</v>
      </c>
      <c r="B2153">
        <v>5</v>
      </c>
      <c r="C2153">
        <v>3</v>
      </c>
      <c r="D2153">
        <v>1</v>
      </c>
      <c r="E2153">
        <v>2152</v>
      </c>
      <c r="F2153">
        <v>1</v>
      </c>
      <c r="G2153">
        <v>96020</v>
      </c>
      <c r="H2153">
        <v>13</v>
      </c>
      <c r="I2153">
        <v>8</v>
      </c>
      <c r="J2153">
        <v>1</v>
      </c>
      <c r="K2153">
        <v>10</v>
      </c>
      <c r="L2153">
        <v>3</v>
      </c>
      <c r="M2153">
        <v>10</v>
      </c>
      <c r="N2153">
        <v>1</v>
      </c>
      <c r="O2153">
        <v>1</v>
      </c>
      <c r="P2153" t="s">
        <v>24</v>
      </c>
      <c r="Q2153" t="s">
        <v>33</v>
      </c>
      <c r="R2153" t="s">
        <v>49</v>
      </c>
      <c r="S2153" t="s">
        <v>29</v>
      </c>
      <c r="T2153" t="s">
        <v>38</v>
      </c>
      <c r="U2153" t="s">
        <v>27</v>
      </c>
      <c r="V2153" t="s">
        <v>31</v>
      </c>
      <c r="W2153" t="s">
        <v>30</v>
      </c>
    </row>
    <row r="2154" spans="1:23" x14ac:dyDescent="0.3">
      <c r="A2154">
        <v>39</v>
      </c>
      <c r="B2154">
        <v>18</v>
      </c>
      <c r="C2154">
        <v>2</v>
      </c>
      <c r="D2154">
        <v>1</v>
      </c>
      <c r="E2154">
        <v>2153</v>
      </c>
      <c r="F2154">
        <v>2</v>
      </c>
      <c r="G2154">
        <v>28360</v>
      </c>
      <c r="H2154">
        <v>20</v>
      </c>
      <c r="I2154">
        <v>8</v>
      </c>
      <c r="J2154">
        <v>0</v>
      </c>
      <c r="K2154">
        <v>6</v>
      </c>
      <c r="L2154">
        <v>3</v>
      </c>
      <c r="M2154">
        <v>5</v>
      </c>
      <c r="N2154">
        <v>0</v>
      </c>
      <c r="O2154">
        <v>3</v>
      </c>
      <c r="P2154" t="s">
        <v>24</v>
      </c>
      <c r="Q2154" t="s">
        <v>33</v>
      </c>
      <c r="R2154" t="s">
        <v>26</v>
      </c>
      <c r="S2154" t="s">
        <v>35</v>
      </c>
      <c r="T2154" t="s">
        <v>43</v>
      </c>
      <c r="U2154" t="s">
        <v>37</v>
      </c>
      <c r="V2154" t="s">
        <v>31</v>
      </c>
      <c r="W2154" t="s">
        <v>30</v>
      </c>
    </row>
    <row r="2155" spans="1:23" x14ac:dyDescent="0.3">
      <c r="A2155">
        <v>30</v>
      </c>
      <c r="B2155">
        <v>9</v>
      </c>
      <c r="C2155">
        <v>1</v>
      </c>
      <c r="D2155">
        <v>1</v>
      </c>
      <c r="E2155">
        <v>2154</v>
      </c>
      <c r="F2155">
        <v>4</v>
      </c>
      <c r="G2155">
        <v>40890</v>
      </c>
      <c r="H2155">
        <v>18</v>
      </c>
      <c r="I2155">
        <v>8</v>
      </c>
      <c r="J2155">
        <v>0</v>
      </c>
      <c r="K2155">
        <v>10</v>
      </c>
      <c r="L2155">
        <v>2</v>
      </c>
      <c r="M2155">
        <v>9</v>
      </c>
      <c r="N2155">
        <v>6</v>
      </c>
      <c r="O2155">
        <v>7</v>
      </c>
      <c r="P2155" t="s">
        <v>24</v>
      </c>
      <c r="Q2155" t="s">
        <v>25</v>
      </c>
      <c r="R2155" t="s">
        <v>48</v>
      </c>
      <c r="S2155" t="s">
        <v>29</v>
      </c>
      <c r="T2155" t="s">
        <v>42</v>
      </c>
      <c r="U2155" t="s">
        <v>37</v>
      </c>
      <c r="V2155" t="s">
        <v>23</v>
      </c>
      <c r="W2155" t="s">
        <v>30</v>
      </c>
    </row>
    <row r="2156" spans="1:23" x14ac:dyDescent="0.3">
      <c r="A2156">
        <v>36</v>
      </c>
      <c r="B2156">
        <v>1</v>
      </c>
      <c r="C2156">
        <v>3</v>
      </c>
      <c r="D2156">
        <v>1</v>
      </c>
      <c r="E2156">
        <v>2155</v>
      </c>
      <c r="F2156">
        <v>2</v>
      </c>
      <c r="G2156">
        <v>166270</v>
      </c>
      <c r="H2156">
        <v>12</v>
      </c>
      <c r="I2156">
        <v>8</v>
      </c>
      <c r="J2156">
        <v>0</v>
      </c>
      <c r="K2156">
        <v>10</v>
      </c>
      <c r="L2156">
        <v>5</v>
      </c>
      <c r="M2156">
        <v>7</v>
      </c>
      <c r="N2156">
        <v>1</v>
      </c>
      <c r="O2156">
        <v>7</v>
      </c>
      <c r="P2156" t="s">
        <v>24</v>
      </c>
      <c r="Q2156" t="s">
        <v>25</v>
      </c>
      <c r="R2156" t="s">
        <v>48</v>
      </c>
      <c r="S2156" t="s">
        <v>29</v>
      </c>
      <c r="T2156" t="s">
        <v>38</v>
      </c>
      <c r="U2156" t="s">
        <v>37</v>
      </c>
      <c r="V2156" t="s">
        <v>23</v>
      </c>
      <c r="W2156" t="s">
        <v>30</v>
      </c>
    </row>
    <row r="2157" spans="1:23" x14ac:dyDescent="0.3">
      <c r="A2157">
        <v>46</v>
      </c>
      <c r="B2157">
        <v>4</v>
      </c>
      <c r="C2157">
        <v>3</v>
      </c>
      <c r="D2157">
        <v>1</v>
      </c>
      <c r="E2157">
        <v>2156</v>
      </c>
      <c r="F2157">
        <v>1</v>
      </c>
      <c r="G2157">
        <v>26190</v>
      </c>
      <c r="H2157">
        <v>12</v>
      </c>
      <c r="I2157">
        <v>8</v>
      </c>
      <c r="J2157">
        <v>1</v>
      </c>
      <c r="K2157">
        <v>10</v>
      </c>
      <c r="L2157">
        <v>3</v>
      </c>
      <c r="M2157">
        <v>7</v>
      </c>
      <c r="N2157">
        <v>5</v>
      </c>
      <c r="O2157">
        <v>7</v>
      </c>
      <c r="P2157" t="s">
        <v>24</v>
      </c>
      <c r="Q2157" t="s">
        <v>25</v>
      </c>
      <c r="R2157" t="s">
        <v>41</v>
      </c>
      <c r="S2157" t="s">
        <v>35</v>
      </c>
      <c r="T2157" t="s">
        <v>34</v>
      </c>
      <c r="U2157" t="s">
        <v>37</v>
      </c>
      <c r="V2157" t="s">
        <v>23</v>
      </c>
      <c r="W2157" t="s">
        <v>30</v>
      </c>
    </row>
    <row r="2158" spans="1:23" x14ac:dyDescent="0.3">
      <c r="A2158">
        <v>28</v>
      </c>
      <c r="B2158">
        <v>1</v>
      </c>
      <c r="C2158">
        <v>3</v>
      </c>
      <c r="D2158">
        <v>1</v>
      </c>
      <c r="E2158">
        <v>2157</v>
      </c>
      <c r="F2158">
        <v>5</v>
      </c>
      <c r="G2158">
        <v>56790</v>
      </c>
      <c r="H2158">
        <v>13</v>
      </c>
      <c r="I2158">
        <v>8</v>
      </c>
      <c r="J2158">
        <v>0</v>
      </c>
      <c r="K2158">
        <v>10</v>
      </c>
      <c r="L2158">
        <v>2</v>
      </c>
      <c r="M2158">
        <v>9</v>
      </c>
      <c r="N2158">
        <v>7</v>
      </c>
      <c r="O2158">
        <v>5</v>
      </c>
      <c r="P2158" t="s">
        <v>39</v>
      </c>
      <c r="Q2158" t="s">
        <v>33</v>
      </c>
      <c r="R2158" t="s">
        <v>41</v>
      </c>
      <c r="S2158" t="s">
        <v>29</v>
      </c>
      <c r="T2158" t="s">
        <v>38</v>
      </c>
      <c r="U2158" t="s">
        <v>37</v>
      </c>
      <c r="V2158" t="s">
        <v>23</v>
      </c>
      <c r="W2158" t="s">
        <v>30</v>
      </c>
    </row>
    <row r="2159" spans="1:23" x14ac:dyDescent="0.3">
      <c r="A2159">
        <v>50</v>
      </c>
      <c r="B2159">
        <v>20</v>
      </c>
      <c r="C2159">
        <v>2</v>
      </c>
      <c r="D2159">
        <v>1</v>
      </c>
      <c r="E2159">
        <v>2158</v>
      </c>
      <c r="F2159">
        <v>5</v>
      </c>
      <c r="G2159">
        <v>154020</v>
      </c>
      <c r="H2159">
        <v>21</v>
      </c>
      <c r="I2159">
        <v>8</v>
      </c>
      <c r="J2159">
        <v>0</v>
      </c>
      <c r="K2159">
        <v>25</v>
      </c>
      <c r="L2159">
        <v>3</v>
      </c>
      <c r="M2159">
        <v>3</v>
      </c>
      <c r="N2159">
        <v>1</v>
      </c>
      <c r="O2159">
        <v>2</v>
      </c>
      <c r="P2159" t="s">
        <v>24</v>
      </c>
      <c r="Q2159" t="s">
        <v>33</v>
      </c>
      <c r="R2159" t="s">
        <v>41</v>
      </c>
      <c r="S2159" t="s">
        <v>29</v>
      </c>
      <c r="T2159" t="s">
        <v>43</v>
      </c>
      <c r="U2159" t="s">
        <v>27</v>
      </c>
      <c r="V2159" t="s">
        <v>23</v>
      </c>
      <c r="W2159" t="s">
        <v>30</v>
      </c>
    </row>
    <row r="2160" spans="1:23" x14ac:dyDescent="0.3">
      <c r="A2160">
        <v>40</v>
      </c>
      <c r="B2160">
        <v>8</v>
      </c>
      <c r="C2160">
        <v>1</v>
      </c>
      <c r="D2160">
        <v>1</v>
      </c>
      <c r="E2160">
        <v>2159</v>
      </c>
      <c r="F2160">
        <v>1</v>
      </c>
      <c r="G2160">
        <v>59850</v>
      </c>
      <c r="H2160">
        <v>13</v>
      </c>
      <c r="I2160">
        <v>8</v>
      </c>
      <c r="J2160">
        <v>3</v>
      </c>
      <c r="K2160">
        <v>9</v>
      </c>
      <c r="L2160">
        <v>1</v>
      </c>
      <c r="M2160">
        <v>5</v>
      </c>
      <c r="N2160">
        <v>1</v>
      </c>
      <c r="O2160">
        <v>0</v>
      </c>
      <c r="P2160" t="s">
        <v>24</v>
      </c>
      <c r="Q2160" t="s">
        <v>25</v>
      </c>
      <c r="R2160" t="s">
        <v>36</v>
      </c>
      <c r="S2160" t="s">
        <v>35</v>
      </c>
      <c r="T2160" t="s">
        <v>43</v>
      </c>
      <c r="U2160" t="s">
        <v>37</v>
      </c>
      <c r="V2160" t="s">
        <v>31</v>
      </c>
      <c r="W2160" t="s">
        <v>30</v>
      </c>
    </row>
    <row r="2161" spans="1:23" x14ac:dyDescent="0.3">
      <c r="A2161">
        <v>52</v>
      </c>
      <c r="B2161">
        <v>3</v>
      </c>
      <c r="C2161">
        <v>2</v>
      </c>
      <c r="D2161">
        <v>1</v>
      </c>
      <c r="E2161">
        <v>2160</v>
      </c>
      <c r="F2161">
        <v>3</v>
      </c>
      <c r="G2161">
        <v>25790</v>
      </c>
      <c r="H2161">
        <v>19</v>
      </c>
      <c r="I2161">
        <v>8</v>
      </c>
      <c r="J2161">
        <v>1</v>
      </c>
      <c r="K2161">
        <v>10</v>
      </c>
      <c r="L2161">
        <v>1</v>
      </c>
      <c r="M2161">
        <v>8</v>
      </c>
      <c r="N2161">
        <v>7</v>
      </c>
      <c r="O2161">
        <v>7</v>
      </c>
      <c r="P2161" t="s">
        <v>24</v>
      </c>
      <c r="Q2161" t="s">
        <v>33</v>
      </c>
      <c r="R2161" t="s">
        <v>49</v>
      </c>
      <c r="S2161" t="s">
        <v>35</v>
      </c>
      <c r="T2161" t="s">
        <v>43</v>
      </c>
      <c r="U2161" t="s">
        <v>37</v>
      </c>
      <c r="V2161" t="s">
        <v>31</v>
      </c>
      <c r="W2161" t="s">
        <v>30</v>
      </c>
    </row>
    <row r="2162" spans="1:23" x14ac:dyDescent="0.3">
      <c r="A2162">
        <v>30</v>
      </c>
      <c r="B2162">
        <v>6</v>
      </c>
      <c r="C2162">
        <v>4</v>
      </c>
      <c r="D2162">
        <v>1</v>
      </c>
      <c r="E2162">
        <v>2161</v>
      </c>
      <c r="F2162">
        <v>1</v>
      </c>
      <c r="G2162">
        <v>30410</v>
      </c>
      <c r="H2162">
        <v>11</v>
      </c>
      <c r="I2162">
        <v>8</v>
      </c>
      <c r="J2162">
        <v>1</v>
      </c>
      <c r="K2162">
        <v>9</v>
      </c>
      <c r="L2162">
        <v>2</v>
      </c>
      <c r="M2162">
        <v>9</v>
      </c>
      <c r="N2162">
        <v>0</v>
      </c>
      <c r="O2162">
        <v>8</v>
      </c>
      <c r="P2162" t="s">
        <v>24</v>
      </c>
      <c r="Q2162" t="s">
        <v>33</v>
      </c>
      <c r="R2162" t="s">
        <v>41</v>
      </c>
      <c r="S2162" t="s">
        <v>29</v>
      </c>
      <c r="T2162" t="s">
        <v>38</v>
      </c>
      <c r="U2162" t="s">
        <v>27</v>
      </c>
      <c r="V2162" t="s">
        <v>23</v>
      </c>
      <c r="W2162" t="s">
        <v>30</v>
      </c>
    </row>
    <row r="2163" spans="1:23" x14ac:dyDescent="0.3">
      <c r="A2163">
        <v>39</v>
      </c>
      <c r="B2163">
        <v>26</v>
      </c>
      <c r="C2163">
        <v>1</v>
      </c>
      <c r="D2163">
        <v>1</v>
      </c>
      <c r="E2163">
        <v>2162</v>
      </c>
      <c r="F2163">
        <v>2</v>
      </c>
      <c r="G2163">
        <v>34470</v>
      </c>
      <c r="H2163">
        <v>14</v>
      </c>
      <c r="I2163">
        <v>8</v>
      </c>
      <c r="J2163">
        <v>0</v>
      </c>
      <c r="K2163">
        <v>9</v>
      </c>
      <c r="L2163">
        <v>5</v>
      </c>
      <c r="M2163">
        <v>8</v>
      </c>
      <c r="N2163">
        <v>1</v>
      </c>
      <c r="O2163">
        <v>7</v>
      </c>
      <c r="P2163" t="s">
        <v>24</v>
      </c>
      <c r="Q2163" t="s">
        <v>33</v>
      </c>
      <c r="R2163" t="s">
        <v>41</v>
      </c>
      <c r="S2163" t="s">
        <v>35</v>
      </c>
      <c r="T2163" t="s">
        <v>28</v>
      </c>
      <c r="U2163" t="s">
        <v>37</v>
      </c>
      <c r="V2163" t="s">
        <v>23</v>
      </c>
      <c r="W2163" t="s">
        <v>30</v>
      </c>
    </row>
    <row r="2164" spans="1:23" x14ac:dyDescent="0.3">
      <c r="A2164">
        <v>31</v>
      </c>
      <c r="B2164">
        <v>1</v>
      </c>
      <c r="C2164">
        <v>2</v>
      </c>
      <c r="D2164">
        <v>1</v>
      </c>
      <c r="E2164">
        <v>2163</v>
      </c>
      <c r="F2164">
        <v>1</v>
      </c>
      <c r="G2164">
        <v>195130</v>
      </c>
      <c r="H2164">
        <v>12</v>
      </c>
      <c r="I2164">
        <v>8</v>
      </c>
      <c r="J2164">
        <v>1</v>
      </c>
      <c r="K2164">
        <v>10</v>
      </c>
      <c r="L2164">
        <v>1</v>
      </c>
      <c r="M2164">
        <v>10</v>
      </c>
      <c r="N2164">
        <v>9</v>
      </c>
      <c r="O2164">
        <v>6</v>
      </c>
      <c r="P2164" t="s">
        <v>39</v>
      </c>
      <c r="Q2164" t="s">
        <v>33</v>
      </c>
      <c r="R2164" t="s">
        <v>41</v>
      </c>
      <c r="S2164" t="s">
        <v>44</v>
      </c>
      <c r="T2164" t="s">
        <v>38</v>
      </c>
      <c r="U2164" t="s">
        <v>37</v>
      </c>
      <c r="V2164" t="s">
        <v>23</v>
      </c>
      <c r="W2164" t="s">
        <v>30</v>
      </c>
    </row>
    <row r="2165" spans="1:23" x14ac:dyDescent="0.3">
      <c r="A2165">
        <v>41</v>
      </c>
      <c r="B2165">
        <v>6</v>
      </c>
      <c r="C2165">
        <v>3</v>
      </c>
      <c r="D2165">
        <v>1</v>
      </c>
      <c r="E2165">
        <v>2164</v>
      </c>
      <c r="F2165">
        <v>1</v>
      </c>
      <c r="G2165">
        <v>27730</v>
      </c>
      <c r="H2165">
        <v>11</v>
      </c>
      <c r="I2165">
        <v>8</v>
      </c>
      <c r="J2165">
        <v>0</v>
      </c>
      <c r="K2165">
        <v>19</v>
      </c>
      <c r="L2165">
        <v>3</v>
      </c>
      <c r="M2165">
        <v>19</v>
      </c>
      <c r="N2165">
        <v>11</v>
      </c>
      <c r="O2165">
        <v>9</v>
      </c>
      <c r="P2165" t="s">
        <v>39</v>
      </c>
      <c r="Q2165" t="s">
        <v>25</v>
      </c>
      <c r="R2165" t="s">
        <v>26</v>
      </c>
      <c r="S2165" t="s">
        <v>35</v>
      </c>
      <c r="T2165" t="s">
        <v>42</v>
      </c>
      <c r="U2165" t="s">
        <v>27</v>
      </c>
      <c r="V2165" t="s">
        <v>23</v>
      </c>
      <c r="W2165" t="s">
        <v>30</v>
      </c>
    </row>
    <row r="2166" spans="1:23" x14ac:dyDescent="0.3">
      <c r="A2166">
        <v>31</v>
      </c>
      <c r="B2166">
        <v>3</v>
      </c>
      <c r="C2166">
        <v>1</v>
      </c>
      <c r="D2166">
        <v>1</v>
      </c>
      <c r="E2166">
        <v>2165</v>
      </c>
      <c r="F2166">
        <v>1</v>
      </c>
      <c r="G2166">
        <v>71040</v>
      </c>
      <c r="H2166">
        <v>14</v>
      </c>
      <c r="I2166">
        <v>8</v>
      </c>
      <c r="J2166">
        <v>1</v>
      </c>
      <c r="K2166">
        <v>3</v>
      </c>
      <c r="L2166">
        <v>3</v>
      </c>
      <c r="M2166">
        <v>3</v>
      </c>
      <c r="N2166">
        <v>2</v>
      </c>
      <c r="O2166">
        <v>2</v>
      </c>
      <c r="P2166" t="s">
        <v>32</v>
      </c>
      <c r="Q2166" t="s">
        <v>33</v>
      </c>
      <c r="R2166" t="s">
        <v>26</v>
      </c>
      <c r="S2166" t="s">
        <v>35</v>
      </c>
      <c r="T2166" t="s">
        <v>38</v>
      </c>
      <c r="U2166" t="s">
        <v>37</v>
      </c>
      <c r="V2166" t="s">
        <v>31</v>
      </c>
      <c r="W2166" t="s">
        <v>30</v>
      </c>
    </row>
    <row r="2167" spans="1:23" x14ac:dyDescent="0.3">
      <c r="A2167">
        <v>44</v>
      </c>
      <c r="B2167">
        <v>5</v>
      </c>
      <c r="C2167">
        <v>3</v>
      </c>
      <c r="D2167">
        <v>1</v>
      </c>
      <c r="E2167">
        <v>2166</v>
      </c>
      <c r="F2167">
        <v>1</v>
      </c>
      <c r="G2167">
        <v>63220</v>
      </c>
      <c r="H2167">
        <v>11</v>
      </c>
      <c r="I2167">
        <v>8</v>
      </c>
      <c r="J2167">
        <v>1</v>
      </c>
      <c r="K2167">
        <v>10</v>
      </c>
      <c r="L2167">
        <v>2</v>
      </c>
      <c r="M2167">
        <v>3</v>
      </c>
      <c r="N2167">
        <v>1</v>
      </c>
      <c r="O2167">
        <v>2</v>
      </c>
      <c r="P2167" t="s">
        <v>24</v>
      </c>
      <c r="Q2167" t="s">
        <v>25</v>
      </c>
      <c r="R2167" t="s">
        <v>26</v>
      </c>
      <c r="S2167" t="s">
        <v>29</v>
      </c>
      <c r="T2167" t="s">
        <v>43</v>
      </c>
      <c r="U2167" t="s">
        <v>37</v>
      </c>
      <c r="V2167" t="s">
        <v>31</v>
      </c>
      <c r="W2167" t="s">
        <v>30</v>
      </c>
    </row>
    <row r="2168" spans="1:23" x14ac:dyDescent="0.3">
      <c r="A2168">
        <v>42</v>
      </c>
      <c r="B2168">
        <v>4</v>
      </c>
      <c r="C2168">
        <v>3</v>
      </c>
      <c r="D2168">
        <v>1</v>
      </c>
      <c r="E2168">
        <v>2167</v>
      </c>
      <c r="F2168">
        <v>2</v>
      </c>
      <c r="G2168">
        <v>20830</v>
      </c>
      <c r="H2168">
        <v>12</v>
      </c>
      <c r="I2168">
        <v>8</v>
      </c>
      <c r="J2168">
        <v>2</v>
      </c>
      <c r="K2168">
        <v>21</v>
      </c>
      <c r="L2168">
        <v>3</v>
      </c>
      <c r="M2168">
        <v>20</v>
      </c>
      <c r="N2168">
        <v>2</v>
      </c>
      <c r="O2168">
        <v>10</v>
      </c>
      <c r="P2168" t="s">
        <v>39</v>
      </c>
      <c r="Q2168" t="s">
        <v>33</v>
      </c>
      <c r="R2168" t="s">
        <v>26</v>
      </c>
      <c r="S2168" t="s">
        <v>29</v>
      </c>
      <c r="T2168" t="s">
        <v>43</v>
      </c>
      <c r="U2168" t="s">
        <v>37</v>
      </c>
      <c r="V2168" t="s">
        <v>23</v>
      </c>
      <c r="W2168" t="s">
        <v>30</v>
      </c>
    </row>
    <row r="2169" spans="1:23" x14ac:dyDescent="0.3">
      <c r="A2169">
        <v>55</v>
      </c>
      <c r="B2169">
        <v>11</v>
      </c>
      <c r="C2169">
        <v>3</v>
      </c>
      <c r="D2169">
        <v>1</v>
      </c>
      <c r="E2169">
        <v>2168</v>
      </c>
      <c r="F2169">
        <v>2</v>
      </c>
      <c r="G2169">
        <v>83810</v>
      </c>
      <c r="H2169">
        <v>15</v>
      </c>
      <c r="I2169">
        <v>8</v>
      </c>
      <c r="J2169">
        <v>1</v>
      </c>
      <c r="K2169">
        <v>23</v>
      </c>
      <c r="L2169">
        <v>3</v>
      </c>
      <c r="M2169">
        <v>19</v>
      </c>
      <c r="N2169">
        <v>9</v>
      </c>
      <c r="O2169">
        <v>11</v>
      </c>
      <c r="P2169" t="s">
        <v>24</v>
      </c>
      <c r="Q2169" t="s">
        <v>25</v>
      </c>
      <c r="R2169" t="s">
        <v>49</v>
      </c>
      <c r="S2169" t="s">
        <v>29</v>
      </c>
      <c r="T2169" t="s">
        <v>45</v>
      </c>
      <c r="U2169" t="s">
        <v>37</v>
      </c>
      <c r="V2169" t="s">
        <v>23</v>
      </c>
      <c r="W2169" t="s">
        <v>30</v>
      </c>
    </row>
    <row r="2170" spans="1:23" x14ac:dyDescent="0.3">
      <c r="A2170">
        <v>56</v>
      </c>
      <c r="B2170">
        <v>3</v>
      </c>
      <c r="C2170">
        <v>2</v>
      </c>
      <c r="D2170">
        <v>1</v>
      </c>
      <c r="E2170">
        <v>2169</v>
      </c>
      <c r="F2170">
        <v>3</v>
      </c>
      <c r="G2170">
        <v>26910</v>
      </c>
      <c r="H2170">
        <v>16</v>
      </c>
      <c r="I2170">
        <v>8</v>
      </c>
      <c r="J2170">
        <v>1</v>
      </c>
      <c r="K2170">
        <v>36</v>
      </c>
      <c r="L2170">
        <v>6</v>
      </c>
      <c r="M2170">
        <v>7</v>
      </c>
      <c r="N2170">
        <v>7</v>
      </c>
      <c r="O2170">
        <v>7</v>
      </c>
      <c r="P2170" t="s">
        <v>24</v>
      </c>
      <c r="Q2170" t="s">
        <v>25</v>
      </c>
      <c r="R2170" t="s">
        <v>41</v>
      </c>
      <c r="S2170" t="s">
        <v>35</v>
      </c>
      <c r="T2170" t="s">
        <v>45</v>
      </c>
      <c r="U2170" t="s">
        <v>27</v>
      </c>
      <c r="V2170" t="s">
        <v>23</v>
      </c>
      <c r="W2170" t="s">
        <v>30</v>
      </c>
    </row>
    <row r="2171" spans="1:23" x14ac:dyDescent="0.3">
      <c r="A2171">
        <v>40</v>
      </c>
      <c r="B2171">
        <v>1</v>
      </c>
      <c r="C2171">
        <v>1</v>
      </c>
      <c r="D2171">
        <v>1</v>
      </c>
      <c r="E2171">
        <v>2170</v>
      </c>
      <c r="F2171">
        <v>1</v>
      </c>
      <c r="G2171">
        <v>42860</v>
      </c>
      <c r="H2171">
        <v>15</v>
      </c>
      <c r="I2171">
        <v>8</v>
      </c>
      <c r="J2171">
        <v>0</v>
      </c>
      <c r="K2171">
        <v>6</v>
      </c>
      <c r="L2171">
        <v>6</v>
      </c>
      <c r="M2171">
        <v>4</v>
      </c>
      <c r="N2171">
        <v>0</v>
      </c>
      <c r="O2171">
        <v>0</v>
      </c>
      <c r="P2171" t="s">
        <v>39</v>
      </c>
      <c r="Q2171" t="s">
        <v>33</v>
      </c>
      <c r="R2171" t="s">
        <v>26</v>
      </c>
      <c r="S2171" t="s">
        <v>44</v>
      </c>
      <c r="T2171" t="s">
        <v>43</v>
      </c>
      <c r="U2171" t="s">
        <v>37</v>
      </c>
      <c r="V2171" t="s">
        <v>23</v>
      </c>
      <c r="W2171" t="s">
        <v>30</v>
      </c>
    </row>
    <row r="2172" spans="1:23" x14ac:dyDescent="0.3">
      <c r="A2172">
        <v>34</v>
      </c>
      <c r="B2172">
        <v>3</v>
      </c>
      <c r="C2172">
        <v>2</v>
      </c>
      <c r="D2172">
        <v>1</v>
      </c>
      <c r="E2172">
        <v>2171</v>
      </c>
      <c r="F2172">
        <v>2</v>
      </c>
      <c r="G2172">
        <v>26590</v>
      </c>
      <c r="H2172">
        <v>24</v>
      </c>
      <c r="I2172">
        <v>8</v>
      </c>
      <c r="J2172">
        <v>3</v>
      </c>
      <c r="K2172">
        <v>10</v>
      </c>
      <c r="L2172">
        <v>2</v>
      </c>
      <c r="M2172">
        <v>9</v>
      </c>
      <c r="N2172">
        <v>1</v>
      </c>
      <c r="O2172">
        <v>6</v>
      </c>
      <c r="P2172" t="s">
        <v>24</v>
      </c>
      <c r="Q2172" t="s">
        <v>33</v>
      </c>
      <c r="R2172" t="s">
        <v>49</v>
      </c>
      <c r="S2172" t="s">
        <v>44</v>
      </c>
      <c r="T2172" t="s">
        <v>42</v>
      </c>
      <c r="U2172" t="s">
        <v>37</v>
      </c>
      <c r="V2172" t="s">
        <v>23</v>
      </c>
      <c r="W2172" t="s">
        <v>30</v>
      </c>
    </row>
    <row r="2173" spans="1:23" x14ac:dyDescent="0.3">
      <c r="A2173">
        <v>40</v>
      </c>
      <c r="B2173">
        <v>4</v>
      </c>
      <c r="C2173">
        <v>3</v>
      </c>
      <c r="D2173">
        <v>1</v>
      </c>
      <c r="E2173">
        <v>2172</v>
      </c>
      <c r="F2173">
        <v>2</v>
      </c>
      <c r="G2173">
        <v>94340</v>
      </c>
      <c r="H2173">
        <v>13</v>
      </c>
      <c r="I2173">
        <v>8</v>
      </c>
      <c r="J2173">
        <v>1</v>
      </c>
      <c r="K2173">
        <v>9</v>
      </c>
      <c r="L2173">
        <v>3</v>
      </c>
      <c r="M2173">
        <v>9</v>
      </c>
      <c r="N2173">
        <v>8</v>
      </c>
      <c r="O2173">
        <v>8</v>
      </c>
      <c r="P2173" t="s">
        <v>24</v>
      </c>
      <c r="Q2173" t="s">
        <v>25</v>
      </c>
      <c r="R2173" t="s">
        <v>41</v>
      </c>
      <c r="S2173" t="s">
        <v>35</v>
      </c>
      <c r="T2173" t="s">
        <v>38</v>
      </c>
      <c r="U2173" t="s">
        <v>37</v>
      </c>
      <c r="V2173" t="s">
        <v>23</v>
      </c>
      <c r="W2173" t="s">
        <v>30</v>
      </c>
    </row>
    <row r="2174" spans="1:23" x14ac:dyDescent="0.3">
      <c r="A2174">
        <v>41</v>
      </c>
      <c r="B2174">
        <v>1</v>
      </c>
      <c r="C2174">
        <v>4</v>
      </c>
      <c r="D2174">
        <v>1</v>
      </c>
      <c r="E2174">
        <v>2173</v>
      </c>
      <c r="F2174">
        <v>2</v>
      </c>
      <c r="G2174">
        <v>55610</v>
      </c>
      <c r="H2174">
        <v>11</v>
      </c>
      <c r="I2174">
        <v>8</v>
      </c>
      <c r="J2174">
        <v>0</v>
      </c>
      <c r="K2174">
        <v>10</v>
      </c>
      <c r="L2174">
        <v>2</v>
      </c>
      <c r="M2174">
        <v>9</v>
      </c>
      <c r="N2174">
        <v>1</v>
      </c>
      <c r="O2174">
        <v>7</v>
      </c>
      <c r="P2174" t="s">
        <v>32</v>
      </c>
      <c r="Q2174" t="s">
        <v>25</v>
      </c>
      <c r="R2174" t="s">
        <v>36</v>
      </c>
      <c r="S2174" t="s">
        <v>44</v>
      </c>
      <c r="T2174" t="s">
        <v>28</v>
      </c>
      <c r="U2174" t="s">
        <v>27</v>
      </c>
      <c r="V2174" t="s">
        <v>23</v>
      </c>
      <c r="W2174" t="s">
        <v>30</v>
      </c>
    </row>
    <row r="2175" spans="1:23" x14ac:dyDescent="0.3">
      <c r="A2175">
        <v>35</v>
      </c>
      <c r="B2175">
        <v>1</v>
      </c>
      <c r="C2175">
        <v>2</v>
      </c>
      <c r="D2175">
        <v>1</v>
      </c>
      <c r="E2175">
        <v>2174</v>
      </c>
      <c r="F2175">
        <v>2</v>
      </c>
      <c r="G2175">
        <v>66460</v>
      </c>
      <c r="H2175">
        <v>13</v>
      </c>
      <c r="I2175">
        <v>8</v>
      </c>
      <c r="J2175">
        <v>1</v>
      </c>
      <c r="K2175">
        <v>9</v>
      </c>
      <c r="L2175">
        <v>2</v>
      </c>
      <c r="M2175">
        <v>9</v>
      </c>
      <c r="N2175">
        <v>1</v>
      </c>
      <c r="O2175">
        <v>1</v>
      </c>
      <c r="P2175" t="s">
        <v>32</v>
      </c>
      <c r="Q2175" t="s">
        <v>25</v>
      </c>
      <c r="R2175" t="s">
        <v>49</v>
      </c>
      <c r="S2175" t="s">
        <v>35</v>
      </c>
      <c r="T2175" t="s">
        <v>47</v>
      </c>
      <c r="U2175" t="s">
        <v>37</v>
      </c>
      <c r="V2175" t="s">
        <v>23</v>
      </c>
      <c r="W2175" t="s">
        <v>30</v>
      </c>
    </row>
    <row r="2176" spans="1:23" x14ac:dyDescent="0.3">
      <c r="A2176">
        <v>51</v>
      </c>
      <c r="B2176">
        <v>18</v>
      </c>
      <c r="C2176">
        <v>2</v>
      </c>
      <c r="D2176">
        <v>1</v>
      </c>
      <c r="E2176">
        <v>2175</v>
      </c>
      <c r="F2176">
        <v>4</v>
      </c>
      <c r="G2176">
        <v>77250</v>
      </c>
      <c r="H2176">
        <v>13</v>
      </c>
      <c r="I2176">
        <v>8</v>
      </c>
      <c r="J2176">
        <v>1</v>
      </c>
      <c r="K2176">
        <v>33</v>
      </c>
      <c r="L2176">
        <v>2</v>
      </c>
      <c r="M2176">
        <v>33</v>
      </c>
      <c r="N2176">
        <v>0</v>
      </c>
      <c r="O2176">
        <v>10</v>
      </c>
      <c r="P2176" t="s">
        <v>24</v>
      </c>
      <c r="Q2176" t="s">
        <v>25</v>
      </c>
      <c r="R2176" t="s">
        <v>26</v>
      </c>
      <c r="S2176" t="s">
        <v>44</v>
      </c>
      <c r="T2176" t="s">
        <v>45</v>
      </c>
      <c r="U2176" t="s">
        <v>37</v>
      </c>
      <c r="V2176" t="s">
        <v>23</v>
      </c>
      <c r="W2176" t="s">
        <v>30</v>
      </c>
    </row>
    <row r="2177" spans="1:23" x14ac:dyDescent="0.3">
      <c r="A2177">
        <v>38</v>
      </c>
      <c r="B2177">
        <v>2</v>
      </c>
      <c r="C2177">
        <v>4</v>
      </c>
      <c r="D2177">
        <v>1</v>
      </c>
      <c r="E2177">
        <v>2176</v>
      </c>
      <c r="F2177">
        <v>1</v>
      </c>
      <c r="G2177">
        <v>107250</v>
      </c>
      <c r="H2177">
        <v>18</v>
      </c>
      <c r="I2177">
        <v>8</v>
      </c>
      <c r="J2177">
        <v>0</v>
      </c>
      <c r="K2177">
        <v>11</v>
      </c>
      <c r="L2177">
        <v>5</v>
      </c>
      <c r="M2177">
        <v>7</v>
      </c>
      <c r="N2177">
        <v>1</v>
      </c>
      <c r="O2177">
        <v>7</v>
      </c>
      <c r="P2177" t="s">
        <v>24</v>
      </c>
      <c r="Q2177" t="s">
        <v>25</v>
      </c>
      <c r="R2177" t="s">
        <v>26</v>
      </c>
      <c r="S2177" t="s">
        <v>44</v>
      </c>
      <c r="T2177" t="s">
        <v>34</v>
      </c>
      <c r="U2177" t="s">
        <v>27</v>
      </c>
      <c r="V2177" t="s">
        <v>23</v>
      </c>
      <c r="W2177" t="s">
        <v>30</v>
      </c>
    </row>
    <row r="2178" spans="1:23" x14ac:dyDescent="0.3">
      <c r="A2178">
        <v>34</v>
      </c>
      <c r="B2178">
        <v>4</v>
      </c>
      <c r="C2178">
        <v>3</v>
      </c>
      <c r="D2178">
        <v>1</v>
      </c>
      <c r="E2178">
        <v>2177</v>
      </c>
      <c r="F2178">
        <v>2</v>
      </c>
      <c r="G2178">
        <v>88470</v>
      </c>
      <c r="H2178">
        <v>16</v>
      </c>
      <c r="I2178">
        <v>8</v>
      </c>
      <c r="J2178">
        <v>0</v>
      </c>
      <c r="K2178">
        <v>10</v>
      </c>
      <c r="L2178">
        <v>3</v>
      </c>
      <c r="M2178">
        <v>10</v>
      </c>
      <c r="N2178">
        <v>9</v>
      </c>
      <c r="O2178">
        <v>6</v>
      </c>
      <c r="P2178" t="s">
        <v>24</v>
      </c>
      <c r="Q2178" t="s">
        <v>25</v>
      </c>
      <c r="R2178" t="s">
        <v>26</v>
      </c>
      <c r="S2178" t="s">
        <v>35</v>
      </c>
      <c r="T2178" t="s">
        <v>34</v>
      </c>
      <c r="U2178" t="s">
        <v>37</v>
      </c>
      <c r="V2178" t="s">
        <v>23</v>
      </c>
      <c r="W2178" t="s">
        <v>30</v>
      </c>
    </row>
    <row r="2179" spans="1:23" x14ac:dyDescent="0.3">
      <c r="A2179">
        <v>25</v>
      </c>
      <c r="B2179">
        <v>6</v>
      </c>
      <c r="C2179">
        <v>2</v>
      </c>
      <c r="D2179">
        <v>1</v>
      </c>
      <c r="E2179">
        <v>2178</v>
      </c>
      <c r="F2179">
        <v>4</v>
      </c>
      <c r="G2179">
        <v>20450</v>
      </c>
      <c r="H2179">
        <v>19</v>
      </c>
      <c r="I2179">
        <v>8</v>
      </c>
      <c r="J2179">
        <v>0</v>
      </c>
      <c r="K2179">
        <v>7</v>
      </c>
      <c r="L2179">
        <v>3</v>
      </c>
      <c r="M2179">
        <v>3</v>
      </c>
      <c r="N2179">
        <v>1</v>
      </c>
      <c r="O2179">
        <v>2</v>
      </c>
      <c r="P2179" t="s">
        <v>24</v>
      </c>
      <c r="Q2179" t="s">
        <v>33</v>
      </c>
      <c r="R2179" t="s">
        <v>41</v>
      </c>
      <c r="S2179" t="s">
        <v>29</v>
      </c>
      <c r="T2179" t="s">
        <v>34</v>
      </c>
      <c r="U2179" t="s">
        <v>27</v>
      </c>
      <c r="V2179" t="s">
        <v>23</v>
      </c>
      <c r="W2179" t="s">
        <v>30</v>
      </c>
    </row>
    <row r="2180" spans="1:23" x14ac:dyDescent="0.3">
      <c r="A2180">
        <v>58</v>
      </c>
      <c r="B2180">
        <v>1</v>
      </c>
      <c r="C2180">
        <v>4</v>
      </c>
      <c r="D2180">
        <v>1</v>
      </c>
      <c r="E2180">
        <v>2179</v>
      </c>
      <c r="F2180">
        <v>2</v>
      </c>
      <c r="G2180">
        <v>10090</v>
      </c>
      <c r="H2180">
        <v>13</v>
      </c>
      <c r="I2180">
        <v>8</v>
      </c>
      <c r="J2180">
        <v>2</v>
      </c>
      <c r="K2180">
        <v>31</v>
      </c>
      <c r="L2180">
        <v>3</v>
      </c>
      <c r="M2180">
        <v>10</v>
      </c>
      <c r="N2180">
        <v>5</v>
      </c>
      <c r="O2180">
        <v>9</v>
      </c>
      <c r="P2180" t="s">
        <v>24</v>
      </c>
      <c r="Q2180" t="s">
        <v>25</v>
      </c>
      <c r="R2180" t="s">
        <v>49</v>
      </c>
      <c r="S2180" t="s">
        <v>29</v>
      </c>
      <c r="T2180" t="s">
        <v>38</v>
      </c>
      <c r="U2180" t="s">
        <v>37</v>
      </c>
      <c r="V2180" t="s">
        <v>31</v>
      </c>
      <c r="W2180" t="s">
        <v>30</v>
      </c>
    </row>
    <row r="2181" spans="1:23" x14ac:dyDescent="0.3">
      <c r="A2181">
        <v>40</v>
      </c>
      <c r="B2181">
        <v>14</v>
      </c>
      <c r="C2181">
        <v>4</v>
      </c>
      <c r="D2181">
        <v>1</v>
      </c>
      <c r="E2181">
        <v>2180</v>
      </c>
      <c r="F2181">
        <v>1</v>
      </c>
      <c r="G2181">
        <v>33480</v>
      </c>
      <c r="H2181">
        <v>22</v>
      </c>
      <c r="I2181">
        <v>8</v>
      </c>
      <c r="J2181">
        <v>0</v>
      </c>
      <c r="K2181">
        <v>7</v>
      </c>
      <c r="L2181">
        <v>2</v>
      </c>
      <c r="M2181">
        <v>4</v>
      </c>
      <c r="N2181">
        <v>0</v>
      </c>
      <c r="O2181">
        <v>3</v>
      </c>
      <c r="P2181" t="s">
        <v>24</v>
      </c>
      <c r="Q2181" t="s">
        <v>33</v>
      </c>
      <c r="R2181" t="s">
        <v>41</v>
      </c>
      <c r="S2181" t="s">
        <v>29</v>
      </c>
      <c r="T2181" t="s">
        <v>34</v>
      </c>
      <c r="U2181" t="s">
        <v>27</v>
      </c>
      <c r="V2181" t="s">
        <v>23</v>
      </c>
      <c r="W2181" t="s">
        <v>30</v>
      </c>
    </row>
    <row r="2182" spans="1:23" x14ac:dyDescent="0.3">
      <c r="A2182">
        <v>36</v>
      </c>
      <c r="B2182">
        <v>16</v>
      </c>
      <c r="C2182">
        <v>2</v>
      </c>
      <c r="D2182">
        <v>1</v>
      </c>
      <c r="E2182">
        <v>2181</v>
      </c>
      <c r="F2182">
        <v>1</v>
      </c>
      <c r="G2182">
        <v>12810</v>
      </c>
      <c r="H2182">
        <v>11</v>
      </c>
      <c r="I2182">
        <v>8</v>
      </c>
      <c r="J2182">
        <v>0</v>
      </c>
      <c r="K2182">
        <v>17</v>
      </c>
      <c r="L2182">
        <v>2</v>
      </c>
      <c r="M2182">
        <v>15</v>
      </c>
      <c r="N2182">
        <v>6</v>
      </c>
      <c r="O2182">
        <v>13</v>
      </c>
      <c r="P2182" t="s">
        <v>32</v>
      </c>
      <c r="Q2182" t="s">
        <v>25</v>
      </c>
      <c r="R2182" t="s">
        <v>26</v>
      </c>
      <c r="S2182" t="s">
        <v>29</v>
      </c>
      <c r="T2182" t="s">
        <v>34</v>
      </c>
      <c r="U2182" t="s">
        <v>37</v>
      </c>
      <c r="V2182" t="s">
        <v>23</v>
      </c>
      <c r="W2182" t="s">
        <v>30</v>
      </c>
    </row>
    <row r="2183" spans="1:23" x14ac:dyDescent="0.3">
      <c r="A2183">
        <v>48</v>
      </c>
      <c r="B2183">
        <v>2</v>
      </c>
      <c r="C2183">
        <v>1</v>
      </c>
      <c r="D2183">
        <v>1</v>
      </c>
      <c r="E2183">
        <v>2182</v>
      </c>
      <c r="F2183">
        <v>2</v>
      </c>
      <c r="G2183">
        <v>28190</v>
      </c>
      <c r="H2183">
        <v>20</v>
      </c>
      <c r="I2183">
        <v>8</v>
      </c>
      <c r="J2183">
        <v>0</v>
      </c>
      <c r="K2183">
        <v>11</v>
      </c>
      <c r="L2183">
        <v>2</v>
      </c>
      <c r="M2183">
        <v>10</v>
      </c>
      <c r="N2183">
        <v>0</v>
      </c>
      <c r="O2183">
        <v>8</v>
      </c>
      <c r="P2183" t="s">
        <v>24</v>
      </c>
      <c r="Q2183" t="s">
        <v>33</v>
      </c>
      <c r="R2183" t="s">
        <v>26</v>
      </c>
      <c r="S2183" t="s">
        <v>35</v>
      </c>
      <c r="T2183" t="s">
        <v>34</v>
      </c>
      <c r="U2183" t="s">
        <v>37</v>
      </c>
      <c r="V2183" t="s">
        <v>23</v>
      </c>
      <c r="W2183" t="s">
        <v>30</v>
      </c>
    </row>
    <row r="2184" spans="1:23" x14ac:dyDescent="0.3">
      <c r="A2184">
        <v>27</v>
      </c>
      <c r="B2184">
        <v>2</v>
      </c>
      <c r="C2184">
        <v>3</v>
      </c>
      <c r="D2184">
        <v>1</v>
      </c>
      <c r="E2184">
        <v>2183</v>
      </c>
      <c r="F2184">
        <v>2</v>
      </c>
      <c r="G2184">
        <v>48510</v>
      </c>
      <c r="H2184">
        <v>18</v>
      </c>
      <c r="I2184">
        <v>8</v>
      </c>
      <c r="J2184">
        <v>0</v>
      </c>
      <c r="K2184">
        <v>5</v>
      </c>
      <c r="L2184">
        <v>2</v>
      </c>
      <c r="M2184">
        <v>1</v>
      </c>
      <c r="N2184">
        <v>0</v>
      </c>
      <c r="O2184">
        <v>0</v>
      </c>
      <c r="P2184" t="s">
        <v>24</v>
      </c>
      <c r="Q2184" t="s">
        <v>33</v>
      </c>
      <c r="R2184" t="s">
        <v>26</v>
      </c>
      <c r="S2184" t="s">
        <v>29</v>
      </c>
      <c r="T2184" t="s">
        <v>43</v>
      </c>
      <c r="U2184" t="s">
        <v>27</v>
      </c>
      <c r="V2184" t="s">
        <v>23</v>
      </c>
      <c r="W2184" t="s">
        <v>30</v>
      </c>
    </row>
    <row r="2185" spans="1:23" x14ac:dyDescent="0.3">
      <c r="A2185">
        <v>51</v>
      </c>
      <c r="B2185">
        <v>4</v>
      </c>
      <c r="C2185">
        <v>1</v>
      </c>
      <c r="D2185">
        <v>1</v>
      </c>
      <c r="E2185">
        <v>2184</v>
      </c>
      <c r="F2185">
        <v>3</v>
      </c>
      <c r="G2185">
        <v>40280</v>
      </c>
      <c r="H2185">
        <v>14</v>
      </c>
      <c r="I2185">
        <v>8</v>
      </c>
      <c r="J2185">
        <v>0</v>
      </c>
      <c r="K2185">
        <v>29</v>
      </c>
      <c r="L2185">
        <v>3</v>
      </c>
      <c r="M2185">
        <v>5</v>
      </c>
      <c r="N2185">
        <v>0</v>
      </c>
      <c r="O2185">
        <v>3</v>
      </c>
      <c r="P2185" t="s">
        <v>24</v>
      </c>
      <c r="Q2185" t="s">
        <v>33</v>
      </c>
      <c r="R2185" t="s">
        <v>41</v>
      </c>
      <c r="S2185" t="s">
        <v>35</v>
      </c>
      <c r="T2185" t="s">
        <v>45</v>
      </c>
      <c r="U2185" t="s">
        <v>27</v>
      </c>
      <c r="V2185" t="s">
        <v>23</v>
      </c>
      <c r="W2185" t="s">
        <v>30</v>
      </c>
    </row>
    <row r="2186" spans="1:23" x14ac:dyDescent="0.3">
      <c r="A2186">
        <v>18</v>
      </c>
      <c r="B2186">
        <v>1</v>
      </c>
      <c r="C2186">
        <v>4</v>
      </c>
      <c r="D2186">
        <v>1</v>
      </c>
      <c r="E2186">
        <v>2185</v>
      </c>
      <c r="F2186">
        <v>2</v>
      </c>
      <c r="G2186">
        <v>27200</v>
      </c>
      <c r="H2186">
        <v>22</v>
      </c>
      <c r="I2186">
        <v>8</v>
      </c>
      <c r="J2186">
        <v>1</v>
      </c>
      <c r="K2186">
        <v>0</v>
      </c>
      <c r="L2186">
        <v>2</v>
      </c>
      <c r="M2186">
        <v>0</v>
      </c>
      <c r="N2186">
        <v>0</v>
      </c>
      <c r="O2186">
        <v>0</v>
      </c>
      <c r="P2186" t="s">
        <v>39</v>
      </c>
      <c r="Q2186" t="s">
        <v>33</v>
      </c>
      <c r="R2186" t="s">
        <v>41</v>
      </c>
      <c r="S2186" t="s">
        <v>35</v>
      </c>
      <c r="T2186" t="s">
        <v>38</v>
      </c>
      <c r="U2186" t="s">
        <v>37</v>
      </c>
      <c r="V2186" t="s">
        <v>23</v>
      </c>
      <c r="W2186" t="s">
        <v>30</v>
      </c>
    </row>
    <row r="2187" spans="1:23" x14ac:dyDescent="0.3">
      <c r="A2187">
        <v>35</v>
      </c>
      <c r="B2187">
        <v>1</v>
      </c>
      <c r="C2187">
        <v>4</v>
      </c>
      <c r="D2187">
        <v>1</v>
      </c>
      <c r="E2187">
        <v>2186</v>
      </c>
      <c r="F2187">
        <v>2</v>
      </c>
      <c r="G2187">
        <v>81200</v>
      </c>
      <c r="H2187">
        <v>13</v>
      </c>
      <c r="I2187">
        <v>8</v>
      </c>
      <c r="J2187">
        <v>0</v>
      </c>
      <c r="K2187">
        <v>10</v>
      </c>
      <c r="L2187">
        <v>2</v>
      </c>
      <c r="M2187">
        <v>9</v>
      </c>
      <c r="N2187">
        <v>0</v>
      </c>
      <c r="O2187">
        <v>0</v>
      </c>
      <c r="P2187" t="s">
        <v>24</v>
      </c>
      <c r="Q2187" t="s">
        <v>33</v>
      </c>
      <c r="R2187" t="s">
        <v>36</v>
      </c>
      <c r="S2187" t="s">
        <v>29</v>
      </c>
      <c r="T2187" t="s">
        <v>42</v>
      </c>
      <c r="U2187" t="s">
        <v>27</v>
      </c>
      <c r="V2187" t="s">
        <v>23</v>
      </c>
      <c r="W2187" t="s">
        <v>30</v>
      </c>
    </row>
    <row r="2188" spans="1:23" x14ac:dyDescent="0.3">
      <c r="A2188">
        <v>27</v>
      </c>
      <c r="B2188">
        <v>26</v>
      </c>
      <c r="C2188">
        <v>4</v>
      </c>
      <c r="D2188">
        <v>1</v>
      </c>
      <c r="E2188">
        <v>2187</v>
      </c>
      <c r="F2188">
        <v>1</v>
      </c>
      <c r="G2188">
        <v>46470</v>
      </c>
      <c r="H2188">
        <v>17</v>
      </c>
      <c r="I2188">
        <v>8</v>
      </c>
      <c r="J2188">
        <v>0</v>
      </c>
      <c r="K2188">
        <v>8</v>
      </c>
      <c r="L2188">
        <v>3</v>
      </c>
      <c r="M2188">
        <v>6</v>
      </c>
      <c r="N2188">
        <v>0</v>
      </c>
      <c r="O2188">
        <v>0</v>
      </c>
      <c r="P2188" t="s">
        <v>32</v>
      </c>
      <c r="Q2188" t="s">
        <v>33</v>
      </c>
      <c r="R2188" t="s">
        <v>41</v>
      </c>
      <c r="S2188" t="s">
        <v>35</v>
      </c>
      <c r="T2188" t="s">
        <v>42</v>
      </c>
      <c r="U2188" t="s">
        <v>27</v>
      </c>
      <c r="V2188" t="s">
        <v>23</v>
      </c>
      <c r="W2188" t="s">
        <v>30</v>
      </c>
    </row>
    <row r="2189" spans="1:23" x14ac:dyDescent="0.3">
      <c r="A2189">
        <v>55</v>
      </c>
      <c r="B2189">
        <v>19</v>
      </c>
      <c r="C2189">
        <v>3</v>
      </c>
      <c r="D2189">
        <v>1</v>
      </c>
      <c r="E2189">
        <v>2188</v>
      </c>
      <c r="F2189">
        <v>1</v>
      </c>
      <c r="G2189">
        <v>46800</v>
      </c>
      <c r="H2189">
        <v>14</v>
      </c>
      <c r="I2189">
        <v>8</v>
      </c>
      <c r="J2189">
        <v>3</v>
      </c>
      <c r="K2189">
        <v>24</v>
      </c>
      <c r="L2189">
        <v>0</v>
      </c>
      <c r="M2189">
        <v>19</v>
      </c>
      <c r="N2189">
        <v>3</v>
      </c>
      <c r="O2189">
        <v>8</v>
      </c>
      <c r="P2189" t="s">
        <v>24</v>
      </c>
      <c r="Q2189" t="s">
        <v>33</v>
      </c>
      <c r="R2189" t="s">
        <v>49</v>
      </c>
      <c r="S2189" t="s">
        <v>35</v>
      </c>
      <c r="T2189" t="s">
        <v>40</v>
      </c>
      <c r="U2189" t="s">
        <v>37</v>
      </c>
      <c r="V2189" t="s">
        <v>31</v>
      </c>
      <c r="W2189" t="s">
        <v>30</v>
      </c>
    </row>
    <row r="2190" spans="1:23" x14ac:dyDescent="0.3">
      <c r="A2190">
        <v>56</v>
      </c>
      <c r="B2190">
        <v>24</v>
      </c>
      <c r="C2190">
        <v>4</v>
      </c>
      <c r="D2190">
        <v>1</v>
      </c>
      <c r="E2190">
        <v>2189</v>
      </c>
      <c r="F2190">
        <v>2</v>
      </c>
      <c r="G2190">
        <v>32210</v>
      </c>
      <c r="H2190">
        <v>15</v>
      </c>
      <c r="I2190">
        <v>8</v>
      </c>
      <c r="J2190">
        <v>2</v>
      </c>
      <c r="K2190">
        <v>33</v>
      </c>
      <c r="L2190">
        <v>2</v>
      </c>
      <c r="M2190">
        <v>19</v>
      </c>
      <c r="N2190">
        <v>15</v>
      </c>
      <c r="O2190">
        <v>9</v>
      </c>
      <c r="P2190" t="s">
        <v>24</v>
      </c>
      <c r="Q2190" t="s">
        <v>33</v>
      </c>
      <c r="R2190" t="s">
        <v>26</v>
      </c>
      <c r="S2190" t="s">
        <v>29</v>
      </c>
      <c r="T2190" t="s">
        <v>43</v>
      </c>
      <c r="U2190" t="s">
        <v>37</v>
      </c>
      <c r="V2190" t="s">
        <v>23</v>
      </c>
      <c r="W2190" t="s">
        <v>30</v>
      </c>
    </row>
    <row r="2191" spans="1:23" x14ac:dyDescent="0.3">
      <c r="A2191">
        <v>34</v>
      </c>
      <c r="B2191">
        <v>1</v>
      </c>
      <c r="C2191">
        <v>2</v>
      </c>
      <c r="D2191">
        <v>1</v>
      </c>
      <c r="E2191">
        <v>2190</v>
      </c>
      <c r="F2191">
        <v>2</v>
      </c>
      <c r="G2191">
        <v>86210</v>
      </c>
      <c r="H2191">
        <v>17</v>
      </c>
      <c r="I2191">
        <v>8</v>
      </c>
      <c r="J2191">
        <v>1</v>
      </c>
      <c r="K2191">
        <v>5</v>
      </c>
      <c r="L2191">
        <v>1</v>
      </c>
      <c r="M2191">
        <v>5</v>
      </c>
      <c r="N2191">
        <v>0</v>
      </c>
      <c r="O2191">
        <v>0</v>
      </c>
      <c r="P2191" t="s">
        <v>39</v>
      </c>
      <c r="Q2191" t="s">
        <v>25</v>
      </c>
      <c r="R2191" t="s">
        <v>26</v>
      </c>
      <c r="S2191" t="s">
        <v>44</v>
      </c>
      <c r="T2191" t="s">
        <v>34</v>
      </c>
      <c r="U2191" t="s">
        <v>37</v>
      </c>
      <c r="V2191" t="s">
        <v>23</v>
      </c>
      <c r="W2191" t="s">
        <v>30</v>
      </c>
    </row>
    <row r="2192" spans="1:23" x14ac:dyDescent="0.3">
      <c r="A2192">
        <v>40</v>
      </c>
      <c r="B2192">
        <v>3</v>
      </c>
      <c r="C2192">
        <v>3</v>
      </c>
      <c r="D2192">
        <v>1</v>
      </c>
      <c r="E2192">
        <v>2191</v>
      </c>
      <c r="F2192">
        <v>2</v>
      </c>
      <c r="G2192">
        <v>45770</v>
      </c>
      <c r="H2192">
        <v>11</v>
      </c>
      <c r="I2192">
        <v>8</v>
      </c>
      <c r="J2192">
        <v>1</v>
      </c>
      <c r="K2192">
        <v>15</v>
      </c>
      <c r="L2192">
        <v>3</v>
      </c>
      <c r="M2192">
        <v>12</v>
      </c>
      <c r="N2192">
        <v>11</v>
      </c>
      <c r="O2192">
        <v>8</v>
      </c>
      <c r="P2192" t="s">
        <v>24</v>
      </c>
      <c r="Q2192" t="s">
        <v>33</v>
      </c>
      <c r="R2192" t="s">
        <v>26</v>
      </c>
      <c r="S2192" t="s">
        <v>44</v>
      </c>
      <c r="T2192" t="s">
        <v>38</v>
      </c>
      <c r="U2192" t="s">
        <v>37</v>
      </c>
      <c r="V2192" t="s">
        <v>23</v>
      </c>
      <c r="W2192" t="s">
        <v>30</v>
      </c>
    </row>
    <row r="2193" spans="1:23" x14ac:dyDescent="0.3">
      <c r="A2193">
        <v>34</v>
      </c>
      <c r="B2193">
        <v>5</v>
      </c>
      <c r="C2193">
        <v>3</v>
      </c>
      <c r="D2193">
        <v>1</v>
      </c>
      <c r="E2193">
        <v>2192</v>
      </c>
      <c r="F2193">
        <v>1</v>
      </c>
      <c r="G2193">
        <v>45530</v>
      </c>
      <c r="H2193">
        <v>18</v>
      </c>
      <c r="I2193">
        <v>8</v>
      </c>
      <c r="J2193">
        <v>1</v>
      </c>
      <c r="K2193">
        <v>10</v>
      </c>
      <c r="L2193">
        <v>2</v>
      </c>
      <c r="M2193">
        <v>8</v>
      </c>
      <c r="N2193">
        <v>7</v>
      </c>
      <c r="O2193">
        <v>7</v>
      </c>
      <c r="P2193" t="s">
        <v>24</v>
      </c>
      <c r="Q2193" t="s">
        <v>33</v>
      </c>
      <c r="R2193" t="s">
        <v>26</v>
      </c>
      <c r="S2193" t="s">
        <v>29</v>
      </c>
      <c r="T2193" t="s">
        <v>34</v>
      </c>
      <c r="U2193" t="s">
        <v>37</v>
      </c>
      <c r="V2193" t="s">
        <v>23</v>
      </c>
      <c r="W2193" t="s">
        <v>30</v>
      </c>
    </row>
    <row r="2194" spans="1:23" x14ac:dyDescent="0.3">
      <c r="A2194">
        <v>31</v>
      </c>
      <c r="B2194">
        <v>2</v>
      </c>
      <c r="C2194">
        <v>2</v>
      </c>
      <c r="D2194">
        <v>1</v>
      </c>
      <c r="E2194">
        <v>2193</v>
      </c>
      <c r="F2194">
        <v>2</v>
      </c>
      <c r="G2194">
        <v>53960</v>
      </c>
      <c r="H2194">
        <v>17</v>
      </c>
      <c r="I2194">
        <v>8</v>
      </c>
      <c r="J2194">
        <v>1</v>
      </c>
      <c r="K2194">
        <v>3</v>
      </c>
      <c r="L2194">
        <v>2</v>
      </c>
      <c r="M2194">
        <v>1</v>
      </c>
      <c r="N2194">
        <v>0</v>
      </c>
      <c r="O2194">
        <v>0</v>
      </c>
      <c r="P2194" t="s">
        <v>32</v>
      </c>
      <c r="Q2194" t="s">
        <v>33</v>
      </c>
      <c r="R2194" t="s">
        <v>41</v>
      </c>
      <c r="S2194" t="s">
        <v>35</v>
      </c>
      <c r="T2194" t="s">
        <v>45</v>
      </c>
      <c r="U2194" t="s">
        <v>27</v>
      </c>
      <c r="V2194" t="s">
        <v>31</v>
      </c>
      <c r="W2194" t="s">
        <v>30</v>
      </c>
    </row>
    <row r="2195" spans="1:23" x14ac:dyDescent="0.3">
      <c r="A2195">
        <v>35</v>
      </c>
      <c r="B2195">
        <v>1</v>
      </c>
      <c r="C2195">
        <v>2</v>
      </c>
      <c r="D2195">
        <v>1</v>
      </c>
      <c r="E2195">
        <v>2194</v>
      </c>
      <c r="F2195">
        <v>1</v>
      </c>
      <c r="G2195">
        <v>67960</v>
      </c>
      <c r="H2195">
        <v>13</v>
      </c>
      <c r="I2195">
        <v>8</v>
      </c>
      <c r="J2195">
        <v>0</v>
      </c>
      <c r="K2195">
        <v>5</v>
      </c>
      <c r="L2195">
        <v>2</v>
      </c>
      <c r="M2195">
        <v>4</v>
      </c>
      <c r="N2195">
        <v>3</v>
      </c>
      <c r="O2195">
        <v>2</v>
      </c>
      <c r="P2195" t="s">
        <v>32</v>
      </c>
      <c r="Q2195" t="s">
        <v>33</v>
      </c>
      <c r="R2195" t="s">
        <v>41</v>
      </c>
      <c r="S2195" t="s">
        <v>29</v>
      </c>
      <c r="T2195" t="s">
        <v>45</v>
      </c>
      <c r="U2195" t="s">
        <v>37</v>
      </c>
      <c r="V2195" t="s">
        <v>31</v>
      </c>
      <c r="W2195" t="s">
        <v>30</v>
      </c>
    </row>
    <row r="2196" spans="1:23" x14ac:dyDescent="0.3">
      <c r="A2196">
        <v>38</v>
      </c>
      <c r="B2196">
        <v>7</v>
      </c>
      <c r="C2196">
        <v>3</v>
      </c>
      <c r="D2196">
        <v>1</v>
      </c>
      <c r="E2196">
        <v>2195</v>
      </c>
      <c r="F2196">
        <v>2</v>
      </c>
      <c r="G2196">
        <v>76250</v>
      </c>
      <c r="H2196">
        <v>15</v>
      </c>
      <c r="I2196">
        <v>8</v>
      </c>
      <c r="J2196">
        <v>0</v>
      </c>
      <c r="K2196">
        <v>4</v>
      </c>
      <c r="L2196">
        <v>2</v>
      </c>
      <c r="M2196">
        <v>4</v>
      </c>
      <c r="N2196">
        <v>0</v>
      </c>
      <c r="O2196">
        <v>3</v>
      </c>
      <c r="P2196" t="s">
        <v>32</v>
      </c>
      <c r="Q2196" t="s">
        <v>33</v>
      </c>
      <c r="R2196" t="s">
        <v>41</v>
      </c>
      <c r="S2196" t="s">
        <v>44</v>
      </c>
      <c r="T2196" t="s">
        <v>46</v>
      </c>
      <c r="U2196" t="s">
        <v>27</v>
      </c>
      <c r="V2196" t="s">
        <v>23</v>
      </c>
      <c r="W2196" t="s">
        <v>30</v>
      </c>
    </row>
    <row r="2197" spans="1:23" x14ac:dyDescent="0.3">
      <c r="A2197">
        <v>34</v>
      </c>
      <c r="B2197">
        <v>10</v>
      </c>
      <c r="C2197">
        <v>4</v>
      </c>
      <c r="D2197">
        <v>1</v>
      </c>
      <c r="E2197">
        <v>2196</v>
      </c>
      <c r="F2197">
        <v>2</v>
      </c>
      <c r="G2197">
        <v>74120</v>
      </c>
      <c r="H2197">
        <v>24</v>
      </c>
      <c r="I2197">
        <v>8</v>
      </c>
      <c r="J2197">
        <v>0</v>
      </c>
      <c r="K2197">
        <v>14</v>
      </c>
      <c r="L2197">
        <v>4</v>
      </c>
      <c r="M2197">
        <v>14</v>
      </c>
      <c r="N2197">
        <v>4</v>
      </c>
      <c r="O2197">
        <v>11</v>
      </c>
      <c r="P2197" t="s">
        <v>24</v>
      </c>
      <c r="Q2197" t="s">
        <v>33</v>
      </c>
      <c r="R2197" t="s">
        <v>36</v>
      </c>
      <c r="S2197" t="s">
        <v>35</v>
      </c>
      <c r="T2197" t="s">
        <v>43</v>
      </c>
      <c r="U2197" t="s">
        <v>27</v>
      </c>
      <c r="V2197" t="s">
        <v>23</v>
      </c>
      <c r="W2197" t="s">
        <v>30</v>
      </c>
    </row>
    <row r="2198" spans="1:23" x14ac:dyDescent="0.3">
      <c r="A2198">
        <v>28</v>
      </c>
      <c r="B2198">
        <v>2</v>
      </c>
      <c r="C2198">
        <v>3</v>
      </c>
      <c r="D2198">
        <v>1</v>
      </c>
      <c r="E2198">
        <v>2197</v>
      </c>
      <c r="F2198">
        <v>2</v>
      </c>
      <c r="G2198">
        <v>111590</v>
      </c>
      <c r="H2198">
        <v>12</v>
      </c>
      <c r="I2198">
        <v>8</v>
      </c>
      <c r="J2198">
        <v>0</v>
      </c>
      <c r="K2198">
        <v>5</v>
      </c>
      <c r="L2198">
        <v>2</v>
      </c>
      <c r="M2198">
        <v>5</v>
      </c>
      <c r="N2198">
        <v>0</v>
      </c>
      <c r="O2198">
        <v>4</v>
      </c>
      <c r="P2198" t="s">
        <v>24</v>
      </c>
      <c r="Q2198" t="s">
        <v>33</v>
      </c>
      <c r="R2198" t="s">
        <v>26</v>
      </c>
      <c r="S2198" t="s">
        <v>29</v>
      </c>
      <c r="T2198" t="s">
        <v>28</v>
      </c>
      <c r="U2198" t="s">
        <v>27</v>
      </c>
      <c r="V2198" t="s">
        <v>23</v>
      </c>
      <c r="W2198" t="s">
        <v>30</v>
      </c>
    </row>
    <row r="2199" spans="1:23" x14ac:dyDescent="0.3">
      <c r="A2199">
        <v>31</v>
      </c>
      <c r="B2199">
        <v>15</v>
      </c>
      <c r="C2199">
        <v>2</v>
      </c>
      <c r="D2199">
        <v>1</v>
      </c>
      <c r="E2199">
        <v>2198</v>
      </c>
      <c r="F2199">
        <v>2</v>
      </c>
      <c r="G2199">
        <v>49600</v>
      </c>
      <c r="H2199">
        <v>15</v>
      </c>
      <c r="I2199">
        <v>8</v>
      </c>
      <c r="J2199">
        <v>0</v>
      </c>
      <c r="K2199">
        <v>10</v>
      </c>
      <c r="L2199">
        <v>3</v>
      </c>
      <c r="M2199">
        <v>10</v>
      </c>
      <c r="N2199">
        <v>6</v>
      </c>
      <c r="O2199">
        <v>7</v>
      </c>
      <c r="P2199" t="s">
        <v>24</v>
      </c>
      <c r="Q2199" t="s">
        <v>33</v>
      </c>
      <c r="R2199" t="s">
        <v>26</v>
      </c>
      <c r="S2199" t="s">
        <v>29</v>
      </c>
      <c r="T2199" t="s">
        <v>38</v>
      </c>
      <c r="U2199" t="s">
        <v>37</v>
      </c>
      <c r="V2199" t="s">
        <v>31</v>
      </c>
      <c r="W2199" t="s">
        <v>30</v>
      </c>
    </row>
    <row r="2200" spans="1:23" x14ac:dyDescent="0.3">
      <c r="A2200">
        <v>39</v>
      </c>
      <c r="B2200">
        <v>17</v>
      </c>
      <c r="C2200">
        <v>4</v>
      </c>
      <c r="D2200">
        <v>1</v>
      </c>
      <c r="E2200">
        <v>2199</v>
      </c>
      <c r="F2200">
        <v>2</v>
      </c>
      <c r="G2200">
        <v>104750</v>
      </c>
      <c r="H2200">
        <v>11</v>
      </c>
      <c r="I2200">
        <v>8</v>
      </c>
      <c r="J2200">
        <v>1</v>
      </c>
      <c r="K2200">
        <v>8</v>
      </c>
      <c r="L2200">
        <v>3</v>
      </c>
      <c r="M2200">
        <v>5</v>
      </c>
      <c r="N2200">
        <v>1</v>
      </c>
      <c r="O2200">
        <v>4</v>
      </c>
      <c r="P2200" t="s">
        <v>24</v>
      </c>
      <c r="Q2200" t="s">
        <v>33</v>
      </c>
      <c r="R2200" t="s">
        <v>49</v>
      </c>
      <c r="S2200" t="s">
        <v>29</v>
      </c>
      <c r="T2200" t="s">
        <v>28</v>
      </c>
      <c r="U2200" t="s">
        <v>27</v>
      </c>
      <c r="V2200" t="s">
        <v>23</v>
      </c>
      <c r="W2200" t="s">
        <v>30</v>
      </c>
    </row>
    <row r="2201" spans="1:23" x14ac:dyDescent="0.3">
      <c r="A2201">
        <v>51</v>
      </c>
      <c r="B2201">
        <v>20</v>
      </c>
      <c r="C2201">
        <v>3</v>
      </c>
      <c r="D2201">
        <v>1</v>
      </c>
      <c r="E2201">
        <v>2200</v>
      </c>
      <c r="F2201">
        <v>2</v>
      </c>
      <c r="G2201">
        <v>148140</v>
      </c>
      <c r="H2201">
        <v>11</v>
      </c>
      <c r="I2201">
        <v>8</v>
      </c>
      <c r="J2201">
        <v>1</v>
      </c>
      <c r="K2201">
        <v>14</v>
      </c>
      <c r="L2201">
        <v>2</v>
      </c>
      <c r="M2201">
        <v>4</v>
      </c>
      <c r="N2201">
        <v>3</v>
      </c>
      <c r="O2201">
        <v>2</v>
      </c>
      <c r="P2201" t="s">
        <v>32</v>
      </c>
      <c r="Q2201" t="s">
        <v>33</v>
      </c>
      <c r="R2201" t="s">
        <v>41</v>
      </c>
      <c r="S2201" t="s">
        <v>29</v>
      </c>
      <c r="T2201" t="s">
        <v>38</v>
      </c>
      <c r="U2201" t="s">
        <v>37</v>
      </c>
      <c r="V2201" t="s">
        <v>23</v>
      </c>
      <c r="W2201" t="s">
        <v>30</v>
      </c>
    </row>
    <row r="2202" spans="1:23" x14ac:dyDescent="0.3">
      <c r="A2202">
        <v>41</v>
      </c>
      <c r="B2202">
        <v>1</v>
      </c>
      <c r="C2202">
        <v>3</v>
      </c>
      <c r="D2202">
        <v>1</v>
      </c>
      <c r="E2202">
        <v>2201</v>
      </c>
      <c r="F2202">
        <v>4</v>
      </c>
      <c r="G2202">
        <v>191410</v>
      </c>
      <c r="H2202">
        <v>12</v>
      </c>
      <c r="I2202">
        <v>8</v>
      </c>
      <c r="J2202">
        <v>1</v>
      </c>
      <c r="K2202">
        <v>12</v>
      </c>
      <c r="L2202">
        <v>2</v>
      </c>
      <c r="M2202">
        <v>6</v>
      </c>
      <c r="N2202">
        <v>3</v>
      </c>
      <c r="O2202">
        <v>3</v>
      </c>
      <c r="P2202" t="s">
        <v>32</v>
      </c>
      <c r="Q2202" t="s">
        <v>33</v>
      </c>
      <c r="R2202" t="s">
        <v>26</v>
      </c>
      <c r="S2202" t="s">
        <v>44</v>
      </c>
      <c r="T2202" t="s">
        <v>38</v>
      </c>
      <c r="U2202" t="s">
        <v>37</v>
      </c>
      <c r="V2202" t="s">
        <v>23</v>
      </c>
      <c r="W2202" t="s">
        <v>30</v>
      </c>
    </row>
    <row r="2203" spans="1:23" x14ac:dyDescent="0.3">
      <c r="A2203">
        <v>37</v>
      </c>
      <c r="B2203">
        <v>2</v>
      </c>
      <c r="C2203">
        <v>2</v>
      </c>
      <c r="D2203">
        <v>1</v>
      </c>
      <c r="E2203">
        <v>2202</v>
      </c>
      <c r="F2203">
        <v>1</v>
      </c>
      <c r="G2203">
        <v>54050</v>
      </c>
      <c r="H2203">
        <v>15</v>
      </c>
      <c r="I2203">
        <v>8</v>
      </c>
      <c r="J2203">
        <v>0</v>
      </c>
      <c r="K2203">
        <v>8</v>
      </c>
      <c r="L2203">
        <v>3</v>
      </c>
      <c r="M2203">
        <v>6</v>
      </c>
      <c r="N2203">
        <v>1</v>
      </c>
      <c r="O2203">
        <v>3</v>
      </c>
      <c r="P2203" t="s">
        <v>24</v>
      </c>
      <c r="Q2203" t="s">
        <v>33</v>
      </c>
      <c r="R2203" t="s">
        <v>41</v>
      </c>
      <c r="S2203" t="s">
        <v>29</v>
      </c>
      <c r="T2203" t="s">
        <v>28</v>
      </c>
      <c r="U2203" t="s">
        <v>27</v>
      </c>
      <c r="V2203" t="s">
        <v>23</v>
      </c>
      <c r="W2203" t="s">
        <v>30</v>
      </c>
    </row>
    <row r="2204" spans="1:23" x14ac:dyDescent="0.3">
      <c r="A2204">
        <v>33</v>
      </c>
      <c r="B2204">
        <v>2</v>
      </c>
      <c r="C2204">
        <v>3</v>
      </c>
      <c r="D2204">
        <v>1</v>
      </c>
      <c r="E2204">
        <v>2203</v>
      </c>
      <c r="F2204">
        <v>1</v>
      </c>
      <c r="G2204">
        <v>87930</v>
      </c>
      <c r="H2204">
        <v>17</v>
      </c>
      <c r="I2204">
        <v>8</v>
      </c>
      <c r="J2204">
        <v>0</v>
      </c>
      <c r="K2204">
        <v>8</v>
      </c>
      <c r="L2204">
        <v>2</v>
      </c>
      <c r="M2204">
        <v>5</v>
      </c>
      <c r="N2204">
        <v>1</v>
      </c>
      <c r="O2204">
        <v>2</v>
      </c>
      <c r="P2204" t="s">
        <v>32</v>
      </c>
      <c r="Q2204" t="s">
        <v>33</v>
      </c>
      <c r="R2204" t="s">
        <v>41</v>
      </c>
      <c r="S2204" t="s">
        <v>29</v>
      </c>
      <c r="T2204" t="s">
        <v>38</v>
      </c>
      <c r="U2204" t="s">
        <v>27</v>
      </c>
      <c r="V2204" t="s">
        <v>23</v>
      </c>
      <c r="W2204" t="s">
        <v>30</v>
      </c>
    </row>
    <row r="2205" spans="1:23" x14ac:dyDescent="0.3">
      <c r="A2205">
        <v>32</v>
      </c>
      <c r="B2205">
        <v>1</v>
      </c>
      <c r="C2205">
        <v>4</v>
      </c>
      <c r="D2205">
        <v>1</v>
      </c>
      <c r="E2205">
        <v>2204</v>
      </c>
      <c r="F2205">
        <v>5</v>
      </c>
      <c r="G2205">
        <v>191890</v>
      </c>
      <c r="H2205">
        <v>12</v>
      </c>
      <c r="I2205">
        <v>8</v>
      </c>
      <c r="J2205">
        <v>1</v>
      </c>
      <c r="K2205">
        <v>4</v>
      </c>
      <c r="L2205">
        <v>3</v>
      </c>
      <c r="M2205">
        <v>3</v>
      </c>
      <c r="N2205">
        <v>1</v>
      </c>
      <c r="O2205">
        <v>2</v>
      </c>
      <c r="P2205" t="s">
        <v>24</v>
      </c>
      <c r="Q2205" t="s">
        <v>33</v>
      </c>
      <c r="R2205" t="s">
        <v>41</v>
      </c>
      <c r="S2205" t="s">
        <v>29</v>
      </c>
      <c r="T2205" t="s">
        <v>42</v>
      </c>
      <c r="U2205" t="s">
        <v>37</v>
      </c>
      <c r="V2205" t="s">
        <v>23</v>
      </c>
      <c r="W2205" t="s">
        <v>30</v>
      </c>
    </row>
    <row r="2206" spans="1:23" x14ac:dyDescent="0.3">
      <c r="A2206">
        <v>39</v>
      </c>
      <c r="B2206">
        <v>29</v>
      </c>
      <c r="C2206">
        <v>2</v>
      </c>
      <c r="D2206">
        <v>1</v>
      </c>
      <c r="E2206">
        <v>2205</v>
      </c>
      <c r="F2206">
        <v>2</v>
      </c>
      <c r="G2206">
        <v>38750</v>
      </c>
      <c r="H2206">
        <v>15</v>
      </c>
      <c r="I2206">
        <v>8</v>
      </c>
      <c r="J2206">
        <v>0</v>
      </c>
      <c r="K2206">
        <v>13</v>
      </c>
      <c r="L2206">
        <v>3</v>
      </c>
      <c r="M2206">
        <v>6</v>
      </c>
      <c r="N2206">
        <v>0</v>
      </c>
      <c r="O2206">
        <v>5</v>
      </c>
      <c r="P2206" t="s">
        <v>39</v>
      </c>
      <c r="Q2206" t="s">
        <v>33</v>
      </c>
      <c r="R2206" t="s">
        <v>26</v>
      </c>
      <c r="S2206" t="s">
        <v>29</v>
      </c>
      <c r="T2206" t="s">
        <v>38</v>
      </c>
      <c r="U2206" t="s">
        <v>37</v>
      </c>
      <c r="V2206" t="s">
        <v>23</v>
      </c>
      <c r="W2206" t="s">
        <v>30</v>
      </c>
    </row>
    <row r="2207" spans="1:23" x14ac:dyDescent="0.3">
      <c r="A2207">
        <v>25</v>
      </c>
      <c r="B2207">
        <v>7</v>
      </c>
      <c r="C2207">
        <v>4</v>
      </c>
      <c r="D2207">
        <v>1</v>
      </c>
      <c r="E2207">
        <v>2206</v>
      </c>
      <c r="F2207">
        <v>1</v>
      </c>
      <c r="G2207">
        <v>22160</v>
      </c>
      <c r="H2207">
        <v>13</v>
      </c>
      <c r="I2207">
        <v>8</v>
      </c>
      <c r="J2207">
        <v>3</v>
      </c>
      <c r="K2207">
        <v>6</v>
      </c>
      <c r="L2207">
        <v>2</v>
      </c>
      <c r="M2207">
        <v>3</v>
      </c>
      <c r="N2207">
        <v>1</v>
      </c>
      <c r="O2207">
        <v>2</v>
      </c>
      <c r="P2207" t="s">
        <v>24</v>
      </c>
      <c r="Q2207" t="s">
        <v>33</v>
      </c>
      <c r="R2207" t="s">
        <v>26</v>
      </c>
      <c r="S2207" t="s">
        <v>29</v>
      </c>
      <c r="T2207" t="s">
        <v>38</v>
      </c>
      <c r="U2207" t="s">
        <v>37</v>
      </c>
      <c r="V2207" t="s">
        <v>23</v>
      </c>
      <c r="W2207" t="s">
        <v>30</v>
      </c>
    </row>
    <row r="2208" spans="1:23" x14ac:dyDescent="0.3">
      <c r="A2208">
        <v>52</v>
      </c>
      <c r="B2208">
        <v>2</v>
      </c>
      <c r="C2208">
        <v>1</v>
      </c>
      <c r="D2208">
        <v>1</v>
      </c>
      <c r="E2208">
        <v>2207</v>
      </c>
      <c r="F2208">
        <v>2</v>
      </c>
      <c r="G2208">
        <v>117130</v>
      </c>
      <c r="H2208">
        <v>14</v>
      </c>
      <c r="I2208">
        <v>8</v>
      </c>
      <c r="J2208">
        <v>0</v>
      </c>
      <c r="K2208">
        <v>24</v>
      </c>
      <c r="L2208">
        <v>2</v>
      </c>
      <c r="M2208">
        <v>5</v>
      </c>
      <c r="N2208">
        <v>0</v>
      </c>
      <c r="O2208">
        <v>2</v>
      </c>
      <c r="P2208" t="s">
        <v>32</v>
      </c>
      <c r="Q2208" t="s">
        <v>33</v>
      </c>
      <c r="R2208" t="s">
        <v>26</v>
      </c>
      <c r="S2208" t="s">
        <v>29</v>
      </c>
      <c r="T2208" t="s">
        <v>38</v>
      </c>
      <c r="U2208" t="s">
        <v>37</v>
      </c>
      <c r="V2208" t="s">
        <v>23</v>
      </c>
      <c r="W2208" t="s">
        <v>30</v>
      </c>
    </row>
    <row r="2209" spans="1:23" x14ac:dyDescent="0.3">
      <c r="A2209">
        <v>43</v>
      </c>
      <c r="B2209">
        <v>2</v>
      </c>
      <c r="C2209">
        <v>2</v>
      </c>
      <c r="D2209">
        <v>1</v>
      </c>
      <c r="E2209">
        <v>2208</v>
      </c>
      <c r="F2209">
        <v>1</v>
      </c>
      <c r="G2209">
        <v>78610</v>
      </c>
      <c r="H2209">
        <v>14</v>
      </c>
      <c r="I2209">
        <v>8</v>
      </c>
      <c r="J2209">
        <v>2</v>
      </c>
      <c r="K2209">
        <v>20</v>
      </c>
      <c r="L2209">
        <v>1</v>
      </c>
      <c r="M2209">
        <v>20</v>
      </c>
      <c r="N2209">
        <v>1</v>
      </c>
      <c r="O2209">
        <v>8</v>
      </c>
      <c r="P2209" t="s">
        <v>24</v>
      </c>
      <c r="Q2209" t="s">
        <v>33</v>
      </c>
      <c r="R2209" t="s">
        <v>41</v>
      </c>
      <c r="S2209" t="s">
        <v>35</v>
      </c>
      <c r="T2209" t="s">
        <v>43</v>
      </c>
      <c r="U2209" t="s">
        <v>37</v>
      </c>
      <c r="V2209" t="s">
        <v>23</v>
      </c>
      <c r="W2209" t="s">
        <v>30</v>
      </c>
    </row>
    <row r="2210" spans="1:23" x14ac:dyDescent="0.3">
      <c r="A2210">
        <v>27</v>
      </c>
      <c r="B2210">
        <v>2</v>
      </c>
      <c r="C2210">
        <v>4</v>
      </c>
      <c r="D2210">
        <v>1</v>
      </c>
      <c r="E2210">
        <v>2209</v>
      </c>
      <c r="F2210">
        <v>1</v>
      </c>
      <c r="G2210">
        <v>37080</v>
      </c>
      <c r="H2210">
        <v>16</v>
      </c>
      <c r="I2210">
        <v>8</v>
      </c>
      <c r="J2210">
        <v>2</v>
      </c>
      <c r="K2210">
        <v>6</v>
      </c>
      <c r="L2210">
        <v>2</v>
      </c>
      <c r="M2210">
        <v>6</v>
      </c>
      <c r="N2210">
        <v>4</v>
      </c>
      <c r="O2210">
        <v>4</v>
      </c>
      <c r="P2210" t="s">
        <v>24</v>
      </c>
      <c r="Q2210" t="s">
        <v>33</v>
      </c>
      <c r="R2210" t="s">
        <v>26</v>
      </c>
      <c r="S2210" t="s">
        <v>29</v>
      </c>
      <c r="T2210" t="s">
        <v>40</v>
      </c>
      <c r="U2210" t="s">
        <v>37</v>
      </c>
      <c r="V2210" t="s">
        <v>23</v>
      </c>
      <c r="W2210" t="s">
        <v>30</v>
      </c>
    </row>
    <row r="2211" spans="1:23" x14ac:dyDescent="0.3">
      <c r="A2211">
        <v>27</v>
      </c>
      <c r="B2211">
        <v>2</v>
      </c>
      <c r="C2211">
        <v>5</v>
      </c>
      <c r="D2211">
        <v>1</v>
      </c>
      <c r="E2211">
        <v>2210</v>
      </c>
      <c r="F2211">
        <v>1</v>
      </c>
      <c r="G2211">
        <v>137700</v>
      </c>
      <c r="H2211">
        <v>18</v>
      </c>
      <c r="I2211">
        <v>8</v>
      </c>
      <c r="J2211">
        <v>1</v>
      </c>
      <c r="K2211">
        <v>8</v>
      </c>
      <c r="L2211">
        <v>3</v>
      </c>
      <c r="M2211">
        <v>8</v>
      </c>
      <c r="N2211">
        <v>7</v>
      </c>
      <c r="O2211">
        <v>7</v>
      </c>
      <c r="P2211" t="s">
        <v>24</v>
      </c>
      <c r="Q2211" t="s">
        <v>33</v>
      </c>
      <c r="R2211" t="s">
        <v>26</v>
      </c>
      <c r="S2211" t="s">
        <v>35</v>
      </c>
      <c r="T2211" t="s">
        <v>34</v>
      </c>
      <c r="U2211" t="s">
        <v>27</v>
      </c>
      <c r="V2211" t="s">
        <v>31</v>
      </c>
      <c r="W2211" t="s">
        <v>30</v>
      </c>
    </row>
    <row r="2212" spans="1:23" x14ac:dyDescent="0.3">
      <c r="A2212">
        <v>26</v>
      </c>
      <c r="B2212">
        <v>2</v>
      </c>
      <c r="C2212">
        <v>2</v>
      </c>
      <c r="D2212">
        <v>1</v>
      </c>
      <c r="E2212">
        <v>2211</v>
      </c>
      <c r="F2212">
        <v>3</v>
      </c>
      <c r="G2212">
        <v>53040</v>
      </c>
      <c r="H2212">
        <v>20</v>
      </c>
      <c r="I2212">
        <v>8</v>
      </c>
      <c r="J2212">
        <v>1</v>
      </c>
      <c r="K2212">
        <v>5</v>
      </c>
      <c r="L2212">
        <v>2</v>
      </c>
      <c r="M2212">
        <v>4</v>
      </c>
      <c r="N2212">
        <v>1</v>
      </c>
      <c r="O2212">
        <v>1</v>
      </c>
      <c r="P2212" t="s">
        <v>24</v>
      </c>
      <c r="Q2212" t="s">
        <v>33</v>
      </c>
      <c r="R2212" t="s">
        <v>36</v>
      </c>
      <c r="S2212" t="s">
        <v>35</v>
      </c>
      <c r="T2212" t="s">
        <v>43</v>
      </c>
      <c r="U2212" t="s">
        <v>37</v>
      </c>
      <c r="V2212" t="s">
        <v>23</v>
      </c>
      <c r="W2212" t="s">
        <v>30</v>
      </c>
    </row>
    <row r="2213" spans="1:23" x14ac:dyDescent="0.3">
      <c r="A2213">
        <v>42</v>
      </c>
      <c r="B2213">
        <v>23</v>
      </c>
      <c r="C2213">
        <v>3</v>
      </c>
      <c r="D2213">
        <v>1</v>
      </c>
      <c r="E2213">
        <v>2212</v>
      </c>
      <c r="F2213">
        <v>3</v>
      </c>
      <c r="G2213">
        <v>26420</v>
      </c>
      <c r="H2213">
        <v>13</v>
      </c>
      <c r="I2213">
        <v>8</v>
      </c>
      <c r="J2213">
        <v>1</v>
      </c>
      <c r="K2213">
        <v>21</v>
      </c>
      <c r="L2213">
        <v>3</v>
      </c>
      <c r="M2213">
        <v>20</v>
      </c>
      <c r="N2213">
        <v>0</v>
      </c>
      <c r="O2213">
        <v>9</v>
      </c>
      <c r="P2213" t="s">
        <v>24</v>
      </c>
      <c r="Q2213" t="s">
        <v>25</v>
      </c>
      <c r="R2213" t="s">
        <v>48</v>
      </c>
      <c r="S2213" t="s">
        <v>29</v>
      </c>
      <c r="T2213" t="s">
        <v>34</v>
      </c>
      <c r="U2213" t="s">
        <v>27</v>
      </c>
      <c r="V2213" t="s">
        <v>23</v>
      </c>
      <c r="W2213" t="s">
        <v>30</v>
      </c>
    </row>
    <row r="2214" spans="1:23" x14ac:dyDescent="0.3">
      <c r="A2214">
        <v>52</v>
      </c>
      <c r="B2214">
        <v>5</v>
      </c>
      <c r="C2214">
        <v>2</v>
      </c>
      <c r="D2214">
        <v>1</v>
      </c>
      <c r="E2214">
        <v>2213</v>
      </c>
      <c r="F2214">
        <v>1</v>
      </c>
      <c r="G2214">
        <v>27590</v>
      </c>
      <c r="H2214">
        <v>18</v>
      </c>
      <c r="I2214">
        <v>8</v>
      </c>
      <c r="J2214">
        <v>1</v>
      </c>
      <c r="K2214">
        <v>12</v>
      </c>
      <c r="L2214">
        <v>6</v>
      </c>
      <c r="M2214">
        <v>5</v>
      </c>
      <c r="N2214">
        <v>0</v>
      </c>
      <c r="O2214">
        <v>4</v>
      </c>
      <c r="P2214" t="s">
        <v>24</v>
      </c>
      <c r="Q2214" t="s">
        <v>33</v>
      </c>
      <c r="R2214" t="s">
        <v>26</v>
      </c>
      <c r="S2214" t="s">
        <v>29</v>
      </c>
      <c r="T2214" t="s">
        <v>28</v>
      </c>
      <c r="U2214" t="s">
        <v>27</v>
      </c>
      <c r="V2214" t="s">
        <v>23</v>
      </c>
      <c r="W2214" t="s">
        <v>30</v>
      </c>
    </row>
    <row r="2215" spans="1:23" x14ac:dyDescent="0.3">
      <c r="A2215">
        <v>37</v>
      </c>
      <c r="B2215">
        <v>20</v>
      </c>
      <c r="C2215">
        <v>5</v>
      </c>
      <c r="D2215">
        <v>1</v>
      </c>
      <c r="E2215">
        <v>2214</v>
      </c>
      <c r="F2215">
        <v>2</v>
      </c>
      <c r="G2215">
        <v>68040</v>
      </c>
      <c r="H2215">
        <v>13</v>
      </c>
      <c r="I2215">
        <v>8</v>
      </c>
      <c r="J2215">
        <v>1</v>
      </c>
      <c r="K2215">
        <v>8</v>
      </c>
      <c r="L2215">
        <v>1</v>
      </c>
      <c r="M2215">
        <v>3</v>
      </c>
      <c r="N2215">
        <v>0</v>
      </c>
      <c r="O2215">
        <v>2</v>
      </c>
      <c r="P2215" t="s">
        <v>24</v>
      </c>
      <c r="Q2215" t="s">
        <v>33</v>
      </c>
      <c r="R2215" t="s">
        <v>26</v>
      </c>
      <c r="S2215" t="s">
        <v>35</v>
      </c>
      <c r="T2215" t="s">
        <v>47</v>
      </c>
      <c r="U2215" t="s">
        <v>37</v>
      </c>
      <c r="V2215" t="s">
        <v>23</v>
      </c>
      <c r="W2215" t="s">
        <v>30</v>
      </c>
    </row>
    <row r="2216" spans="1:23" x14ac:dyDescent="0.3">
      <c r="A2216">
        <v>35</v>
      </c>
      <c r="B2216">
        <v>6</v>
      </c>
      <c r="C2216">
        <v>4</v>
      </c>
      <c r="D2216">
        <v>1</v>
      </c>
      <c r="E2216">
        <v>2215</v>
      </c>
      <c r="F2216">
        <v>2</v>
      </c>
      <c r="G2216">
        <v>61420</v>
      </c>
      <c r="H2216">
        <v>15</v>
      </c>
      <c r="I2216">
        <v>8</v>
      </c>
      <c r="J2216">
        <v>1</v>
      </c>
      <c r="K2216">
        <v>10</v>
      </c>
      <c r="L2216">
        <v>2</v>
      </c>
      <c r="M2216">
        <v>2</v>
      </c>
      <c r="N2216">
        <v>2</v>
      </c>
      <c r="O2216">
        <v>2</v>
      </c>
      <c r="P2216" t="s">
        <v>32</v>
      </c>
      <c r="Q2216" t="s">
        <v>33</v>
      </c>
      <c r="R2216" t="s">
        <v>41</v>
      </c>
      <c r="S2216" t="s">
        <v>35</v>
      </c>
      <c r="T2216" t="s">
        <v>42</v>
      </c>
      <c r="U2216" t="s">
        <v>27</v>
      </c>
      <c r="V2216" t="s">
        <v>23</v>
      </c>
      <c r="W2216" t="s">
        <v>30</v>
      </c>
    </row>
    <row r="2217" spans="1:23" x14ac:dyDescent="0.3">
      <c r="A2217">
        <v>25</v>
      </c>
      <c r="B2217">
        <v>1</v>
      </c>
      <c r="C2217">
        <v>4</v>
      </c>
      <c r="D2217">
        <v>1</v>
      </c>
      <c r="E2217">
        <v>2216</v>
      </c>
      <c r="F2217">
        <v>2</v>
      </c>
      <c r="G2217">
        <v>25000</v>
      </c>
      <c r="H2217">
        <v>14</v>
      </c>
      <c r="I2217">
        <v>8</v>
      </c>
      <c r="J2217">
        <v>2</v>
      </c>
      <c r="K2217">
        <v>7</v>
      </c>
      <c r="L2217">
        <v>2</v>
      </c>
      <c r="M2217">
        <v>3</v>
      </c>
      <c r="N2217">
        <v>0</v>
      </c>
      <c r="O2217">
        <v>2</v>
      </c>
      <c r="P2217" t="s">
        <v>24</v>
      </c>
      <c r="Q2217" t="s">
        <v>33</v>
      </c>
      <c r="R2217" t="s">
        <v>41</v>
      </c>
      <c r="S2217" t="s">
        <v>29</v>
      </c>
      <c r="T2217" t="s">
        <v>38</v>
      </c>
      <c r="U2217" t="s">
        <v>37</v>
      </c>
      <c r="V2217" t="s">
        <v>23</v>
      </c>
      <c r="W2217" t="s">
        <v>30</v>
      </c>
    </row>
    <row r="2218" spans="1:23" x14ac:dyDescent="0.3">
      <c r="A2218">
        <v>26</v>
      </c>
      <c r="B2218">
        <v>29</v>
      </c>
      <c r="C2218">
        <v>4</v>
      </c>
      <c r="D2218">
        <v>1</v>
      </c>
      <c r="E2218">
        <v>2217</v>
      </c>
      <c r="F2218">
        <v>1</v>
      </c>
      <c r="G2218">
        <v>63890</v>
      </c>
      <c r="H2218">
        <v>22</v>
      </c>
      <c r="I2218">
        <v>8</v>
      </c>
      <c r="J2218">
        <v>0</v>
      </c>
      <c r="K2218">
        <v>8</v>
      </c>
      <c r="L2218">
        <v>2</v>
      </c>
      <c r="M2218">
        <v>7</v>
      </c>
      <c r="N2218">
        <v>0</v>
      </c>
      <c r="O2218">
        <v>7</v>
      </c>
      <c r="P2218" t="s">
        <v>24</v>
      </c>
      <c r="Q2218" t="s">
        <v>33</v>
      </c>
      <c r="R2218" t="s">
        <v>26</v>
      </c>
      <c r="S2218" t="s">
        <v>35</v>
      </c>
      <c r="T2218" t="s">
        <v>34</v>
      </c>
      <c r="U2218" t="s">
        <v>37</v>
      </c>
      <c r="V2218" t="s">
        <v>23</v>
      </c>
      <c r="W2218" t="s">
        <v>30</v>
      </c>
    </row>
    <row r="2219" spans="1:23" x14ac:dyDescent="0.3">
      <c r="A2219">
        <v>29</v>
      </c>
      <c r="B2219">
        <v>9</v>
      </c>
      <c r="C2219">
        <v>3</v>
      </c>
      <c r="D2219">
        <v>1</v>
      </c>
      <c r="E2219">
        <v>2218</v>
      </c>
      <c r="F2219">
        <v>1</v>
      </c>
      <c r="G2219">
        <v>111030</v>
      </c>
      <c r="H2219">
        <v>12</v>
      </c>
      <c r="I2219">
        <v>8</v>
      </c>
      <c r="J2219">
        <v>0</v>
      </c>
      <c r="K2219">
        <v>10</v>
      </c>
      <c r="L2219">
        <v>5</v>
      </c>
      <c r="M2219">
        <v>10</v>
      </c>
      <c r="N2219">
        <v>0</v>
      </c>
      <c r="O2219">
        <v>9</v>
      </c>
      <c r="P2219" t="s">
        <v>24</v>
      </c>
      <c r="Q2219" t="s">
        <v>25</v>
      </c>
      <c r="R2219" t="s">
        <v>26</v>
      </c>
      <c r="S2219" t="s">
        <v>35</v>
      </c>
      <c r="T2219" t="s">
        <v>43</v>
      </c>
      <c r="U2219" t="s">
        <v>37</v>
      </c>
      <c r="V2219" t="s">
        <v>23</v>
      </c>
      <c r="W2219" t="s">
        <v>30</v>
      </c>
    </row>
    <row r="2220" spans="1:23" x14ac:dyDescent="0.3">
      <c r="A2220">
        <v>49</v>
      </c>
      <c r="B2220">
        <v>6</v>
      </c>
      <c r="C2220">
        <v>5</v>
      </c>
      <c r="D2220">
        <v>1</v>
      </c>
      <c r="E2220">
        <v>2219</v>
      </c>
      <c r="F2220">
        <v>2</v>
      </c>
      <c r="G2220">
        <v>23420</v>
      </c>
      <c r="H2220">
        <v>18</v>
      </c>
      <c r="I2220">
        <v>8</v>
      </c>
      <c r="J2220">
        <v>0</v>
      </c>
      <c r="K2220">
        <v>20</v>
      </c>
      <c r="L2220">
        <v>2</v>
      </c>
      <c r="M2220">
        <v>4</v>
      </c>
      <c r="N2220">
        <v>1</v>
      </c>
      <c r="O2220">
        <v>3</v>
      </c>
      <c r="P2220" t="s">
        <v>32</v>
      </c>
      <c r="Q2220" t="s">
        <v>25</v>
      </c>
      <c r="R2220" t="s">
        <v>41</v>
      </c>
      <c r="S2220" t="s">
        <v>35</v>
      </c>
      <c r="T2220" t="s">
        <v>28</v>
      </c>
      <c r="U2220" t="s">
        <v>27</v>
      </c>
      <c r="V2220" t="s">
        <v>31</v>
      </c>
      <c r="W2220" t="s">
        <v>30</v>
      </c>
    </row>
    <row r="2221" spans="1:23" x14ac:dyDescent="0.3">
      <c r="A2221">
        <v>29</v>
      </c>
      <c r="B2221">
        <v>3</v>
      </c>
      <c r="C2221">
        <v>2</v>
      </c>
      <c r="D2221">
        <v>1</v>
      </c>
      <c r="E2221">
        <v>2220</v>
      </c>
      <c r="F2221">
        <v>2</v>
      </c>
      <c r="G2221">
        <v>68110</v>
      </c>
      <c r="H2221">
        <v>15</v>
      </c>
      <c r="I2221">
        <v>8</v>
      </c>
      <c r="J2221">
        <v>1</v>
      </c>
      <c r="K2221">
        <v>9</v>
      </c>
      <c r="L2221">
        <v>2</v>
      </c>
      <c r="M2221">
        <v>8</v>
      </c>
      <c r="N2221">
        <v>7</v>
      </c>
      <c r="O2221">
        <v>7</v>
      </c>
      <c r="P2221" t="s">
        <v>32</v>
      </c>
      <c r="Q2221" t="s">
        <v>25</v>
      </c>
      <c r="R2221" t="s">
        <v>48</v>
      </c>
      <c r="S2221" t="s">
        <v>35</v>
      </c>
      <c r="T2221" t="s">
        <v>43</v>
      </c>
      <c r="U2221" t="s">
        <v>27</v>
      </c>
      <c r="V2221" t="s">
        <v>31</v>
      </c>
      <c r="W2221" t="s">
        <v>30</v>
      </c>
    </row>
    <row r="2222" spans="1:23" x14ac:dyDescent="0.3">
      <c r="A2222">
        <v>54</v>
      </c>
      <c r="B2222">
        <v>1</v>
      </c>
      <c r="C2222">
        <v>3</v>
      </c>
      <c r="D2222">
        <v>1</v>
      </c>
      <c r="E2222">
        <v>2221</v>
      </c>
      <c r="F2222">
        <v>2</v>
      </c>
      <c r="G2222">
        <v>22970</v>
      </c>
      <c r="H2222">
        <v>18</v>
      </c>
      <c r="I2222">
        <v>8</v>
      </c>
      <c r="J2222">
        <v>2</v>
      </c>
      <c r="K2222">
        <v>29</v>
      </c>
      <c r="L2222">
        <v>2</v>
      </c>
      <c r="M2222">
        <v>20</v>
      </c>
      <c r="N2222">
        <v>12</v>
      </c>
      <c r="O2222">
        <v>7</v>
      </c>
      <c r="P2222" t="s">
        <v>24</v>
      </c>
      <c r="Q2222" t="s">
        <v>25</v>
      </c>
      <c r="R2222" t="s">
        <v>41</v>
      </c>
      <c r="S2222" t="s">
        <v>35</v>
      </c>
      <c r="T2222" t="s">
        <v>47</v>
      </c>
      <c r="U2222" t="s">
        <v>27</v>
      </c>
      <c r="V2222" t="s">
        <v>23</v>
      </c>
      <c r="W2222" t="s">
        <v>30</v>
      </c>
    </row>
    <row r="2223" spans="1:23" x14ac:dyDescent="0.3">
      <c r="A2223">
        <v>58</v>
      </c>
      <c r="B2223">
        <v>22</v>
      </c>
      <c r="C2223">
        <v>3</v>
      </c>
      <c r="D2223">
        <v>1</v>
      </c>
      <c r="E2223">
        <v>2222</v>
      </c>
      <c r="F2223">
        <v>2</v>
      </c>
      <c r="G2223">
        <v>24500</v>
      </c>
      <c r="H2223">
        <v>12</v>
      </c>
      <c r="I2223">
        <v>8</v>
      </c>
      <c r="J2223">
        <v>1</v>
      </c>
      <c r="K2223">
        <v>32</v>
      </c>
      <c r="L2223">
        <v>2</v>
      </c>
      <c r="M2223">
        <v>9</v>
      </c>
      <c r="N2223">
        <v>1</v>
      </c>
      <c r="O2223">
        <v>5</v>
      </c>
      <c r="P2223" t="s">
        <v>24</v>
      </c>
      <c r="Q2223" t="s">
        <v>25</v>
      </c>
      <c r="R2223" t="s">
        <v>26</v>
      </c>
      <c r="S2223" t="s">
        <v>29</v>
      </c>
      <c r="T2223" t="s">
        <v>43</v>
      </c>
      <c r="U2223" t="s">
        <v>27</v>
      </c>
      <c r="V2223" t="s">
        <v>23</v>
      </c>
      <c r="W2223" t="s">
        <v>30</v>
      </c>
    </row>
    <row r="2224" spans="1:23" x14ac:dyDescent="0.3">
      <c r="A2224">
        <v>55</v>
      </c>
      <c r="B2224">
        <v>7</v>
      </c>
      <c r="C2224">
        <v>3</v>
      </c>
      <c r="D2224">
        <v>1</v>
      </c>
      <c r="E2224">
        <v>2223</v>
      </c>
      <c r="F2224">
        <v>3</v>
      </c>
      <c r="G2224">
        <v>50930</v>
      </c>
      <c r="H2224">
        <v>16</v>
      </c>
      <c r="I2224">
        <v>8</v>
      </c>
      <c r="J2224">
        <v>1</v>
      </c>
      <c r="K2224">
        <v>31</v>
      </c>
      <c r="L2224">
        <v>3</v>
      </c>
      <c r="M2224">
        <v>7</v>
      </c>
      <c r="N2224">
        <v>0</v>
      </c>
      <c r="O2224">
        <v>0</v>
      </c>
      <c r="P2224" t="s">
        <v>24</v>
      </c>
      <c r="Q2224" t="s">
        <v>33</v>
      </c>
      <c r="R2224" t="s">
        <v>26</v>
      </c>
      <c r="S2224" t="s">
        <v>44</v>
      </c>
      <c r="T2224" t="s">
        <v>34</v>
      </c>
      <c r="U2224" t="s">
        <v>27</v>
      </c>
      <c r="V2224" t="s">
        <v>23</v>
      </c>
      <c r="W2224" t="s">
        <v>30</v>
      </c>
    </row>
    <row r="2225" spans="1:23" x14ac:dyDescent="0.3">
      <c r="A2225">
        <v>36</v>
      </c>
      <c r="B2225">
        <v>1</v>
      </c>
      <c r="C2225">
        <v>3</v>
      </c>
      <c r="D2225">
        <v>1</v>
      </c>
      <c r="E2225">
        <v>2224</v>
      </c>
      <c r="F2225">
        <v>2</v>
      </c>
      <c r="G2225">
        <v>53090</v>
      </c>
      <c r="H2225">
        <v>13</v>
      </c>
      <c r="I2225">
        <v>8</v>
      </c>
      <c r="J2225">
        <v>0</v>
      </c>
      <c r="K2225">
        <v>15</v>
      </c>
      <c r="L2225">
        <v>5</v>
      </c>
      <c r="M2225">
        <v>5</v>
      </c>
      <c r="N2225">
        <v>0</v>
      </c>
      <c r="O2225">
        <v>1</v>
      </c>
      <c r="P2225" t="s">
        <v>24</v>
      </c>
      <c r="Q2225" t="s">
        <v>33</v>
      </c>
      <c r="R2225" t="s">
        <v>41</v>
      </c>
      <c r="S2225" t="s">
        <v>35</v>
      </c>
      <c r="T2225" t="s">
        <v>38</v>
      </c>
      <c r="U2225" t="s">
        <v>37</v>
      </c>
      <c r="V2225" t="s">
        <v>23</v>
      </c>
      <c r="W2225" t="s">
        <v>30</v>
      </c>
    </row>
    <row r="2226" spans="1:23" x14ac:dyDescent="0.3">
      <c r="A2226">
        <v>31</v>
      </c>
      <c r="B2226">
        <v>4</v>
      </c>
      <c r="C2226">
        <v>3</v>
      </c>
      <c r="D2226">
        <v>1</v>
      </c>
      <c r="E2226">
        <v>2225</v>
      </c>
      <c r="F2226">
        <v>2</v>
      </c>
      <c r="G2226">
        <v>30570</v>
      </c>
      <c r="H2226">
        <v>19</v>
      </c>
      <c r="I2226">
        <v>8</v>
      </c>
      <c r="J2226">
        <v>0</v>
      </c>
      <c r="K2226">
        <v>1</v>
      </c>
      <c r="L2226">
        <v>3</v>
      </c>
      <c r="M2226">
        <v>1</v>
      </c>
      <c r="N2226">
        <v>0</v>
      </c>
      <c r="O2226">
        <v>0</v>
      </c>
      <c r="P2226" t="s">
        <v>32</v>
      </c>
      <c r="Q2226" t="s">
        <v>25</v>
      </c>
      <c r="R2226" t="s">
        <v>26</v>
      </c>
      <c r="S2226" t="s">
        <v>35</v>
      </c>
      <c r="T2226" t="s">
        <v>47</v>
      </c>
      <c r="U2226" t="s">
        <v>37</v>
      </c>
      <c r="V2226" t="s">
        <v>31</v>
      </c>
      <c r="W2226" t="s">
        <v>30</v>
      </c>
    </row>
    <row r="2227" spans="1:23" x14ac:dyDescent="0.3">
      <c r="A2227">
        <v>30</v>
      </c>
      <c r="B2227">
        <v>3</v>
      </c>
      <c r="C2227">
        <v>3</v>
      </c>
      <c r="D2227">
        <v>1</v>
      </c>
      <c r="E2227">
        <v>2226</v>
      </c>
      <c r="F2227">
        <v>3</v>
      </c>
      <c r="G2227">
        <v>51210</v>
      </c>
      <c r="H2227">
        <v>13</v>
      </c>
      <c r="I2227">
        <v>8</v>
      </c>
      <c r="J2227">
        <v>0</v>
      </c>
      <c r="K2227">
        <v>8</v>
      </c>
      <c r="L2227">
        <v>4</v>
      </c>
      <c r="M2227">
        <v>3</v>
      </c>
      <c r="N2227">
        <v>0</v>
      </c>
      <c r="O2227">
        <v>2</v>
      </c>
      <c r="P2227" t="s">
        <v>24</v>
      </c>
      <c r="Q2227" t="s">
        <v>25</v>
      </c>
      <c r="R2227" t="s">
        <v>26</v>
      </c>
      <c r="S2227" t="s">
        <v>44</v>
      </c>
      <c r="T2227" t="s">
        <v>38</v>
      </c>
      <c r="U2227" t="s">
        <v>37</v>
      </c>
      <c r="V2227" t="s">
        <v>23</v>
      </c>
      <c r="W2227" t="s">
        <v>30</v>
      </c>
    </row>
    <row r="2228" spans="1:23" x14ac:dyDescent="0.3">
      <c r="A2228">
        <v>31</v>
      </c>
      <c r="B2228">
        <v>1</v>
      </c>
      <c r="C2228">
        <v>3</v>
      </c>
      <c r="D2228">
        <v>1</v>
      </c>
      <c r="E2228">
        <v>2227</v>
      </c>
      <c r="F2228">
        <v>1</v>
      </c>
      <c r="G2228">
        <v>168560</v>
      </c>
      <c r="H2228">
        <v>12</v>
      </c>
      <c r="I2228">
        <v>8</v>
      </c>
      <c r="J2228">
        <v>1</v>
      </c>
      <c r="K2228">
        <v>9</v>
      </c>
      <c r="L2228">
        <v>3</v>
      </c>
      <c r="M2228">
        <v>3</v>
      </c>
      <c r="N2228">
        <v>1</v>
      </c>
      <c r="O2228">
        <v>0</v>
      </c>
      <c r="P2228" t="s">
        <v>24</v>
      </c>
      <c r="Q2228" t="s">
        <v>33</v>
      </c>
      <c r="R2228" t="s">
        <v>41</v>
      </c>
      <c r="S2228" t="s">
        <v>35</v>
      </c>
      <c r="T2228" t="s">
        <v>43</v>
      </c>
      <c r="U2228" t="s">
        <v>37</v>
      </c>
      <c r="V2228" t="s">
        <v>23</v>
      </c>
      <c r="W2228" t="s">
        <v>30</v>
      </c>
    </row>
    <row r="2229" spans="1:23" x14ac:dyDescent="0.3">
      <c r="A2229">
        <v>34</v>
      </c>
      <c r="B2229">
        <v>2</v>
      </c>
      <c r="C2229">
        <v>1</v>
      </c>
      <c r="D2229">
        <v>1</v>
      </c>
      <c r="E2229">
        <v>2228</v>
      </c>
      <c r="F2229">
        <v>5</v>
      </c>
      <c r="G2229">
        <v>26860</v>
      </c>
      <c r="H2229">
        <v>11</v>
      </c>
      <c r="I2229">
        <v>8</v>
      </c>
      <c r="J2229">
        <v>0</v>
      </c>
      <c r="K2229">
        <v>10</v>
      </c>
      <c r="L2229">
        <v>3</v>
      </c>
      <c r="M2229">
        <v>4</v>
      </c>
      <c r="N2229">
        <v>1</v>
      </c>
      <c r="O2229">
        <v>3</v>
      </c>
      <c r="P2229" t="s">
        <v>32</v>
      </c>
      <c r="Q2229" t="s">
        <v>25</v>
      </c>
      <c r="R2229" t="s">
        <v>48</v>
      </c>
      <c r="S2229" t="s">
        <v>44</v>
      </c>
      <c r="T2229" t="s">
        <v>47</v>
      </c>
      <c r="U2229" t="s">
        <v>27</v>
      </c>
      <c r="V2229" t="s">
        <v>23</v>
      </c>
      <c r="W2229" t="s">
        <v>30</v>
      </c>
    </row>
    <row r="2230" spans="1:23" x14ac:dyDescent="0.3">
      <c r="A2230">
        <v>31</v>
      </c>
      <c r="B2230">
        <v>20</v>
      </c>
      <c r="C2230">
        <v>3</v>
      </c>
      <c r="D2230">
        <v>1</v>
      </c>
      <c r="E2230">
        <v>2229</v>
      </c>
      <c r="F2230">
        <v>1</v>
      </c>
      <c r="G2230">
        <v>61800</v>
      </c>
      <c r="H2230">
        <v>14</v>
      </c>
      <c r="I2230">
        <v>8</v>
      </c>
      <c r="J2230">
        <v>1</v>
      </c>
      <c r="K2230">
        <v>1</v>
      </c>
      <c r="L2230">
        <v>2</v>
      </c>
      <c r="M2230">
        <v>1</v>
      </c>
      <c r="N2230">
        <v>0</v>
      </c>
      <c r="O2230">
        <v>0</v>
      </c>
      <c r="P2230" t="s">
        <v>24</v>
      </c>
      <c r="Q2230" t="s">
        <v>25</v>
      </c>
      <c r="R2230" t="s">
        <v>49</v>
      </c>
      <c r="S2230" t="s">
        <v>35</v>
      </c>
      <c r="T2230" t="s">
        <v>34</v>
      </c>
      <c r="U2230" t="s">
        <v>37</v>
      </c>
      <c r="V2230" t="s">
        <v>31</v>
      </c>
      <c r="W2230" t="s">
        <v>30</v>
      </c>
    </row>
    <row r="2231" spans="1:23" x14ac:dyDescent="0.3">
      <c r="A2231">
        <v>27</v>
      </c>
      <c r="B2231">
        <v>11</v>
      </c>
      <c r="C2231">
        <v>4</v>
      </c>
      <c r="D2231">
        <v>1</v>
      </c>
      <c r="E2231">
        <v>2230</v>
      </c>
      <c r="F2231">
        <v>4</v>
      </c>
      <c r="G2231">
        <v>66320</v>
      </c>
      <c r="H2231">
        <v>16</v>
      </c>
      <c r="I2231">
        <v>8</v>
      </c>
      <c r="J2231">
        <v>0</v>
      </c>
      <c r="K2231">
        <v>6</v>
      </c>
      <c r="L2231">
        <v>3</v>
      </c>
      <c r="M2231">
        <v>5</v>
      </c>
      <c r="N2231">
        <v>1</v>
      </c>
      <c r="O2231">
        <v>4</v>
      </c>
      <c r="P2231" t="s">
        <v>24</v>
      </c>
      <c r="Q2231" t="s">
        <v>40</v>
      </c>
      <c r="R2231" t="s">
        <v>41</v>
      </c>
      <c r="S2231" t="s">
        <v>29</v>
      </c>
      <c r="T2231" t="s">
        <v>38</v>
      </c>
      <c r="U2231" t="s">
        <v>37</v>
      </c>
      <c r="V2231" t="s">
        <v>23</v>
      </c>
      <c r="W2231" t="s">
        <v>30</v>
      </c>
    </row>
    <row r="2232" spans="1:23" x14ac:dyDescent="0.3">
      <c r="A2232">
        <v>36</v>
      </c>
      <c r="B2232">
        <v>1</v>
      </c>
      <c r="C2232">
        <v>3</v>
      </c>
      <c r="D2232">
        <v>1</v>
      </c>
      <c r="E2232">
        <v>2231</v>
      </c>
      <c r="F2232">
        <v>2</v>
      </c>
      <c r="G2232">
        <v>35050</v>
      </c>
      <c r="H2232">
        <v>12</v>
      </c>
      <c r="I2232">
        <v>8</v>
      </c>
      <c r="J2232">
        <v>2</v>
      </c>
      <c r="K2232">
        <v>10</v>
      </c>
      <c r="L2232">
        <v>2</v>
      </c>
      <c r="M2232">
        <v>10</v>
      </c>
      <c r="N2232">
        <v>1</v>
      </c>
      <c r="O2232">
        <v>8</v>
      </c>
      <c r="P2232" t="s">
        <v>24</v>
      </c>
      <c r="Q2232" t="s">
        <v>25</v>
      </c>
      <c r="R2232" t="s">
        <v>48</v>
      </c>
      <c r="S2232" t="s">
        <v>35</v>
      </c>
      <c r="T2232" t="s">
        <v>34</v>
      </c>
      <c r="U2232" t="s">
        <v>37</v>
      </c>
      <c r="V2232" t="s">
        <v>23</v>
      </c>
      <c r="W2232" t="s">
        <v>30</v>
      </c>
    </row>
    <row r="2233" spans="1:23" x14ac:dyDescent="0.3">
      <c r="A2233">
        <v>36</v>
      </c>
      <c r="B2233">
        <v>24</v>
      </c>
      <c r="C2233">
        <v>3</v>
      </c>
      <c r="D2233">
        <v>1</v>
      </c>
      <c r="E2233">
        <v>2232</v>
      </c>
      <c r="F2233">
        <v>3</v>
      </c>
      <c r="G2233">
        <v>63970</v>
      </c>
      <c r="H2233">
        <v>14</v>
      </c>
      <c r="I2233">
        <v>8</v>
      </c>
      <c r="J2233">
        <v>1</v>
      </c>
      <c r="K2233">
        <v>11</v>
      </c>
      <c r="L2233">
        <v>3</v>
      </c>
      <c r="M2233">
        <v>3</v>
      </c>
      <c r="N2233">
        <v>0</v>
      </c>
      <c r="O2233">
        <v>2</v>
      </c>
      <c r="P2233" t="s">
        <v>24</v>
      </c>
      <c r="Q2233" t="s">
        <v>33</v>
      </c>
      <c r="R2233" t="s">
        <v>36</v>
      </c>
      <c r="S2233" t="s">
        <v>29</v>
      </c>
      <c r="T2233" t="s">
        <v>42</v>
      </c>
      <c r="U2233" t="s">
        <v>27</v>
      </c>
      <c r="V2233" t="s">
        <v>23</v>
      </c>
      <c r="W2233" t="s">
        <v>30</v>
      </c>
    </row>
    <row r="2234" spans="1:23" x14ac:dyDescent="0.3">
      <c r="A2234">
        <v>47</v>
      </c>
      <c r="B2234">
        <v>23</v>
      </c>
      <c r="C2234">
        <v>4</v>
      </c>
      <c r="D2234">
        <v>1</v>
      </c>
      <c r="E2234">
        <v>2233</v>
      </c>
      <c r="F2234">
        <v>2</v>
      </c>
      <c r="G2234">
        <v>62740</v>
      </c>
      <c r="H2234">
        <v>14</v>
      </c>
      <c r="I2234">
        <v>8</v>
      </c>
      <c r="J2234">
        <v>2</v>
      </c>
      <c r="K2234">
        <v>17</v>
      </c>
      <c r="L2234">
        <v>0</v>
      </c>
      <c r="M2234">
        <v>6</v>
      </c>
      <c r="N2234">
        <v>1</v>
      </c>
      <c r="O2234">
        <v>2</v>
      </c>
      <c r="P2234" t="s">
        <v>24</v>
      </c>
      <c r="Q2234" t="s">
        <v>33</v>
      </c>
      <c r="R2234" t="s">
        <v>26</v>
      </c>
      <c r="S2234" t="s">
        <v>29</v>
      </c>
      <c r="T2234" t="s">
        <v>38</v>
      </c>
      <c r="U2234" t="s">
        <v>27</v>
      </c>
      <c r="V2234" t="s">
        <v>23</v>
      </c>
      <c r="W2234" t="s">
        <v>30</v>
      </c>
    </row>
    <row r="2235" spans="1:23" x14ac:dyDescent="0.3">
      <c r="A2235">
        <v>25</v>
      </c>
      <c r="B2235">
        <v>16</v>
      </c>
      <c r="C2235">
        <v>4</v>
      </c>
      <c r="D2235">
        <v>1</v>
      </c>
      <c r="E2235">
        <v>2234</v>
      </c>
      <c r="F2235">
        <v>2</v>
      </c>
      <c r="G2235">
        <v>198590</v>
      </c>
      <c r="H2235">
        <v>19</v>
      </c>
      <c r="I2235">
        <v>8</v>
      </c>
      <c r="J2235">
        <v>0</v>
      </c>
      <c r="K2235">
        <v>6</v>
      </c>
      <c r="L2235">
        <v>3</v>
      </c>
      <c r="M2235">
        <v>3</v>
      </c>
      <c r="N2235">
        <v>2</v>
      </c>
      <c r="O2235">
        <v>2</v>
      </c>
      <c r="P2235" t="s">
        <v>24</v>
      </c>
      <c r="Q2235" t="s">
        <v>25</v>
      </c>
      <c r="R2235" t="s">
        <v>26</v>
      </c>
      <c r="S2235" t="s">
        <v>29</v>
      </c>
      <c r="T2235" t="s">
        <v>34</v>
      </c>
      <c r="U2235" t="s">
        <v>37</v>
      </c>
      <c r="V2235" t="s">
        <v>31</v>
      </c>
      <c r="W2235" t="s">
        <v>30</v>
      </c>
    </row>
    <row r="2236" spans="1:23" x14ac:dyDescent="0.3">
      <c r="A2236">
        <v>37</v>
      </c>
      <c r="B2236">
        <v>8</v>
      </c>
      <c r="C2236">
        <v>4</v>
      </c>
      <c r="D2236">
        <v>1</v>
      </c>
      <c r="E2236">
        <v>2235</v>
      </c>
      <c r="F2236">
        <v>1</v>
      </c>
      <c r="G2236">
        <v>75870</v>
      </c>
      <c r="H2236">
        <v>22</v>
      </c>
      <c r="I2236">
        <v>8</v>
      </c>
      <c r="J2236">
        <v>1</v>
      </c>
      <c r="K2236">
        <v>7</v>
      </c>
      <c r="L2236">
        <v>5</v>
      </c>
      <c r="M2236">
        <v>6</v>
      </c>
      <c r="N2236">
        <v>1</v>
      </c>
      <c r="O2236">
        <v>3</v>
      </c>
      <c r="P2236" t="s">
        <v>39</v>
      </c>
      <c r="Q2236" t="s">
        <v>25</v>
      </c>
      <c r="R2236" t="s">
        <v>41</v>
      </c>
      <c r="S2236" t="s">
        <v>35</v>
      </c>
      <c r="T2236" t="s">
        <v>28</v>
      </c>
      <c r="U2236" t="s">
        <v>37</v>
      </c>
      <c r="V2236" t="s">
        <v>23</v>
      </c>
      <c r="W2236" t="s">
        <v>30</v>
      </c>
    </row>
    <row r="2237" spans="1:23" x14ac:dyDescent="0.3">
      <c r="A2237">
        <v>56</v>
      </c>
      <c r="B2237">
        <v>10</v>
      </c>
      <c r="C2237">
        <v>4</v>
      </c>
      <c r="D2237">
        <v>1</v>
      </c>
      <c r="E2237">
        <v>2236</v>
      </c>
      <c r="F2237">
        <v>2</v>
      </c>
      <c r="G2237">
        <v>42580</v>
      </c>
      <c r="H2237">
        <v>16</v>
      </c>
      <c r="I2237">
        <v>8</v>
      </c>
      <c r="J2237">
        <v>0</v>
      </c>
      <c r="K2237">
        <v>5</v>
      </c>
      <c r="L2237">
        <v>2</v>
      </c>
      <c r="M2237">
        <v>3</v>
      </c>
      <c r="N2237">
        <v>1</v>
      </c>
      <c r="O2237">
        <v>0</v>
      </c>
      <c r="P2237" t="s">
        <v>24</v>
      </c>
      <c r="Q2237" t="s">
        <v>33</v>
      </c>
      <c r="R2237" t="s">
        <v>36</v>
      </c>
      <c r="S2237" t="s">
        <v>29</v>
      </c>
      <c r="T2237" t="s">
        <v>46</v>
      </c>
      <c r="U2237" t="s">
        <v>37</v>
      </c>
      <c r="V2237" t="s">
        <v>23</v>
      </c>
      <c r="W2237" t="s">
        <v>30</v>
      </c>
    </row>
    <row r="2238" spans="1:23" x14ac:dyDescent="0.3">
      <c r="A2238">
        <v>47</v>
      </c>
      <c r="B2238">
        <v>3</v>
      </c>
      <c r="C2238">
        <v>2</v>
      </c>
      <c r="D2238">
        <v>1</v>
      </c>
      <c r="E2238">
        <v>2237</v>
      </c>
      <c r="F2238">
        <v>2</v>
      </c>
      <c r="G2238">
        <v>43640</v>
      </c>
      <c r="H2238">
        <v>11</v>
      </c>
      <c r="I2238">
        <v>8</v>
      </c>
      <c r="J2238">
        <v>1</v>
      </c>
      <c r="K2238">
        <v>26</v>
      </c>
      <c r="L2238">
        <v>3</v>
      </c>
      <c r="M2238">
        <v>20</v>
      </c>
      <c r="N2238">
        <v>5</v>
      </c>
      <c r="O2238">
        <v>6</v>
      </c>
      <c r="P2238" t="s">
        <v>24</v>
      </c>
      <c r="Q2238" t="s">
        <v>33</v>
      </c>
      <c r="R2238" t="s">
        <v>41</v>
      </c>
      <c r="S2238" t="s">
        <v>29</v>
      </c>
      <c r="T2238" t="s">
        <v>43</v>
      </c>
      <c r="U2238" t="s">
        <v>37</v>
      </c>
      <c r="V2238" t="s">
        <v>23</v>
      </c>
      <c r="W2238" t="s">
        <v>30</v>
      </c>
    </row>
    <row r="2239" spans="1:23" x14ac:dyDescent="0.3">
      <c r="A2239">
        <v>24</v>
      </c>
      <c r="B2239">
        <v>5</v>
      </c>
      <c r="C2239">
        <v>1</v>
      </c>
      <c r="D2239">
        <v>1</v>
      </c>
      <c r="E2239">
        <v>2238</v>
      </c>
      <c r="F2239">
        <v>1</v>
      </c>
      <c r="G2239">
        <v>43350</v>
      </c>
      <c r="H2239">
        <v>15</v>
      </c>
      <c r="I2239">
        <v>8</v>
      </c>
      <c r="J2239">
        <v>1</v>
      </c>
      <c r="K2239">
        <v>5</v>
      </c>
      <c r="L2239">
        <v>5</v>
      </c>
      <c r="M2239">
        <v>5</v>
      </c>
      <c r="N2239">
        <v>0</v>
      </c>
      <c r="O2239">
        <v>3</v>
      </c>
      <c r="P2239" t="s">
        <v>24</v>
      </c>
      <c r="Q2239" t="s">
        <v>33</v>
      </c>
      <c r="R2239" t="s">
        <v>36</v>
      </c>
      <c r="S2239" t="s">
        <v>29</v>
      </c>
      <c r="T2239" t="s">
        <v>45</v>
      </c>
      <c r="U2239" t="s">
        <v>37</v>
      </c>
      <c r="V2239" t="s">
        <v>23</v>
      </c>
      <c r="W2239" t="s">
        <v>30</v>
      </c>
    </row>
    <row r="2240" spans="1:23" x14ac:dyDescent="0.3">
      <c r="A2240">
        <v>32</v>
      </c>
      <c r="B2240">
        <v>4</v>
      </c>
      <c r="C2240">
        <v>3</v>
      </c>
      <c r="D2240">
        <v>1</v>
      </c>
      <c r="E2240">
        <v>2239</v>
      </c>
      <c r="F2240">
        <v>1</v>
      </c>
      <c r="G2240">
        <v>53260</v>
      </c>
      <c r="H2240">
        <v>14</v>
      </c>
      <c r="I2240">
        <v>8</v>
      </c>
      <c r="J2240">
        <v>1</v>
      </c>
      <c r="K2240">
        <v>7</v>
      </c>
      <c r="L2240">
        <v>2</v>
      </c>
      <c r="M2240">
        <v>4</v>
      </c>
      <c r="N2240">
        <v>0</v>
      </c>
      <c r="O2240">
        <v>3</v>
      </c>
      <c r="P2240" t="s">
        <v>24</v>
      </c>
      <c r="Q2240" t="s">
        <v>25</v>
      </c>
      <c r="R2240" t="s">
        <v>48</v>
      </c>
      <c r="S2240" t="s">
        <v>29</v>
      </c>
      <c r="T2240" t="s">
        <v>34</v>
      </c>
      <c r="U2240" t="s">
        <v>37</v>
      </c>
      <c r="V2240" t="s">
        <v>23</v>
      </c>
      <c r="W2240" t="s">
        <v>30</v>
      </c>
    </row>
    <row r="2241" spans="1:23" x14ac:dyDescent="0.3">
      <c r="A2241">
        <v>34</v>
      </c>
      <c r="B2241">
        <v>9</v>
      </c>
      <c r="C2241">
        <v>2</v>
      </c>
      <c r="D2241">
        <v>1</v>
      </c>
      <c r="E2241">
        <v>2240</v>
      </c>
      <c r="F2241">
        <v>1</v>
      </c>
      <c r="G2241">
        <v>32800</v>
      </c>
      <c r="H2241">
        <v>13</v>
      </c>
      <c r="I2241">
        <v>8</v>
      </c>
      <c r="J2241">
        <v>0</v>
      </c>
      <c r="K2241">
        <v>7</v>
      </c>
      <c r="L2241">
        <v>3</v>
      </c>
      <c r="M2241">
        <v>5</v>
      </c>
      <c r="N2241">
        <v>0</v>
      </c>
      <c r="O2241">
        <v>2</v>
      </c>
      <c r="P2241" t="s">
        <v>24</v>
      </c>
      <c r="Q2241" t="s">
        <v>33</v>
      </c>
      <c r="R2241" t="s">
        <v>41</v>
      </c>
      <c r="S2241" t="s">
        <v>29</v>
      </c>
      <c r="T2241" t="s">
        <v>38</v>
      </c>
      <c r="U2241" t="s">
        <v>37</v>
      </c>
      <c r="V2241" t="s">
        <v>23</v>
      </c>
      <c r="W2241" t="s">
        <v>30</v>
      </c>
    </row>
    <row r="2242" spans="1:23" x14ac:dyDescent="0.3">
      <c r="A2242">
        <v>41</v>
      </c>
      <c r="B2242">
        <v>26</v>
      </c>
      <c r="C2242">
        <v>3</v>
      </c>
      <c r="D2242">
        <v>1</v>
      </c>
      <c r="E2242">
        <v>2241</v>
      </c>
      <c r="F2242">
        <v>3</v>
      </c>
      <c r="G2242">
        <v>54850</v>
      </c>
      <c r="H2242">
        <v>17</v>
      </c>
      <c r="I2242">
        <v>8</v>
      </c>
      <c r="J2242">
        <v>2</v>
      </c>
      <c r="K2242">
        <v>7</v>
      </c>
      <c r="L2242">
        <v>2</v>
      </c>
      <c r="M2242">
        <v>4</v>
      </c>
      <c r="N2242">
        <v>0</v>
      </c>
      <c r="O2242">
        <v>3</v>
      </c>
      <c r="P2242" t="s">
        <v>24</v>
      </c>
      <c r="Q2242" t="s">
        <v>33</v>
      </c>
      <c r="R2242" t="s">
        <v>41</v>
      </c>
      <c r="S2242" t="s">
        <v>29</v>
      </c>
      <c r="T2242" t="s">
        <v>38</v>
      </c>
      <c r="U2242" t="s">
        <v>27</v>
      </c>
      <c r="V2242" t="s">
        <v>23</v>
      </c>
      <c r="W2242" t="s">
        <v>30</v>
      </c>
    </row>
    <row r="2243" spans="1:23" x14ac:dyDescent="0.3">
      <c r="A2243">
        <v>40</v>
      </c>
      <c r="B2243">
        <v>3</v>
      </c>
      <c r="C2243">
        <v>2</v>
      </c>
      <c r="D2243">
        <v>1</v>
      </c>
      <c r="E2243">
        <v>2242</v>
      </c>
      <c r="F2243">
        <v>1</v>
      </c>
      <c r="G2243">
        <v>43420</v>
      </c>
      <c r="H2243">
        <v>11</v>
      </c>
      <c r="I2243">
        <v>8</v>
      </c>
      <c r="J2243">
        <v>1</v>
      </c>
      <c r="K2243">
        <v>11</v>
      </c>
      <c r="L2243">
        <v>6</v>
      </c>
      <c r="M2243">
        <v>8</v>
      </c>
      <c r="N2243">
        <v>0</v>
      </c>
      <c r="O2243">
        <v>7</v>
      </c>
      <c r="P2243" t="s">
        <v>39</v>
      </c>
      <c r="Q2243" t="s">
        <v>25</v>
      </c>
      <c r="R2243" t="s">
        <v>26</v>
      </c>
      <c r="S2243" t="s">
        <v>44</v>
      </c>
      <c r="T2243" t="s">
        <v>38</v>
      </c>
      <c r="U2243" t="s">
        <v>37</v>
      </c>
      <c r="V2243" t="s">
        <v>23</v>
      </c>
      <c r="W2243" t="s">
        <v>30</v>
      </c>
    </row>
    <row r="2244" spans="1:23" x14ac:dyDescent="0.3">
      <c r="A2244">
        <v>31</v>
      </c>
      <c r="B2244">
        <v>16</v>
      </c>
      <c r="C2244">
        <v>3</v>
      </c>
      <c r="D2244">
        <v>1</v>
      </c>
      <c r="E2244">
        <v>2243</v>
      </c>
      <c r="F2244">
        <v>2</v>
      </c>
      <c r="G2244">
        <v>27820</v>
      </c>
      <c r="H2244">
        <v>19</v>
      </c>
      <c r="I2244">
        <v>8</v>
      </c>
      <c r="J2244">
        <v>1</v>
      </c>
      <c r="K2244">
        <v>13</v>
      </c>
      <c r="L2244">
        <v>5</v>
      </c>
      <c r="M2244">
        <v>13</v>
      </c>
      <c r="N2244">
        <v>9</v>
      </c>
      <c r="O2244">
        <v>9</v>
      </c>
      <c r="P2244" t="s">
        <v>24</v>
      </c>
      <c r="Q2244" t="s">
        <v>33</v>
      </c>
      <c r="R2244" t="s">
        <v>41</v>
      </c>
      <c r="S2244" t="s">
        <v>44</v>
      </c>
      <c r="T2244" t="s">
        <v>40</v>
      </c>
      <c r="U2244" t="s">
        <v>37</v>
      </c>
      <c r="V2244" t="s">
        <v>23</v>
      </c>
      <c r="W2244" t="s">
        <v>30</v>
      </c>
    </row>
    <row r="2245" spans="1:23" x14ac:dyDescent="0.3">
      <c r="A2245">
        <v>46</v>
      </c>
      <c r="B2245">
        <v>18</v>
      </c>
      <c r="C2245">
        <v>1</v>
      </c>
      <c r="D2245">
        <v>1</v>
      </c>
      <c r="E2245">
        <v>2244</v>
      </c>
      <c r="F2245">
        <v>1</v>
      </c>
      <c r="G2245">
        <v>59800</v>
      </c>
      <c r="H2245">
        <v>11</v>
      </c>
      <c r="I2245">
        <v>8</v>
      </c>
      <c r="J2245">
        <v>1</v>
      </c>
      <c r="K2245">
        <v>28</v>
      </c>
      <c r="L2245">
        <v>2</v>
      </c>
      <c r="M2245">
        <v>7</v>
      </c>
      <c r="N2245">
        <v>4</v>
      </c>
      <c r="O2245">
        <v>3</v>
      </c>
      <c r="P2245" t="s">
        <v>24</v>
      </c>
      <c r="Q2245" t="s">
        <v>33</v>
      </c>
      <c r="R2245" t="s">
        <v>41</v>
      </c>
      <c r="S2245" t="s">
        <v>44</v>
      </c>
      <c r="T2245" t="s">
        <v>45</v>
      </c>
      <c r="U2245" t="s">
        <v>37</v>
      </c>
      <c r="V2245" t="s">
        <v>31</v>
      </c>
      <c r="W2245" t="s">
        <v>30</v>
      </c>
    </row>
    <row r="2246" spans="1:23" x14ac:dyDescent="0.3">
      <c r="A2246">
        <v>39</v>
      </c>
      <c r="B2246">
        <v>2</v>
      </c>
      <c r="C2246">
        <v>4</v>
      </c>
      <c r="D2246">
        <v>1</v>
      </c>
      <c r="E2246">
        <v>2245</v>
      </c>
      <c r="F2246">
        <v>2</v>
      </c>
      <c r="G2246">
        <v>43810</v>
      </c>
      <c r="H2246">
        <v>15</v>
      </c>
      <c r="I2246">
        <v>8</v>
      </c>
      <c r="J2246">
        <v>2</v>
      </c>
      <c r="K2246">
        <v>11</v>
      </c>
      <c r="L2246">
        <v>1</v>
      </c>
      <c r="M2246">
        <v>1</v>
      </c>
      <c r="N2246">
        <v>0</v>
      </c>
      <c r="O2246">
        <v>0</v>
      </c>
      <c r="P2246" t="s">
        <v>39</v>
      </c>
      <c r="Q2246" t="s">
        <v>33</v>
      </c>
      <c r="R2246" t="s">
        <v>41</v>
      </c>
      <c r="S2246" t="s">
        <v>35</v>
      </c>
      <c r="T2246" t="s">
        <v>45</v>
      </c>
      <c r="U2246" t="s">
        <v>37</v>
      </c>
      <c r="V2246" t="s">
        <v>31</v>
      </c>
      <c r="W2246" t="s">
        <v>30</v>
      </c>
    </row>
    <row r="2247" spans="1:23" x14ac:dyDescent="0.3">
      <c r="A2247">
        <v>31</v>
      </c>
      <c r="B2247">
        <v>2</v>
      </c>
      <c r="C2247">
        <v>3</v>
      </c>
      <c r="D2247">
        <v>1</v>
      </c>
      <c r="E2247">
        <v>2246</v>
      </c>
      <c r="F2247">
        <v>2</v>
      </c>
      <c r="G2247">
        <v>25720</v>
      </c>
      <c r="H2247">
        <v>13</v>
      </c>
      <c r="I2247">
        <v>8</v>
      </c>
      <c r="J2247">
        <v>3</v>
      </c>
      <c r="K2247">
        <v>10</v>
      </c>
      <c r="L2247">
        <v>3</v>
      </c>
      <c r="M2247">
        <v>10</v>
      </c>
      <c r="N2247">
        <v>4</v>
      </c>
      <c r="O2247">
        <v>7</v>
      </c>
      <c r="P2247" t="s">
        <v>32</v>
      </c>
      <c r="Q2247" t="s">
        <v>25</v>
      </c>
      <c r="R2247" t="s">
        <v>41</v>
      </c>
      <c r="S2247" t="s">
        <v>35</v>
      </c>
      <c r="T2247" t="s">
        <v>38</v>
      </c>
      <c r="U2247" t="s">
        <v>37</v>
      </c>
      <c r="V2247" t="s">
        <v>31</v>
      </c>
      <c r="W2247" t="s">
        <v>30</v>
      </c>
    </row>
    <row r="2248" spans="1:23" x14ac:dyDescent="0.3">
      <c r="A2248">
        <v>45</v>
      </c>
      <c r="B2248">
        <v>10</v>
      </c>
      <c r="C2248">
        <v>2</v>
      </c>
      <c r="D2248">
        <v>1</v>
      </c>
      <c r="E2248">
        <v>2247</v>
      </c>
      <c r="F2248">
        <v>1</v>
      </c>
      <c r="G2248">
        <v>38330</v>
      </c>
      <c r="H2248">
        <v>14</v>
      </c>
      <c r="I2248">
        <v>8</v>
      </c>
      <c r="J2248">
        <v>0</v>
      </c>
      <c r="K2248">
        <v>24</v>
      </c>
      <c r="L2248">
        <v>1</v>
      </c>
      <c r="M2248">
        <v>7</v>
      </c>
      <c r="N2248">
        <v>0</v>
      </c>
      <c r="O2248">
        <v>7</v>
      </c>
      <c r="P2248" t="s">
        <v>24</v>
      </c>
      <c r="Q2248" t="s">
        <v>25</v>
      </c>
      <c r="R2248" t="s">
        <v>48</v>
      </c>
      <c r="S2248" t="s">
        <v>44</v>
      </c>
      <c r="T2248" t="s">
        <v>38</v>
      </c>
      <c r="U2248" t="s">
        <v>37</v>
      </c>
      <c r="V2248" t="s">
        <v>23</v>
      </c>
      <c r="W2248" t="s">
        <v>30</v>
      </c>
    </row>
    <row r="2249" spans="1:23" x14ac:dyDescent="0.3">
      <c r="A2249">
        <v>31</v>
      </c>
      <c r="B2249">
        <v>16</v>
      </c>
      <c r="C2249">
        <v>4</v>
      </c>
      <c r="D2249">
        <v>1</v>
      </c>
      <c r="E2249">
        <v>2248</v>
      </c>
      <c r="F2249">
        <v>3</v>
      </c>
      <c r="G2249">
        <v>42440</v>
      </c>
      <c r="H2249">
        <v>13</v>
      </c>
      <c r="I2249">
        <v>8</v>
      </c>
      <c r="J2249">
        <v>0</v>
      </c>
      <c r="K2249">
        <v>8</v>
      </c>
      <c r="L2249">
        <v>3</v>
      </c>
      <c r="M2249">
        <v>3</v>
      </c>
      <c r="N2249">
        <v>0</v>
      </c>
      <c r="O2249">
        <v>2</v>
      </c>
      <c r="P2249" t="s">
        <v>24</v>
      </c>
      <c r="Q2249" t="s">
        <v>33</v>
      </c>
      <c r="R2249" t="s">
        <v>26</v>
      </c>
      <c r="S2249" t="s">
        <v>35</v>
      </c>
      <c r="T2249" t="s">
        <v>40</v>
      </c>
      <c r="U2249" t="s">
        <v>37</v>
      </c>
      <c r="V2249" t="s">
        <v>23</v>
      </c>
      <c r="W2249" t="s">
        <v>30</v>
      </c>
    </row>
    <row r="2250" spans="1:23" x14ac:dyDescent="0.3">
      <c r="A2250">
        <v>31</v>
      </c>
      <c r="B2250">
        <v>7</v>
      </c>
      <c r="C2250">
        <v>4</v>
      </c>
      <c r="D2250">
        <v>1</v>
      </c>
      <c r="E2250">
        <v>2249</v>
      </c>
      <c r="F2250">
        <v>1</v>
      </c>
      <c r="G2250">
        <v>65000</v>
      </c>
      <c r="H2250">
        <v>23</v>
      </c>
      <c r="I2250">
        <v>8</v>
      </c>
      <c r="J2250">
        <v>1</v>
      </c>
      <c r="K2250">
        <v>7</v>
      </c>
      <c r="L2250">
        <v>5</v>
      </c>
      <c r="M2250">
        <v>2</v>
      </c>
      <c r="N2250">
        <v>2</v>
      </c>
      <c r="O2250">
        <v>2</v>
      </c>
      <c r="P2250" t="s">
        <v>32</v>
      </c>
      <c r="Q2250" t="s">
        <v>33</v>
      </c>
      <c r="R2250" t="s">
        <v>26</v>
      </c>
      <c r="S2250" t="s">
        <v>29</v>
      </c>
      <c r="T2250" t="s">
        <v>43</v>
      </c>
      <c r="U2250" t="s">
        <v>37</v>
      </c>
      <c r="V2250" t="s">
        <v>31</v>
      </c>
      <c r="W2250" t="s">
        <v>30</v>
      </c>
    </row>
    <row r="2251" spans="1:23" x14ac:dyDescent="0.3">
      <c r="A2251">
        <v>45</v>
      </c>
      <c r="B2251">
        <v>1</v>
      </c>
      <c r="C2251">
        <v>2</v>
      </c>
      <c r="D2251">
        <v>1</v>
      </c>
      <c r="E2251">
        <v>2250</v>
      </c>
      <c r="F2251">
        <v>1</v>
      </c>
      <c r="G2251">
        <v>184300</v>
      </c>
      <c r="H2251">
        <v>12</v>
      </c>
      <c r="I2251">
        <v>8</v>
      </c>
      <c r="J2251">
        <v>1</v>
      </c>
      <c r="K2251">
        <v>10</v>
      </c>
      <c r="L2251">
        <v>5</v>
      </c>
      <c r="M2251">
        <v>3</v>
      </c>
      <c r="N2251">
        <v>1</v>
      </c>
      <c r="O2251">
        <v>2</v>
      </c>
      <c r="P2251" t="s">
        <v>24</v>
      </c>
      <c r="Q2251" t="s">
        <v>33</v>
      </c>
      <c r="R2251" t="s">
        <v>26</v>
      </c>
      <c r="S2251" t="s">
        <v>29</v>
      </c>
      <c r="T2251" t="s">
        <v>34</v>
      </c>
      <c r="U2251" t="s">
        <v>27</v>
      </c>
      <c r="V2251" t="s">
        <v>23</v>
      </c>
      <c r="W2251" t="s">
        <v>30</v>
      </c>
    </row>
    <row r="2252" spans="1:23" x14ac:dyDescent="0.3">
      <c r="A2252">
        <v>48</v>
      </c>
      <c r="B2252">
        <v>24</v>
      </c>
      <c r="C2252">
        <v>3</v>
      </c>
      <c r="D2252">
        <v>1</v>
      </c>
      <c r="E2252">
        <v>2251</v>
      </c>
      <c r="F2252">
        <v>2</v>
      </c>
      <c r="G2252">
        <v>16010</v>
      </c>
      <c r="H2252">
        <v>12</v>
      </c>
      <c r="I2252">
        <v>8</v>
      </c>
      <c r="J2252">
        <v>0</v>
      </c>
      <c r="K2252">
        <v>15</v>
      </c>
      <c r="L2252">
        <v>3</v>
      </c>
      <c r="M2252">
        <v>2</v>
      </c>
      <c r="N2252">
        <v>2</v>
      </c>
      <c r="O2252">
        <v>2</v>
      </c>
      <c r="P2252" t="s">
        <v>24</v>
      </c>
      <c r="Q2252" t="s">
        <v>33</v>
      </c>
      <c r="R2252" t="s">
        <v>49</v>
      </c>
      <c r="S2252" t="s">
        <v>44</v>
      </c>
      <c r="T2252" t="s">
        <v>34</v>
      </c>
      <c r="U2252" t="s">
        <v>37</v>
      </c>
      <c r="V2252" t="s">
        <v>23</v>
      </c>
      <c r="W2252" t="s">
        <v>30</v>
      </c>
    </row>
    <row r="2253" spans="1:23" x14ac:dyDescent="0.3">
      <c r="A2253">
        <v>34</v>
      </c>
      <c r="B2253">
        <v>7</v>
      </c>
      <c r="C2253">
        <v>4</v>
      </c>
      <c r="D2253">
        <v>1</v>
      </c>
      <c r="E2253">
        <v>2252</v>
      </c>
      <c r="F2253">
        <v>2</v>
      </c>
      <c r="G2253">
        <v>26940</v>
      </c>
      <c r="H2253">
        <v>16</v>
      </c>
      <c r="I2253">
        <v>8</v>
      </c>
      <c r="J2253">
        <v>1</v>
      </c>
      <c r="K2253">
        <v>2</v>
      </c>
      <c r="L2253">
        <v>3</v>
      </c>
      <c r="M2253">
        <v>2</v>
      </c>
      <c r="N2253">
        <v>2</v>
      </c>
      <c r="O2253">
        <v>2</v>
      </c>
      <c r="P2253" t="s">
        <v>24</v>
      </c>
      <c r="Q2253" t="s">
        <v>33</v>
      </c>
      <c r="R2253" t="s">
        <v>41</v>
      </c>
      <c r="S2253" t="s">
        <v>29</v>
      </c>
      <c r="T2253" t="s">
        <v>34</v>
      </c>
      <c r="U2253" t="s">
        <v>37</v>
      </c>
      <c r="V2253" t="s">
        <v>31</v>
      </c>
      <c r="W2253" t="s">
        <v>30</v>
      </c>
    </row>
    <row r="2254" spans="1:23" x14ac:dyDescent="0.3">
      <c r="A2254">
        <v>40</v>
      </c>
      <c r="B2254">
        <v>25</v>
      </c>
      <c r="C2254">
        <v>4</v>
      </c>
      <c r="D2254">
        <v>1</v>
      </c>
      <c r="E2254">
        <v>2253</v>
      </c>
      <c r="F2254">
        <v>1</v>
      </c>
      <c r="G2254">
        <v>31490</v>
      </c>
      <c r="H2254">
        <v>15</v>
      </c>
      <c r="I2254">
        <v>8</v>
      </c>
      <c r="J2254">
        <v>1</v>
      </c>
      <c r="K2254">
        <v>16</v>
      </c>
      <c r="L2254">
        <v>1</v>
      </c>
      <c r="M2254">
        <v>9</v>
      </c>
      <c r="N2254">
        <v>4</v>
      </c>
      <c r="O2254">
        <v>8</v>
      </c>
      <c r="P2254" t="s">
        <v>39</v>
      </c>
      <c r="Q2254" t="s">
        <v>33</v>
      </c>
      <c r="R2254" t="s">
        <v>36</v>
      </c>
      <c r="S2254" t="s">
        <v>44</v>
      </c>
      <c r="T2254" t="s">
        <v>38</v>
      </c>
      <c r="U2254" t="s">
        <v>27</v>
      </c>
      <c r="V2254" t="s">
        <v>23</v>
      </c>
      <c r="W2254" t="s">
        <v>30</v>
      </c>
    </row>
    <row r="2255" spans="1:23" x14ac:dyDescent="0.3">
      <c r="A2255">
        <v>28</v>
      </c>
      <c r="B2255">
        <v>1</v>
      </c>
      <c r="C2255">
        <v>2</v>
      </c>
      <c r="D2255">
        <v>1</v>
      </c>
      <c r="E2255">
        <v>2254</v>
      </c>
      <c r="F2255">
        <v>1</v>
      </c>
      <c r="G2255">
        <v>176390</v>
      </c>
      <c r="H2255">
        <v>13</v>
      </c>
      <c r="I2255">
        <v>8</v>
      </c>
      <c r="J2255">
        <v>1</v>
      </c>
      <c r="K2255">
        <v>6</v>
      </c>
      <c r="L2255">
        <v>0</v>
      </c>
      <c r="M2255">
        <v>5</v>
      </c>
      <c r="N2255">
        <v>1</v>
      </c>
      <c r="O2255">
        <v>3</v>
      </c>
      <c r="P2255" t="s">
        <v>24</v>
      </c>
      <c r="Q2255" t="s">
        <v>33</v>
      </c>
      <c r="R2255" t="s">
        <v>49</v>
      </c>
      <c r="S2255" t="s">
        <v>35</v>
      </c>
      <c r="T2255" t="s">
        <v>34</v>
      </c>
      <c r="U2255" t="s">
        <v>27</v>
      </c>
      <c r="V2255" t="s">
        <v>23</v>
      </c>
      <c r="W2255" t="s">
        <v>30</v>
      </c>
    </row>
    <row r="2256" spans="1:23" x14ac:dyDescent="0.3">
      <c r="A2256">
        <v>44</v>
      </c>
      <c r="B2256">
        <v>5</v>
      </c>
      <c r="C2256">
        <v>3</v>
      </c>
      <c r="D2256">
        <v>1</v>
      </c>
      <c r="E2256">
        <v>2255</v>
      </c>
      <c r="F2256">
        <v>1</v>
      </c>
      <c r="G2256">
        <v>23190</v>
      </c>
      <c r="H2256">
        <v>18</v>
      </c>
      <c r="I2256">
        <v>8</v>
      </c>
      <c r="J2256">
        <v>0</v>
      </c>
      <c r="K2256">
        <v>7</v>
      </c>
      <c r="L2256">
        <v>4</v>
      </c>
      <c r="M2256">
        <v>5</v>
      </c>
      <c r="N2256">
        <v>0</v>
      </c>
      <c r="O2256">
        <v>3</v>
      </c>
      <c r="P2256" t="s">
        <v>39</v>
      </c>
      <c r="Q2256" t="s">
        <v>33</v>
      </c>
      <c r="R2256" t="s">
        <v>26</v>
      </c>
      <c r="S2256" t="s">
        <v>35</v>
      </c>
      <c r="T2256" t="s">
        <v>43</v>
      </c>
      <c r="U2256" t="s">
        <v>37</v>
      </c>
      <c r="V2256" t="s">
        <v>23</v>
      </c>
      <c r="W2256" t="s">
        <v>30</v>
      </c>
    </row>
    <row r="2257" spans="1:23" x14ac:dyDescent="0.3">
      <c r="A2257">
        <v>53</v>
      </c>
      <c r="B2257">
        <v>2</v>
      </c>
      <c r="C2257">
        <v>4</v>
      </c>
      <c r="D2257">
        <v>1</v>
      </c>
      <c r="E2257">
        <v>2256</v>
      </c>
      <c r="F2257">
        <v>2</v>
      </c>
      <c r="G2257">
        <v>116910</v>
      </c>
      <c r="H2257">
        <v>20</v>
      </c>
      <c r="I2257">
        <v>8</v>
      </c>
      <c r="J2257">
        <v>0</v>
      </c>
      <c r="K2257">
        <v>35</v>
      </c>
      <c r="L2257">
        <v>2</v>
      </c>
      <c r="M2257">
        <v>9</v>
      </c>
      <c r="N2257">
        <v>8</v>
      </c>
      <c r="O2257">
        <v>8</v>
      </c>
      <c r="P2257" t="s">
        <v>24</v>
      </c>
      <c r="Q2257" t="s">
        <v>33</v>
      </c>
      <c r="R2257" t="s">
        <v>49</v>
      </c>
      <c r="S2257" t="s">
        <v>35</v>
      </c>
      <c r="T2257" t="s">
        <v>47</v>
      </c>
      <c r="U2257" t="s">
        <v>37</v>
      </c>
      <c r="V2257" t="s">
        <v>23</v>
      </c>
      <c r="W2257" t="s">
        <v>30</v>
      </c>
    </row>
    <row r="2258" spans="1:23" x14ac:dyDescent="0.3">
      <c r="A2258">
        <v>49</v>
      </c>
      <c r="B2258">
        <v>7</v>
      </c>
      <c r="C2258">
        <v>3</v>
      </c>
      <c r="D2258">
        <v>1</v>
      </c>
      <c r="E2258">
        <v>2257</v>
      </c>
      <c r="F2258">
        <v>3</v>
      </c>
      <c r="G2258">
        <v>53240</v>
      </c>
      <c r="H2258">
        <v>19</v>
      </c>
      <c r="I2258">
        <v>8</v>
      </c>
      <c r="J2258">
        <v>0</v>
      </c>
      <c r="K2258">
        <v>20</v>
      </c>
      <c r="L2258">
        <v>2</v>
      </c>
      <c r="M2258">
        <v>3</v>
      </c>
      <c r="N2258">
        <v>1</v>
      </c>
      <c r="O2258">
        <v>2</v>
      </c>
      <c r="P2258" t="s">
        <v>24</v>
      </c>
      <c r="Q2258" t="s">
        <v>33</v>
      </c>
      <c r="R2258" t="s">
        <v>26</v>
      </c>
      <c r="S2258" t="s">
        <v>29</v>
      </c>
      <c r="T2258" t="s">
        <v>43</v>
      </c>
      <c r="U2258" t="s">
        <v>37</v>
      </c>
      <c r="V2258" t="s">
        <v>23</v>
      </c>
      <c r="W2258" t="s">
        <v>30</v>
      </c>
    </row>
    <row r="2259" spans="1:23" x14ac:dyDescent="0.3">
      <c r="A2259">
        <v>40</v>
      </c>
      <c r="B2259">
        <v>2</v>
      </c>
      <c r="C2259">
        <v>4</v>
      </c>
      <c r="D2259">
        <v>1</v>
      </c>
      <c r="E2259">
        <v>2258</v>
      </c>
      <c r="F2259">
        <v>3</v>
      </c>
      <c r="G2259">
        <v>167520</v>
      </c>
      <c r="H2259">
        <v>18</v>
      </c>
      <c r="I2259">
        <v>8</v>
      </c>
      <c r="J2259">
        <v>1</v>
      </c>
      <c r="K2259">
        <v>8</v>
      </c>
      <c r="L2259">
        <v>3</v>
      </c>
      <c r="M2259">
        <v>3</v>
      </c>
      <c r="N2259">
        <v>1</v>
      </c>
      <c r="O2259">
        <v>2</v>
      </c>
      <c r="P2259" t="s">
        <v>24</v>
      </c>
      <c r="Q2259" t="s">
        <v>33</v>
      </c>
      <c r="R2259" t="s">
        <v>26</v>
      </c>
      <c r="S2259" t="s">
        <v>44</v>
      </c>
      <c r="T2259" t="s">
        <v>43</v>
      </c>
      <c r="U2259" t="s">
        <v>37</v>
      </c>
      <c r="V2259" t="s">
        <v>23</v>
      </c>
      <c r="W2259" t="s">
        <v>30</v>
      </c>
    </row>
    <row r="2260" spans="1:23" x14ac:dyDescent="0.3">
      <c r="A2260">
        <v>44</v>
      </c>
      <c r="B2260">
        <v>5</v>
      </c>
      <c r="C2260">
        <v>1</v>
      </c>
      <c r="D2260">
        <v>1</v>
      </c>
      <c r="E2260">
        <v>2259</v>
      </c>
      <c r="F2260">
        <v>3</v>
      </c>
      <c r="G2260">
        <v>52280</v>
      </c>
      <c r="H2260">
        <v>13</v>
      </c>
      <c r="I2260">
        <v>8</v>
      </c>
      <c r="J2260">
        <v>0</v>
      </c>
      <c r="K2260">
        <v>6</v>
      </c>
      <c r="L2260">
        <v>2</v>
      </c>
      <c r="M2260">
        <v>5</v>
      </c>
      <c r="N2260">
        <v>1</v>
      </c>
      <c r="O2260">
        <v>3</v>
      </c>
      <c r="P2260" t="s">
        <v>24</v>
      </c>
      <c r="Q2260" t="s">
        <v>33</v>
      </c>
      <c r="R2260" t="s">
        <v>36</v>
      </c>
      <c r="S2260" t="s">
        <v>35</v>
      </c>
      <c r="T2260" t="s">
        <v>34</v>
      </c>
      <c r="U2260" t="s">
        <v>37</v>
      </c>
      <c r="V2260" t="s">
        <v>23</v>
      </c>
      <c r="W2260" t="s">
        <v>30</v>
      </c>
    </row>
    <row r="2261" spans="1:23" x14ac:dyDescent="0.3">
      <c r="A2261">
        <v>33</v>
      </c>
      <c r="B2261">
        <v>10</v>
      </c>
      <c r="C2261">
        <v>3</v>
      </c>
      <c r="D2261">
        <v>1</v>
      </c>
      <c r="E2261">
        <v>2260</v>
      </c>
      <c r="F2261">
        <v>2</v>
      </c>
      <c r="G2261">
        <v>27000</v>
      </c>
      <c r="H2261">
        <v>14</v>
      </c>
      <c r="I2261">
        <v>8</v>
      </c>
      <c r="J2261">
        <v>3</v>
      </c>
      <c r="K2261">
        <v>5</v>
      </c>
      <c r="L2261">
        <v>2</v>
      </c>
      <c r="M2261">
        <v>4</v>
      </c>
      <c r="N2261">
        <v>0</v>
      </c>
      <c r="O2261">
        <v>3</v>
      </c>
      <c r="P2261" t="s">
        <v>32</v>
      </c>
      <c r="Q2261" t="s">
        <v>40</v>
      </c>
      <c r="R2261" t="s">
        <v>41</v>
      </c>
      <c r="S2261" t="s">
        <v>29</v>
      </c>
      <c r="T2261" t="s">
        <v>38</v>
      </c>
      <c r="U2261" t="s">
        <v>27</v>
      </c>
      <c r="V2261" t="s">
        <v>23</v>
      </c>
      <c r="W2261" t="s">
        <v>30</v>
      </c>
    </row>
    <row r="2262" spans="1:23" x14ac:dyDescent="0.3">
      <c r="A2262">
        <v>34</v>
      </c>
      <c r="B2262">
        <v>10</v>
      </c>
      <c r="C2262">
        <v>4</v>
      </c>
      <c r="D2262">
        <v>1</v>
      </c>
      <c r="E2262">
        <v>2261</v>
      </c>
      <c r="F2262">
        <v>1</v>
      </c>
      <c r="G2262">
        <v>192460</v>
      </c>
      <c r="H2262">
        <v>15</v>
      </c>
      <c r="I2262">
        <v>8</v>
      </c>
      <c r="J2262">
        <v>1</v>
      </c>
      <c r="K2262">
        <v>15</v>
      </c>
      <c r="L2262">
        <v>5</v>
      </c>
      <c r="M2262">
        <v>13</v>
      </c>
      <c r="N2262">
        <v>3</v>
      </c>
      <c r="O2262">
        <v>12</v>
      </c>
      <c r="P2262" t="s">
        <v>24</v>
      </c>
      <c r="Q2262" t="s">
        <v>33</v>
      </c>
      <c r="R2262" t="s">
        <v>26</v>
      </c>
      <c r="S2262" t="s">
        <v>35</v>
      </c>
      <c r="T2262" t="s">
        <v>46</v>
      </c>
      <c r="U2262" t="s">
        <v>27</v>
      </c>
      <c r="V2262" t="s">
        <v>23</v>
      </c>
      <c r="W2262" t="s">
        <v>30</v>
      </c>
    </row>
    <row r="2263" spans="1:23" x14ac:dyDescent="0.3">
      <c r="A2263">
        <v>30</v>
      </c>
      <c r="B2263">
        <v>1</v>
      </c>
      <c r="C2263">
        <v>2</v>
      </c>
      <c r="D2263">
        <v>1</v>
      </c>
      <c r="E2263">
        <v>2262</v>
      </c>
      <c r="F2263">
        <v>1</v>
      </c>
      <c r="G2263">
        <v>25060</v>
      </c>
      <c r="H2263">
        <v>22</v>
      </c>
      <c r="I2263">
        <v>8</v>
      </c>
      <c r="J2263">
        <v>0</v>
      </c>
      <c r="K2263">
        <v>4</v>
      </c>
      <c r="L2263">
        <v>3</v>
      </c>
      <c r="M2263">
        <v>2</v>
      </c>
      <c r="N2263">
        <v>2</v>
      </c>
      <c r="O2263">
        <v>2</v>
      </c>
      <c r="P2263" t="s">
        <v>24</v>
      </c>
      <c r="Q2263" t="s">
        <v>25</v>
      </c>
      <c r="R2263" t="s">
        <v>49</v>
      </c>
      <c r="S2263" t="s">
        <v>29</v>
      </c>
      <c r="T2263" t="s">
        <v>43</v>
      </c>
      <c r="U2263" t="s">
        <v>37</v>
      </c>
      <c r="V2263" t="s">
        <v>23</v>
      </c>
      <c r="W2263" t="s">
        <v>30</v>
      </c>
    </row>
    <row r="2264" spans="1:23" x14ac:dyDescent="0.3">
      <c r="A2264">
        <v>42</v>
      </c>
      <c r="B2264">
        <v>8</v>
      </c>
      <c r="C2264">
        <v>4</v>
      </c>
      <c r="D2264">
        <v>1</v>
      </c>
      <c r="E2264">
        <v>2263</v>
      </c>
      <c r="F2264">
        <v>1</v>
      </c>
      <c r="G2264">
        <v>60620</v>
      </c>
      <c r="H2264">
        <v>22</v>
      </c>
      <c r="I2264">
        <v>8</v>
      </c>
      <c r="J2264">
        <v>2</v>
      </c>
      <c r="K2264">
        <v>12</v>
      </c>
      <c r="L2264">
        <v>2</v>
      </c>
      <c r="M2264">
        <v>12</v>
      </c>
      <c r="N2264">
        <v>5</v>
      </c>
      <c r="O2264">
        <v>8</v>
      </c>
      <c r="P2264" t="s">
        <v>32</v>
      </c>
      <c r="Q2264" t="s">
        <v>33</v>
      </c>
      <c r="R2264" t="s">
        <v>41</v>
      </c>
      <c r="S2264" t="s">
        <v>35</v>
      </c>
      <c r="T2264" t="s">
        <v>38</v>
      </c>
      <c r="U2264" t="s">
        <v>27</v>
      </c>
      <c r="V2264" t="s">
        <v>23</v>
      </c>
      <c r="W2264" t="s">
        <v>30</v>
      </c>
    </row>
    <row r="2265" spans="1:23" x14ac:dyDescent="0.3">
      <c r="A2265">
        <v>44</v>
      </c>
      <c r="B2265">
        <v>5</v>
      </c>
      <c r="C2265">
        <v>3</v>
      </c>
      <c r="D2265">
        <v>1</v>
      </c>
      <c r="E2265">
        <v>2264</v>
      </c>
      <c r="F2265">
        <v>5</v>
      </c>
      <c r="G2265">
        <v>43820</v>
      </c>
      <c r="H2265">
        <v>16</v>
      </c>
      <c r="I2265">
        <v>8</v>
      </c>
      <c r="J2265">
        <v>2</v>
      </c>
      <c r="K2265">
        <v>11</v>
      </c>
      <c r="L2265">
        <v>2</v>
      </c>
      <c r="M2265">
        <v>1</v>
      </c>
      <c r="N2265">
        <v>0</v>
      </c>
      <c r="O2265">
        <v>0</v>
      </c>
      <c r="P2265" t="s">
        <v>32</v>
      </c>
      <c r="Q2265" t="s">
        <v>33</v>
      </c>
      <c r="R2265" t="s">
        <v>26</v>
      </c>
      <c r="S2265" t="s">
        <v>29</v>
      </c>
      <c r="T2265" t="s">
        <v>45</v>
      </c>
      <c r="U2265" t="s">
        <v>27</v>
      </c>
      <c r="V2265" t="s">
        <v>23</v>
      </c>
      <c r="W2265" t="s">
        <v>30</v>
      </c>
    </row>
    <row r="2266" spans="1:23" x14ac:dyDescent="0.3">
      <c r="A2266">
        <v>30</v>
      </c>
      <c r="B2266">
        <v>8</v>
      </c>
      <c r="C2266">
        <v>3</v>
      </c>
      <c r="D2266">
        <v>1</v>
      </c>
      <c r="E2266">
        <v>2265</v>
      </c>
      <c r="F2266">
        <v>1</v>
      </c>
      <c r="G2266">
        <v>21430</v>
      </c>
      <c r="H2266">
        <v>17</v>
      </c>
      <c r="I2266">
        <v>8</v>
      </c>
      <c r="J2266">
        <v>1</v>
      </c>
      <c r="K2266">
        <v>1</v>
      </c>
      <c r="L2266">
        <v>2</v>
      </c>
      <c r="M2266">
        <v>1</v>
      </c>
      <c r="N2266">
        <v>0</v>
      </c>
      <c r="O2266">
        <v>0</v>
      </c>
      <c r="P2266" t="s">
        <v>39</v>
      </c>
      <c r="Q2266" t="s">
        <v>33</v>
      </c>
      <c r="R2266" t="s">
        <v>26</v>
      </c>
      <c r="S2266" t="s">
        <v>44</v>
      </c>
      <c r="T2266" t="s">
        <v>45</v>
      </c>
      <c r="U2266" t="s">
        <v>37</v>
      </c>
      <c r="V2266" t="s">
        <v>23</v>
      </c>
      <c r="W2266" t="s">
        <v>30</v>
      </c>
    </row>
    <row r="2267" spans="1:23" x14ac:dyDescent="0.3">
      <c r="A2267">
        <v>57</v>
      </c>
      <c r="B2267">
        <v>2</v>
      </c>
      <c r="C2267">
        <v>1</v>
      </c>
      <c r="D2267">
        <v>1</v>
      </c>
      <c r="E2267">
        <v>2266</v>
      </c>
      <c r="F2267">
        <v>3</v>
      </c>
      <c r="G2267">
        <v>61620</v>
      </c>
      <c r="H2267">
        <v>14</v>
      </c>
      <c r="I2267">
        <v>8</v>
      </c>
      <c r="J2267">
        <v>0</v>
      </c>
      <c r="K2267">
        <v>13</v>
      </c>
      <c r="L2267">
        <v>5</v>
      </c>
      <c r="M2267">
        <v>12</v>
      </c>
      <c r="N2267">
        <v>2</v>
      </c>
      <c r="O2267">
        <v>8</v>
      </c>
      <c r="P2267" t="s">
        <v>24</v>
      </c>
      <c r="Q2267" t="s">
        <v>25</v>
      </c>
      <c r="R2267" t="s">
        <v>26</v>
      </c>
      <c r="S2267" t="s">
        <v>29</v>
      </c>
      <c r="T2267" t="s">
        <v>34</v>
      </c>
      <c r="U2267" t="s">
        <v>37</v>
      </c>
      <c r="V2267" t="s">
        <v>23</v>
      </c>
      <c r="W2267" t="s">
        <v>30</v>
      </c>
    </row>
    <row r="2268" spans="1:23" x14ac:dyDescent="0.3">
      <c r="A2268">
        <v>49</v>
      </c>
      <c r="B2268">
        <v>7</v>
      </c>
      <c r="C2268">
        <v>3</v>
      </c>
      <c r="D2268">
        <v>1</v>
      </c>
      <c r="E2268">
        <v>2267</v>
      </c>
      <c r="F2268">
        <v>2</v>
      </c>
      <c r="G2268">
        <v>50940</v>
      </c>
      <c r="H2268">
        <v>15</v>
      </c>
      <c r="I2268">
        <v>8</v>
      </c>
      <c r="J2268">
        <v>0</v>
      </c>
      <c r="K2268">
        <v>29</v>
      </c>
      <c r="L2268">
        <v>5</v>
      </c>
      <c r="M2268">
        <v>8</v>
      </c>
      <c r="N2268">
        <v>0</v>
      </c>
      <c r="O2268">
        <v>7</v>
      </c>
      <c r="P2268" t="s">
        <v>24</v>
      </c>
      <c r="Q2268" t="s">
        <v>33</v>
      </c>
      <c r="R2268" t="s">
        <v>49</v>
      </c>
      <c r="S2268" t="s">
        <v>44</v>
      </c>
      <c r="T2268" t="s">
        <v>38</v>
      </c>
      <c r="U2268" t="s">
        <v>27</v>
      </c>
      <c r="V2268" t="s">
        <v>23</v>
      </c>
      <c r="W2268" t="s">
        <v>30</v>
      </c>
    </row>
    <row r="2269" spans="1:23" x14ac:dyDescent="0.3">
      <c r="A2269">
        <v>34</v>
      </c>
      <c r="B2269">
        <v>2</v>
      </c>
      <c r="C2269">
        <v>4</v>
      </c>
      <c r="D2269">
        <v>1</v>
      </c>
      <c r="E2269">
        <v>2268</v>
      </c>
      <c r="F2269">
        <v>2</v>
      </c>
      <c r="G2269">
        <v>68770</v>
      </c>
      <c r="H2269">
        <v>20</v>
      </c>
      <c r="I2269">
        <v>8</v>
      </c>
      <c r="J2269">
        <v>0</v>
      </c>
      <c r="K2269">
        <v>16</v>
      </c>
      <c r="L2269">
        <v>3</v>
      </c>
      <c r="M2269">
        <v>14</v>
      </c>
      <c r="N2269">
        <v>6</v>
      </c>
      <c r="O2269">
        <v>9</v>
      </c>
      <c r="P2269" t="s">
        <v>32</v>
      </c>
      <c r="Q2269" t="s">
        <v>33</v>
      </c>
      <c r="R2269" t="s">
        <v>41</v>
      </c>
      <c r="S2269" t="s">
        <v>44</v>
      </c>
      <c r="T2269" t="s">
        <v>46</v>
      </c>
      <c r="U2269" t="s">
        <v>27</v>
      </c>
      <c r="V2269" t="s">
        <v>23</v>
      </c>
      <c r="W2269" t="s">
        <v>30</v>
      </c>
    </row>
    <row r="2270" spans="1:23" x14ac:dyDescent="0.3">
      <c r="A2270">
        <v>28</v>
      </c>
      <c r="B2270">
        <v>2</v>
      </c>
      <c r="C2270">
        <v>3</v>
      </c>
      <c r="D2270">
        <v>1</v>
      </c>
      <c r="E2270">
        <v>2269</v>
      </c>
      <c r="F2270">
        <v>1</v>
      </c>
      <c r="G2270">
        <v>22740</v>
      </c>
      <c r="H2270">
        <v>20</v>
      </c>
      <c r="I2270">
        <v>8</v>
      </c>
      <c r="J2270">
        <v>1</v>
      </c>
      <c r="K2270">
        <v>5</v>
      </c>
      <c r="L2270">
        <v>5</v>
      </c>
      <c r="M2270">
        <v>3</v>
      </c>
      <c r="N2270">
        <v>1</v>
      </c>
      <c r="O2270">
        <v>2</v>
      </c>
      <c r="P2270" t="s">
        <v>32</v>
      </c>
      <c r="Q2270" t="s">
        <v>33</v>
      </c>
      <c r="R2270" t="s">
        <v>41</v>
      </c>
      <c r="S2270" t="s">
        <v>29</v>
      </c>
      <c r="T2270" t="s">
        <v>34</v>
      </c>
      <c r="U2270" t="s">
        <v>37</v>
      </c>
      <c r="V2270" t="s">
        <v>31</v>
      </c>
      <c r="W2270" t="s">
        <v>30</v>
      </c>
    </row>
    <row r="2271" spans="1:23" x14ac:dyDescent="0.3">
      <c r="A2271">
        <v>29</v>
      </c>
      <c r="B2271">
        <v>28</v>
      </c>
      <c r="C2271">
        <v>3</v>
      </c>
      <c r="D2271">
        <v>1</v>
      </c>
      <c r="E2271">
        <v>2270</v>
      </c>
      <c r="F2271">
        <v>5</v>
      </c>
      <c r="G2271">
        <v>44340</v>
      </c>
      <c r="H2271">
        <v>17</v>
      </c>
      <c r="I2271">
        <v>8</v>
      </c>
      <c r="J2271">
        <v>3</v>
      </c>
      <c r="K2271">
        <v>7</v>
      </c>
      <c r="L2271">
        <v>1</v>
      </c>
      <c r="M2271">
        <v>5</v>
      </c>
      <c r="N2271">
        <v>0</v>
      </c>
      <c r="O2271">
        <v>0</v>
      </c>
      <c r="P2271" t="s">
        <v>32</v>
      </c>
      <c r="Q2271" t="s">
        <v>33</v>
      </c>
      <c r="R2271" t="s">
        <v>41</v>
      </c>
      <c r="S2271" t="s">
        <v>35</v>
      </c>
      <c r="T2271" t="s">
        <v>34</v>
      </c>
      <c r="U2271" t="s">
        <v>27</v>
      </c>
      <c r="V2271" t="s">
        <v>31</v>
      </c>
      <c r="W2271" t="s">
        <v>30</v>
      </c>
    </row>
    <row r="2272" spans="1:23" x14ac:dyDescent="0.3">
      <c r="A2272">
        <v>34</v>
      </c>
      <c r="B2272">
        <v>7</v>
      </c>
      <c r="C2272">
        <v>1</v>
      </c>
      <c r="D2272">
        <v>1</v>
      </c>
      <c r="E2272">
        <v>2271</v>
      </c>
      <c r="F2272">
        <v>1</v>
      </c>
      <c r="G2272">
        <v>62880</v>
      </c>
      <c r="H2272">
        <v>15</v>
      </c>
      <c r="I2272">
        <v>8</v>
      </c>
      <c r="J2272">
        <v>1</v>
      </c>
      <c r="K2272">
        <v>16</v>
      </c>
      <c r="L2272">
        <v>2</v>
      </c>
      <c r="M2272">
        <v>15</v>
      </c>
      <c r="N2272">
        <v>10</v>
      </c>
      <c r="O2272">
        <v>10</v>
      </c>
      <c r="P2272" t="s">
        <v>24</v>
      </c>
      <c r="Q2272" t="s">
        <v>33</v>
      </c>
      <c r="R2272" t="s">
        <v>41</v>
      </c>
      <c r="S2272" t="s">
        <v>35</v>
      </c>
      <c r="T2272" t="s">
        <v>34</v>
      </c>
      <c r="U2272" t="s">
        <v>37</v>
      </c>
      <c r="V2272" t="s">
        <v>31</v>
      </c>
      <c r="W2272" t="s">
        <v>30</v>
      </c>
    </row>
    <row r="2273" spans="1:23" x14ac:dyDescent="0.3">
      <c r="A2273">
        <v>35</v>
      </c>
      <c r="B2273">
        <v>7</v>
      </c>
      <c r="C2273">
        <v>4</v>
      </c>
      <c r="D2273">
        <v>1</v>
      </c>
      <c r="E2273">
        <v>2272</v>
      </c>
      <c r="F2273">
        <v>4</v>
      </c>
      <c r="G2273">
        <v>25530</v>
      </c>
      <c r="H2273">
        <v>14</v>
      </c>
      <c r="I2273">
        <v>8</v>
      </c>
      <c r="J2273">
        <v>1</v>
      </c>
      <c r="K2273">
        <v>1</v>
      </c>
      <c r="L2273">
        <v>4</v>
      </c>
      <c r="M2273">
        <v>1</v>
      </c>
      <c r="N2273">
        <v>0</v>
      </c>
      <c r="O2273">
        <v>0</v>
      </c>
      <c r="P2273" t="s">
        <v>24</v>
      </c>
      <c r="Q2273" t="s">
        <v>25</v>
      </c>
      <c r="R2273" t="s">
        <v>36</v>
      </c>
      <c r="S2273" t="s">
        <v>29</v>
      </c>
      <c r="T2273" t="s">
        <v>28</v>
      </c>
      <c r="U2273" t="s">
        <v>27</v>
      </c>
      <c r="V2273" t="s">
        <v>23</v>
      </c>
      <c r="W2273" t="s">
        <v>30</v>
      </c>
    </row>
    <row r="2274" spans="1:23" x14ac:dyDescent="0.3">
      <c r="A2274">
        <v>24</v>
      </c>
      <c r="B2274">
        <v>3</v>
      </c>
      <c r="C2274">
        <v>3</v>
      </c>
      <c r="D2274">
        <v>1</v>
      </c>
      <c r="E2274">
        <v>2273</v>
      </c>
      <c r="F2274">
        <v>2</v>
      </c>
      <c r="G2274">
        <v>76540</v>
      </c>
      <c r="H2274">
        <v>17</v>
      </c>
      <c r="I2274">
        <v>8</v>
      </c>
      <c r="J2274">
        <v>1</v>
      </c>
      <c r="K2274">
        <v>4</v>
      </c>
      <c r="L2274">
        <v>3</v>
      </c>
      <c r="M2274">
        <v>0</v>
      </c>
      <c r="N2274">
        <v>0</v>
      </c>
      <c r="O2274">
        <v>0</v>
      </c>
      <c r="P2274" t="s">
        <v>32</v>
      </c>
      <c r="Q2274" t="s">
        <v>25</v>
      </c>
      <c r="R2274" t="s">
        <v>26</v>
      </c>
      <c r="S2274" t="s">
        <v>35</v>
      </c>
      <c r="T2274" t="s">
        <v>34</v>
      </c>
      <c r="U2274" t="s">
        <v>37</v>
      </c>
      <c r="V2274" t="s">
        <v>31</v>
      </c>
      <c r="W2274" t="s">
        <v>30</v>
      </c>
    </row>
    <row r="2275" spans="1:23" x14ac:dyDescent="0.3">
      <c r="A2275">
        <v>24</v>
      </c>
      <c r="B2275">
        <v>10</v>
      </c>
      <c r="C2275">
        <v>3</v>
      </c>
      <c r="D2275">
        <v>1</v>
      </c>
      <c r="E2275">
        <v>2274</v>
      </c>
      <c r="F2275">
        <v>2</v>
      </c>
      <c r="G2275">
        <v>51600</v>
      </c>
      <c r="H2275">
        <v>17</v>
      </c>
      <c r="I2275">
        <v>8</v>
      </c>
      <c r="J2275">
        <v>1</v>
      </c>
      <c r="K2275">
        <v>1</v>
      </c>
      <c r="L2275">
        <v>3</v>
      </c>
      <c r="M2275">
        <v>1</v>
      </c>
      <c r="N2275">
        <v>0</v>
      </c>
      <c r="O2275">
        <v>0</v>
      </c>
      <c r="P2275" t="s">
        <v>39</v>
      </c>
      <c r="Q2275" t="s">
        <v>33</v>
      </c>
      <c r="R2275" t="s">
        <v>26</v>
      </c>
      <c r="S2275" t="s">
        <v>29</v>
      </c>
      <c r="T2275" t="s">
        <v>47</v>
      </c>
      <c r="U2275" t="s">
        <v>27</v>
      </c>
      <c r="V2275" t="s">
        <v>23</v>
      </c>
      <c r="W2275" t="s">
        <v>30</v>
      </c>
    </row>
    <row r="2276" spans="1:23" x14ac:dyDescent="0.3">
      <c r="A2276">
        <v>44</v>
      </c>
      <c r="B2276">
        <v>5</v>
      </c>
      <c r="C2276">
        <v>2</v>
      </c>
      <c r="D2276">
        <v>1</v>
      </c>
      <c r="E2276">
        <v>2275</v>
      </c>
      <c r="F2276">
        <v>2</v>
      </c>
      <c r="G2276">
        <v>171590</v>
      </c>
      <c r="H2276">
        <v>22</v>
      </c>
      <c r="I2276">
        <v>8</v>
      </c>
      <c r="J2276">
        <v>1</v>
      </c>
      <c r="K2276">
        <v>16</v>
      </c>
      <c r="L2276">
        <v>1</v>
      </c>
      <c r="M2276">
        <v>2</v>
      </c>
      <c r="N2276">
        <v>2</v>
      </c>
      <c r="O2276">
        <v>2</v>
      </c>
      <c r="P2276" t="s">
        <v>32</v>
      </c>
      <c r="Q2276" t="s">
        <v>33</v>
      </c>
      <c r="R2276" t="s">
        <v>41</v>
      </c>
      <c r="S2276" t="s">
        <v>35</v>
      </c>
      <c r="T2276" t="s">
        <v>34</v>
      </c>
      <c r="U2276" t="s">
        <v>27</v>
      </c>
      <c r="V2276" t="s">
        <v>23</v>
      </c>
      <c r="W2276" t="s">
        <v>30</v>
      </c>
    </row>
    <row r="2277" spans="1:23" x14ac:dyDescent="0.3">
      <c r="A2277">
        <v>29</v>
      </c>
      <c r="B2277">
        <v>10</v>
      </c>
      <c r="C2277">
        <v>2</v>
      </c>
      <c r="D2277">
        <v>1</v>
      </c>
      <c r="E2277">
        <v>2276</v>
      </c>
      <c r="F2277">
        <v>1</v>
      </c>
      <c r="G2277">
        <v>128080</v>
      </c>
      <c r="H2277">
        <v>13</v>
      </c>
      <c r="I2277">
        <v>8</v>
      </c>
      <c r="J2277">
        <v>0</v>
      </c>
      <c r="K2277">
        <v>10</v>
      </c>
      <c r="L2277">
        <v>6</v>
      </c>
      <c r="M2277">
        <v>10</v>
      </c>
      <c r="N2277">
        <v>0</v>
      </c>
      <c r="O2277">
        <v>4</v>
      </c>
      <c r="P2277" t="s">
        <v>24</v>
      </c>
      <c r="Q2277" t="s">
        <v>25</v>
      </c>
      <c r="R2277" t="s">
        <v>26</v>
      </c>
      <c r="S2277" t="s">
        <v>44</v>
      </c>
      <c r="T2277" t="s">
        <v>38</v>
      </c>
      <c r="U2277" t="s">
        <v>27</v>
      </c>
      <c r="V2277" t="s">
        <v>23</v>
      </c>
      <c r="W2277" t="s">
        <v>30</v>
      </c>
    </row>
    <row r="2278" spans="1:23" x14ac:dyDescent="0.3">
      <c r="A2278">
        <v>30</v>
      </c>
      <c r="B2278">
        <v>1</v>
      </c>
      <c r="C2278">
        <v>2</v>
      </c>
      <c r="D2278">
        <v>1</v>
      </c>
      <c r="E2278">
        <v>2277</v>
      </c>
      <c r="F2278">
        <v>3</v>
      </c>
      <c r="G2278">
        <v>102210</v>
      </c>
      <c r="H2278">
        <v>19</v>
      </c>
      <c r="I2278">
        <v>8</v>
      </c>
      <c r="J2278">
        <v>1</v>
      </c>
      <c r="K2278">
        <v>6</v>
      </c>
      <c r="L2278">
        <v>2</v>
      </c>
      <c r="M2278">
        <v>5</v>
      </c>
      <c r="N2278">
        <v>1</v>
      </c>
      <c r="O2278">
        <v>3</v>
      </c>
      <c r="P2278" t="s">
        <v>24</v>
      </c>
      <c r="Q2278" t="s">
        <v>33</v>
      </c>
      <c r="R2278" t="s">
        <v>26</v>
      </c>
      <c r="S2278" t="s">
        <v>44</v>
      </c>
      <c r="T2278" t="s">
        <v>38</v>
      </c>
      <c r="U2278" t="s">
        <v>37</v>
      </c>
      <c r="V2278" t="s">
        <v>23</v>
      </c>
      <c r="W2278" t="s">
        <v>30</v>
      </c>
    </row>
    <row r="2279" spans="1:23" x14ac:dyDescent="0.3">
      <c r="A2279">
        <v>55</v>
      </c>
      <c r="B2279">
        <v>20</v>
      </c>
      <c r="C2279">
        <v>3</v>
      </c>
      <c r="D2279">
        <v>1</v>
      </c>
      <c r="E2279">
        <v>2278</v>
      </c>
      <c r="F2279">
        <v>2</v>
      </c>
      <c r="G2279">
        <v>47790</v>
      </c>
      <c r="H2279">
        <v>14</v>
      </c>
      <c r="I2279">
        <v>8</v>
      </c>
      <c r="J2279">
        <v>1</v>
      </c>
      <c r="K2279">
        <v>4</v>
      </c>
      <c r="L2279">
        <v>6</v>
      </c>
      <c r="M2279">
        <v>3</v>
      </c>
      <c r="N2279">
        <v>1</v>
      </c>
      <c r="O2279">
        <v>2</v>
      </c>
      <c r="P2279" t="s">
        <v>24</v>
      </c>
      <c r="Q2279" t="s">
        <v>25</v>
      </c>
      <c r="R2279" t="s">
        <v>48</v>
      </c>
      <c r="S2279" t="s">
        <v>29</v>
      </c>
      <c r="T2279" t="s">
        <v>34</v>
      </c>
      <c r="U2279" t="s">
        <v>37</v>
      </c>
      <c r="V2279" t="s">
        <v>23</v>
      </c>
      <c r="W2279" t="s">
        <v>30</v>
      </c>
    </row>
    <row r="2280" spans="1:23" x14ac:dyDescent="0.3">
      <c r="A2280">
        <v>33</v>
      </c>
      <c r="B2280">
        <v>7</v>
      </c>
      <c r="C2280">
        <v>2</v>
      </c>
      <c r="D2280">
        <v>1</v>
      </c>
      <c r="E2280">
        <v>2279</v>
      </c>
      <c r="F2280">
        <v>2</v>
      </c>
      <c r="G2280">
        <v>37370</v>
      </c>
      <c r="H2280">
        <v>22</v>
      </c>
      <c r="I2280">
        <v>8</v>
      </c>
      <c r="J2280">
        <v>2</v>
      </c>
      <c r="K2280">
        <v>8</v>
      </c>
      <c r="L2280">
        <v>2</v>
      </c>
      <c r="M2280">
        <v>5</v>
      </c>
      <c r="N2280">
        <v>0</v>
      </c>
      <c r="O2280">
        <v>2</v>
      </c>
      <c r="P2280" t="s">
        <v>24</v>
      </c>
      <c r="Q2280" t="s">
        <v>33</v>
      </c>
      <c r="R2280" t="s">
        <v>26</v>
      </c>
      <c r="S2280" t="s">
        <v>29</v>
      </c>
      <c r="T2280" t="s">
        <v>34</v>
      </c>
      <c r="U2280" t="s">
        <v>37</v>
      </c>
      <c r="V2280" t="s">
        <v>23</v>
      </c>
      <c r="W2280" t="s">
        <v>30</v>
      </c>
    </row>
    <row r="2281" spans="1:23" x14ac:dyDescent="0.3">
      <c r="A2281">
        <v>47</v>
      </c>
      <c r="B2281">
        <v>8</v>
      </c>
      <c r="C2281">
        <v>4</v>
      </c>
      <c r="D2281">
        <v>1</v>
      </c>
      <c r="E2281">
        <v>2280</v>
      </c>
      <c r="F2281">
        <v>2</v>
      </c>
      <c r="G2281">
        <v>23660</v>
      </c>
      <c r="H2281">
        <v>17</v>
      </c>
      <c r="I2281">
        <v>8</v>
      </c>
      <c r="J2281">
        <v>0</v>
      </c>
      <c r="K2281">
        <v>11</v>
      </c>
      <c r="L2281">
        <v>5</v>
      </c>
      <c r="M2281">
        <v>5</v>
      </c>
      <c r="N2281">
        <v>1</v>
      </c>
      <c r="O2281">
        <v>2</v>
      </c>
      <c r="P2281" t="s">
        <v>24</v>
      </c>
      <c r="Q2281" t="s">
        <v>33</v>
      </c>
      <c r="R2281" t="s">
        <v>41</v>
      </c>
      <c r="S2281" t="s">
        <v>29</v>
      </c>
      <c r="T2281" t="s">
        <v>46</v>
      </c>
      <c r="U2281" t="s">
        <v>27</v>
      </c>
      <c r="V2281" t="s">
        <v>23</v>
      </c>
      <c r="W2281" t="s">
        <v>30</v>
      </c>
    </row>
    <row r="2282" spans="1:23" x14ac:dyDescent="0.3">
      <c r="A2282">
        <v>28</v>
      </c>
      <c r="B2282">
        <v>1</v>
      </c>
      <c r="C2282">
        <v>3</v>
      </c>
      <c r="D2282">
        <v>1</v>
      </c>
      <c r="E2282">
        <v>2281</v>
      </c>
      <c r="F2282">
        <v>2</v>
      </c>
      <c r="G2282">
        <v>17060</v>
      </c>
      <c r="H2282">
        <v>12</v>
      </c>
      <c r="I2282">
        <v>8</v>
      </c>
      <c r="J2282">
        <v>0</v>
      </c>
      <c r="K2282">
        <v>8</v>
      </c>
      <c r="L2282">
        <v>3</v>
      </c>
      <c r="M2282">
        <v>0</v>
      </c>
      <c r="N2282">
        <v>0</v>
      </c>
      <c r="O2282">
        <v>0</v>
      </c>
      <c r="P2282" t="s">
        <v>32</v>
      </c>
      <c r="Q2282" t="s">
        <v>25</v>
      </c>
      <c r="R2282" t="s">
        <v>48</v>
      </c>
      <c r="S2282" t="s">
        <v>35</v>
      </c>
      <c r="T2282" t="s">
        <v>43</v>
      </c>
      <c r="U2282" t="s">
        <v>37</v>
      </c>
      <c r="V2282" t="s">
        <v>31</v>
      </c>
      <c r="W2282" t="s">
        <v>30</v>
      </c>
    </row>
    <row r="2283" spans="1:23" x14ac:dyDescent="0.3">
      <c r="A2283">
        <v>28</v>
      </c>
      <c r="B2283">
        <v>8</v>
      </c>
      <c r="C2283">
        <v>4</v>
      </c>
      <c r="D2283">
        <v>1</v>
      </c>
      <c r="E2283">
        <v>2282</v>
      </c>
      <c r="F2283">
        <v>1</v>
      </c>
      <c r="G2283">
        <v>163070</v>
      </c>
      <c r="H2283">
        <v>16</v>
      </c>
      <c r="I2283">
        <v>8</v>
      </c>
      <c r="J2283">
        <v>0</v>
      </c>
      <c r="K2283">
        <v>1</v>
      </c>
      <c r="L2283">
        <v>3</v>
      </c>
      <c r="M2283">
        <v>1</v>
      </c>
      <c r="N2283">
        <v>0</v>
      </c>
      <c r="O2283">
        <v>0</v>
      </c>
      <c r="P2283" t="s">
        <v>24</v>
      </c>
      <c r="Q2283" t="s">
        <v>25</v>
      </c>
      <c r="R2283" t="s">
        <v>48</v>
      </c>
      <c r="S2283" t="s">
        <v>44</v>
      </c>
      <c r="T2283" t="s">
        <v>43</v>
      </c>
      <c r="U2283" t="s">
        <v>37</v>
      </c>
      <c r="V2283" t="s">
        <v>23</v>
      </c>
      <c r="W2283" t="s">
        <v>30</v>
      </c>
    </row>
    <row r="2284" spans="1:23" x14ac:dyDescent="0.3">
      <c r="A2284">
        <v>28</v>
      </c>
      <c r="B2284">
        <v>9</v>
      </c>
      <c r="C2284">
        <v>3</v>
      </c>
      <c r="D2284">
        <v>1</v>
      </c>
      <c r="E2284">
        <v>2283</v>
      </c>
      <c r="F2284">
        <v>2</v>
      </c>
      <c r="G2284">
        <v>59330</v>
      </c>
      <c r="H2284">
        <v>11</v>
      </c>
      <c r="I2284">
        <v>8</v>
      </c>
      <c r="J2284">
        <v>0</v>
      </c>
      <c r="K2284">
        <v>5</v>
      </c>
      <c r="L2284">
        <v>3</v>
      </c>
      <c r="M2284">
        <v>4</v>
      </c>
      <c r="N2284">
        <v>1</v>
      </c>
      <c r="O2284">
        <v>3</v>
      </c>
      <c r="P2284" t="s">
        <v>32</v>
      </c>
      <c r="Q2284" t="s">
        <v>33</v>
      </c>
      <c r="R2284" t="s">
        <v>26</v>
      </c>
      <c r="S2284" t="s">
        <v>35</v>
      </c>
      <c r="T2284" t="s">
        <v>38</v>
      </c>
      <c r="U2284" t="s">
        <v>27</v>
      </c>
      <c r="V2284" t="s">
        <v>23</v>
      </c>
      <c r="W2284" t="s">
        <v>30</v>
      </c>
    </row>
    <row r="2285" spans="1:23" x14ac:dyDescent="0.3">
      <c r="A2285">
        <v>49</v>
      </c>
      <c r="B2285">
        <v>5</v>
      </c>
      <c r="C2285">
        <v>4</v>
      </c>
      <c r="D2285">
        <v>1</v>
      </c>
      <c r="E2285">
        <v>2284</v>
      </c>
      <c r="F2285">
        <v>1</v>
      </c>
      <c r="G2285">
        <v>34240</v>
      </c>
      <c r="H2285">
        <v>11</v>
      </c>
      <c r="I2285">
        <v>8</v>
      </c>
      <c r="J2285">
        <v>0</v>
      </c>
      <c r="K2285">
        <v>10</v>
      </c>
      <c r="L2285">
        <v>3</v>
      </c>
      <c r="M2285">
        <v>3</v>
      </c>
      <c r="N2285">
        <v>1</v>
      </c>
      <c r="O2285">
        <v>2</v>
      </c>
      <c r="P2285" t="s">
        <v>24</v>
      </c>
      <c r="Q2285" t="s">
        <v>33</v>
      </c>
      <c r="R2285" t="s">
        <v>26</v>
      </c>
      <c r="S2285" t="s">
        <v>29</v>
      </c>
      <c r="T2285" t="s">
        <v>34</v>
      </c>
      <c r="U2285" t="s">
        <v>27</v>
      </c>
      <c r="V2285" t="s">
        <v>23</v>
      </c>
      <c r="W2285" t="s">
        <v>30</v>
      </c>
    </row>
    <row r="2286" spans="1:23" x14ac:dyDescent="0.3">
      <c r="A2286">
        <v>29</v>
      </c>
      <c r="B2286">
        <v>8</v>
      </c>
      <c r="C2286">
        <v>1</v>
      </c>
      <c r="D2286">
        <v>1</v>
      </c>
      <c r="E2286">
        <v>2285</v>
      </c>
      <c r="F2286">
        <v>1</v>
      </c>
      <c r="G2286">
        <v>40370</v>
      </c>
      <c r="H2286">
        <v>14</v>
      </c>
      <c r="I2286">
        <v>8</v>
      </c>
      <c r="J2286">
        <v>0</v>
      </c>
      <c r="K2286">
        <v>4</v>
      </c>
      <c r="L2286">
        <v>2</v>
      </c>
      <c r="M2286">
        <v>3</v>
      </c>
      <c r="N2286">
        <v>0</v>
      </c>
      <c r="O2286">
        <v>2</v>
      </c>
      <c r="P2286" t="s">
        <v>32</v>
      </c>
      <c r="Q2286" t="s">
        <v>33</v>
      </c>
      <c r="R2286" t="s">
        <v>41</v>
      </c>
      <c r="S2286" t="s">
        <v>29</v>
      </c>
      <c r="T2286" t="s">
        <v>34</v>
      </c>
      <c r="U2286" t="s">
        <v>37</v>
      </c>
      <c r="V2286" t="s">
        <v>23</v>
      </c>
      <c r="W2286" t="s">
        <v>30</v>
      </c>
    </row>
    <row r="2287" spans="1:23" x14ac:dyDescent="0.3">
      <c r="A2287">
        <v>28</v>
      </c>
      <c r="B2287">
        <v>5</v>
      </c>
      <c r="C2287">
        <v>1</v>
      </c>
      <c r="D2287">
        <v>1</v>
      </c>
      <c r="E2287">
        <v>2286</v>
      </c>
      <c r="F2287">
        <v>2</v>
      </c>
      <c r="G2287">
        <v>25590</v>
      </c>
      <c r="H2287">
        <v>11</v>
      </c>
      <c r="I2287">
        <v>8</v>
      </c>
      <c r="J2287">
        <v>0</v>
      </c>
      <c r="K2287">
        <v>8</v>
      </c>
      <c r="L2287">
        <v>3</v>
      </c>
      <c r="M2287">
        <v>8</v>
      </c>
      <c r="N2287">
        <v>1</v>
      </c>
      <c r="O2287">
        <v>7</v>
      </c>
      <c r="P2287" t="s">
        <v>24</v>
      </c>
      <c r="Q2287" t="s">
        <v>33</v>
      </c>
      <c r="R2287" t="s">
        <v>49</v>
      </c>
      <c r="S2287" t="s">
        <v>29</v>
      </c>
      <c r="T2287" t="s">
        <v>43</v>
      </c>
      <c r="U2287" t="s">
        <v>37</v>
      </c>
      <c r="V2287" t="s">
        <v>23</v>
      </c>
      <c r="W2287" t="s">
        <v>30</v>
      </c>
    </row>
    <row r="2288" spans="1:23" x14ac:dyDescent="0.3">
      <c r="A2288">
        <v>33</v>
      </c>
      <c r="B2288">
        <v>15</v>
      </c>
      <c r="C2288">
        <v>4</v>
      </c>
      <c r="D2288">
        <v>1</v>
      </c>
      <c r="E2288">
        <v>2287</v>
      </c>
      <c r="F2288">
        <v>1</v>
      </c>
      <c r="G2288">
        <v>62010</v>
      </c>
      <c r="H2288">
        <v>15</v>
      </c>
      <c r="I2288">
        <v>8</v>
      </c>
      <c r="J2288">
        <v>3</v>
      </c>
      <c r="K2288">
        <v>14</v>
      </c>
      <c r="L2288">
        <v>2</v>
      </c>
      <c r="M2288">
        <v>0</v>
      </c>
      <c r="N2288">
        <v>0</v>
      </c>
      <c r="O2288">
        <v>0</v>
      </c>
      <c r="P2288" t="s">
        <v>24</v>
      </c>
      <c r="Q2288" t="s">
        <v>33</v>
      </c>
      <c r="R2288" t="s">
        <v>26</v>
      </c>
      <c r="S2288" t="s">
        <v>35</v>
      </c>
      <c r="T2288" t="s">
        <v>38</v>
      </c>
      <c r="U2288" t="s">
        <v>27</v>
      </c>
      <c r="V2288" t="s">
        <v>23</v>
      </c>
      <c r="W2288" t="s">
        <v>30</v>
      </c>
    </row>
    <row r="2289" spans="1:23" x14ac:dyDescent="0.3">
      <c r="A2289">
        <v>32</v>
      </c>
      <c r="B2289">
        <v>7</v>
      </c>
      <c r="C2289">
        <v>3</v>
      </c>
      <c r="D2289">
        <v>1</v>
      </c>
      <c r="E2289">
        <v>2288</v>
      </c>
      <c r="F2289">
        <v>3</v>
      </c>
      <c r="G2289">
        <v>44030</v>
      </c>
      <c r="H2289">
        <v>20</v>
      </c>
      <c r="I2289">
        <v>8</v>
      </c>
      <c r="J2289">
        <v>0</v>
      </c>
      <c r="K2289">
        <v>10</v>
      </c>
      <c r="L2289">
        <v>3</v>
      </c>
      <c r="M2289">
        <v>5</v>
      </c>
      <c r="N2289">
        <v>0</v>
      </c>
      <c r="O2289">
        <v>0</v>
      </c>
      <c r="P2289" t="s">
        <v>24</v>
      </c>
      <c r="Q2289" t="s">
        <v>33</v>
      </c>
      <c r="R2289" t="s">
        <v>26</v>
      </c>
      <c r="S2289" t="s">
        <v>35</v>
      </c>
      <c r="T2289" t="s">
        <v>43</v>
      </c>
      <c r="U2289" t="s">
        <v>27</v>
      </c>
      <c r="V2289" t="s">
        <v>23</v>
      </c>
      <c r="W2289" t="s">
        <v>30</v>
      </c>
    </row>
    <row r="2290" spans="1:23" x14ac:dyDescent="0.3">
      <c r="A2290">
        <v>54</v>
      </c>
      <c r="B2290">
        <v>10</v>
      </c>
      <c r="C2290">
        <v>3</v>
      </c>
      <c r="D2290">
        <v>1</v>
      </c>
      <c r="E2290">
        <v>2289</v>
      </c>
      <c r="F2290">
        <v>4</v>
      </c>
      <c r="G2290">
        <v>37610</v>
      </c>
      <c r="H2290">
        <v>12</v>
      </c>
      <c r="I2290">
        <v>8</v>
      </c>
      <c r="J2290">
        <v>0</v>
      </c>
      <c r="K2290">
        <v>26</v>
      </c>
      <c r="L2290">
        <v>3</v>
      </c>
      <c r="M2290">
        <v>14</v>
      </c>
      <c r="N2290">
        <v>1</v>
      </c>
      <c r="O2290">
        <v>12</v>
      </c>
      <c r="P2290" t="s">
        <v>32</v>
      </c>
      <c r="Q2290" t="s">
        <v>25</v>
      </c>
      <c r="R2290" t="s">
        <v>26</v>
      </c>
      <c r="S2290" t="s">
        <v>44</v>
      </c>
      <c r="T2290" t="s">
        <v>34</v>
      </c>
      <c r="U2290" t="s">
        <v>27</v>
      </c>
      <c r="V2290" t="s">
        <v>23</v>
      </c>
      <c r="W2290" t="s">
        <v>30</v>
      </c>
    </row>
    <row r="2291" spans="1:23" x14ac:dyDescent="0.3">
      <c r="A2291">
        <v>29</v>
      </c>
      <c r="B2291">
        <v>5</v>
      </c>
      <c r="C2291">
        <v>3</v>
      </c>
      <c r="D2291">
        <v>1</v>
      </c>
      <c r="E2291">
        <v>2290</v>
      </c>
      <c r="F2291">
        <v>2</v>
      </c>
      <c r="G2291">
        <v>109340</v>
      </c>
      <c r="H2291">
        <v>17</v>
      </c>
      <c r="I2291">
        <v>8</v>
      </c>
      <c r="J2291">
        <v>2</v>
      </c>
      <c r="K2291">
        <v>11</v>
      </c>
      <c r="L2291">
        <v>2</v>
      </c>
      <c r="M2291">
        <v>9</v>
      </c>
      <c r="N2291">
        <v>0</v>
      </c>
      <c r="O2291">
        <v>7</v>
      </c>
      <c r="P2291" t="s">
        <v>24</v>
      </c>
      <c r="Q2291" t="s">
        <v>33</v>
      </c>
      <c r="R2291" t="s">
        <v>26</v>
      </c>
      <c r="S2291" t="s">
        <v>35</v>
      </c>
      <c r="T2291" t="s">
        <v>34</v>
      </c>
      <c r="U2291" t="s">
        <v>27</v>
      </c>
      <c r="V2291" t="s">
        <v>31</v>
      </c>
      <c r="W2291" t="s">
        <v>30</v>
      </c>
    </row>
    <row r="2292" spans="1:23" x14ac:dyDescent="0.3">
      <c r="A2292">
        <v>44</v>
      </c>
      <c r="B2292">
        <v>26</v>
      </c>
      <c r="C2292">
        <v>1</v>
      </c>
      <c r="D2292">
        <v>1</v>
      </c>
      <c r="E2292">
        <v>2291</v>
      </c>
      <c r="F2292">
        <v>1</v>
      </c>
      <c r="G2292">
        <v>107610</v>
      </c>
      <c r="H2292">
        <v>11</v>
      </c>
      <c r="I2292">
        <v>8</v>
      </c>
      <c r="J2292">
        <v>1</v>
      </c>
      <c r="K2292">
        <v>24</v>
      </c>
      <c r="L2292">
        <v>5</v>
      </c>
      <c r="M2292">
        <v>20</v>
      </c>
      <c r="N2292">
        <v>14</v>
      </c>
      <c r="O2292">
        <v>17</v>
      </c>
      <c r="P2292" t="s">
        <v>24</v>
      </c>
      <c r="Q2292" t="s">
        <v>25</v>
      </c>
      <c r="R2292" t="s">
        <v>48</v>
      </c>
      <c r="S2292" t="s">
        <v>29</v>
      </c>
      <c r="T2292" t="s">
        <v>46</v>
      </c>
      <c r="U2292" t="s">
        <v>37</v>
      </c>
      <c r="V2292" t="s">
        <v>23</v>
      </c>
      <c r="W2292" t="s">
        <v>30</v>
      </c>
    </row>
    <row r="2293" spans="1:23" x14ac:dyDescent="0.3">
      <c r="A2293">
        <v>39</v>
      </c>
      <c r="B2293">
        <v>6</v>
      </c>
      <c r="C2293">
        <v>1</v>
      </c>
      <c r="D2293">
        <v>1</v>
      </c>
      <c r="E2293">
        <v>2292</v>
      </c>
      <c r="F2293">
        <v>2</v>
      </c>
      <c r="G2293">
        <v>51750</v>
      </c>
      <c r="H2293">
        <v>17</v>
      </c>
      <c r="I2293">
        <v>8</v>
      </c>
      <c r="J2293">
        <v>1</v>
      </c>
      <c r="K2293">
        <v>9</v>
      </c>
      <c r="L2293">
        <v>2</v>
      </c>
      <c r="M2293">
        <v>2</v>
      </c>
      <c r="N2293">
        <v>2</v>
      </c>
      <c r="O2293">
        <v>2</v>
      </c>
      <c r="P2293" t="s">
        <v>24</v>
      </c>
      <c r="Q2293" t="s">
        <v>25</v>
      </c>
      <c r="R2293" t="s">
        <v>49</v>
      </c>
      <c r="S2293" t="s">
        <v>35</v>
      </c>
      <c r="T2293" t="s">
        <v>43</v>
      </c>
      <c r="U2293" t="s">
        <v>27</v>
      </c>
      <c r="V2293" t="s">
        <v>23</v>
      </c>
      <c r="W2293" t="s">
        <v>30</v>
      </c>
    </row>
    <row r="2294" spans="1:23" x14ac:dyDescent="0.3">
      <c r="A2294">
        <v>46</v>
      </c>
      <c r="B2294">
        <v>4</v>
      </c>
      <c r="C2294">
        <v>2</v>
      </c>
      <c r="D2294">
        <v>1</v>
      </c>
      <c r="E2294">
        <v>2293</v>
      </c>
      <c r="F2294">
        <v>3</v>
      </c>
      <c r="G2294">
        <v>138260</v>
      </c>
      <c r="H2294">
        <v>11</v>
      </c>
      <c r="I2294">
        <v>8</v>
      </c>
      <c r="J2294">
        <v>0</v>
      </c>
      <c r="K2294">
        <v>23</v>
      </c>
      <c r="L2294">
        <v>1</v>
      </c>
      <c r="M2294">
        <v>13</v>
      </c>
      <c r="N2294">
        <v>5</v>
      </c>
      <c r="O2294">
        <v>1</v>
      </c>
      <c r="P2294" t="s">
        <v>24</v>
      </c>
      <c r="Q2294" t="s">
        <v>33</v>
      </c>
      <c r="R2294" t="s">
        <v>26</v>
      </c>
      <c r="S2294" t="s">
        <v>29</v>
      </c>
      <c r="T2294" t="s">
        <v>45</v>
      </c>
      <c r="U2294" t="s">
        <v>37</v>
      </c>
      <c r="V2294" t="s">
        <v>23</v>
      </c>
      <c r="W2294" t="s">
        <v>30</v>
      </c>
    </row>
    <row r="2295" spans="1:23" x14ac:dyDescent="0.3">
      <c r="A2295">
        <v>35</v>
      </c>
      <c r="B2295">
        <v>23</v>
      </c>
      <c r="C2295">
        <v>4</v>
      </c>
      <c r="D2295">
        <v>1</v>
      </c>
      <c r="E2295">
        <v>2294</v>
      </c>
      <c r="F2295">
        <v>2</v>
      </c>
      <c r="G2295">
        <v>63340</v>
      </c>
      <c r="H2295">
        <v>14</v>
      </c>
      <c r="I2295">
        <v>8</v>
      </c>
      <c r="J2295">
        <v>0</v>
      </c>
      <c r="K2295">
        <v>11</v>
      </c>
      <c r="L2295">
        <v>2</v>
      </c>
      <c r="M2295">
        <v>11</v>
      </c>
      <c r="N2295">
        <v>3</v>
      </c>
      <c r="O2295">
        <v>3</v>
      </c>
      <c r="P2295" t="s">
        <v>24</v>
      </c>
      <c r="Q2295" t="s">
        <v>33</v>
      </c>
      <c r="R2295" t="s">
        <v>26</v>
      </c>
      <c r="S2295" t="s">
        <v>35</v>
      </c>
      <c r="T2295" t="s">
        <v>34</v>
      </c>
      <c r="U2295" t="s">
        <v>37</v>
      </c>
      <c r="V2295" t="s">
        <v>23</v>
      </c>
      <c r="W2295" t="s">
        <v>30</v>
      </c>
    </row>
    <row r="2296" spans="1:23" x14ac:dyDescent="0.3">
      <c r="A2296">
        <v>23</v>
      </c>
      <c r="B2296">
        <v>2</v>
      </c>
      <c r="C2296">
        <v>4</v>
      </c>
      <c r="D2296">
        <v>1</v>
      </c>
      <c r="E2296">
        <v>2295</v>
      </c>
      <c r="F2296">
        <v>2</v>
      </c>
      <c r="G2296">
        <v>49360</v>
      </c>
      <c r="H2296">
        <v>19</v>
      </c>
      <c r="I2296">
        <v>8</v>
      </c>
      <c r="J2296">
        <v>1</v>
      </c>
      <c r="K2296">
        <v>5</v>
      </c>
      <c r="L2296">
        <v>2</v>
      </c>
      <c r="M2296">
        <v>4</v>
      </c>
      <c r="N2296">
        <v>1</v>
      </c>
      <c r="O2296">
        <v>2</v>
      </c>
      <c r="P2296" t="s">
        <v>24</v>
      </c>
      <c r="Q2296" t="s">
        <v>33</v>
      </c>
      <c r="R2296" t="s">
        <v>41</v>
      </c>
      <c r="S2296" t="s">
        <v>35</v>
      </c>
      <c r="T2296" t="s">
        <v>47</v>
      </c>
      <c r="U2296" t="s">
        <v>27</v>
      </c>
      <c r="V2296" t="s">
        <v>23</v>
      </c>
      <c r="W2296" t="s">
        <v>30</v>
      </c>
    </row>
    <row r="2297" spans="1:23" x14ac:dyDescent="0.3">
      <c r="A2297">
        <v>40</v>
      </c>
      <c r="B2297">
        <v>2</v>
      </c>
      <c r="C2297">
        <v>3</v>
      </c>
      <c r="D2297">
        <v>1</v>
      </c>
      <c r="E2297">
        <v>2296</v>
      </c>
      <c r="F2297">
        <v>2</v>
      </c>
      <c r="G2297">
        <v>47750</v>
      </c>
      <c r="H2297">
        <v>15</v>
      </c>
      <c r="I2297">
        <v>8</v>
      </c>
      <c r="J2297">
        <v>1</v>
      </c>
      <c r="K2297">
        <v>15</v>
      </c>
      <c r="L2297">
        <v>3</v>
      </c>
      <c r="M2297">
        <v>5</v>
      </c>
      <c r="N2297">
        <v>1</v>
      </c>
      <c r="O2297">
        <v>0</v>
      </c>
      <c r="P2297" t="s">
        <v>24</v>
      </c>
      <c r="Q2297" t="s">
        <v>33</v>
      </c>
      <c r="R2297" t="s">
        <v>41</v>
      </c>
      <c r="S2297" t="s">
        <v>35</v>
      </c>
      <c r="T2297" t="s">
        <v>42</v>
      </c>
      <c r="U2297" t="s">
        <v>37</v>
      </c>
      <c r="V2297" t="s">
        <v>31</v>
      </c>
      <c r="W2297" t="s">
        <v>30</v>
      </c>
    </row>
    <row r="2298" spans="1:23" x14ac:dyDescent="0.3">
      <c r="A2298">
        <v>34</v>
      </c>
      <c r="B2298">
        <v>2</v>
      </c>
      <c r="C2298">
        <v>3</v>
      </c>
      <c r="D2298">
        <v>1</v>
      </c>
      <c r="E2298">
        <v>2297</v>
      </c>
      <c r="F2298">
        <v>2</v>
      </c>
      <c r="G2298">
        <v>28180</v>
      </c>
      <c r="H2298">
        <v>13</v>
      </c>
      <c r="I2298">
        <v>8</v>
      </c>
      <c r="J2298">
        <v>1</v>
      </c>
      <c r="K2298">
        <v>10</v>
      </c>
      <c r="L2298">
        <v>2</v>
      </c>
      <c r="M2298">
        <v>10</v>
      </c>
      <c r="N2298">
        <v>8</v>
      </c>
      <c r="O2298">
        <v>6</v>
      </c>
      <c r="P2298" t="s">
        <v>24</v>
      </c>
      <c r="Q2298" t="s">
        <v>40</v>
      </c>
      <c r="R2298" t="s">
        <v>40</v>
      </c>
      <c r="S2298" t="s">
        <v>29</v>
      </c>
      <c r="T2298" t="s">
        <v>45</v>
      </c>
      <c r="U2298" t="s">
        <v>37</v>
      </c>
      <c r="V2298" t="s">
        <v>23</v>
      </c>
      <c r="W2298" t="s">
        <v>30</v>
      </c>
    </row>
    <row r="2299" spans="1:23" x14ac:dyDescent="0.3">
      <c r="A2299">
        <v>31</v>
      </c>
      <c r="B2299">
        <v>29</v>
      </c>
      <c r="C2299">
        <v>3</v>
      </c>
      <c r="D2299">
        <v>1</v>
      </c>
      <c r="E2299">
        <v>2298</v>
      </c>
      <c r="F2299">
        <v>2</v>
      </c>
      <c r="G2299">
        <v>25150</v>
      </c>
      <c r="H2299">
        <v>14</v>
      </c>
      <c r="I2299">
        <v>8</v>
      </c>
      <c r="J2299">
        <v>0</v>
      </c>
      <c r="K2299">
        <v>7</v>
      </c>
      <c r="L2299">
        <v>3</v>
      </c>
      <c r="M2299">
        <v>7</v>
      </c>
      <c r="N2299">
        <v>7</v>
      </c>
      <c r="O2299">
        <v>7</v>
      </c>
      <c r="P2299" t="s">
        <v>32</v>
      </c>
      <c r="Q2299" t="s">
        <v>33</v>
      </c>
      <c r="R2299" t="s">
        <v>26</v>
      </c>
      <c r="S2299" t="s">
        <v>35</v>
      </c>
      <c r="T2299" t="s">
        <v>28</v>
      </c>
      <c r="U2299" t="s">
        <v>27</v>
      </c>
      <c r="V2299" t="s">
        <v>31</v>
      </c>
      <c r="W2299" t="s">
        <v>30</v>
      </c>
    </row>
    <row r="2300" spans="1:23" x14ac:dyDescent="0.3">
      <c r="A2300">
        <v>50</v>
      </c>
      <c r="B2300">
        <v>6</v>
      </c>
      <c r="C2300">
        <v>3</v>
      </c>
      <c r="D2300">
        <v>1</v>
      </c>
      <c r="E2300">
        <v>2299</v>
      </c>
      <c r="F2300">
        <v>1</v>
      </c>
      <c r="G2300">
        <v>23420</v>
      </c>
      <c r="H2300">
        <v>12</v>
      </c>
      <c r="I2300">
        <v>8</v>
      </c>
      <c r="J2300">
        <v>1</v>
      </c>
      <c r="K2300">
        <v>32</v>
      </c>
      <c r="L2300">
        <v>2</v>
      </c>
      <c r="M2300">
        <v>32</v>
      </c>
      <c r="N2300">
        <v>13</v>
      </c>
      <c r="O2300">
        <v>9</v>
      </c>
      <c r="P2300" t="s">
        <v>32</v>
      </c>
      <c r="Q2300" t="s">
        <v>33</v>
      </c>
      <c r="R2300" t="s">
        <v>41</v>
      </c>
      <c r="S2300" t="s">
        <v>35</v>
      </c>
      <c r="T2300" t="s">
        <v>47</v>
      </c>
      <c r="U2300" t="s">
        <v>37</v>
      </c>
      <c r="V2300" t="s">
        <v>23</v>
      </c>
      <c r="W2300" t="s">
        <v>30</v>
      </c>
    </row>
    <row r="2301" spans="1:23" x14ac:dyDescent="0.3">
      <c r="A2301">
        <v>34</v>
      </c>
      <c r="B2301">
        <v>25</v>
      </c>
      <c r="C2301">
        <v>5</v>
      </c>
      <c r="D2301">
        <v>1</v>
      </c>
      <c r="E2301">
        <v>2300</v>
      </c>
      <c r="F2301">
        <v>1</v>
      </c>
      <c r="G2301">
        <v>41940</v>
      </c>
      <c r="H2301">
        <v>17</v>
      </c>
      <c r="I2301">
        <v>8</v>
      </c>
      <c r="J2301">
        <v>2</v>
      </c>
      <c r="K2301">
        <v>12</v>
      </c>
      <c r="L2301">
        <v>3</v>
      </c>
      <c r="M2301">
        <v>11</v>
      </c>
      <c r="N2301">
        <v>5</v>
      </c>
      <c r="O2301">
        <v>7</v>
      </c>
      <c r="P2301" t="s">
        <v>24</v>
      </c>
      <c r="Q2301" t="s">
        <v>25</v>
      </c>
      <c r="R2301" t="s">
        <v>48</v>
      </c>
      <c r="S2301" t="s">
        <v>29</v>
      </c>
      <c r="T2301" t="s">
        <v>34</v>
      </c>
      <c r="U2301" t="s">
        <v>27</v>
      </c>
      <c r="V2301" t="s">
        <v>23</v>
      </c>
      <c r="W2301" t="s">
        <v>30</v>
      </c>
    </row>
    <row r="2302" spans="1:23" x14ac:dyDescent="0.3">
      <c r="A2302">
        <v>42</v>
      </c>
      <c r="B2302">
        <v>1</v>
      </c>
      <c r="C2302">
        <v>3</v>
      </c>
      <c r="D2302">
        <v>1</v>
      </c>
      <c r="E2302">
        <v>2301</v>
      </c>
      <c r="F2302">
        <v>1</v>
      </c>
      <c r="G2302">
        <v>106850</v>
      </c>
      <c r="H2302">
        <v>11</v>
      </c>
      <c r="I2302">
        <v>8</v>
      </c>
      <c r="J2302">
        <v>3</v>
      </c>
      <c r="K2302">
        <v>4</v>
      </c>
      <c r="L2302">
        <v>2</v>
      </c>
      <c r="M2302">
        <v>1</v>
      </c>
      <c r="N2302">
        <v>0</v>
      </c>
      <c r="O2302">
        <v>0</v>
      </c>
      <c r="P2302" t="s">
        <v>24</v>
      </c>
      <c r="Q2302" t="s">
        <v>33</v>
      </c>
      <c r="R2302" t="s">
        <v>26</v>
      </c>
      <c r="S2302" t="s">
        <v>29</v>
      </c>
      <c r="T2302" t="s">
        <v>45</v>
      </c>
      <c r="U2302" t="s">
        <v>27</v>
      </c>
      <c r="V2302" t="s">
        <v>23</v>
      </c>
      <c r="W2302" t="s">
        <v>30</v>
      </c>
    </row>
    <row r="2303" spans="1:23" x14ac:dyDescent="0.3">
      <c r="A2303">
        <v>37</v>
      </c>
      <c r="B2303">
        <v>2</v>
      </c>
      <c r="C2303">
        <v>2</v>
      </c>
      <c r="D2303">
        <v>1</v>
      </c>
      <c r="E2303">
        <v>2302</v>
      </c>
      <c r="F2303">
        <v>1</v>
      </c>
      <c r="G2303">
        <v>20220</v>
      </c>
      <c r="H2303">
        <v>12</v>
      </c>
      <c r="I2303">
        <v>8</v>
      </c>
      <c r="J2303">
        <v>0</v>
      </c>
      <c r="K2303">
        <v>10</v>
      </c>
      <c r="L2303">
        <v>1</v>
      </c>
      <c r="M2303">
        <v>10</v>
      </c>
      <c r="N2303">
        <v>3</v>
      </c>
      <c r="O2303">
        <v>7</v>
      </c>
      <c r="P2303" t="s">
        <v>24</v>
      </c>
      <c r="Q2303" t="s">
        <v>33</v>
      </c>
      <c r="R2303" t="s">
        <v>41</v>
      </c>
      <c r="S2303" t="s">
        <v>29</v>
      </c>
      <c r="T2303" t="s">
        <v>34</v>
      </c>
      <c r="U2303" t="s">
        <v>37</v>
      </c>
      <c r="V2303" t="s">
        <v>23</v>
      </c>
      <c r="W2303" t="s">
        <v>30</v>
      </c>
    </row>
    <row r="2304" spans="1:23" x14ac:dyDescent="0.3">
      <c r="A2304">
        <v>29</v>
      </c>
      <c r="B2304">
        <v>1</v>
      </c>
      <c r="C2304">
        <v>3</v>
      </c>
      <c r="D2304">
        <v>1</v>
      </c>
      <c r="E2304">
        <v>2303</v>
      </c>
      <c r="F2304">
        <v>1</v>
      </c>
      <c r="G2304">
        <v>23140</v>
      </c>
      <c r="H2304">
        <v>13</v>
      </c>
      <c r="I2304">
        <v>8</v>
      </c>
      <c r="J2304">
        <v>0</v>
      </c>
      <c r="K2304">
        <v>9</v>
      </c>
      <c r="L2304">
        <v>5</v>
      </c>
      <c r="M2304">
        <v>7</v>
      </c>
      <c r="N2304">
        <v>0</v>
      </c>
      <c r="O2304">
        <v>7</v>
      </c>
      <c r="P2304" t="s">
        <v>24</v>
      </c>
      <c r="Q2304" t="s">
        <v>33</v>
      </c>
      <c r="R2304" t="s">
        <v>41</v>
      </c>
      <c r="S2304" t="s">
        <v>29</v>
      </c>
      <c r="T2304" t="s">
        <v>47</v>
      </c>
      <c r="U2304" t="s">
        <v>27</v>
      </c>
      <c r="V2304" t="s">
        <v>23</v>
      </c>
      <c r="W2304" t="s">
        <v>30</v>
      </c>
    </row>
    <row r="2305" spans="1:23" x14ac:dyDescent="0.3">
      <c r="A2305">
        <v>33</v>
      </c>
      <c r="B2305">
        <v>1</v>
      </c>
      <c r="C2305">
        <v>1</v>
      </c>
      <c r="D2305">
        <v>1</v>
      </c>
      <c r="E2305">
        <v>2304</v>
      </c>
      <c r="F2305">
        <v>1</v>
      </c>
      <c r="G2305">
        <v>42560</v>
      </c>
      <c r="H2305">
        <v>13</v>
      </c>
      <c r="I2305">
        <v>8</v>
      </c>
      <c r="J2305">
        <v>3</v>
      </c>
      <c r="K2305">
        <v>5</v>
      </c>
      <c r="L2305">
        <v>1</v>
      </c>
      <c r="M2305">
        <v>5</v>
      </c>
      <c r="N2305">
        <v>0</v>
      </c>
      <c r="O2305">
        <v>2</v>
      </c>
      <c r="P2305" t="s">
        <v>24</v>
      </c>
      <c r="Q2305" t="s">
        <v>33</v>
      </c>
      <c r="R2305" t="s">
        <v>26</v>
      </c>
      <c r="S2305" t="s">
        <v>35</v>
      </c>
      <c r="T2305" t="s">
        <v>34</v>
      </c>
      <c r="U2305" t="s">
        <v>37</v>
      </c>
      <c r="V2305" t="s">
        <v>23</v>
      </c>
      <c r="W2305" t="s">
        <v>30</v>
      </c>
    </row>
    <row r="2306" spans="1:23" x14ac:dyDescent="0.3">
      <c r="A2306">
        <v>45</v>
      </c>
      <c r="B2306">
        <v>3</v>
      </c>
      <c r="C2306">
        <v>3</v>
      </c>
      <c r="D2306">
        <v>1</v>
      </c>
      <c r="E2306">
        <v>2305</v>
      </c>
      <c r="F2306">
        <v>3</v>
      </c>
      <c r="G2306">
        <v>35800</v>
      </c>
      <c r="H2306">
        <v>20</v>
      </c>
      <c r="I2306">
        <v>8</v>
      </c>
      <c r="J2306">
        <v>1</v>
      </c>
      <c r="K2306">
        <v>8</v>
      </c>
      <c r="L2306">
        <v>1</v>
      </c>
      <c r="M2306">
        <v>5</v>
      </c>
      <c r="N2306">
        <v>0</v>
      </c>
      <c r="O2306">
        <v>3</v>
      </c>
      <c r="P2306" t="s">
        <v>24</v>
      </c>
      <c r="Q2306" t="s">
        <v>25</v>
      </c>
      <c r="R2306" t="s">
        <v>26</v>
      </c>
      <c r="S2306" t="s">
        <v>29</v>
      </c>
      <c r="T2306" t="s">
        <v>43</v>
      </c>
      <c r="U2306" t="s">
        <v>37</v>
      </c>
      <c r="V2306" t="s">
        <v>23</v>
      </c>
      <c r="W2306" t="s">
        <v>30</v>
      </c>
    </row>
    <row r="2307" spans="1:23" x14ac:dyDescent="0.3">
      <c r="A2307">
        <v>42</v>
      </c>
      <c r="B2307">
        <v>1</v>
      </c>
      <c r="C2307">
        <v>4</v>
      </c>
      <c r="D2307">
        <v>1</v>
      </c>
      <c r="E2307">
        <v>2306</v>
      </c>
      <c r="F2307">
        <v>2</v>
      </c>
      <c r="G2307">
        <v>31620</v>
      </c>
      <c r="H2307">
        <v>17</v>
      </c>
      <c r="I2307">
        <v>8</v>
      </c>
      <c r="J2307">
        <v>2</v>
      </c>
      <c r="K2307">
        <v>24</v>
      </c>
      <c r="L2307">
        <v>1</v>
      </c>
      <c r="M2307">
        <v>20</v>
      </c>
      <c r="N2307">
        <v>13</v>
      </c>
      <c r="O2307">
        <v>9</v>
      </c>
      <c r="P2307" t="s">
        <v>32</v>
      </c>
      <c r="Q2307" t="s">
        <v>40</v>
      </c>
      <c r="R2307" t="s">
        <v>49</v>
      </c>
      <c r="S2307" t="s">
        <v>29</v>
      </c>
      <c r="T2307" t="s">
        <v>45</v>
      </c>
      <c r="U2307" t="s">
        <v>37</v>
      </c>
      <c r="V2307" t="s">
        <v>23</v>
      </c>
      <c r="W2307" t="s">
        <v>30</v>
      </c>
    </row>
    <row r="2308" spans="1:23" x14ac:dyDescent="0.3">
      <c r="A2308">
        <v>40</v>
      </c>
      <c r="B2308">
        <v>10</v>
      </c>
      <c r="C2308">
        <v>1</v>
      </c>
      <c r="D2308">
        <v>1</v>
      </c>
      <c r="E2308">
        <v>2307</v>
      </c>
      <c r="F2308">
        <v>1</v>
      </c>
      <c r="G2308">
        <v>65240</v>
      </c>
      <c r="H2308">
        <v>13</v>
      </c>
      <c r="I2308">
        <v>8</v>
      </c>
      <c r="J2308">
        <v>1</v>
      </c>
      <c r="K2308">
        <v>9</v>
      </c>
      <c r="L2308">
        <v>2</v>
      </c>
      <c r="M2308">
        <v>8</v>
      </c>
      <c r="N2308">
        <v>7</v>
      </c>
      <c r="O2308">
        <v>1</v>
      </c>
      <c r="P2308" t="s">
        <v>24</v>
      </c>
      <c r="Q2308" t="s">
        <v>25</v>
      </c>
      <c r="R2308" t="s">
        <v>26</v>
      </c>
      <c r="S2308" t="s">
        <v>29</v>
      </c>
      <c r="T2308" t="s">
        <v>45</v>
      </c>
      <c r="U2308" t="s">
        <v>27</v>
      </c>
      <c r="V2308" t="s">
        <v>23</v>
      </c>
      <c r="W2308" t="s">
        <v>30</v>
      </c>
    </row>
    <row r="2309" spans="1:23" x14ac:dyDescent="0.3">
      <c r="A2309">
        <v>33</v>
      </c>
      <c r="B2309">
        <v>9</v>
      </c>
      <c r="C2309">
        <v>3</v>
      </c>
      <c r="D2309">
        <v>1</v>
      </c>
      <c r="E2309">
        <v>2308</v>
      </c>
      <c r="F2309">
        <v>2</v>
      </c>
      <c r="G2309">
        <v>28990</v>
      </c>
      <c r="H2309">
        <v>17</v>
      </c>
      <c r="I2309">
        <v>8</v>
      </c>
      <c r="J2309">
        <v>0</v>
      </c>
      <c r="K2309">
        <v>15</v>
      </c>
      <c r="L2309">
        <v>3</v>
      </c>
      <c r="M2309">
        <v>15</v>
      </c>
      <c r="N2309">
        <v>5</v>
      </c>
      <c r="O2309">
        <v>7</v>
      </c>
      <c r="P2309" t="s">
        <v>24</v>
      </c>
      <c r="Q2309" t="s">
        <v>33</v>
      </c>
      <c r="R2309" t="s">
        <v>41</v>
      </c>
      <c r="S2309" t="s">
        <v>29</v>
      </c>
      <c r="T2309" t="s">
        <v>45</v>
      </c>
      <c r="U2309" t="s">
        <v>27</v>
      </c>
      <c r="V2309" t="s">
        <v>23</v>
      </c>
      <c r="W2309" t="s">
        <v>30</v>
      </c>
    </row>
    <row r="2310" spans="1:23" x14ac:dyDescent="0.3">
      <c r="A2310">
        <v>40</v>
      </c>
      <c r="B2310">
        <v>5</v>
      </c>
      <c r="C2310">
        <v>5</v>
      </c>
      <c r="D2310">
        <v>1</v>
      </c>
      <c r="E2310">
        <v>2309</v>
      </c>
      <c r="F2310">
        <v>1</v>
      </c>
      <c r="G2310">
        <v>52310</v>
      </c>
      <c r="H2310">
        <v>12</v>
      </c>
      <c r="I2310">
        <v>8</v>
      </c>
      <c r="J2310">
        <v>2</v>
      </c>
      <c r="K2310">
        <v>21</v>
      </c>
      <c r="L2310">
        <v>4</v>
      </c>
      <c r="M2310">
        <v>21</v>
      </c>
      <c r="N2310">
        <v>7</v>
      </c>
      <c r="O2310">
        <v>7</v>
      </c>
      <c r="P2310" t="s">
        <v>24</v>
      </c>
      <c r="Q2310" t="s">
        <v>25</v>
      </c>
      <c r="R2310" t="s">
        <v>26</v>
      </c>
      <c r="S2310" t="s">
        <v>35</v>
      </c>
      <c r="T2310" t="s">
        <v>45</v>
      </c>
      <c r="U2310" t="s">
        <v>37</v>
      </c>
      <c r="V2310" t="s">
        <v>23</v>
      </c>
      <c r="W2310" t="s">
        <v>30</v>
      </c>
    </row>
    <row r="2311" spans="1:23" x14ac:dyDescent="0.3">
      <c r="A2311">
        <v>24</v>
      </c>
      <c r="B2311">
        <v>10</v>
      </c>
      <c r="C2311">
        <v>2</v>
      </c>
      <c r="D2311">
        <v>1</v>
      </c>
      <c r="E2311">
        <v>2310</v>
      </c>
      <c r="F2311">
        <v>1</v>
      </c>
      <c r="G2311">
        <v>23560</v>
      </c>
      <c r="H2311">
        <v>13</v>
      </c>
      <c r="I2311">
        <v>8</v>
      </c>
      <c r="J2311">
        <v>0</v>
      </c>
      <c r="K2311">
        <v>2</v>
      </c>
      <c r="L2311">
        <v>5</v>
      </c>
      <c r="M2311">
        <v>1</v>
      </c>
      <c r="N2311">
        <v>0</v>
      </c>
      <c r="O2311">
        <v>0</v>
      </c>
      <c r="P2311" t="s">
        <v>24</v>
      </c>
      <c r="Q2311" t="s">
        <v>25</v>
      </c>
      <c r="R2311" t="s">
        <v>48</v>
      </c>
      <c r="S2311" t="s">
        <v>44</v>
      </c>
      <c r="T2311" t="s">
        <v>45</v>
      </c>
      <c r="U2311" t="s">
        <v>37</v>
      </c>
      <c r="V2311" t="s">
        <v>23</v>
      </c>
      <c r="W2311" t="s">
        <v>30</v>
      </c>
    </row>
    <row r="2312" spans="1:23" x14ac:dyDescent="0.3">
      <c r="A2312">
        <v>40</v>
      </c>
      <c r="B2312">
        <v>7</v>
      </c>
      <c r="C2312">
        <v>3</v>
      </c>
      <c r="D2312">
        <v>1</v>
      </c>
      <c r="E2312">
        <v>2311</v>
      </c>
      <c r="F2312">
        <v>1</v>
      </c>
      <c r="G2312">
        <v>28000</v>
      </c>
      <c r="H2312">
        <v>12</v>
      </c>
      <c r="I2312">
        <v>8</v>
      </c>
      <c r="J2312">
        <v>2</v>
      </c>
      <c r="K2312">
        <v>8</v>
      </c>
      <c r="L2312">
        <v>0</v>
      </c>
      <c r="M2312">
        <v>2</v>
      </c>
      <c r="N2312">
        <v>2</v>
      </c>
      <c r="O2312">
        <v>2</v>
      </c>
      <c r="P2312" t="s">
        <v>39</v>
      </c>
      <c r="Q2312" t="s">
        <v>33</v>
      </c>
      <c r="R2312" t="s">
        <v>41</v>
      </c>
      <c r="S2312" t="s">
        <v>44</v>
      </c>
      <c r="T2312" t="s">
        <v>34</v>
      </c>
      <c r="U2312" t="s">
        <v>37</v>
      </c>
      <c r="V2312" t="s">
        <v>23</v>
      </c>
      <c r="W2312" t="s">
        <v>30</v>
      </c>
    </row>
    <row r="2313" spans="1:23" x14ac:dyDescent="0.3">
      <c r="A2313">
        <v>45</v>
      </c>
      <c r="B2313">
        <v>4</v>
      </c>
      <c r="C2313">
        <v>3</v>
      </c>
      <c r="D2313">
        <v>1</v>
      </c>
      <c r="E2313">
        <v>2312</v>
      </c>
      <c r="F2313">
        <v>3</v>
      </c>
      <c r="G2313">
        <v>118360</v>
      </c>
      <c r="H2313">
        <v>22</v>
      </c>
      <c r="I2313">
        <v>8</v>
      </c>
      <c r="J2313">
        <v>0</v>
      </c>
      <c r="K2313">
        <v>10</v>
      </c>
      <c r="L2313">
        <v>2</v>
      </c>
      <c r="M2313">
        <v>10</v>
      </c>
      <c r="N2313">
        <v>7</v>
      </c>
      <c r="O2313">
        <v>7</v>
      </c>
      <c r="P2313" t="s">
        <v>24</v>
      </c>
      <c r="Q2313" t="s">
        <v>33</v>
      </c>
      <c r="R2313" t="s">
        <v>41</v>
      </c>
      <c r="S2313" t="s">
        <v>44</v>
      </c>
      <c r="T2313" t="s">
        <v>43</v>
      </c>
      <c r="U2313" t="s">
        <v>27</v>
      </c>
      <c r="V2313" t="s">
        <v>23</v>
      </c>
      <c r="W2313" t="s">
        <v>30</v>
      </c>
    </row>
    <row r="2314" spans="1:23" x14ac:dyDescent="0.3">
      <c r="A2314">
        <v>35</v>
      </c>
      <c r="B2314">
        <v>10</v>
      </c>
      <c r="C2314">
        <v>1</v>
      </c>
      <c r="D2314">
        <v>1</v>
      </c>
      <c r="E2314">
        <v>2313</v>
      </c>
      <c r="F2314">
        <v>1</v>
      </c>
      <c r="G2314">
        <v>109030</v>
      </c>
      <c r="H2314">
        <v>11</v>
      </c>
      <c r="I2314">
        <v>8</v>
      </c>
      <c r="J2314">
        <v>0</v>
      </c>
      <c r="K2314">
        <v>6</v>
      </c>
      <c r="L2314">
        <v>3</v>
      </c>
      <c r="M2314">
        <v>5</v>
      </c>
      <c r="N2314">
        <v>4</v>
      </c>
      <c r="O2314">
        <v>2</v>
      </c>
      <c r="P2314" t="s">
        <v>24</v>
      </c>
      <c r="Q2314" t="s">
        <v>33</v>
      </c>
      <c r="R2314" t="s">
        <v>26</v>
      </c>
      <c r="S2314" t="s">
        <v>29</v>
      </c>
      <c r="T2314" t="s">
        <v>28</v>
      </c>
      <c r="U2314" t="s">
        <v>37</v>
      </c>
      <c r="V2314" t="s">
        <v>23</v>
      </c>
      <c r="W2314" t="s">
        <v>30</v>
      </c>
    </row>
    <row r="2315" spans="1:23" x14ac:dyDescent="0.3">
      <c r="A2315">
        <v>32</v>
      </c>
      <c r="B2315">
        <v>22</v>
      </c>
      <c r="C2315">
        <v>4</v>
      </c>
      <c r="D2315">
        <v>1</v>
      </c>
      <c r="E2315">
        <v>2314</v>
      </c>
      <c r="F2315">
        <v>1</v>
      </c>
      <c r="G2315">
        <v>29730</v>
      </c>
      <c r="H2315">
        <v>22</v>
      </c>
      <c r="I2315">
        <v>8</v>
      </c>
      <c r="J2315">
        <v>0</v>
      </c>
      <c r="K2315">
        <v>12</v>
      </c>
      <c r="L2315">
        <v>0</v>
      </c>
      <c r="M2315">
        <v>7</v>
      </c>
      <c r="N2315">
        <v>2</v>
      </c>
      <c r="O2315">
        <v>5</v>
      </c>
      <c r="P2315" t="s">
        <v>24</v>
      </c>
      <c r="Q2315" t="s">
        <v>33</v>
      </c>
      <c r="R2315" t="s">
        <v>41</v>
      </c>
      <c r="S2315" t="s">
        <v>29</v>
      </c>
      <c r="T2315" t="s">
        <v>38</v>
      </c>
      <c r="U2315" t="s">
        <v>37</v>
      </c>
      <c r="V2315" t="s">
        <v>23</v>
      </c>
      <c r="W2315" t="s">
        <v>30</v>
      </c>
    </row>
    <row r="2316" spans="1:23" x14ac:dyDescent="0.3">
      <c r="A2316">
        <v>36</v>
      </c>
      <c r="B2316">
        <v>9</v>
      </c>
      <c r="C2316">
        <v>3</v>
      </c>
      <c r="D2316">
        <v>1</v>
      </c>
      <c r="E2316">
        <v>2315</v>
      </c>
      <c r="F2316">
        <v>4</v>
      </c>
      <c r="G2316">
        <v>142750</v>
      </c>
      <c r="H2316">
        <v>18</v>
      </c>
      <c r="I2316">
        <v>8</v>
      </c>
      <c r="J2316">
        <v>1</v>
      </c>
      <c r="K2316">
        <v>7</v>
      </c>
      <c r="L2316">
        <v>5</v>
      </c>
      <c r="M2316">
        <v>3</v>
      </c>
      <c r="N2316">
        <v>1</v>
      </c>
      <c r="O2316">
        <v>2</v>
      </c>
      <c r="P2316" t="s">
        <v>24</v>
      </c>
      <c r="Q2316" t="s">
        <v>25</v>
      </c>
      <c r="R2316" t="s">
        <v>48</v>
      </c>
      <c r="S2316" t="s">
        <v>35</v>
      </c>
      <c r="T2316" t="s">
        <v>34</v>
      </c>
      <c r="U2316" t="s">
        <v>27</v>
      </c>
      <c r="V2316" t="s">
        <v>23</v>
      </c>
      <c r="W2316" t="s">
        <v>30</v>
      </c>
    </row>
    <row r="2317" spans="1:23" x14ac:dyDescent="0.3">
      <c r="A2317">
        <v>48</v>
      </c>
      <c r="B2317">
        <v>12</v>
      </c>
      <c r="C2317">
        <v>4</v>
      </c>
      <c r="D2317">
        <v>1</v>
      </c>
      <c r="E2317">
        <v>2316</v>
      </c>
      <c r="F2317">
        <v>1</v>
      </c>
      <c r="G2317">
        <v>55620</v>
      </c>
      <c r="H2317">
        <v>13</v>
      </c>
      <c r="I2317">
        <v>8</v>
      </c>
      <c r="J2317">
        <v>1</v>
      </c>
      <c r="K2317">
        <v>18</v>
      </c>
      <c r="L2317">
        <v>2</v>
      </c>
      <c r="M2317">
        <v>8</v>
      </c>
      <c r="N2317">
        <v>7</v>
      </c>
      <c r="O2317">
        <v>7</v>
      </c>
      <c r="P2317" t="s">
        <v>24</v>
      </c>
      <c r="Q2317" t="s">
        <v>33</v>
      </c>
      <c r="R2317" t="s">
        <v>41</v>
      </c>
      <c r="S2317" t="s">
        <v>44</v>
      </c>
      <c r="T2317" t="s">
        <v>43</v>
      </c>
      <c r="U2317" t="s">
        <v>37</v>
      </c>
      <c r="V2317" t="s">
        <v>23</v>
      </c>
      <c r="W2317" t="s">
        <v>30</v>
      </c>
    </row>
    <row r="2318" spans="1:23" x14ac:dyDescent="0.3">
      <c r="A2318">
        <v>29</v>
      </c>
      <c r="B2318">
        <v>23</v>
      </c>
      <c r="C2318">
        <v>4</v>
      </c>
      <c r="D2318">
        <v>1</v>
      </c>
      <c r="E2318">
        <v>2317</v>
      </c>
      <c r="F2318">
        <v>2</v>
      </c>
      <c r="G2318">
        <v>45370</v>
      </c>
      <c r="H2318">
        <v>18</v>
      </c>
      <c r="I2318">
        <v>8</v>
      </c>
      <c r="J2318">
        <v>1</v>
      </c>
      <c r="K2318">
        <v>5</v>
      </c>
      <c r="L2318">
        <v>5</v>
      </c>
      <c r="M2318">
        <v>1</v>
      </c>
      <c r="N2318">
        <v>0</v>
      </c>
      <c r="O2318">
        <v>0</v>
      </c>
      <c r="P2318" t="s">
        <v>24</v>
      </c>
      <c r="Q2318" t="s">
        <v>33</v>
      </c>
      <c r="R2318" t="s">
        <v>26</v>
      </c>
      <c r="S2318" t="s">
        <v>29</v>
      </c>
      <c r="T2318" t="s">
        <v>28</v>
      </c>
      <c r="U2318" t="s">
        <v>27</v>
      </c>
      <c r="V2318" t="s">
        <v>23</v>
      </c>
      <c r="W2318" t="s">
        <v>30</v>
      </c>
    </row>
    <row r="2319" spans="1:23" x14ac:dyDescent="0.3">
      <c r="A2319">
        <v>33</v>
      </c>
      <c r="B2319">
        <v>9</v>
      </c>
      <c r="C2319">
        <v>1</v>
      </c>
      <c r="D2319">
        <v>1</v>
      </c>
      <c r="E2319">
        <v>2318</v>
      </c>
      <c r="F2319">
        <v>1</v>
      </c>
      <c r="G2319">
        <v>76420</v>
      </c>
      <c r="H2319">
        <v>20</v>
      </c>
      <c r="I2319">
        <v>8</v>
      </c>
      <c r="J2319">
        <v>1</v>
      </c>
      <c r="K2319">
        <v>8</v>
      </c>
      <c r="L2319">
        <v>2</v>
      </c>
      <c r="M2319">
        <v>2</v>
      </c>
      <c r="N2319">
        <v>2</v>
      </c>
      <c r="O2319">
        <v>2</v>
      </c>
      <c r="P2319" t="s">
        <v>24</v>
      </c>
      <c r="Q2319" t="s">
        <v>33</v>
      </c>
      <c r="R2319" t="s">
        <v>41</v>
      </c>
      <c r="S2319" t="s">
        <v>29</v>
      </c>
      <c r="T2319" t="s">
        <v>28</v>
      </c>
      <c r="U2319" t="s">
        <v>37</v>
      </c>
      <c r="V2319" t="s">
        <v>23</v>
      </c>
      <c r="W2319" t="s">
        <v>30</v>
      </c>
    </row>
    <row r="2320" spans="1:23" x14ac:dyDescent="0.3">
      <c r="A2320">
        <v>30</v>
      </c>
      <c r="B2320">
        <v>1</v>
      </c>
      <c r="C2320">
        <v>3</v>
      </c>
      <c r="D2320">
        <v>1</v>
      </c>
      <c r="E2320">
        <v>2319</v>
      </c>
      <c r="F2320">
        <v>3</v>
      </c>
      <c r="G2320">
        <v>179240</v>
      </c>
      <c r="H2320">
        <v>13</v>
      </c>
      <c r="I2320">
        <v>8</v>
      </c>
      <c r="J2320">
        <v>2</v>
      </c>
      <c r="K2320">
        <v>10</v>
      </c>
      <c r="L2320">
        <v>2</v>
      </c>
      <c r="M2320">
        <v>10</v>
      </c>
      <c r="N2320">
        <v>6</v>
      </c>
      <c r="O2320">
        <v>7</v>
      </c>
      <c r="P2320" t="s">
        <v>24</v>
      </c>
      <c r="Q2320" t="s">
        <v>33</v>
      </c>
      <c r="R2320" t="s">
        <v>36</v>
      </c>
      <c r="S2320" t="s">
        <v>29</v>
      </c>
      <c r="T2320" t="s">
        <v>38</v>
      </c>
      <c r="U2320" t="s">
        <v>37</v>
      </c>
      <c r="V2320" t="s">
        <v>31</v>
      </c>
      <c r="W2320" t="s">
        <v>30</v>
      </c>
    </row>
    <row r="2321" spans="1:23" x14ac:dyDescent="0.3">
      <c r="A2321">
        <v>38</v>
      </c>
      <c r="B2321">
        <v>9</v>
      </c>
      <c r="C2321">
        <v>3</v>
      </c>
      <c r="D2321">
        <v>1</v>
      </c>
      <c r="E2321">
        <v>2320</v>
      </c>
      <c r="F2321">
        <v>1</v>
      </c>
      <c r="G2321">
        <v>52040</v>
      </c>
      <c r="H2321">
        <v>13</v>
      </c>
      <c r="I2321">
        <v>8</v>
      </c>
      <c r="J2321">
        <v>1</v>
      </c>
      <c r="K2321">
        <v>10</v>
      </c>
      <c r="L2321">
        <v>2</v>
      </c>
      <c r="M2321">
        <v>6</v>
      </c>
      <c r="N2321">
        <v>1</v>
      </c>
      <c r="O2321">
        <v>2</v>
      </c>
      <c r="P2321" t="s">
        <v>32</v>
      </c>
      <c r="Q2321" t="s">
        <v>25</v>
      </c>
      <c r="R2321" t="s">
        <v>48</v>
      </c>
      <c r="S2321" t="s">
        <v>29</v>
      </c>
      <c r="T2321" t="s">
        <v>45</v>
      </c>
      <c r="U2321" t="s">
        <v>37</v>
      </c>
      <c r="V2321" t="s">
        <v>23</v>
      </c>
      <c r="W2321" t="s">
        <v>30</v>
      </c>
    </row>
    <row r="2322" spans="1:23" x14ac:dyDescent="0.3">
      <c r="A2322">
        <v>35</v>
      </c>
      <c r="B2322">
        <v>7</v>
      </c>
      <c r="C2322">
        <v>2</v>
      </c>
      <c r="D2322">
        <v>1</v>
      </c>
      <c r="E2322">
        <v>2321</v>
      </c>
      <c r="F2322">
        <v>1</v>
      </c>
      <c r="G2322">
        <v>22770</v>
      </c>
      <c r="H2322">
        <v>12</v>
      </c>
      <c r="I2322">
        <v>8</v>
      </c>
      <c r="J2322">
        <v>1</v>
      </c>
      <c r="K2322">
        <v>3</v>
      </c>
      <c r="L2322">
        <v>2</v>
      </c>
      <c r="M2322">
        <v>3</v>
      </c>
      <c r="N2322">
        <v>1</v>
      </c>
      <c r="O2322">
        <v>2</v>
      </c>
      <c r="P2322" t="s">
        <v>24</v>
      </c>
      <c r="Q2322" t="s">
        <v>25</v>
      </c>
      <c r="R2322" t="s">
        <v>26</v>
      </c>
      <c r="S2322" t="s">
        <v>35</v>
      </c>
      <c r="T2322" t="s">
        <v>38</v>
      </c>
      <c r="U2322" t="s">
        <v>37</v>
      </c>
      <c r="V2322" t="s">
        <v>23</v>
      </c>
      <c r="W2322" t="s">
        <v>30</v>
      </c>
    </row>
    <row r="2323" spans="1:23" x14ac:dyDescent="0.3">
      <c r="A2323">
        <v>30</v>
      </c>
      <c r="B2323">
        <v>14</v>
      </c>
      <c r="C2323">
        <v>3</v>
      </c>
      <c r="D2323">
        <v>1</v>
      </c>
      <c r="E2323">
        <v>2322</v>
      </c>
      <c r="F2323">
        <v>5</v>
      </c>
      <c r="G2323">
        <v>27950</v>
      </c>
      <c r="H2323">
        <v>13</v>
      </c>
      <c r="I2323">
        <v>8</v>
      </c>
      <c r="J2323">
        <v>0</v>
      </c>
      <c r="K2323">
        <v>9</v>
      </c>
      <c r="L2323">
        <v>4</v>
      </c>
      <c r="M2323">
        <v>4</v>
      </c>
      <c r="N2323">
        <v>1</v>
      </c>
      <c r="O2323">
        <v>3</v>
      </c>
      <c r="P2323" t="s">
        <v>24</v>
      </c>
      <c r="Q2323" t="s">
        <v>33</v>
      </c>
      <c r="R2323" t="s">
        <v>49</v>
      </c>
      <c r="S2323" t="s">
        <v>29</v>
      </c>
      <c r="T2323" t="s">
        <v>42</v>
      </c>
      <c r="U2323" t="s">
        <v>37</v>
      </c>
      <c r="V2323" t="s">
        <v>23</v>
      </c>
      <c r="W2323" t="s">
        <v>30</v>
      </c>
    </row>
    <row r="2324" spans="1:23" x14ac:dyDescent="0.3">
      <c r="A2324">
        <v>35</v>
      </c>
      <c r="B2324">
        <v>2</v>
      </c>
      <c r="C2324">
        <v>3</v>
      </c>
      <c r="D2324">
        <v>1</v>
      </c>
      <c r="E2324">
        <v>2323</v>
      </c>
      <c r="F2324">
        <v>1</v>
      </c>
      <c r="G2324">
        <v>25320</v>
      </c>
      <c r="H2324">
        <v>13</v>
      </c>
      <c r="I2324">
        <v>8</v>
      </c>
      <c r="J2324">
        <v>0</v>
      </c>
      <c r="K2324">
        <v>1</v>
      </c>
      <c r="L2324">
        <v>2</v>
      </c>
      <c r="M2324">
        <v>1</v>
      </c>
      <c r="N2324">
        <v>0</v>
      </c>
      <c r="O2324">
        <v>0</v>
      </c>
      <c r="P2324" t="s">
        <v>24</v>
      </c>
      <c r="Q2324" t="s">
        <v>33</v>
      </c>
      <c r="R2324" t="s">
        <v>41</v>
      </c>
      <c r="S2324" t="s">
        <v>44</v>
      </c>
      <c r="T2324" t="s">
        <v>34</v>
      </c>
      <c r="U2324" t="s">
        <v>27</v>
      </c>
      <c r="V2324" t="s">
        <v>31</v>
      </c>
      <c r="W2324" t="s">
        <v>30</v>
      </c>
    </row>
    <row r="2325" spans="1:23" x14ac:dyDescent="0.3">
      <c r="A2325">
        <v>53</v>
      </c>
      <c r="B2325">
        <v>19</v>
      </c>
      <c r="C2325">
        <v>3</v>
      </c>
      <c r="D2325">
        <v>1</v>
      </c>
      <c r="E2325">
        <v>2324</v>
      </c>
      <c r="F2325">
        <v>2</v>
      </c>
      <c r="G2325">
        <v>25590</v>
      </c>
      <c r="H2325">
        <v>25</v>
      </c>
      <c r="I2325">
        <v>8</v>
      </c>
      <c r="J2325">
        <v>0</v>
      </c>
      <c r="K2325">
        <v>34</v>
      </c>
      <c r="L2325">
        <v>2</v>
      </c>
      <c r="M2325">
        <v>33</v>
      </c>
      <c r="N2325">
        <v>1</v>
      </c>
      <c r="O2325">
        <v>9</v>
      </c>
      <c r="P2325" t="s">
        <v>24</v>
      </c>
      <c r="Q2325" t="s">
        <v>33</v>
      </c>
      <c r="R2325" t="s">
        <v>26</v>
      </c>
      <c r="S2325" t="s">
        <v>29</v>
      </c>
      <c r="T2325" t="s">
        <v>47</v>
      </c>
      <c r="U2325" t="s">
        <v>37</v>
      </c>
      <c r="V2325" t="s">
        <v>31</v>
      </c>
      <c r="W2325" t="s">
        <v>30</v>
      </c>
    </row>
    <row r="2326" spans="1:23" x14ac:dyDescent="0.3">
      <c r="A2326">
        <v>38</v>
      </c>
      <c r="B2326">
        <v>2</v>
      </c>
      <c r="C2326">
        <v>3</v>
      </c>
      <c r="D2326">
        <v>1</v>
      </c>
      <c r="E2326">
        <v>2325</v>
      </c>
      <c r="F2326">
        <v>3</v>
      </c>
      <c r="G2326">
        <v>49080</v>
      </c>
      <c r="H2326">
        <v>19</v>
      </c>
      <c r="I2326">
        <v>8</v>
      </c>
      <c r="J2326">
        <v>1</v>
      </c>
      <c r="K2326">
        <v>7</v>
      </c>
      <c r="L2326">
        <v>3</v>
      </c>
      <c r="M2326">
        <v>5</v>
      </c>
      <c r="N2326">
        <v>1</v>
      </c>
      <c r="O2326">
        <v>4</v>
      </c>
      <c r="P2326" t="s">
        <v>24</v>
      </c>
      <c r="Q2326" t="s">
        <v>33</v>
      </c>
      <c r="R2326" t="s">
        <v>41</v>
      </c>
      <c r="S2326" t="s">
        <v>29</v>
      </c>
      <c r="T2326" t="s">
        <v>38</v>
      </c>
      <c r="U2326" t="s">
        <v>27</v>
      </c>
      <c r="V2326" t="s">
        <v>31</v>
      </c>
      <c r="W2326" t="s">
        <v>30</v>
      </c>
    </row>
    <row r="2327" spans="1:23" x14ac:dyDescent="0.3">
      <c r="A2327">
        <v>32</v>
      </c>
      <c r="B2327">
        <v>10</v>
      </c>
      <c r="C2327">
        <v>4</v>
      </c>
      <c r="D2327">
        <v>1</v>
      </c>
      <c r="E2327">
        <v>2326</v>
      </c>
      <c r="F2327">
        <v>5</v>
      </c>
      <c r="G2327">
        <v>23800</v>
      </c>
      <c r="H2327">
        <v>13</v>
      </c>
      <c r="I2327">
        <v>8</v>
      </c>
      <c r="J2327">
        <v>0</v>
      </c>
      <c r="K2327">
        <v>9</v>
      </c>
      <c r="L2327">
        <v>5</v>
      </c>
      <c r="M2327">
        <v>6</v>
      </c>
      <c r="N2327">
        <v>1</v>
      </c>
      <c r="O2327">
        <v>2</v>
      </c>
      <c r="P2327" t="s">
        <v>39</v>
      </c>
      <c r="Q2327" t="s">
        <v>33</v>
      </c>
      <c r="R2327" t="s">
        <v>26</v>
      </c>
      <c r="S2327" t="s">
        <v>29</v>
      </c>
      <c r="T2327" t="s">
        <v>34</v>
      </c>
      <c r="U2327" t="s">
        <v>27</v>
      </c>
      <c r="V2327" t="s">
        <v>23</v>
      </c>
      <c r="W2327" t="s">
        <v>30</v>
      </c>
    </row>
    <row r="2328" spans="1:23" x14ac:dyDescent="0.3">
      <c r="A2328">
        <v>48</v>
      </c>
      <c r="B2328">
        <v>2</v>
      </c>
      <c r="C2328">
        <v>5</v>
      </c>
      <c r="D2328">
        <v>1</v>
      </c>
      <c r="E2328">
        <v>2327</v>
      </c>
      <c r="F2328">
        <v>1</v>
      </c>
      <c r="G2328">
        <v>47650</v>
      </c>
      <c r="H2328">
        <v>12</v>
      </c>
      <c r="I2328">
        <v>8</v>
      </c>
      <c r="J2328">
        <v>1</v>
      </c>
      <c r="K2328">
        <v>10</v>
      </c>
      <c r="L2328">
        <v>4</v>
      </c>
      <c r="M2328">
        <v>8</v>
      </c>
      <c r="N2328">
        <v>7</v>
      </c>
      <c r="O2328">
        <v>6</v>
      </c>
      <c r="P2328" t="s">
        <v>24</v>
      </c>
      <c r="Q2328" t="s">
        <v>33</v>
      </c>
      <c r="R2328" t="s">
        <v>26</v>
      </c>
      <c r="S2328" t="s">
        <v>29</v>
      </c>
      <c r="T2328" t="s">
        <v>38</v>
      </c>
      <c r="U2328" t="s">
        <v>37</v>
      </c>
      <c r="V2328" t="s">
        <v>23</v>
      </c>
      <c r="W2328" t="s">
        <v>30</v>
      </c>
    </row>
    <row r="2329" spans="1:23" x14ac:dyDescent="0.3">
      <c r="A2329">
        <v>34</v>
      </c>
      <c r="B2329">
        <v>3</v>
      </c>
      <c r="C2329">
        <v>3</v>
      </c>
      <c r="D2329">
        <v>1</v>
      </c>
      <c r="E2329">
        <v>2328</v>
      </c>
      <c r="F2329">
        <v>2</v>
      </c>
      <c r="G2329">
        <v>20440</v>
      </c>
      <c r="H2329">
        <v>11</v>
      </c>
      <c r="I2329">
        <v>8</v>
      </c>
      <c r="J2329">
        <v>0</v>
      </c>
      <c r="K2329">
        <v>1</v>
      </c>
      <c r="L2329">
        <v>2</v>
      </c>
      <c r="M2329">
        <v>1</v>
      </c>
      <c r="N2329">
        <v>0</v>
      </c>
      <c r="O2329">
        <v>0</v>
      </c>
      <c r="P2329" t="s">
        <v>24</v>
      </c>
      <c r="Q2329" t="s">
        <v>33</v>
      </c>
      <c r="R2329" t="s">
        <v>26</v>
      </c>
      <c r="S2329" t="s">
        <v>35</v>
      </c>
      <c r="T2329" t="s">
        <v>38</v>
      </c>
      <c r="U2329" t="s">
        <v>37</v>
      </c>
      <c r="V2329" t="s">
        <v>23</v>
      </c>
      <c r="W2329" t="s">
        <v>30</v>
      </c>
    </row>
    <row r="2330" spans="1:23" x14ac:dyDescent="0.3">
      <c r="A2330">
        <v>55</v>
      </c>
      <c r="B2330">
        <v>11</v>
      </c>
      <c r="C2330">
        <v>1</v>
      </c>
      <c r="D2330">
        <v>1</v>
      </c>
      <c r="E2330">
        <v>2329</v>
      </c>
      <c r="F2330">
        <v>1</v>
      </c>
      <c r="G2330">
        <v>26930</v>
      </c>
      <c r="H2330">
        <v>18</v>
      </c>
      <c r="I2330">
        <v>8</v>
      </c>
      <c r="J2330">
        <v>0</v>
      </c>
      <c r="K2330">
        <v>36</v>
      </c>
      <c r="L2330">
        <v>6</v>
      </c>
      <c r="M2330">
        <v>36</v>
      </c>
      <c r="N2330">
        <v>2</v>
      </c>
      <c r="O2330">
        <v>13</v>
      </c>
      <c r="P2330" t="s">
        <v>24</v>
      </c>
      <c r="Q2330" t="s">
        <v>33</v>
      </c>
      <c r="R2330" t="s">
        <v>41</v>
      </c>
      <c r="S2330" t="s">
        <v>29</v>
      </c>
      <c r="T2330" t="s">
        <v>43</v>
      </c>
      <c r="U2330" t="s">
        <v>27</v>
      </c>
      <c r="V2330" t="s">
        <v>23</v>
      </c>
      <c r="W2330" t="s">
        <v>30</v>
      </c>
    </row>
    <row r="2331" spans="1:23" x14ac:dyDescent="0.3">
      <c r="A2331">
        <v>34</v>
      </c>
      <c r="B2331">
        <v>2</v>
      </c>
      <c r="C2331">
        <v>2</v>
      </c>
      <c r="D2331">
        <v>1</v>
      </c>
      <c r="E2331">
        <v>2330</v>
      </c>
      <c r="F2331">
        <v>2</v>
      </c>
      <c r="G2331">
        <v>65860</v>
      </c>
      <c r="H2331">
        <v>18</v>
      </c>
      <c r="I2331">
        <v>8</v>
      </c>
      <c r="J2331">
        <v>1</v>
      </c>
      <c r="K2331">
        <v>9</v>
      </c>
      <c r="L2331">
        <v>3</v>
      </c>
      <c r="M2331">
        <v>2</v>
      </c>
      <c r="N2331">
        <v>2</v>
      </c>
      <c r="O2331">
        <v>1</v>
      </c>
      <c r="P2331" t="s">
        <v>24</v>
      </c>
      <c r="Q2331" t="s">
        <v>33</v>
      </c>
      <c r="R2331" t="s">
        <v>26</v>
      </c>
      <c r="S2331" t="s">
        <v>29</v>
      </c>
      <c r="T2331" t="s">
        <v>34</v>
      </c>
      <c r="U2331" t="s">
        <v>37</v>
      </c>
      <c r="V2331" t="s">
        <v>23</v>
      </c>
      <c r="W2331" t="s">
        <v>30</v>
      </c>
    </row>
    <row r="2332" spans="1:23" x14ac:dyDescent="0.3">
      <c r="A2332">
        <v>26</v>
      </c>
      <c r="B2332">
        <v>4</v>
      </c>
      <c r="C2332">
        <v>3</v>
      </c>
      <c r="D2332">
        <v>1</v>
      </c>
      <c r="E2332">
        <v>2331</v>
      </c>
      <c r="F2332">
        <v>1</v>
      </c>
      <c r="G2332">
        <v>32940</v>
      </c>
      <c r="H2332">
        <v>11</v>
      </c>
      <c r="I2332">
        <v>8</v>
      </c>
      <c r="J2332">
        <v>0</v>
      </c>
      <c r="K2332">
        <v>1</v>
      </c>
      <c r="L2332">
        <v>6</v>
      </c>
      <c r="M2332">
        <v>1</v>
      </c>
      <c r="N2332">
        <v>0</v>
      </c>
      <c r="O2332">
        <v>0</v>
      </c>
      <c r="P2332" t="s">
        <v>24</v>
      </c>
      <c r="Q2332" t="s">
        <v>33</v>
      </c>
      <c r="R2332" t="s">
        <v>26</v>
      </c>
      <c r="S2332" t="s">
        <v>29</v>
      </c>
      <c r="T2332" t="s">
        <v>42</v>
      </c>
      <c r="U2332" t="s">
        <v>37</v>
      </c>
      <c r="V2332" t="s">
        <v>23</v>
      </c>
      <c r="W2332" t="s">
        <v>30</v>
      </c>
    </row>
    <row r="2333" spans="1:23" x14ac:dyDescent="0.3">
      <c r="A2333">
        <v>38</v>
      </c>
      <c r="B2333">
        <v>14</v>
      </c>
      <c r="C2333">
        <v>2</v>
      </c>
      <c r="D2333">
        <v>1</v>
      </c>
      <c r="E2333">
        <v>2332</v>
      </c>
      <c r="F2333">
        <v>1</v>
      </c>
      <c r="G2333">
        <v>41710</v>
      </c>
      <c r="H2333">
        <v>23</v>
      </c>
      <c r="I2333">
        <v>8</v>
      </c>
      <c r="J2333">
        <v>0</v>
      </c>
      <c r="K2333">
        <v>10</v>
      </c>
      <c r="L2333">
        <v>4</v>
      </c>
      <c r="M2333">
        <v>9</v>
      </c>
      <c r="N2333">
        <v>7</v>
      </c>
      <c r="O2333">
        <v>7</v>
      </c>
      <c r="P2333" t="s">
        <v>24</v>
      </c>
      <c r="Q2333" t="s">
        <v>25</v>
      </c>
      <c r="R2333" t="s">
        <v>48</v>
      </c>
      <c r="S2333" t="s">
        <v>29</v>
      </c>
      <c r="T2333" t="s">
        <v>38</v>
      </c>
      <c r="U2333" t="s">
        <v>27</v>
      </c>
      <c r="V2333" t="s">
        <v>23</v>
      </c>
      <c r="W2333" t="s">
        <v>30</v>
      </c>
    </row>
    <row r="2334" spans="1:23" x14ac:dyDescent="0.3">
      <c r="A2334">
        <v>38</v>
      </c>
      <c r="B2334">
        <v>2</v>
      </c>
      <c r="C2334">
        <v>3</v>
      </c>
      <c r="D2334">
        <v>1</v>
      </c>
      <c r="E2334">
        <v>2333</v>
      </c>
      <c r="F2334">
        <v>1</v>
      </c>
      <c r="G2334">
        <v>27780</v>
      </c>
      <c r="H2334">
        <v>13</v>
      </c>
      <c r="I2334">
        <v>8</v>
      </c>
      <c r="J2334">
        <v>0</v>
      </c>
      <c r="K2334">
        <v>8</v>
      </c>
      <c r="L2334">
        <v>5</v>
      </c>
      <c r="M2334">
        <v>3</v>
      </c>
      <c r="N2334">
        <v>1</v>
      </c>
      <c r="O2334">
        <v>2</v>
      </c>
      <c r="P2334" t="s">
        <v>24</v>
      </c>
      <c r="Q2334" t="s">
        <v>33</v>
      </c>
      <c r="R2334" t="s">
        <v>26</v>
      </c>
      <c r="S2334" t="s">
        <v>35</v>
      </c>
      <c r="T2334" t="s">
        <v>45</v>
      </c>
      <c r="U2334" t="s">
        <v>27</v>
      </c>
      <c r="V2334" t="s">
        <v>23</v>
      </c>
      <c r="W2334" t="s">
        <v>30</v>
      </c>
    </row>
    <row r="2335" spans="1:23" x14ac:dyDescent="0.3">
      <c r="A2335">
        <v>36</v>
      </c>
      <c r="B2335">
        <v>1</v>
      </c>
      <c r="C2335">
        <v>3</v>
      </c>
      <c r="D2335">
        <v>1</v>
      </c>
      <c r="E2335">
        <v>2334</v>
      </c>
      <c r="F2335">
        <v>1</v>
      </c>
      <c r="G2335">
        <v>23770</v>
      </c>
      <c r="H2335">
        <v>13</v>
      </c>
      <c r="I2335">
        <v>8</v>
      </c>
      <c r="J2335">
        <v>2</v>
      </c>
      <c r="K2335">
        <v>15</v>
      </c>
      <c r="L2335">
        <v>3</v>
      </c>
      <c r="M2335">
        <v>1</v>
      </c>
      <c r="N2335">
        <v>0</v>
      </c>
      <c r="O2335">
        <v>0</v>
      </c>
      <c r="P2335" t="s">
        <v>24</v>
      </c>
      <c r="Q2335" t="s">
        <v>40</v>
      </c>
      <c r="R2335" t="s">
        <v>40</v>
      </c>
      <c r="S2335" t="s">
        <v>35</v>
      </c>
      <c r="T2335" t="s">
        <v>34</v>
      </c>
      <c r="U2335" t="s">
        <v>37</v>
      </c>
      <c r="V2335" t="s">
        <v>23</v>
      </c>
      <c r="W2335" t="s">
        <v>30</v>
      </c>
    </row>
    <row r="2336" spans="1:23" x14ac:dyDescent="0.3">
      <c r="A2336">
        <v>29</v>
      </c>
      <c r="B2336">
        <v>10</v>
      </c>
      <c r="C2336">
        <v>3</v>
      </c>
      <c r="D2336">
        <v>1</v>
      </c>
      <c r="E2336">
        <v>2335</v>
      </c>
      <c r="F2336">
        <v>1</v>
      </c>
      <c r="G2336">
        <v>24040</v>
      </c>
      <c r="H2336">
        <v>17</v>
      </c>
      <c r="I2336">
        <v>8</v>
      </c>
      <c r="J2336">
        <v>0</v>
      </c>
      <c r="K2336">
        <v>10</v>
      </c>
      <c r="L2336">
        <v>3</v>
      </c>
      <c r="M2336">
        <v>10</v>
      </c>
      <c r="N2336">
        <v>1</v>
      </c>
      <c r="O2336">
        <v>5</v>
      </c>
      <c r="P2336" t="s">
        <v>24</v>
      </c>
      <c r="Q2336" t="s">
        <v>33</v>
      </c>
      <c r="R2336" t="s">
        <v>26</v>
      </c>
      <c r="S2336" t="s">
        <v>35</v>
      </c>
      <c r="T2336" t="s">
        <v>46</v>
      </c>
      <c r="U2336" t="s">
        <v>37</v>
      </c>
      <c r="V2336" t="s">
        <v>23</v>
      </c>
      <c r="W2336" t="s">
        <v>30</v>
      </c>
    </row>
    <row r="2337" spans="1:23" x14ac:dyDescent="0.3">
      <c r="A2337">
        <v>35</v>
      </c>
      <c r="B2337">
        <v>12</v>
      </c>
      <c r="C2337">
        <v>2</v>
      </c>
      <c r="D2337">
        <v>1</v>
      </c>
      <c r="E2337">
        <v>2336</v>
      </c>
      <c r="F2337">
        <v>2</v>
      </c>
      <c r="G2337">
        <v>23180</v>
      </c>
      <c r="H2337">
        <v>19</v>
      </c>
      <c r="I2337">
        <v>8</v>
      </c>
      <c r="J2337">
        <v>0</v>
      </c>
      <c r="K2337">
        <v>10</v>
      </c>
      <c r="L2337">
        <v>4</v>
      </c>
      <c r="M2337">
        <v>5</v>
      </c>
      <c r="N2337">
        <v>0</v>
      </c>
      <c r="O2337">
        <v>4</v>
      </c>
      <c r="P2337" t="s">
        <v>24</v>
      </c>
      <c r="Q2337" t="s">
        <v>25</v>
      </c>
      <c r="R2337" t="s">
        <v>26</v>
      </c>
      <c r="S2337" t="s">
        <v>35</v>
      </c>
      <c r="T2337" t="s">
        <v>38</v>
      </c>
      <c r="U2337" t="s">
        <v>27</v>
      </c>
      <c r="V2337" t="s">
        <v>23</v>
      </c>
      <c r="W2337" t="s">
        <v>30</v>
      </c>
    </row>
    <row r="2338" spans="1:23" x14ac:dyDescent="0.3">
      <c r="A2338">
        <v>39</v>
      </c>
      <c r="B2338">
        <v>2</v>
      </c>
      <c r="C2338">
        <v>2</v>
      </c>
      <c r="D2338">
        <v>1</v>
      </c>
      <c r="E2338">
        <v>2337</v>
      </c>
      <c r="F2338">
        <v>1</v>
      </c>
      <c r="G2338">
        <v>20080</v>
      </c>
      <c r="H2338">
        <v>12</v>
      </c>
      <c r="I2338">
        <v>8</v>
      </c>
      <c r="J2338">
        <v>0</v>
      </c>
      <c r="K2338">
        <v>11</v>
      </c>
      <c r="L2338">
        <v>3</v>
      </c>
      <c r="M2338">
        <v>7</v>
      </c>
      <c r="N2338">
        <v>7</v>
      </c>
      <c r="O2338">
        <v>6</v>
      </c>
      <c r="P2338" t="s">
        <v>24</v>
      </c>
      <c r="Q2338" t="s">
        <v>25</v>
      </c>
      <c r="R2338" t="s">
        <v>41</v>
      </c>
      <c r="S2338" t="s">
        <v>29</v>
      </c>
      <c r="T2338" t="s">
        <v>38</v>
      </c>
      <c r="U2338" t="s">
        <v>27</v>
      </c>
      <c r="V2338" t="s">
        <v>23</v>
      </c>
      <c r="W2338" t="s">
        <v>30</v>
      </c>
    </row>
    <row r="2339" spans="1:23" x14ac:dyDescent="0.3">
      <c r="A2339">
        <v>29</v>
      </c>
      <c r="B2339">
        <v>5</v>
      </c>
      <c r="C2339">
        <v>1</v>
      </c>
      <c r="D2339">
        <v>1</v>
      </c>
      <c r="E2339">
        <v>2338</v>
      </c>
      <c r="F2339">
        <v>1</v>
      </c>
      <c r="G2339">
        <v>62440</v>
      </c>
      <c r="H2339">
        <v>22</v>
      </c>
      <c r="I2339">
        <v>8</v>
      </c>
      <c r="J2339">
        <v>0</v>
      </c>
      <c r="K2339">
        <v>6</v>
      </c>
      <c r="L2339">
        <v>3</v>
      </c>
      <c r="M2339">
        <v>6</v>
      </c>
      <c r="N2339">
        <v>1</v>
      </c>
      <c r="O2339">
        <v>3</v>
      </c>
      <c r="P2339" t="s">
        <v>32</v>
      </c>
      <c r="Q2339" t="s">
        <v>33</v>
      </c>
      <c r="R2339" t="s">
        <v>41</v>
      </c>
      <c r="S2339" t="s">
        <v>44</v>
      </c>
      <c r="T2339" t="s">
        <v>34</v>
      </c>
      <c r="U2339" t="s">
        <v>27</v>
      </c>
      <c r="V2339" t="s">
        <v>23</v>
      </c>
      <c r="W2339" t="s">
        <v>30</v>
      </c>
    </row>
    <row r="2340" spans="1:23" x14ac:dyDescent="0.3">
      <c r="A2340">
        <v>50</v>
      </c>
      <c r="B2340">
        <v>4</v>
      </c>
      <c r="C2340">
        <v>2</v>
      </c>
      <c r="D2340">
        <v>1</v>
      </c>
      <c r="E2340">
        <v>2339</v>
      </c>
      <c r="F2340">
        <v>1</v>
      </c>
      <c r="G2340">
        <v>27990</v>
      </c>
      <c r="H2340">
        <v>12</v>
      </c>
      <c r="I2340">
        <v>8</v>
      </c>
      <c r="J2340">
        <v>1</v>
      </c>
      <c r="K2340">
        <v>27</v>
      </c>
      <c r="L2340">
        <v>0</v>
      </c>
      <c r="M2340">
        <v>1</v>
      </c>
      <c r="N2340">
        <v>0</v>
      </c>
      <c r="O2340">
        <v>0</v>
      </c>
      <c r="P2340" t="s">
        <v>24</v>
      </c>
      <c r="Q2340" t="s">
        <v>33</v>
      </c>
      <c r="R2340" t="s">
        <v>41</v>
      </c>
      <c r="S2340" t="s">
        <v>29</v>
      </c>
      <c r="T2340" t="s">
        <v>43</v>
      </c>
      <c r="U2340" t="s">
        <v>27</v>
      </c>
      <c r="V2340" t="s">
        <v>23</v>
      </c>
      <c r="W2340" t="s">
        <v>30</v>
      </c>
    </row>
    <row r="2341" spans="1:23" x14ac:dyDescent="0.3">
      <c r="A2341">
        <v>23</v>
      </c>
      <c r="B2341">
        <v>7</v>
      </c>
      <c r="C2341">
        <v>2</v>
      </c>
      <c r="D2341">
        <v>1</v>
      </c>
      <c r="E2341">
        <v>2340</v>
      </c>
      <c r="F2341">
        <v>3</v>
      </c>
      <c r="G2341">
        <v>105520</v>
      </c>
      <c r="H2341">
        <v>11</v>
      </c>
      <c r="I2341">
        <v>8</v>
      </c>
      <c r="J2341">
        <v>0</v>
      </c>
      <c r="K2341">
        <v>4</v>
      </c>
      <c r="L2341">
        <v>2</v>
      </c>
      <c r="M2341">
        <v>2</v>
      </c>
      <c r="N2341">
        <v>2</v>
      </c>
      <c r="O2341">
        <v>2</v>
      </c>
      <c r="P2341" t="s">
        <v>24</v>
      </c>
      <c r="Q2341" t="s">
        <v>33</v>
      </c>
      <c r="R2341" t="s">
        <v>26</v>
      </c>
      <c r="S2341" t="s">
        <v>29</v>
      </c>
      <c r="T2341" t="s">
        <v>47</v>
      </c>
      <c r="U2341" t="s">
        <v>27</v>
      </c>
      <c r="V2341" t="s">
        <v>23</v>
      </c>
      <c r="W2341" t="s">
        <v>30</v>
      </c>
    </row>
    <row r="2342" spans="1:23" x14ac:dyDescent="0.3">
      <c r="A2342">
        <v>36</v>
      </c>
      <c r="B2342">
        <v>21</v>
      </c>
      <c r="C2342">
        <v>3</v>
      </c>
      <c r="D2342">
        <v>1</v>
      </c>
      <c r="E2342">
        <v>2341</v>
      </c>
      <c r="F2342">
        <v>2</v>
      </c>
      <c r="G2342">
        <v>23290</v>
      </c>
      <c r="H2342">
        <v>15</v>
      </c>
      <c r="I2342">
        <v>8</v>
      </c>
      <c r="J2342">
        <v>0</v>
      </c>
      <c r="K2342">
        <v>9</v>
      </c>
      <c r="L2342">
        <v>2</v>
      </c>
      <c r="M2342">
        <v>3</v>
      </c>
      <c r="N2342">
        <v>0</v>
      </c>
      <c r="O2342">
        <v>2</v>
      </c>
      <c r="P2342" t="s">
        <v>32</v>
      </c>
      <c r="Q2342" t="s">
        <v>25</v>
      </c>
      <c r="R2342" t="s">
        <v>26</v>
      </c>
      <c r="S2342" t="s">
        <v>29</v>
      </c>
      <c r="T2342" t="s">
        <v>40</v>
      </c>
      <c r="U2342" t="s">
        <v>37</v>
      </c>
      <c r="V2342" t="s">
        <v>23</v>
      </c>
      <c r="W2342" t="s">
        <v>30</v>
      </c>
    </row>
    <row r="2343" spans="1:23" x14ac:dyDescent="0.3">
      <c r="A2343">
        <v>42</v>
      </c>
      <c r="B2343">
        <v>8</v>
      </c>
      <c r="C2343">
        <v>2</v>
      </c>
      <c r="D2343">
        <v>1</v>
      </c>
      <c r="E2343">
        <v>2342</v>
      </c>
      <c r="F2343">
        <v>5</v>
      </c>
      <c r="G2343">
        <v>40140</v>
      </c>
      <c r="H2343">
        <v>13</v>
      </c>
      <c r="I2343">
        <v>8</v>
      </c>
      <c r="J2343">
        <v>1</v>
      </c>
      <c r="K2343">
        <v>24</v>
      </c>
      <c r="L2343">
        <v>3</v>
      </c>
      <c r="M2343">
        <v>1</v>
      </c>
      <c r="N2343">
        <v>0</v>
      </c>
      <c r="O2343">
        <v>1</v>
      </c>
      <c r="P2343" t="s">
        <v>24</v>
      </c>
      <c r="Q2343" t="s">
        <v>33</v>
      </c>
      <c r="R2343" t="s">
        <v>26</v>
      </c>
      <c r="S2343" t="s">
        <v>35</v>
      </c>
      <c r="T2343" t="s">
        <v>47</v>
      </c>
      <c r="U2343" t="s">
        <v>27</v>
      </c>
      <c r="V2343" t="s">
        <v>23</v>
      </c>
      <c r="W2343" t="s">
        <v>30</v>
      </c>
    </row>
    <row r="2344" spans="1:23" x14ac:dyDescent="0.3">
      <c r="A2344">
        <v>35</v>
      </c>
      <c r="B2344">
        <v>4</v>
      </c>
      <c r="C2344">
        <v>3</v>
      </c>
      <c r="D2344">
        <v>1</v>
      </c>
      <c r="E2344">
        <v>2343</v>
      </c>
      <c r="F2344">
        <v>2</v>
      </c>
      <c r="G2344">
        <v>74030</v>
      </c>
      <c r="H2344">
        <v>12</v>
      </c>
      <c r="I2344">
        <v>8</v>
      </c>
      <c r="J2344">
        <v>1</v>
      </c>
      <c r="K2344">
        <v>10</v>
      </c>
      <c r="L2344">
        <v>4</v>
      </c>
      <c r="M2344">
        <v>10</v>
      </c>
      <c r="N2344">
        <v>6</v>
      </c>
      <c r="O2344">
        <v>8</v>
      </c>
      <c r="P2344" t="s">
        <v>24</v>
      </c>
      <c r="Q2344" t="s">
        <v>25</v>
      </c>
      <c r="R2344" t="s">
        <v>41</v>
      </c>
      <c r="S2344" t="s">
        <v>29</v>
      </c>
      <c r="T2344" t="s">
        <v>43</v>
      </c>
      <c r="U2344" t="s">
        <v>27</v>
      </c>
      <c r="V2344" t="s">
        <v>23</v>
      </c>
      <c r="W2344" t="s">
        <v>30</v>
      </c>
    </row>
    <row r="2345" spans="1:23" x14ac:dyDescent="0.3">
      <c r="A2345">
        <v>34</v>
      </c>
      <c r="B2345">
        <v>25</v>
      </c>
      <c r="C2345">
        <v>1</v>
      </c>
      <c r="D2345">
        <v>1</v>
      </c>
      <c r="E2345">
        <v>2344</v>
      </c>
      <c r="F2345">
        <v>1</v>
      </c>
      <c r="G2345">
        <v>22590</v>
      </c>
      <c r="H2345">
        <v>14</v>
      </c>
      <c r="I2345">
        <v>8</v>
      </c>
      <c r="J2345">
        <v>0</v>
      </c>
      <c r="K2345">
        <v>8</v>
      </c>
      <c r="L2345">
        <v>2</v>
      </c>
      <c r="M2345">
        <v>8</v>
      </c>
      <c r="N2345">
        <v>7</v>
      </c>
      <c r="O2345">
        <v>7</v>
      </c>
      <c r="P2345" t="s">
        <v>32</v>
      </c>
      <c r="Q2345" t="s">
        <v>33</v>
      </c>
      <c r="R2345" t="s">
        <v>26</v>
      </c>
      <c r="S2345" t="s">
        <v>29</v>
      </c>
      <c r="T2345" t="s">
        <v>47</v>
      </c>
      <c r="U2345" t="s">
        <v>27</v>
      </c>
      <c r="V2345" t="s">
        <v>23</v>
      </c>
      <c r="W2345" t="s">
        <v>30</v>
      </c>
    </row>
    <row r="2346" spans="1:23" x14ac:dyDescent="0.3">
      <c r="A2346">
        <v>40</v>
      </c>
      <c r="B2346">
        <v>1</v>
      </c>
      <c r="C2346">
        <v>4</v>
      </c>
      <c r="D2346">
        <v>1</v>
      </c>
      <c r="E2346">
        <v>2345</v>
      </c>
      <c r="F2346">
        <v>2</v>
      </c>
      <c r="G2346">
        <v>69320</v>
      </c>
      <c r="H2346">
        <v>13</v>
      </c>
      <c r="I2346">
        <v>8</v>
      </c>
      <c r="J2346">
        <v>0</v>
      </c>
      <c r="K2346">
        <v>5</v>
      </c>
      <c r="L2346">
        <v>5</v>
      </c>
      <c r="M2346">
        <v>5</v>
      </c>
      <c r="N2346">
        <v>1</v>
      </c>
      <c r="O2346">
        <v>2</v>
      </c>
      <c r="P2346" t="s">
        <v>24</v>
      </c>
      <c r="Q2346" t="s">
        <v>33</v>
      </c>
      <c r="R2346" t="s">
        <v>26</v>
      </c>
      <c r="S2346" t="s">
        <v>29</v>
      </c>
      <c r="T2346" t="s">
        <v>43</v>
      </c>
      <c r="U2346" t="s">
        <v>37</v>
      </c>
      <c r="V2346" t="s">
        <v>23</v>
      </c>
      <c r="W2346" t="s">
        <v>30</v>
      </c>
    </row>
    <row r="2347" spans="1:23" x14ac:dyDescent="0.3">
      <c r="A2347">
        <v>43</v>
      </c>
      <c r="B2347">
        <v>1</v>
      </c>
      <c r="C2347">
        <v>1</v>
      </c>
      <c r="D2347">
        <v>1</v>
      </c>
      <c r="E2347">
        <v>2346</v>
      </c>
      <c r="F2347">
        <v>1</v>
      </c>
      <c r="G2347">
        <v>46780</v>
      </c>
      <c r="H2347">
        <v>25</v>
      </c>
      <c r="I2347">
        <v>8</v>
      </c>
      <c r="J2347">
        <v>1</v>
      </c>
      <c r="K2347">
        <v>8</v>
      </c>
      <c r="L2347">
        <v>0</v>
      </c>
      <c r="M2347">
        <v>6</v>
      </c>
      <c r="N2347">
        <v>0</v>
      </c>
      <c r="O2347">
        <v>2</v>
      </c>
      <c r="P2347" t="s">
        <v>24</v>
      </c>
      <c r="Q2347" t="s">
        <v>33</v>
      </c>
      <c r="R2347" t="s">
        <v>36</v>
      </c>
      <c r="S2347" t="s">
        <v>44</v>
      </c>
      <c r="T2347" t="s">
        <v>47</v>
      </c>
      <c r="U2347" t="s">
        <v>37</v>
      </c>
      <c r="V2347" t="s">
        <v>23</v>
      </c>
      <c r="W2347" t="s">
        <v>30</v>
      </c>
    </row>
    <row r="2348" spans="1:23" x14ac:dyDescent="0.3">
      <c r="A2348">
        <v>35</v>
      </c>
      <c r="B2348">
        <v>6</v>
      </c>
      <c r="C2348">
        <v>3</v>
      </c>
      <c r="D2348">
        <v>1</v>
      </c>
      <c r="E2348">
        <v>2347</v>
      </c>
      <c r="F2348">
        <v>3</v>
      </c>
      <c r="G2348">
        <v>135820</v>
      </c>
      <c r="H2348">
        <v>17</v>
      </c>
      <c r="I2348">
        <v>8</v>
      </c>
      <c r="J2348">
        <v>1</v>
      </c>
      <c r="K2348">
        <v>1</v>
      </c>
      <c r="L2348">
        <v>3</v>
      </c>
      <c r="M2348">
        <v>1</v>
      </c>
      <c r="N2348">
        <v>0</v>
      </c>
      <c r="O2348">
        <v>1</v>
      </c>
      <c r="P2348" t="s">
        <v>24</v>
      </c>
      <c r="Q2348" t="s">
        <v>25</v>
      </c>
      <c r="R2348" t="s">
        <v>48</v>
      </c>
      <c r="S2348" t="s">
        <v>29</v>
      </c>
      <c r="T2348" t="s">
        <v>46</v>
      </c>
      <c r="U2348" t="s">
        <v>27</v>
      </c>
      <c r="V2348" t="s">
        <v>23</v>
      </c>
      <c r="W2348" t="s">
        <v>30</v>
      </c>
    </row>
    <row r="2349" spans="1:23" x14ac:dyDescent="0.3">
      <c r="A2349">
        <v>46</v>
      </c>
      <c r="B2349">
        <v>12</v>
      </c>
      <c r="C2349">
        <v>4</v>
      </c>
      <c r="D2349">
        <v>1</v>
      </c>
      <c r="E2349">
        <v>2348</v>
      </c>
      <c r="F2349">
        <v>1</v>
      </c>
      <c r="G2349">
        <v>23320</v>
      </c>
      <c r="H2349">
        <v>11</v>
      </c>
      <c r="I2349">
        <v>8</v>
      </c>
      <c r="J2349">
        <v>0</v>
      </c>
      <c r="K2349">
        <v>27</v>
      </c>
      <c r="L2349">
        <v>2</v>
      </c>
      <c r="M2349">
        <v>26</v>
      </c>
      <c r="N2349">
        <v>0</v>
      </c>
      <c r="O2349">
        <v>12</v>
      </c>
      <c r="P2349" t="s">
        <v>24</v>
      </c>
      <c r="Q2349" t="s">
        <v>33</v>
      </c>
      <c r="R2349" t="s">
        <v>49</v>
      </c>
      <c r="S2349" t="s">
        <v>35</v>
      </c>
      <c r="T2349" t="s">
        <v>43</v>
      </c>
      <c r="U2349" t="s">
        <v>37</v>
      </c>
      <c r="V2349" t="s">
        <v>23</v>
      </c>
      <c r="W2349" t="s">
        <v>30</v>
      </c>
    </row>
    <row r="2350" spans="1:23" x14ac:dyDescent="0.3">
      <c r="A2350">
        <v>28</v>
      </c>
      <c r="B2350">
        <v>1</v>
      </c>
      <c r="C2350">
        <v>3</v>
      </c>
      <c r="D2350">
        <v>1</v>
      </c>
      <c r="E2350">
        <v>2349</v>
      </c>
      <c r="F2350">
        <v>2</v>
      </c>
      <c r="G2350">
        <v>24130</v>
      </c>
      <c r="H2350">
        <v>16</v>
      </c>
      <c r="I2350">
        <v>8</v>
      </c>
      <c r="J2350">
        <v>1</v>
      </c>
      <c r="K2350">
        <v>1</v>
      </c>
      <c r="L2350">
        <v>2</v>
      </c>
      <c r="M2350">
        <v>1</v>
      </c>
      <c r="N2350">
        <v>0</v>
      </c>
      <c r="O2350">
        <v>0</v>
      </c>
      <c r="P2350" t="s">
        <v>24</v>
      </c>
      <c r="Q2350" t="s">
        <v>40</v>
      </c>
      <c r="R2350" t="s">
        <v>41</v>
      </c>
      <c r="S2350" t="s">
        <v>29</v>
      </c>
      <c r="T2350" t="s">
        <v>43</v>
      </c>
      <c r="U2350" t="s">
        <v>27</v>
      </c>
      <c r="V2350" t="s">
        <v>31</v>
      </c>
      <c r="W2350" t="s">
        <v>30</v>
      </c>
    </row>
    <row r="2351" spans="1:23" x14ac:dyDescent="0.3">
      <c r="A2351">
        <v>22</v>
      </c>
      <c r="B2351">
        <v>17</v>
      </c>
      <c r="C2351">
        <v>2</v>
      </c>
      <c r="D2351">
        <v>1</v>
      </c>
      <c r="E2351">
        <v>2350</v>
      </c>
      <c r="F2351">
        <v>3</v>
      </c>
      <c r="G2351">
        <v>97050</v>
      </c>
      <c r="H2351">
        <v>18</v>
      </c>
      <c r="I2351">
        <v>8</v>
      </c>
      <c r="J2351">
        <v>2</v>
      </c>
      <c r="K2351">
        <v>4</v>
      </c>
      <c r="L2351">
        <v>3</v>
      </c>
      <c r="M2351">
        <v>4</v>
      </c>
      <c r="N2351">
        <v>1</v>
      </c>
      <c r="O2351">
        <v>3</v>
      </c>
      <c r="P2351" t="s">
        <v>39</v>
      </c>
      <c r="Q2351" t="s">
        <v>25</v>
      </c>
      <c r="R2351" t="s">
        <v>48</v>
      </c>
      <c r="S2351" t="s">
        <v>29</v>
      </c>
      <c r="T2351" t="s">
        <v>38</v>
      </c>
      <c r="U2351" t="s">
        <v>37</v>
      </c>
      <c r="V2351" t="s">
        <v>23</v>
      </c>
      <c r="W2351" t="s">
        <v>30</v>
      </c>
    </row>
    <row r="2352" spans="1:23" x14ac:dyDescent="0.3">
      <c r="A2352">
        <v>50</v>
      </c>
      <c r="B2352">
        <v>3</v>
      </c>
      <c r="C2352">
        <v>3</v>
      </c>
      <c r="D2352">
        <v>1</v>
      </c>
      <c r="E2352">
        <v>2351</v>
      </c>
      <c r="F2352">
        <v>2</v>
      </c>
      <c r="G2352">
        <v>42940</v>
      </c>
      <c r="H2352">
        <v>20</v>
      </c>
      <c r="I2352">
        <v>8</v>
      </c>
      <c r="J2352">
        <v>0</v>
      </c>
      <c r="K2352">
        <v>32</v>
      </c>
      <c r="L2352">
        <v>2</v>
      </c>
      <c r="M2352">
        <v>30</v>
      </c>
      <c r="N2352">
        <v>12</v>
      </c>
      <c r="O2352">
        <v>13</v>
      </c>
      <c r="P2352" t="s">
        <v>32</v>
      </c>
      <c r="Q2352" t="s">
        <v>33</v>
      </c>
      <c r="R2352" t="s">
        <v>36</v>
      </c>
      <c r="S2352" t="s">
        <v>29</v>
      </c>
      <c r="T2352" t="s">
        <v>34</v>
      </c>
      <c r="U2352" t="s">
        <v>37</v>
      </c>
      <c r="V2352" t="s">
        <v>23</v>
      </c>
      <c r="W2352" t="s">
        <v>30</v>
      </c>
    </row>
    <row r="2353" spans="1:23" x14ac:dyDescent="0.3">
      <c r="A2353">
        <v>32</v>
      </c>
      <c r="B2353">
        <v>3</v>
      </c>
      <c r="C2353">
        <v>2</v>
      </c>
      <c r="D2353">
        <v>1</v>
      </c>
      <c r="E2353">
        <v>2352</v>
      </c>
      <c r="F2353">
        <v>3</v>
      </c>
      <c r="G2353">
        <v>47210</v>
      </c>
      <c r="H2353">
        <v>14</v>
      </c>
      <c r="I2353">
        <v>8</v>
      </c>
      <c r="J2353">
        <v>1</v>
      </c>
      <c r="K2353">
        <v>6</v>
      </c>
      <c r="L2353">
        <v>3</v>
      </c>
      <c r="M2353">
        <v>3</v>
      </c>
      <c r="N2353">
        <v>0</v>
      </c>
      <c r="O2353">
        <v>2</v>
      </c>
      <c r="P2353" t="s">
        <v>24</v>
      </c>
      <c r="Q2353" t="s">
        <v>33</v>
      </c>
      <c r="R2353" t="s">
        <v>26</v>
      </c>
      <c r="S2353" t="s">
        <v>29</v>
      </c>
      <c r="T2353" t="s">
        <v>34</v>
      </c>
      <c r="U2353" t="s">
        <v>37</v>
      </c>
      <c r="V2353" t="s">
        <v>23</v>
      </c>
      <c r="W2353" t="s">
        <v>30</v>
      </c>
    </row>
    <row r="2354" spans="1:23" x14ac:dyDescent="0.3">
      <c r="A2354">
        <v>44</v>
      </c>
      <c r="B2354">
        <v>10</v>
      </c>
      <c r="C2354">
        <v>3</v>
      </c>
      <c r="D2354">
        <v>1</v>
      </c>
      <c r="E2354">
        <v>2353</v>
      </c>
      <c r="F2354">
        <v>3</v>
      </c>
      <c r="G2354">
        <v>25190</v>
      </c>
      <c r="H2354">
        <v>21</v>
      </c>
      <c r="I2354">
        <v>8</v>
      </c>
      <c r="J2354">
        <v>2</v>
      </c>
      <c r="K2354">
        <v>23</v>
      </c>
      <c r="L2354">
        <v>2</v>
      </c>
      <c r="M2354">
        <v>22</v>
      </c>
      <c r="N2354">
        <v>1</v>
      </c>
      <c r="O2354">
        <v>10</v>
      </c>
      <c r="P2354" t="s">
        <v>24</v>
      </c>
      <c r="Q2354" t="s">
        <v>33</v>
      </c>
      <c r="R2354" t="s">
        <v>49</v>
      </c>
      <c r="S2354" t="s">
        <v>44</v>
      </c>
      <c r="T2354" t="s">
        <v>47</v>
      </c>
      <c r="U2354" t="s">
        <v>37</v>
      </c>
      <c r="V2354" t="s">
        <v>23</v>
      </c>
      <c r="W2354" t="s">
        <v>30</v>
      </c>
    </row>
    <row r="2355" spans="1:23" x14ac:dyDescent="0.3">
      <c r="A2355">
        <v>30</v>
      </c>
      <c r="B2355">
        <v>4</v>
      </c>
      <c r="C2355">
        <v>3</v>
      </c>
      <c r="D2355">
        <v>1</v>
      </c>
      <c r="E2355">
        <v>2354</v>
      </c>
      <c r="F2355">
        <v>1</v>
      </c>
      <c r="G2355">
        <v>21210</v>
      </c>
      <c r="H2355">
        <v>13</v>
      </c>
      <c r="I2355">
        <v>8</v>
      </c>
      <c r="J2355">
        <v>1</v>
      </c>
      <c r="K2355">
        <v>6</v>
      </c>
      <c r="L2355">
        <v>2</v>
      </c>
      <c r="M2355">
        <v>6</v>
      </c>
      <c r="N2355">
        <v>1</v>
      </c>
      <c r="O2355">
        <v>1</v>
      </c>
      <c r="P2355" t="s">
        <v>24</v>
      </c>
      <c r="Q2355" t="s">
        <v>33</v>
      </c>
      <c r="R2355" t="s">
        <v>41</v>
      </c>
      <c r="S2355" t="s">
        <v>29</v>
      </c>
      <c r="T2355" t="s">
        <v>42</v>
      </c>
      <c r="U2355" t="s">
        <v>27</v>
      </c>
      <c r="V2355" t="s">
        <v>23</v>
      </c>
      <c r="W2355" t="s">
        <v>30</v>
      </c>
    </row>
    <row r="2356" spans="1:23" x14ac:dyDescent="0.3">
      <c r="A2356">
        <v>45</v>
      </c>
      <c r="B2356">
        <v>29</v>
      </c>
      <c r="C2356">
        <v>2</v>
      </c>
      <c r="D2356">
        <v>1</v>
      </c>
      <c r="E2356">
        <v>2355</v>
      </c>
      <c r="F2356">
        <v>2</v>
      </c>
      <c r="G2356">
        <v>29730</v>
      </c>
      <c r="H2356">
        <v>12</v>
      </c>
      <c r="I2356">
        <v>8</v>
      </c>
      <c r="J2356">
        <v>0</v>
      </c>
      <c r="K2356">
        <v>10</v>
      </c>
      <c r="L2356">
        <v>2</v>
      </c>
      <c r="M2356">
        <v>10</v>
      </c>
      <c r="N2356">
        <v>1</v>
      </c>
      <c r="O2356">
        <v>4</v>
      </c>
      <c r="P2356" t="s">
        <v>24</v>
      </c>
      <c r="Q2356" t="s">
        <v>25</v>
      </c>
      <c r="R2356" t="s">
        <v>49</v>
      </c>
      <c r="S2356" t="s">
        <v>35</v>
      </c>
      <c r="T2356" t="s">
        <v>34</v>
      </c>
      <c r="U2356" t="s">
        <v>27</v>
      </c>
      <c r="V2356" t="s">
        <v>23</v>
      </c>
      <c r="W2356" t="s">
        <v>30</v>
      </c>
    </row>
    <row r="2357" spans="1:23" x14ac:dyDescent="0.3">
      <c r="A2357">
        <v>45</v>
      </c>
      <c r="B2357">
        <v>2</v>
      </c>
      <c r="C2357">
        <v>4</v>
      </c>
      <c r="D2357">
        <v>1</v>
      </c>
      <c r="E2357">
        <v>2356</v>
      </c>
      <c r="F2357">
        <v>2</v>
      </c>
      <c r="G2357">
        <v>58550</v>
      </c>
      <c r="H2357">
        <v>14</v>
      </c>
      <c r="I2357">
        <v>8</v>
      </c>
      <c r="J2357">
        <v>1</v>
      </c>
      <c r="K2357">
        <v>10</v>
      </c>
      <c r="L2357">
        <v>3</v>
      </c>
      <c r="M2357">
        <v>10</v>
      </c>
      <c r="N2357">
        <v>4</v>
      </c>
      <c r="O2357">
        <v>5</v>
      </c>
      <c r="P2357" t="s">
        <v>39</v>
      </c>
      <c r="Q2357" t="s">
        <v>25</v>
      </c>
      <c r="R2357" t="s">
        <v>26</v>
      </c>
      <c r="S2357" t="s">
        <v>29</v>
      </c>
      <c r="T2357" t="s">
        <v>45</v>
      </c>
      <c r="U2357" t="s">
        <v>37</v>
      </c>
      <c r="V2357" t="s">
        <v>23</v>
      </c>
      <c r="W2357" t="s">
        <v>30</v>
      </c>
    </row>
    <row r="2358" spans="1:23" x14ac:dyDescent="0.3">
      <c r="A2358">
        <v>31</v>
      </c>
      <c r="B2358">
        <v>7</v>
      </c>
      <c r="C2358">
        <v>3</v>
      </c>
      <c r="D2358">
        <v>1</v>
      </c>
      <c r="E2358">
        <v>2357</v>
      </c>
      <c r="F2358">
        <v>2</v>
      </c>
      <c r="G2358">
        <v>36170</v>
      </c>
      <c r="H2358">
        <v>21</v>
      </c>
      <c r="I2358">
        <v>8</v>
      </c>
      <c r="J2358">
        <v>1</v>
      </c>
      <c r="K2358">
        <v>10</v>
      </c>
      <c r="L2358">
        <v>5</v>
      </c>
      <c r="M2358">
        <v>5</v>
      </c>
      <c r="N2358">
        <v>0</v>
      </c>
      <c r="O2358">
        <v>3</v>
      </c>
      <c r="P2358" t="s">
        <v>32</v>
      </c>
      <c r="Q2358" t="s">
        <v>33</v>
      </c>
      <c r="R2358" t="s">
        <v>41</v>
      </c>
      <c r="S2358" t="s">
        <v>35</v>
      </c>
      <c r="T2358" t="s">
        <v>34</v>
      </c>
      <c r="U2358" t="s">
        <v>37</v>
      </c>
      <c r="V2358" t="s">
        <v>23</v>
      </c>
      <c r="W2358" t="s">
        <v>30</v>
      </c>
    </row>
    <row r="2359" spans="1:23" x14ac:dyDescent="0.3">
      <c r="A2359">
        <v>36</v>
      </c>
      <c r="B2359">
        <v>18</v>
      </c>
      <c r="C2359">
        <v>1</v>
      </c>
      <c r="D2359">
        <v>1</v>
      </c>
      <c r="E2359">
        <v>2358</v>
      </c>
      <c r="F2359">
        <v>2</v>
      </c>
      <c r="G2359">
        <v>67250</v>
      </c>
      <c r="H2359">
        <v>17</v>
      </c>
      <c r="I2359">
        <v>8</v>
      </c>
      <c r="J2359">
        <v>1</v>
      </c>
      <c r="K2359">
        <v>7</v>
      </c>
      <c r="L2359">
        <v>3</v>
      </c>
      <c r="M2359">
        <v>3</v>
      </c>
      <c r="N2359">
        <v>1</v>
      </c>
      <c r="O2359">
        <v>1</v>
      </c>
      <c r="P2359" t="s">
        <v>24</v>
      </c>
      <c r="Q2359" t="s">
        <v>33</v>
      </c>
      <c r="R2359" t="s">
        <v>41</v>
      </c>
      <c r="S2359" t="s">
        <v>29</v>
      </c>
      <c r="T2359" t="s">
        <v>45</v>
      </c>
      <c r="U2359" t="s">
        <v>37</v>
      </c>
      <c r="V2359" t="s">
        <v>23</v>
      </c>
      <c r="W2359" t="s">
        <v>30</v>
      </c>
    </row>
    <row r="2360" spans="1:23" x14ac:dyDescent="0.3">
      <c r="A2360">
        <v>34</v>
      </c>
      <c r="B2360">
        <v>28</v>
      </c>
      <c r="C2360">
        <v>4</v>
      </c>
      <c r="D2360">
        <v>1</v>
      </c>
      <c r="E2360">
        <v>2359</v>
      </c>
      <c r="F2360">
        <v>5</v>
      </c>
      <c r="G2360">
        <v>103250</v>
      </c>
      <c r="H2360">
        <v>11</v>
      </c>
      <c r="I2360">
        <v>8</v>
      </c>
      <c r="J2360">
        <v>1</v>
      </c>
      <c r="K2360">
        <v>9</v>
      </c>
      <c r="L2360">
        <v>3</v>
      </c>
      <c r="M2360">
        <v>9</v>
      </c>
      <c r="N2360">
        <v>7</v>
      </c>
      <c r="O2360">
        <v>2</v>
      </c>
      <c r="P2360" t="s">
        <v>32</v>
      </c>
      <c r="Q2360" t="s">
        <v>25</v>
      </c>
      <c r="R2360" t="s">
        <v>48</v>
      </c>
      <c r="S2360" t="s">
        <v>44</v>
      </c>
      <c r="T2360" t="s">
        <v>45</v>
      </c>
      <c r="U2360" t="s">
        <v>37</v>
      </c>
      <c r="V2360" t="s">
        <v>23</v>
      </c>
      <c r="W2360" t="s">
        <v>30</v>
      </c>
    </row>
    <row r="2361" spans="1:23" x14ac:dyDescent="0.3">
      <c r="A2361">
        <v>49</v>
      </c>
      <c r="B2361">
        <v>1</v>
      </c>
      <c r="C2361">
        <v>4</v>
      </c>
      <c r="D2361">
        <v>1</v>
      </c>
      <c r="E2361">
        <v>2360</v>
      </c>
      <c r="F2361">
        <v>3</v>
      </c>
      <c r="G2361">
        <v>69490</v>
      </c>
      <c r="H2361">
        <v>14</v>
      </c>
      <c r="I2361">
        <v>8</v>
      </c>
      <c r="J2361">
        <v>1</v>
      </c>
      <c r="K2361">
        <v>10</v>
      </c>
      <c r="L2361">
        <v>2</v>
      </c>
      <c r="M2361">
        <v>9</v>
      </c>
      <c r="N2361">
        <v>1</v>
      </c>
      <c r="O2361">
        <v>4</v>
      </c>
      <c r="P2361" t="s">
        <v>24</v>
      </c>
      <c r="Q2361" t="s">
        <v>33</v>
      </c>
      <c r="R2361" t="s">
        <v>26</v>
      </c>
      <c r="S2361" t="s">
        <v>29</v>
      </c>
      <c r="T2361" t="s">
        <v>28</v>
      </c>
      <c r="U2361" t="s">
        <v>37</v>
      </c>
      <c r="V2361" t="s">
        <v>23</v>
      </c>
      <c r="W2361" t="s">
        <v>30</v>
      </c>
    </row>
    <row r="2362" spans="1:23" x14ac:dyDescent="0.3">
      <c r="A2362">
        <v>39</v>
      </c>
      <c r="B2362">
        <v>6</v>
      </c>
      <c r="C2362">
        <v>2</v>
      </c>
      <c r="D2362">
        <v>1</v>
      </c>
      <c r="E2362">
        <v>2361</v>
      </c>
      <c r="F2362">
        <v>3</v>
      </c>
      <c r="G2362">
        <v>106090</v>
      </c>
      <c r="H2362">
        <v>17</v>
      </c>
      <c r="I2362">
        <v>8</v>
      </c>
      <c r="J2362">
        <v>1</v>
      </c>
      <c r="K2362">
        <v>10</v>
      </c>
      <c r="L2362">
        <v>2</v>
      </c>
      <c r="M2362">
        <v>7</v>
      </c>
      <c r="N2362">
        <v>7</v>
      </c>
      <c r="O2362">
        <v>7</v>
      </c>
      <c r="P2362" t="s">
        <v>24</v>
      </c>
      <c r="Q2362" t="s">
        <v>33</v>
      </c>
      <c r="R2362" t="s">
        <v>26</v>
      </c>
      <c r="S2362" t="s">
        <v>29</v>
      </c>
      <c r="T2362" t="s">
        <v>34</v>
      </c>
      <c r="U2362" t="s">
        <v>37</v>
      </c>
      <c r="V2362" t="s">
        <v>23</v>
      </c>
      <c r="W2362" t="s">
        <v>30</v>
      </c>
    </row>
    <row r="2363" spans="1:23" x14ac:dyDescent="0.3">
      <c r="A2363">
        <v>27</v>
      </c>
      <c r="B2363">
        <v>2</v>
      </c>
      <c r="C2363">
        <v>1</v>
      </c>
      <c r="D2363">
        <v>1</v>
      </c>
      <c r="E2363">
        <v>2362</v>
      </c>
      <c r="F2363">
        <v>4</v>
      </c>
      <c r="G2363">
        <v>44470</v>
      </c>
      <c r="H2363">
        <v>13</v>
      </c>
      <c r="I2363">
        <v>8</v>
      </c>
      <c r="J2363">
        <v>0</v>
      </c>
      <c r="K2363">
        <v>7</v>
      </c>
      <c r="L2363">
        <v>4</v>
      </c>
      <c r="M2363">
        <v>7</v>
      </c>
      <c r="N2363">
        <v>0</v>
      </c>
      <c r="O2363">
        <v>7</v>
      </c>
      <c r="P2363" t="s">
        <v>24</v>
      </c>
      <c r="Q2363" t="s">
        <v>33</v>
      </c>
      <c r="R2363" t="s">
        <v>26</v>
      </c>
      <c r="S2363" t="s">
        <v>44</v>
      </c>
      <c r="T2363" t="s">
        <v>34</v>
      </c>
      <c r="U2363" t="s">
        <v>37</v>
      </c>
      <c r="V2363" t="s">
        <v>23</v>
      </c>
      <c r="W2363" t="s">
        <v>30</v>
      </c>
    </row>
    <row r="2364" spans="1:23" x14ac:dyDescent="0.3">
      <c r="A2364">
        <v>35</v>
      </c>
      <c r="B2364">
        <v>2</v>
      </c>
      <c r="C2364">
        <v>3</v>
      </c>
      <c r="D2364">
        <v>1</v>
      </c>
      <c r="E2364">
        <v>2363</v>
      </c>
      <c r="F2364">
        <v>2</v>
      </c>
      <c r="G2364">
        <v>21570</v>
      </c>
      <c r="H2364">
        <v>25</v>
      </c>
      <c r="I2364">
        <v>8</v>
      </c>
      <c r="J2364">
        <v>0</v>
      </c>
      <c r="K2364">
        <v>16</v>
      </c>
      <c r="L2364">
        <v>1</v>
      </c>
      <c r="M2364">
        <v>16</v>
      </c>
      <c r="N2364">
        <v>1</v>
      </c>
      <c r="O2364">
        <v>10</v>
      </c>
      <c r="P2364" t="s">
        <v>24</v>
      </c>
      <c r="Q2364" t="s">
        <v>33</v>
      </c>
      <c r="R2364" t="s">
        <v>41</v>
      </c>
      <c r="S2364" t="s">
        <v>29</v>
      </c>
      <c r="T2364" t="s">
        <v>38</v>
      </c>
      <c r="U2364" t="s">
        <v>27</v>
      </c>
      <c r="V2364" t="s">
        <v>23</v>
      </c>
      <c r="W2364" t="s">
        <v>30</v>
      </c>
    </row>
    <row r="2365" spans="1:23" x14ac:dyDescent="0.3">
      <c r="A2365">
        <v>28</v>
      </c>
      <c r="B2365">
        <v>23</v>
      </c>
      <c r="C2365">
        <v>3</v>
      </c>
      <c r="D2365">
        <v>1</v>
      </c>
      <c r="E2365">
        <v>2364</v>
      </c>
      <c r="F2365">
        <v>3</v>
      </c>
      <c r="G2365">
        <v>46010</v>
      </c>
      <c r="H2365">
        <v>15</v>
      </c>
      <c r="I2365">
        <v>8</v>
      </c>
      <c r="J2365">
        <v>2</v>
      </c>
      <c r="K2365">
        <v>6</v>
      </c>
      <c r="L2365">
        <v>2</v>
      </c>
      <c r="M2365">
        <v>5</v>
      </c>
      <c r="N2365">
        <v>0</v>
      </c>
      <c r="O2365">
        <v>0</v>
      </c>
      <c r="P2365" t="s">
        <v>24</v>
      </c>
      <c r="Q2365" t="s">
        <v>33</v>
      </c>
      <c r="R2365" t="s">
        <v>26</v>
      </c>
      <c r="S2365" t="s">
        <v>44</v>
      </c>
      <c r="T2365" t="s">
        <v>45</v>
      </c>
      <c r="U2365" t="s">
        <v>37</v>
      </c>
      <c r="V2365" t="s">
        <v>23</v>
      </c>
      <c r="W2365" t="s">
        <v>30</v>
      </c>
    </row>
    <row r="2366" spans="1:23" x14ac:dyDescent="0.3">
      <c r="A2366">
        <v>21</v>
      </c>
      <c r="B2366">
        <v>3</v>
      </c>
      <c r="C2366">
        <v>1</v>
      </c>
      <c r="D2366">
        <v>1</v>
      </c>
      <c r="E2366">
        <v>2365</v>
      </c>
      <c r="F2366">
        <v>1</v>
      </c>
      <c r="G2366">
        <v>170990</v>
      </c>
      <c r="H2366">
        <v>14</v>
      </c>
      <c r="I2366">
        <v>8</v>
      </c>
      <c r="J2366">
        <v>1</v>
      </c>
      <c r="K2366">
        <v>3</v>
      </c>
      <c r="L2366">
        <v>2</v>
      </c>
      <c r="M2366">
        <v>2</v>
      </c>
      <c r="N2366">
        <v>2</v>
      </c>
      <c r="O2366">
        <v>2</v>
      </c>
      <c r="P2366" t="s">
        <v>24</v>
      </c>
      <c r="Q2366" t="s">
        <v>33</v>
      </c>
      <c r="R2366" t="s">
        <v>26</v>
      </c>
      <c r="S2366" t="s">
        <v>35</v>
      </c>
      <c r="T2366" t="s">
        <v>43</v>
      </c>
      <c r="U2366" t="s">
        <v>27</v>
      </c>
      <c r="V2366" t="s">
        <v>23</v>
      </c>
      <c r="W2366" t="s">
        <v>30</v>
      </c>
    </row>
    <row r="2367" spans="1:23" x14ac:dyDescent="0.3">
      <c r="A2367">
        <v>18</v>
      </c>
      <c r="B2367">
        <v>3</v>
      </c>
      <c r="C2367">
        <v>5</v>
      </c>
      <c r="D2367">
        <v>1</v>
      </c>
      <c r="E2367">
        <v>2366</v>
      </c>
      <c r="F2367">
        <v>1</v>
      </c>
      <c r="G2367">
        <v>24790</v>
      </c>
      <c r="H2367">
        <v>12</v>
      </c>
      <c r="I2367">
        <v>8</v>
      </c>
      <c r="J2367">
        <v>1</v>
      </c>
      <c r="K2367">
        <v>0</v>
      </c>
      <c r="L2367">
        <v>2</v>
      </c>
      <c r="M2367">
        <v>0</v>
      </c>
      <c r="N2367">
        <v>0</v>
      </c>
      <c r="O2367">
        <v>0</v>
      </c>
      <c r="P2367" t="s">
        <v>32</v>
      </c>
      <c r="Q2367" t="s">
        <v>33</v>
      </c>
      <c r="R2367" t="s">
        <v>41</v>
      </c>
      <c r="S2367" t="s">
        <v>35</v>
      </c>
      <c r="T2367" t="s">
        <v>42</v>
      </c>
      <c r="U2367" t="s">
        <v>37</v>
      </c>
      <c r="V2367" t="s">
        <v>31</v>
      </c>
      <c r="W2367" t="s">
        <v>30</v>
      </c>
    </row>
    <row r="2368" spans="1:23" x14ac:dyDescent="0.3">
      <c r="A2368">
        <v>47</v>
      </c>
      <c r="B2368">
        <v>25</v>
      </c>
      <c r="C2368">
        <v>4</v>
      </c>
      <c r="D2368">
        <v>1</v>
      </c>
      <c r="E2368">
        <v>2367</v>
      </c>
      <c r="F2368">
        <v>2</v>
      </c>
      <c r="G2368">
        <v>148520</v>
      </c>
      <c r="H2368">
        <v>19</v>
      </c>
      <c r="I2368">
        <v>8</v>
      </c>
      <c r="J2368">
        <v>3</v>
      </c>
      <c r="K2368">
        <v>27</v>
      </c>
      <c r="L2368">
        <v>3</v>
      </c>
      <c r="M2368">
        <v>5</v>
      </c>
      <c r="N2368">
        <v>1</v>
      </c>
      <c r="O2368">
        <v>0</v>
      </c>
      <c r="P2368" t="s">
        <v>24</v>
      </c>
      <c r="Q2368" t="s">
        <v>33</v>
      </c>
      <c r="R2368" t="s">
        <v>41</v>
      </c>
      <c r="S2368" t="s">
        <v>29</v>
      </c>
      <c r="T2368" t="s">
        <v>34</v>
      </c>
      <c r="U2368" t="s">
        <v>37</v>
      </c>
      <c r="V2368" t="s">
        <v>23</v>
      </c>
      <c r="W2368" t="s">
        <v>30</v>
      </c>
    </row>
    <row r="2369" spans="1:23" x14ac:dyDescent="0.3">
      <c r="A2369">
        <v>39</v>
      </c>
      <c r="B2369">
        <v>2</v>
      </c>
      <c r="C2369">
        <v>4</v>
      </c>
      <c r="D2369">
        <v>1</v>
      </c>
      <c r="E2369">
        <v>2368</v>
      </c>
      <c r="F2369">
        <v>1</v>
      </c>
      <c r="G2369">
        <v>72640</v>
      </c>
      <c r="H2369">
        <v>17</v>
      </c>
      <c r="I2369">
        <v>8</v>
      </c>
      <c r="J2369">
        <v>0</v>
      </c>
      <c r="K2369">
        <v>10</v>
      </c>
      <c r="L2369">
        <v>5</v>
      </c>
      <c r="M2369">
        <v>10</v>
      </c>
      <c r="N2369">
        <v>0</v>
      </c>
      <c r="O2369">
        <v>7</v>
      </c>
      <c r="P2369" t="s">
        <v>24</v>
      </c>
      <c r="Q2369" t="s">
        <v>25</v>
      </c>
      <c r="R2369" t="s">
        <v>26</v>
      </c>
      <c r="S2369" t="s">
        <v>44</v>
      </c>
      <c r="T2369" t="s">
        <v>43</v>
      </c>
      <c r="U2369" t="s">
        <v>37</v>
      </c>
      <c r="V2369" t="s">
        <v>23</v>
      </c>
      <c r="W2369" t="s">
        <v>30</v>
      </c>
    </row>
    <row r="2370" spans="1:23" x14ac:dyDescent="0.3">
      <c r="A2370">
        <v>40</v>
      </c>
      <c r="B2370">
        <v>22</v>
      </c>
      <c r="C2370">
        <v>1</v>
      </c>
      <c r="D2370">
        <v>1</v>
      </c>
      <c r="E2370">
        <v>2369</v>
      </c>
      <c r="F2370">
        <v>1</v>
      </c>
      <c r="G2370">
        <v>56660</v>
      </c>
      <c r="H2370">
        <v>14</v>
      </c>
      <c r="I2370">
        <v>8</v>
      </c>
      <c r="J2370">
        <v>1</v>
      </c>
      <c r="K2370">
        <v>18</v>
      </c>
      <c r="L2370">
        <v>2</v>
      </c>
      <c r="M2370">
        <v>18</v>
      </c>
      <c r="N2370">
        <v>14</v>
      </c>
      <c r="O2370">
        <v>12</v>
      </c>
      <c r="P2370" t="s">
        <v>24</v>
      </c>
      <c r="Q2370" t="s">
        <v>33</v>
      </c>
      <c r="R2370" t="s">
        <v>26</v>
      </c>
      <c r="S2370" t="s">
        <v>29</v>
      </c>
      <c r="T2370" t="s">
        <v>43</v>
      </c>
      <c r="U2370" t="s">
        <v>37</v>
      </c>
      <c r="V2370" t="s">
        <v>23</v>
      </c>
      <c r="W2370" t="s">
        <v>30</v>
      </c>
    </row>
    <row r="2371" spans="1:23" x14ac:dyDescent="0.3">
      <c r="A2371">
        <v>35</v>
      </c>
      <c r="B2371">
        <v>29</v>
      </c>
      <c r="C2371">
        <v>3</v>
      </c>
      <c r="D2371">
        <v>1</v>
      </c>
      <c r="E2371">
        <v>2370</v>
      </c>
      <c r="F2371">
        <v>2</v>
      </c>
      <c r="G2371">
        <v>78230</v>
      </c>
      <c r="H2371">
        <v>13</v>
      </c>
      <c r="I2371">
        <v>8</v>
      </c>
      <c r="J2371">
        <v>1</v>
      </c>
      <c r="K2371">
        <v>15</v>
      </c>
      <c r="L2371">
        <v>3</v>
      </c>
      <c r="M2371">
        <v>14</v>
      </c>
      <c r="N2371">
        <v>2</v>
      </c>
      <c r="O2371">
        <v>9</v>
      </c>
      <c r="P2371" t="s">
        <v>39</v>
      </c>
      <c r="Q2371" t="s">
        <v>33</v>
      </c>
      <c r="R2371" t="s">
        <v>41</v>
      </c>
      <c r="S2371" t="s">
        <v>29</v>
      </c>
      <c r="T2371" t="s">
        <v>38</v>
      </c>
      <c r="U2371" t="s">
        <v>27</v>
      </c>
      <c r="V2371" t="s">
        <v>23</v>
      </c>
      <c r="W2371" t="s">
        <v>30</v>
      </c>
    </row>
    <row r="2372" spans="1:23" x14ac:dyDescent="0.3">
      <c r="A2372">
        <v>37</v>
      </c>
      <c r="B2372">
        <v>29</v>
      </c>
      <c r="C2372">
        <v>4</v>
      </c>
      <c r="D2372">
        <v>1</v>
      </c>
      <c r="E2372">
        <v>2371</v>
      </c>
      <c r="F2372">
        <v>1</v>
      </c>
      <c r="G2372">
        <v>78800</v>
      </c>
      <c r="H2372">
        <v>12</v>
      </c>
      <c r="I2372">
        <v>8</v>
      </c>
      <c r="J2372">
        <v>1</v>
      </c>
      <c r="K2372">
        <v>9</v>
      </c>
      <c r="L2372">
        <v>2</v>
      </c>
      <c r="M2372">
        <v>4</v>
      </c>
      <c r="N2372">
        <v>0</v>
      </c>
      <c r="O2372">
        <v>2</v>
      </c>
      <c r="P2372" t="s">
        <v>24</v>
      </c>
      <c r="Q2372" t="s">
        <v>33</v>
      </c>
      <c r="R2372" t="s">
        <v>49</v>
      </c>
      <c r="S2372" t="s">
        <v>29</v>
      </c>
      <c r="T2372" t="s">
        <v>43</v>
      </c>
      <c r="U2372" t="s">
        <v>37</v>
      </c>
      <c r="V2372" t="s">
        <v>23</v>
      </c>
      <c r="W2372" t="s">
        <v>30</v>
      </c>
    </row>
    <row r="2373" spans="1:23" x14ac:dyDescent="0.3">
      <c r="A2373">
        <v>39</v>
      </c>
      <c r="B2373">
        <v>2</v>
      </c>
      <c r="C2373">
        <v>3</v>
      </c>
      <c r="D2373">
        <v>1</v>
      </c>
      <c r="E2373">
        <v>2372</v>
      </c>
      <c r="F2373">
        <v>2</v>
      </c>
      <c r="G2373">
        <v>131940</v>
      </c>
      <c r="H2373">
        <v>11</v>
      </c>
      <c r="I2373">
        <v>8</v>
      </c>
      <c r="J2373">
        <v>0</v>
      </c>
      <c r="K2373">
        <v>10</v>
      </c>
      <c r="L2373">
        <v>2</v>
      </c>
      <c r="M2373">
        <v>9</v>
      </c>
      <c r="N2373">
        <v>3</v>
      </c>
      <c r="O2373">
        <v>8</v>
      </c>
      <c r="P2373" t="s">
        <v>32</v>
      </c>
      <c r="Q2373" t="s">
        <v>33</v>
      </c>
      <c r="R2373" t="s">
        <v>49</v>
      </c>
      <c r="S2373" t="s">
        <v>35</v>
      </c>
      <c r="T2373" t="s">
        <v>47</v>
      </c>
      <c r="U2373" t="s">
        <v>27</v>
      </c>
      <c r="V2373" t="s">
        <v>23</v>
      </c>
      <c r="W2373" t="s">
        <v>30</v>
      </c>
    </row>
    <row r="2374" spans="1:23" x14ac:dyDescent="0.3">
      <c r="A2374">
        <v>45</v>
      </c>
      <c r="B2374">
        <v>28</v>
      </c>
      <c r="C2374">
        <v>3</v>
      </c>
      <c r="D2374">
        <v>1</v>
      </c>
      <c r="E2374">
        <v>2373</v>
      </c>
      <c r="F2374">
        <v>2</v>
      </c>
      <c r="G2374">
        <v>50670</v>
      </c>
      <c r="H2374">
        <v>11</v>
      </c>
      <c r="I2374">
        <v>8</v>
      </c>
      <c r="J2374">
        <v>2</v>
      </c>
      <c r="K2374">
        <v>10</v>
      </c>
      <c r="L2374">
        <v>3</v>
      </c>
      <c r="M2374">
        <v>10</v>
      </c>
      <c r="N2374">
        <v>3</v>
      </c>
      <c r="O2374">
        <v>9</v>
      </c>
      <c r="P2374" t="s">
        <v>24</v>
      </c>
      <c r="Q2374" t="s">
        <v>33</v>
      </c>
      <c r="R2374" t="s">
        <v>26</v>
      </c>
      <c r="S2374" t="s">
        <v>44</v>
      </c>
      <c r="T2374" t="s">
        <v>43</v>
      </c>
      <c r="U2374" t="s">
        <v>27</v>
      </c>
      <c r="V2374" t="s">
        <v>23</v>
      </c>
      <c r="W2374" t="s">
        <v>30</v>
      </c>
    </row>
    <row r="2375" spans="1:23" x14ac:dyDescent="0.3">
      <c r="A2375">
        <v>38</v>
      </c>
      <c r="B2375">
        <v>2</v>
      </c>
      <c r="C2375">
        <v>4</v>
      </c>
      <c r="D2375">
        <v>1</v>
      </c>
      <c r="E2375">
        <v>2374</v>
      </c>
      <c r="F2375">
        <v>3</v>
      </c>
      <c r="G2375">
        <v>50790</v>
      </c>
      <c r="H2375">
        <v>11</v>
      </c>
      <c r="I2375">
        <v>8</v>
      </c>
      <c r="J2375">
        <v>0</v>
      </c>
      <c r="K2375">
        <v>10</v>
      </c>
      <c r="L2375">
        <v>3</v>
      </c>
      <c r="M2375">
        <v>5</v>
      </c>
      <c r="N2375">
        <v>0</v>
      </c>
      <c r="O2375">
        <v>2</v>
      </c>
      <c r="P2375" t="s">
        <v>24</v>
      </c>
      <c r="Q2375" t="s">
        <v>33</v>
      </c>
      <c r="R2375" t="s">
        <v>26</v>
      </c>
      <c r="S2375" t="s">
        <v>29</v>
      </c>
      <c r="T2375" t="s">
        <v>38</v>
      </c>
      <c r="U2375" t="s">
        <v>27</v>
      </c>
      <c r="V2375" t="s">
        <v>23</v>
      </c>
      <c r="W2375" t="s">
        <v>30</v>
      </c>
    </row>
    <row r="2376" spans="1:23" x14ac:dyDescent="0.3">
      <c r="A2376">
        <v>35</v>
      </c>
      <c r="B2376">
        <v>2</v>
      </c>
      <c r="C2376">
        <v>3</v>
      </c>
      <c r="D2376">
        <v>1</v>
      </c>
      <c r="E2376">
        <v>2375</v>
      </c>
      <c r="F2376">
        <v>3</v>
      </c>
      <c r="G2376">
        <v>23210</v>
      </c>
      <c r="H2376">
        <v>12</v>
      </c>
      <c r="I2376">
        <v>8</v>
      </c>
      <c r="J2376">
        <v>1</v>
      </c>
      <c r="K2376">
        <v>15</v>
      </c>
      <c r="L2376">
        <v>0</v>
      </c>
      <c r="M2376">
        <v>13</v>
      </c>
      <c r="N2376">
        <v>6</v>
      </c>
      <c r="O2376">
        <v>0</v>
      </c>
      <c r="P2376" t="s">
        <v>24</v>
      </c>
      <c r="Q2376" t="s">
        <v>33</v>
      </c>
      <c r="R2376" t="s">
        <v>26</v>
      </c>
      <c r="S2376" t="s">
        <v>29</v>
      </c>
      <c r="T2376" t="s">
        <v>28</v>
      </c>
      <c r="U2376" t="s">
        <v>37</v>
      </c>
      <c r="V2376" t="s">
        <v>31</v>
      </c>
      <c r="W2376" t="s">
        <v>30</v>
      </c>
    </row>
    <row r="2377" spans="1:23" x14ac:dyDescent="0.3">
      <c r="A2377">
        <v>37</v>
      </c>
      <c r="B2377">
        <v>22</v>
      </c>
      <c r="C2377">
        <v>3</v>
      </c>
      <c r="D2377">
        <v>1</v>
      </c>
      <c r="E2377">
        <v>2376</v>
      </c>
      <c r="F2377">
        <v>2</v>
      </c>
      <c r="G2377">
        <v>174440</v>
      </c>
      <c r="H2377">
        <v>14</v>
      </c>
      <c r="I2377">
        <v>8</v>
      </c>
      <c r="J2377">
        <v>0</v>
      </c>
      <c r="K2377">
        <v>8</v>
      </c>
      <c r="L2377">
        <v>4</v>
      </c>
      <c r="M2377">
        <v>8</v>
      </c>
      <c r="N2377">
        <v>7</v>
      </c>
      <c r="O2377">
        <v>7</v>
      </c>
      <c r="P2377" t="s">
        <v>24</v>
      </c>
      <c r="Q2377" t="s">
        <v>33</v>
      </c>
      <c r="R2377" t="s">
        <v>26</v>
      </c>
      <c r="S2377" t="s">
        <v>29</v>
      </c>
      <c r="T2377" t="s">
        <v>28</v>
      </c>
      <c r="U2377" t="s">
        <v>27</v>
      </c>
      <c r="V2377" t="s">
        <v>23</v>
      </c>
      <c r="W2377" t="s">
        <v>30</v>
      </c>
    </row>
    <row r="2378" spans="1:23" x14ac:dyDescent="0.3">
      <c r="A2378">
        <v>40</v>
      </c>
      <c r="B2378">
        <v>8</v>
      </c>
      <c r="C2378">
        <v>3</v>
      </c>
      <c r="D2378">
        <v>1</v>
      </c>
      <c r="E2378">
        <v>2377</v>
      </c>
      <c r="F2378">
        <v>2</v>
      </c>
      <c r="G2378">
        <v>24040</v>
      </c>
      <c r="H2378">
        <v>17</v>
      </c>
      <c r="I2378">
        <v>8</v>
      </c>
      <c r="J2378">
        <v>0</v>
      </c>
      <c r="K2378">
        <v>18</v>
      </c>
      <c r="L2378">
        <v>2</v>
      </c>
      <c r="M2378">
        <v>4</v>
      </c>
      <c r="N2378">
        <v>3</v>
      </c>
      <c r="O2378">
        <v>3</v>
      </c>
      <c r="P2378" t="s">
        <v>24</v>
      </c>
      <c r="Q2378" t="s">
        <v>33</v>
      </c>
      <c r="R2378" t="s">
        <v>49</v>
      </c>
      <c r="S2378" t="s">
        <v>35</v>
      </c>
      <c r="T2378" t="s">
        <v>28</v>
      </c>
      <c r="U2378" t="s">
        <v>27</v>
      </c>
      <c r="V2378" t="s">
        <v>23</v>
      </c>
      <c r="W2378" t="s">
        <v>30</v>
      </c>
    </row>
    <row r="2379" spans="1:23" x14ac:dyDescent="0.3">
      <c r="A2379">
        <v>44</v>
      </c>
      <c r="B2379">
        <v>2</v>
      </c>
      <c r="C2379">
        <v>2</v>
      </c>
      <c r="D2379">
        <v>1</v>
      </c>
      <c r="E2379">
        <v>2378</v>
      </c>
      <c r="F2379">
        <v>1</v>
      </c>
      <c r="G2379">
        <v>34520</v>
      </c>
      <c r="H2379">
        <v>11</v>
      </c>
      <c r="I2379">
        <v>8</v>
      </c>
      <c r="J2379">
        <v>1</v>
      </c>
      <c r="K2379">
        <v>14</v>
      </c>
      <c r="L2379">
        <v>2</v>
      </c>
      <c r="M2379">
        <v>10</v>
      </c>
      <c r="N2379">
        <v>0</v>
      </c>
      <c r="O2379">
        <v>2</v>
      </c>
      <c r="P2379" t="s">
        <v>32</v>
      </c>
      <c r="Q2379" t="s">
        <v>25</v>
      </c>
      <c r="R2379" t="s">
        <v>48</v>
      </c>
      <c r="S2379" t="s">
        <v>29</v>
      </c>
      <c r="T2379" t="s">
        <v>43</v>
      </c>
      <c r="U2379" t="s">
        <v>37</v>
      </c>
      <c r="V2379" t="s">
        <v>23</v>
      </c>
      <c r="W2379" t="s">
        <v>30</v>
      </c>
    </row>
    <row r="2380" spans="1:23" x14ac:dyDescent="0.3">
      <c r="A2380">
        <v>48</v>
      </c>
      <c r="B2380">
        <v>10</v>
      </c>
      <c r="C2380">
        <v>4</v>
      </c>
      <c r="D2380">
        <v>1</v>
      </c>
      <c r="E2380">
        <v>2379</v>
      </c>
      <c r="F2380">
        <v>3</v>
      </c>
      <c r="G2380">
        <v>22700</v>
      </c>
      <c r="H2380">
        <v>14</v>
      </c>
      <c r="I2380">
        <v>8</v>
      </c>
      <c r="J2380">
        <v>3</v>
      </c>
      <c r="K2380">
        <v>23</v>
      </c>
      <c r="L2380">
        <v>2</v>
      </c>
      <c r="M2380">
        <v>2</v>
      </c>
      <c r="N2380">
        <v>2</v>
      </c>
      <c r="O2380">
        <v>2</v>
      </c>
      <c r="P2380" t="s">
        <v>32</v>
      </c>
      <c r="Q2380" t="s">
        <v>25</v>
      </c>
      <c r="R2380" t="s">
        <v>48</v>
      </c>
      <c r="S2380" t="s">
        <v>29</v>
      </c>
      <c r="T2380" t="s">
        <v>47</v>
      </c>
      <c r="U2380" t="s">
        <v>27</v>
      </c>
      <c r="V2380" t="s">
        <v>23</v>
      </c>
      <c r="W2380" t="s">
        <v>30</v>
      </c>
    </row>
    <row r="2381" spans="1:23" x14ac:dyDescent="0.3">
      <c r="A2381">
        <v>35</v>
      </c>
      <c r="B2381">
        <v>9</v>
      </c>
      <c r="C2381">
        <v>3</v>
      </c>
      <c r="D2381">
        <v>1</v>
      </c>
      <c r="E2381">
        <v>2380</v>
      </c>
      <c r="F2381">
        <v>2</v>
      </c>
      <c r="G2381">
        <v>173990</v>
      </c>
      <c r="H2381">
        <v>12</v>
      </c>
      <c r="I2381">
        <v>8</v>
      </c>
      <c r="J2381">
        <v>0</v>
      </c>
      <c r="K2381">
        <v>7</v>
      </c>
      <c r="L2381">
        <v>3</v>
      </c>
      <c r="M2381">
        <v>2</v>
      </c>
      <c r="N2381">
        <v>2</v>
      </c>
      <c r="O2381">
        <v>2</v>
      </c>
      <c r="P2381" t="s">
        <v>24</v>
      </c>
      <c r="Q2381" t="s">
        <v>33</v>
      </c>
      <c r="R2381" t="s">
        <v>26</v>
      </c>
      <c r="S2381" t="s">
        <v>44</v>
      </c>
      <c r="T2381" t="s">
        <v>47</v>
      </c>
      <c r="U2381" t="s">
        <v>37</v>
      </c>
      <c r="V2381" t="s">
        <v>31</v>
      </c>
      <c r="W2381" t="s">
        <v>30</v>
      </c>
    </row>
    <row r="2382" spans="1:23" x14ac:dyDescent="0.3">
      <c r="A2382">
        <v>24</v>
      </c>
      <c r="B2382">
        <v>15</v>
      </c>
      <c r="C2382">
        <v>3</v>
      </c>
      <c r="D2382">
        <v>1</v>
      </c>
      <c r="E2382">
        <v>2381</v>
      </c>
      <c r="F2382">
        <v>2</v>
      </c>
      <c r="G2382">
        <v>54880</v>
      </c>
      <c r="H2382">
        <v>22</v>
      </c>
      <c r="I2382">
        <v>8</v>
      </c>
      <c r="J2382">
        <v>1</v>
      </c>
      <c r="K2382">
        <v>6</v>
      </c>
      <c r="L2382">
        <v>6</v>
      </c>
      <c r="M2382">
        <v>6</v>
      </c>
      <c r="N2382">
        <v>1</v>
      </c>
      <c r="O2382">
        <v>3</v>
      </c>
      <c r="P2382" t="s">
        <v>32</v>
      </c>
      <c r="Q2382" t="s">
        <v>33</v>
      </c>
      <c r="R2382" t="s">
        <v>26</v>
      </c>
      <c r="S2382" t="s">
        <v>35</v>
      </c>
      <c r="T2382" t="s">
        <v>34</v>
      </c>
      <c r="U2382" t="s">
        <v>37</v>
      </c>
      <c r="V2382" t="s">
        <v>23</v>
      </c>
      <c r="W2382" t="s">
        <v>30</v>
      </c>
    </row>
    <row r="2383" spans="1:23" x14ac:dyDescent="0.3">
      <c r="A2383">
        <v>27</v>
      </c>
      <c r="B2383">
        <v>10</v>
      </c>
      <c r="C2383">
        <v>4</v>
      </c>
      <c r="D2383">
        <v>1</v>
      </c>
      <c r="E2383">
        <v>2382</v>
      </c>
      <c r="F2383">
        <v>3</v>
      </c>
      <c r="G2383">
        <v>194190</v>
      </c>
      <c r="H2383">
        <v>14</v>
      </c>
      <c r="I2383">
        <v>8</v>
      </c>
      <c r="J2383">
        <v>1</v>
      </c>
      <c r="K2383">
        <v>5</v>
      </c>
      <c r="L2383">
        <v>2</v>
      </c>
      <c r="M2383">
        <v>3</v>
      </c>
      <c r="N2383">
        <v>0</v>
      </c>
      <c r="O2383">
        <v>2</v>
      </c>
      <c r="P2383" t="s">
        <v>24</v>
      </c>
      <c r="Q2383" t="s">
        <v>25</v>
      </c>
      <c r="R2383" t="s">
        <v>26</v>
      </c>
      <c r="S2383" t="s">
        <v>29</v>
      </c>
      <c r="T2383" t="s">
        <v>38</v>
      </c>
      <c r="U2383" t="s">
        <v>37</v>
      </c>
      <c r="V2383" t="s">
        <v>23</v>
      </c>
      <c r="W2383" t="s">
        <v>30</v>
      </c>
    </row>
    <row r="2384" spans="1:23" x14ac:dyDescent="0.3">
      <c r="A2384">
        <v>27</v>
      </c>
      <c r="B2384">
        <v>7</v>
      </c>
      <c r="C2384">
        <v>3</v>
      </c>
      <c r="D2384">
        <v>1</v>
      </c>
      <c r="E2384">
        <v>2383</v>
      </c>
      <c r="F2384">
        <v>1</v>
      </c>
      <c r="G2384">
        <v>28110</v>
      </c>
      <c r="H2384">
        <v>20</v>
      </c>
      <c r="I2384">
        <v>8</v>
      </c>
      <c r="J2384">
        <v>0</v>
      </c>
      <c r="K2384">
        <v>6</v>
      </c>
      <c r="L2384">
        <v>3</v>
      </c>
      <c r="M2384">
        <v>4</v>
      </c>
      <c r="N2384">
        <v>1</v>
      </c>
      <c r="O2384">
        <v>2</v>
      </c>
      <c r="P2384" t="s">
        <v>32</v>
      </c>
      <c r="Q2384" t="s">
        <v>33</v>
      </c>
      <c r="R2384" t="s">
        <v>26</v>
      </c>
      <c r="S2384" t="s">
        <v>35</v>
      </c>
      <c r="T2384" t="s">
        <v>34</v>
      </c>
      <c r="U2384" t="s">
        <v>37</v>
      </c>
      <c r="V2384" t="s">
        <v>23</v>
      </c>
      <c r="W2384" t="s">
        <v>30</v>
      </c>
    </row>
    <row r="2385" spans="1:23" x14ac:dyDescent="0.3">
      <c r="A2385">
        <v>40</v>
      </c>
      <c r="B2385">
        <v>16</v>
      </c>
      <c r="C2385">
        <v>4</v>
      </c>
      <c r="D2385">
        <v>1</v>
      </c>
      <c r="E2385">
        <v>2384</v>
      </c>
      <c r="F2385">
        <v>1</v>
      </c>
      <c r="G2385">
        <v>36330</v>
      </c>
      <c r="H2385">
        <v>16</v>
      </c>
      <c r="I2385">
        <v>8</v>
      </c>
      <c r="J2385">
        <v>2</v>
      </c>
      <c r="K2385">
        <v>10</v>
      </c>
      <c r="L2385">
        <v>0</v>
      </c>
      <c r="M2385">
        <v>4</v>
      </c>
      <c r="N2385">
        <v>0</v>
      </c>
      <c r="O2385">
        <v>3</v>
      </c>
      <c r="P2385" t="s">
        <v>24</v>
      </c>
      <c r="Q2385" t="s">
        <v>25</v>
      </c>
      <c r="R2385" t="s">
        <v>48</v>
      </c>
      <c r="S2385" t="s">
        <v>35</v>
      </c>
      <c r="T2385" t="s">
        <v>42</v>
      </c>
      <c r="U2385" t="s">
        <v>37</v>
      </c>
      <c r="V2385" t="s">
        <v>31</v>
      </c>
      <c r="W2385" t="s">
        <v>30</v>
      </c>
    </row>
    <row r="2386" spans="1:23" x14ac:dyDescent="0.3">
      <c r="A2386">
        <v>29</v>
      </c>
      <c r="B2386">
        <v>20</v>
      </c>
      <c r="C2386">
        <v>1</v>
      </c>
      <c r="D2386">
        <v>1</v>
      </c>
      <c r="E2386">
        <v>2385</v>
      </c>
      <c r="F2386">
        <v>2</v>
      </c>
      <c r="G2386">
        <v>41630</v>
      </c>
      <c r="H2386">
        <v>15</v>
      </c>
      <c r="I2386">
        <v>8</v>
      </c>
      <c r="J2386">
        <v>1</v>
      </c>
      <c r="K2386">
        <v>8</v>
      </c>
      <c r="L2386">
        <v>4</v>
      </c>
      <c r="M2386">
        <v>5</v>
      </c>
      <c r="N2386">
        <v>1</v>
      </c>
      <c r="O2386">
        <v>4</v>
      </c>
      <c r="P2386" t="s">
        <v>24</v>
      </c>
      <c r="Q2386" t="s">
        <v>33</v>
      </c>
      <c r="R2386" t="s">
        <v>41</v>
      </c>
      <c r="S2386" t="s">
        <v>35</v>
      </c>
      <c r="T2386" t="s">
        <v>47</v>
      </c>
      <c r="U2386" t="s">
        <v>27</v>
      </c>
      <c r="V2386" t="s">
        <v>23</v>
      </c>
      <c r="W2386" t="s">
        <v>30</v>
      </c>
    </row>
    <row r="2387" spans="1:23" x14ac:dyDescent="0.3">
      <c r="A2387">
        <v>36</v>
      </c>
      <c r="B2387">
        <v>23</v>
      </c>
      <c r="C2387">
        <v>3</v>
      </c>
      <c r="D2387">
        <v>1</v>
      </c>
      <c r="E2387">
        <v>2386</v>
      </c>
      <c r="F2387">
        <v>3</v>
      </c>
      <c r="G2387">
        <v>21320</v>
      </c>
      <c r="H2387">
        <v>20</v>
      </c>
      <c r="I2387">
        <v>8</v>
      </c>
      <c r="J2387">
        <v>0</v>
      </c>
      <c r="K2387">
        <v>9</v>
      </c>
      <c r="L2387">
        <v>1</v>
      </c>
      <c r="M2387">
        <v>3</v>
      </c>
      <c r="N2387">
        <v>0</v>
      </c>
      <c r="O2387">
        <v>2</v>
      </c>
      <c r="P2387" t="s">
        <v>24</v>
      </c>
      <c r="Q2387" t="s">
        <v>33</v>
      </c>
      <c r="R2387" t="s">
        <v>26</v>
      </c>
      <c r="S2387" t="s">
        <v>29</v>
      </c>
      <c r="T2387" t="s">
        <v>38</v>
      </c>
      <c r="U2387" t="s">
        <v>27</v>
      </c>
      <c r="V2387" t="s">
        <v>23</v>
      </c>
      <c r="W2387" t="s">
        <v>30</v>
      </c>
    </row>
    <row r="2388" spans="1:23" x14ac:dyDescent="0.3">
      <c r="A2388">
        <v>25</v>
      </c>
      <c r="B2388">
        <v>5</v>
      </c>
      <c r="C2388">
        <v>1</v>
      </c>
      <c r="D2388">
        <v>1</v>
      </c>
      <c r="E2388">
        <v>2387</v>
      </c>
      <c r="F2388">
        <v>4</v>
      </c>
      <c r="G2388">
        <v>139730</v>
      </c>
      <c r="H2388">
        <v>14</v>
      </c>
      <c r="I2388">
        <v>8</v>
      </c>
      <c r="J2388">
        <v>0</v>
      </c>
      <c r="K2388">
        <v>7</v>
      </c>
      <c r="L2388">
        <v>3</v>
      </c>
      <c r="M2388">
        <v>7</v>
      </c>
      <c r="N2388">
        <v>0</v>
      </c>
      <c r="O2388">
        <v>7</v>
      </c>
      <c r="P2388" t="s">
        <v>32</v>
      </c>
      <c r="Q2388" t="s">
        <v>25</v>
      </c>
      <c r="R2388" t="s">
        <v>48</v>
      </c>
      <c r="S2388" t="s">
        <v>44</v>
      </c>
      <c r="T2388" t="s">
        <v>45</v>
      </c>
      <c r="U2388" t="s">
        <v>37</v>
      </c>
      <c r="V2388" t="s">
        <v>23</v>
      </c>
      <c r="W2388" t="s">
        <v>30</v>
      </c>
    </row>
    <row r="2389" spans="1:23" x14ac:dyDescent="0.3">
      <c r="A2389">
        <v>39</v>
      </c>
      <c r="B2389">
        <v>10</v>
      </c>
      <c r="C2389">
        <v>3</v>
      </c>
      <c r="D2389">
        <v>1</v>
      </c>
      <c r="E2389">
        <v>2388</v>
      </c>
      <c r="F2389">
        <v>2</v>
      </c>
      <c r="G2389">
        <v>26840</v>
      </c>
      <c r="H2389">
        <v>12</v>
      </c>
      <c r="I2389">
        <v>8</v>
      </c>
      <c r="J2389">
        <v>0</v>
      </c>
      <c r="K2389">
        <v>7</v>
      </c>
      <c r="L2389">
        <v>2</v>
      </c>
      <c r="M2389">
        <v>5</v>
      </c>
      <c r="N2389">
        <v>1</v>
      </c>
      <c r="O2389">
        <v>0</v>
      </c>
      <c r="P2389" t="s">
        <v>24</v>
      </c>
      <c r="Q2389" t="s">
        <v>25</v>
      </c>
      <c r="R2389" t="s">
        <v>48</v>
      </c>
      <c r="S2389" t="s">
        <v>29</v>
      </c>
      <c r="T2389" t="s">
        <v>42</v>
      </c>
      <c r="U2389" t="s">
        <v>27</v>
      </c>
      <c r="V2389" t="s">
        <v>23</v>
      </c>
      <c r="W2389" t="s">
        <v>30</v>
      </c>
    </row>
    <row r="2390" spans="1:23" x14ac:dyDescent="0.3">
      <c r="A2390">
        <v>49</v>
      </c>
      <c r="B2390">
        <v>4</v>
      </c>
      <c r="C2390">
        <v>2</v>
      </c>
      <c r="D2390">
        <v>1</v>
      </c>
      <c r="E2390">
        <v>2389</v>
      </c>
      <c r="F2390">
        <v>2</v>
      </c>
      <c r="G2390">
        <v>108450</v>
      </c>
      <c r="H2390">
        <v>24</v>
      </c>
      <c r="I2390">
        <v>8</v>
      </c>
      <c r="J2390">
        <v>0</v>
      </c>
      <c r="K2390">
        <v>27</v>
      </c>
      <c r="L2390">
        <v>4</v>
      </c>
      <c r="M2390">
        <v>4</v>
      </c>
      <c r="N2390">
        <v>1</v>
      </c>
      <c r="O2390">
        <v>2</v>
      </c>
      <c r="P2390" t="s">
        <v>24</v>
      </c>
      <c r="Q2390" t="s">
        <v>25</v>
      </c>
      <c r="R2390" t="s">
        <v>26</v>
      </c>
      <c r="S2390" t="s">
        <v>29</v>
      </c>
      <c r="T2390" t="s">
        <v>42</v>
      </c>
      <c r="U2390" t="s">
        <v>37</v>
      </c>
      <c r="V2390" t="s">
        <v>23</v>
      </c>
      <c r="W2390" t="s">
        <v>30</v>
      </c>
    </row>
    <row r="2391" spans="1:23" x14ac:dyDescent="0.3">
      <c r="A2391">
        <v>50</v>
      </c>
      <c r="B2391">
        <v>2</v>
      </c>
      <c r="C2391">
        <v>2</v>
      </c>
      <c r="D2391">
        <v>1</v>
      </c>
      <c r="E2391">
        <v>2390</v>
      </c>
      <c r="F2391">
        <v>3</v>
      </c>
      <c r="G2391">
        <v>43770</v>
      </c>
      <c r="H2391">
        <v>12</v>
      </c>
      <c r="I2391">
        <v>8</v>
      </c>
      <c r="J2391">
        <v>1</v>
      </c>
      <c r="K2391">
        <v>19</v>
      </c>
      <c r="L2391">
        <v>2</v>
      </c>
      <c r="M2391">
        <v>14</v>
      </c>
      <c r="N2391">
        <v>1</v>
      </c>
      <c r="O2391">
        <v>11</v>
      </c>
      <c r="P2391" t="s">
        <v>24</v>
      </c>
      <c r="Q2391" t="s">
        <v>33</v>
      </c>
      <c r="R2391" t="s">
        <v>41</v>
      </c>
      <c r="S2391" t="s">
        <v>44</v>
      </c>
      <c r="T2391" t="s">
        <v>38</v>
      </c>
      <c r="U2391" t="s">
        <v>37</v>
      </c>
      <c r="V2391" t="s">
        <v>23</v>
      </c>
      <c r="W2391" t="s">
        <v>30</v>
      </c>
    </row>
    <row r="2392" spans="1:23" x14ac:dyDescent="0.3">
      <c r="A2392">
        <v>20</v>
      </c>
      <c r="B2392">
        <v>18</v>
      </c>
      <c r="C2392">
        <v>4</v>
      </c>
      <c r="D2392">
        <v>1</v>
      </c>
      <c r="E2392">
        <v>2391</v>
      </c>
      <c r="F2392">
        <v>2</v>
      </c>
      <c r="G2392">
        <v>37430</v>
      </c>
      <c r="H2392">
        <v>13</v>
      </c>
      <c r="I2392">
        <v>8</v>
      </c>
      <c r="J2392">
        <v>1</v>
      </c>
      <c r="K2392">
        <v>2</v>
      </c>
      <c r="L2392">
        <v>2</v>
      </c>
      <c r="M2392">
        <v>2</v>
      </c>
      <c r="N2392">
        <v>2</v>
      </c>
      <c r="O2392">
        <v>2</v>
      </c>
      <c r="P2392" t="s">
        <v>24</v>
      </c>
      <c r="Q2392" t="s">
        <v>33</v>
      </c>
      <c r="R2392" t="s">
        <v>41</v>
      </c>
      <c r="S2392" t="s">
        <v>35</v>
      </c>
      <c r="T2392" t="s">
        <v>38</v>
      </c>
      <c r="U2392" t="s">
        <v>27</v>
      </c>
      <c r="V2392" t="s">
        <v>23</v>
      </c>
      <c r="W2392" t="s">
        <v>30</v>
      </c>
    </row>
    <row r="2393" spans="1:23" x14ac:dyDescent="0.3">
      <c r="A2393">
        <v>34</v>
      </c>
      <c r="B2393">
        <v>10</v>
      </c>
      <c r="C2393">
        <v>3</v>
      </c>
      <c r="D2393">
        <v>1</v>
      </c>
      <c r="E2393">
        <v>2392</v>
      </c>
      <c r="F2393">
        <v>3</v>
      </c>
      <c r="G2393">
        <v>41480</v>
      </c>
      <c r="H2393">
        <v>11</v>
      </c>
      <c r="I2393">
        <v>8</v>
      </c>
      <c r="J2393">
        <v>0</v>
      </c>
      <c r="K2393">
        <v>11</v>
      </c>
      <c r="L2393">
        <v>3</v>
      </c>
      <c r="M2393">
        <v>11</v>
      </c>
      <c r="N2393">
        <v>7</v>
      </c>
      <c r="O2393">
        <v>9</v>
      </c>
      <c r="P2393" t="s">
        <v>24</v>
      </c>
      <c r="Q2393" t="s">
        <v>33</v>
      </c>
      <c r="R2393" t="s">
        <v>41</v>
      </c>
      <c r="S2393" t="s">
        <v>44</v>
      </c>
      <c r="T2393" t="s">
        <v>43</v>
      </c>
      <c r="U2393" t="s">
        <v>37</v>
      </c>
      <c r="V2393" t="s">
        <v>23</v>
      </c>
      <c r="W2393" t="s">
        <v>30</v>
      </c>
    </row>
    <row r="2394" spans="1:23" x14ac:dyDescent="0.3">
      <c r="A2394">
        <v>36</v>
      </c>
      <c r="B2394">
        <v>1</v>
      </c>
      <c r="C2394">
        <v>3</v>
      </c>
      <c r="D2394">
        <v>1</v>
      </c>
      <c r="E2394">
        <v>2393</v>
      </c>
      <c r="F2394">
        <v>2</v>
      </c>
      <c r="G2394">
        <v>10510</v>
      </c>
      <c r="H2394">
        <v>14</v>
      </c>
      <c r="I2394">
        <v>8</v>
      </c>
      <c r="J2394">
        <v>0</v>
      </c>
      <c r="K2394">
        <v>15</v>
      </c>
      <c r="L2394">
        <v>2</v>
      </c>
      <c r="M2394">
        <v>4</v>
      </c>
      <c r="N2394">
        <v>1</v>
      </c>
      <c r="O2394">
        <v>3</v>
      </c>
      <c r="P2394" t="s">
        <v>24</v>
      </c>
      <c r="Q2394" t="s">
        <v>33</v>
      </c>
      <c r="R2394" t="s">
        <v>26</v>
      </c>
      <c r="S2394" t="s">
        <v>35</v>
      </c>
      <c r="T2394" t="s">
        <v>28</v>
      </c>
      <c r="U2394" t="s">
        <v>27</v>
      </c>
      <c r="V2394" t="s">
        <v>23</v>
      </c>
      <c r="W2394" t="s">
        <v>30</v>
      </c>
    </row>
    <row r="2395" spans="1:23" x14ac:dyDescent="0.3">
      <c r="A2395">
        <v>49</v>
      </c>
      <c r="B2395">
        <v>6</v>
      </c>
      <c r="C2395">
        <v>2</v>
      </c>
      <c r="D2395">
        <v>1</v>
      </c>
      <c r="E2395">
        <v>2394</v>
      </c>
      <c r="F2395">
        <v>2</v>
      </c>
      <c r="G2395">
        <v>107390</v>
      </c>
      <c r="H2395">
        <v>11</v>
      </c>
      <c r="I2395">
        <v>8</v>
      </c>
      <c r="J2395">
        <v>3</v>
      </c>
      <c r="K2395">
        <v>30</v>
      </c>
      <c r="L2395">
        <v>3</v>
      </c>
      <c r="M2395">
        <v>15</v>
      </c>
      <c r="N2395">
        <v>2</v>
      </c>
      <c r="O2395">
        <v>12</v>
      </c>
      <c r="P2395" t="s">
        <v>24</v>
      </c>
      <c r="Q2395" t="s">
        <v>40</v>
      </c>
      <c r="R2395" t="s">
        <v>26</v>
      </c>
      <c r="S2395" t="s">
        <v>29</v>
      </c>
      <c r="T2395" t="s">
        <v>34</v>
      </c>
      <c r="U2395" t="s">
        <v>27</v>
      </c>
      <c r="V2395" t="s">
        <v>23</v>
      </c>
      <c r="W2395" t="s">
        <v>30</v>
      </c>
    </row>
    <row r="2396" spans="1:23" x14ac:dyDescent="0.3">
      <c r="A2396">
        <v>36</v>
      </c>
      <c r="B2396">
        <v>8</v>
      </c>
      <c r="C2396">
        <v>4</v>
      </c>
      <c r="D2396">
        <v>1</v>
      </c>
      <c r="E2396">
        <v>2395</v>
      </c>
      <c r="F2396">
        <v>4</v>
      </c>
      <c r="G2396">
        <v>103880</v>
      </c>
      <c r="H2396">
        <v>14</v>
      </c>
      <c r="I2396">
        <v>8</v>
      </c>
      <c r="J2396">
        <v>0</v>
      </c>
      <c r="K2396">
        <v>4</v>
      </c>
      <c r="L2396">
        <v>2</v>
      </c>
      <c r="M2396">
        <v>3</v>
      </c>
      <c r="N2396">
        <v>1</v>
      </c>
      <c r="O2396">
        <v>2</v>
      </c>
      <c r="P2396" t="s">
        <v>39</v>
      </c>
      <c r="Q2396" t="s">
        <v>33</v>
      </c>
      <c r="R2396" t="s">
        <v>26</v>
      </c>
      <c r="S2396" t="s">
        <v>29</v>
      </c>
      <c r="T2396" t="s">
        <v>43</v>
      </c>
      <c r="U2396" t="s">
        <v>37</v>
      </c>
      <c r="V2396" t="s">
        <v>23</v>
      </c>
      <c r="W2396" t="s">
        <v>30</v>
      </c>
    </row>
    <row r="2397" spans="1:23" x14ac:dyDescent="0.3">
      <c r="A2397">
        <v>36</v>
      </c>
      <c r="B2397">
        <v>2</v>
      </c>
      <c r="C2397">
        <v>2</v>
      </c>
      <c r="D2397">
        <v>1</v>
      </c>
      <c r="E2397">
        <v>2396</v>
      </c>
      <c r="F2397">
        <v>2</v>
      </c>
      <c r="G2397">
        <v>114160</v>
      </c>
      <c r="H2397">
        <v>16</v>
      </c>
      <c r="I2397">
        <v>8</v>
      </c>
      <c r="J2397">
        <v>0</v>
      </c>
      <c r="K2397">
        <v>13</v>
      </c>
      <c r="L2397">
        <v>2</v>
      </c>
      <c r="M2397">
        <v>5</v>
      </c>
      <c r="N2397">
        <v>0</v>
      </c>
      <c r="O2397">
        <v>4</v>
      </c>
      <c r="P2397" t="s">
        <v>24</v>
      </c>
      <c r="Q2397" t="s">
        <v>33</v>
      </c>
      <c r="R2397" t="s">
        <v>41</v>
      </c>
      <c r="S2397" t="s">
        <v>44</v>
      </c>
      <c r="T2397" t="s">
        <v>28</v>
      </c>
      <c r="U2397" t="s">
        <v>27</v>
      </c>
      <c r="V2397" t="s">
        <v>23</v>
      </c>
      <c r="W2397" t="s">
        <v>30</v>
      </c>
    </row>
    <row r="2398" spans="1:23" x14ac:dyDescent="0.3">
      <c r="A2398">
        <v>54</v>
      </c>
      <c r="B2398">
        <v>24</v>
      </c>
      <c r="C2398">
        <v>3</v>
      </c>
      <c r="D2398">
        <v>1</v>
      </c>
      <c r="E2398">
        <v>2397</v>
      </c>
      <c r="F2398">
        <v>1</v>
      </c>
      <c r="G2398">
        <v>26000</v>
      </c>
      <c r="H2398">
        <v>14</v>
      </c>
      <c r="I2398">
        <v>8</v>
      </c>
      <c r="J2398">
        <v>0</v>
      </c>
      <c r="K2398">
        <v>36</v>
      </c>
      <c r="L2398">
        <v>5</v>
      </c>
      <c r="M2398">
        <v>10</v>
      </c>
      <c r="N2398">
        <v>4</v>
      </c>
      <c r="O2398">
        <v>7</v>
      </c>
      <c r="P2398" t="s">
        <v>24</v>
      </c>
      <c r="Q2398" t="s">
        <v>25</v>
      </c>
      <c r="R2398" t="s">
        <v>48</v>
      </c>
      <c r="S2398" t="s">
        <v>29</v>
      </c>
      <c r="T2398" t="s">
        <v>43</v>
      </c>
      <c r="U2398" t="s">
        <v>37</v>
      </c>
      <c r="V2398" t="s">
        <v>23</v>
      </c>
      <c r="W2398" t="s">
        <v>30</v>
      </c>
    </row>
    <row r="2399" spans="1:23" x14ac:dyDescent="0.3">
      <c r="A2399">
        <v>43</v>
      </c>
      <c r="B2399">
        <v>2</v>
      </c>
      <c r="C2399">
        <v>4</v>
      </c>
      <c r="D2399">
        <v>1</v>
      </c>
      <c r="E2399">
        <v>2398</v>
      </c>
      <c r="F2399">
        <v>1</v>
      </c>
      <c r="G2399">
        <v>24220</v>
      </c>
      <c r="H2399">
        <v>11</v>
      </c>
      <c r="I2399">
        <v>8</v>
      </c>
      <c r="J2399">
        <v>1</v>
      </c>
      <c r="K2399">
        <v>14</v>
      </c>
      <c r="L2399">
        <v>2</v>
      </c>
      <c r="M2399">
        <v>14</v>
      </c>
      <c r="N2399">
        <v>6</v>
      </c>
      <c r="O2399">
        <v>11</v>
      </c>
      <c r="P2399" t="s">
        <v>24</v>
      </c>
      <c r="Q2399" t="s">
        <v>33</v>
      </c>
      <c r="R2399" t="s">
        <v>26</v>
      </c>
      <c r="S2399" t="s">
        <v>29</v>
      </c>
      <c r="T2399" t="s">
        <v>34</v>
      </c>
      <c r="U2399" t="s">
        <v>27</v>
      </c>
      <c r="V2399" t="s">
        <v>23</v>
      </c>
      <c r="W2399" t="s">
        <v>30</v>
      </c>
    </row>
    <row r="2400" spans="1:23" x14ac:dyDescent="0.3">
      <c r="A2400">
        <v>35</v>
      </c>
      <c r="B2400">
        <v>17</v>
      </c>
      <c r="C2400">
        <v>4</v>
      </c>
      <c r="D2400">
        <v>1</v>
      </c>
      <c r="E2400">
        <v>2399</v>
      </c>
      <c r="F2400">
        <v>1</v>
      </c>
      <c r="G2400">
        <v>54720</v>
      </c>
      <c r="H2400">
        <v>11</v>
      </c>
      <c r="I2400">
        <v>8</v>
      </c>
      <c r="J2400">
        <v>1</v>
      </c>
      <c r="K2400">
        <v>13</v>
      </c>
      <c r="L2400">
        <v>3</v>
      </c>
      <c r="M2400">
        <v>11</v>
      </c>
      <c r="N2400">
        <v>6</v>
      </c>
      <c r="O2400">
        <v>7</v>
      </c>
      <c r="P2400" t="s">
        <v>32</v>
      </c>
      <c r="Q2400" t="s">
        <v>33</v>
      </c>
      <c r="R2400" t="s">
        <v>41</v>
      </c>
      <c r="S2400" t="s">
        <v>35</v>
      </c>
      <c r="T2400" t="s">
        <v>42</v>
      </c>
      <c r="U2400" t="s">
        <v>37</v>
      </c>
      <c r="V2400" t="s">
        <v>31</v>
      </c>
      <c r="W2400" t="s">
        <v>30</v>
      </c>
    </row>
    <row r="2401" spans="1:23" x14ac:dyDescent="0.3">
      <c r="A2401">
        <v>38</v>
      </c>
      <c r="B2401">
        <v>19</v>
      </c>
      <c r="C2401">
        <v>2</v>
      </c>
      <c r="D2401">
        <v>1</v>
      </c>
      <c r="E2401">
        <v>2400</v>
      </c>
      <c r="F2401">
        <v>2</v>
      </c>
      <c r="G2401">
        <v>24510</v>
      </c>
      <c r="H2401">
        <v>12</v>
      </c>
      <c r="I2401">
        <v>8</v>
      </c>
      <c r="J2401">
        <v>1</v>
      </c>
      <c r="K2401">
        <v>19</v>
      </c>
      <c r="L2401">
        <v>3</v>
      </c>
      <c r="M2401">
        <v>13</v>
      </c>
      <c r="N2401">
        <v>2</v>
      </c>
      <c r="O2401">
        <v>9</v>
      </c>
      <c r="P2401" t="s">
        <v>32</v>
      </c>
      <c r="Q2401" t="s">
        <v>33</v>
      </c>
      <c r="R2401" t="s">
        <v>26</v>
      </c>
      <c r="S2401" t="s">
        <v>29</v>
      </c>
      <c r="T2401" t="s">
        <v>34</v>
      </c>
      <c r="U2401" t="s">
        <v>37</v>
      </c>
      <c r="V2401" t="s">
        <v>23</v>
      </c>
      <c r="W2401" t="s">
        <v>30</v>
      </c>
    </row>
    <row r="2402" spans="1:23" x14ac:dyDescent="0.3">
      <c r="A2402">
        <v>29</v>
      </c>
      <c r="B2402">
        <v>1</v>
      </c>
      <c r="C2402">
        <v>2</v>
      </c>
      <c r="D2402">
        <v>1</v>
      </c>
      <c r="E2402">
        <v>2401</v>
      </c>
      <c r="F2402">
        <v>2</v>
      </c>
      <c r="G2402">
        <v>42400</v>
      </c>
      <c r="H2402">
        <v>14</v>
      </c>
      <c r="I2402">
        <v>8</v>
      </c>
      <c r="J2402">
        <v>0</v>
      </c>
      <c r="K2402">
        <v>10</v>
      </c>
      <c r="L2402">
        <v>2</v>
      </c>
      <c r="M2402">
        <v>10</v>
      </c>
      <c r="N2402">
        <v>0</v>
      </c>
      <c r="O2402">
        <v>9</v>
      </c>
      <c r="P2402" t="s">
        <v>24</v>
      </c>
      <c r="Q2402" t="s">
        <v>33</v>
      </c>
      <c r="R2402" t="s">
        <v>41</v>
      </c>
      <c r="S2402" t="s">
        <v>44</v>
      </c>
      <c r="T2402" t="s">
        <v>46</v>
      </c>
      <c r="U2402" t="s">
        <v>37</v>
      </c>
      <c r="V2402" t="s">
        <v>23</v>
      </c>
      <c r="W2402" t="s">
        <v>30</v>
      </c>
    </row>
    <row r="2403" spans="1:23" x14ac:dyDescent="0.3">
      <c r="A2403">
        <v>33</v>
      </c>
      <c r="B2403">
        <v>7</v>
      </c>
      <c r="C2403">
        <v>3</v>
      </c>
      <c r="D2403">
        <v>1</v>
      </c>
      <c r="E2403">
        <v>2402</v>
      </c>
      <c r="F2403">
        <v>5</v>
      </c>
      <c r="G2403">
        <v>109990</v>
      </c>
      <c r="H2403">
        <v>18</v>
      </c>
      <c r="I2403">
        <v>8</v>
      </c>
      <c r="J2403">
        <v>3</v>
      </c>
      <c r="K2403">
        <v>6</v>
      </c>
      <c r="L2403">
        <v>3</v>
      </c>
      <c r="M2403">
        <v>6</v>
      </c>
      <c r="N2403">
        <v>0</v>
      </c>
      <c r="O2403">
        <v>4</v>
      </c>
      <c r="P2403" t="s">
        <v>24</v>
      </c>
      <c r="Q2403" t="s">
        <v>33</v>
      </c>
      <c r="R2403" t="s">
        <v>41</v>
      </c>
      <c r="S2403" t="s">
        <v>44</v>
      </c>
      <c r="T2403" t="s">
        <v>38</v>
      </c>
      <c r="U2403" t="s">
        <v>37</v>
      </c>
      <c r="V2403" t="s">
        <v>23</v>
      </c>
      <c r="W2403" t="s">
        <v>30</v>
      </c>
    </row>
    <row r="2404" spans="1:23" x14ac:dyDescent="0.3">
      <c r="A2404">
        <v>32</v>
      </c>
      <c r="B2404">
        <v>5</v>
      </c>
      <c r="C2404">
        <v>4</v>
      </c>
      <c r="D2404">
        <v>1</v>
      </c>
      <c r="E2404">
        <v>2403</v>
      </c>
      <c r="F2404">
        <v>5</v>
      </c>
      <c r="G2404">
        <v>50030</v>
      </c>
      <c r="H2404">
        <v>13</v>
      </c>
      <c r="I2404">
        <v>8</v>
      </c>
      <c r="J2404">
        <v>0</v>
      </c>
      <c r="K2404">
        <v>10</v>
      </c>
      <c r="L2404">
        <v>5</v>
      </c>
      <c r="M2404">
        <v>9</v>
      </c>
      <c r="N2404">
        <v>1</v>
      </c>
      <c r="O2404">
        <v>6</v>
      </c>
      <c r="P2404" t="s">
        <v>24</v>
      </c>
      <c r="Q2404" t="s">
        <v>33</v>
      </c>
      <c r="R2404" t="s">
        <v>49</v>
      </c>
      <c r="S2404" t="s">
        <v>44</v>
      </c>
      <c r="T2404" t="s">
        <v>34</v>
      </c>
      <c r="U2404" t="s">
        <v>37</v>
      </c>
      <c r="V2404" t="s">
        <v>23</v>
      </c>
      <c r="W2404" t="s">
        <v>30</v>
      </c>
    </row>
    <row r="2405" spans="1:23" x14ac:dyDescent="0.3">
      <c r="A2405">
        <v>31</v>
      </c>
      <c r="B2405">
        <v>28</v>
      </c>
      <c r="C2405">
        <v>4</v>
      </c>
      <c r="D2405">
        <v>1</v>
      </c>
      <c r="E2405">
        <v>2404</v>
      </c>
      <c r="F2405">
        <v>2</v>
      </c>
      <c r="G2405">
        <v>127420</v>
      </c>
      <c r="H2405">
        <v>11</v>
      </c>
      <c r="I2405">
        <v>8</v>
      </c>
      <c r="J2405">
        <v>0</v>
      </c>
      <c r="K2405">
        <v>10</v>
      </c>
      <c r="L2405">
        <v>4</v>
      </c>
      <c r="M2405">
        <v>10</v>
      </c>
      <c r="N2405">
        <v>0</v>
      </c>
      <c r="O2405">
        <v>2</v>
      </c>
      <c r="P2405" t="s">
        <v>24</v>
      </c>
      <c r="Q2405" t="s">
        <v>33</v>
      </c>
      <c r="R2405" t="s">
        <v>49</v>
      </c>
      <c r="S2405" t="s">
        <v>29</v>
      </c>
      <c r="T2405" t="s">
        <v>38</v>
      </c>
      <c r="U2405" t="s">
        <v>27</v>
      </c>
      <c r="V2405" t="s">
        <v>23</v>
      </c>
      <c r="W2405" t="s">
        <v>30</v>
      </c>
    </row>
    <row r="2406" spans="1:23" x14ac:dyDescent="0.3">
      <c r="A2406">
        <v>49</v>
      </c>
      <c r="B2406">
        <v>2</v>
      </c>
      <c r="C2406">
        <v>4</v>
      </c>
      <c r="D2406">
        <v>1</v>
      </c>
      <c r="E2406">
        <v>2405</v>
      </c>
      <c r="F2406">
        <v>1</v>
      </c>
      <c r="G2406">
        <v>42270</v>
      </c>
      <c r="H2406">
        <v>18</v>
      </c>
      <c r="I2406">
        <v>8</v>
      </c>
      <c r="J2406">
        <v>0</v>
      </c>
      <c r="K2406">
        <v>17</v>
      </c>
      <c r="L2406">
        <v>3</v>
      </c>
      <c r="M2406">
        <v>2</v>
      </c>
      <c r="N2406">
        <v>2</v>
      </c>
      <c r="O2406">
        <v>2</v>
      </c>
      <c r="P2406" t="s">
        <v>24</v>
      </c>
      <c r="Q2406" t="s">
        <v>33</v>
      </c>
      <c r="R2406" t="s">
        <v>41</v>
      </c>
      <c r="S2406" t="s">
        <v>44</v>
      </c>
      <c r="T2406" t="s">
        <v>43</v>
      </c>
      <c r="U2406" t="s">
        <v>37</v>
      </c>
      <c r="V2406" t="s">
        <v>23</v>
      </c>
      <c r="W2406" t="s">
        <v>30</v>
      </c>
    </row>
    <row r="2407" spans="1:23" x14ac:dyDescent="0.3">
      <c r="A2407">
        <v>38</v>
      </c>
      <c r="B2407">
        <v>29</v>
      </c>
      <c r="C2407">
        <v>2</v>
      </c>
      <c r="D2407">
        <v>1</v>
      </c>
      <c r="E2407">
        <v>2406</v>
      </c>
      <c r="F2407">
        <v>1</v>
      </c>
      <c r="G2407">
        <v>39170</v>
      </c>
      <c r="H2407">
        <v>15</v>
      </c>
      <c r="I2407">
        <v>8</v>
      </c>
      <c r="J2407">
        <v>3</v>
      </c>
      <c r="K2407">
        <v>4</v>
      </c>
      <c r="L2407">
        <v>2</v>
      </c>
      <c r="M2407">
        <v>4</v>
      </c>
      <c r="N2407">
        <v>3</v>
      </c>
      <c r="O2407">
        <v>3</v>
      </c>
      <c r="P2407" t="s">
        <v>32</v>
      </c>
      <c r="Q2407" t="s">
        <v>25</v>
      </c>
      <c r="R2407" t="s">
        <v>41</v>
      </c>
      <c r="S2407" t="s">
        <v>35</v>
      </c>
      <c r="T2407" t="s">
        <v>38</v>
      </c>
      <c r="U2407" t="s">
        <v>27</v>
      </c>
      <c r="V2407" t="s">
        <v>23</v>
      </c>
      <c r="W2407" t="s">
        <v>30</v>
      </c>
    </row>
    <row r="2408" spans="1:23" x14ac:dyDescent="0.3">
      <c r="A2408">
        <v>47</v>
      </c>
      <c r="B2408">
        <v>1</v>
      </c>
      <c r="C2408">
        <v>4</v>
      </c>
      <c r="D2408">
        <v>1</v>
      </c>
      <c r="E2408">
        <v>2407</v>
      </c>
      <c r="F2408">
        <v>3</v>
      </c>
      <c r="G2408">
        <v>183030</v>
      </c>
      <c r="H2408">
        <v>22</v>
      </c>
      <c r="I2408">
        <v>8</v>
      </c>
      <c r="J2408">
        <v>1</v>
      </c>
      <c r="K2408">
        <v>29</v>
      </c>
      <c r="L2408">
        <v>2</v>
      </c>
      <c r="M2408">
        <v>3</v>
      </c>
      <c r="N2408">
        <v>1</v>
      </c>
      <c r="O2408">
        <v>2</v>
      </c>
      <c r="P2408" t="s">
        <v>24</v>
      </c>
      <c r="Q2408" t="s">
        <v>33</v>
      </c>
      <c r="R2408" t="s">
        <v>41</v>
      </c>
      <c r="S2408" t="s">
        <v>44</v>
      </c>
      <c r="T2408" t="s">
        <v>43</v>
      </c>
      <c r="U2408" t="s">
        <v>37</v>
      </c>
      <c r="V2408" t="s">
        <v>23</v>
      </c>
      <c r="W2408" t="s">
        <v>30</v>
      </c>
    </row>
    <row r="2409" spans="1:23" x14ac:dyDescent="0.3">
      <c r="A2409">
        <v>49</v>
      </c>
      <c r="B2409">
        <v>21</v>
      </c>
      <c r="C2409">
        <v>3</v>
      </c>
      <c r="D2409">
        <v>1</v>
      </c>
      <c r="E2409">
        <v>2408</v>
      </c>
      <c r="F2409">
        <v>2</v>
      </c>
      <c r="G2409">
        <v>23800</v>
      </c>
      <c r="H2409">
        <v>13</v>
      </c>
      <c r="I2409">
        <v>8</v>
      </c>
      <c r="J2409">
        <v>0</v>
      </c>
      <c r="K2409">
        <v>23</v>
      </c>
      <c r="L2409">
        <v>3</v>
      </c>
      <c r="M2409">
        <v>8</v>
      </c>
      <c r="N2409">
        <v>0</v>
      </c>
      <c r="O2409">
        <v>0</v>
      </c>
      <c r="P2409" t="s">
        <v>24</v>
      </c>
      <c r="Q2409" t="s">
        <v>33</v>
      </c>
      <c r="R2409" t="s">
        <v>41</v>
      </c>
      <c r="S2409" t="s">
        <v>35</v>
      </c>
      <c r="T2409" t="s">
        <v>45</v>
      </c>
      <c r="U2409" t="s">
        <v>37</v>
      </c>
      <c r="V2409" t="s">
        <v>23</v>
      </c>
      <c r="W2409" t="s">
        <v>30</v>
      </c>
    </row>
    <row r="2410" spans="1:23" x14ac:dyDescent="0.3">
      <c r="A2410">
        <v>41</v>
      </c>
      <c r="B2410">
        <v>24</v>
      </c>
      <c r="C2410">
        <v>4</v>
      </c>
      <c r="D2410">
        <v>1</v>
      </c>
      <c r="E2410">
        <v>2409</v>
      </c>
      <c r="F2410">
        <v>4</v>
      </c>
      <c r="G2410">
        <v>137260</v>
      </c>
      <c r="H2410">
        <v>12</v>
      </c>
      <c r="I2410">
        <v>8</v>
      </c>
      <c r="J2410">
        <v>0</v>
      </c>
      <c r="K2410">
        <v>21</v>
      </c>
      <c r="L2410">
        <v>6</v>
      </c>
      <c r="M2410">
        <v>2</v>
      </c>
      <c r="N2410">
        <v>0</v>
      </c>
      <c r="O2410">
        <v>2</v>
      </c>
      <c r="P2410" t="s">
        <v>24</v>
      </c>
      <c r="Q2410" t="s">
        <v>33</v>
      </c>
      <c r="R2410" t="s">
        <v>26</v>
      </c>
      <c r="S2410" t="s">
        <v>35</v>
      </c>
      <c r="T2410" t="s">
        <v>47</v>
      </c>
      <c r="U2410" t="s">
        <v>27</v>
      </c>
      <c r="V2410" t="s">
        <v>23</v>
      </c>
      <c r="W2410" t="s">
        <v>30</v>
      </c>
    </row>
    <row r="2411" spans="1:23" x14ac:dyDescent="0.3">
      <c r="A2411">
        <v>20</v>
      </c>
      <c r="B2411">
        <v>1</v>
      </c>
      <c r="C2411">
        <v>3</v>
      </c>
      <c r="D2411">
        <v>1</v>
      </c>
      <c r="E2411">
        <v>2410</v>
      </c>
      <c r="F2411">
        <v>1</v>
      </c>
      <c r="G2411">
        <v>47770</v>
      </c>
      <c r="H2411">
        <v>18</v>
      </c>
      <c r="I2411">
        <v>8</v>
      </c>
      <c r="J2411">
        <v>1</v>
      </c>
      <c r="K2411">
        <v>2</v>
      </c>
      <c r="L2411">
        <v>3</v>
      </c>
      <c r="M2411">
        <v>2</v>
      </c>
      <c r="N2411">
        <v>0</v>
      </c>
      <c r="O2411">
        <v>2</v>
      </c>
      <c r="P2411" t="s">
        <v>24</v>
      </c>
      <c r="Q2411" t="s">
        <v>33</v>
      </c>
      <c r="R2411" t="s">
        <v>26</v>
      </c>
      <c r="S2411" t="s">
        <v>35</v>
      </c>
      <c r="T2411" t="s">
        <v>46</v>
      </c>
      <c r="U2411" t="s">
        <v>37</v>
      </c>
      <c r="V2411" t="s">
        <v>23</v>
      </c>
      <c r="W2411" t="s">
        <v>30</v>
      </c>
    </row>
    <row r="2412" spans="1:23" x14ac:dyDescent="0.3">
      <c r="A2412">
        <v>33</v>
      </c>
      <c r="B2412">
        <v>18</v>
      </c>
      <c r="C2412">
        <v>2</v>
      </c>
      <c r="D2412">
        <v>1</v>
      </c>
      <c r="E2412">
        <v>2411</v>
      </c>
      <c r="F2412">
        <v>2</v>
      </c>
      <c r="G2412">
        <v>63850</v>
      </c>
      <c r="H2412">
        <v>13</v>
      </c>
      <c r="I2412">
        <v>8</v>
      </c>
      <c r="J2412">
        <v>0</v>
      </c>
      <c r="K2412">
        <v>7</v>
      </c>
      <c r="L2412">
        <v>6</v>
      </c>
      <c r="M2412">
        <v>6</v>
      </c>
      <c r="N2412">
        <v>1</v>
      </c>
      <c r="O2412">
        <v>2</v>
      </c>
      <c r="P2412" t="s">
        <v>39</v>
      </c>
      <c r="Q2412" t="s">
        <v>33</v>
      </c>
      <c r="R2412" t="s">
        <v>41</v>
      </c>
      <c r="S2412" t="s">
        <v>44</v>
      </c>
      <c r="T2412" t="s">
        <v>28</v>
      </c>
      <c r="U2412" t="s">
        <v>27</v>
      </c>
      <c r="V2412" t="s">
        <v>23</v>
      </c>
      <c r="W2412" t="s">
        <v>30</v>
      </c>
    </row>
    <row r="2413" spans="1:23" x14ac:dyDescent="0.3">
      <c r="A2413">
        <v>36</v>
      </c>
      <c r="B2413">
        <v>2</v>
      </c>
      <c r="C2413">
        <v>2</v>
      </c>
      <c r="D2413">
        <v>1</v>
      </c>
      <c r="E2413">
        <v>2412</v>
      </c>
      <c r="F2413">
        <v>3</v>
      </c>
      <c r="G2413">
        <v>199730</v>
      </c>
      <c r="H2413">
        <v>12</v>
      </c>
      <c r="I2413">
        <v>8</v>
      </c>
      <c r="J2413">
        <v>0</v>
      </c>
      <c r="K2413">
        <v>10</v>
      </c>
      <c r="L2413">
        <v>2</v>
      </c>
      <c r="M2413">
        <v>3</v>
      </c>
      <c r="N2413">
        <v>0</v>
      </c>
      <c r="O2413">
        <v>2</v>
      </c>
      <c r="P2413" t="s">
        <v>24</v>
      </c>
      <c r="Q2413" t="s">
        <v>33</v>
      </c>
      <c r="R2413" t="s">
        <v>49</v>
      </c>
      <c r="S2413" t="s">
        <v>29</v>
      </c>
      <c r="T2413" t="s">
        <v>38</v>
      </c>
      <c r="U2413" t="s">
        <v>37</v>
      </c>
      <c r="V2413" t="s">
        <v>23</v>
      </c>
      <c r="W2413" t="s">
        <v>30</v>
      </c>
    </row>
    <row r="2414" spans="1:23" x14ac:dyDescent="0.3">
      <c r="A2414">
        <v>44</v>
      </c>
      <c r="B2414">
        <v>9</v>
      </c>
      <c r="C2414">
        <v>3</v>
      </c>
      <c r="D2414">
        <v>1</v>
      </c>
      <c r="E2414">
        <v>2413</v>
      </c>
      <c r="F2414">
        <v>3</v>
      </c>
      <c r="G2414">
        <v>68610</v>
      </c>
      <c r="H2414">
        <v>12</v>
      </c>
      <c r="I2414">
        <v>8</v>
      </c>
      <c r="J2414">
        <v>0</v>
      </c>
      <c r="K2414">
        <v>8</v>
      </c>
      <c r="L2414">
        <v>2</v>
      </c>
      <c r="M2414">
        <v>2</v>
      </c>
      <c r="N2414">
        <v>2</v>
      </c>
      <c r="O2414">
        <v>2</v>
      </c>
      <c r="P2414" t="s">
        <v>24</v>
      </c>
      <c r="Q2414" t="s">
        <v>33</v>
      </c>
      <c r="R2414" t="s">
        <v>49</v>
      </c>
      <c r="S2414" t="s">
        <v>44</v>
      </c>
      <c r="T2414" t="s">
        <v>28</v>
      </c>
      <c r="U2414" t="s">
        <v>27</v>
      </c>
      <c r="V2414" t="s">
        <v>23</v>
      </c>
      <c r="W2414" t="s">
        <v>30</v>
      </c>
    </row>
    <row r="2415" spans="1:23" x14ac:dyDescent="0.3">
      <c r="A2415">
        <v>23</v>
      </c>
      <c r="B2415">
        <v>6</v>
      </c>
      <c r="C2415">
        <v>3</v>
      </c>
      <c r="D2415">
        <v>1</v>
      </c>
      <c r="E2415">
        <v>2414</v>
      </c>
      <c r="F2415">
        <v>3</v>
      </c>
      <c r="G2415">
        <v>49690</v>
      </c>
      <c r="H2415">
        <v>12</v>
      </c>
      <c r="I2415">
        <v>8</v>
      </c>
      <c r="J2415">
        <v>0</v>
      </c>
      <c r="K2415">
        <v>5</v>
      </c>
      <c r="L2415">
        <v>3</v>
      </c>
      <c r="M2415">
        <v>5</v>
      </c>
      <c r="N2415">
        <v>1</v>
      </c>
      <c r="O2415">
        <v>2</v>
      </c>
      <c r="P2415" t="s">
        <v>24</v>
      </c>
      <c r="Q2415" t="s">
        <v>40</v>
      </c>
      <c r="R2415" t="s">
        <v>26</v>
      </c>
      <c r="S2415" t="s">
        <v>35</v>
      </c>
      <c r="T2415" t="s">
        <v>43</v>
      </c>
      <c r="U2415" t="s">
        <v>27</v>
      </c>
      <c r="V2415" t="s">
        <v>31</v>
      </c>
      <c r="W2415" t="s">
        <v>30</v>
      </c>
    </row>
    <row r="2416" spans="1:23" x14ac:dyDescent="0.3">
      <c r="A2416">
        <v>38</v>
      </c>
      <c r="B2416">
        <v>11</v>
      </c>
      <c r="C2416">
        <v>2</v>
      </c>
      <c r="D2416">
        <v>1</v>
      </c>
      <c r="E2416">
        <v>2415</v>
      </c>
      <c r="F2416">
        <v>1</v>
      </c>
      <c r="G2416">
        <v>198450</v>
      </c>
      <c r="H2416">
        <v>11</v>
      </c>
      <c r="I2416">
        <v>8</v>
      </c>
      <c r="J2416">
        <v>1</v>
      </c>
      <c r="K2416">
        <v>7</v>
      </c>
      <c r="L2416">
        <v>3</v>
      </c>
      <c r="M2416">
        <v>0</v>
      </c>
      <c r="N2416">
        <v>0</v>
      </c>
      <c r="O2416">
        <v>0</v>
      </c>
      <c r="P2416" t="s">
        <v>24</v>
      </c>
      <c r="Q2416" t="s">
        <v>33</v>
      </c>
      <c r="R2416" t="s">
        <v>26</v>
      </c>
      <c r="S2416" t="s">
        <v>29</v>
      </c>
      <c r="T2416" t="s">
        <v>38</v>
      </c>
      <c r="U2416" t="s">
        <v>37</v>
      </c>
      <c r="V2416" t="s">
        <v>23</v>
      </c>
      <c r="W2416" t="s">
        <v>30</v>
      </c>
    </row>
    <row r="2417" spans="1:23" x14ac:dyDescent="0.3">
      <c r="A2417">
        <v>53</v>
      </c>
      <c r="B2417">
        <v>24</v>
      </c>
      <c r="C2417">
        <v>3</v>
      </c>
      <c r="D2417">
        <v>1</v>
      </c>
      <c r="E2417">
        <v>2416</v>
      </c>
      <c r="F2417">
        <v>4</v>
      </c>
      <c r="G2417">
        <v>133200</v>
      </c>
      <c r="H2417">
        <v>11</v>
      </c>
      <c r="I2417">
        <v>8</v>
      </c>
      <c r="J2417">
        <v>0</v>
      </c>
      <c r="K2417">
        <v>11</v>
      </c>
      <c r="L2417">
        <v>2</v>
      </c>
      <c r="M2417">
        <v>4</v>
      </c>
      <c r="N2417">
        <v>1</v>
      </c>
      <c r="O2417">
        <v>2</v>
      </c>
      <c r="P2417" t="s">
        <v>24</v>
      </c>
      <c r="Q2417" t="s">
        <v>33</v>
      </c>
      <c r="R2417" t="s">
        <v>26</v>
      </c>
      <c r="S2417" t="s">
        <v>29</v>
      </c>
      <c r="T2417" t="s">
        <v>42</v>
      </c>
      <c r="U2417" t="s">
        <v>37</v>
      </c>
      <c r="V2417" t="s">
        <v>23</v>
      </c>
      <c r="W2417" t="s">
        <v>30</v>
      </c>
    </row>
    <row r="2418" spans="1:23" x14ac:dyDescent="0.3">
      <c r="A2418">
        <v>48</v>
      </c>
      <c r="B2418">
        <v>10</v>
      </c>
      <c r="C2418">
        <v>2</v>
      </c>
      <c r="D2418">
        <v>1</v>
      </c>
      <c r="E2418">
        <v>2417</v>
      </c>
      <c r="F2418">
        <v>1</v>
      </c>
      <c r="G2418">
        <v>63470</v>
      </c>
      <c r="H2418">
        <v>12</v>
      </c>
      <c r="I2418">
        <v>8</v>
      </c>
      <c r="J2418">
        <v>1</v>
      </c>
      <c r="K2418">
        <v>19</v>
      </c>
      <c r="L2418">
        <v>3</v>
      </c>
      <c r="M2418">
        <v>9</v>
      </c>
      <c r="N2418">
        <v>7</v>
      </c>
      <c r="O2418">
        <v>7</v>
      </c>
      <c r="P2418" t="s">
        <v>32</v>
      </c>
      <c r="Q2418" t="s">
        <v>25</v>
      </c>
      <c r="R2418" t="s">
        <v>48</v>
      </c>
      <c r="S2418" t="s">
        <v>29</v>
      </c>
      <c r="T2418" t="s">
        <v>28</v>
      </c>
      <c r="U2418" t="s">
        <v>37</v>
      </c>
      <c r="V2418" t="s">
        <v>31</v>
      </c>
      <c r="W2418" t="s">
        <v>30</v>
      </c>
    </row>
    <row r="2419" spans="1:23" x14ac:dyDescent="0.3">
      <c r="A2419">
        <v>32</v>
      </c>
      <c r="B2419">
        <v>1</v>
      </c>
      <c r="C2419">
        <v>3</v>
      </c>
      <c r="D2419">
        <v>1</v>
      </c>
      <c r="E2419">
        <v>2418</v>
      </c>
      <c r="F2419">
        <v>2</v>
      </c>
      <c r="G2419">
        <v>27430</v>
      </c>
      <c r="H2419">
        <v>19</v>
      </c>
      <c r="I2419">
        <v>8</v>
      </c>
      <c r="J2419">
        <v>1</v>
      </c>
      <c r="K2419">
        <v>1</v>
      </c>
      <c r="L2419">
        <v>2</v>
      </c>
      <c r="M2419">
        <v>1</v>
      </c>
      <c r="N2419">
        <v>0</v>
      </c>
      <c r="O2419">
        <v>0</v>
      </c>
      <c r="P2419" t="s">
        <v>24</v>
      </c>
      <c r="Q2419" t="s">
        <v>25</v>
      </c>
      <c r="R2419" t="s">
        <v>26</v>
      </c>
      <c r="S2419" t="s">
        <v>35</v>
      </c>
      <c r="T2419" t="s">
        <v>34</v>
      </c>
      <c r="U2419" t="s">
        <v>37</v>
      </c>
      <c r="V2419" t="s">
        <v>31</v>
      </c>
      <c r="W2419" t="s">
        <v>30</v>
      </c>
    </row>
    <row r="2420" spans="1:23" x14ac:dyDescent="0.3">
      <c r="A2420">
        <v>26</v>
      </c>
      <c r="B2420">
        <v>18</v>
      </c>
      <c r="C2420">
        <v>2</v>
      </c>
      <c r="D2420">
        <v>1</v>
      </c>
      <c r="E2420">
        <v>2419</v>
      </c>
      <c r="F2420">
        <v>1</v>
      </c>
      <c r="G2420">
        <v>108800</v>
      </c>
      <c r="H2420">
        <v>23</v>
      </c>
      <c r="I2420">
        <v>8</v>
      </c>
      <c r="J2420">
        <v>1</v>
      </c>
      <c r="K2420">
        <v>7</v>
      </c>
      <c r="L2420">
        <v>5</v>
      </c>
      <c r="M2420">
        <v>7</v>
      </c>
      <c r="N2420">
        <v>5</v>
      </c>
      <c r="O2420">
        <v>7</v>
      </c>
      <c r="P2420" t="s">
        <v>39</v>
      </c>
      <c r="Q2420" t="s">
        <v>33</v>
      </c>
      <c r="R2420" t="s">
        <v>41</v>
      </c>
      <c r="S2420" t="s">
        <v>35</v>
      </c>
      <c r="T2420" t="s">
        <v>40</v>
      </c>
      <c r="U2420" t="s">
        <v>37</v>
      </c>
      <c r="V2420" t="s">
        <v>23</v>
      </c>
      <c r="W2420" t="s">
        <v>30</v>
      </c>
    </row>
    <row r="2421" spans="1:23" x14ac:dyDescent="0.3">
      <c r="A2421">
        <v>55</v>
      </c>
      <c r="B2421">
        <v>23</v>
      </c>
      <c r="C2421">
        <v>1</v>
      </c>
      <c r="D2421">
        <v>1</v>
      </c>
      <c r="E2421">
        <v>2420</v>
      </c>
      <c r="F2421">
        <v>5</v>
      </c>
      <c r="G2421">
        <v>23420</v>
      </c>
      <c r="H2421">
        <v>11</v>
      </c>
      <c r="I2421">
        <v>8</v>
      </c>
      <c r="J2421">
        <v>2</v>
      </c>
      <c r="K2421">
        <v>8</v>
      </c>
      <c r="L2421">
        <v>2</v>
      </c>
      <c r="M2421">
        <v>4</v>
      </c>
      <c r="N2421">
        <v>1</v>
      </c>
      <c r="O2421">
        <v>2</v>
      </c>
      <c r="P2421" t="s">
        <v>24</v>
      </c>
      <c r="Q2421" t="s">
        <v>33</v>
      </c>
      <c r="R2421" t="s">
        <v>26</v>
      </c>
      <c r="S2421" t="s">
        <v>44</v>
      </c>
      <c r="T2421" t="s">
        <v>43</v>
      </c>
      <c r="U2421" t="s">
        <v>37</v>
      </c>
      <c r="V2421" t="s">
        <v>23</v>
      </c>
      <c r="W2421" t="s">
        <v>30</v>
      </c>
    </row>
    <row r="2422" spans="1:23" x14ac:dyDescent="0.3">
      <c r="A2422">
        <v>34</v>
      </c>
      <c r="B2422">
        <v>28</v>
      </c>
      <c r="C2422">
        <v>3</v>
      </c>
      <c r="D2422">
        <v>1</v>
      </c>
      <c r="E2422">
        <v>2421</v>
      </c>
      <c r="F2422">
        <v>2</v>
      </c>
      <c r="G2422">
        <v>176500</v>
      </c>
      <c r="H2422">
        <v>19</v>
      </c>
      <c r="I2422">
        <v>8</v>
      </c>
      <c r="J2422">
        <v>1</v>
      </c>
      <c r="K2422">
        <v>15</v>
      </c>
      <c r="L2422">
        <v>6</v>
      </c>
      <c r="M2422">
        <v>15</v>
      </c>
      <c r="N2422">
        <v>4</v>
      </c>
      <c r="O2422">
        <v>13</v>
      </c>
      <c r="P2422" t="s">
        <v>24</v>
      </c>
      <c r="Q2422" t="s">
        <v>25</v>
      </c>
      <c r="R2422" t="s">
        <v>26</v>
      </c>
      <c r="S2422" t="s">
        <v>29</v>
      </c>
      <c r="T2422" t="s">
        <v>34</v>
      </c>
      <c r="U2422" t="s">
        <v>27</v>
      </c>
      <c r="V2422" t="s">
        <v>23</v>
      </c>
      <c r="W2422" t="s">
        <v>30</v>
      </c>
    </row>
    <row r="2423" spans="1:23" x14ac:dyDescent="0.3">
      <c r="A2423">
        <v>60</v>
      </c>
      <c r="B2423">
        <v>17</v>
      </c>
      <c r="C2423">
        <v>4</v>
      </c>
      <c r="D2423">
        <v>1</v>
      </c>
      <c r="E2423">
        <v>2422</v>
      </c>
      <c r="F2423">
        <v>1</v>
      </c>
      <c r="G2423">
        <v>40250</v>
      </c>
      <c r="H2423">
        <v>13</v>
      </c>
      <c r="I2423">
        <v>8</v>
      </c>
      <c r="J2423">
        <v>1</v>
      </c>
      <c r="K2423">
        <v>19</v>
      </c>
      <c r="L2423">
        <v>5</v>
      </c>
      <c r="M2423">
        <v>1</v>
      </c>
      <c r="N2423">
        <v>0</v>
      </c>
      <c r="O2423">
        <v>0</v>
      </c>
      <c r="P2423" t="s">
        <v>24</v>
      </c>
      <c r="Q2423" t="s">
        <v>25</v>
      </c>
      <c r="R2423" t="s">
        <v>41</v>
      </c>
      <c r="S2423" t="s">
        <v>44</v>
      </c>
      <c r="T2423" t="s">
        <v>47</v>
      </c>
      <c r="U2423" t="s">
        <v>37</v>
      </c>
      <c r="V2423" t="s">
        <v>23</v>
      </c>
      <c r="W2423" t="s">
        <v>30</v>
      </c>
    </row>
    <row r="2424" spans="1:23" x14ac:dyDescent="0.3">
      <c r="A2424">
        <v>33</v>
      </c>
      <c r="B2424">
        <v>3</v>
      </c>
      <c r="C2424">
        <v>3</v>
      </c>
      <c r="D2424">
        <v>1</v>
      </c>
      <c r="E2424">
        <v>2423</v>
      </c>
      <c r="F2424">
        <v>3</v>
      </c>
      <c r="G2424">
        <v>97250</v>
      </c>
      <c r="H2424">
        <v>11</v>
      </c>
      <c r="I2424">
        <v>8</v>
      </c>
      <c r="J2424">
        <v>0</v>
      </c>
      <c r="K2424">
        <v>14</v>
      </c>
      <c r="L2424">
        <v>0</v>
      </c>
      <c r="M2424">
        <v>14</v>
      </c>
      <c r="N2424">
        <v>2</v>
      </c>
      <c r="O2424">
        <v>13</v>
      </c>
      <c r="P2424" t="s">
        <v>24</v>
      </c>
      <c r="Q2424" t="s">
        <v>25</v>
      </c>
      <c r="R2424" t="s">
        <v>26</v>
      </c>
      <c r="S2424" t="s">
        <v>29</v>
      </c>
      <c r="T2424" t="s">
        <v>47</v>
      </c>
      <c r="U2424" t="s">
        <v>37</v>
      </c>
      <c r="V2424" t="s">
        <v>23</v>
      </c>
      <c r="W2424" t="s">
        <v>30</v>
      </c>
    </row>
    <row r="2425" spans="1:23" x14ac:dyDescent="0.3">
      <c r="A2425">
        <v>37</v>
      </c>
      <c r="B2425">
        <v>13</v>
      </c>
      <c r="C2425">
        <v>3</v>
      </c>
      <c r="D2425">
        <v>1</v>
      </c>
      <c r="E2425">
        <v>2424</v>
      </c>
      <c r="F2425">
        <v>1</v>
      </c>
      <c r="G2425">
        <v>119040</v>
      </c>
      <c r="H2425">
        <v>12</v>
      </c>
      <c r="I2425">
        <v>8</v>
      </c>
      <c r="J2425">
        <v>1</v>
      </c>
      <c r="K2425">
        <v>6</v>
      </c>
      <c r="L2425">
        <v>4</v>
      </c>
      <c r="M2425">
        <v>6</v>
      </c>
      <c r="N2425">
        <v>1</v>
      </c>
      <c r="O2425">
        <v>3</v>
      </c>
      <c r="P2425" t="s">
        <v>32</v>
      </c>
      <c r="Q2425" t="s">
        <v>33</v>
      </c>
      <c r="R2425" t="s">
        <v>26</v>
      </c>
      <c r="S2425" t="s">
        <v>44</v>
      </c>
      <c r="T2425" t="s">
        <v>43</v>
      </c>
      <c r="U2425" t="s">
        <v>37</v>
      </c>
      <c r="V2425" t="s">
        <v>23</v>
      </c>
      <c r="W2425" t="s">
        <v>30</v>
      </c>
    </row>
    <row r="2426" spans="1:23" x14ac:dyDescent="0.3">
      <c r="A2426">
        <v>34</v>
      </c>
      <c r="B2426">
        <v>7</v>
      </c>
      <c r="C2426">
        <v>2</v>
      </c>
      <c r="D2426">
        <v>1</v>
      </c>
      <c r="E2426">
        <v>2425</v>
      </c>
      <c r="F2426">
        <v>1</v>
      </c>
      <c r="G2426">
        <v>21770</v>
      </c>
      <c r="H2426">
        <v>13</v>
      </c>
      <c r="I2426">
        <v>8</v>
      </c>
      <c r="J2426">
        <v>0</v>
      </c>
      <c r="K2426">
        <v>10</v>
      </c>
      <c r="L2426">
        <v>5</v>
      </c>
      <c r="M2426">
        <v>10</v>
      </c>
      <c r="N2426">
        <v>8</v>
      </c>
      <c r="O2426">
        <v>7</v>
      </c>
      <c r="P2426" t="s">
        <v>24</v>
      </c>
      <c r="Q2426" t="s">
        <v>33</v>
      </c>
      <c r="R2426" t="s">
        <v>26</v>
      </c>
      <c r="S2426" t="s">
        <v>29</v>
      </c>
      <c r="T2426" t="s">
        <v>28</v>
      </c>
      <c r="U2426" t="s">
        <v>37</v>
      </c>
      <c r="V2426" t="s">
        <v>23</v>
      </c>
      <c r="W2426" t="s">
        <v>30</v>
      </c>
    </row>
    <row r="2427" spans="1:23" x14ac:dyDescent="0.3">
      <c r="A2427">
        <v>23</v>
      </c>
      <c r="B2427">
        <v>12</v>
      </c>
      <c r="C2427">
        <v>2</v>
      </c>
      <c r="D2427">
        <v>1</v>
      </c>
      <c r="E2427">
        <v>2426</v>
      </c>
      <c r="F2427">
        <v>2</v>
      </c>
      <c r="G2427">
        <v>75250</v>
      </c>
      <c r="H2427">
        <v>14</v>
      </c>
      <c r="I2427">
        <v>8</v>
      </c>
      <c r="J2427">
        <v>2</v>
      </c>
      <c r="K2427">
        <v>3</v>
      </c>
      <c r="L2427">
        <v>2</v>
      </c>
      <c r="M2427">
        <v>3</v>
      </c>
      <c r="N2427">
        <v>0</v>
      </c>
      <c r="O2427">
        <v>2</v>
      </c>
      <c r="P2427" t="s">
        <v>24</v>
      </c>
      <c r="Q2427" t="s">
        <v>33</v>
      </c>
      <c r="R2427" t="s">
        <v>41</v>
      </c>
      <c r="S2427" t="s">
        <v>44</v>
      </c>
      <c r="T2427" t="s">
        <v>34</v>
      </c>
      <c r="U2427" t="s">
        <v>37</v>
      </c>
      <c r="V2427" t="s">
        <v>31</v>
      </c>
      <c r="W2427" t="s">
        <v>30</v>
      </c>
    </row>
    <row r="2428" spans="1:23" x14ac:dyDescent="0.3">
      <c r="A2428">
        <v>44</v>
      </c>
      <c r="B2428">
        <v>1</v>
      </c>
      <c r="C2428">
        <v>3</v>
      </c>
      <c r="D2428">
        <v>1</v>
      </c>
      <c r="E2428">
        <v>2427</v>
      </c>
      <c r="F2428">
        <v>1</v>
      </c>
      <c r="G2428">
        <v>48340</v>
      </c>
      <c r="H2428">
        <v>14</v>
      </c>
      <c r="I2428">
        <v>8</v>
      </c>
      <c r="J2428">
        <v>0</v>
      </c>
      <c r="K2428">
        <v>9</v>
      </c>
      <c r="L2428">
        <v>1</v>
      </c>
      <c r="M2428">
        <v>8</v>
      </c>
      <c r="N2428">
        <v>6</v>
      </c>
      <c r="O2428">
        <v>7</v>
      </c>
      <c r="P2428" t="s">
        <v>24</v>
      </c>
      <c r="Q2428" t="s">
        <v>40</v>
      </c>
      <c r="R2428" t="s">
        <v>26</v>
      </c>
      <c r="S2428" t="s">
        <v>29</v>
      </c>
      <c r="T2428" t="s">
        <v>34</v>
      </c>
      <c r="U2428" t="s">
        <v>37</v>
      </c>
      <c r="V2428" t="s">
        <v>23</v>
      </c>
      <c r="W2428" t="s">
        <v>30</v>
      </c>
    </row>
    <row r="2429" spans="1:23" x14ac:dyDescent="0.3">
      <c r="A2429">
        <v>35</v>
      </c>
      <c r="B2429">
        <v>13</v>
      </c>
      <c r="C2429">
        <v>3</v>
      </c>
      <c r="D2429">
        <v>1</v>
      </c>
      <c r="E2429">
        <v>2428</v>
      </c>
      <c r="F2429">
        <v>3</v>
      </c>
      <c r="G2429">
        <v>20420</v>
      </c>
      <c r="H2429">
        <v>16</v>
      </c>
      <c r="I2429">
        <v>8</v>
      </c>
      <c r="J2429">
        <v>0</v>
      </c>
      <c r="K2429">
        <v>6</v>
      </c>
      <c r="L2429">
        <v>2</v>
      </c>
      <c r="M2429">
        <v>5</v>
      </c>
      <c r="N2429">
        <v>1</v>
      </c>
      <c r="O2429">
        <v>4</v>
      </c>
      <c r="P2429" t="s">
        <v>32</v>
      </c>
      <c r="Q2429" t="s">
        <v>33</v>
      </c>
      <c r="R2429" t="s">
        <v>26</v>
      </c>
      <c r="S2429" t="s">
        <v>35</v>
      </c>
      <c r="T2429" t="s">
        <v>38</v>
      </c>
      <c r="U2429" t="s">
        <v>37</v>
      </c>
      <c r="V2429" t="s">
        <v>23</v>
      </c>
      <c r="W2429" t="s">
        <v>30</v>
      </c>
    </row>
    <row r="2430" spans="1:23" x14ac:dyDescent="0.3">
      <c r="A2430">
        <v>43</v>
      </c>
      <c r="B2430">
        <v>25</v>
      </c>
      <c r="C2430">
        <v>4</v>
      </c>
      <c r="D2430">
        <v>1</v>
      </c>
      <c r="E2430">
        <v>2429</v>
      </c>
      <c r="F2430">
        <v>2</v>
      </c>
      <c r="G2430">
        <v>22200</v>
      </c>
      <c r="H2430">
        <v>11</v>
      </c>
      <c r="I2430">
        <v>8</v>
      </c>
      <c r="J2430">
        <v>0</v>
      </c>
      <c r="K2430">
        <v>10</v>
      </c>
      <c r="L2430">
        <v>2</v>
      </c>
      <c r="M2430">
        <v>10</v>
      </c>
      <c r="N2430">
        <v>8</v>
      </c>
      <c r="O2430">
        <v>8</v>
      </c>
      <c r="P2430" t="s">
        <v>24</v>
      </c>
      <c r="Q2430" t="s">
        <v>33</v>
      </c>
      <c r="R2430" t="s">
        <v>26</v>
      </c>
      <c r="S2430" t="s">
        <v>29</v>
      </c>
      <c r="T2430" t="s">
        <v>38</v>
      </c>
      <c r="U2430" t="s">
        <v>37</v>
      </c>
      <c r="V2430" t="s">
        <v>23</v>
      </c>
      <c r="W2430" t="s">
        <v>30</v>
      </c>
    </row>
    <row r="2431" spans="1:23" x14ac:dyDescent="0.3">
      <c r="A2431">
        <v>24</v>
      </c>
      <c r="B2431">
        <v>6</v>
      </c>
      <c r="C2431">
        <v>3</v>
      </c>
      <c r="D2431">
        <v>1</v>
      </c>
      <c r="E2431">
        <v>2430</v>
      </c>
      <c r="F2431">
        <v>3</v>
      </c>
      <c r="G2431">
        <v>10520</v>
      </c>
      <c r="H2431">
        <v>13</v>
      </c>
      <c r="I2431">
        <v>8</v>
      </c>
      <c r="J2431">
        <v>0</v>
      </c>
      <c r="K2431">
        <v>5</v>
      </c>
      <c r="L2431">
        <v>3</v>
      </c>
      <c r="M2431">
        <v>5</v>
      </c>
      <c r="N2431">
        <v>0</v>
      </c>
      <c r="O2431">
        <v>4</v>
      </c>
      <c r="P2431" t="s">
        <v>24</v>
      </c>
      <c r="Q2431" t="s">
        <v>33</v>
      </c>
      <c r="R2431" t="s">
        <v>26</v>
      </c>
      <c r="S2431" t="s">
        <v>29</v>
      </c>
      <c r="T2431" t="s">
        <v>38</v>
      </c>
      <c r="U2431" t="s">
        <v>37</v>
      </c>
      <c r="V2431" t="s">
        <v>23</v>
      </c>
      <c r="W2431" t="s">
        <v>30</v>
      </c>
    </row>
    <row r="2432" spans="1:23" x14ac:dyDescent="0.3">
      <c r="A2432">
        <v>41</v>
      </c>
      <c r="B2432">
        <v>6</v>
      </c>
      <c r="C2432">
        <v>4</v>
      </c>
      <c r="D2432">
        <v>1</v>
      </c>
      <c r="E2432">
        <v>2431</v>
      </c>
      <c r="F2432">
        <v>1</v>
      </c>
      <c r="G2432">
        <v>28210</v>
      </c>
      <c r="H2432">
        <v>17</v>
      </c>
      <c r="I2432">
        <v>8</v>
      </c>
      <c r="J2432">
        <v>0</v>
      </c>
      <c r="K2432">
        <v>10</v>
      </c>
      <c r="L2432">
        <v>3</v>
      </c>
      <c r="M2432">
        <v>10</v>
      </c>
      <c r="N2432">
        <v>8</v>
      </c>
      <c r="O2432">
        <v>7</v>
      </c>
      <c r="P2432" t="s">
        <v>24</v>
      </c>
      <c r="Q2432" t="s">
        <v>25</v>
      </c>
      <c r="R2432" t="s">
        <v>48</v>
      </c>
      <c r="S2432" t="s">
        <v>35</v>
      </c>
      <c r="T2432" t="s">
        <v>34</v>
      </c>
      <c r="U2432" t="s">
        <v>37</v>
      </c>
      <c r="V2432" t="s">
        <v>23</v>
      </c>
      <c r="W2432" t="s">
        <v>30</v>
      </c>
    </row>
    <row r="2433" spans="1:23" x14ac:dyDescent="0.3">
      <c r="A2433">
        <v>29</v>
      </c>
      <c r="B2433">
        <v>2</v>
      </c>
      <c r="C2433">
        <v>2</v>
      </c>
      <c r="D2433">
        <v>1</v>
      </c>
      <c r="E2433">
        <v>2432</v>
      </c>
      <c r="F2433">
        <v>2</v>
      </c>
      <c r="G2433">
        <v>192370</v>
      </c>
      <c r="H2433">
        <v>11</v>
      </c>
      <c r="I2433">
        <v>8</v>
      </c>
      <c r="J2433">
        <v>1</v>
      </c>
      <c r="K2433">
        <v>9</v>
      </c>
      <c r="L2433">
        <v>2</v>
      </c>
      <c r="M2433">
        <v>5</v>
      </c>
      <c r="N2433">
        <v>1</v>
      </c>
      <c r="O2433">
        <v>2</v>
      </c>
      <c r="P2433" t="s">
        <v>24</v>
      </c>
      <c r="Q2433" t="s">
        <v>33</v>
      </c>
      <c r="R2433" t="s">
        <v>26</v>
      </c>
      <c r="S2433" t="s">
        <v>29</v>
      </c>
      <c r="T2433" t="s">
        <v>34</v>
      </c>
      <c r="U2433" t="s">
        <v>37</v>
      </c>
      <c r="V2433" t="s">
        <v>23</v>
      </c>
      <c r="W2433" t="s">
        <v>30</v>
      </c>
    </row>
    <row r="2434" spans="1:23" x14ac:dyDescent="0.3">
      <c r="A2434">
        <v>36</v>
      </c>
      <c r="B2434">
        <v>1</v>
      </c>
      <c r="C2434">
        <v>4</v>
      </c>
      <c r="D2434">
        <v>1</v>
      </c>
      <c r="E2434">
        <v>2433</v>
      </c>
      <c r="F2434">
        <v>3</v>
      </c>
      <c r="G2434">
        <v>41070</v>
      </c>
      <c r="H2434">
        <v>11</v>
      </c>
      <c r="I2434">
        <v>8</v>
      </c>
      <c r="J2434">
        <v>1</v>
      </c>
      <c r="K2434">
        <v>17</v>
      </c>
      <c r="L2434">
        <v>2</v>
      </c>
      <c r="M2434">
        <v>13</v>
      </c>
      <c r="N2434">
        <v>6</v>
      </c>
      <c r="O2434">
        <v>7</v>
      </c>
      <c r="P2434" t="s">
        <v>24</v>
      </c>
      <c r="Q2434" t="s">
        <v>40</v>
      </c>
      <c r="R2434" t="s">
        <v>26</v>
      </c>
      <c r="S2434" t="s">
        <v>35</v>
      </c>
      <c r="T2434" t="s">
        <v>34</v>
      </c>
      <c r="U2434" t="s">
        <v>27</v>
      </c>
      <c r="V2434" t="s">
        <v>23</v>
      </c>
      <c r="W2434" t="s">
        <v>30</v>
      </c>
    </row>
    <row r="2435" spans="1:23" x14ac:dyDescent="0.3">
      <c r="A2435">
        <v>45</v>
      </c>
      <c r="B2435">
        <v>2</v>
      </c>
      <c r="C2435">
        <v>3</v>
      </c>
      <c r="D2435">
        <v>1</v>
      </c>
      <c r="E2435">
        <v>2434</v>
      </c>
      <c r="F2435">
        <v>2</v>
      </c>
      <c r="G2435">
        <v>83960</v>
      </c>
      <c r="H2435">
        <v>15</v>
      </c>
      <c r="I2435">
        <v>8</v>
      </c>
      <c r="J2435">
        <v>2</v>
      </c>
      <c r="K2435">
        <v>25</v>
      </c>
      <c r="L2435">
        <v>3</v>
      </c>
      <c r="M2435">
        <v>23</v>
      </c>
      <c r="N2435">
        <v>14</v>
      </c>
      <c r="O2435">
        <v>4</v>
      </c>
      <c r="P2435" t="s">
        <v>39</v>
      </c>
      <c r="Q2435" t="s">
        <v>25</v>
      </c>
      <c r="R2435" t="s">
        <v>26</v>
      </c>
      <c r="S2435" t="s">
        <v>29</v>
      </c>
      <c r="T2435" t="s">
        <v>45</v>
      </c>
      <c r="U2435" t="s">
        <v>27</v>
      </c>
      <c r="V2435" t="s">
        <v>23</v>
      </c>
      <c r="W2435" t="s">
        <v>30</v>
      </c>
    </row>
    <row r="2436" spans="1:23" x14ac:dyDescent="0.3">
      <c r="A2436">
        <v>24</v>
      </c>
      <c r="B2436">
        <v>6</v>
      </c>
      <c r="C2436">
        <v>2</v>
      </c>
      <c r="D2436">
        <v>1</v>
      </c>
      <c r="E2436">
        <v>2435</v>
      </c>
      <c r="F2436">
        <v>2</v>
      </c>
      <c r="G2436">
        <v>20070</v>
      </c>
      <c r="H2436">
        <v>12</v>
      </c>
      <c r="I2436">
        <v>8</v>
      </c>
      <c r="J2436">
        <v>0</v>
      </c>
      <c r="K2436">
        <v>1</v>
      </c>
      <c r="L2436">
        <v>2</v>
      </c>
      <c r="M2436">
        <v>1</v>
      </c>
      <c r="N2436">
        <v>0</v>
      </c>
      <c r="O2436">
        <v>0</v>
      </c>
      <c r="P2436" t="s">
        <v>24</v>
      </c>
      <c r="Q2436" t="s">
        <v>25</v>
      </c>
      <c r="R2436" t="s">
        <v>41</v>
      </c>
      <c r="S2436" t="s">
        <v>29</v>
      </c>
      <c r="T2436" t="s">
        <v>47</v>
      </c>
      <c r="U2436" t="s">
        <v>27</v>
      </c>
      <c r="V2436" t="s">
        <v>31</v>
      </c>
      <c r="W2436" t="s">
        <v>30</v>
      </c>
    </row>
    <row r="2437" spans="1:23" x14ac:dyDescent="0.3">
      <c r="A2437">
        <v>47</v>
      </c>
      <c r="B2437">
        <v>1</v>
      </c>
      <c r="C2437">
        <v>3</v>
      </c>
      <c r="D2437">
        <v>1</v>
      </c>
      <c r="E2437">
        <v>2436</v>
      </c>
      <c r="F2437">
        <v>2</v>
      </c>
      <c r="G2437">
        <v>196270</v>
      </c>
      <c r="H2437">
        <v>11</v>
      </c>
      <c r="I2437">
        <v>8</v>
      </c>
      <c r="J2437">
        <v>2</v>
      </c>
      <c r="K2437">
        <v>25</v>
      </c>
      <c r="L2437">
        <v>1</v>
      </c>
      <c r="M2437">
        <v>23</v>
      </c>
      <c r="N2437">
        <v>14</v>
      </c>
      <c r="O2437">
        <v>10</v>
      </c>
      <c r="P2437" t="s">
        <v>32</v>
      </c>
      <c r="Q2437" t="s">
        <v>33</v>
      </c>
      <c r="R2437" t="s">
        <v>41</v>
      </c>
      <c r="S2437" t="s">
        <v>29</v>
      </c>
      <c r="T2437" t="s">
        <v>38</v>
      </c>
      <c r="U2437" t="s">
        <v>27</v>
      </c>
      <c r="V2437" t="s">
        <v>31</v>
      </c>
      <c r="W2437" t="s">
        <v>30</v>
      </c>
    </row>
    <row r="2438" spans="1:23" x14ac:dyDescent="0.3">
      <c r="A2438">
        <v>26</v>
      </c>
      <c r="B2438">
        <v>9</v>
      </c>
      <c r="C2438">
        <v>1</v>
      </c>
      <c r="D2438">
        <v>1</v>
      </c>
      <c r="E2438">
        <v>2437</v>
      </c>
      <c r="F2438">
        <v>1</v>
      </c>
      <c r="G2438">
        <v>106860</v>
      </c>
      <c r="H2438">
        <v>14</v>
      </c>
      <c r="I2438">
        <v>8</v>
      </c>
      <c r="J2438">
        <v>1</v>
      </c>
      <c r="K2438">
        <v>3</v>
      </c>
      <c r="L2438">
        <v>2</v>
      </c>
      <c r="M2438">
        <v>3</v>
      </c>
      <c r="N2438">
        <v>0</v>
      </c>
      <c r="O2438">
        <v>2</v>
      </c>
      <c r="P2438" t="s">
        <v>24</v>
      </c>
      <c r="Q2438" t="s">
        <v>33</v>
      </c>
      <c r="R2438" t="s">
        <v>41</v>
      </c>
      <c r="S2438" t="s">
        <v>29</v>
      </c>
      <c r="T2438" t="s">
        <v>38</v>
      </c>
      <c r="U2438" t="s">
        <v>37</v>
      </c>
      <c r="V2438" t="s">
        <v>23</v>
      </c>
      <c r="W2438" t="s">
        <v>30</v>
      </c>
    </row>
    <row r="2439" spans="1:23" x14ac:dyDescent="0.3">
      <c r="A2439">
        <v>45</v>
      </c>
      <c r="B2439">
        <v>1</v>
      </c>
      <c r="C2439">
        <v>4</v>
      </c>
      <c r="D2439">
        <v>1</v>
      </c>
      <c r="E2439">
        <v>2438</v>
      </c>
      <c r="F2439">
        <v>1</v>
      </c>
      <c r="G2439">
        <v>29420</v>
      </c>
      <c r="H2439">
        <v>22</v>
      </c>
      <c r="I2439">
        <v>8</v>
      </c>
      <c r="J2439">
        <v>1</v>
      </c>
      <c r="K2439">
        <v>21</v>
      </c>
      <c r="L2439">
        <v>4</v>
      </c>
      <c r="M2439">
        <v>21</v>
      </c>
      <c r="N2439">
        <v>8</v>
      </c>
      <c r="O2439">
        <v>6</v>
      </c>
      <c r="P2439" t="s">
        <v>24</v>
      </c>
      <c r="Q2439" t="s">
        <v>33</v>
      </c>
      <c r="R2439" t="s">
        <v>26</v>
      </c>
      <c r="S2439" t="s">
        <v>35</v>
      </c>
      <c r="T2439" t="s">
        <v>42</v>
      </c>
      <c r="U2439" t="s">
        <v>37</v>
      </c>
      <c r="V2439" t="s">
        <v>23</v>
      </c>
      <c r="W2439" t="s">
        <v>30</v>
      </c>
    </row>
    <row r="2440" spans="1:23" x14ac:dyDescent="0.3">
      <c r="A2440">
        <v>32</v>
      </c>
      <c r="B2440">
        <v>1</v>
      </c>
      <c r="C2440">
        <v>1</v>
      </c>
      <c r="D2440">
        <v>1</v>
      </c>
      <c r="E2440">
        <v>2439</v>
      </c>
      <c r="F2440">
        <v>2</v>
      </c>
      <c r="G2440">
        <v>88580</v>
      </c>
      <c r="H2440">
        <v>16</v>
      </c>
      <c r="I2440">
        <v>8</v>
      </c>
      <c r="J2440">
        <v>1</v>
      </c>
      <c r="K2440">
        <v>10</v>
      </c>
      <c r="L2440">
        <v>2</v>
      </c>
      <c r="M2440">
        <v>5</v>
      </c>
      <c r="N2440">
        <v>1</v>
      </c>
      <c r="O2440">
        <v>3</v>
      </c>
      <c r="P2440" t="s">
        <v>32</v>
      </c>
      <c r="Q2440" t="s">
        <v>25</v>
      </c>
      <c r="R2440" t="s">
        <v>48</v>
      </c>
      <c r="S2440" t="s">
        <v>29</v>
      </c>
      <c r="T2440" t="s">
        <v>43</v>
      </c>
      <c r="U2440" t="s">
        <v>37</v>
      </c>
      <c r="V2440" t="s">
        <v>23</v>
      </c>
      <c r="W2440" t="s">
        <v>30</v>
      </c>
    </row>
    <row r="2441" spans="1:23" x14ac:dyDescent="0.3">
      <c r="A2441">
        <v>31</v>
      </c>
      <c r="B2441">
        <v>14</v>
      </c>
      <c r="C2441">
        <v>2</v>
      </c>
      <c r="D2441">
        <v>1</v>
      </c>
      <c r="E2441">
        <v>2440</v>
      </c>
      <c r="F2441">
        <v>1</v>
      </c>
      <c r="G2441">
        <v>167560</v>
      </c>
      <c r="H2441">
        <v>11</v>
      </c>
      <c r="I2441">
        <v>8</v>
      </c>
      <c r="J2441">
        <v>2</v>
      </c>
      <c r="K2441">
        <v>6</v>
      </c>
      <c r="L2441">
        <v>5</v>
      </c>
      <c r="M2441">
        <v>5</v>
      </c>
      <c r="N2441">
        <v>0</v>
      </c>
      <c r="O2441">
        <v>3</v>
      </c>
      <c r="P2441" t="s">
        <v>24</v>
      </c>
      <c r="Q2441" t="s">
        <v>33</v>
      </c>
      <c r="R2441" t="s">
        <v>26</v>
      </c>
      <c r="S2441" t="s">
        <v>29</v>
      </c>
      <c r="T2441" t="s">
        <v>38</v>
      </c>
      <c r="U2441" t="s">
        <v>37</v>
      </c>
      <c r="V2441" t="s">
        <v>23</v>
      </c>
      <c r="W2441" t="s">
        <v>30</v>
      </c>
    </row>
    <row r="2442" spans="1:23" x14ac:dyDescent="0.3">
      <c r="A2442">
        <v>41</v>
      </c>
      <c r="B2442">
        <v>2</v>
      </c>
      <c r="C2442">
        <v>2</v>
      </c>
      <c r="D2442">
        <v>1</v>
      </c>
      <c r="E2442">
        <v>2441</v>
      </c>
      <c r="F2442">
        <v>2</v>
      </c>
      <c r="G2442">
        <v>107980</v>
      </c>
      <c r="H2442">
        <v>14</v>
      </c>
      <c r="I2442">
        <v>8</v>
      </c>
      <c r="J2442">
        <v>2</v>
      </c>
      <c r="K2442">
        <v>10</v>
      </c>
      <c r="L2442">
        <v>5</v>
      </c>
      <c r="M2442">
        <v>3</v>
      </c>
      <c r="N2442">
        <v>1</v>
      </c>
      <c r="O2442">
        <v>2</v>
      </c>
      <c r="P2442" t="s">
        <v>39</v>
      </c>
      <c r="Q2442" t="s">
        <v>25</v>
      </c>
      <c r="R2442" t="s">
        <v>41</v>
      </c>
      <c r="S2442" t="s">
        <v>29</v>
      </c>
      <c r="T2442" t="s">
        <v>34</v>
      </c>
      <c r="U2442" t="s">
        <v>37</v>
      </c>
      <c r="V2442" t="s">
        <v>23</v>
      </c>
      <c r="W2442" t="s">
        <v>30</v>
      </c>
    </row>
    <row r="2443" spans="1:23" x14ac:dyDescent="0.3">
      <c r="A2443">
        <v>40</v>
      </c>
      <c r="B2443">
        <v>22</v>
      </c>
      <c r="C2443">
        <v>2</v>
      </c>
      <c r="D2443">
        <v>1</v>
      </c>
      <c r="E2443">
        <v>2442</v>
      </c>
      <c r="F2443">
        <v>1</v>
      </c>
      <c r="G2443">
        <v>23230</v>
      </c>
      <c r="H2443">
        <v>16</v>
      </c>
      <c r="I2443">
        <v>8</v>
      </c>
      <c r="J2443">
        <v>1</v>
      </c>
      <c r="K2443">
        <v>18</v>
      </c>
      <c r="L2443">
        <v>2</v>
      </c>
      <c r="M2443">
        <v>1</v>
      </c>
      <c r="N2443">
        <v>0</v>
      </c>
      <c r="O2443">
        <v>0</v>
      </c>
      <c r="P2443" t="s">
        <v>24</v>
      </c>
      <c r="Q2443" t="s">
        <v>33</v>
      </c>
      <c r="R2443" t="s">
        <v>49</v>
      </c>
      <c r="S2443" t="s">
        <v>29</v>
      </c>
      <c r="T2443" t="s">
        <v>28</v>
      </c>
      <c r="U2443" t="s">
        <v>37</v>
      </c>
      <c r="V2443" t="s">
        <v>23</v>
      </c>
      <c r="W2443" t="s">
        <v>30</v>
      </c>
    </row>
    <row r="2444" spans="1:23" x14ac:dyDescent="0.3">
      <c r="A2444">
        <v>24</v>
      </c>
      <c r="B2444">
        <v>3</v>
      </c>
      <c r="C2444">
        <v>3</v>
      </c>
      <c r="D2444">
        <v>1</v>
      </c>
      <c r="E2444">
        <v>2443</v>
      </c>
      <c r="F2444">
        <v>1</v>
      </c>
      <c r="G2444">
        <v>14160</v>
      </c>
      <c r="H2444">
        <v>15</v>
      </c>
      <c r="I2444">
        <v>8</v>
      </c>
      <c r="J2444">
        <v>1</v>
      </c>
      <c r="K2444">
        <v>6</v>
      </c>
      <c r="L2444">
        <v>3</v>
      </c>
      <c r="M2444">
        <v>6</v>
      </c>
      <c r="N2444">
        <v>1</v>
      </c>
      <c r="O2444">
        <v>2</v>
      </c>
      <c r="P2444" t="s">
        <v>24</v>
      </c>
      <c r="Q2444" t="s">
        <v>33</v>
      </c>
      <c r="R2444" t="s">
        <v>26</v>
      </c>
      <c r="S2444" t="s">
        <v>44</v>
      </c>
      <c r="T2444" t="s">
        <v>34</v>
      </c>
      <c r="U2444" t="s">
        <v>27</v>
      </c>
      <c r="V2444" t="s">
        <v>23</v>
      </c>
      <c r="W2444" t="s">
        <v>30</v>
      </c>
    </row>
    <row r="2445" spans="1:23" x14ac:dyDescent="0.3">
      <c r="A2445">
        <v>46</v>
      </c>
      <c r="B2445">
        <v>6</v>
      </c>
      <c r="C2445">
        <v>3</v>
      </c>
      <c r="D2445">
        <v>1</v>
      </c>
      <c r="E2445">
        <v>2444</v>
      </c>
      <c r="F2445">
        <v>4</v>
      </c>
      <c r="G2445">
        <v>46150</v>
      </c>
      <c r="H2445">
        <v>12</v>
      </c>
      <c r="I2445">
        <v>8</v>
      </c>
      <c r="J2445">
        <v>0</v>
      </c>
      <c r="K2445">
        <v>19</v>
      </c>
      <c r="L2445">
        <v>3</v>
      </c>
      <c r="M2445">
        <v>10</v>
      </c>
      <c r="N2445">
        <v>0</v>
      </c>
      <c r="O2445">
        <v>9</v>
      </c>
      <c r="P2445" t="s">
        <v>24</v>
      </c>
      <c r="Q2445" t="s">
        <v>33</v>
      </c>
      <c r="R2445" t="s">
        <v>41</v>
      </c>
      <c r="S2445" t="s">
        <v>35</v>
      </c>
      <c r="T2445" t="s">
        <v>38</v>
      </c>
      <c r="U2445" t="s">
        <v>37</v>
      </c>
      <c r="V2445" t="s">
        <v>23</v>
      </c>
      <c r="W2445" t="s">
        <v>30</v>
      </c>
    </row>
    <row r="2446" spans="1:23" x14ac:dyDescent="0.3">
      <c r="A2446">
        <v>35</v>
      </c>
      <c r="B2446">
        <v>8</v>
      </c>
      <c r="C2446">
        <v>4</v>
      </c>
      <c r="D2446">
        <v>1</v>
      </c>
      <c r="E2446">
        <v>2445</v>
      </c>
      <c r="F2446">
        <v>1</v>
      </c>
      <c r="G2446">
        <v>24610</v>
      </c>
      <c r="H2446">
        <v>20</v>
      </c>
      <c r="I2446">
        <v>8</v>
      </c>
      <c r="J2446">
        <v>1</v>
      </c>
      <c r="K2446">
        <v>17</v>
      </c>
      <c r="L2446">
        <v>4</v>
      </c>
      <c r="M2446">
        <v>7</v>
      </c>
      <c r="N2446">
        <v>0</v>
      </c>
      <c r="O2446">
        <v>7</v>
      </c>
      <c r="P2446" t="s">
        <v>24</v>
      </c>
      <c r="Q2446" t="s">
        <v>25</v>
      </c>
      <c r="R2446" t="s">
        <v>26</v>
      </c>
      <c r="S2446" t="s">
        <v>29</v>
      </c>
      <c r="T2446" t="s">
        <v>43</v>
      </c>
      <c r="U2446" t="s">
        <v>37</v>
      </c>
      <c r="V2446" t="s">
        <v>23</v>
      </c>
      <c r="W2446" t="s">
        <v>30</v>
      </c>
    </row>
    <row r="2447" spans="1:23" x14ac:dyDescent="0.3">
      <c r="A2447">
        <v>30</v>
      </c>
      <c r="B2447">
        <v>9</v>
      </c>
      <c r="C2447">
        <v>4</v>
      </c>
      <c r="D2447">
        <v>1</v>
      </c>
      <c r="E2447">
        <v>2446</v>
      </c>
      <c r="F2447">
        <v>1</v>
      </c>
      <c r="G2447">
        <v>87220</v>
      </c>
      <c r="H2447">
        <v>17</v>
      </c>
      <c r="I2447">
        <v>8</v>
      </c>
      <c r="J2447">
        <v>1</v>
      </c>
      <c r="K2447">
        <v>10</v>
      </c>
      <c r="L2447">
        <v>3</v>
      </c>
      <c r="M2447">
        <v>10</v>
      </c>
      <c r="N2447">
        <v>0</v>
      </c>
      <c r="O2447">
        <v>8</v>
      </c>
      <c r="P2447" t="s">
        <v>24</v>
      </c>
      <c r="Q2447" t="s">
        <v>25</v>
      </c>
      <c r="R2447" t="s">
        <v>48</v>
      </c>
      <c r="S2447" t="s">
        <v>29</v>
      </c>
      <c r="T2447" t="s">
        <v>43</v>
      </c>
      <c r="U2447" t="s">
        <v>37</v>
      </c>
      <c r="V2447" t="s">
        <v>23</v>
      </c>
      <c r="W2447" t="s">
        <v>30</v>
      </c>
    </row>
    <row r="2448" spans="1:23" x14ac:dyDescent="0.3">
      <c r="A2448">
        <v>47</v>
      </c>
      <c r="B2448">
        <v>3</v>
      </c>
      <c r="C2448">
        <v>2</v>
      </c>
      <c r="D2448">
        <v>1</v>
      </c>
      <c r="E2448">
        <v>2447</v>
      </c>
      <c r="F2448">
        <v>2</v>
      </c>
      <c r="G2448">
        <v>39550</v>
      </c>
      <c r="H2448">
        <v>12</v>
      </c>
      <c r="I2448">
        <v>8</v>
      </c>
      <c r="J2448">
        <v>1</v>
      </c>
      <c r="K2448">
        <v>4</v>
      </c>
      <c r="L2448">
        <v>5</v>
      </c>
      <c r="M2448">
        <v>1</v>
      </c>
      <c r="N2448">
        <v>0</v>
      </c>
      <c r="O2448">
        <v>0</v>
      </c>
      <c r="P2448" t="s">
        <v>39</v>
      </c>
      <c r="Q2448" t="s">
        <v>33</v>
      </c>
      <c r="R2448" t="s">
        <v>26</v>
      </c>
      <c r="S2448" t="s">
        <v>29</v>
      </c>
      <c r="T2448" t="s">
        <v>38</v>
      </c>
      <c r="U2448" t="s">
        <v>27</v>
      </c>
      <c r="V2448" t="s">
        <v>23</v>
      </c>
      <c r="W2448" t="s">
        <v>30</v>
      </c>
    </row>
    <row r="2449" spans="1:23" x14ac:dyDescent="0.3">
      <c r="A2449">
        <v>46</v>
      </c>
      <c r="B2449">
        <v>1</v>
      </c>
      <c r="C2449">
        <v>4</v>
      </c>
      <c r="D2449">
        <v>1</v>
      </c>
      <c r="E2449">
        <v>2448</v>
      </c>
      <c r="F2449">
        <v>3</v>
      </c>
      <c r="G2449">
        <v>99570</v>
      </c>
      <c r="H2449">
        <v>20</v>
      </c>
      <c r="I2449">
        <v>8</v>
      </c>
      <c r="J2449">
        <v>0</v>
      </c>
      <c r="K2449">
        <v>13</v>
      </c>
      <c r="L2449">
        <v>1</v>
      </c>
      <c r="M2449">
        <v>10</v>
      </c>
      <c r="N2449">
        <v>0</v>
      </c>
      <c r="O2449">
        <v>3</v>
      </c>
      <c r="P2449" t="s">
        <v>24</v>
      </c>
      <c r="Q2449" t="s">
        <v>33</v>
      </c>
      <c r="R2449" t="s">
        <v>49</v>
      </c>
      <c r="S2449" t="s">
        <v>44</v>
      </c>
      <c r="T2449" t="s">
        <v>38</v>
      </c>
      <c r="U2449" t="s">
        <v>27</v>
      </c>
      <c r="V2449" t="s">
        <v>23</v>
      </c>
      <c r="W2449" t="s">
        <v>30</v>
      </c>
    </row>
    <row r="2450" spans="1:23" x14ac:dyDescent="0.3">
      <c r="A2450">
        <v>36</v>
      </c>
      <c r="B2450">
        <v>1</v>
      </c>
      <c r="C2450">
        <v>3</v>
      </c>
      <c r="D2450">
        <v>1</v>
      </c>
      <c r="E2450">
        <v>2449</v>
      </c>
      <c r="F2450">
        <v>2</v>
      </c>
      <c r="G2450">
        <v>33760</v>
      </c>
      <c r="H2450">
        <v>20</v>
      </c>
      <c r="I2450">
        <v>8</v>
      </c>
      <c r="J2450">
        <v>0</v>
      </c>
      <c r="K2450">
        <v>16</v>
      </c>
      <c r="L2450">
        <v>3</v>
      </c>
      <c r="M2450">
        <v>2</v>
      </c>
      <c r="N2450">
        <v>2</v>
      </c>
      <c r="O2450">
        <v>2</v>
      </c>
      <c r="P2450" t="s">
        <v>24</v>
      </c>
      <c r="Q2450" t="s">
        <v>33</v>
      </c>
      <c r="R2450" t="s">
        <v>41</v>
      </c>
      <c r="S2450" t="s">
        <v>44</v>
      </c>
      <c r="T2450" t="s">
        <v>45</v>
      </c>
      <c r="U2450" t="s">
        <v>37</v>
      </c>
      <c r="V2450" t="s">
        <v>31</v>
      </c>
      <c r="W2450" t="s">
        <v>30</v>
      </c>
    </row>
    <row r="2451" spans="1:23" x14ac:dyDescent="0.3">
      <c r="A2451">
        <v>32</v>
      </c>
      <c r="B2451">
        <v>26</v>
      </c>
      <c r="C2451">
        <v>3</v>
      </c>
      <c r="D2451">
        <v>1</v>
      </c>
      <c r="E2451">
        <v>2450</v>
      </c>
      <c r="F2451">
        <v>2</v>
      </c>
      <c r="G2451">
        <v>88230</v>
      </c>
      <c r="H2451">
        <v>13</v>
      </c>
      <c r="I2451">
        <v>8</v>
      </c>
      <c r="J2451">
        <v>2</v>
      </c>
      <c r="K2451">
        <v>10</v>
      </c>
      <c r="L2451">
        <v>3</v>
      </c>
      <c r="M2451">
        <v>0</v>
      </c>
      <c r="N2451">
        <v>0</v>
      </c>
      <c r="O2451">
        <v>0</v>
      </c>
      <c r="P2451" t="s">
        <v>24</v>
      </c>
      <c r="Q2451" t="s">
        <v>33</v>
      </c>
      <c r="R2451" t="s">
        <v>41</v>
      </c>
      <c r="S2451" t="s">
        <v>35</v>
      </c>
      <c r="T2451" t="s">
        <v>42</v>
      </c>
      <c r="U2451" t="s">
        <v>27</v>
      </c>
      <c r="V2451" t="s">
        <v>31</v>
      </c>
      <c r="W2451" t="s">
        <v>30</v>
      </c>
    </row>
    <row r="2452" spans="1:23" x14ac:dyDescent="0.3">
      <c r="A2452">
        <v>23</v>
      </c>
      <c r="B2452">
        <v>6</v>
      </c>
      <c r="C2452">
        <v>4</v>
      </c>
      <c r="D2452">
        <v>1</v>
      </c>
      <c r="E2452">
        <v>2451</v>
      </c>
      <c r="F2452">
        <v>3</v>
      </c>
      <c r="G2452">
        <v>103220</v>
      </c>
      <c r="H2452">
        <v>14</v>
      </c>
      <c r="I2452">
        <v>8</v>
      </c>
      <c r="J2452">
        <v>2</v>
      </c>
      <c r="K2452">
        <v>3</v>
      </c>
      <c r="L2452">
        <v>2</v>
      </c>
      <c r="M2452">
        <v>3</v>
      </c>
      <c r="N2452">
        <v>1</v>
      </c>
      <c r="O2452">
        <v>2</v>
      </c>
      <c r="P2452" t="s">
        <v>24</v>
      </c>
      <c r="Q2452" t="s">
        <v>25</v>
      </c>
      <c r="R2452" t="s">
        <v>26</v>
      </c>
      <c r="S2452" t="s">
        <v>35</v>
      </c>
      <c r="T2452" t="s">
        <v>45</v>
      </c>
      <c r="U2452" t="s">
        <v>37</v>
      </c>
      <c r="V2452" t="s">
        <v>23</v>
      </c>
      <c r="W2452" t="s">
        <v>30</v>
      </c>
    </row>
    <row r="2453" spans="1:23" x14ac:dyDescent="0.3">
      <c r="A2453">
        <v>31</v>
      </c>
      <c r="B2453">
        <v>3</v>
      </c>
      <c r="C2453">
        <v>3</v>
      </c>
      <c r="D2453">
        <v>1</v>
      </c>
      <c r="E2453">
        <v>2452</v>
      </c>
      <c r="F2453">
        <v>2</v>
      </c>
      <c r="G2453">
        <v>46210</v>
      </c>
      <c r="H2453">
        <v>18</v>
      </c>
      <c r="I2453">
        <v>8</v>
      </c>
      <c r="J2453">
        <v>1</v>
      </c>
      <c r="K2453">
        <v>9</v>
      </c>
      <c r="L2453">
        <v>3</v>
      </c>
      <c r="M2453">
        <v>5</v>
      </c>
      <c r="N2453">
        <v>1</v>
      </c>
      <c r="O2453">
        <v>4</v>
      </c>
      <c r="P2453" t="s">
        <v>32</v>
      </c>
      <c r="Q2453" t="s">
        <v>25</v>
      </c>
      <c r="R2453" t="s">
        <v>48</v>
      </c>
      <c r="S2453" t="s">
        <v>35</v>
      </c>
      <c r="T2453" t="s">
        <v>38</v>
      </c>
      <c r="U2453" t="s">
        <v>37</v>
      </c>
      <c r="V2453" t="s">
        <v>23</v>
      </c>
      <c r="W2453" t="s">
        <v>30</v>
      </c>
    </row>
    <row r="2454" spans="1:23" x14ac:dyDescent="0.3">
      <c r="A2454">
        <v>39</v>
      </c>
      <c r="B2454">
        <v>3</v>
      </c>
      <c r="C2454">
        <v>3</v>
      </c>
      <c r="D2454">
        <v>1</v>
      </c>
      <c r="E2454">
        <v>2453</v>
      </c>
      <c r="F2454">
        <v>2</v>
      </c>
      <c r="G2454">
        <v>109760</v>
      </c>
      <c r="H2454">
        <v>11</v>
      </c>
      <c r="I2454">
        <v>8</v>
      </c>
      <c r="J2454">
        <v>0</v>
      </c>
      <c r="K2454">
        <v>9</v>
      </c>
      <c r="L2454">
        <v>3</v>
      </c>
      <c r="M2454">
        <v>9</v>
      </c>
      <c r="N2454">
        <v>5</v>
      </c>
      <c r="O2454">
        <v>8</v>
      </c>
      <c r="P2454" t="s">
        <v>39</v>
      </c>
      <c r="Q2454" t="s">
        <v>33</v>
      </c>
      <c r="R2454" t="s">
        <v>26</v>
      </c>
      <c r="S2454" t="s">
        <v>29</v>
      </c>
      <c r="T2454" t="s">
        <v>45</v>
      </c>
      <c r="U2454" t="s">
        <v>27</v>
      </c>
      <c r="V2454" t="s">
        <v>23</v>
      </c>
      <c r="W2454" t="s">
        <v>30</v>
      </c>
    </row>
    <row r="2455" spans="1:23" x14ac:dyDescent="0.3">
      <c r="A2455">
        <v>32</v>
      </c>
      <c r="B2455">
        <v>6</v>
      </c>
      <c r="C2455">
        <v>3</v>
      </c>
      <c r="D2455">
        <v>1</v>
      </c>
      <c r="E2455">
        <v>2454</v>
      </c>
      <c r="F2455">
        <v>1</v>
      </c>
      <c r="G2455">
        <v>36600</v>
      </c>
      <c r="H2455">
        <v>11</v>
      </c>
      <c r="I2455">
        <v>8</v>
      </c>
      <c r="J2455">
        <v>2</v>
      </c>
      <c r="K2455">
        <v>10</v>
      </c>
      <c r="L2455">
        <v>0</v>
      </c>
      <c r="M2455">
        <v>4</v>
      </c>
      <c r="N2455">
        <v>0</v>
      </c>
      <c r="O2455">
        <v>2</v>
      </c>
      <c r="P2455" t="s">
        <v>24</v>
      </c>
      <c r="Q2455" t="s">
        <v>33</v>
      </c>
      <c r="R2455" t="s">
        <v>49</v>
      </c>
      <c r="S2455" t="s">
        <v>29</v>
      </c>
      <c r="T2455" t="s">
        <v>34</v>
      </c>
      <c r="U2455" t="s">
        <v>37</v>
      </c>
      <c r="V2455" t="s">
        <v>23</v>
      </c>
      <c r="W2455" t="s">
        <v>30</v>
      </c>
    </row>
    <row r="2456" spans="1:23" x14ac:dyDescent="0.3">
      <c r="A2456">
        <v>40</v>
      </c>
      <c r="B2456">
        <v>6</v>
      </c>
      <c r="C2456">
        <v>3</v>
      </c>
      <c r="D2456">
        <v>1</v>
      </c>
      <c r="E2456">
        <v>2455</v>
      </c>
      <c r="F2456">
        <v>3</v>
      </c>
      <c r="G2456">
        <v>104820</v>
      </c>
      <c r="H2456">
        <v>11</v>
      </c>
      <c r="I2456">
        <v>8</v>
      </c>
      <c r="J2456">
        <v>1</v>
      </c>
      <c r="K2456">
        <v>21</v>
      </c>
      <c r="L2456">
        <v>6</v>
      </c>
      <c r="M2456">
        <v>21</v>
      </c>
      <c r="N2456">
        <v>12</v>
      </c>
      <c r="O2456">
        <v>8</v>
      </c>
      <c r="P2456" t="s">
        <v>24</v>
      </c>
      <c r="Q2456" t="s">
        <v>25</v>
      </c>
      <c r="R2456" t="s">
        <v>26</v>
      </c>
      <c r="S2456" t="s">
        <v>35</v>
      </c>
      <c r="T2456" t="s">
        <v>45</v>
      </c>
      <c r="U2456" t="s">
        <v>37</v>
      </c>
      <c r="V2456" t="s">
        <v>23</v>
      </c>
      <c r="W2456" t="s">
        <v>30</v>
      </c>
    </row>
    <row r="2457" spans="1:23" x14ac:dyDescent="0.3">
      <c r="A2457">
        <v>45</v>
      </c>
      <c r="B2457">
        <v>19</v>
      </c>
      <c r="C2457">
        <v>4</v>
      </c>
      <c r="D2457">
        <v>1</v>
      </c>
      <c r="E2457">
        <v>2456</v>
      </c>
      <c r="F2457">
        <v>1</v>
      </c>
      <c r="G2457">
        <v>71190</v>
      </c>
      <c r="H2457">
        <v>15</v>
      </c>
      <c r="I2457">
        <v>8</v>
      </c>
      <c r="J2457">
        <v>0</v>
      </c>
      <c r="K2457">
        <v>9</v>
      </c>
      <c r="L2457">
        <v>2</v>
      </c>
      <c r="M2457">
        <v>5</v>
      </c>
      <c r="N2457">
        <v>0</v>
      </c>
      <c r="O2457">
        <v>3</v>
      </c>
      <c r="P2457" t="s">
        <v>24</v>
      </c>
      <c r="Q2457" t="s">
        <v>33</v>
      </c>
      <c r="R2457" t="s">
        <v>41</v>
      </c>
      <c r="S2457" t="s">
        <v>29</v>
      </c>
      <c r="T2457" t="s">
        <v>46</v>
      </c>
      <c r="U2457" t="s">
        <v>37</v>
      </c>
      <c r="V2457" t="s">
        <v>23</v>
      </c>
      <c r="W2457" t="s">
        <v>30</v>
      </c>
    </row>
    <row r="2458" spans="1:23" x14ac:dyDescent="0.3">
      <c r="A2458">
        <v>30</v>
      </c>
      <c r="B2458">
        <v>9</v>
      </c>
      <c r="C2458">
        <v>3</v>
      </c>
      <c r="D2458">
        <v>1</v>
      </c>
      <c r="E2458">
        <v>2457</v>
      </c>
      <c r="F2458">
        <v>1</v>
      </c>
      <c r="G2458">
        <v>95820</v>
      </c>
      <c r="H2458">
        <v>12</v>
      </c>
      <c r="I2458">
        <v>8</v>
      </c>
      <c r="J2458">
        <v>1</v>
      </c>
      <c r="K2458">
        <v>10</v>
      </c>
      <c r="L2458">
        <v>2</v>
      </c>
      <c r="M2458">
        <v>9</v>
      </c>
      <c r="N2458">
        <v>0</v>
      </c>
      <c r="O2458">
        <v>7</v>
      </c>
      <c r="P2458" t="s">
        <v>32</v>
      </c>
      <c r="Q2458" t="s">
        <v>25</v>
      </c>
      <c r="R2458" t="s">
        <v>26</v>
      </c>
      <c r="S2458" t="s">
        <v>35</v>
      </c>
      <c r="T2458" t="s">
        <v>42</v>
      </c>
      <c r="U2458" t="s">
        <v>37</v>
      </c>
      <c r="V2458" t="s">
        <v>23</v>
      </c>
      <c r="W2458" t="s">
        <v>30</v>
      </c>
    </row>
    <row r="2459" spans="1:23" x14ac:dyDescent="0.3">
      <c r="A2459">
        <v>24</v>
      </c>
      <c r="B2459">
        <v>3</v>
      </c>
      <c r="C2459">
        <v>4</v>
      </c>
      <c r="D2459">
        <v>1</v>
      </c>
      <c r="E2459">
        <v>2458</v>
      </c>
      <c r="F2459">
        <v>1</v>
      </c>
      <c r="G2459">
        <v>45080</v>
      </c>
      <c r="H2459">
        <v>11</v>
      </c>
      <c r="I2459">
        <v>8</v>
      </c>
      <c r="J2459">
        <v>1</v>
      </c>
      <c r="K2459">
        <v>3</v>
      </c>
      <c r="L2459">
        <v>5</v>
      </c>
      <c r="M2459">
        <v>2</v>
      </c>
      <c r="N2459">
        <v>2</v>
      </c>
      <c r="O2459">
        <v>1</v>
      </c>
      <c r="P2459" t="s">
        <v>32</v>
      </c>
      <c r="Q2459" t="s">
        <v>25</v>
      </c>
      <c r="R2459" t="s">
        <v>48</v>
      </c>
      <c r="S2459" t="s">
        <v>29</v>
      </c>
      <c r="T2459" t="s">
        <v>38</v>
      </c>
      <c r="U2459" t="s">
        <v>37</v>
      </c>
      <c r="V2459" t="s">
        <v>23</v>
      </c>
      <c r="W2459" t="s">
        <v>30</v>
      </c>
    </row>
    <row r="2460" spans="1:23" x14ac:dyDescent="0.3">
      <c r="A2460">
        <v>30</v>
      </c>
      <c r="B2460">
        <v>10</v>
      </c>
      <c r="C2460">
        <v>3</v>
      </c>
      <c r="D2460">
        <v>1</v>
      </c>
      <c r="E2460">
        <v>2459</v>
      </c>
      <c r="F2460">
        <v>1</v>
      </c>
      <c r="G2460">
        <v>22070</v>
      </c>
      <c r="H2460">
        <v>14</v>
      </c>
      <c r="I2460">
        <v>8</v>
      </c>
      <c r="J2460">
        <v>0</v>
      </c>
      <c r="K2460">
        <v>6</v>
      </c>
      <c r="L2460">
        <v>4</v>
      </c>
      <c r="M2460">
        <v>4</v>
      </c>
      <c r="N2460">
        <v>1</v>
      </c>
      <c r="O2460">
        <v>2</v>
      </c>
      <c r="P2460" t="s">
        <v>32</v>
      </c>
      <c r="Q2460" t="s">
        <v>33</v>
      </c>
      <c r="R2460" t="s">
        <v>26</v>
      </c>
      <c r="S2460" t="s">
        <v>44</v>
      </c>
      <c r="T2460" t="s">
        <v>40</v>
      </c>
      <c r="U2460" t="s">
        <v>27</v>
      </c>
      <c r="V2460" t="s">
        <v>31</v>
      </c>
      <c r="W2460" t="s">
        <v>30</v>
      </c>
    </row>
    <row r="2461" spans="1:23" x14ac:dyDescent="0.3">
      <c r="A2461">
        <v>31</v>
      </c>
      <c r="B2461">
        <v>3</v>
      </c>
      <c r="C2461">
        <v>2</v>
      </c>
      <c r="D2461">
        <v>1</v>
      </c>
      <c r="E2461">
        <v>2460</v>
      </c>
      <c r="F2461">
        <v>3</v>
      </c>
      <c r="G2461">
        <v>77560</v>
      </c>
      <c r="H2461">
        <v>15</v>
      </c>
      <c r="I2461">
        <v>8</v>
      </c>
      <c r="J2461">
        <v>2</v>
      </c>
      <c r="K2461">
        <v>6</v>
      </c>
      <c r="L2461">
        <v>3</v>
      </c>
      <c r="M2461">
        <v>5</v>
      </c>
      <c r="N2461">
        <v>0</v>
      </c>
      <c r="O2461">
        <v>2</v>
      </c>
      <c r="P2461" t="s">
        <v>24</v>
      </c>
      <c r="Q2461" t="s">
        <v>33</v>
      </c>
      <c r="R2461" t="s">
        <v>26</v>
      </c>
      <c r="S2461" t="s">
        <v>29</v>
      </c>
      <c r="T2461" t="s">
        <v>43</v>
      </c>
      <c r="U2461" t="s">
        <v>37</v>
      </c>
      <c r="V2461" t="s">
        <v>23</v>
      </c>
      <c r="W2461" t="s">
        <v>30</v>
      </c>
    </row>
    <row r="2462" spans="1:23" x14ac:dyDescent="0.3">
      <c r="A2462">
        <v>27</v>
      </c>
      <c r="B2462">
        <v>3</v>
      </c>
      <c r="C2462">
        <v>3</v>
      </c>
      <c r="D2462">
        <v>1</v>
      </c>
      <c r="E2462">
        <v>2461</v>
      </c>
      <c r="F2462">
        <v>1</v>
      </c>
      <c r="G2462">
        <v>66940</v>
      </c>
      <c r="H2462">
        <v>13</v>
      </c>
      <c r="I2462">
        <v>8</v>
      </c>
      <c r="J2462">
        <v>1</v>
      </c>
      <c r="K2462">
        <v>6</v>
      </c>
      <c r="L2462">
        <v>2</v>
      </c>
      <c r="M2462">
        <v>6</v>
      </c>
      <c r="N2462">
        <v>1</v>
      </c>
      <c r="O2462">
        <v>4</v>
      </c>
      <c r="P2462" t="s">
        <v>24</v>
      </c>
      <c r="Q2462" t="s">
        <v>25</v>
      </c>
      <c r="R2462" t="s">
        <v>26</v>
      </c>
      <c r="S2462" t="s">
        <v>35</v>
      </c>
      <c r="T2462" t="s">
        <v>47</v>
      </c>
      <c r="U2462" t="s">
        <v>37</v>
      </c>
      <c r="V2462" t="s">
        <v>23</v>
      </c>
      <c r="W2462" t="s">
        <v>30</v>
      </c>
    </row>
    <row r="2463" spans="1:23" x14ac:dyDescent="0.3">
      <c r="A2463">
        <v>29</v>
      </c>
      <c r="B2463">
        <v>4</v>
      </c>
      <c r="C2463">
        <v>3</v>
      </c>
      <c r="D2463">
        <v>1</v>
      </c>
      <c r="E2463">
        <v>2462</v>
      </c>
      <c r="F2463">
        <v>5</v>
      </c>
      <c r="G2463">
        <v>36910</v>
      </c>
      <c r="H2463">
        <v>13</v>
      </c>
      <c r="I2463">
        <v>8</v>
      </c>
      <c r="J2463">
        <v>0</v>
      </c>
      <c r="K2463">
        <v>2</v>
      </c>
      <c r="L2463">
        <v>3</v>
      </c>
      <c r="M2463">
        <v>2</v>
      </c>
      <c r="N2463">
        <v>2</v>
      </c>
      <c r="O2463">
        <v>2</v>
      </c>
      <c r="P2463" t="s">
        <v>24</v>
      </c>
      <c r="Q2463" t="s">
        <v>25</v>
      </c>
      <c r="R2463" t="s">
        <v>48</v>
      </c>
      <c r="S2463" t="s">
        <v>35</v>
      </c>
      <c r="T2463" t="s">
        <v>34</v>
      </c>
      <c r="U2463" t="s">
        <v>37</v>
      </c>
      <c r="V2463" t="s">
        <v>31</v>
      </c>
      <c r="W2463" t="s">
        <v>30</v>
      </c>
    </row>
    <row r="2464" spans="1:23" x14ac:dyDescent="0.3">
      <c r="A2464">
        <v>29</v>
      </c>
      <c r="B2464">
        <v>8</v>
      </c>
      <c r="C2464">
        <v>4</v>
      </c>
      <c r="D2464">
        <v>1</v>
      </c>
      <c r="E2464">
        <v>2463</v>
      </c>
      <c r="F2464">
        <v>1</v>
      </c>
      <c r="G2464">
        <v>23770</v>
      </c>
      <c r="H2464">
        <v>21</v>
      </c>
      <c r="I2464">
        <v>8</v>
      </c>
      <c r="J2464">
        <v>1</v>
      </c>
      <c r="K2464">
        <v>10</v>
      </c>
      <c r="L2464">
        <v>2</v>
      </c>
      <c r="M2464">
        <v>3</v>
      </c>
      <c r="N2464">
        <v>0</v>
      </c>
      <c r="O2464">
        <v>2</v>
      </c>
      <c r="P2464" t="s">
        <v>32</v>
      </c>
      <c r="Q2464" t="s">
        <v>33</v>
      </c>
      <c r="R2464" t="s">
        <v>26</v>
      </c>
      <c r="S2464" t="s">
        <v>35</v>
      </c>
      <c r="T2464" t="s">
        <v>38</v>
      </c>
      <c r="U2464" t="s">
        <v>27</v>
      </c>
      <c r="V2464" t="s">
        <v>23</v>
      </c>
      <c r="W2464" t="s">
        <v>30</v>
      </c>
    </row>
    <row r="2465" spans="1:23" x14ac:dyDescent="0.3">
      <c r="A2465">
        <v>30</v>
      </c>
      <c r="B2465">
        <v>7</v>
      </c>
      <c r="C2465">
        <v>3</v>
      </c>
      <c r="D2465">
        <v>1</v>
      </c>
      <c r="E2465">
        <v>2464</v>
      </c>
      <c r="F2465">
        <v>3</v>
      </c>
      <c r="G2465">
        <v>23130</v>
      </c>
      <c r="H2465">
        <v>11</v>
      </c>
      <c r="I2465">
        <v>8</v>
      </c>
      <c r="J2465">
        <v>0</v>
      </c>
      <c r="K2465">
        <v>12</v>
      </c>
      <c r="L2465">
        <v>5</v>
      </c>
      <c r="M2465">
        <v>7</v>
      </c>
      <c r="N2465">
        <v>1</v>
      </c>
      <c r="O2465">
        <v>7</v>
      </c>
      <c r="P2465" t="s">
        <v>24</v>
      </c>
      <c r="Q2465" t="s">
        <v>25</v>
      </c>
      <c r="R2465" t="s">
        <v>26</v>
      </c>
      <c r="S2465" t="s">
        <v>44</v>
      </c>
      <c r="T2465" t="s">
        <v>38</v>
      </c>
      <c r="U2465" t="s">
        <v>37</v>
      </c>
      <c r="V2465" t="s">
        <v>23</v>
      </c>
      <c r="W2465" t="s">
        <v>30</v>
      </c>
    </row>
    <row r="2466" spans="1:23" x14ac:dyDescent="0.3">
      <c r="A2466">
        <v>34</v>
      </c>
      <c r="B2466">
        <v>1</v>
      </c>
      <c r="C2466">
        <v>2</v>
      </c>
      <c r="D2466">
        <v>1</v>
      </c>
      <c r="E2466">
        <v>2465</v>
      </c>
      <c r="F2466">
        <v>2</v>
      </c>
      <c r="G2466">
        <v>176650</v>
      </c>
      <c r="H2466">
        <v>11</v>
      </c>
      <c r="I2466">
        <v>8</v>
      </c>
      <c r="J2466">
        <v>0</v>
      </c>
      <c r="K2466">
        <v>6</v>
      </c>
      <c r="L2466">
        <v>5</v>
      </c>
      <c r="M2466">
        <v>5</v>
      </c>
      <c r="N2466">
        <v>1</v>
      </c>
      <c r="O2466">
        <v>2</v>
      </c>
      <c r="P2466" t="s">
        <v>24</v>
      </c>
      <c r="Q2466" t="s">
        <v>33</v>
      </c>
      <c r="R2466" t="s">
        <v>41</v>
      </c>
      <c r="S2466" t="s">
        <v>29</v>
      </c>
      <c r="T2466" t="s">
        <v>28</v>
      </c>
      <c r="U2466" t="s">
        <v>27</v>
      </c>
      <c r="V2466" t="s">
        <v>23</v>
      </c>
      <c r="W2466" t="s">
        <v>30</v>
      </c>
    </row>
    <row r="2467" spans="1:23" x14ac:dyDescent="0.3">
      <c r="A2467">
        <v>33</v>
      </c>
      <c r="B2467">
        <v>2</v>
      </c>
      <c r="C2467">
        <v>4</v>
      </c>
      <c r="D2467">
        <v>1</v>
      </c>
      <c r="E2467">
        <v>2466</v>
      </c>
      <c r="F2467">
        <v>1</v>
      </c>
      <c r="G2467">
        <v>25960</v>
      </c>
      <c r="H2467">
        <v>14</v>
      </c>
      <c r="I2467">
        <v>8</v>
      </c>
      <c r="J2467">
        <v>1</v>
      </c>
      <c r="K2467">
        <v>13</v>
      </c>
      <c r="L2467">
        <v>4</v>
      </c>
      <c r="M2467">
        <v>11</v>
      </c>
      <c r="N2467">
        <v>1</v>
      </c>
      <c r="O2467">
        <v>7</v>
      </c>
      <c r="P2467" t="s">
        <v>39</v>
      </c>
      <c r="Q2467" t="s">
        <v>33</v>
      </c>
      <c r="R2467" t="s">
        <v>41</v>
      </c>
      <c r="S2467" t="s">
        <v>35</v>
      </c>
      <c r="T2467" t="s">
        <v>46</v>
      </c>
      <c r="U2467" t="s">
        <v>37</v>
      </c>
      <c r="V2467" t="s">
        <v>23</v>
      </c>
      <c r="W2467" t="s">
        <v>30</v>
      </c>
    </row>
    <row r="2468" spans="1:23" x14ac:dyDescent="0.3">
      <c r="A2468">
        <v>49</v>
      </c>
      <c r="B2468">
        <v>3</v>
      </c>
      <c r="C2468">
        <v>4</v>
      </c>
      <c r="D2468">
        <v>1</v>
      </c>
      <c r="E2468">
        <v>2467</v>
      </c>
      <c r="F2468">
        <v>1</v>
      </c>
      <c r="G2468">
        <v>47280</v>
      </c>
      <c r="H2468">
        <v>11</v>
      </c>
      <c r="I2468">
        <v>8</v>
      </c>
      <c r="J2468">
        <v>1</v>
      </c>
      <c r="K2468">
        <v>8</v>
      </c>
      <c r="L2468">
        <v>4</v>
      </c>
      <c r="M2468">
        <v>5</v>
      </c>
      <c r="N2468">
        <v>0</v>
      </c>
      <c r="O2468">
        <v>4</v>
      </c>
      <c r="P2468" t="s">
        <v>24</v>
      </c>
      <c r="Q2468" t="s">
        <v>25</v>
      </c>
      <c r="R2468" t="s">
        <v>48</v>
      </c>
      <c r="S2468" t="s">
        <v>35</v>
      </c>
      <c r="T2468" t="s">
        <v>38</v>
      </c>
      <c r="U2468" t="s">
        <v>37</v>
      </c>
      <c r="V2468" t="s">
        <v>23</v>
      </c>
      <c r="W2468" t="s">
        <v>30</v>
      </c>
    </row>
    <row r="2469" spans="1:23" x14ac:dyDescent="0.3">
      <c r="A2469">
        <v>33</v>
      </c>
      <c r="B2469">
        <v>10</v>
      </c>
      <c r="C2469">
        <v>3</v>
      </c>
      <c r="D2469">
        <v>1</v>
      </c>
      <c r="E2469">
        <v>2468</v>
      </c>
      <c r="F2469">
        <v>1</v>
      </c>
      <c r="G2469">
        <v>43020</v>
      </c>
      <c r="H2469">
        <v>13</v>
      </c>
      <c r="I2469">
        <v>8</v>
      </c>
      <c r="J2469">
        <v>0</v>
      </c>
      <c r="K2469">
        <v>11</v>
      </c>
      <c r="L2469">
        <v>3</v>
      </c>
      <c r="M2469">
        <v>0</v>
      </c>
      <c r="N2469">
        <v>0</v>
      </c>
      <c r="O2469">
        <v>0</v>
      </c>
      <c r="P2469" t="s">
        <v>24</v>
      </c>
      <c r="Q2469" t="s">
        <v>33</v>
      </c>
      <c r="R2469" t="s">
        <v>26</v>
      </c>
      <c r="S2469" t="s">
        <v>35</v>
      </c>
      <c r="T2469" t="s">
        <v>38</v>
      </c>
      <c r="U2469" t="s">
        <v>37</v>
      </c>
      <c r="V2469" t="s">
        <v>31</v>
      </c>
      <c r="W2469" t="s">
        <v>30</v>
      </c>
    </row>
    <row r="2470" spans="1:23" x14ac:dyDescent="0.3">
      <c r="A2470">
        <v>38</v>
      </c>
      <c r="B2470">
        <v>28</v>
      </c>
      <c r="C2470">
        <v>3</v>
      </c>
      <c r="D2470">
        <v>1</v>
      </c>
      <c r="E2470">
        <v>2469</v>
      </c>
      <c r="F2470">
        <v>1</v>
      </c>
      <c r="G2470">
        <v>29790</v>
      </c>
      <c r="H2470">
        <v>12</v>
      </c>
      <c r="I2470">
        <v>8</v>
      </c>
      <c r="J2470">
        <v>1</v>
      </c>
      <c r="K2470">
        <v>9</v>
      </c>
      <c r="L2470">
        <v>3</v>
      </c>
      <c r="M2470">
        <v>6</v>
      </c>
      <c r="N2470">
        <v>0</v>
      </c>
      <c r="O2470">
        <v>5</v>
      </c>
      <c r="P2470" t="s">
        <v>32</v>
      </c>
      <c r="Q2470" t="s">
        <v>33</v>
      </c>
      <c r="R2470" t="s">
        <v>41</v>
      </c>
      <c r="S2470" t="s">
        <v>29</v>
      </c>
      <c r="T2470" t="s">
        <v>28</v>
      </c>
      <c r="U2470" t="s">
        <v>37</v>
      </c>
      <c r="V2470" t="s">
        <v>23</v>
      </c>
      <c r="W2470" t="s">
        <v>30</v>
      </c>
    </row>
    <row r="2471" spans="1:23" x14ac:dyDescent="0.3">
      <c r="A2471">
        <v>31</v>
      </c>
      <c r="B2471">
        <v>9</v>
      </c>
      <c r="C2471">
        <v>4</v>
      </c>
      <c r="D2471">
        <v>1</v>
      </c>
      <c r="E2471">
        <v>2470</v>
      </c>
      <c r="F2471">
        <v>2</v>
      </c>
      <c r="G2471">
        <v>168850</v>
      </c>
      <c r="H2471">
        <v>14</v>
      </c>
      <c r="I2471">
        <v>8</v>
      </c>
      <c r="J2471">
        <v>2</v>
      </c>
      <c r="K2471">
        <v>10</v>
      </c>
      <c r="L2471">
        <v>2</v>
      </c>
      <c r="M2471">
        <v>1</v>
      </c>
      <c r="N2471">
        <v>0</v>
      </c>
      <c r="O2471">
        <v>0</v>
      </c>
      <c r="P2471" t="s">
        <v>24</v>
      </c>
      <c r="Q2471" t="s">
        <v>40</v>
      </c>
      <c r="R2471" t="s">
        <v>40</v>
      </c>
      <c r="S2471" t="s">
        <v>29</v>
      </c>
      <c r="T2471" t="s">
        <v>43</v>
      </c>
      <c r="U2471" t="s">
        <v>37</v>
      </c>
      <c r="V2471" t="s">
        <v>31</v>
      </c>
      <c r="W2471" t="s">
        <v>30</v>
      </c>
    </row>
    <row r="2472" spans="1:23" x14ac:dyDescent="0.3">
      <c r="A2472">
        <v>29</v>
      </c>
      <c r="B2472">
        <v>3</v>
      </c>
      <c r="C2472">
        <v>4</v>
      </c>
      <c r="D2472">
        <v>1</v>
      </c>
      <c r="E2472">
        <v>2471</v>
      </c>
      <c r="F2472">
        <v>2</v>
      </c>
      <c r="G2472">
        <v>55930</v>
      </c>
      <c r="H2472">
        <v>13</v>
      </c>
      <c r="I2472">
        <v>8</v>
      </c>
      <c r="J2472">
        <v>1</v>
      </c>
      <c r="K2472">
        <v>1</v>
      </c>
      <c r="L2472">
        <v>3</v>
      </c>
      <c r="M2472">
        <v>1</v>
      </c>
      <c r="N2472">
        <v>0</v>
      </c>
      <c r="O2472">
        <v>0</v>
      </c>
      <c r="P2472" t="s">
        <v>24</v>
      </c>
      <c r="Q2472" t="s">
        <v>33</v>
      </c>
      <c r="R2472" t="s">
        <v>36</v>
      </c>
      <c r="S2472" t="s">
        <v>44</v>
      </c>
      <c r="T2472" t="s">
        <v>46</v>
      </c>
      <c r="U2472" t="s">
        <v>27</v>
      </c>
      <c r="V2472" t="s">
        <v>23</v>
      </c>
      <c r="W2472" t="s">
        <v>30</v>
      </c>
    </row>
    <row r="2473" spans="1:23" x14ac:dyDescent="0.3">
      <c r="A2473">
        <v>30</v>
      </c>
      <c r="B2473">
        <v>2</v>
      </c>
      <c r="C2473">
        <v>1</v>
      </c>
      <c r="D2473">
        <v>1</v>
      </c>
      <c r="E2473">
        <v>2472</v>
      </c>
      <c r="F2473">
        <v>1</v>
      </c>
      <c r="G2473">
        <v>104450</v>
      </c>
      <c r="H2473">
        <v>18</v>
      </c>
      <c r="I2473">
        <v>8</v>
      </c>
      <c r="J2473">
        <v>1</v>
      </c>
      <c r="K2473">
        <v>10</v>
      </c>
      <c r="L2473">
        <v>3</v>
      </c>
      <c r="M2473">
        <v>7</v>
      </c>
      <c r="N2473">
        <v>1</v>
      </c>
      <c r="O2473">
        <v>7</v>
      </c>
      <c r="P2473" t="s">
        <v>24</v>
      </c>
      <c r="Q2473" t="s">
        <v>33</v>
      </c>
      <c r="R2473" t="s">
        <v>41</v>
      </c>
      <c r="S2473" t="s">
        <v>29</v>
      </c>
      <c r="T2473" t="s">
        <v>46</v>
      </c>
      <c r="U2473" t="s">
        <v>37</v>
      </c>
      <c r="V2473" t="s">
        <v>23</v>
      </c>
      <c r="W2473" t="s">
        <v>30</v>
      </c>
    </row>
    <row r="2474" spans="1:23" x14ac:dyDescent="0.3">
      <c r="A2474">
        <v>32</v>
      </c>
      <c r="B2474">
        <v>10</v>
      </c>
      <c r="C2474">
        <v>4</v>
      </c>
      <c r="D2474">
        <v>1</v>
      </c>
      <c r="E2474">
        <v>2473</v>
      </c>
      <c r="F2474">
        <v>1</v>
      </c>
      <c r="G2474">
        <v>87400</v>
      </c>
      <c r="H2474">
        <v>11</v>
      </c>
      <c r="I2474">
        <v>8</v>
      </c>
      <c r="J2474">
        <v>1</v>
      </c>
      <c r="K2474">
        <v>12</v>
      </c>
      <c r="L2474">
        <v>2</v>
      </c>
      <c r="M2474">
        <v>7</v>
      </c>
      <c r="N2474">
        <v>0</v>
      </c>
      <c r="O2474">
        <v>7</v>
      </c>
      <c r="P2474" t="s">
        <v>39</v>
      </c>
      <c r="Q2474" t="s">
        <v>33</v>
      </c>
      <c r="R2474" t="s">
        <v>26</v>
      </c>
      <c r="S2474" t="s">
        <v>35</v>
      </c>
      <c r="T2474" t="s">
        <v>43</v>
      </c>
      <c r="U2474" t="s">
        <v>27</v>
      </c>
      <c r="V2474" t="s">
        <v>23</v>
      </c>
      <c r="W2474" t="s">
        <v>30</v>
      </c>
    </row>
    <row r="2475" spans="1:23" x14ac:dyDescent="0.3">
      <c r="A2475">
        <v>38</v>
      </c>
      <c r="B2475">
        <v>8</v>
      </c>
      <c r="C2475">
        <v>2</v>
      </c>
      <c r="D2475">
        <v>1</v>
      </c>
      <c r="E2475">
        <v>2474</v>
      </c>
      <c r="F2475">
        <v>1</v>
      </c>
      <c r="G2475">
        <v>25140</v>
      </c>
      <c r="H2475">
        <v>11</v>
      </c>
      <c r="I2475">
        <v>8</v>
      </c>
      <c r="J2475">
        <v>0</v>
      </c>
      <c r="K2475">
        <v>15</v>
      </c>
      <c r="L2475">
        <v>2</v>
      </c>
      <c r="M2475">
        <v>1</v>
      </c>
      <c r="N2475">
        <v>1</v>
      </c>
      <c r="O2475">
        <v>0</v>
      </c>
      <c r="P2475" t="s">
        <v>24</v>
      </c>
      <c r="Q2475" t="s">
        <v>33</v>
      </c>
      <c r="R2475" t="s">
        <v>49</v>
      </c>
      <c r="S2475" t="s">
        <v>29</v>
      </c>
      <c r="T2475" t="s">
        <v>45</v>
      </c>
      <c r="U2475" t="s">
        <v>27</v>
      </c>
      <c r="V2475" t="s">
        <v>23</v>
      </c>
      <c r="W2475" t="s">
        <v>30</v>
      </c>
    </row>
    <row r="2476" spans="1:23" x14ac:dyDescent="0.3">
      <c r="A2476">
        <v>43</v>
      </c>
      <c r="B2476">
        <v>1</v>
      </c>
      <c r="C2476">
        <v>4</v>
      </c>
      <c r="D2476">
        <v>1</v>
      </c>
      <c r="E2476">
        <v>2475</v>
      </c>
      <c r="F2476">
        <v>3</v>
      </c>
      <c r="G2476">
        <v>76550</v>
      </c>
      <c r="H2476">
        <v>12</v>
      </c>
      <c r="I2476">
        <v>8</v>
      </c>
      <c r="J2476">
        <v>1</v>
      </c>
      <c r="K2476">
        <v>6</v>
      </c>
      <c r="L2476">
        <v>3</v>
      </c>
      <c r="M2476">
        <v>1</v>
      </c>
      <c r="N2476">
        <v>0</v>
      </c>
      <c r="O2476">
        <v>0</v>
      </c>
      <c r="P2476" t="s">
        <v>32</v>
      </c>
      <c r="Q2476" t="s">
        <v>33</v>
      </c>
      <c r="R2476" t="s">
        <v>36</v>
      </c>
      <c r="S2476" t="s">
        <v>29</v>
      </c>
      <c r="T2476" t="s">
        <v>38</v>
      </c>
      <c r="U2476" t="s">
        <v>37</v>
      </c>
      <c r="V2476" t="s">
        <v>31</v>
      </c>
      <c r="W2476" t="s">
        <v>30</v>
      </c>
    </row>
    <row r="2477" spans="1:23" x14ac:dyDescent="0.3">
      <c r="A2477">
        <v>42</v>
      </c>
      <c r="B2477">
        <v>1</v>
      </c>
      <c r="C2477">
        <v>3</v>
      </c>
      <c r="D2477">
        <v>1</v>
      </c>
      <c r="E2477">
        <v>2476</v>
      </c>
      <c r="F2477">
        <v>1</v>
      </c>
      <c r="G2477">
        <v>174650</v>
      </c>
      <c r="H2477">
        <v>13</v>
      </c>
      <c r="I2477">
        <v>8</v>
      </c>
      <c r="J2477">
        <v>1</v>
      </c>
      <c r="K2477">
        <v>7</v>
      </c>
      <c r="L2477">
        <v>3</v>
      </c>
      <c r="M2477">
        <v>5</v>
      </c>
      <c r="N2477">
        <v>0</v>
      </c>
      <c r="O2477">
        <v>4</v>
      </c>
      <c r="P2477" t="s">
        <v>24</v>
      </c>
      <c r="Q2477" t="s">
        <v>40</v>
      </c>
      <c r="R2477" t="s">
        <v>36</v>
      </c>
      <c r="S2477" t="s">
        <v>44</v>
      </c>
      <c r="T2477" t="s">
        <v>28</v>
      </c>
      <c r="U2477" t="s">
        <v>27</v>
      </c>
      <c r="V2477" t="s">
        <v>23</v>
      </c>
      <c r="W2477" t="s">
        <v>30</v>
      </c>
    </row>
    <row r="2478" spans="1:23" x14ac:dyDescent="0.3">
      <c r="A2478">
        <v>55</v>
      </c>
      <c r="B2478">
        <v>3</v>
      </c>
      <c r="C2478">
        <v>2</v>
      </c>
      <c r="D2478">
        <v>1</v>
      </c>
      <c r="E2478">
        <v>2477</v>
      </c>
      <c r="F2478">
        <v>1</v>
      </c>
      <c r="G2478">
        <v>73510</v>
      </c>
      <c r="H2478">
        <v>20</v>
      </c>
      <c r="I2478">
        <v>8</v>
      </c>
      <c r="J2478">
        <v>1</v>
      </c>
      <c r="K2478">
        <v>34</v>
      </c>
      <c r="L2478">
        <v>3</v>
      </c>
      <c r="M2478">
        <v>1</v>
      </c>
      <c r="N2478">
        <v>0</v>
      </c>
      <c r="O2478">
        <v>0</v>
      </c>
      <c r="P2478" t="s">
        <v>24</v>
      </c>
      <c r="Q2478" t="s">
        <v>33</v>
      </c>
      <c r="R2478" t="s">
        <v>26</v>
      </c>
      <c r="S2478" t="s">
        <v>29</v>
      </c>
      <c r="T2478" t="s">
        <v>38</v>
      </c>
      <c r="U2478" t="s">
        <v>27</v>
      </c>
      <c r="V2478" t="s">
        <v>23</v>
      </c>
      <c r="W2478" t="s">
        <v>30</v>
      </c>
    </row>
    <row r="2479" spans="1:23" x14ac:dyDescent="0.3">
      <c r="A2479">
        <v>33</v>
      </c>
      <c r="B2479">
        <v>14</v>
      </c>
      <c r="C2479">
        <v>3</v>
      </c>
      <c r="D2479">
        <v>1</v>
      </c>
      <c r="E2479">
        <v>2478</v>
      </c>
      <c r="F2479">
        <v>1</v>
      </c>
      <c r="G2479">
        <v>108200</v>
      </c>
      <c r="H2479">
        <v>12</v>
      </c>
      <c r="I2479">
        <v>8</v>
      </c>
      <c r="J2479">
        <v>0</v>
      </c>
      <c r="K2479">
        <v>11</v>
      </c>
      <c r="L2479">
        <v>2</v>
      </c>
      <c r="M2479">
        <v>9</v>
      </c>
      <c r="N2479">
        <v>1</v>
      </c>
      <c r="O2479">
        <v>7</v>
      </c>
      <c r="P2479" t="s">
        <v>39</v>
      </c>
      <c r="Q2479" t="s">
        <v>33</v>
      </c>
      <c r="R2479" t="s">
        <v>36</v>
      </c>
      <c r="S2479" t="s">
        <v>44</v>
      </c>
      <c r="T2479" t="s">
        <v>34</v>
      </c>
      <c r="U2479" t="s">
        <v>37</v>
      </c>
      <c r="V2479" t="s">
        <v>23</v>
      </c>
      <c r="W2479" t="s">
        <v>30</v>
      </c>
    </row>
    <row r="2480" spans="1:23" x14ac:dyDescent="0.3">
      <c r="A2480">
        <v>41</v>
      </c>
      <c r="B2480">
        <v>5</v>
      </c>
      <c r="C2480">
        <v>3</v>
      </c>
      <c r="D2480">
        <v>1</v>
      </c>
      <c r="E2480">
        <v>2479</v>
      </c>
      <c r="F2480">
        <v>1</v>
      </c>
      <c r="G2480">
        <v>121690</v>
      </c>
      <c r="H2480">
        <v>19</v>
      </c>
      <c r="I2480">
        <v>8</v>
      </c>
      <c r="J2480">
        <v>0</v>
      </c>
      <c r="K2480">
        <v>5</v>
      </c>
      <c r="L2480">
        <v>2</v>
      </c>
      <c r="M2480">
        <v>5</v>
      </c>
      <c r="N2480">
        <v>0</v>
      </c>
      <c r="O2480">
        <v>4</v>
      </c>
      <c r="P2480" t="s">
        <v>24</v>
      </c>
      <c r="Q2480" t="s">
        <v>33</v>
      </c>
      <c r="R2480" t="s">
        <v>41</v>
      </c>
      <c r="S2480" t="s">
        <v>44</v>
      </c>
      <c r="T2480" t="s">
        <v>46</v>
      </c>
      <c r="U2480" t="s">
        <v>37</v>
      </c>
      <c r="V2480" t="s">
        <v>23</v>
      </c>
      <c r="W2480" t="s">
        <v>30</v>
      </c>
    </row>
    <row r="2481" spans="1:23" x14ac:dyDescent="0.3">
      <c r="A2481">
        <v>34</v>
      </c>
      <c r="B2481">
        <v>7</v>
      </c>
      <c r="C2481">
        <v>4</v>
      </c>
      <c r="D2481">
        <v>1</v>
      </c>
      <c r="E2481">
        <v>2480</v>
      </c>
      <c r="F2481">
        <v>1</v>
      </c>
      <c r="G2481">
        <v>196260</v>
      </c>
      <c r="H2481">
        <v>21</v>
      </c>
      <c r="I2481">
        <v>8</v>
      </c>
      <c r="J2481">
        <v>0</v>
      </c>
      <c r="K2481">
        <v>15</v>
      </c>
      <c r="L2481">
        <v>5</v>
      </c>
      <c r="M2481">
        <v>15</v>
      </c>
      <c r="N2481">
        <v>0</v>
      </c>
      <c r="O2481">
        <v>7</v>
      </c>
      <c r="P2481" t="s">
        <v>39</v>
      </c>
      <c r="Q2481" t="s">
        <v>33</v>
      </c>
      <c r="R2481" t="s">
        <v>41</v>
      </c>
      <c r="S2481" t="s">
        <v>44</v>
      </c>
      <c r="T2481" t="s">
        <v>34</v>
      </c>
      <c r="U2481" t="s">
        <v>27</v>
      </c>
      <c r="V2481" t="s">
        <v>23</v>
      </c>
      <c r="W2481" t="s">
        <v>30</v>
      </c>
    </row>
    <row r="2482" spans="1:23" x14ac:dyDescent="0.3">
      <c r="A2482">
        <v>53</v>
      </c>
      <c r="B2482">
        <v>10</v>
      </c>
      <c r="C2482">
        <v>4</v>
      </c>
      <c r="D2482">
        <v>1</v>
      </c>
      <c r="E2482">
        <v>2481</v>
      </c>
      <c r="F2482">
        <v>2</v>
      </c>
      <c r="G2482">
        <v>20700</v>
      </c>
      <c r="H2482">
        <v>13</v>
      </c>
      <c r="I2482">
        <v>8</v>
      </c>
      <c r="J2482">
        <v>2</v>
      </c>
      <c r="K2482">
        <v>27</v>
      </c>
      <c r="L2482">
        <v>2</v>
      </c>
      <c r="M2482">
        <v>3</v>
      </c>
      <c r="N2482">
        <v>0</v>
      </c>
      <c r="O2482">
        <v>2</v>
      </c>
      <c r="P2482" t="s">
        <v>39</v>
      </c>
      <c r="Q2482" t="s">
        <v>33</v>
      </c>
      <c r="R2482" t="s">
        <v>41</v>
      </c>
      <c r="S2482" t="s">
        <v>29</v>
      </c>
      <c r="T2482" t="s">
        <v>28</v>
      </c>
      <c r="U2482" t="s">
        <v>37</v>
      </c>
      <c r="V2482" t="s">
        <v>23</v>
      </c>
      <c r="W2482" t="s">
        <v>30</v>
      </c>
    </row>
    <row r="2483" spans="1:23" x14ac:dyDescent="0.3">
      <c r="A2483">
        <v>43</v>
      </c>
      <c r="B2483">
        <v>16</v>
      </c>
      <c r="C2483">
        <v>2</v>
      </c>
      <c r="D2483">
        <v>1</v>
      </c>
      <c r="E2483">
        <v>2482</v>
      </c>
      <c r="F2483">
        <v>1</v>
      </c>
      <c r="G2483">
        <v>67820</v>
      </c>
      <c r="H2483">
        <v>16</v>
      </c>
      <c r="I2483">
        <v>8</v>
      </c>
      <c r="J2483">
        <v>1</v>
      </c>
      <c r="K2483">
        <v>10</v>
      </c>
      <c r="L2483">
        <v>2</v>
      </c>
      <c r="M2483">
        <v>9</v>
      </c>
      <c r="N2483">
        <v>1</v>
      </c>
      <c r="O2483">
        <v>8</v>
      </c>
      <c r="P2483" t="s">
        <v>24</v>
      </c>
      <c r="Q2483" t="s">
        <v>25</v>
      </c>
      <c r="R2483" t="s">
        <v>48</v>
      </c>
      <c r="S2483" t="s">
        <v>35</v>
      </c>
      <c r="T2483" t="s">
        <v>43</v>
      </c>
      <c r="U2483" t="s">
        <v>27</v>
      </c>
      <c r="V2483" t="s">
        <v>23</v>
      </c>
      <c r="W2483" t="s">
        <v>30</v>
      </c>
    </row>
    <row r="2484" spans="1:23" x14ac:dyDescent="0.3">
      <c r="A2484">
        <v>34</v>
      </c>
      <c r="B2484">
        <v>10</v>
      </c>
      <c r="C2484">
        <v>2</v>
      </c>
      <c r="D2484">
        <v>1</v>
      </c>
      <c r="E2484">
        <v>2483</v>
      </c>
      <c r="F2484">
        <v>5</v>
      </c>
      <c r="G2484">
        <v>77790</v>
      </c>
      <c r="H2484">
        <v>12</v>
      </c>
      <c r="I2484">
        <v>8</v>
      </c>
      <c r="J2484">
        <v>1</v>
      </c>
      <c r="K2484">
        <v>6</v>
      </c>
      <c r="L2484">
        <v>2</v>
      </c>
      <c r="M2484">
        <v>2</v>
      </c>
      <c r="N2484">
        <v>2</v>
      </c>
      <c r="O2484">
        <v>2</v>
      </c>
      <c r="P2484" t="s">
        <v>24</v>
      </c>
      <c r="Q2484" t="s">
        <v>25</v>
      </c>
      <c r="R2484" t="s">
        <v>26</v>
      </c>
      <c r="S2484" t="s">
        <v>35</v>
      </c>
      <c r="T2484" t="s">
        <v>38</v>
      </c>
      <c r="U2484" t="s">
        <v>27</v>
      </c>
      <c r="V2484" t="s">
        <v>23</v>
      </c>
      <c r="W2484" t="s">
        <v>30</v>
      </c>
    </row>
    <row r="2485" spans="1:23" x14ac:dyDescent="0.3">
      <c r="A2485">
        <v>21</v>
      </c>
      <c r="B2485">
        <v>1</v>
      </c>
      <c r="C2485">
        <v>2</v>
      </c>
      <c r="D2485">
        <v>1</v>
      </c>
      <c r="E2485">
        <v>2484</v>
      </c>
      <c r="F2485">
        <v>5</v>
      </c>
      <c r="G2485">
        <v>27910</v>
      </c>
      <c r="H2485">
        <v>14</v>
      </c>
      <c r="I2485">
        <v>8</v>
      </c>
      <c r="J2485">
        <v>0</v>
      </c>
      <c r="K2485">
        <v>1</v>
      </c>
      <c r="L2485">
        <v>3</v>
      </c>
      <c r="M2485">
        <v>1</v>
      </c>
      <c r="N2485">
        <v>1</v>
      </c>
      <c r="O2485">
        <v>0</v>
      </c>
      <c r="P2485" t="s">
        <v>24</v>
      </c>
      <c r="Q2485" t="s">
        <v>25</v>
      </c>
      <c r="R2485" t="s">
        <v>48</v>
      </c>
      <c r="S2485" t="s">
        <v>35</v>
      </c>
      <c r="T2485" t="s">
        <v>28</v>
      </c>
      <c r="U2485" t="s">
        <v>37</v>
      </c>
      <c r="V2485" t="s">
        <v>31</v>
      </c>
      <c r="W2485" t="s">
        <v>30</v>
      </c>
    </row>
    <row r="2486" spans="1:23" x14ac:dyDescent="0.3">
      <c r="A2486">
        <v>38</v>
      </c>
      <c r="B2486">
        <v>8</v>
      </c>
      <c r="C2486">
        <v>2</v>
      </c>
      <c r="D2486">
        <v>1</v>
      </c>
      <c r="E2486">
        <v>2485</v>
      </c>
      <c r="F2486">
        <v>2</v>
      </c>
      <c r="G2486">
        <v>32010</v>
      </c>
      <c r="H2486">
        <v>11</v>
      </c>
      <c r="I2486">
        <v>8</v>
      </c>
      <c r="J2486">
        <v>1</v>
      </c>
      <c r="K2486">
        <v>5</v>
      </c>
      <c r="L2486">
        <v>3</v>
      </c>
      <c r="M2486">
        <v>5</v>
      </c>
      <c r="N2486">
        <v>0</v>
      </c>
      <c r="O2486">
        <v>4</v>
      </c>
      <c r="P2486" t="s">
        <v>24</v>
      </c>
      <c r="Q2486" t="s">
        <v>33</v>
      </c>
      <c r="R2486" t="s">
        <v>26</v>
      </c>
      <c r="S2486" t="s">
        <v>29</v>
      </c>
      <c r="T2486" t="s">
        <v>38</v>
      </c>
      <c r="U2486" t="s">
        <v>27</v>
      </c>
      <c r="V2486" t="s">
        <v>23</v>
      </c>
      <c r="W2486" t="s">
        <v>30</v>
      </c>
    </row>
    <row r="2487" spans="1:23" x14ac:dyDescent="0.3">
      <c r="A2487">
        <v>22</v>
      </c>
      <c r="B2487">
        <v>1</v>
      </c>
      <c r="C2487">
        <v>3</v>
      </c>
      <c r="D2487">
        <v>1</v>
      </c>
      <c r="E2487">
        <v>2486</v>
      </c>
      <c r="F2487">
        <v>4</v>
      </c>
      <c r="G2487">
        <v>49680</v>
      </c>
      <c r="H2487">
        <v>14</v>
      </c>
      <c r="I2487">
        <v>8</v>
      </c>
      <c r="J2487">
        <v>0</v>
      </c>
      <c r="K2487">
        <v>1</v>
      </c>
      <c r="L2487">
        <v>3</v>
      </c>
      <c r="M2487">
        <v>1</v>
      </c>
      <c r="N2487">
        <v>0</v>
      </c>
      <c r="O2487">
        <v>0</v>
      </c>
      <c r="P2487" t="s">
        <v>24</v>
      </c>
      <c r="Q2487" t="s">
        <v>33</v>
      </c>
      <c r="R2487" t="s">
        <v>36</v>
      </c>
      <c r="S2487" t="s">
        <v>29</v>
      </c>
      <c r="T2487" t="s">
        <v>34</v>
      </c>
      <c r="U2487" t="s">
        <v>37</v>
      </c>
      <c r="V2487" t="s">
        <v>31</v>
      </c>
      <c r="W2487" t="s">
        <v>30</v>
      </c>
    </row>
    <row r="2488" spans="1:23" x14ac:dyDescent="0.3">
      <c r="A2488">
        <v>31</v>
      </c>
      <c r="B2488">
        <v>8</v>
      </c>
      <c r="C2488">
        <v>5</v>
      </c>
      <c r="D2488">
        <v>1</v>
      </c>
      <c r="E2488">
        <v>2487</v>
      </c>
      <c r="F2488">
        <v>5</v>
      </c>
      <c r="G2488">
        <v>131200</v>
      </c>
      <c r="H2488">
        <v>12</v>
      </c>
      <c r="I2488">
        <v>8</v>
      </c>
      <c r="J2488">
        <v>2</v>
      </c>
      <c r="K2488">
        <v>13</v>
      </c>
      <c r="L2488">
        <v>6</v>
      </c>
      <c r="M2488">
        <v>12</v>
      </c>
      <c r="N2488">
        <v>5</v>
      </c>
      <c r="O2488">
        <v>7</v>
      </c>
      <c r="P2488" t="s">
        <v>24</v>
      </c>
      <c r="Q2488" t="s">
        <v>33</v>
      </c>
      <c r="R2488" t="s">
        <v>26</v>
      </c>
      <c r="S2488" t="s">
        <v>29</v>
      </c>
      <c r="T2488" t="s">
        <v>38</v>
      </c>
      <c r="U2488" t="s">
        <v>37</v>
      </c>
      <c r="V2488" t="s">
        <v>23</v>
      </c>
      <c r="W2488" t="s">
        <v>30</v>
      </c>
    </row>
    <row r="2489" spans="1:23" x14ac:dyDescent="0.3">
      <c r="A2489">
        <v>51</v>
      </c>
      <c r="B2489">
        <v>1</v>
      </c>
      <c r="C2489">
        <v>4</v>
      </c>
      <c r="D2489">
        <v>1</v>
      </c>
      <c r="E2489">
        <v>2488</v>
      </c>
      <c r="F2489">
        <v>1</v>
      </c>
      <c r="G2489">
        <v>40330</v>
      </c>
      <c r="H2489">
        <v>14</v>
      </c>
      <c r="I2489">
        <v>8</v>
      </c>
      <c r="J2489">
        <v>0</v>
      </c>
      <c r="K2489">
        <v>15</v>
      </c>
      <c r="L2489">
        <v>2</v>
      </c>
      <c r="M2489">
        <v>2</v>
      </c>
      <c r="N2489">
        <v>2</v>
      </c>
      <c r="O2489">
        <v>2</v>
      </c>
      <c r="P2489" t="s">
        <v>24</v>
      </c>
      <c r="Q2489" t="s">
        <v>33</v>
      </c>
      <c r="R2489" t="s">
        <v>26</v>
      </c>
      <c r="S2489" t="s">
        <v>29</v>
      </c>
      <c r="T2489" t="s">
        <v>47</v>
      </c>
      <c r="U2489" t="s">
        <v>27</v>
      </c>
      <c r="V2489" t="s">
        <v>23</v>
      </c>
      <c r="W2489" t="s">
        <v>30</v>
      </c>
    </row>
    <row r="2490" spans="1:23" x14ac:dyDescent="0.3">
      <c r="A2490">
        <v>37</v>
      </c>
      <c r="B2490">
        <v>24</v>
      </c>
      <c r="C2490">
        <v>1</v>
      </c>
      <c r="D2490">
        <v>1</v>
      </c>
      <c r="E2490">
        <v>2489</v>
      </c>
      <c r="F2490">
        <v>2</v>
      </c>
      <c r="G2490">
        <v>32910</v>
      </c>
      <c r="H2490">
        <v>16</v>
      </c>
      <c r="I2490">
        <v>8</v>
      </c>
      <c r="J2490">
        <v>3</v>
      </c>
      <c r="K2490">
        <v>5</v>
      </c>
      <c r="L2490">
        <v>2</v>
      </c>
      <c r="M2490">
        <v>5</v>
      </c>
      <c r="N2490">
        <v>0</v>
      </c>
      <c r="O2490">
        <v>3</v>
      </c>
      <c r="P2490" t="s">
        <v>24</v>
      </c>
      <c r="Q2490" t="s">
        <v>33</v>
      </c>
      <c r="R2490" t="s">
        <v>26</v>
      </c>
      <c r="S2490" t="s">
        <v>29</v>
      </c>
      <c r="T2490" t="s">
        <v>38</v>
      </c>
      <c r="U2490" t="s">
        <v>37</v>
      </c>
      <c r="V2490" t="s">
        <v>23</v>
      </c>
      <c r="W2490" t="s">
        <v>30</v>
      </c>
    </row>
    <row r="2491" spans="1:23" x14ac:dyDescent="0.3">
      <c r="A2491">
        <v>46</v>
      </c>
      <c r="B2491">
        <v>3</v>
      </c>
      <c r="C2491">
        <v>4</v>
      </c>
      <c r="D2491">
        <v>1</v>
      </c>
      <c r="E2491">
        <v>2490</v>
      </c>
      <c r="F2491">
        <v>1</v>
      </c>
      <c r="G2491">
        <v>42720</v>
      </c>
      <c r="H2491">
        <v>13</v>
      </c>
      <c r="I2491">
        <v>8</v>
      </c>
      <c r="J2491">
        <v>0</v>
      </c>
      <c r="K2491">
        <v>24</v>
      </c>
      <c r="L2491">
        <v>3</v>
      </c>
      <c r="M2491">
        <v>2</v>
      </c>
      <c r="N2491">
        <v>2</v>
      </c>
      <c r="O2491">
        <v>2</v>
      </c>
      <c r="P2491" t="s">
        <v>24</v>
      </c>
      <c r="Q2491" t="s">
        <v>25</v>
      </c>
      <c r="R2491" t="s">
        <v>48</v>
      </c>
      <c r="S2491" t="s">
        <v>44</v>
      </c>
      <c r="T2491" t="s">
        <v>46</v>
      </c>
      <c r="U2491" t="s">
        <v>27</v>
      </c>
      <c r="V2491" t="s">
        <v>23</v>
      </c>
      <c r="W2491" t="s">
        <v>30</v>
      </c>
    </row>
    <row r="2492" spans="1:23" x14ac:dyDescent="0.3">
      <c r="A2492">
        <v>36</v>
      </c>
      <c r="B2492">
        <v>27</v>
      </c>
      <c r="C2492">
        <v>3</v>
      </c>
      <c r="D2492">
        <v>1</v>
      </c>
      <c r="E2492">
        <v>2491</v>
      </c>
      <c r="F2492">
        <v>4</v>
      </c>
      <c r="G2492">
        <v>50560</v>
      </c>
      <c r="H2492">
        <v>12</v>
      </c>
      <c r="I2492">
        <v>8</v>
      </c>
      <c r="J2492">
        <v>0</v>
      </c>
      <c r="K2492">
        <v>15</v>
      </c>
      <c r="L2492">
        <v>2</v>
      </c>
      <c r="M2492">
        <v>12</v>
      </c>
      <c r="N2492">
        <v>5</v>
      </c>
      <c r="O2492">
        <v>7</v>
      </c>
      <c r="P2492" t="s">
        <v>24</v>
      </c>
      <c r="Q2492" t="s">
        <v>33</v>
      </c>
      <c r="R2492" t="s">
        <v>49</v>
      </c>
      <c r="S2492" t="s">
        <v>29</v>
      </c>
      <c r="T2492" t="s">
        <v>34</v>
      </c>
      <c r="U2492" t="s">
        <v>27</v>
      </c>
      <c r="V2492" t="s">
        <v>23</v>
      </c>
      <c r="W2492" t="s">
        <v>30</v>
      </c>
    </row>
    <row r="2493" spans="1:23" x14ac:dyDescent="0.3">
      <c r="A2493">
        <v>44</v>
      </c>
      <c r="B2493">
        <v>10</v>
      </c>
      <c r="C2493">
        <v>4</v>
      </c>
      <c r="D2493">
        <v>1</v>
      </c>
      <c r="E2493">
        <v>2492</v>
      </c>
      <c r="F2493">
        <v>1</v>
      </c>
      <c r="G2493">
        <v>28440</v>
      </c>
      <c r="H2493">
        <v>12</v>
      </c>
      <c r="I2493">
        <v>8</v>
      </c>
      <c r="J2493">
        <v>0</v>
      </c>
      <c r="K2493">
        <v>6</v>
      </c>
      <c r="L2493">
        <v>2</v>
      </c>
      <c r="M2493">
        <v>5</v>
      </c>
      <c r="N2493">
        <v>2</v>
      </c>
      <c r="O2493">
        <v>3</v>
      </c>
      <c r="P2493" t="s">
        <v>32</v>
      </c>
      <c r="Q2493" t="s">
        <v>25</v>
      </c>
      <c r="R2493" t="s">
        <v>26</v>
      </c>
      <c r="S2493" t="s">
        <v>44</v>
      </c>
      <c r="T2493" t="s">
        <v>34</v>
      </c>
      <c r="U2493" t="s">
        <v>37</v>
      </c>
      <c r="V2493" t="s">
        <v>31</v>
      </c>
      <c r="W2493" t="s">
        <v>30</v>
      </c>
    </row>
    <row r="2494" spans="1:23" x14ac:dyDescent="0.3">
      <c r="A2494">
        <v>37</v>
      </c>
      <c r="B2494">
        <v>19</v>
      </c>
      <c r="C2494">
        <v>2</v>
      </c>
      <c r="D2494">
        <v>1</v>
      </c>
      <c r="E2494">
        <v>2493</v>
      </c>
      <c r="F2494">
        <v>2</v>
      </c>
      <c r="G2494">
        <v>27030</v>
      </c>
      <c r="H2494">
        <v>14</v>
      </c>
      <c r="I2494">
        <v>8</v>
      </c>
      <c r="J2494">
        <v>0</v>
      </c>
      <c r="K2494">
        <v>19</v>
      </c>
      <c r="L2494">
        <v>2</v>
      </c>
      <c r="M2494">
        <v>10</v>
      </c>
      <c r="N2494">
        <v>4</v>
      </c>
      <c r="O2494">
        <v>7</v>
      </c>
      <c r="P2494" t="s">
        <v>24</v>
      </c>
      <c r="Q2494" t="s">
        <v>33</v>
      </c>
      <c r="R2494" t="s">
        <v>49</v>
      </c>
      <c r="S2494" t="s">
        <v>44</v>
      </c>
      <c r="T2494" t="s">
        <v>38</v>
      </c>
      <c r="U2494" t="s">
        <v>37</v>
      </c>
      <c r="V2494" t="s">
        <v>23</v>
      </c>
      <c r="W2494" t="s">
        <v>30</v>
      </c>
    </row>
    <row r="2495" spans="1:23" x14ac:dyDescent="0.3">
      <c r="A2495">
        <v>35</v>
      </c>
      <c r="B2495">
        <v>15</v>
      </c>
      <c r="C2495">
        <v>4</v>
      </c>
      <c r="D2495">
        <v>1</v>
      </c>
      <c r="E2495">
        <v>2494</v>
      </c>
      <c r="F2495">
        <v>2</v>
      </c>
      <c r="G2495">
        <v>19040</v>
      </c>
      <c r="H2495">
        <v>22</v>
      </c>
      <c r="I2495">
        <v>8</v>
      </c>
      <c r="J2495">
        <v>1</v>
      </c>
      <c r="K2495">
        <v>10</v>
      </c>
      <c r="L2495">
        <v>4</v>
      </c>
      <c r="M2495">
        <v>10</v>
      </c>
      <c r="N2495">
        <v>7</v>
      </c>
      <c r="O2495">
        <v>7</v>
      </c>
      <c r="P2495" t="s">
        <v>24</v>
      </c>
      <c r="Q2495" t="s">
        <v>33</v>
      </c>
      <c r="R2495" t="s">
        <v>26</v>
      </c>
      <c r="S2495" t="s">
        <v>35</v>
      </c>
      <c r="T2495" t="s">
        <v>34</v>
      </c>
      <c r="U2495" t="s">
        <v>37</v>
      </c>
      <c r="V2495" t="s">
        <v>31</v>
      </c>
      <c r="W2495" t="s">
        <v>30</v>
      </c>
    </row>
    <row r="2496" spans="1:23" x14ac:dyDescent="0.3">
      <c r="A2496">
        <v>33</v>
      </c>
      <c r="B2496">
        <v>8</v>
      </c>
      <c r="C2496">
        <v>5</v>
      </c>
      <c r="D2496">
        <v>1</v>
      </c>
      <c r="E2496">
        <v>2495</v>
      </c>
      <c r="F2496">
        <v>2</v>
      </c>
      <c r="G2496">
        <v>82240</v>
      </c>
      <c r="H2496">
        <v>19</v>
      </c>
      <c r="I2496">
        <v>8</v>
      </c>
      <c r="J2496">
        <v>0</v>
      </c>
      <c r="K2496">
        <v>14</v>
      </c>
      <c r="L2496">
        <v>3</v>
      </c>
      <c r="M2496">
        <v>10</v>
      </c>
      <c r="N2496">
        <v>7</v>
      </c>
      <c r="O2496">
        <v>6</v>
      </c>
      <c r="P2496" t="s">
        <v>24</v>
      </c>
      <c r="Q2496" t="s">
        <v>33</v>
      </c>
      <c r="R2496" t="s">
        <v>41</v>
      </c>
      <c r="S2496" t="s">
        <v>29</v>
      </c>
      <c r="T2496" t="s">
        <v>43</v>
      </c>
      <c r="U2496" t="s">
        <v>37</v>
      </c>
      <c r="V2496" t="s">
        <v>23</v>
      </c>
      <c r="W2496" t="s">
        <v>30</v>
      </c>
    </row>
    <row r="2497" spans="1:23" x14ac:dyDescent="0.3">
      <c r="A2497">
        <v>28</v>
      </c>
      <c r="B2497">
        <v>9</v>
      </c>
      <c r="C2497">
        <v>3</v>
      </c>
      <c r="D2497">
        <v>1</v>
      </c>
      <c r="E2497">
        <v>2496</v>
      </c>
      <c r="F2497">
        <v>2</v>
      </c>
      <c r="G2497">
        <v>47660</v>
      </c>
      <c r="H2497">
        <v>12</v>
      </c>
      <c r="I2497">
        <v>8</v>
      </c>
      <c r="J2497">
        <v>0</v>
      </c>
      <c r="K2497">
        <v>5</v>
      </c>
      <c r="L2497">
        <v>3</v>
      </c>
      <c r="M2497">
        <v>5</v>
      </c>
      <c r="N2497">
        <v>0</v>
      </c>
      <c r="O2497">
        <v>3</v>
      </c>
      <c r="P2497" t="s">
        <v>24</v>
      </c>
      <c r="Q2497" t="s">
        <v>25</v>
      </c>
      <c r="R2497" t="s">
        <v>41</v>
      </c>
      <c r="S2497" t="s">
        <v>29</v>
      </c>
      <c r="T2497" t="s">
        <v>38</v>
      </c>
      <c r="U2497" t="s">
        <v>27</v>
      </c>
      <c r="V2497" t="s">
        <v>23</v>
      </c>
      <c r="W2497" t="s">
        <v>30</v>
      </c>
    </row>
    <row r="2498" spans="1:23" x14ac:dyDescent="0.3">
      <c r="A2498">
        <v>39</v>
      </c>
      <c r="B2498">
        <v>3</v>
      </c>
      <c r="C2498">
        <v>4</v>
      </c>
      <c r="D2498">
        <v>1</v>
      </c>
      <c r="E2498">
        <v>2497</v>
      </c>
      <c r="F2498">
        <v>2</v>
      </c>
      <c r="G2498">
        <v>26100</v>
      </c>
      <c r="H2498">
        <v>12</v>
      </c>
      <c r="I2498">
        <v>8</v>
      </c>
      <c r="J2498">
        <v>0</v>
      </c>
      <c r="K2498">
        <v>9</v>
      </c>
      <c r="L2498">
        <v>2</v>
      </c>
      <c r="M2498">
        <v>4</v>
      </c>
      <c r="N2498">
        <v>2</v>
      </c>
      <c r="O2498">
        <v>2</v>
      </c>
      <c r="P2498" t="s">
        <v>24</v>
      </c>
      <c r="Q2498" t="s">
        <v>25</v>
      </c>
      <c r="R2498" t="s">
        <v>48</v>
      </c>
      <c r="S2498" t="s">
        <v>35</v>
      </c>
      <c r="T2498" t="s">
        <v>43</v>
      </c>
      <c r="U2498" t="s">
        <v>27</v>
      </c>
      <c r="V2498" t="s">
        <v>23</v>
      </c>
      <c r="W2498" t="s">
        <v>30</v>
      </c>
    </row>
    <row r="2499" spans="1:23" x14ac:dyDescent="0.3">
      <c r="A2499">
        <v>46</v>
      </c>
      <c r="B2499">
        <v>9</v>
      </c>
      <c r="C2499">
        <v>2</v>
      </c>
      <c r="D2499">
        <v>1</v>
      </c>
      <c r="E2499">
        <v>2498</v>
      </c>
      <c r="F2499">
        <v>2</v>
      </c>
      <c r="G2499">
        <v>57310</v>
      </c>
      <c r="H2499">
        <v>17</v>
      </c>
      <c r="I2499">
        <v>8</v>
      </c>
      <c r="J2499">
        <v>0</v>
      </c>
      <c r="K2499">
        <v>6</v>
      </c>
      <c r="L2499">
        <v>2</v>
      </c>
      <c r="M2499">
        <v>2</v>
      </c>
      <c r="N2499">
        <v>2</v>
      </c>
      <c r="O2499">
        <v>2</v>
      </c>
      <c r="P2499" t="s">
        <v>39</v>
      </c>
      <c r="Q2499" t="s">
        <v>33</v>
      </c>
      <c r="R2499" t="s">
        <v>26</v>
      </c>
      <c r="S2499" t="s">
        <v>35</v>
      </c>
      <c r="T2499" t="s">
        <v>45</v>
      </c>
      <c r="U2499" t="s">
        <v>37</v>
      </c>
      <c r="V2499" t="s">
        <v>23</v>
      </c>
      <c r="W2499" t="s">
        <v>30</v>
      </c>
    </row>
    <row r="2500" spans="1:23" x14ac:dyDescent="0.3">
      <c r="A2500">
        <v>40</v>
      </c>
      <c r="B2500">
        <v>2</v>
      </c>
      <c r="C2500">
        <v>2</v>
      </c>
      <c r="D2500">
        <v>1</v>
      </c>
      <c r="E2500">
        <v>2499</v>
      </c>
      <c r="F2500">
        <v>1</v>
      </c>
      <c r="G2500">
        <v>25390</v>
      </c>
      <c r="H2500">
        <v>12</v>
      </c>
      <c r="I2500">
        <v>8</v>
      </c>
      <c r="J2500">
        <v>1</v>
      </c>
      <c r="K2500">
        <v>7</v>
      </c>
      <c r="L2500">
        <v>3</v>
      </c>
      <c r="M2500">
        <v>4</v>
      </c>
      <c r="N2500">
        <v>0</v>
      </c>
      <c r="O2500">
        <v>2</v>
      </c>
      <c r="P2500" t="s">
        <v>24</v>
      </c>
      <c r="Q2500" t="s">
        <v>33</v>
      </c>
      <c r="R2500" t="s">
        <v>41</v>
      </c>
      <c r="S2500" t="s">
        <v>29</v>
      </c>
      <c r="T2500" t="s">
        <v>42</v>
      </c>
      <c r="U2500" t="s">
        <v>37</v>
      </c>
      <c r="V2500" t="s">
        <v>23</v>
      </c>
      <c r="W2500" t="s">
        <v>30</v>
      </c>
    </row>
    <row r="2501" spans="1:23" x14ac:dyDescent="0.3">
      <c r="A2501">
        <v>42</v>
      </c>
      <c r="B2501">
        <v>7</v>
      </c>
      <c r="C2501">
        <v>4</v>
      </c>
      <c r="D2501">
        <v>1</v>
      </c>
      <c r="E2501">
        <v>2500</v>
      </c>
      <c r="F2501">
        <v>2</v>
      </c>
      <c r="G2501">
        <v>57140</v>
      </c>
      <c r="H2501">
        <v>11</v>
      </c>
      <c r="I2501">
        <v>8</v>
      </c>
      <c r="J2501">
        <v>0</v>
      </c>
      <c r="K2501">
        <v>10</v>
      </c>
      <c r="L2501">
        <v>2</v>
      </c>
      <c r="M2501">
        <v>0</v>
      </c>
      <c r="N2501">
        <v>0</v>
      </c>
      <c r="O2501">
        <v>0</v>
      </c>
      <c r="P2501" t="s">
        <v>24</v>
      </c>
      <c r="Q2501" t="s">
        <v>33</v>
      </c>
      <c r="R2501" t="s">
        <v>36</v>
      </c>
      <c r="S2501" t="s">
        <v>29</v>
      </c>
      <c r="T2501" t="s">
        <v>43</v>
      </c>
      <c r="U2501" t="s">
        <v>27</v>
      </c>
      <c r="V2501" t="s">
        <v>23</v>
      </c>
      <c r="W2501" t="s">
        <v>30</v>
      </c>
    </row>
    <row r="2502" spans="1:23" x14ac:dyDescent="0.3">
      <c r="A2502">
        <v>35</v>
      </c>
      <c r="B2502">
        <v>10</v>
      </c>
      <c r="C2502">
        <v>1</v>
      </c>
      <c r="D2502">
        <v>1</v>
      </c>
      <c r="E2502">
        <v>2501</v>
      </c>
      <c r="F2502">
        <v>2</v>
      </c>
      <c r="G2502">
        <v>43230</v>
      </c>
      <c r="H2502">
        <v>18</v>
      </c>
      <c r="I2502">
        <v>8</v>
      </c>
      <c r="J2502">
        <v>3</v>
      </c>
      <c r="K2502">
        <v>15</v>
      </c>
      <c r="L2502">
        <v>3</v>
      </c>
      <c r="M2502">
        <v>7</v>
      </c>
      <c r="N2502">
        <v>1</v>
      </c>
      <c r="O2502">
        <v>7</v>
      </c>
      <c r="P2502" t="s">
        <v>39</v>
      </c>
      <c r="Q2502" t="s">
        <v>25</v>
      </c>
      <c r="R2502" t="s">
        <v>26</v>
      </c>
      <c r="S2502" t="s">
        <v>44</v>
      </c>
      <c r="T2502" t="s">
        <v>42</v>
      </c>
      <c r="U2502" t="s">
        <v>27</v>
      </c>
      <c r="V2502" t="s">
        <v>23</v>
      </c>
      <c r="W2502" t="s">
        <v>30</v>
      </c>
    </row>
    <row r="2503" spans="1:23" x14ac:dyDescent="0.3">
      <c r="A2503">
        <v>38</v>
      </c>
      <c r="B2503">
        <v>6</v>
      </c>
      <c r="C2503">
        <v>4</v>
      </c>
      <c r="D2503">
        <v>1</v>
      </c>
      <c r="E2503">
        <v>2502</v>
      </c>
      <c r="F2503">
        <v>3</v>
      </c>
      <c r="G2503">
        <v>73360</v>
      </c>
      <c r="H2503">
        <v>11</v>
      </c>
      <c r="I2503">
        <v>8</v>
      </c>
      <c r="J2503">
        <v>0</v>
      </c>
      <c r="K2503">
        <v>13</v>
      </c>
      <c r="L2503">
        <v>3</v>
      </c>
      <c r="M2503">
        <v>11</v>
      </c>
      <c r="N2503">
        <v>3</v>
      </c>
      <c r="O2503">
        <v>8</v>
      </c>
      <c r="P2503" t="s">
        <v>39</v>
      </c>
      <c r="Q2503" t="s">
        <v>25</v>
      </c>
      <c r="R2503" t="s">
        <v>48</v>
      </c>
      <c r="S2503" t="s">
        <v>44</v>
      </c>
      <c r="T2503" t="s">
        <v>38</v>
      </c>
      <c r="U2503" t="s">
        <v>37</v>
      </c>
      <c r="V2503" t="s">
        <v>23</v>
      </c>
      <c r="W2503" t="s">
        <v>30</v>
      </c>
    </row>
    <row r="2504" spans="1:23" x14ac:dyDescent="0.3">
      <c r="A2504">
        <v>34</v>
      </c>
      <c r="B2504">
        <v>2</v>
      </c>
      <c r="C2504">
        <v>1</v>
      </c>
      <c r="D2504">
        <v>1</v>
      </c>
      <c r="E2504">
        <v>2503</v>
      </c>
      <c r="F2504">
        <v>1</v>
      </c>
      <c r="G2504">
        <v>134990</v>
      </c>
      <c r="H2504">
        <v>23</v>
      </c>
      <c r="I2504">
        <v>8</v>
      </c>
      <c r="J2504">
        <v>2</v>
      </c>
      <c r="K2504">
        <v>11</v>
      </c>
      <c r="L2504">
        <v>2</v>
      </c>
      <c r="M2504">
        <v>7</v>
      </c>
      <c r="N2504">
        <v>0</v>
      </c>
      <c r="O2504">
        <v>7</v>
      </c>
      <c r="P2504" t="s">
        <v>32</v>
      </c>
      <c r="Q2504" t="s">
        <v>33</v>
      </c>
      <c r="R2504" t="s">
        <v>26</v>
      </c>
      <c r="S2504" t="s">
        <v>29</v>
      </c>
      <c r="T2504" t="s">
        <v>45</v>
      </c>
      <c r="U2504" t="s">
        <v>37</v>
      </c>
      <c r="V2504" t="s">
        <v>31</v>
      </c>
      <c r="W2504" t="s">
        <v>30</v>
      </c>
    </row>
    <row r="2505" spans="1:23" x14ac:dyDescent="0.3">
      <c r="A2505">
        <v>37</v>
      </c>
      <c r="B2505">
        <v>24</v>
      </c>
      <c r="C2505">
        <v>3</v>
      </c>
      <c r="D2505">
        <v>1</v>
      </c>
      <c r="E2505">
        <v>2504</v>
      </c>
      <c r="F2505">
        <v>1</v>
      </c>
      <c r="G2505">
        <v>137580</v>
      </c>
      <c r="H2505">
        <v>11</v>
      </c>
      <c r="I2505">
        <v>8</v>
      </c>
      <c r="J2505">
        <v>1</v>
      </c>
      <c r="K2505">
        <v>10</v>
      </c>
      <c r="L2505">
        <v>5</v>
      </c>
      <c r="M2505">
        <v>10</v>
      </c>
      <c r="N2505">
        <v>0</v>
      </c>
      <c r="O2505">
        <v>8</v>
      </c>
      <c r="P2505" t="s">
        <v>24</v>
      </c>
      <c r="Q2505" t="s">
        <v>33</v>
      </c>
      <c r="R2505" t="s">
        <v>26</v>
      </c>
      <c r="S2505" t="s">
        <v>35</v>
      </c>
      <c r="T2505" t="s">
        <v>43</v>
      </c>
      <c r="U2505" t="s">
        <v>37</v>
      </c>
      <c r="V2505" t="s">
        <v>31</v>
      </c>
      <c r="W2505" t="s">
        <v>30</v>
      </c>
    </row>
    <row r="2506" spans="1:23" x14ac:dyDescent="0.3">
      <c r="A2506">
        <v>39</v>
      </c>
      <c r="B2506">
        <v>2</v>
      </c>
      <c r="C2506">
        <v>1</v>
      </c>
      <c r="D2506">
        <v>1</v>
      </c>
      <c r="E2506">
        <v>2505</v>
      </c>
      <c r="F2506">
        <v>2</v>
      </c>
      <c r="G2506">
        <v>51550</v>
      </c>
      <c r="H2506">
        <v>18</v>
      </c>
      <c r="I2506">
        <v>8</v>
      </c>
      <c r="J2506">
        <v>1</v>
      </c>
      <c r="K2506">
        <v>7</v>
      </c>
      <c r="L2506">
        <v>3</v>
      </c>
      <c r="M2506">
        <v>2</v>
      </c>
      <c r="N2506">
        <v>2</v>
      </c>
      <c r="O2506">
        <v>2</v>
      </c>
      <c r="P2506" t="s">
        <v>32</v>
      </c>
      <c r="Q2506" t="s">
        <v>33</v>
      </c>
      <c r="R2506" t="s">
        <v>41</v>
      </c>
      <c r="S2506" t="s">
        <v>44</v>
      </c>
      <c r="T2506" t="s">
        <v>28</v>
      </c>
      <c r="U2506" t="s">
        <v>37</v>
      </c>
      <c r="V2506" t="s">
        <v>23</v>
      </c>
      <c r="W2506" t="s">
        <v>30</v>
      </c>
    </row>
    <row r="2507" spans="1:23" x14ac:dyDescent="0.3">
      <c r="A2507">
        <v>43</v>
      </c>
      <c r="B2507">
        <v>8</v>
      </c>
      <c r="C2507">
        <v>5</v>
      </c>
      <c r="D2507">
        <v>1</v>
      </c>
      <c r="E2507">
        <v>2506</v>
      </c>
      <c r="F2507">
        <v>3</v>
      </c>
      <c r="G2507">
        <v>22580</v>
      </c>
      <c r="H2507">
        <v>18</v>
      </c>
      <c r="I2507">
        <v>8</v>
      </c>
      <c r="J2507">
        <v>0</v>
      </c>
      <c r="K2507">
        <v>7</v>
      </c>
      <c r="L2507">
        <v>2</v>
      </c>
      <c r="M2507">
        <v>3</v>
      </c>
      <c r="N2507">
        <v>1</v>
      </c>
      <c r="O2507">
        <v>2</v>
      </c>
      <c r="P2507" t="s">
        <v>39</v>
      </c>
      <c r="Q2507" t="s">
        <v>40</v>
      </c>
      <c r="R2507" t="s">
        <v>41</v>
      </c>
      <c r="S2507" t="s">
        <v>35</v>
      </c>
      <c r="T2507" t="s">
        <v>38</v>
      </c>
      <c r="U2507" t="s">
        <v>27</v>
      </c>
      <c r="V2507" t="s">
        <v>23</v>
      </c>
      <c r="W2507" t="s">
        <v>30</v>
      </c>
    </row>
    <row r="2508" spans="1:23" x14ac:dyDescent="0.3">
      <c r="A2508">
        <v>41</v>
      </c>
      <c r="B2508">
        <v>3</v>
      </c>
      <c r="C2508">
        <v>3</v>
      </c>
      <c r="D2508">
        <v>1</v>
      </c>
      <c r="E2508">
        <v>2507</v>
      </c>
      <c r="F2508">
        <v>3</v>
      </c>
      <c r="G2508">
        <v>35970</v>
      </c>
      <c r="H2508">
        <v>13</v>
      </c>
      <c r="I2508">
        <v>8</v>
      </c>
      <c r="J2508">
        <v>1</v>
      </c>
      <c r="K2508">
        <v>11</v>
      </c>
      <c r="L2508">
        <v>2</v>
      </c>
      <c r="M2508">
        <v>3</v>
      </c>
      <c r="N2508">
        <v>1</v>
      </c>
      <c r="O2508">
        <v>2</v>
      </c>
      <c r="P2508" t="s">
        <v>24</v>
      </c>
      <c r="Q2508" t="s">
        <v>33</v>
      </c>
      <c r="R2508" t="s">
        <v>26</v>
      </c>
      <c r="S2508" t="s">
        <v>35</v>
      </c>
      <c r="T2508" t="s">
        <v>34</v>
      </c>
      <c r="U2508" t="s">
        <v>37</v>
      </c>
      <c r="V2508" t="s">
        <v>23</v>
      </c>
      <c r="W2508" t="s">
        <v>30</v>
      </c>
    </row>
    <row r="2509" spans="1:23" x14ac:dyDescent="0.3">
      <c r="A2509">
        <v>41</v>
      </c>
      <c r="B2509">
        <v>1</v>
      </c>
      <c r="C2509">
        <v>1</v>
      </c>
      <c r="D2509">
        <v>1</v>
      </c>
      <c r="E2509">
        <v>2508</v>
      </c>
      <c r="F2509">
        <v>3</v>
      </c>
      <c r="G2509">
        <v>25150</v>
      </c>
      <c r="H2509">
        <v>18</v>
      </c>
      <c r="I2509">
        <v>8</v>
      </c>
      <c r="J2509">
        <v>0</v>
      </c>
      <c r="K2509">
        <v>23</v>
      </c>
      <c r="L2509">
        <v>2</v>
      </c>
      <c r="M2509">
        <v>22</v>
      </c>
      <c r="N2509">
        <v>13</v>
      </c>
      <c r="O2509">
        <v>5</v>
      </c>
      <c r="P2509" t="s">
        <v>24</v>
      </c>
      <c r="Q2509" t="s">
        <v>33</v>
      </c>
      <c r="R2509" t="s">
        <v>49</v>
      </c>
      <c r="S2509" t="s">
        <v>44</v>
      </c>
      <c r="T2509" t="s">
        <v>43</v>
      </c>
      <c r="U2509" t="s">
        <v>37</v>
      </c>
      <c r="V2509" t="s">
        <v>23</v>
      </c>
      <c r="W2509" t="s">
        <v>30</v>
      </c>
    </row>
    <row r="2510" spans="1:23" x14ac:dyDescent="0.3">
      <c r="A2510">
        <v>30</v>
      </c>
      <c r="B2510">
        <v>26</v>
      </c>
      <c r="C2510">
        <v>3</v>
      </c>
      <c r="D2510">
        <v>1</v>
      </c>
      <c r="E2510">
        <v>2509</v>
      </c>
      <c r="F2510">
        <v>2</v>
      </c>
      <c r="G2510">
        <v>44200</v>
      </c>
      <c r="H2510">
        <v>11</v>
      </c>
      <c r="I2510">
        <v>8</v>
      </c>
      <c r="J2510">
        <v>0</v>
      </c>
      <c r="K2510">
        <v>9</v>
      </c>
      <c r="L2510">
        <v>3</v>
      </c>
      <c r="M2510">
        <v>7</v>
      </c>
      <c r="N2510">
        <v>0</v>
      </c>
      <c r="O2510">
        <v>2</v>
      </c>
      <c r="P2510" t="s">
        <v>24</v>
      </c>
      <c r="Q2510" t="s">
        <v>25</v>
      </c>
      <c r="R2510" t="s">
        <v>48</v>
      </c>
      <c r="S2510" t="s">
        <v>35</v>
      </c>
      <c r="T2510" t="s">
        <v>47</v>
      </c>
      <c r="U2510" t="s">
        <v>27</v>
      </c>
      <c r="V2510" t="s">
        <v>23</v>
      </c>
      <c r="W2510" t="s">
        <v>30</v>
      </c>
    </row>
    <row r="2511" spans="1:23" x14ac:dyDescent="0.3">
      <c r="A2511">
        <v>26</v>
      </c>
      <c r="B2511">
        <v>2</v>
      </c>
      <c r="C2511">
        <v>1</v>
      </c>
      <c r="D2511">
        <v>1</v>
      </c>
      <c r="E2511">
        <v>2510</v>
      </c>
      <c r="F2511">
        <v>3</v>
      </c>
      <c r="G2511">
        <v>65780</v>
      </c>
      <c r="H2511">
        <v>15</v>
      </c>
      <c r="I2511">
        <v>8</v>
      </c>
      <c r="J2511">
        <v>2</v>
      </c>
      <c r="K2511">
        <v>6</v>
      </c>
      <c r="L2511">
        <v>3</v>
      </c>
      <c r="M2511">
        <v>5</v>
      </c>
      <c r="N2511">
        <v>1</v>
      </c>
      <c r="O2511">
        <v>4</v>
      </c>
      <c r="P2511" t="s">
        <v>24</v>
      </c>
      <c r="Q2511" t="s">
        <v>40</v>
      </c>
      <c r="R2511" t="s">
        <v>49</v>
      </c>
      <c r="S2511" t="s">
        <v>29</v>
      </c>
      <c r="T2511" t="s">
        <v>38</v>
      </c>
      <c r="U2511" t="s">
        <v>27</v>
      </c>
      <c r="V2511" t="s">
        <v>31</v>
      </c>
      <c r="W2511" t="s">
        <v>30</v>
      </c>
    </row>
    <row r="2512" spans="1:23" x14ac:dyDescent="0.3">
      <c r="A2512">
        <v>46</v>
      </c>
      <c r="B2512">
        <v>10</v>
      </c>
      <c r="C2512">
        <v>3</v>
      </c>
      <c r="D2512">
        <v>1</v>
      </c>
      <c r="E2512">
        <v>2511</v>
      </c>
      <c r="F2512">
        <v>1</v>
      </c>
      <c r="G2512">
        <v>44220</v>
      </c>
      <c r="H2512">
        <v>11</v>
      </c>
      <c r="I2512">
        <v>8</v>
      </c>
      <c r="J2512">
        <v>1</v>
      </c>
      <c r="K2512">
        <v>13</v>
      </c>
      <c r="L2512">
        <v>2</v>
      </c>
      <c r="M2512">
        <v>9</v>
      </c>
      <c r="N2512">
        <v>3</v>
      </c>
      <c r="O2512">
        <v>7</v>
      </c>
      <c r="P2512" t="s">
        <v>24</v>
      </c>
      <c r="Q2512" t="s">
        <v>33</v>
      </c>
      <c r="R2512" t="s">
        <v>41</v>
      </c>
      <c r="S2512" t="s">
        <v>29</v>
      </c>
      <c r="T2512" t="s">
        <v>38</v>
      </c>
      <c r="U2512" t="s">
        <v>37</v>
      </c>
      <c r="V2512" t="s">
        <v>31</v>
      </c>
      <c r="W2512" t="s">
        <v>30</v>
      </c>
    </row>
    <row r="2513" spans="1:23" x14ac:dyDescent="0.3">
      <c r="A2513">
        <v>40</v>
      </c>
      <c r="B2513">
        <v>27</v>
      </c>
      <c r="C2513">
        <v>2</v>
      </c>
      <c r="D2513">
        <v>1</v>
      </c>
      <c r="E2513">
        <v>2512</v>
      </c>
      <c r="F2513">
        <v>3</v>
      </c>
      <c r="G2513">
        <v>102740</v>
      </c>
      <c r="H2513">
        <v>18</v>
      </c>
      <c r="I2513">
        <v>8</v>
      </c>
      <c r="J2513">
        <v>0</v>
      </c>
      <c r="K2513">
        <v>12</v>
      </c>
      <c r="L2513">
        <v>3</v>
      </c>
      <c r="M2513">
        <v>5</v>
      </c>
      <c r="N2513">
        <v>0</v>
      </c>
      <c r="O2513">
        <v>3</v>
      </c>
      <c r="P2513" t="s">
        <v>24</v>
      </c>
      <c r="Q2513" t="s">
        <v>25</v>
      </c>
      <c r="R2513" t="s">
        <v>41</v>
      </c>
      <c r="S2513" t="s">
        <v>44</v>
      </c>
      <c r="T2513" t="s">
        <v>38</v>
      </c>
      <c r="U2513" t="s">
        <v>27</v>
      </c>
      <c r="V2513" t="s">
        <v>23</v>
      </c>
      <c r="W2513" t="s">
        <v>30</v>
      </c>
    </row>
    <row r="2514" spans="1:23" x14ac:dyDescent="0.3">
      <c r="A2514">
        <v>34</v>
      </c>
      <c r="B2514">
        <v>2</v>
      </c>
      <c r="C2514">
        <v>3</v>
      </c>
      <c r="D2514">
        <v>1</v>
      </c>
      <c r="E2514">
        <v>2513</v>
      </c>
      <c r="F2514">
        <v>2</v>
      </c>
      <c r="G2514">
        <v>53430</v>
      </c>
      <c r="H2514">
        <v>14</v>
      </c>
      <c r="I2514">
        <v>8</v>
      </c>
      <c r="J2514">
        <v>0</v>
      </c>
      <c r="K2514">
        <v>10</v>
      </c>
      <c r="L2514">
        <v>5</v>
      </c>
      <c r="M2514">
        <v>10</v>
      </c>
      <c r="N2514">
        <v>4</v>
      </c>
      <c r="O2514">
        <v>8</v>
      </c>
      <c r="P2514" t="s">
        <v>24</v>
      </c>
      <c r="Q2514" t="s">
        <v>33</v>
      </c>
      <c r="R2514" t="s">
        <v>26</v>
      </c>
      <c r="S2514" t="s">
        <v>29</v>
      </c>
      <c r="T2514" t="s">
        <v>43</v>
      </c>
      <c r="U2514" t="s">
        <v>37</v>
      </c>
      <c r="V2514" t="s">
        <v>23</v>
      </c>
      <c r="W2514" t="s">
        <v>30</v>
      </c>
    </row>
    <row r="2515" spans="1:23" x14ac:dyDescent="0.3">
      <c r="A2515">
        <v>58</v>
      </c>
      <c r="B2515">
        <v>2</v>
      </c>
      <c r="C2515">
        <v>4</v>
      </c>
      <c r="D2515">
        <v>1</v>
      </c>
      <c r="E2515">
        <v>2514</v>
      </c>
      <c r="F2515">
        <v>1</v>
      </c>
      <c r="G2515">
        <v>23760</v>
      </c>
      <c r="H2515">
        <v>12</v>
      </c>
      <c r="I2515">
        <v>8</v>
      </c>
      <c r="J2515">
        <v>1</v>
      </c>
      <c r="K2515">
        <v>37</v>
      </c>
      <c r="L2515">
        <v>3</v>
      </c>
      <c r="M2515">
        <v>16</v>
      </c>
      <c r="N2515">
        <v>14</v>
      </c>
      <c r="O2515">
        <v>14</v>
      </c>
      <c r="P2515" t="s">
        <v>39</v>
      </c>
      <c r="Q2515" t="s">
        <v>33</v>
      </c>
      <c r="R2515" t="s">
        <v>41</v>
      </c>
      <c r="S2515" t="s">
        <v>44</v>
      </c>
      <c r="T2515" t="s">
        <v>43</v>
      </c>
      <c r="U2515" t="s">
        <v>37</v>
      </c>
      <c r="V2515" t="s">
        <v>23</v>
      </c>
      <c r="W2515" t="s">
        <v>30</v>
      </c>
    </row>
    <row r="2516" spans="1:23" x14ac:dyDescent="0.3">
      <c r="A2516">
        <v>35</v>
      </c>
      <c r="B2516">
        <v>8</v>
      </c>
      <c r="C2516">
        <v>1</v>
      </c>
      <c r="D2516">
        <v>1</v>
      </c>
      <c r="E2516">
        <v>2515</v>
      </c>
      <c r="F2516">
        <v>3</v>
      </c>
      <c r="G2516">
        <v>53460</v>
      </c>
      <c r="H2516">
        <v>14</v>
      </c>
      <c r="I2516">
        <v>8</v>
      </c>
      <c r="J2516">
        <v>0</v>
      </c>
      <c r="K2516">
        <v>6</v>
      </c>
      <c r="L2516">
        <v>3</v>
      </c>
      <c r="M2516">
        <v>5</v>
      </c>
      <c r="N2516">
        <v>0</v>
      </c>
      <c r="O2516">
        <v>3</v>
      </c>
      <c r="P2516" t="s">
        <v>24</v>
      </c>
      <c r="Q2516" t="s">
        <v>33</v>
      </c>
      <c r="R2516" t="s">
        <v>49</v>
      </c>
      <c r="S2516" t="s">
        <v>29</v>
      </c>
      <c r="T2516" t="s">
        <v>45</v>
      </c>
      <c r="U2516" t="s">
        <v>27</v>
      </c>
      <c r="V2516" t="s">
        <v>23</v>
      </c>
      <c r="W2516" t="s">
        <v>30</v>
      </c>
    </row>
    <row r="2517" spans="1:23" x14ac:dyDescent="0.3">
      <c r="A2517">
        <v>47</v>
      </c>
      <c r="B2517">
        <v>19</v>
      </c>
      <c r="C2517">
        <v>5</v>
      </c>
      <c r="D2517">
        <v>1</v>
      </c>
      <c r="E2517">
        <v>2516</v>
      </c>
      <c r="F2517">
        <v>2</v>
      </c>
      <c r="G2517">
        <v>28270</v>
      </c>
      <c r="H2517">
        <v>14</v>
      </c>
      <c r="I2517">
        <v>8</v>
      </c>
      <c r="J2517">
        <v>1</v>
      </c>
      <c r="K2517">
        <v>28</v>
      </c>
      <c r="L2517">
        <v>3</v>
      </c>
      <c r="M2517">
        <v>22</v>
      </c>
      <c r="N2517">
        <v>14</v>
      </c>
      <c r="O2517">
        <v>10</v>
      </c>
      <c r="P2517" t="s">
        <v>24</v>
      </c>
      <c r="Q2517" t="s">
        <v>33</v>
      </c>
      <c r="R2517" t="s">
        <v>41</v>
      </c>
      <c r="S2517" t="s">
        <v>44</v>
      </c>
      <c r="T2517" t="s">
        <v>34</v>
      </c>
      <c r="U2517" t="s">
        <v>27</v>
      </c>
      <c r="V2517" t="s">
        <v>23</v>
      </c>
      <c r="W2517" t="s">
        <v>30</v>
      </c>
    </row>
    <row r="2518" spans="1:23" x14ac:dyDescent="0.3">
      <c r="A2518">
        <v>40</v>
      </c>
      <c r="B2518">
        <v>1</v>
      </c>
      <c r="C2518">
        <v>4</v>
      </c>
      <c r="D2518">
        <v>1</v>
      </c>
      <c r="E2518">
        <v>2517</v>
      </c>
      <c r="F2518">
        <v>2</v>
      </c>
      <c r="G2518">
        <v>199430</v>
      </c>
      <c r="H2518">
        <v>13</v>
      </c>
      <c r="I2518">
        <v>8</v>
      </c>
      <c r="J2518">
        <v>1</v>
      </c>
      <c r="K2518">
        <v>15</v>
      </c>
      <c r="L2518">
        <v>3</v>
      </c>
      <c r="M2518">
        <v>7</v>
      </c>
      <c r="N2518">
        <v>7</v>
      </c>
      <c r="O2518">
        <v>7</v>
      </c>
      <c r="P2518" t="s">
        <v>24</v>
      </c>
      <c r="Q2518" t="s">
        <v>33</v>
      </c>
      <c r="R2518" t="s">
        <v>26</v>
      </c>
      <c r="S2518" t="s">
        <v>44</v>
      </c>
      <c r="T2518" t="s">
        <v>47</v>
      </c>
      <c r="U2518" t="s">
        <v>37</v>
      </c>
      <c r="V2518" t="s">
        <v>23</v>
      </c>
      <c r="W2518" t="s">
        <v>30</v>
      </c>
    </row>
    <row r="2519" spans="1:23" x14ac:dyDescent="0.3">
      <c r="A2519">
        <v>54</v>
      </c>
      <c r="B2519">
        <v>27</v>
      </c>
      <c r="C2519">
        <v>4</v>
      </c>
      <c r="D2519">
        <v>1</v>
      </c>
      <c r="E2519">
        <v>2518</v>
      </c>
      <c r="F2519">
        <v>1</v>
      </c>
      <c r="G2519">
        <v>31310</v>
      </c>
      <c r="H2519">
        <v>14</v>
      </c>
      <c r="I2519">
        <v>8</v>
      </c>
      <c r="J2519">
        <v>0</v>
      </c>
      <c r="K2519">
        <v>14</v>
      </c>
      <c r="L2519">
        <v>3</v>
      </c>
      <c r="M2519">
        <v>7</v>
      </c>
      <c r="N2519">
        <v>1</v>
      </c>
      <c r="O2519">
        <v>7</v>
      </c>
      <c r="P2519" t="s">
        <v>24</v>
      </c>
      <c r="Q2519" t="s">
        <v>25</v>
      </c>
      <c r="R2519" t="s">
        <v>41</v>
      </c>
      <c r="S2519" t="s">
        <v>29</v>
      </c>
      <c r="T2519" t="s">
        <v>34</v>
      </c>
      <c r="U2519" t="s">
        <v>37</v>
      </c>
      <c r="V2519" t="s">
        <v>23</v>
      </c>
      <c r="W2519" t="s">
        <v>30</v>
      </c>
    </row>
    <row r="2520" spans="1:23" x14ac:dyDescent="0.3">
      <c r="A2520">
        <v>31</v>
      </c>
      <c r="B2520">
        <v>8</v>
      </c>
      <c r="C2520">
        <v>4</v>
      </c>
      <c r="D2520">
        <v>1</v>
      </c>
      <c r="E2520">
        <v>2519</v>
      </c>
      <c r="F2520">
        <v>3</v>
      </c>
      <c r="G2520">
        <v>25520</v>
      </c>
      <c r="H2520">
        <v>18</v>
      </c>
      <c r="I2520">
        <v>8</v>
      </c>
      <c r="J2520">
        <v>0</v>
      </c>
      <c r="K2520">
        <v>9</v>
      </c>
      <c r="L2520">
        <v>2</v>
      </c>
      <c r="M2520">
        <v>3</v>
      </c>
      <c r="N2520">
        <v>2</v>
      </c>
      <c r="O2520">
        <v>2</v>
      </c>
      <c r="P2520" t="s">
        <v>32</v>
      </c>
      <c r="Q2520" t="s">
        <v>25</v>
      </c>
      <c r="R2520" t="s">
        <v>36</v>
      </c>
      <c r="S2520" t="s">
        <v>29</v>
      </c>
      <c r="T2520" t="s">
        <v>45</v>
      </c>
      <c r="U2520" t="s">
        <v>27</v>
      </c>
      <c r="V2520" t="s">
        <v>23</v>
      </c>
      <c r="W2520" t="s">
        <v>30</v>
      </c>
    </row>
    <row r="2521" spans="1:23" x14ac:dyDescent="0.3">
      <c r="A2521">
        <v>28</v>
      </c>
      <c r="B2521">
        <v>1</v>
      </c>
      <c r="C2521">
        <v>2</v>
      </c>
      <c r="D2521">
        <v>1</v>
      </c>
      <c r="E2521">
        <v>2520</v>
      </c>
      <c r="F2521">
        <v>3</v>
      </c>
      <c r="G2521">
        <v>44770</v>
      </c>
      <c r="H2521">
        <v>15</v>
      </c>
      <c r="I2521">
        <v>8</v>
      </c>
      <c r="J2521">
        <v>0</v>
      </c>
      <c r="K2521">
        <v>3</v>
      </c>
      <c r="L2521">
        <v>6</v>
      </c>
      <c r="M2521">
        <v>3</v>
      </c>
      <c r="N2521">
        <v>1</v>
      </c>
      <c r="O2521">
        <v>2</v>
      </c>
      <c r="P2521" t="s">
        <v>24</v>
      </c>
      <c r="Q2521" t="s">
        <v>25</v>
      </c>
      <c r="R2521" t="s">
        <v>26</v>
      </c>
      <c r="S2521" t="s">
        <v>29</v>
      </c>
      <c r="T2521" t="s">
        <v>47</v>
      </c>
      <c r="U2521" t="s">
        <v>37</v>
      </c>
      <c r="V2521" t="s">
        <v>23</v>
      </c>
      <c r="W2521" t="s">
        <v>30</v>
      </c>
    </row>
    <row r="2522" spans="1:23" x14ac:dyDescent="0.3">
      <c r="A2522">
        <v>38</v>
      </c>
      <c r="B2522">
        <v>19</v>
      </c>
      <c r="C2522">
        <v>3</v>
      </c>
      <c r="D2522">
        <v>1</v>
      </c>
      <c r="E2522">
        <v>2521</v>
      </c>
      <c r="F2522">
        <v>2</v>
      </c>
      <c r="G2522">
        <v>64740</v>
      </c>
      <c r="H2522">
        <v>13</v>
      </c>
      <c r="I2522">
        <v>8</v>
      </c>
      <c r="J2522">
        <v>2</v>
      </c>
      <c r="K2522">
        <v>20</v>
      </c>
      <c r="L2522">
        <v>3</v>
      </c>
      <c r="M2522">
        <v>4</v>
      </c>
      <c r="N2522">
        <v>0</v>
      </c>
      <c r="O2522">
        <v>3</v>
      </c>
      <c r="P2522" t="s">
        <v>24</v>
      </c>
      <c r="Q2522" t="s">
        <v>33</v>
      </c>
      <c r="R2522" t="s">
        <v>41</v>
      </c>
      <c r="S2522" t="s">
        <v>29</v>
      </c>
      <c r="T2522" t="s">
        <v>45</v>
      </c>
      <c r="U2522" t="s">
        <v>27</v>
      </c>
      <c r="V2522" t="s">
        <v>23</v>
      </c>
      <c r="W2522" t="s">
        <v>30</v>
      </c>
    </row>
    <row r="2523" spans="1:23" x14ac:dyDescent="0.3">
      <c r="A2523">
        <v>26</v>
      </c>
      <c r="B2523">
        <v>8</v>
      </c>
      <c r="C2523">
        <v>3</v>
      </c>
      <c r="D2523">
        <v>1</v>
      </c>
      <c r="E2523">
        <v>2522</v>
      </c>
      <c r="F2523">
        <v>1</v>
      </c>
      <c r="G2523">
        <v>30330</v>
      </c>
      <c r="H2523">
        <v>12</v>
      </c>
      <c r="I2523">
        <v>8</v>
      </c>
      <c r="J2523">
        <v>0</v>
      </c>
      <c r="K2523">
        <v>5</v>
      </c>
      <c r="L2523">
        <v>2</v>
      </c>
      <c r="M2523">
        <v>5</v>
      </c>
      <c r="N2523">
        <v>1</v>
      </c>
      <c r="O2523">
        <v>2</v>
      </c>
      <c r="P2523" t="s">
        <v>24</v>
      </c>
      <c r="Q2523" t="s">
        <v>25</v>
      </c>
      <c r="R2523" t="s">
        <v>48</v>
      </c>
      <c r="S2523" t="s">
        <v>35</v>
      </c>
      <c r="T2523" t="s">
        <v>28</v>
      </c>
      <c r="U2523" t="s">
        <v>27</v>
      </c>
      <c r="V2523" t="s">
        <v>23</v>
      </c>
      <c r="W2523" t="s">
        <v>30</v>
      </c>
    </row>
    <row r="2524" spans="1:23" x14ac:dyDescent="0.3">
      <c r="A2524">
        <v>58</v>
      </c>
      <c r="B2524">
        <v>10</v>
      </c>
      <c r="C2524">
        <v>4</v>
      </c>
      <c r="D2524">
        <v>1</v>
      </c>
      <c r="E2524">
        <v>2523</v>
      </c>
      <c r="F2524">
        <v>1</v>
      </c>
      <c r="G2524">
        <v>29360</v>
      </c>
      <c r="H2524">
        <v>13</v>
      </c>
      <c r="I2524">
        <v>8</v>
      </c>
      <c r="J2524">
        <v>1</v>
      </c>
      <c r="K2524">
        <v>23</v>
      </c>
      <c r="L2524">
        <v>3</v>
      </c>
      <c r="M2524">
        <v>2</v>
      </c>
      <c r="N2524">
        <v>2</v>
      </c>
      <c r="O2524">
        <v>2</v>
      </c>
      <c r="P2524" t="s">
        <v>32</v>
      </c>
      <c r="Q2524" t="s">
        <v>33</v>
      </c>
      <c r="R2524" t="s">
        <v>49</v>
      </c>
      <c r="S2524" t="s">
        <v>29</v>
      </c>
      <c r="T2524" t="s">
        <v>46</v>
      </c>
      <c r="U2524" t="s">
        <v>27</v>
      </c>
      <c r="V2524" t="s">
        <v>23</v>
      </c>
      <c r="W2524" t="s">
        <v>30</v>
      </c>
    </row>
    <row r="2525" spans="1:23" x14ac:dyDescent="0.3">
      <c r="A2525">
        <v>18</v>
      </c>
      <c r="B2525">
        <v>2</v>
      </c>
      <c r="C2525">
        <v>3</v>
      </c>
      <c r="D2525">
        <v>1</v>
      </c>
      <c r="E2525">
        <v>2524</v>
      </c>
      <c r="F2525">
        <v>3</v>
      </c>
      <c r="G2525">
        <v>186060</v>
      </c>
      <c r="H2525">
        <v>24</v>
      </c>
      <c r="I2525">
        <v>8</v>
      </c>
      <c r="J2525">
        <v>2</v>
      </c>
      <c r="K2525">
        <v>0</v>
      </c>
      <c r="L2525">
        <v>4</v>
      </c>
      <c r="M2525">
        <v>0</v>
      </c>
      <c r="N2525">
        <v>0</v>
      </c>
      <c r="O2525">
        <v>0</v>
      </c>
      <c r="P2525" t="s">
        <v>39</v>
      </c>
      <c r="Q2525" t="s">
        <v>33</v>
      </c>
      <c r="R2525" t="s">
        <v>26</v>
      </c>
      <c r="S2525" t="s">
        <v>35</v>
      </c>
      <c r="T2525" t="s">
        <v>46</v>
      </c>
      <c r="U2525" t="s">
        <v>37</v>
      </c>
      <c r="V2525" t="s">
        <v>23</v>
      </c>
      <c r="W2525" t="s">
        <v>30</v>
      </c>
    </row>
    <row r="2526" spans="1:23" x14ac:dyDescent="0.3">
      <c r="A2526">
        <v>31</v>
      </c>
      <c r="B2526">
        <v>2</v>
      </c>
      <c r="C2526">
        <v>3</v>
      </c>
      <c r="D2526">
        <v>1</v>
      </c>
      <c r="E2526">
        <v>2525</v>
      </c>
      <c r="F2526">
        <v>3</v>
      </c>
      <c r="G2526">
        <v>21680</v>
      </c>
      <c r="H2526">
        <v>14</v>
      </c>
      <c r="I2526">
        <v>8</v>
      </c>
      <c r="J2526">
        <v>1</v>
      </c>
      <c r="K2526">
        <v>2</v>
      </c>
      <c r="L2526">
        <v>2</v>
      </c>
      <c r="M2526">
        <v>1</v>
      </c>
      <c r="N2526">
        <v>0</v>
      </c>
      <c r="O2526">
        <v>0</v>
      </c>
      <c r="P2526" t="s">
        <v>24</v>
      </c>
      <c r="Q2526" t="s">
        <v>33</v>
      </c>
      <c r="R2526" t="s">
        <v>26</v>
      </c>
      <c r="S2526" t="s">
        <v>29</v>
      </c>
      <c r="T2526" t="s">
        <v>43</v>
      </c>
      <c r="U2526" t="s">
        <v>37</v>
      </c>
      <c r="V2526" t="s">
        <v>31</v>
      </c>
      <c r="W2526" t="s">
        <v>30</v>
      </c>
    </row>
    <row r="2527" spans="1:23" x14ac:dyDescent="0.3">
      <c r="A2527">
        <v>29</v>
      </c>
      <c r="B2527">
        <v>8</v>
      </c>
      <c r="C2527">
        <v>2</v>
      </c>
      <c r="D2527">
        <v>1</v>
      </c>
      <c r="E2527">
        <v>2526</v>
      </c>
      <c r="F2527">
        <v>1</v>
      </c>
      <c r="G2527">
        <v>28530</v>
      </c>
      <c r="H2527">
        <v>14</v>
      </c>
      <c r="I2527">
        <v>8</v>
      </c>
      <c r="J2527">
        <v>1</v>
      </c>
      <c r="K2527">
        <v>4</v>
      </c>
      <c r="L2527">
        <v>5</v>
      </c>
      <c r="M2527">
        <v>2</v>
      </c>
      <c r="N2527">
        <v>2</v>
      </c>
      <c r="O2527">
        <v>0</v>
      </c>
      <c r="P2527" t="s">
        <v>24</v>
      </c>
      <c r="Q2527" t="s">
        <v>33</v>
      </c>
      <c r="R2527" t="s">
        <v>41</v>
      </c>
      <c r="S2527" t="s">
        <v>44</v>
      </c>
      <c r="T2527" t="s">
        <v>47</v>
      </c>
      <c r="U2527" t="s">
        <v>37</v>
      </c>
      <c r="V2527" t="s">
        <v>31</v>
      </c>
      <c r="W2527" t="s">
        <v>30</v>
      </c>
    </row>
    <row r="2528" spans="1:23" x14ac:dyDescent="0.3">
      <c r="A2528">
        <v>45</v>
      </c>
      <c r="B2528">
        <v>1</v>
      </c>
      <c r="C2528">
        <v>4</v>
      </c>
      <c r="D2528">
        <v>1</v>
      </c>
      <c r="E2528">
        <v>2527</v>
      </c>
      <c r="F2528">
        <v>1</v>
      </c>
      <c r="G2528">
        <v>170480</v>
      </c>
      <c r="H2528">
        <v>15</v>
      </c>
      <c r="I2528">
        <v>8</v>
      </c>
      <c r="J2528">
        <v>0</v>
      </c>
      <c r="K2528">
        <v>10</v>
      </c>
      <c r="L2528">
        <v>3</v>
      </c>
      <c r="M2528">
        <v>8</v>
      </c>
      <c r="N2528">
        <v>5</v>
      </c>
      <c r="O2528">
        <v>7</v>
      </c>
      <c r="P2528" t="s">
        <v>39</v>
      </c>
      <c r="Q2528" t="s">
        <v>25</v>
      </c>
      <c r="R2528" t="s">
        <v>49</v>
      </c>
      <c r="S2528" t="s">
        <v>29</v>
      </c>
      <c r="T2528" t="s">
        <v>34</v>
      </c>
      <c r="U2528" t="s">
        <v>37</v>
      </c>
      <c r="V2528" t="s">
        <v>23</v>
      </c>
      <c r="W2528" t="s">
        <v>30</v>
      </c>
    </row>
    <row r="2529" spans="1:23" x14ac:dyDescent="0.3">
      <c r="A2529">
        <v>36</v>
      </c>
      <c r="B2529">
        <v>2</v>
      </c>
      <c r="C2529">
        <v>3</v>
      </c>
      <c r="D2529">
        <v>1</v>
      </c>
      <c r="E2529">
        <v>2528</v>
      </c>
      <c r="F2529">
        <v>5</v>
      </c>
      <c r="G2529">
        <v>22900</v>
      </c>
      <c r="H2529">
        <v>11</v>
      </c>
      <c r="I2529">
        <v>8</v>
      </c>
      <c r="J2529">
        <v>0</v>
      </c>
      <c r="K2529">
        <v>15</v>
      </c>
      <c r="L2529">
        <v>5</v>
      </c>
      <c r="M2529">
        <v>1</v>
      </c>
      <c r="N2529">
        <v>0</v>
      </c>
      <c r="O2529">
        <v>0</v>
      </c>
      <c r="P2529" t="s">
        <v>24</v>
      </c>
      <c r="Q2529" t="s">
        <v>25</v>
      </c>
      <c r="R2529" t="s">
        <v>49</v>
      </c>
      <c r="S2529" t="s">
        <v>29</v>
      </c>
      <c r="T2529" t="s">
        <v>43</v>
      </c>
      <c r="U2529" t="s">
        <v>27</v>
      </c>
      <c r="V2529" t="s">
        <v>23</v>
      </c>
      <c r="W2529" t="s">
        <v>30</v>
      </c>
    </row>
    <row r="2530" spans="1:23" x14ac:dyDescent="0.3">
      <c r="A2530">
        <v>43</v>
      </c>
      <c r="B2530">
        <v>8</v>
      </c>
      <c r="C2530">
        <v>3</v>
      </c>
      <c r="D2530">
        <v>1</v>
      </c>
      <c r="E2530">
        <v>2529</v>
      </c>
      <c r="F2530">
        <v>1</v>
      </c>
      <c r="G2530">
        <v>36000</v>
      </c>
      <c r="H2530">
        <v>23</v>
      </c>
      <c r="I2530">
        <v>8</v>
      </c>
      <c r="J2530">
        <v>0</v>
      </c>
      <c r="K2530">
        <v>7</v>
      </c>
      <c r="L2530">
        <v>2</v>
      </c>
      <c r="M2530">
        <v>7</v>
      </c>
      <c r="N2530">
        <v>7</v>
      </c>
      <c r="O2530">
        <v>7</v>
      </c>
      <c r="P2530" t="s">
        <v>32</v>
      </c>
      <c r="Q2530" t="s">
        <v>25</v>
      </c>
      <c r="R2530" t="s">
        <v>41</v>
      </c>
      <c r="S2530" t="s">
        <v>29</v>
      </c>
      <c r="T2530" t="s">
        <v>42</v>
      </c>
      <c r="U2530" t="s">
        <v>37</v>
      </c>
      <c r="V2530" t="s">
        <v>23</v>
      </c>
      <c r="W2530" t="s">
        <v>30</v>
      </c>
    </row>
    <row r="2531" spans="1:23" x14ac:dyDescent="0.3">
      <c r="A2531">
        <v>27</v>
      </c>
      <c r="B2531">
        <v>8</v>
      </c>
      <c r="C2531">
        <v>4</v>
      </c>
      <c r="D2531">
        <v>1</v>
      </c>
      <c r="E2531">
        <v>2530</v>
      </c>
      <c r="F2531">
        <v>5</v>
      </c>
      <c r="G2531">
        <v>21070</v>
      </c>
      <c r="H2531">
        <v>13</v>
      </c>
      <c r="I2531">
        <v>8</v>
      </c>
      <c r="J2531">
        <v>0</v>
      </c>
      <c r="K2531">
        <v>6</v>
      </c>
      <c r="L2531">
        <v>2</v>
      </c>
      <c r="M2531">
        <v>5</v>
      </c>
      <c r="N2531">
        <v>0</v>
      </c>
      <c r="O2531">
        <v>2</v>
      </c>
      <c r="P2531" t="s">
        <v>32</v>
      </c>
      <c r="Q2531" t="s">
        <v>25</v>
      </c>
      <c r="R2531" t="s">
        <v>26</v>
      </c>
      <c r="S2531" t="s">
        <v>35</v>
      </c>
      <c r="T2531" t="s">
        <v>34</v>
      </c>
      <c r="U2531" t="s">
        <v>37</v>
      </c>
      <c r="V2531" t="s">
        <v>23</v>
      </c>
      <c r="W2531" t="s">
        <v>30</v>
      </c>
    </row>
    <row r="2532" spans="1:23" x14ac:dyDescent="0.3">
      <c r="A2532">
        <v>29</v>
      </c>
      <c r="B2532">
        <v>6</v>
      </c>
      <c r="C2532">
        <v>2</v>
      </c>
      <c r="D2532">
        <v>1</v>
      </c>
      <c r="E2532">
        <v>2531</v>
      </c>
      <c r="F2532">
        <v>1</v>
      </c>
      <c r="G2532">
        <v>41150</v>
      </c>
      <c r="H2532">
        <v>11</v>
      </c>
      <c r="I2532">
        <v>8</v>
      </c>
      <c r="J2532">
        <v>0</v>
      </c>
      <c r="K2532">
        <v>11</v>
      </c>
      <c r="L2532">
        <v>1</v>
      </c>
      <c r="M2532">
        <v>11</v>
      </c>
      <c r="N2532">
        <v>3</v>
      </c>
      <c r="O2532">
        <v>10</v>
      </c>
      <c r="P2532" t="s">
        <v>32</v>
      </c>
      <c r="Q2532" t="s">
        <v>33</v>
      </c>
      <c r="R2532" t="s">
        <v>41</v>
      </c>
      <c r="S2532" t="s">
        <v>29</v>
      </c>
      <c r="T2532" t="s">
        <v>40</v>
      </c>
      <c r="U2532" t="s">
        <v>37</v>
      </c>
      <c r="V2532" t="s">
        <v>23</v>
      </c>
      <c r="W2532" t="s">
        <v>30</v>
      </c>
    </row>
    <row r="2533" spans="1:23" x14ac:dyDescent="0.3">
      <c r="A2533">
        <v>32</v>
      </c>
      <c r="B2533">
        <v>9</v>
      </c>
      <c r="C2533">
        <v>4</v>
      </c>
      <c r="D2533">
        <v>1</v>
      </c>
      <c r="E2533">
        <v>2532</v>
      </c>
      <c r="F2533">
        <v>4</v>
      </c>
      <c r="G2533">
        <v>43270</v>
      </c>
      <c r="H2533">
        <v>13</v>
      </c>
      <c r="I2533">
        <v>8</v>
      </c>
      <c r="J2533">
        <v>0</v>
      </c>
      <c r="K2533">
        <v>4</v>
      </c>
      <c r="L2533">
        <v>4</v>
      </c>
      <c r="M2533">
        <v>0</v>
      </c>
      <c r="N2533">
        <v>0</v>
      </c>
      <c r="O2533">
        <v>0</v>
      </c>
      <c r="P2533" t="s">
        <v>32</v>
      </c>
      <c r="Q2533" t="s">
        <v>25</v>
      </c>
      <c r="R2533" t="s">
        <v>26</v>
      </c>
      <c r="S2533" t="s">
        <v>35</v>
      </c>
      <c r="T2533" t="s">
        <v>38</v>
      </c>
      <c r="U2533" t="s">
        <v>37</v>
      </c>
      <c r="V2533" t="s">
        <v>23</v>
      </c>
      <c r="W2533" t="s">
        <v>30</v>
      </c>
    </row>
    <row r="2534" spans="1:23" x14ac:dyDescent="0.3">
      <c r="A2534">
        <v>42</v>
      </c>
      <c r="B2534">
        <v>11</v>
      </c>
      <c r="C2534">
        <v>3</v>
      </c>
      <c r="D2534">
        <v>1</v>
      </c>
      <c r="E2534">
        <v>2533</v>
      </c>
      <c r="F2534">
        <v>1</v>
      </c>
      <c r="G2534">
        <v>178560</v>
      </c>
      <c r="H2534">
        <v>18</v>
      </c>
      <c r="I2534">
        <v>8</v>
      </c>
      <c r="J2534">
        <v>0</v>
      </c>
      <c r="K2534">
        <v>10</v>
      </c>
      <c r="L2534">
        <v>2</v>
      </c>
      <c r="M2534">
        <v>6</v>
      </c>
      <c r="N2534">
        <v>3</v>
      </c>
      <c r="O2534">
        <v>3</v>
      </c>
      <c r="P2534" t="s">
        <v>39</v>
      </c>
      <c r="Q2534" t="s">
        <v>33</v>
      </c>
      <c r="R2534" t="s">
        <v>41</v>
      </c>
      <c r="S2534" t="s">
        <v>29</v>
      </c>
      <c r="T2534" t="s">
        <v>47</v>
      </c>
      <c r="U2534" t="s">
        <v>37</v>
      </c>
      <c r="V2534" t="s">
        <v>23</v>
      </c>
      <c r="W2534" t="s">
        <v>30</v>
      </c>
    </row>
    <row r="2535" spans="1:23" x14ac:dyDescent="0.3">
      <c r="A2535">
        <v>47</v>
      </c>
      <c r="B2535">
        <v>2</v>
      </c>
      <c r="C2535">
        <v>2</v>
      </c>
      <c r="D2535">
        <v>1</v>
      </c>
      <c r="E2535">
        <v>2534</v>
      </c>
      <c r="F2535">
        <v>5</v>
      </c>
      <c r="G2535">
        <v>31960</v>
      </c>
      <c r="H2535">
        <v>14</v>
      </c>
      <c r="I2535">
        <v>8</v>
      </c>
      <c r="J2535">
        <v>1</v>
      </c>
      <c r="K2535">
        <v>7</v>
      </c>
      <c r="L2535">
        <v>3</v>
      </c>
      <c r="M2535">
        <v>2</v>
      </c>
      <c r="N2535">
        <v>2</v>
      </c>
      <c r="O2535">
        <v>0</v>
      </c>
      <c r="P2535" t="s">
        <v>24</v>
      </c>
      <c r="Q2535" t="s">
        <v>25</v>
      </c>
      <c r="R2535" t="s">
        <v>26</v>
      </c>
      <c r="S2535" t="s">
        <v>35</v>
      </c>
      <c r="T2535" t="s">
        <v>47</v>
      </c>
      <c r="U2535" t="s">
        <v>27</v>
      </c>
      <c r="V2535" t="s">
        <v>23</v>
      </c>
      <c r="W2535" t="s">
        <v>30</v>
      </c>
    </row>
    <row r="2536" spans="1:23" x14ac:dyDescent="0.3">
      <c r="A2536">
        <v>46</v>
      </c>
      <c r="B2536">
        <v>1</v>
      </c>
      <c r="C2536">
        <v>3</v>
      </c>
      <c r="D2536">
        <v>1</v>
      </c>
      <c r="E2536">
        <v>2535</v>
      </c>
      <c r="F2536">
        <v>1</v>
      </c>
      <c r="G2536">
        <v>190810</v>
      </c>
      <c r="H2536">
        <v>21</v>
      </c>
      <c r="I2536">
        <v>8</v>
      </c>
      <c r="J2536">
        <v>0</v>
      </c>
      <c r="K2536">
        <v>12</v>
      </c>
      <c r="L2536">
        <v>2</v>
      </c>
      <c r="M2536">
        <v>9</v>
      </c>
      <c r="N2536">
        <v>4</v>
      </c>
      <c r="O2536">
        <v>7</v>
      </c>
      <c r="P2536" t="s">
        <v>24</v>
      </c>
      <c r="Q2536" t="s">
        <v>40</v>
      </c>
      <c r="R2536" t="s">
        <v>26</v>
      </c>
      <c r="S2536" t="s">
        <v>44</v>
      </c>
      <c r="T2536" t="s">
        <v>43</v>
      </c>
      <c r="U2536" t="s">
        <v>27</v>
      </c>
      <c r="V2536" t="s">
        <v>23</v>
      </c>
      <c r="W2536" t="s">
        <v>30</v>
      </c>
    </row>
    <row r="2537" spans="1:23" x14ac:dyDescent="0.3">
      <c r="A2537">
        <v>28</v>
      </c>
      <c r="B2537">
        <v>7</v>
      </c>
      <c r="C2537">
        <v>3</v>
      </c>
      <c r="D2537">
        <v>1</v>
      </c>
      <c r="E2537">
        <v>2536</v>
      </c>
      <c r="F2537">
        <v>1</v>
      </c>
      <c r="G2537">
        <v>89660</v>
      </c>
      <c r="H2537">
        <v>16</v>
      </c>
      <c r="I2537">
        <v>8</v>
      </c>
      <c r="J2537">
        <v>1</v>
      </c>
      <c r="K2537">
        <v>3</v>
      </c>
      <c r="L2537">
        <v>3</v>
      </c>
      <c r="M2537">
        <v>3</v>
      </c>
      <c r="N2537">
        <v>2</v>
      </c>
      <c r="O2537">
        <v>2</v>
      </c>
      <c r="P2537" t="s">
        <v>39</v>
      </c>
      <c r="Q2537" t="s">
        <v>33</v>
      </c>
      <c r="R2537" t="s">
        <v>26</v>
      </c>
      <c r="S2537" t="s">
        <v>44</v>
      </c>
      <c r="T2537" t="s">
        <v>38</v>
      </c>
      <c r="U2537" t="s">
        <v>37</v>
      </c>
      <c r="V2537" t="s">
        <v>23</v>
      </c>
      <c r="W2537" t="s">
        <v>30</v>
      </c>
    </row>
    <row r="2538" spans="1:23" x14ac:dyDescent="0.3">
      <c r="A2538">
        <v>29</v>
      </c>
      <c r="B2538">
        <v>16</v>
      </c>
      <c r="C2538">
        <v>3</v>
      </c>
      <c r="D2538">
        <v>1</v>
      </c>
      <c r="E2538">
        <v>2537</v>
      </c>
      <c r="F2538">
        <v>1</v>
      </c>
      <c r="G2538">
        <v>22100</v>
      </c>
      <c r="H2538">
        <v>11</v>
      </c>
      <c r="I2538">
        <v>8</v>
      </c>
      <c r="J2538">
        <v>1</v>
      </c>
      <c r="K2538">
        <v>11</v>
      </c>
      <c r="L2538">
        <v>4</v>
      </c>
      <c r="M2538">
        <v>7</v>
      </c>
      <c r="N2538">
        <v>1</v>
      </c>
      <c r="O2538">
        <v>6</v>
      </c>
      <c r="P2538" t="s">
        <v>24</v>
      </c>
      <c r="Q2538" t="s">
        <v>33</v>
      </c>
      <c r="R2538" t="s">
        <v>41</v>
      </c>
      <c r="S2538" t="s">
        <v>44</v>
      </c>
      <c r="T2538" t="s">
        <v>45</v>
      </c>
      <c r="U2538" t="s">
        <v>27</v>
      </c>
      <c r="V2538" t="s">
        <v>23</v>
      </c>
      <c r="W2538" t="s">
        <v>30</v>
      </c>
    </row>
    <row r="2539" spans="1:23" x14ac:dyDescent="0.3">
      <c r="A2539">
        <v>42</v>
      </c>
      <c r="B2539">
        <v>2</v>
      </c>
      <c r="C2539">
        <v>4</v>
      </c>
      <c r="D2539">
        <v>1</v>
      </c>
      <c r="E2539">
        <v>2538</v>
      </c>
      <c r="F2539">
        <v>2</v>
      </c>
      <c r="G2539">
        <v>45390</v>
      </c>
      <c r="H2539">
        <v>17</v>
      </c>
      <c r="I2539">
        <v>8</v>
      </c>
      <c r="J2539">
        <v>1</v>
      </c>
      <c r="K2539">
        <v>8</v>
      </c>
      <c r="L2539">
        <v>5</v>
      </c>
      <c r="M2539">
        <v>0</v>
      </c>
      <c r="N2539">
        <v>0</v>
      </c>
      <c r="O2539">
        <v>0</v>
      </c>
      <c r="P2539" t="s">
        <v>24</v>
      </c>
      <c r="Q2539" t="s">
        <v>25</v>
      </c>
      <c r="R2539" t="s">
        <v>41</v>
      </c>
      <c r="S2539" t="s">
        <v>35</v>
      </c>
      <c r="T2539" t="s">
        <v>42</v>
      </c>
      <c r="U2539" t="s">
        <v>27</v>
      </c>
      <c r="V2539" t="s">
        <v>23</v>
      </c>
      <c r="W2539" t="s">
        <v>30</v>
      </c>
    </row>
    <row r="2540" spans="1:23" x14ac:dyDescent="0.3">
      <c r="A2540">
        <v>32</v>
      </c>
      <c r="B2540">
        <v>1</v>
      </c>
      <c r="C2540">
        <v>1</v>
      </c>
      <c r="D2540">
        <v>1</v>
      </c>
      <c r="E2540">
        <v>2539</v>
      </c>
      <c r="F2540">
        <v>2</v>
      </c>
      <c r="G2540">
        <v>27410</v>
      </c>
      <c r="H2540">
        <v>11</v>
      </c>
      <c r="I2540">
        <v>8</v>
      </c>
      <c r="J2540">
        <v>0</v>
      </c>
      <c r="K2540">
        <v>7</v>
      </c>
      <c r="L2540">
        <v>3</v>
      </c>
      <c r="M2540">
        <v>2</v>
      </c>
      <c r="N2540">
        <v>2</v>
      </c>
      <c r="O2540">
        <v>2</v>
      </c>
      <c r="P2540" t="s">
        <v>24</v>
      </c>
      <c r="Q2540" t="s">
        <v>33</v>
      </c>
      <c r="R2540" t="s">
        <v>41</v>
      </c>
      <c r="S2540" t="s">
        <v>35</v>
      </c>
      <c r="T2540" t="s">
        <v>43</v>
      </c>
      <c r="U2540" t="s">
        <v>37</v>
      </c>
      <c r="V2540" t="s">
        <v>31</v>
      </c>
      <c r="W2540" t="s">
        <v>30</v>
      </c>
    </row>
    <row r="2541" spans="1:23" x14ac:dyDescent="0.3">
      <c r="A2541">
        <v>46</v>
      </c>
      <c r="B2541">
        <v>23</v>
      </c>
      <c r="C2541">
        <v>1</v>
      </c>
      <c r="D2541">
        <v>1</v>
      </c>
      <c r="E2541">
        <v>2540</v>
      </c>
      <c r="F2541">
        <v>2</v>
      </c>
      <c r="G2541">
        <v>34910</v>
      </c>
      <c r="H2541">
        <v>14</v>
      </c>
      <c r="I2541">
        <v>8</v>
      </c>
      <c r="J2541">
        <v>0</v>
      </c>
      <c r="K2541">
        <v>25</v>
      </c>
      <c r="L2541">
        <v>0</v>
      </c>
      <c r="M2541">
        <v>19</v>
      </c>
      <c r="N2541">
        <v>2</v>
      </c>
      <c r="O2541">
        <v>8</v>
      </c>
      <c r="P2541" t="s">
        <v>24</v>
      </c>
      <c r="Q2541" t="s">
        <v>33</v>
      </c>
      <c r="R2541" t="s">
        <v>26</v>
      </c>
      <c r="S2541" t="s">
        <v>44</v>
      </c>
      <c r="T2541" t="s">
        <v>43</v>
      </c>
      <c r="U2541" t="s">
        <v>37</v>
      </c>
      <c r="V2541" t="s">
        <v>23</v>
      </c>
      <c r="W2541" t="s">
        <v>30</v>
      </c>
    </row>
    <row r="2542" spans="1:23" x14ac:dyDescent="0.3">
      <c r="A2542">
        <v>27</v>
      </c>
      <c r="B2542">
        <v>2</v>
      </c>
      <c r="C2542">
        <v>3</v>
      </c>
      <c r="D2542">
        <v>1</v>
      </c>
      <c r="E2542">
        <v>2541</v>
      </c>
      <c r="F2542">
        <v>5</v>
      </c>
      <c r="G2542">
        <v>45410</v>
      </c>
      <c r="H2542">
        <v>14</v>
      </c>
      <c r="I2542">
        <v>8</v>
      </c>
      <c r="J2542">
        <v>2</v>
      </c>
      <c r="K2542">
        <v>9</v>
      </c>
      <c r="L2542">
        <v>4</v>
      </c>
      <c r="M2542">
        <v>9</v>
      </c>
      <c r="N2542">
        <v>5</v>
      </c>
      <c r="O2542">
        <v>8</v>
      </c>
      <c r="P2542" t="s">
        <v>24</v>
      </c>
      <c r="Q2542" t="s">
        <v>25</v>
      </c>
      <c r="R2542" t="s">
        <v>26</v>
      </c>
      <c r="S2542" t="s">
        <v>29</v>
      </c>
      <c r="T2542" t="s">
        <v>34</v>
      </c>
      <c r="U2542" t="s">
        <v>27</v>
      </c>
      <c r="V2542" t="s">
        <v>23</v>
      </c>
      <c r="W2542" t="s">
        <v>30</v>
      </c>
    </row>
    <row r="2543" spans="1:23" x14ac:dyDescent="0.3">
      <c r="A2543">
        <v>29</v>
      </c>
      <c r="B2543">
        <v>1</v>
      </c>
      <c r="C2543">
        <v>2</v>
      </c>
      <c r="D2543">
        <v>1</v>
      </c>
      <c r="E2543">
        <v>2542</v>
      </c>
      <c r="F2543">
        <v>3</v>
      </c>
      <c r="G2543">
        <v>26780</v>
      </c>
      <c r="H2543">
        <v>25</v>
      </c>
      <c r="I2543">
        <v>8</v>
      </c>
      <c r="J2543">
        <v>1</v>
      </c>
      <c r="K2543">
        <v>1</v>
      </c>
      <c r="L2543">
        <v>3</v>
      </c>
      <c r="M2543">
        <v>1</v>
      </c>
      <c r="N2543">
        <v>0</v>
      </c>
      <c r="O2543">
        <v>0</v>
      </c>
      <c r="P2543" t="s">
        <v>24</v>
      </c>
      <c r="Q2543" t="s">
        <v>33</v>
      </c>
      <c r="R2543" t="s">
        <v>41</v>
      </c>
      <c r="S2543" t="s">
        <v>29</v>
      </c>
      <c r="T2543" t="s">
        <v>38</v>
      </c>
      <c r="U2543" t="s">
        <v>37</v>
      </c>
      <c r="V2543" t="s">
        <v>23</v>
      </c>
      <c r="W2543" t="s">
        <v>30</v>
      </c>
    </row>
    <row r="2544" spans="1:23" x14ac:dyDescent="0.3">
      <c r="A2544">
        <v>43</v>
      </c>
      <c r="B2544">
        <v>1</v>
      </c>
      <c r="C2544">
        <v>3</v>
      </c>
      <c r="D2544">
        <v>1</v>
      </c>
      <c r="E2544">
        <v>2543</v>
      </c>
      <c r="F2544">
        <v>1</v>
      </c>
      <c r="G2544">
        <v>73790</v>
      </c>
      <c r="H2544">
        <v>13</v>
      </c>
      <c r="I2544">
        <v>8</v>
      </c>
      <c r="J2544">
        <v>2</v>
      </c>
      <c r="K2544">
        <v>21</v>
      </c>
      <c r="L2544">
        <v>3</v>
      </c>
      <c r="M2544">
        <v>16</v>
      </c>
      <c r="N2544">
        <v>6</v>
      </c>
      <c r="O2544">
        <v>14</v>
      </c>
      <c r="P2544" t="s">
        <v>24</v>
      </c>
      <c r="Q2544" t="s">
        <v>33</v>
      </c>
      <c r="R2544" t="s">
        <v>26</v>
      </c>
      <c r="S2544" t="s">
        <v>29</v>
      </c>
      <c r="T2544" t="s">
        <v>45</v>
      </c>
      <c r="U2544" t="s">
        <v>37</v>
      </c>
      <c r="V2544" t="s">
        <v>23</v>
      </c>
      <c r="W2544" t="s">
        <v>30</v>
      </c>
    </row>
    <row r="2545" spans="1:23" x14ac:dyDescent="0.3">
      <c r="A2545">
        <v>48</v>
      </c>
      <c r="B2545">
        <v>2</v>
      </c>
      <c r="C2545">
        <v>3</v>
      </c>
      <c r="D2545">
        <v>1</v>
      </c>
      <c r="E2545">
        <v>2544</v>
      </c>
      <c r="F2545">
        <v>2</v>
      </c>
      <c r="G2545">
        <v>62720</v>
      </c>
      <c r="H2545">
        <v>14</v>
      </c>
      <c r="I2545">
        <v>8</v>
      </c>
      <c r="J2545">
        <v>0</v>
      </c>
      <c r="K2545">
        <v>29</v>
      </c>
      <c r="L2545">
        <v>3</v>
      </c>
      <c r="M2545">
        <v>22</v>
      </c>
      <c r="N2545">
        <v>12</v>
      </c>
      <c r="O2545">
        <v>9</v>
      </c>
      <c r="P2545" t="s">
        <v>24</v>
      </c>
      <c r="Q2545" t="s">
        <v>33</v>
      </c>
      <c r="R2545" t="s">
        <v>26</v>
      </c>
      <c r="S2545" t="s">
        <v>29</v>
      </c>
      <c r="T2545" t="s">
        <v>47</v>
      </c>
      <c r="U2545" t="s">
        <v>27</v>
      </c>
      <c r="V2545" t="s">
        <v>23</v>
      </c>
      <c r="W2545" t="s">
        <v>30</v>
      </c>
    </row>
    <row r="2546" spans="1:23" x14ac:dyDescent="0.3">
      <c r="A2546">
        <v>29</v>
      </c>
      <c r="B2546">
        <v>13</v>
      </c>
      <c r="C2546">
        <v>2</v>
      </c>
      <c r="D2546">
        <v>1</v>
      </c>
      <c r="E2546">
        <v>2545</v>
      </c>
      <c r="F2546">
        <v>1</v>
      </c>
      <c r="G2546">
        <v>52200</v>
      </c>
      <c r="H2546">
        <v>17</v>
      </c>
      <c r="I2546">
        <v>8</v>
      </c>
      <c r="J2546">
        <v>0</v>
      </c>
      <c r="K2546">
        <v>1</v>
      </c>
      <c r="L2546">
        <v>3</v>
      </c>
      <c r="M2546">
        <v>1</v>
      </c>
      <c r="N2546">
        <v>1</v>
      </c>
      <c r="O2546">
        <v>0</v>
      </c>
      <c r="P2546" t="s">
        <v>32</v>
      </c>
      <c r="Q2546" t="s">
        <v>33</v>
      </c>
      <c r="R2546" t="s">
        <v>26</v>
      </c>
      <c r="S2546" t="s">
        <v>35</v>
      </c>
      <c r="T2546" t="s">
        <v>43</v>
      </c>
      <c r="U2546" t="s">
        <v>27</v>
      </c>
      <c r="V2546" t="s">
        <v>31</v>
      </c>
      <c r="W2546" t="s">
        <v>30</v>
      </c>
    </row>
    <row r="2547" spans="1:23" x14ac:dyDescent="0.3">
      <c r="A2547">
        <v>46</v>
      </c>
      <c r="B2547">
        <v>4</v>
      </c>
      <c r="C2547">
        <v>4</v>
      </c>
      <c r="D2547">
        <v>1</v>
      </c>
      <c r="E2547">
        <v>2546</v>
      </c>
      <c r="F2547">
        <v>2</v>
      </c>
      <c r="G2547">
        <v>27430</v>
      </c>
      <c r="H2547">
        <v>25</v>
      </c>
      <c r="I2547">
        <v>8</v>
      </c>
      <c r="J2547">
        <v>1</v>
      </c>
      <c r="K2547">
        <v>14</v>
      </c>
      <c r="L2547">
        <v>1</v>
      </c>
      <c r="M2547">
        <v>8</v>
      </c>
      <c r="N2547">
        <v>0</v>
      </c>
      <c r="O2547">
        <v>7</v>
      </c>
      <c r="P2547" t="s">
        <v>24</v>
      </c>
      <c r="Q2547" t="s">
        <v>33</v>
      </c>
      <c r="R2547" t="s">
        <v>41</v>
      </c>
      <c r="S2547" t="s">
        <v>29</v>
      </c>
      <c r="T2547" t="s">
        <v>46</v>
      </c>
      <c r="U2547" t="s">
        <v>27</v>
      </c>
      <c r="V2547" t="s">
        <v>31</v>
      </c>
      <c r="W2547" t="s">
        <v>30</v>
      </c>
    </row>
    <row r="2548" spans="1:23" x14ac:dyDescent="0.3">
      <c r="A2548">
        <v>27</v>
      </c>
      <c r="B2548">
        <v>16</v>
      </c>
      <c r="C2548">
        <v>4</v>
      </c>
      <c r="D2548">
        <v>1</v>
      </c>
      <c r="E2548">
        <v>2547</v>
      </c>
      <c r="F2548">
        <v>3</v>
      </c>
      <c r="G2548">
        <v>49980</v>
      </c>
      <c r="H2548">
        <v>20</v>
      </c>
      <c r="I2548">
        <v>8</v>
      </c>
      <c r="J2548">
        <v>2</v>
      </c>
      <c r="K2548">
        <v>8</v>
      </c>
      <c r="L2548">
        <v>3</v>
      </c>
      <c r="M2548">
        <v>7</v>
      </c>
      <c r="N2548">
        <v>7</v>
      </c>
      <c r="O2548">
        <v>3</v>
      </c>
      <c r="P2548" t="s">
        <v>32</v>
      </c>
      <c r="Q2548" t="s">
        <v>33</v>
      </c>
      <c r="R2548" t="s">
        <v>41</v>
      </c>
      <c r="S2548" t="s">
        <v>29</v>
      </c>
      <c r="T2548" t="s">
        <v>28</v>
      </c>
      <c r="U2548" t="s">
        <v>37</v>
      </c>
      <c r="V2548" t="s">
        <v>23</v>
      </c>
      <c r="W2548" t="s">
        <v>30</v>
      </c>
    </row>
    <row r="2549" spans="1:23" x14ac:dyDescent="0.3">
      <c r="A2549">
        <v>39</v>
      </c>
      <c r="B2549">
        <v>2</v>
      </c>
      <c r="C2549">
        <v>3</v>
      </c>
      <c r="D2549">
        <v>1</v>
      </c>
      <c r="E2549">
        <v>2548</v>
      </c>
      <c r="F2549">
        <v>3</v>
      </c>
      <c r="G2549">
        <v>102520</v>
      </c>
      <c r="H2549">
        <v>13</v>
      </c>
      <c r="I2549">
        <v>8</v>
      </c>
      <c r="J2549">
        <v>1</v>
      </c>
      <c r="K2549">
        <v>7</v>
      </c>
      <c r="L2549">
        <v>3</v>
      </c>
      <c r="M2549">
        <v>2</v>
      </c>
      <c r="N2549">
        <v>2</v>
      </c>
      <c r="O2549">
        <v>2</v>
      </c>
      <c r="P2549" t="s">
        <v>24</v>
      </c>
      <c r="Q2549" t="s">
        <v>33</v>
      </c>
      <c r="R2549" t="s">
        <v>49</v>
      </c>
      <c r="S2549" t="s">
        <v>44</v>
      </c>
      <c r="T2549" t="s">
        <v>28</v>
      </c>
      <c r="U2549" t="s">
        <v>37</v>
      </c>
      <c r="V2549" t="s">
        <v>23</v>
      </c>
      <c r="W2549" t="s">
        <v>30</v>
      </c>
    </row>
    <row r="2550" spans="1:23" x14ac:dyDescent="0.3">
      <c r="A2550">
        <v>55</v>
      </c>
      <c r="B2550">
        <v>2</v>
      </c>
      <c r="C2550">
        <v>3</v>
      </c>
      <c r="D2550">
        <v>1</v>
      </c>
      <c r="E2550">
        <v>2549</v>
      </c>
      <c r="F2550">
        <v>1</v>
      </c>
      <c r="G2550">
        <v>27810</v>
      </c>
      <c r="H2550">
        <v>13</v>
      </c>
      <c r="I2550">
        <v>8</v>
      </c>
      <c r="J2550">
        <v>1</v>
      </c>
      <c r="K2550">
        <v>19</v>
      </c>
      <c r="L2550">
        <v>2</v>
      </c>
      <c r="M2550">
        <v>5</v>
      </c>
      <c r="N2550">
        <v>0</v>
      </c>
      <c r="O2550">
        <v>4</v>
      </c>
      <c r="P2550" t="s">
        <v>24</v>
      </c>
      <c r="Q2550" t="s">
        <v>33</v>
      </c>
      <c r="R2550" t="s">
        <v>26</v>
      </c>
      <c r="S2550" t="s">
        <v>29</v>
      </c>
      <c r="T2550" t="s">
        <v>40</v>
      </c>
      <c r="U2550" t="s">
        <v>27</v>
      </c>
      <c r="V2550" t="s">
        <v>23</v>
      </c>
      <c r="W2550" t="s">
        <v>30</v>
      </c>
    </row>
    <row r="2551" spans="1:23" x14ac:dyDescent="0.3">
      <c r="A2551">
        <v>28</v>
      </c>
      <c r="B2551">
        <v>29</v>
      </c>
      <c r="C2551">
        <v>2</v>
      </c>
      <c r="D2551">
        <v>1</v>
      </c>
      <c r="E2551">
        <v>2550</v>
      </c>
      <c r="F2551">
        <v>2</v>
      </c>
      <c r="G2551">
        <v>68520</v>
      </c>
      <c r="H2551">
        <v>18</v>
      </c>
      <c r="I2551">
        <v>8</v>
      </c>
      <c r="J2551">
        <v>1</v>
      </c>
      <c r="K2551">
        <v>1</v>
      </c>
      <c r="L2551">
        <v>2</v>
      </c>
      <c r="M2551">
        <v>1</v>
      </c>
      <c r="N2551">
        <v>0</v>
      </c>
      <c r="O2551">
        <v>0</v>
      </c>
      <c r="P2551" t="s">
        <v>24</v>
      </c>
      <c r="Q2551" t="s">
        <v>33</v>
      </c>
      <c r="R2551" t="s">
        <v>26</v>
      </c>
      <c r="S2551" t="s">
        <v>29</v>
      </c>
      <c r="T2551" t="s">
        <v>43</v>
      </c>
      <c r="U2551" t="s">
        <v>37</v>
      </c>
      <c r="V2551" t="s">
        <v>23</v>
      </c>
      <c r="W2551" t="s">
        <v>30</v>
      </c>
    </row>
    <row r="2552" spans="1:23" x14ac:dyDescent="0.3">
      <c r="A2552">
        <v>30</v>
      </c>
      <c r="B2552">
        <v>12</v>
      </c>
      <c r="C2552">
        <v>4</v>
      </c>
      <c r="D2552">
        <v>1</v>
      </c>
      <c r="E2552">
        <v>2551</v>
      </c>
      <c r="F2552">
        <v>2</v>
      </c>
      <c r="G2552">
        <v>49500</v>
      </c>
      <c r="H2552">
        <v>12</v>
      </c>
      <c r="I2552">
        <v>8</v>
      </c>
      <c r="J2552">
        <v>2</v>
      </c>
      <c r="K2552">
        <v>1</v>
      </c>
      <c r="L2552">
        <v>3</v>
      </c>
      <c r="M2552">
        <v>1</v>
      </c>
      <c r="N2552">
        <v>0</v>
      </c>
      <c r="O2552">
        <v>0</v>
      </c>
      <c r="P2552" t="s">
        <v>24</v>
      </c>
      <c r="Q2552" t="s">
        <v>25</v>
      </c>
      <c r="R2552" t="s">
        <v>26</v>
      </c>
      <c r="S2552" t="s">
        <v>35</v>
      </c>
      <c r="T2552" t="s">
        <v>38</v>
      </c>
      <c r="U2552" t="s">
        <v>27</v>
      </c>
      <c r="V2552" t="s">
        <v>31</v>
      </c>
      <c r="W2552" t="s">
        <v>30</v>
      </c>
    </row>
    <row r="2553" spans="1:23" x14ac:dyDescent="0.3">
      <c r="A2553">
        <v>22</v>
      </c>
      <c r="B2553">
        <v>16</v>
      </c>
      <c r="C2553">
        <v>2</v>
      </c>
      <c r="D2553">
        <v>1</v>
      </c>
      <c r="E2553">
        <v>2552</v>
      </c>
      <c r="F2553">
        <v>2</v>
      </c>
      <c r="G2553">
        <v>35790</v>
      </c>
      <c r="H2553">
        <v>19</v>
      </c>
      <c r="I2553">
        <v>8</v>
      </c>
      <c r="J2553">
        <v>3</v>
      </c>
      <c r="K2553">
        <v>1</v>
      </c>
      <c r="L2553">
        <v>3</v>
      </c>
      <c r="M2553">
        <v>1</v>
      </c>
      <c r="N2553">
        <v>0</v>
      </c>
      <c r="O2553">
        <v>0</v>
      </c>
      <c r="P2553" t="s">
        <v>24</v>
      </c>
      <c r="Q2553" t="s">
        <v>33</v>
      </c>
      <c r="R2553" t="s">
        <v>26</v>
      </c>
      <c r="S2553" t="s">
        <v>35</v>
      </c>
      <c r="T2553" t="s">
        <v>43</v>
      </c>
      <c r="U2553" t="s">
        <v>27</v>
      </c>
      <c r="V2553" t="s">
        <v>31</v>
      </c>
      <c r="W2553" t="s">
        <v>30</v>
      </c>
    </row>
    <row r="2554" spans="1:23" x14ac:dyDescent="0.3">
      <c r="A2554">
        <v>36</v>
      </c>
      <c r="B2554">
        <v>11</v>
      </c>
      <c r="C2554">
        <v>3</v>
      </c>
      <c r="D2554">
        <v>1</v>
      </c>
      <c r="E2554">
        <v>2553</v>
      </c>
      <c r="F2554">
        <v>1</v>
      </c>
      <c r="G2554">
        <v>131910</v>
      </c>
      <c r="H2554">
        <v>14</v>
      </c>
      <c r="I2554">
        <v>8</v>
      </c>
      <c r="J2554">
        <v>1</v>
      </c>
      <c r="K2554">
        <v>10</v>
      </c>
      <c r="L2554">
        <v>2</v>
      </c>
      <c r="M2554">
        <v>10</v>
      </c>
      <c r="N2554">
        <v>1</v>
      </c>
      <c r="O2554">
        <v>7</v>
      </c>
      <c r="P2554" t="s">
        <v>24</v>
      </c>
      <c r="Q2554" t="s">
        <v>33</v>
      </c>
      <c r="R2554" t="s">
        <v>26</v>
      </c>
      <c r="S2554" t="s">
        <v>29</v>
      </c>
      <c r="T2554" t="s">
        <v>38</v>
      </c>
      <c r="U2554" t="s">
        <v>37</v>
      </c>
      <c r="V2554" t="s">
        <v>23</v>
      </c>
      <c r="W2554" t="s">
        <v>30</v>
      </c>
    </row>
    <row r="2555" spans="1:23" x14ac:dyDescent="0.3">
      <c r="A2555">
        <v>31</v>
      </c>
      <c r="B2555">
        <v>2</v>
      </c>
      <c r="C2555">
        <v>4</v>
      </c>
      <c r="D2555">
        <v>1</v>
      </c>
      <c r="E2555">
        <v>2554</v>
      </c>
      <c r="F2555">
        <v>5</v>
      </c>
      <c r="G2555">
        <v>103770</v>
      </c>
      <c r="H2555">
        <v>14</v>
      </c>
      <c r="I2555">
        <v>8</v>
      </c>
      <c r="J2555">
        <v>0</v>
      </c>
      <c r="K2555">
        <v>10</v>
      </c>
      <c r="L2555">
        <v>2</v>
      </c>
      <c r="M2555">
        <v>10</v>
      </c>
      <c r="N2555">
        <v>0</v>
      </c>
      <c r="O2555">
        <v>2</v>
      </c>
      <c r="P2555" t="s">
        <v>24</v>
      </c>
      <c r="Q2555" t="s">
        <v>33</v>
      </c>
      <c r="R2555" t="s">
        <v>26</v>
      </c>
      <c r="S2555" t="s">
        <v>44</v>
      </c>
      <c r="T2555" t="s">
        <v>47</v>
      </c>
      <c r="U2555" t="s">
        <v>27</v>
      </c>
      <c r="V2555" t="s">
        <v>23</v>
      </c>
      <c r="W2555" t="s">
        <v>30</v>
      </c>
    </row>
    <row r="2556" spans="1:23" x14ac:dyDescent="0.3">
      <c r="A2556">
        <v>34</v>
      </c>
      <c r="B2556">
        <v>14</v>
      </c>
      <c r="C2556">
        <v>2</v>
      </c>
      <c r="D2556">
        <v>1</v>
      </c>
      <c r="E2556">
        <v>2555</v>
      </c>
      <c r="F2556">
        <v>1</v>
      </c>
      <c r="G2556">
        <v>22350</v>
      </c>
      <c r="H2556">
        <v>14</v>
      </c>
      <c r="I2556">
        <v>8</v>
      </c>
      <c r="J2556">
        <v>1</v>
      </c>
      <c r="K2556">
        <v>9</v>
      </c>
      <c r="L2556">
        <v>2</v>
      </c>
      <c r="M2556">
        <v>5</v>
      </c>
      <c r="N2556">
        <v>1</v>
      </c>
      <c r="O2556">
        <v>0</v>
      </c>
      <c r="P2556" t="s">
        <v>24</v>
      </c>
      <c r="Q2556" t="s">
        <v>25</v>
      </c>
      <c r="R2556" t="s">
        <v>49</v>
      </c>
      <c r="S2556" t="s">
        <v>29</v>
      </c>
      <c r="T2556" t="s">
        <v>38</v>
      </c>
      <c r="U2556" t="s">
        <v>27</v>
      </c>
      <c r="V2556" t="s">
        <v>23</v>
      </c>
      <c r="W2556" t="s">
        <v>30</v>
      </c>
    </row>
    <row r="2557" spans="1:23" x14ac:dyDescent="0.3">
      <c r="A2557">
        <v>29</v>
      </c>
      <c r="B2557">
        <v>5</v>
      </c>
      <c r="C2557">
        <v>5</v>
      </c>
      <c r="D2557">
        <v>1</v>
      </c>
      <c r="E2557">
        <v>2556</v>
      </c>
      <c r="F2557">
        <v>1</v>
      </c>
      <c r="G2557">
        <v>105020</v>
      </c>
      <c r="H2557">
        <v>12</v>
      </c>
      <c r="I2557">
        <v>8</v>
      </c>
      <c r="J2557">
        <v>0</v>
      </c>
      <c r="K2557">
        <v>11</v>
      </c>
      <c r="L2557">
        <v>4</v>
      </c>
      <c r="M2557">
        <v>3</v>
      </c>
      <c r="N2557">
        <v>1</v>
      </c>
      <c r="O2557">
        <v>2</v>
      </c>
      <c r="P2557" t="s">
        <v>24</v>
      </c>
      <c r="Q2557" t="s">
        <v>33</v>
      </c>
      <c r="R2557" t="s">
        <v>26</v>
      </c>
      <c r="S2557" t="s">
        <v>35</v>
      </c>
      <c r="T2557" t="s">
        <v>38</v>
      </c>
      <c r="U2557" t="s">
        <v>27</v>
      </c>
      <c r="V2557" t="s">
        <v>23</v>
      </c>
      <c r="W2557" t="s">
        <v>30</v>
      </c>
    </row>
    <row r="2558" spans="1:23" x14ac:dyDescent="0.3">
      <c r="A2558">
        <v>37</v>
      </c>
      <c r="B2558">
        <v>7</v>
      </c>
      <c r="C2558">
        <v>2</v>
      </c>
      <c r="D2558">
        <v>1</v>
      </c>
      <c r="E2558">
        <v>2557</v>
      </c>
      <c r="F2558">
        <v>1</v>
      </c>
      <c r="G2558">
        <v>20110</v>
      </c>
      <c r="H2558">
        <v>13</v>
      </c>
      <c r="I2558">
        <v>8</v>
      </c>
      <c r="J2558">
        <v>0</v>
      </c>
      <c r="K2558">
        <v>16</v>
      </c>
      <c r="L2558">
        <v>4</v>
      </c>
      <c r="M2558">
        <v>5</v>
      </c>
      <c r="N2558">
        <v>0</v>
      </c>
      <c r="O2558">
        <v>4</v>
      </c>
      <c r="P2558" t="s">
        <v>24</v>
      </c>
      <c r="Q2558" t="s">
        <v>33</v>
      </c>
      <c r="R2558" t="s">
        <v>41</v>
      </c>
      <c r="S2558" t="s">
        <v>29</v>
      </c>
      <c r="T2558" t="s">
        <v>45</v>
      </c>
      <c r="U2558" t="s">
        <v>37</v>
      </c>
      <c r="V2558" t="s">
        <v>23</v>
      </c>
      <c r="W2558" t="s">
        <v>30</v>
      </c>
    </row>
    <row r="2559" spans="1:23" x14ac:dyDescent="0.3">
      <c r="A2559">
        <v>35</v>
      </c>
      <c r="B2559">
        <v>2</v>
      </c>
      <c r="C2559">
        <v>1</v>
      </c>
      <c r="D2559">
        <v>1</v>
      </c>
      <c r="E2559">
        <v>2558</v>
      </c>
      <c r="F2559">
        <v>2</v>
      </c>
      <c r="G2559">
        <v>18590</v>
      </c>
      <c r="H2559">
        <v>25</v>
      </c>
      <c r="I2559">
        <v>8</v>
      </c>
      <c r="J2559">
        <v>1</v>
      </c>
      <c r="K2559">
        <v>4</v>
      </c>
      <c r="L2559">
        <v>2</v>
      </c>
      <c r="M2559">
        <v>3</v>
      </c>
      <c r="N2559">
        <v>0</v>
      </c>
      <c r="O2559">
        <v>2</v>
      </c>
      <c r="P2559" t="s">
        <v>24</v>
      </c>
      <c r="Q2559" t="s">
        <v>25</v>
      </c>
      <c r="R2559" t="s">
        <v>49</v>
      </c>
      <c r="S2559" t="s">
        <v>29</v>
      </c>
      <c r="T2559" t="s">
        <v>43</v>
      </c>
      <c r="U2559" t="s">
        <v>37</v>
      </c>
      <c r="V2559" t="s">
        <v>23</v>
      </c>
      <c r="W2559" t="s">
        <v>30</v>
      </c>
    </row>
    <row r="2560" spans="1:23" x14ac:dyDescent="0.3">
      <c r="A2560">
        <v>45</v>
      </c>
      <c r="B2560">
        <v>3</v>
      </c>
      <c r="C2560">
        <v>3</v>
      </c>
      <c r="D2560">
        <v>1</v>
      </c>
      <c r="E2560">
        <v>2559</v>
      </c>
      <c r="F2560">
        <v>2</v>
      </c>
      <c r="G2560">
        <v>37600</v>
      </c>
      <c r="H2560">
        <v>14</v>
      </c>
      <c r="I2560">
        <v>8</v>
      </c>
      <c r="J2560">
        <v>1</v>
      </c>
      <c r="K2560">
        <v>10</v>
      </c>
      <c r="L2560">
        <v>2</v>
      </c>
      <c r="M2560">
        <v>9</v>
      </c>
      <c r="N2560">
        <v>3</v>
      </c>
      <c r="O2560">
        <v>8</v>
      </c>
      <c r="P2560" t="s">
        <v>24</v>
      </c>
      <c r="Q2560" t="s">
        <v>33</v>
      </c>
      <c r="R2560" t="s">
        <v>41</v>
      </c>
      <c r="S2560" t="s">
        <v>29</v>
      </c>
      <c r="T2560" t="s">
        <v>38</v>
      </c>
      <c r="U2560" t="s">
        <v>27</v>
      </c>
      <c r="V2560" t="s">
        <v>23</v>
      </c>
      <c r="W2560" t="s">
        <v>30</v>
      </c>
    </row>
    <row r="2561" spans="1:23" x14ac:dyDescent="0.3">
      <c r="A2561">
        <v>36</v>
      </c>
      <c r="B2561">
        <v>5</v>
      </c>
      <c r="C2561">
        <v>3</v>
      </c>
      <c r="D2561">
        <v>1</v>
      </c>
      <c r="E2561">
        <v>2560</v>
      </c>
      <c r="F2561">
        <v>4</v>
      </c>
      <c r="G2561">
        <v>177790</v>
      </c>
      <c r="H2561">
        <v>17</v>
      </c>
      <c r="I2561">
        <v>8</v>
      </c>
      <c r="J2561">
        <v>1</v>
      </c>
      <c r="K2561">
        <v>10</v>
      </c>
      <c r="L2561">
        <v>5</v>
      </c>
      <c r="M2561">
        <v>10</v>
      </c>
      <c r="N2561">
        <v>0</v>
      </c>
      <c r="O2561">
        <v>8</v>
      </c>
      <c r="P2561" t="s">
        <v>32</v>
      </c>
      <c r="Q2561" t="s">
        <v>33</v>
      </c>
      <c r="R2561" t="s">
        <v>41</v>
      </c>
      <c r="S2561" t="s">
        <v>35</v>
      </c>
      <c r="T2561" t="s">
        <v>45</v>
      </c>
      <c r="U2561" t="s">
        <v>27</v>
      </c>
      <c r="V2561" t="s">
        <v>23</v>
      </c>
      <c r="W2561" t="s">
        <v>30</v>
      </c>
    </row>
    <row r="2562" spans="1:23" x14ac:dyDescent="0.3">
      <c r="A2562">
        <v>40</v>
      </c>
      <c r="B2562">
        <v>3</v>
      </c>
      <c r="C2562">
        <v>3</v>
      </c>
      <c r="D2562">
        <v>1</v>
      </c>
      <c r="E2562">
        <v>2561</v>
      </c>
      <c r="F2562">
        <v>1</v>
      </c>
      <c r="G2562">
        <v>68330</v>
      </c>
      <c r="H2562">
        <v>13</v>
      </c>
      <c r="I2562">
        <v>8</v>
      </c>
      <c r="J2562">
        <v>0</v>
      </c>
      <c r="K2562">
        <v>22</v>
      </c>
      <c r="L2562">
        <v>3</v>
      </c>
      <c r="M2562">
        <v>19</v>
      </c>
      <c r="N2562">
        <v>11</v>
      </c>
      <c r="O2562">
        <v>16</v>
      </c>
      <c r="P2562" t="s">
        <v>24</v>
      </c>
      <c r="Q2562" t="s">
        <v>33</v>
      </c>
      <c r="R2562" t="s">
        <v>36</v>
      </c>
      <c r="S2562" t="s">
        <v>44</v>
      </c>
      <c r="T2562" t="s">
        <v>38</v>
      </c>
      <c r="U2562" t="s">
        <v>37</v>
      </c>
      <c r="V2562" t="s">
        <v>23</v>
      </c>
      <c r="W2562" t="s">
        <v>30</v>
      </c>
    </row>
    <row r="2563" spans="1:23" x14ac:dyDescent="0.3">
      <c r="A2563">
        <v>26</v>
      </c>
      <c r="B2563">
        <v>26</v>
      </c>
      <c r="C2563">
        <v>2</v>
      </c>
      <c r="D2563">
        <v>1</v>
      </c>
      <c r="E2563">
        <v>2562</v>
      </c>
      <c r="F2563">
        <v>2</v>
      </c>
      <c r="G2563">
        <v>68120</v>
      </c>
      <c r="H2563">
        <v>13</v>
      </c>
      <c r="I2563">
        <v>8</v>
      </c>
      <c r="J2563">
        <v>0</v>
      </c>
      <c r="K2563">
        <v>1</v>
      </c>
      <c r="L2563">
        <v>2</v>
      </c>
      <c r="M2563">
        <v>1</v>
      </c>
      <c r="N2563">
        <v>1</v>
      </c>
      <c r="O2563">
        <v>0</v>
      </c>
      <c r="P2563" t="s">
        <v>24</v>
      </c>
      <c r="Q2563" t="s">
        <v>33</v>
      </c>
      <c r="R2563" t="s">
        <v>26</v>
      </c>
      <c r="S2563" t="s">
        <v>29</v>
      </c>
      <c r="T2563" t="s">
        <v>40</v>
      </c>
      <c r="U2563" t="s">
        <v>37</v>
      </c>
      <c r="V2563" t="s">
        <v>23</v>
      </c>
      <c r="W2563" t="s">
        <v>30</v>
      </c>
    </row>
    <row r="2564" spans="1:23" x14ac:dyDescent="0.3">
      <c r="A2564">
        <v>27</v>
      </c>
      <c r="B2564">
        <v>4</v>
      </c>
      <c r="C2564">
        <v>3</v>
      </c>
      <c r="D2564">
        <v>1</v>
      </c>
      <c r="E2564">
        <v>2563</v>
      </c>
      <c r="F2564">
        <v>2</v>
      </c>
      <c r="G2564">
        <v>51710</v>
      </c>
      <c r="H2564">
        <v>20</v>
      </c>
      <c r="I2564">
        <v>8</v>
      </c>
      <c r="J2564">
        <v>1</v>
      </c>
      <c r="K2564">
        <v>9</v>
      </c>
      <c r="L2564">
        <v>1</v>
      </c>
      <c r="M2564">
        <v>8</v>
      </c>
      <c r="N2564">
        <v>0</v>
      </c>
      <c r="O2564">
        <v>7</v>
      </c>
      <c r="P2564" t="s">
        <v>24</v>
      </c>
      <c r="Q2564" t="s">
        <v>33</v>
      </c>
      <c r="R2564" t="s">
        <v>49</v>
      </c>
      <c r="S2564" t="s">
        <v>35</v>
      </c>
      <c r="T2564" t="s">
        <v>45</v>
      </c>
      <c r="U2564" t="s">
        <v>37</v>
      </c>
      <c r="V2564" t="s">
        <v>23</v>
      </c>
      <c r="W2564" t="s">
        <v>30</v>
      </c>
    </row>
    <row r="2565" spans="1:23" x14ac:dyDescent="0.3">
      <c r="A2565">
        <v>48</v>
      </c>
      <c r="B2565">
        <v>2</v>
      </c>
      <c r="C2565">
        <v>3</v>
      </c>
      <c r="D2565">
        <v>1</v>
      </c>
      <c r="E2565">
        <v>2564</v>
      </c>
      <c r="F2565">
        <v>2</v>
      </c>
      <c r="G2565">
        <v>197400</v>
      </c>
      <c r="H2565">
        <v>14</v>
      </c>
      <c r="I2565">
        <v>8</v>
      </c>
      <c r="J2565">
        <v>0</v>
      </c>
      <c r="K2565">
        <v>24</v>
      </c>
      <c r="L2565">
        <v>2</v>
      </c>
      <c r="M2565">
        <v>22</v>
      </c>
      <c r="N2565">
        <v>4</v>
      </c>
      <c r="O2565">
        <v>7</v>
      </c>
      <c r="P2565" t="s">
        <v>32</v>
      </c>
      <c r="Q2565" t="s">
        <v>33</v>
      </c>
      <c r="R2565" t="s">
        <v>26</v>
      </c>
      <c r="S2565" t="s">
        <v>44</v>
      </c>
      <c r="T2565" t="s">
        <v>42</v>
      </c>
      <c r="U2565" t="s">
        <v>37</v>
      </c>
      <c r="V2565" t="s">
        <v>23</v>
      </c>
      <c r="W2565" t="s">
        <v>30</v>
      </c>
    </row>
    <row r="2566" spans="1:23" x14ac:dyDescent="0.3">
      <c r="A2566">
        <v>44</v>
      </c>
      <c r="B2566">
        <v>1</v>
      </c>
      <c r="C2566">
        <v>2</v>
      </c>
      <c r="D2566">
        <v>1</v>
      </c>
      <c r="E2566">
        <v>2565</v>
      </c>
      <c r="F2566">
        <v>4</v>
      </c>
      <c r="G2566">
        <v>187110</v>
      </c>
      <c r="H2566">
        <v>12</v>
      </c>
      <c r="I2566">
        <v>8</v>
      </c>
      <c r="J2566">
        <v>1</v>
      </c>
      <c r="K2566">
        <v>10</v>
      </c>
      <c r="L2566">
        <v>0</v>
      </c>
      <c r="M2566">
        <v>2</v>
      </c>
      <c r="N2566">
        <v>2</v>
      </c>
      <c r="O2566">
        <v>2</v>
      </c>
      <c r="P2566" t="s">
        <v>24</v>
      </c>
      <c r="Q2566" t="s">
        <v>25</v>
      </c>
      <c r="R2566" t="s">
        <v>41</v>
      </c>
      <c r="S2566" t="s">
        <v>29</v>
      </c>
      <c r="T2566" t="s">
        <v>47</v>
      </c>
      <c r="U2566" t="s">
        <v>37</v>
      </c>
      <c r="V2566" t="s">
        <v>23</v>
      </c>
      <c r="W2566" t="s">
        <v>30</v>
      </c>
    </row>
    <row r="2567" spans="1:23" x14ac:dyDescent="0.3">
      <c r="A2567">
        <v>34</v>
      </c>
      <c r="B2567">
        <v>27</v>
      </c>
      <c r="C2567">
        <v>2</v>
      </c>
      <c r="D2567">
        <v>1</v>
      </c>
      <c r="E2567">
        <v>2566</v>
      </c>
      <c r="F2567">
        <v>1</v>
      </c>
      <c r="G2567">
        <v>36920</v>
      </c>
      <c r="H2567">
        <v>12</v>
      </c>
      <c r="I2567">
        <v>8</v>
      </c>
      <c r="J2567">
        <v>1</v>
      </c>
      <c r="K2567">
        <v>5</v>
      </c>
      <c r="L2567">
        <v>5</v>
      </c>
      <c r="M2567">
        <v>5</v>
      </c>
      <c r="N2567">
        <v>3</v>
      </c>
      <c r="O2567">
        <v>0</v>
      </c>
      <c r="P2567" t="s">
        <v>39</v>
      </c>
      <c r="Q2567" t="s">
        <v>33</v>
      </c>
      <c r="R2567" t="s">
        <v>26</v>
      </c>
      <c r="S2567" t="s">
        <v>29</v>
      </c>
      <c r="T2567" t="s">
        <v>46</v>
      </c>
      <c r="U2567" t="s">
        <v>27</v>
      </c>
      <c r="V2567" t="s">
        <v>31</v>
      </c>
      <c r="W2567" t="s">
        <v>30</v>
      </c>
    </row>
    <row r="2568" spans="1:23" x14ac:dyDescent="0.3">
      <c r="A2568">
        <v>56</v>
      </c>
      <c r="B2568">
        <v>1</v>
      </c>
      <c r="C2568">
        <v>2</v>
      </c>
      <c r="D2568">
        <v>1</v>
      </c>
      <c r="E2568">
        <v>2567</v>
      </c>
      <c r="F2568">
        <v>5</v>
      </c>
      <c r="G2568">
        <v>25590</v>
      </c>
      <c r="H2568">
        <v>21</v>
      </c>
      <c r="I2568">
        <v>8</v>
      </c>
      <c r="J2568">
        <v>0</v>
      </c>
      <c r="K2568">
        <v>5</v>
      </c>
      <c r="L2568">
        <v>3</v>
      </c>
      <c r="M2568">
        <v>4</v>
      </c>
      <c r="N2568">
        <v>1</v>
      </c>
      <c r="O2568">
        <v>0</v>
      </c>
      <c r="P2568" t="s">
        <v>24</v>
      </c>
      <c r="Q2568" t="s">
        <v>40</v>
      </c>
      <c r="R2568" t="s">
        <v>41</v>
      </c>
      <c r="S2568" t="s">
        <v>35</v>
      </c>
      <c r="T2568" t="s">
        <v>38</v>
      </c>
      <c r="U2568" t="s">
        <v>27</v>
      </c>
      <c r="V2568" t="s">
        <v>31</v>
      </c>
      <c r="W2568" t="s">
        <v>30</v>
      </c>
    </row>
    <row r="2569" spans="1:23" x14ac:dyDescent="0.3">
      <c r="A2569">
        <v>36</v>
      </c>
      <c r="B2569">
        <v>13</v>
      </c>
      <c r="C2569">
        <v>3</v>
      </c>
      <c r="D2569">
        <v>1</v>
      </c>
      <c r="E2569">
        <v>2568</v>
      </c>
      <c r="F2569">
        <v>3</v>
      </c>
      <c r="G2569">
        <v>25170</v>
      </c>
      <c r="H2569">
        <v>14</v>
      </c>
      <c r="I2569">
        <v>8</v>
      </c>
      <c r="J2569">
        <v>0</v>
      </c>
      <c r="K2569">
        <v>12</v>
      </c>
      <c r="L2569">
        <v>3</v>
      </c>
      <c r="M2569">
        <v>4</v>
      </c>
      <c r="N2569">
        <v>1</v>
      </c>
      <c r="O2569">
        <v>3</v>
      </c>
      <c r="P2569" t="s">
        <v>24</v>
      </c>
      <c r="Q2569" t="s">
        <v>33</v>
      </c>
      <c r="R2569" t="s">
        <v>49</v>
      </c>
      <c r="S2569" t="s">
        <v>29</v>
      </c>
      <c r="T2569" t="s">
        <v>28</v>
      </c>
      <c r="U2569" t="s">
        <v>27</v>
      </c>
      <c r="V2569" t="s">
        <v>23</v>
      </c>
      <c r="W2569" t="s">
        <v>30</v>
      </c>
    </row>
    <row r="2570" spans="1:23" x14ac:dyDescent="0.3">
      <c r="A2570">
        <v>41</v>
      </c>
      <c r="B2570">
        <v>5</v>
      </c>
      <c r="C2570">
        <v>3</v>
      </c>
      <c r="D2570">
        <v>1</v>
      </c>
      <c r="E2570">
        <v>2569</v>
      </c>
      <c r="F2570">
        <v>1</v>
      </c>
      <c r="G2570">
        <v>66230</v>
      </c>
      <c r="H2570">
        <v>18</v>
      </c>
      <c r="I2570">
        <v>8</v>
      </c>
      <c r="J2570">
        <v>0</v>
      </c>
      <c r="K2570">
        <v>14</v>
      </c>
      <c r="L2570">
        <v>3</v>
      </c>
      <c r="M2570">
        <v>5</v>
      </c>
      <c r="N2570">
        <v>1</v>
      </c>
      <c r="O2570">
        <v>4</v>
      </c>
      <c r="P2570" t="s">
        <v>24</v>
      </c>
      <c r="Q2570" t="s">
        <v>33</v>
      </c>
      <c r="R2570" t="s">
        <v>26</v>
      </c>
      <c r="S2570" t="s">
        <v>29</v>
      </c>
      <c r="T2570" t="s">
        <v>38</v>
      </c>
      <c r="U2570" t="s">
        <v>27</v>
      </c>
      <c r="V2570" t="s">
        <v>23</v>
      </c>
      <c r="W2570" t="s">
        <v>30</v>
      </c>
    </row>
    <row r="2571" spans="1:23" x14ac:dyDescent="0.3">
      <c r="A2571">
        <v>42</v>
      </c>
      <c r="B2571">
        <v>7</v>
      </c>
      <c r="C2571">
        <v>3</v>
      </c>
      <c r="D2571">
        <v>1</v>
      </c>
      <c r="E2571">
        <v>2570</v>
      </c>
      <c r="F2571">
        <v>2</v>
      </c>
      <c r="G2571">
        <v>182650</v>
      </c>
      <c r="H2571">
        <v>12</v>
      </c>
      <c r="I2571">
        <v>8</v>
      </c>
      <c r="J2571">
        <v>1</v>
      </c>
      <c r="K2571">
        <v>18</v>
      </c>
      <c r="L2571">
        <v>4</v>
      </c>
      <c r="M2571">
        <v>13</v>
      </c>
      <c r="N2571">
        <v>5</v>
      </c>
      <c r="O2571">
        <v>7</v>
      </c>
      <c r="P2571" t="s">
        <v>24</v>
      </c>
      <c r="Q2571" t="s">
        <v>33</v>
      </c>
      <c r="R2571" t="s">
        <v>49</v>
      </c>
      <c r="S2571" t="s">
        <v>29</v>
      </c>
      <c r="T2571" t="s">
        <v>38</v>
      </c>
      <c r="U2571" t="s">
        <v>27</v>
      </c>
      <c r="V2571" t="s">
        <v>23</v>
      </c>
      <c r="W2571" t="s">
        <v>30</v>
      </c>
    </row>
    <row r="2572" spans="1:23" x14ac:dyDescent="0.3">
      <c r="A2572">
        <v>31</v>
      </c>
      <c r="B2572">
        <v>9</v>
      </c>
      <c r="C2572">
        <v>4</v>
      </c>
      <c r="D2572">
        <v>1</v>
      </c>
      <c r="E2572">
        <v>2571</v>
      </c>
      <c r="F2572">
        <v>1</v>
      </c>
      <c r="G2572">
        <v>161240</v>
      </c>
      <c r="H2572">
        <v>23</v>
      </c>
      <c r="I2572">
        <v>8</v>
      </c>
      <c r="J2572">
        <v>1</v>
      </c>
      <c r="K2572">
        <v>8</v>
      </c>
      <c r="L2572">
        <v>2</v>
      </c>
      <c r="M2572">
        <v>5</v>
      </c>
      <c r="N2572">
        <v>1</v>
      </c>
      <c r="O2572">
        <v>4</v>
      </c>
      <c r="P2572" t="s">
        <v>24</v>
      </c>
      <c r="Q2572" t="s">
        <v>25</v>
      </c>
      <c r="R2572" t="s">
        <v>26</v>
      </c>
      <c r="S2572" t="s">
        <v>44</v>
      </c>
      <c r="T2572" t="s">
        <v>38</v>
      </c>
      <c r="U2572" t="s">
        <v>27</v>
      </c>
      <c r="V2572" t="s">
        <v>23</v>
      </c>
      <c r="W2572" t="s">
        <v>30</v>
      </c>
    </row>
    <row r="2573" spans="1:23" x14ac:dyDescent="0.3">
      <c r="A2573">
        <v>34</v>
      </c>
      <c r="B2573">
        <v>8</v>
      </c>
      <c r="C2573">
        <v>1</v>
      </c>
      <c r="D2573">
        <v>1</v>
      </c>
      <c r="E2573">
        <v>2572</v>
      </c>
      <c r="F2573">
        <v>3</v>
      </c>
      <c r="G2573">
        <v>25850</v>
      </c>
      <c r="H2573">
        <v>12</v>
      </c>
      <c r="I2573">
        <v>8</v>
      </c>
      <c r="J2573">
        <v>0</v>
      </c>
      <c r="K2573">
        <v>9</v>
      </c>
      <c r="L2573">
        <v>5</v>
      </c>
      <c r="M2573">
        <v>4</v>
      </c>
      <c r="N2573">
        <v>0</v>
      </c>
      <c r="O2573">
        <v>1</v>
      </c>
      <c r="P2573" t="s">
        <v>24</v>
      </c>
      <c r="Q2573" t="s">
        <v>33</v>
      </c>
      <c r="R2573" t="s">
        <v>26</v>
      </c>
      <c r="S2573" t="s">
        <v>29</v>
      </c>
      <c r="T2573" t="s">
        <v>43</v>
      </c>
      <c r="U2573" t="s">
        <v>27</v>
      </c>
      <c r="V2573" t="s">
        <v>23</v>
      </c>
      <c r="W2573" t="s">
        <v>30</v>
      </c>
    </row>
    <row r="2574" spans="1:23" x14ac:dyDescent="0.3">
      <c r="A2574">
        <v>31</v>
      </c>
      <c r="B2574">
        <v>25</v>
      </c>
      <c r="C2574">
        <v>2</v>
      </c>
      <c r="D2574">
        <v>1</v>
      </c>
      <c r="E2574">
        <v>2573</v>
      </c>
      <c r="F2574">
        <v>3</v>
      </c>
      <c r="G2574">
        <v>182130</v>
      </c>
      <c r="H2574">
        <v>21</v>
      </c>
      <c r="I2574">
        <v>8</v>
      </c>
      <c r="J2574">
        <v>2</v>
      </c>
      <c r="K2574">
        <v>4</v>
      </c>
      <c r="L2574">
        <v>3</v>
      </c>
      <c r="M2574">
        <v>2</v>
      </c>
      <c r="N2574">
        <v>2</v>
      </c>
      <c r="O2574">
        <v>2</v>
      </c>
      <c r="P2574" t="s">
        <v>24</v>
      </c>
      <c r="Q2574" t="s">
        <v>25</v>
      </c>
      <c r="R2574" t="s">
        <v>26</v>
      </c>
      <c r="S2574" t="s">
        <v>44</v>
      </c>
      <c r="T2574" t="s">
        <v>45</v>
      </c>
      <c r="U2574" t="s">
        <v>27</v>
      </c>
      <c r="V2574" t="s">
        <v>23</v>
      </c>
      <c r="W2574" t="s">
        <v>30</v>
      </c>
    </row>
    <row r="2575" spans="1:23" x14ac:dyDescent="0.3">
      <c r="A2575">
        <v>26</v>
      </c>
      <c r="B2575">
        <v>16</v>
      </c>
      <c r="C2575">
        <v>2</v>
      </c>
      <c r="D2575">
        <v>1</v>
      </c>
      <c r="E2575">
        <v>2574</v>
      </c>
      <c r="F2575">
        <v>2</v>
      </c>
      <c r="G2575">
        <v>83800</v>
      </c>
      <c r="H2575">
        <v>14</v>
      </c>
      <c r="I2575">
        <v>8</v>
      </c>
      <c r="J2575">
        <v>0</v>
      </c>
      <c r="K2575">
        <v>8</v>
      </c>
      <c r="L2575">
        <v>3</v>
      </c>
      <c r="M2575">
        <v>7</v>
      </c>
      <c r="N2575">
        <v>7</v>
      </c>
      <c r="O2575">
        <v>7</v>
      </c>
      <c r="P2575" t="s">
        <v>32</v>
      </c>
      <c r="Q2575" t="s">
        <v>25</v>
      </c>
      <c r="R2575" t="s">
        <v>26</v>
      </c>
      <c r="S2575" t="s">
        <v>29</v>
      </c>
      <c r="T2575" t="s">
        <v>28</v>
      </c>
      <c r="U2575" t="s">
        <v>37</v>
      </c>
      <c r="V2575" t="s">
        <v>23</v>
      </c>
      <c r="W2575" t="s">
        <v>30</v>
      </c>
    </row>
    <row r="2576" spans="1:23" x14ac:dyDescent="0.3">
      <c r="A2576">
        <v>45</v>
      </c>
      <c r="B2576">
        <v>8</v>
      </c>
      <c r="C2576">
        <v>4</v>
      </c>
      <c r="D2576">
        <v>1</v>
      </c>
      <c r="E2576">
        <v>2575</v>
      </c>
      <c r="F2576">
        <v>2</v>
      </c>
      <c r="G2576">
        <v>29940</v>
      </c>
      <c r="H2576">
        <v>18</v>
      </c>
      <c r="I2576">
        <v>8</v>
      </c>
      <c r="J2576">
        <v>1</v>
      </c>
      <c r="K2576">
        <v>12</v>
      </c>
      <c r="L2576">
        <v>2</v>
      </c>
      <c r="M2576">
        <v>4</v>
      </c>
      <c r="N2576">
        <v>0</v>
      </c>
      <c r="O2576">
        <v>3</v>
      </c>
      <c r="P2576" t="s">
        <v>32</v>
      </c>
      <c r="Q2576" t="s">
        <v>33</v>
      </c>
      <c r="R2576" t="s">
        <v>26</v>
      </c>
      <c r="S2576" t="s">
        <v>35</v>
      </c>
      <c r="T2576" t="s">
        <v>47</v>
      </c>
      <c r="U2576" t="s">
        <v>27</v>
      </c>
      <c r="V2576" t="s">
        <v>23</v>
      </c>
      <c r="W2576" t="s">
        <v>30</v>
      </c>
    </row>
    <row r="2577" spans="1:23" x14ac:dyDescent="0.3">
      <c r="A2577">
        <v>33</v>
      </c>
      <c r="B2577">
        <v>1</v>
      </c>
      <c r="C2577">
        <v>3</v>
      </c>
      <c r="D2577">
        <v>1</v>
      </c>
      <c r="E2577">
        <v>2576</v>
      </c>
      <c r="F2577">
        <v>5</v>
      </c>
      <c r="G2577">
        <v>12230</v>
      </c>
      <c r="H2577">
        <v>13</v>
      </c>
      <c r="I2577">
        <v>8</v>
      </c>
      <c r="J2577">
        <v>1</v>
      </c>
      <c r="K2577">
        <v>10</v>
      </c>
      <c r="L2577">
        <v>3</v>
      </c>
      <c r="M2577">
        <v>10</v>
      </c>
      <c r="N2577">
        <v>0</v>
      </c>
      <c r="O2577">
        <v>9</v>
      </c>
      <c r="P2577" t="s">
        <v>24</v>
      </c>
      <c r="Q2577" t="s">
        <v>25</v>
      </c>
      <c r="R2577" t="s">
        <v>26</v>
      </c>
      <c r="S2577" t="s">
        <v>35</v>
      </c>
      <c r="T2577" t="s">
        <v>38</v>
      </c>
      <c r="U2577" t="s">
        <v>27</v>
      </c>
      <c r="V2577" t="s">
        <v>23</v>
      </c>
      <c r="W2577" t="s">
        <v>30</v>
      </c>
    </row>
    <row r="2578" spans="1:23" x14ac:dyDescent="0.3">
      <c r="A2578">
        <v>28</v>
      </c>
      <c r="B2578">
        <v>8</v>
      </c>
      <c r="C2578">
        <v>3</v>
      </c>
      <c r="D2578">
        <v>1</v>
      </c>
      <c r="E2578">
        <v>2577</v>
      </c>
      <c r="F2578">
        <v>4</v>
      </c>
      <c r="G2578">
        <v>11180</v>
      </c>
      <c r="H2578">
        <v>11</v>
      </c>
      <c r="I2578">
        <v>8</v>
      </c>
      <c r="J2578">
        <v>0</v>
      </c>
      <c r="K2578">
        <v>7</v>
      </c>
      <c r="L2578">
        <v>3</v>
      </c>
      <c r="M2578">
        <v>7</v>
      </c>
      <c r="N2578">
        <v>0</v>
      </c>
      <c r="O2578">
        <v>7</v>
      </c>
      <c r="P2578" t="s">
        <v>32</v>
      </c>
      <c r="Q2578" t="s">
        <v>25</v>
      </c>
      <c r="R2578" t="s">
        <v>26</v>
      </c>
      <c r="S2578" t="s">
        <v>29</v>
      </c>
      <c r="T2578" t="s">
        <v>34</v>
      </c>
      <c r="U2578" t="s">
        <v>37</v>
      </c>
      <c r="V2578" t="s">
        <v>23</v>
      </c>
      <c r="W2578" t="s">
        <v>30</v>
      </c>
    </row>
    <row r="2579" spans="1:23" x14ac:dyDescent="0.3">
      <c r="A2579">
        <v>29</v>
      </c>
      <c r="B2579">
        <v>2</v>
      </c>
      <c r="C2579">
        <v>4</v>
      </c>
      <c r="D2579">
        <v>1</v>
      </c>
      <c r="E2579">
        <v>2578</v>
      </c>
      <c r="F2579">
        <v>2</v>
      </c>
      <c r="G2579">
        <v>28750</v>
      </c>
      <c r="H2579">
        <v>11</v>
      </c>
      <c r="I2579">
        <v>8</v>
      </c>
      <c r="J2579">
        <v>0</v>
      </c>
      <c r="K2579">
        <v>1</v>
      </c>
      <c r="L2579">
        <v>3</v>
      </c>
      <c r="M2579">
        <v>1</v>
      </c>
      <c r="N2579">
        <v>0</v>
      </c>
      <c r="O2579">
        <v>0</v>
      </c>
      <c r="P2579" t="s">
        <v>32</v>
      </c>
      <c r="Q2579" t="s">
        <v>40</v>
      </c>
      <c r="R2579" t="s">
        <v>40</v>
      </c>
      <c r="S2579" t="s">
        <v>35</v>
      </c>
      <c r="T2579" t="s">
        <v>38</v>
      </c>
      <c r="U2579" t="s">
        <v>37</v>
      </c>
      <c r="V2579" t="s">
        <v>31</v>
      </c>
      <c r="W2579" t="s">
        <v>30</v>
      </c>
    </row>
    <row r="2580" spans="1:23" x14ac:dyDescent="0.3">
      <c r="A2580">
        <v>39</v>
      </c>
      <c r="B2580">
        <v>8</v>
      </c>
      <c r="C2580">
        <v>5</v>
      </c>
      <c r="D2580">
        <v>1</v>
      </c>
      <c r="E2580">
        <v>2579</v>
      </c>
      <c r="F2580">
        <v>2</v>
      </c>
      <c r="G2580">
        <v>188240</v>
      </c>
      <c r="H2580">
        <v>19</v>
      </c>
      <c r="I2580">
        <v>8</v>
      </c>
      <c r="J2580">
        <v>1</v>
      </c>
      <c r="K2580">
        <v>10</v>
      </c>
      <c r="L2580">
        <v>4</v>
      </c>
      <c r="M2580">
        <v>3</v>
      </c>
      <c r="N2580">
        <v>1</v>
      </c>
      <c r="O2580">
        <v>2</v>
      </c>
      <c r="P2580" t="s">
        <v>39</v>
      </c>
      <c r="Q2580" t="s">
        <v>33</v>
      </c>
      <c r="R2580" t="s">
        <v>41</v>
      </c>
      <c r="S2580" t="s">
        <v>29</v>
      </c>
      <c r="T2580" t="s">
        <v>46</v>
      </c>
      <c r="U2580" t="s">
        <v>27</v>
      </c>
      <c r="V2580" t="s">
        <v>23</v>
      </c>
      <c r="W2580" t="s">
        <v>30</v>
      </c>
    </row>
    <row r="2581" spans="1:23" x14ac:dyDescent="0.3">
      <c r="A2581">
        <v>27</v>
      </c>
      <c r="B2581">
        <v>3</v>
      </c>
      <c r="C2581">
        <v>2</v>
      </c>
      <c r="D2581">
        <v>1</v>
      </c>
      <c r="E2581">
        <v>2580</v>
      </c>
      <c r="F2581">
        <v>2</v>
      </c>
      <c r="G2581">
        <v>135770</v>
      </c>
      <c r="H2581">
        <v>12</v>
      </c>
      <c r="I2581">
        <v>8</v>
      </c>
      <c r="J2581">
        <v>1</v>
      </c>
      <c r="K2581">
        <v>6</v>
      </c>
      <c r="L2581">
        <v>2</v>
      </c>
      <c r="M2581">
        <v>5</v>
      </c>
      <c r="N2581">
        <v>1</v>
      </c>
      <c r="O2581">
        <v>2</v>
      </c>
      <c r="P2581" t="s">
        <v>24</v>
      </c>
      <c r="Q2581" t="s">
        <v>25</v>
      </c>
      <c r="R2581" t="s">
        <v>49</v>
      </c>
      <c r="S2581" t="s">
        <v>29</v>
      </c>
      <c r="T2581" t="s">
        <v>28</v>
      </c>
      <c r="U2581" t="s">
        <v>37</v>
      </c>
      <c r="V2581" t="s">
        <v>23</v>
      </c>
      <c r="W2581" t="s">
        <v>30</v>
      </c>
    </row>
    <row r="2582" spans="1:23" x14ac:dyDescent="0.3">
      <c r="A2582">
        <v>34</v>
      </c>
      <c r="B2582">
        <v>9</v>
      </c>
      <c r="C2582">
        <v>4</v>
      </c>
      <c r="D2582">
        <v>1</v>
      </c>
      <c r="E2582">
        <v>2581</v>
      </c>
      <c r="F2582">
        <v>2</v>
      </c>
      <c r="G2582">
        <v>26250</v>
      </c>
      <c r="H2582">
        <v>12</v>
      </c>
      <c r="I2582">
        <v>8</v>
      </c>
      <c r="J2582">
        <v>3</v>
      </c>
      <c r="K2582">
        <v>16</v>
      </c>
      <c r="L2582">
        <v>4</v>
      </c>
      <c r="M2582">
        <v>15</v>
      </c>
      <c r="N2582">
        <v>6</v>
      </c>
      <c r="O2582">
        <v>11</v>
      </c>
      <c r="P2582" t="s">
        <v>32</v>
      </c>
      <c r="Q2582" t="s">
        <v>33</v>
      </c>
      <c r="R2582" t="s">
        <v>26</v>
      </c>
      <c r="S2582" t="s">
        <v>29</v>
      </c>
      <c r="T2582" t="s">
        <v>45</v>
      </c>
      <c r="U2582" t="s">
        <v>27</v>
      </c>
      <c r="V2582" t="s">
        <v>23</v>
      </c>
      <c r="W2582" t="s">
        <v>30</v>
      </c>
    </row>
    <row r="2583" spans="1:23" x14ac:dyDescent="0.3">
      <c r="A2583">
        <v>28</v>
      </c>
      <c r="B2583">
        <v>25</v>
      </c>
      <c r="C2583">
        <v>3</v>
      </c>
      <c r="D2583">
        <v>1</v>
      </c>
      <c r="E2583">
        <v>2582</v>
      </c>
      <c r="F2583">
        <v>1</v>
      </c>
      <c r="G2583">
        <v>187890</v>
      </c>
      <c r="H2583">
        <v>16</v>
      </c>
      <c r="I2583">
        <v>8</v>
      </c>
      <c r="J2583">
        <v>1</v>
      </c>
      <c r="K2583">
        <v>6</v>
      </c>
      <c r="L2583">
        <v>4</v>
      </c>
      <c r="M2583">
        <v>2</v>
      </c>
      <c r="N2583">
        <v>2</v>
      </c>
      <c r="O2583">
        <v>2</v>
      </c>
      <c r="P2583" t="s">
        <v>24</v>
      </c>
      <c r="Q2583" t="s">
        <v>33</v>
      </c>
      <c r="R2583" t="s">
        <v>49</v>
      </c>
      <c r="S2583" t="s">
        <v>35</v>
      </c>
      <c r="T2583" t="s">
        <v>42</v>
      </c>
      <c r="U2583" t="s">
        <v>37</v>
      </c>
      <c r="V2583" t="s">
        <v>31</v>
      </c>
      <c r="W2583" t="s">
        <v>30</v>
      </c>
    </row>
    <row r="2584" spans="1:23" x14ac:dyDescent="0.3">
      <c r="A2584">
        <v>47</v>
      </c>
      <c r="B2584">
        <v>1</v>
      </c>
      <c r="C2584">
        <v>4</v>
      </c>
      <c r="D2584">
        <v>1</v>
      </c>
      <c r="E2584">
        <v>2583</v>
      </c>
      <c r="F2584">
        <v>1</v>
      </c>
      <c r="G2584">
        <v>45380</v>
      </c>
      <c r="H2584">
        <v>11</v>
      </c>
      <c r="I2584">
        <v>8</v>
      </c>
      <c r="J2584">
        <v>0</v>
      </c>
      <c r="K2584">
        <v>16</v>
      </c>
      <c r="L2584">
        <v>3</v>
      </c>
      <c r="M2584">
        <v>8</v>
      </c>
      <c r="N2584">
        <v>1</v>
      </c>
      <c r="O2584">
        <v>7</v>
      </c>
      <c r="P2584" t="s">
        <v>39</v>
      </c>
      <c r="Q2584" t="s">
        <v>33</v>
      </c>
      <c r="R2584" t="s">
        <v>41</v>
      </c>
      <c r="S2584" t="s">
        <v>29</v>
      </c>
      <c r="T2584" t="s">
        <v>34</v>
      </c>
      <c r="U2584" t="s">
        <v>37</v>
      </c>
      <c r="V2584" t="s">
        <v>23</v>
      </c>
      <c r="W2584" t="s">
        <v>30</v>
      </c>
    </row>
    <row r="2585" spans="1:23" x14ac:dyDescent="0.3">
      <c r="A2585">
        <v>56</v>
      </c>
      <c r="B2585">
        <v>4</v>
      </c>
      <c r="C2585">
        <v>3</v>
      </c>
      <c r="D2585">
        <v>1</v>
      </c>
      <c r="E2585">
        <v>2584</v>
      </c>
      <c r="F2585">
        <v>2</v>
      </c>
      <c r="G2585">
        <v>198470</v>
      </c>
      <c r="H2585">
        <v>14</v>
      </c>
      <c r="I2585">
        <v>8</v>
      </c>
      <c r="J2585">
        <v>0</v>
      </c>
      <c r="K2585">
        <v>6</v>
      </c>
      <c r="L2585">
        <v>6</v>
      </c>
      <c r="M2585">
        <v>0</v>
      </c>
      <c r="N2585">
        <v>0</v>
      </c>
      <c r="O2585">
        <v>0</v>
      </c>
      <c r="P2585" t="s">
        <v>24</v>
      </c>
      <c r="Q2585" t="s">
        <v>33</v>
      </c>
      <c r="R2585" t="s">
        <v>49</v>
      </c>
      <c r="S2585" t="s">
        <v>29</v>
      </c>
      <c r="T2585" t="s">
        <v>38</v>
      </c>
      <c r="U2585" t="s">
        <v>27</v>
      </c>
      <c r="V2585" t="s">
        <v>23</v>
      </c>
      <c r="W2585" t="s">
        <v>30</v>
      </c>
    </row>
    <row r="2586" spans="1:23" x14ac:dyDescent="0.3">
      <c r="A2586">
        <v>39</v>
      </c>
      <c r="B2586">
        <v>1</v>
      </c>
      <c r="C2586">
        <v>3</v>
      </c>
      <c r="D2586">
        <v>1</v>
      </c>
      <c r="E2586">
        <v>2585</v>
      </c>
      <c r="F2586">
        <v>1</v>
      </c>
      <c r="G2586">
        <v>105120</v>
      </c>
      <c r="H2586">
        <v>12</v>
      </c>
      <c r="I2586">
        <v>8</v>
      </c>
      <c r="J2586">
        <v>1</v>
      </c>
      <c r="K2586">
        <v>10</v>
      </c>
      <c r="L2586">
        <v>2</v>
      </c>
      <c r="M2586">
        <v>10</v>
      </c>
      <c r="N2586">
        <v>7</v>
      </c>
      <c r="O2586">
        <v>9</v>
      </c>
      <c r="P2586" t="s">
        <v>24</v>
      </c>
      <c r="Q2586" t="s">
        <v>33</v>
      </c>
      <c r="R2586" t="s">
        <v>36</v>
      </c>
      <c r="S2586" t="s">
        <v>29</v>
      </c>
      <c r="T2586" t="s">
        <v>43</v>
      </c>
      <c r="U2586" t="s">
        <v>27</v>
      </c>
      <c r="V2586" t="s">
        <v>23</v>
      </c>
      <c r="W2586" t="s">
        <v>30</v>
      </c>
    </row>
    <row r="2587" spans="1:23" x14ac:dyDescent="0.3">
      <c r="A2587">
        <v>38</v>
      </c>
      <c r="B2587">
        <v>4</v>
      </c>
      <c r="C2587">
        <v>2</v>
      </c>
      <c r="D2587">
        <v>1</v>
      </c>
      <c r="E2587">
        <v>2586</v>
      </c>
      <c r="F2587">
        <v>1</v>
      </c>
      <c r="G2587">
        <v>44440</v>
      </c>
      <c r="H2587">
        <v>13</v>
      </c>
      <c r="I2587">
        <v>8</v>
      </c>
      <c r="J2587">
        <v>0</v>
      </c>
      <c r="K2587">
        <v>20</v>
      </c>
      <c r="L2587">
        <v>2</v>
      </c>
      <c r="M2587">
        <v>20</v>
      </c>
      <c r="N2587">
        <v>0</v>
      </c>
      <c r="O2587">
        <v>7</v>
      </c>
      <c r="P2587" t="s">
        <v>32</v>
      </c>
      <c r="Q2587" t="s">
        <v>33</v>
      </c>
      <c r="R2587" t="s">
        <v>41</v>
      </c>
      <c r="S2587" t="s">
        <v>44</v>
      </c>
      <c r="T2587" t="s">
        <v>47</v>
      </c>
      <c r="U2587" t="s">
        <v>27</v>
      </c>
      <c r="V2587" t="s">
        <v>23</v>
      </c>
      <c r="W2587" t="s">
        <v>30</v>
      </c>
    </row>
    <row r="2588" spans="1:23" x14ac:dyDescent="0.3">
      <c r="A2588">
        <v>58</v>
      </c>
      <c r="B2588">
        <v>5</v>
      </c>
      <c r="C2588">
        <v>3</v>
      </c>
      <c r="D2588">
        <v>1</v>
      </c>
      <c r="E2588">
        <v>2587</v>
      </c>
      <c r="F2588">
        <v>5</v>
      </c>
      <c r="G2588">
        <v>21540</v>
      </c>
      <c r="H2588">
        <v>21</v>
      </c>
      <c r="I2588">
        <v>8</v>
      </c>
      <c r="J2588">
        <v>1</v>
      </c>
      <c r="K2588">
        <v>29</v>
      </c>
      <c r="L2588">
        <v>3</v>
      </c>
      <c r="M2588">
        <v>1</v>
      </c>
      <c r="N2588">
        <v>0</v>
      </c>
      <c r="O2588">
        <v>0</v>
      </c>
      <c r="P2588" t="s">
        <v>24</v>
      </c>
      <c r="Q2588" t="s">
        <v>25</v>
      </c>
      <c r="R2588" t="s">
        <v>48</v>
      </c>
      <c r="S2588" t="s">
        <v>29</v>
      </c>
      <c r="T2588" t="s">
        <v>46</v>
      </c>
      <c r="U2588" t="s">
        <v>37</v>
      </c>
      <c r="V2588" t="s">
        <v>23</v>
      </c>
      <c r="W2588" t="s">
        <v>30</v>
      </c>
    </row>
    <row r="2589" spans="1:23" x14ac:dyDescent="0.3">
      <c r="A2589">
        <v>32</v>
      </c>
      <c r="B2589">
        <v>9</v>
      </c>
      <c r="C2589">
        <v>3</v>
      </c>
      <c r="D2589">
        <v>1</v>
      </c>
      <c r="E2589">
        <v>2588</v>
      </c>
      <c r="F2589">
        <v>2</v>
      </c>
      <c r="G2589">
        <v>191900</v>
      </c>
      <c r="H2589">
        <v>17</v>
      </c>
      <c r="I2589">
        <v>8</v>
      </c>
      <c r="J2589">
        <v>1</v>
      </c>
      <c r="K2589">
        <v>8</v>
      </c>
      <c r="L2589">
        <v>2</v>
      </c>
      <c r="M2589">
        <v>4</v>
      </c>
      <c r="N2589">
        <v>0</v>
      </c>
      <c r="O2589">
        <v>3</v>
      </c>
      <c r="P2589" t="s">
        <v>32</v>
      </c>
      <c r="Q2589" t="s">
        <v>33</v>
      </c>
      <c r="R2589" t="s">
        <v>26</v>
      </c>
      <c r="S2589" t="s">
        <v>35</v>
      </c>
      <c r="T2589" t="s">
        <v>43</v>
      </c>
      <c r="U2589" t="s">
        <v>37</v>
      </c>
      <c r="V2589" t="s">
        <v>31</v>
      </c>
      <c r="W2589" t="s">
        <v>30</v>
      </c>
    </row>
    <row r="2590" spans="1:23" x14ac:dyDescent="0.3">
      <c r="A2590">
        <v>38</v>
      </c>
      <c r="B2590">
        <v>3</v>
      </c>
      <c r="C2590">
        <v>4</v>
      </c>
      <c r="D2590">
        <v>1</v>
      </c>
      <c r="E2590">
        <v>2589</v>
      </c>
      <c r="F2590">
        <v>1</v>
      </c>
      <c r="G2590">
        <v>44900</v>
      </c>
      <c r="H2590">
        <v>21</v>
      </c>
      <c r="I2590">
        <v>8</v>
      </c>
      <c r="J2590">
        <v>1</v>
      </c>
      <c r="K2590">
        <v>10</v>
      </c>
      <c r="L2590">
        <v>1</v>
      </c>
      <c r="M2590">
        <v>5</v>
      </c>
      <c r="N2590">
        <v>0</v>
      </c>
      <c r="O2590">
        <v>3</v>
      </c>
      <c r="P2590" t="s">
        <v>24</v>
      </c>
      <c r="Q2590" t="s">
        <v>33</v>
      </c>
      <c r="R2590" t="s">
        <v>26</v>
      </c>
      <c r="S2590" t="s">
        <v>44</v>
      </c>
      <c r="T2590" t="s">
        <v>46</v>
      </c>
      <c r="U2590" t="s">
        <v>27</v>
      </c>
      <c r="V2590" t="s">
        <v>23</v>
      </c>
      <c r="W2590" t="s">
        <v>30</v>
      </c>
    </row>
    <row r="2591" spans="1:23" x14ac:dyDescent="0.3">
      <c r="A2591">
        <v>49</v>
      </c>
      <c r="B2591">
        <v>11</v>
      </c>
      <c r="C2591">
        <v>4</v>
      </c>
      <c r="D2591">
        <v>1</v>
      </c>
      <c r="E2591">
        <v>2590</v>
      </c>
      <c r="F2591">
        <v>2</v>
      </c>
      <c r="G2591">
        <v>35060</v>
      </c>
      <c r="H2591">
        <v>11</v>
      </c>
      <c r="I2591">
        <v>8</v>
      </c>
      <c r="J2591">
        <v>1</v>
      </c>
      <c r="K2591">
        <v>28</v>
      </c>
      <c r="L2591">
        <v>4</v>
      </c>
      <c r="M2591">
        <v>5</v>
      </c>
      <c r="N2591">
        <v>4</v>
      </c>
      <c r="O2591">
        <v>3</v>
      </c>
      <c r="P2591" t="s">
        <v>32</v>
      </c>
      <c r="Q2591" t="s">
        <v>25</v>
      </c>
      <c r="R2591" t="s">
        <v>26</v>
      </c>
      <c r="S2591" t="s">
        <v>29</v>
      </c>
      <c r="T2591" t="s">
        <v>34</v>
      </c>
      <c r="U2591" t="s">
        <v>37</v>
      </c>
      <c r="V2591" t="s">
        <v>23</v>
      </c>
      <c r="W2591" t="s">
        <v>30</v>
      </c>
    </row>
    <row r="2592" spans="1:23" x14ac:dyDescent="0.3">
      <c r="A2592">
        <v>42</v>
      </c>
      <c r="B2592">
        <v>1</v>
      </c>
      <c r="C2592">
        <v>3</v>
      </c>
      <c r="D2592">
        <v>1</v>
      </c>
      <c r="E2592">
        <v>2591</v>
      </c>
      <c r="F2592">
        <v>1</v>
      </c>
      <c r="G2592">
        <v>23720</v>
      </c>
      <c r="H2592">
        <v>12</v>
      </c>
      <c r="I2592">
        <v>8</v>
      </c>
      <c r="J2592">
        <v>1</v>
      </c>
      <c r="K2592">
        <v>14</v>
      </c>
      <c r="L2592">
        <v>3</v>
      </c>
      <c r="M2592">
        <v>0</v>
      </c>
      <c r="N2592">
        <v>0</v>
      </c>
      <c r="O2592">
        <v>0</v>
      </c>
      <c r="P2592" t="s">
        <v>24</v>
      </c>
      <c r="Q2592" t="s">
        <v>25</v>
      </c>
      <c r="R2592" t="s">
        <v>26</v>
      </c>
      <c r="S2592" t="s">
        <v>44</v>
      </c>
      <c r="T2592" t="s">
        <v>38</v>
      </c>
      <c r="U2592" t="s">
        <v>27</v>
      </c>
      <c r="V2592" t="s">
        <v>23</v>
      </c>
      <c r="W2592" t="s">
        <v>30</v>
      </c>
    </row>
    <row r="2593" spans="1:23" x14ac:dyDescent="0.3">
      <c r="A2593">
        <v>27</v>
      </c>
      <c r="B2593">
        <v>8</v>
      </c>
      <c r="C2593">
        <v>1</v>
      </c>
      <c r="D2593">
        <v>1</v>
      </c>
      <c r="E2593">
        <v>2592</v>
      </c>
      <c r="F2593">
        <v>4</v>
      </c>
      <c r="G2593">
        <v>102310</v>
      </c>
      <c r="H2593">
        <v>13</v>
      </c>
      <c r="I2593">
        <v>8</v>
      </c>
      <c r="J2593">
        <v>1</v>
      </c>
      <c r="K2593">
        <v>1</v>
      </c>
      <c r="L2593">
        <v>2</v>
      </c>
      <c r="M2593">
        <v>1</v>
      </c>
      <c r="N2593">
        <v>0</v>
      </c>
      <c r="O2593">
        <v>0</v>
      </c>
      <c r="P2593" t="s">
        <v>32</v>
      </c>
      <c r="Q2593" t="s">
        <v>25</v>
      </c>
      <c r="R2593" t="s">
        <v>26</v>
      </c>
      <c r="S2593" t="s">
        <v>29</v>
      </c>
      <c r="T2593" t="s">
        <v>43</v>
      </c>
      <c r="U2593" t="s">
        <v>37</v>
      </c>
      <c r="V2593" t="s">
        <v>31</v>
      </c>
      <c r="W2593" t="s">
        <v>30</v>
      </c>
    </row>
    <row r="2594" spans="1:23" x14ac:dyDescent="0.3">
      <c r="A2594">
        <v>35</v>
      </c>
      <c r="B2594">
        <v>25</v>
      </c>
      <c r="C2594">
        <v>1</v>
      </c>
      <c r="D2594">
        <v>1</v>
      </c>
      <c r="E2594">
        <v>2593</v>
      </c>
      <c r="F2594">
        <v>1</v>
      </c>
      <c r="G2594">
        <v>54100</v>
      </c>
      <c r="H2594">
        <v>18</v>
      </c>
      <c r="I2594">
        <v>8</v>
      </c>
      <c r="J2594">
        <v>0</v>
      </c>
      <c r="K2594">
        <v>6</v>
      </c>
      <c r="L2594">
        <v>4</v>
      </c>
      <c r="M2594">
        <v>5</v>
      </c>
      <c r="N2594">
        <v>0</v>
      </c>
      <c r="O2594">
        <v>4</v>
      </c>
      <c r="P2594" t="s">
        <v>24</v>
      </c>
      <c r="Q2594" t="s">
        <v>33</v>
      </c>
      <c r="R2594" t="s">
        <v>41</v>
      </c>
      <c r="S2594" t="s">
        <v>29</v>
      </c>
      <c r="T2594" t="s">
        <v>38</v>
      </c>
      <c r="U2594" t="s">
        <v>37</v>
      </c>
      <c r="V2594" t="s">
        <v>23</v>
      </c>
      <c r="W2594" t="s">
        <v>30</v>
      </c>
    </row>
    <row r="2595" spans="1:23" x14ac:dyDescent="0.3">
      <c r="A2595">
        <v>28</v>
      </c>
      <c r="B2595">
        <v>21</v>
      </c>
      <c r="C2595">
        <v>1</v>
      </c>
      <c r="D2595">
        <v>1</v>
      </c>
      <c r="E2595">
        <v>2594</v>
      </c>
      <c r="F2595">
        <v>3</v>
      </c>
      <c r="G2595">
        <v>79780</v>
      </c>
      <c r="H2595">
        <v>16</v>
      </c>
      <c r="I2595">
        <v>8</v>
      </c>
      <c r="J2595">
        <v>2</v>
      </c>
      <c r="K2595">
        <v>5</v>
      </c>
      <c r="L2595">
        <v>2</v>
      </c>
      <c r="M2595">
        <v>5</v>
      </c>
      <c r="N2595">
        <v>1</v>
      </c>
      <c r="O2595">
        <v>4</v>
      </c>
      <c r="P2595" t="s">
        <v>39</v>
      </c>
      <c r="Q2595" t="s">
        <v>33</v>
      </c>
      <c r="R2595" t="s">
        <v>41</v>
      </c>
      <c r="S2595" t="s">
        <v>35</v>
      </c>
      <c r="T2595" t="s">
        <v>34</v>
      </c>
      <c r="U2595" t="s">
        <v>37</v>
      </c>
      <c r="V2595" t="s">
        <v>23</v>
      </c>
      <c r="W2595" t="s">
        <v>30</v>
      </c>
    </row>
    <row r="2596" spans="1:23" x14ac:dyDescent="0.3">
      <c r="A2596">
        <v>31</v>
      </c>
      <c r="B2596">
        <v>23</v>
      </c>
      <c r="C2596">
        <v>1</v>
      </c>
      <c r="D2596">
        <v>1</v>
      </c>
      <c r="E2596">
        <v>2595</v>
      </c>
      <c r="F2596">
        <v>1</v>
      </c>
      <c r="G2596">
        <v>38670</v>
      </c>
      <c r="H2596">
        <v>11</v>
      </c>
      <c r="I2596">
        <v>8</v>
      </c>
      <c r="J2596">
        <v>1</v>
      </c>
      <c r="K2596">
        <v>4</v>
      </c>
      <c r="L2596">
        <v>4</v>
      </c>
      <c r="M2596">
        <v>4</v>
      </c>
      <c r="N2596">
        <v>2</v>
      </c>
      <c r="O2596">
        <v>3</v>
      </c>
      <c r="P2596" t="s">
        <v>39</v>
      </c>
      <c r="Q2596" t="s">
        <v>25</v>
      </c>
      <c r="R2596" t="s">
        <v>41</v>
      </c>
      <c r="S2596" t="s">
        <v>44</v>
      </c>
      <c r="T2596" t="s">
        <v>38</v>
      </c>
      <c r="U2596" t="s">
        <v>37</v>
      </c>
      <c r="V2596" t="s">
        <v>23</v>
      </c>
      <c r="W2596" t="s">
        <v>30</v>
      </c>
    </row>
    <row r="2597" spans="1:23" x14ac:dyDescent="0.3">
      <c r="A2597">
        <v>36</v>
      </c>
      <c r="B2597">
        <v>1</v>
      </c>
      <c r="C2597">
        <v>3</v>
      </c>
      <c r="D2597">
        <v>1</v>
      </c>
      <c r="E2597">
        <v>2596</v>
      </c>
      <c r="F2597">
        <v>2</v>
      </c>
      <c r="G2597">
        <v>28380</v>
      </c>
      <c r="H2597">
        <v>19</v>
      </c>
      <c r="I2597">
        <v>8</v>
      </c>
      <c r="J2597">
        <v>2</v>
      </c>
      <c r="K2597">
        <v>5</v>
      </c>
      <c r="L2597">
        <v>5</v>
      </c>
      <c r="M2597">
        <v>5</v>
      </c>
      <c r="N2597">
        <v>0</v>
      </c>
      <c r="O2597">
        <v>2</v>
      </c>
      <c r="P2597" t="s">
        <v>39</v>
      </c>
      <c r="Q2597" t="s">
        <v>33</v>
      </c>
      <c r="R2597" t="s">
        <v>26</v>
      </c>
      <c r="S2597" t="s">
        <v>29</v>
      </c>
      <c r="T2597" t="s">
        <v>34</v>
      </c>
      <c r="U2597" t="s">
        <v>37</v>
      </c>
      <c r="V2597" t="s">
        <v>23</v>
      </c>
      <c r="W2597" t="s">
        <v>30</v>
      </c>
    </row>
    <row r="2598" spans="1:23" x14ac:dyDescent="0.3">
      <c r="A2598">
        <v>34</v>
      </c>
      <c r="B2598">
        <v>2</v>
      </c>
      <c r="C2598">
        <v>3</v>
      </c>
      <c r="D2598">
        <v>1</v>
      </c>
      <c r="E2598">
        <v>2597</v>
      </c>
      <c r="F2598">
        <v>4</v>
      </c>
      <c r="G2598">
        <v>46950</v>
      </c>
      <c r="H2598">
        <v>16</v>
      </c>
      <c r="I2598">
        <v>8</v>
      </c>
      <c r="J2598">
        <v>1</v>
      </c>
      <c r="K2598">
        <v>14</v>
      </c>
      <c r="L2598">
        <v>2</v>
      </c>
      <c r="M2598">
        <v>14</v>
      </c>
      <c r="N2598">
        <v>2</v>
      </c>
      <c r="O2598">
        <v>1</v>
      </c>
      <c r="P2598" t="s">
        <v>24</v>
      </c>
      <c r="Q2598" t="s">
        <v>25</v>
      </c>
      <c r="R2598" t="s">
        <v>48</v>
      </c>
      <c r="S2598" t="s">
        <v>35</v>
      </c>
      <c r="T2598" t="s">
        <v>28</v>
      </c>
      <c r="U2598" t="s">
        <v>37</v>
      </c>
      <c r="V2598" t="s">
        <v>23</v>
      </c>
      <c r="W2598" t="s">
        <v>30</v>
      </c>
    </row>
    <row r="2599" spans="1:23" x14ac:dyDescent="0.3">
      <c r="A2599">
        <v>34</v>
      </c>
      <c r="B2599">
        <v>19</v>
      </c>
      <c r="C2599">
        <v>3</v>
      </c>
      <c r="D2599">
        <v>1</v>
      </c>
      <c r="E2599">
        <v>2598</v>
      </c>
      <c r="F2599">
        <v>1</v>
      </c>
      <c r="G2599">
        <v>33390</v>
      </c>
      <c r="H2599">
        <v>16</v>
      </c>
      <c r="I2599">
        <v>8</v>
      </c>
      <c r="J2599">
        <v>0</v>
      </c>
      <c r="K2599">
        <v>9</v>
      </c>
      <c r="L2599">
        <v>2</v>
      </c>
      <c r="M2599">
        <v>8</v>
      </c>
      <c r="N2599">
        <v>1</v>
      </c>
      <c r="O2599">
        <v>1</v>
      </c>
      <c r="P2599" t="s">
        <v>24</v>
      </c>
      <c r="Q2599" t="s">
        <v>33</v>
      </c>
      <c r="R2599" t="s">
        <v>49</v>
      </c>
      <c r="S2599" t="s">
        <v>44</v>
      </c>
      <c r="T2599" t="s">
        <v>42</v>
      </c>
      <c r="U2599" t="s">
        <v>27</v>
      </c>
      <c r="V2599" t="s">
        <v>23</v>
      </c>
      <c r="W2599" t="s">
        <v>30</v>
      </c>
    </row>
    <row r="2600" spans="1:23" x14ac:dyDescent="0.3">
      <c r="A2600">
        <v>26</v>
      </c>
      <c r="B2600">
        <v>2</v>
      </c>
      <c r="C2600">
        <v>2</v>
      </c>
      <c r="D2600">
        <v>1</v>
      </c>
      <c r="E2600">
        <v>2599</v>
      </c>
      <c r="F2600">
        <v>2</v>
      </c>
      <c r="G2600">
        <v>20800</v>
      </c>
      <c r="H2600">
        <v>13</v>
      </c>
      <c r="I2600">
        <v>8</v>
      </c>
      <c r="J2600">
        <v>0</v>
      </c>
      <c r="K2600">
        <v>8</v>
      </c>
      <c r="L2600">
        <v>6</v>
      </c>
      <c r="M2600">
        <v>7</v>
      </c>
      <c r="N2600">
        <v>7</v>
      </c>
      <c r="O2600">
        <v>6</v>
      </c>
      <c r="P2600" t="s">
        <v>24</v>
      </c>
      <c r="Q2600" t="s">
        <v>33</v>
      </c>
      <c r="R2600" t="s">
        <v>26</v>
      </c>
      <c r="S2600" t="s">
        <v>35</v>
      </c>
      <c r="T2600" t="s">
        <v>34</v>
      </c>
      <c r="U2600" t="s">
        <v>37</v>
      </c>
      <c r="V2600" t="s">
        <v>23</v>
      </c>
      <c r="W2600" t="s">
        <v>30</v>
      </c>
    </row>
    <row r="2601" spans="1:23" x14ac:dyDescent="0.3">
      <c r="A2601">
        <v>29</v>
      </c>
      <c r="B2601">
        <v>2</v>
      </c>
      <c r="C2601">
        <v>4</v>
      </c>
      <c r="D2601">
        <v>1</v>
      </c>
      <c r="E2601">
        <v>2600</v>
      </c>
      <c r="F2601">
        <v>2</v>
      </c>
      <c r="G2601">
        <v>20960</v>
      </c>
      <c r="H2601">
        <v>22</v>
      </c>
      <c r="I2601">
        <v>8</v>
      </c>
      <c r="J2601">
        <v>0</v>
      </c>
      <c r="K2601">
        <v>6</v>
      </c>
      <c r="L2601">
        <v>2</v>
      </c>
      <c r="M2601">
        <v>5</v>
      </c>
      <c r="N2601">
        <v>0</v>
      </c>
      <c r="O2601">
        <v>2</v>
      </c>
      <c r="P2601" t="s">
        <v>24</v>
      </c>
      <c r="Q2601" t="s">
        <v>33</v>
      </c>
      <c r="R2601" t="s">
        <v>36</v>
      </c>
      <c r="S2601" t="s">
        <v>29</v>
      </c>
      <c r="T2601" t="s">
        <v>43</v>
      </c>
      <c r="U2601" t="s">
        <v>37</v>
      </c>
      <c r="V2601" t="s">
        <v>23</v>
      </c>
      <c r="W2601" t="s">
        <v>30</v>
      </c>
    </row>
    <row r="2602" spans="1:23" x14ac:dyDescent="0.3">
      <c r="A2602">
        <v>32</v>
      </c>
      <c r="B2602">
        <v>3</v>
      </c>
      <c r="C2602">
        <v>1</v>
      </c>
      <c r="D2602">
        <v>1</v>
      </c>
      <c r="E2602">
        <v>2601</v>
      </c>
      <c r="F2602">
        <v>3</v>
      </c>
      <c r="G2602">
        <v>62090</v>
      </c>
      <c r="H2602">
        <v>17</v>
      </c>
      <c r="I2602">
        <v>8</v>
      </c>
      <c r="J2602">
        <v>1</v>
      </c>
      <c r="K2602">
        <v>9</v>
      </c>
      <c r="L2602">
        <v>5</v>
      </c>
      <c r="M2602">
        <v>5</v>
      </c>
      <c r="N2602">
        <v>1</v>
      </c>
      <c r="O2602">
        <v>2</v>
      </c>
      <c r="P2602" t="s">
        <v>39</v>
      </c>
      <c r="Q2602" t="s">
        <v>33</v>
      </c>
      <c r="R2602" t="s">
        <v>26</v>
      </c>
      <c r="S2602" t="s">
        <v>44</v>
      </c>
      <c r="T2602" t="s">
        <v>47</v>
      </c>
      <c r="U2602" t="s">
        <v>37</v>
      </c>
      <c r="V2602" t="s">
        <v>23</v>
      </c>
      <c r="W2602" t="s">
        <v>30</v>
      </c>
    </row>
    <row r="2603" spans="1:23" x14ac:dyDescent="0.3">
      <c r="A2603">
        <v>31</v>
      </c>
      <c r="B2603">
        <v>25</v>
      </c>
      <c r="C2603">
        <v>5</v>
      </c>
      <c r="D2603">
        <v>1</v>
      </c>
      <c r="E2603">
        <v>2602</v>
      </c>
      <c r="F2603">
        <v>2</v>
      </c>
      <c r="G2603">
        <v>180610</v>
      </c>
      <c r="H2603">
        <v>14</v>
      </c>
      <c r="I2603">
        <v>8</v>
      </c>
      <c r="J2603">
        <v>1</v>
      </c>
      <c r="K2603">
        <v>10</v>
      </c>
      <c r="L2603">
        <v>2</v>
      </c>
      <c r="M2603">
        <v>10</v>
      </c>
      <c r="N2603">
        <v>8</v>
      </c>
      <c r="O2603">
        <v>7</v>
      </c>
      <c r="P2603" t="s">
        <v>32</v>
      </c>
      <c r="Q2603" t="s">
        <v>33</v>
      </c>
      <c r="R2603" t="s">
        <v>49</v>
      </c>
      <c r="S2603" t="s">
        <v>29</v>
      </c>
      <c r="T2603" t="s">
        <v>40</v>
      </c>
      <c r="U2603" t="s">
        <v>27</v>
      </c>
      <c r="V2603" t="s">
        <v>23</v>
      </c>
      <c r="W2603" t="s">
        <v>30</v>
      </c>
    </row>
    <row r="2604" spans="1:23" x14ac:dyDescent="0.3">
      <c r="A2604">
        <v>28</v>
      </c>
      <c r="B2604">
        <v>7</v>
      </c>
      <c r="C2604">
        <v>5</v>
      </c>
      <c r="D2604">
        <v>1</v>
      </c>
      <c r="E2604">
        <v>2603</v>
      </c>
      <c r="F2604">
        <v>2</v>
      </c>
      <c r="G2604">
        <v>171230</v>
      </c>
      <c r="H2604">
        <v>15</v>
      </c>
      <c r="I2604">
        <v>8</v>
      </c>
      <c r="J2604">
        <v>1</v>
      </c>
      <c r="K2604">
        <v>6</v>
      </c>
      <c r="L2604">
        <v>2</v>
      </c>
      <c r="M2604">
        <v>4</v>
      </c>
      <c r="N2604">
        <v>0</v>
      </c>
      <c r="O2604">
        <v>3</v>
      </c>
      <c r="P2604" t="s">
        <v>24</v>
      </c>
      <c r="Q2604" t="s">
        <v>25</v>
      </c>
      <c r="R2604" t="s">
        <v>26</v>
      </c>
      <c r="S2604" t="s">
        <v>44</v>
      </c>
      <c r="T2604" t="s">
        <v>46</v>
      </c>
      <c r="U2604" t="s">
        <v>27</v>
      </c>
      <c r="V2604" t="s">
        <v>31</v>
      </c>
      <c r="W2604" t="s">
        <v>30</v>
      </c>
    </row>
    <row r="2605" spans="1:23" x14ac:dyDescent="0.3">
      <c r="A2605">
        <v>38</v>
      </c>
      <c r="B2605">
        <v>9</v>
      </c>
      <c r="C2605">
        <v>2</v>
      </c>
      <c r="D2605">
        <v>1</v>
      </c>
      <c r="E2605">
        <v>2604</v>
      </c>
      <c r="F2605">
        <v>3</v>
      </c>
      <c r="G2605">
        <v>23720</v>
      </c>
      <c r="H2605">
        <v>12</v>
      </c>
      <c r="I2605">
        <v>8</v>
      </c>
      <c r="J2605">
        <v>0</v>
      </c>
      <c r="K2605">
        <v>20</v>
      </c>
      <c r="L2605">
        <v>3</v>
      </c>
      <c r="M2605">
        <v>1</v>
      </c>
      <c r="N2605">
        <v>0</v>
      </c>
      <c r="O2605">
        <v>0</v>
      </c>
      <c r="P2605" t="s">
        <v>24</v>
      </c>
      <c r="Q2605" t="s">
        <v>33</v>
      </c>
      <c r="R2605" t="s">
        <v>49</v>
      </c>
      <c r="S2605" t="s">
        <v>35</v>
      </c>
      <c r="T2605" t="s">
        <v>46</v>
      </c>
      <c r="U2605" t="s">
        <v>37</v>
      </c>
      <c r="V2605" t="s">
        <v>23</v>
      </c>
      <c r="W2605" t="s">
        <v>30</v>
      </c>
    </row>
    <row r="2606" spans="1:23" x14ac:dyDescent="0.3">
      <c r="A2606">
        <v>35</v>
      </c>
      <c r="B2606">
        <v>5</v>
      </c>
      <c r="C2606">
        <v>3</v>
      </c>
      <c r="D2606">
        <v>1</v>
      </c>
      <c r="E2606">
        <v>2605</v>
      </c>
      <c r="F2606">
        <v>2</v>
      </c>
      <c r="G2606">
        <v>48830</v>
      </c>
      <c r="H2606">
        <v>18</v>
      </c>
      <c r="I2606">
        <v>8</v>
      </c>
      <c r="J2606">
        <v>1</v>
      </c>
      <c r="K2606">
        <v>10</v>
      </c>
      <c r="L2606">
        <v>1</v>
      </c>
      <c r="M2606">
        <v>10</v>
      </c>
      <c r="N2606">
        <v>0</v>
      </c>
      <c r="O2606">
        <v>9</v>
      </c>
      <c r="P2606" t="s">
        <v>24</v>
      </c>
      <c r="Q2606" t="s">
        <v>33</v>
      </c>
      <c r="R2606" t="s">
        <v>26</v>
      </c>
      <c r="S2606" t="s">
        <v>29</v>
      </c>
      <c r="T2606" t="s">
        <v>46</v>
      </c>
      <c r="U2606" t="s">
        <v>37</v>
      </c>
      <c r="V2606" t="s">
        <v>23</v>
      </c>
      <c r="W2606" t="s">
        <v>30</v>
      </c>
    </row>
    <row r="2607" spans="1:23" x14ac:dyDescent="0.3">
      <c r="A2607">
        <v>27</v>
      </c>
      <c r="B2607">
        <v>2</v>
      </c>
      <c r="C2607">
        <v>3</v>
      </c>
      <c r="D2607">
        <v>1</v>
      </c>
      <c r="E2607">
        <v>2606</v>
      </c>
      <c r="F2607">
        <v>1</v>
      </c>
      <c r="G2607">
        <v>39040</v>
      </c>
      <c r="H2607">
        <v>15</v>
      </c>
      <c r="I2607">
        <v>8</v>
      </c>
      <c r="J2607">
        <v>0</v>
      </c>
      <c r="K2607">
        <v>7</v>
      </c>
      <c r="L2607">
        <v>2</v>
      </c>
      <c r="M2607">
        <v>7</v>
      </c>
      <c r="N2607">
        <v>0</v>
      </c>
      <c r="O2607">
        <v>7</v>
      </c>
      <c r="P2607" t="s">
        <v>24</v>
      </c>
      <c r="Q2607" t="s">
        <v>25</v>
      </c>
      <c r="R2607" t="s">
        <v>26</v>
      </c>
      <c r="S2607" t="s">
        <v>35</v>
      </c>
      <c r="T2607" t="s">
        <v>47</v>
      </c>
      <c r="U2607" t="s">
        <v>27</v>
      </c>
      <c r="V2607" t="s">
        <v>23</v>
      </c>
      <c r="W2607" t="s">
        <v>30</v>
      </c>
    </row>
    <row r="2608" spans="1:23" x14ac:dyDescent="0.3">
      <c r="A2608">
        <v>32</v>
      </c>
      <c r="B2608">
        <v>8</v>
      </c>
      <c r="C2608">
        <v>1</v>
      </c>
      <c r="D2608">
        <v>1</v>
      </c>
      <c r="E2608">
        <v>2607</v>
      </c>
      <c r="F2608">
        <v>2</v>
      </c>
      <c r="G2608">
        <v>46270</v>
      </c>
      <c r="H2608">
        <v>17</v>
      </c>
      <c r="I2608">
        <v>8</v>
      </c>
      <c r="J2608">
        <v>1</v>
      </c>
      <c r="K2608">
        <v>8</v>
      </c>
      <c r="L2608">
        <v>2</v>
      </c>
      <c r="M2608">
        <v>1</v>
      </c>
      <c r="N2608">
        <v>0</v>
      </c>
      <c r="O2608">
        <v>0</v>
      </c>
      <c r="P2608" t="s">
        <v>24</v>
      </c>
      <c r="Q2608" t="s">
        <v>33</v>
      </c>
      <c r="R2608" t="s">
        <v>41</v>
      </c>
      <c r="S2608" t="s">
        <v>35</v>
      </c>
      <c r="T2608" t="s">
        <v>34</v>
      </c>
      <c r="U2608" t="s">
        <v>27</v>
      </c>
      <c r="V2608" t="s">
        <v>23</v>
      </c>
      <c r="W2608" t="s">
        <v>30</v>
      </c>
    </row>
    <row r="2609" spans="1:23" x14ac:dyDescent="0.3">
      <c r="A2609">
        <v>31</v>
      </c>
      <c r="B2609">
        <v>2</v>
      </c>
      <c r="C2609">
        <v>1</v>
      </c>
      <c r="D2609">
        <v>1</v>
      </c>
      <c r="E2609">
        <v>2608</v>
      </c>
      <c r="F2609">
        <v>3</v>
      </c>
      <c r="G2609">
        <v>70940</v>
      </c>
      <c r="H2609">
        <v>14</v>
      </c>
      <c r="I2609">
        <v>8</v>
      </c>
      <c r="J2609">
        <v>1</v>
      </c>
      <c r="K2609">
        <v>10</v>
      </c>
      <c r="L2609">
        <v>2</v>
      </c>
      <c r="M2609">
        <v>10</v>
      </c>
      <c r="N2609">
        <v>0</v>
      </c>
      <c r="O2609">
        <v>8</v>
      </c>
      <c r="P2609" t="s">
        <v>32</v>
      </c>
      <c r="Q2609" t="s">
        <v>33</v>
      </c>
      <c r="R2609" t="s">
        <v>36</v>
      </c>
      <c r="S2609" t="s">
        <v>29</v>
      </c>
      <c r="T2609" t="s">
        <v>38</v>
      </c>
      <c r="U2609" t="s">
        <v>37</v>
      </c>
      <c r="V2609" t="s">
        <v>31</v>
      </c>
      <c r="W2609" t="s">
        <v>30</v>
      </c>
    </row>
    <row r="2610" spans="1:23" x14ac:dyDescent="0.3">
      <c r="A2610">
        <v>53</v>
      </c>
      <c r="B2610">
        <v>18</v>
      </c>
      <c r="C2610">
        <v>3</v>
      </c>
      <c r="D2610">
        <v>1</v>
      </c>
      <c r="E2610">
        <v>2609</v>
      </c>
      <c r="F2610">
        <v>1</v>
      </c>
      <c r="G2610">
        <v>34230</v>
      </c>
      <c r="H2610">
        <v>15</v>
      </c>
      <c r="I2610">
        <v>8</v>
      </c>
      <c r="J2610">
        <v>1</v>
      </c>
      <c r="K2610">
        <v>15</v>
      </c>
      <c r="L2610">
        <v>4</v>
      </c>
      <c r="M2610">
        <v>2</v>
      </c>
      <c r="N2610">
        <v>2</v>
      </c>
      <c r="O2610">
        <v>2</v>
      </c>
      <c r="P2610" t="s">
        <v>24</v>
      </c>
      <c r="Q2610" t="s">
        <v>33</v>
      </c>
      <c r="R2610" t="s">
        <v>41</v>
      </c>
      <c r="S2610" t="s">
        <v>35</v>
      </c>
      <c r="T2610" t="s">
        <v>34</v>
      </c>
      <c r="U2610" t="s">
        <v>37</v>
      </c>
      <c r="V2610" t="s">
        <v>31</v>
      </c>
      <c r="W2610" t="s">
        <v>30</v>
      </c>
    </row>
    <row r="2611" spans="1:23" x14ac:dyDescent="0.3">
      <c r="A2611">
        <v>54</v>
      </c>
      <c r="B2611">
        <v>14</v>
      </c>
      <c r="C2611">
        <v>3</v>
      </c>
      <c r="D2611">
        <v>1</v>
      </c>
      <c r="E2611">
        <v>2610</v>
      </c>
      <c r="F2611">
        <v>3</v>
      </c>
      <c r="G2611">
        <v>66740</v>
      </c>
      <c r="H2611">
        <v>17</v>
      </c>
      <c r="I2611">
        <v>8</v>
      </c>
      <c r="J2611">
        <v>1</v>
      </c>
      <c r="K2611">
        <v>9</v>
      </c>
      <c r="L2611">
        <v>2</v>
      </c>
      <c r="M2611">
        <v>4</v>
      </c>
      <c r="N2611">
        <v>2</v>
      </c>
      <c r="O2611">
        <v>3</v>
      </c>
      <c r="P2611" t="s">
        <v>24</v>
      </c>
      <c r="Q2611" t="s">
        <v>33</v>
      </c>
      <c r="R2611" t="s">
        <v>36</v>
      </c>
      <c r="S2611" t="s">
        <v>29</v>
      </c>
      <c r="T2611" t="s">
        <v>34</v>
      </c>
      <c r="U2611" t="s">
        <v>37</v>
      </c>
      <c r="V2611" t="s">
        <v>23</v>
      </c>
      <c r="W2611" t="s">
        <v>30</v>
      </c>
    </row>
    <row r="2612" spans="1:23" x14ac:dyDescent="0.3">
      <c r="A2612">
        <v>33</v>
      </c>
      <c r="B2612">
        <v>2</v>
      </c>
      <c r="C2612">
        <v>4</v>
      </c>
      <c r="D2612">
        <v>1</v>
      </c>
      <c r="E2612">
        <v>2611</v>
      </c>
      <c r="F2612">
        <v>4</v>
      </c>
      <c r="G2612">
        <v>168800</v>
      </c>
      <c r="H2612">
        <v>14</v>
      </c>
      <c r="I2612">
        <v>8</v>
      </c>
      <c r="J2612">
        <v>3</v>
      </c>
      <c r="K2612">
        <v>9</v>
      </c>
      <c r="L2612">
        <v>2</v>
      </c>
      <c r="M2612">
        <v>9</v>
      </c>
      <c r="N2612">
        <v>2</v>
      </c>
      <c r="O2612">
        <v>8</v>
      </c>
      <c r="P2612" t="s">
        <v>32</v>
      </c>
      <c r="Q2612" t="s">
        <v>33</v>
      </c>
      <c r="R2612" t="s">
        <v>41</v>
      </c>
      <c r="S2612" t="s">
        <v>44</v>
      </c>
      <c r="T2612" t="s">
        <v>38</v>
      </c>
      <c r="U2612" t="s">
        <v>27</v>
      </c>
      <c r="V2612" t="s">
        <v>23</v>
      </c>
      <c r="W2612" t="s">
        <v>30</v>
      </c>
    </row>
    <row r="2613" spans="1:23" x14ac:dyDescent="0.3">
      <c r="A2613">
        <v>43</v>
      </c>
      <c r="B2613">
        <v>3</v>
      </c>
      <c r="C2613">
        <v>3</v>
      </c>
      <c r="D2613">
        <v>1</v>
      </c>
      <c r="E2613">
        <v>2612</v>
      </c>
      <c r="F2613">
        <v>1</v>
      </c>
      <c r="G2613">
        <v>90940</v>
      </c>
      <c r="H2613">
        <v>12</v>
      </c>
      <c r="I2613">
        <v>8</v>
      </c>
      <c r="J2613">
        <v>1</v>
      </c>
      <c r="K2613">
        <v>10</v>
      </c>
      <c r="L2613">
        <v>0</v>
      </c>
      <c r="M2613">
        <v>10</v>
      </c>
      <c r="N2613">
        <v>0</v>
      </c>
      <c r="O2613">
        <v>9</v>
      </c>
      <c r="P2613" t="s">
        <v>24</v>
      </c>
      <c r="Q2613" t="s">
        <v>33</v>
      </c>
      <c r="R2613" t="s">
        <v>41</v>
      </c>
      <c r="S2613" t="s">
        <v>29</v>
      </c>
      <c r="T2613" t="s">
        <v>34</v>
      </c>
      <c r="U2613" t="s">
        <v>37</v>
      </c>
      <c r="V2613" t="s">
        <v>23</v>
      </c>
      <c r="W2613" t="s">
        <v>30</v>
      </c>
    </row>
    <row r="2614" spans="1:23" x14ac:dyDescent="0.3">
      <c r="A2614">
        <v>38</v>
      </c>
      <c r="B2614">
        <v>2</v>
      </c>
      <c r="C2614">
        <v>5</v>
      </c>
      <c r="D2614">
        <v>1</v>
      </c>
      <c r="E2614">
        <v>2613</v>
      </c>
      <c r="F2614">
        <v>4</v>
      </c>
      <c r="G2614">
        <v>84460</v>
      </c>
      <c r="H2614">
        <v>14</v>
      </c>
      <c r="I2614">
        <v>8</v>
      </c>
      <c r="J2614">
        <v>0</v>
      </c>
      <c r="K2614">
        <v>7</v>
      </c>
      <c r="L2614">
        <v>3</v>
      </c>
      <c r="M2614">
        <v>6</v>
      </c>
      <c r="N2614">
        <v>1</v>
      </c>
      <c r="O2614">
        <v>2</v>
      </c>
      <c r="P2614" t="s">
        <v>32</v>
      </c>
      <c r="Q2614" t="s">
        <v>33</v>
      </c>
      <c r="R2614" t="s">
        <v>41</v>
      </c>
      <c r="S2614" t="s">
        <v>29</v>
      </c>
      <c r="T2614" t="s">
        <v>38</v>
      </c>
      <c r="U2614" t="s">
        <v>27</v>
      </c>
      <c r="V2614" t="s">
        <v>23</v>
      </c>
      <c r="W2614" t="s">
        <v>30</v>
      </c>
    </row>
    <row r="2615" spans="1:23" x14ac:dyDescent="0.3">
      <c r="A2615">
        <v>55</v>
      </c>
      <c r="B2615">
        <v>9</v>
      </c>
      <c r="C2615">
        <v>3</v>
      </c>
      <c r="D2615">
        <v>1</v>
      </c>
      <c r="E2615">
        <v>2614</v>
      </c>
      <c r="F2615">
        <v>2</v>
      </c>
      <c r="G2615">
        <v>119160</v>
      </c>
      <c r="H2615">
        <v>15</v>
      </c>
      <c r="I2615">
        <v>8</v>
      </c>
      <c r="J2615">
        <v>1</v>
      </c>
      <c r="K2615">
        <v>35</v>
      </c>
      <c r="L2615">
        <v>3</v>
      </c>
      <c r="M2615">
        <v>10</v>
      </c>
      <c r="N2615">
        <v>1</v>
      </c>
      <c r="O2615">
        <v>4</v>
      </c>
      <c r="P2615" t="s">
        <v>24</v>
      </c>
      <c r="Q2615" t="s">
        <v>25</v>
      </c>
      <c r="R2615" t="s">
        <v>48</v>
      </c>
      <c r="S2615" t="s">
        <v>29</v>
      </c>
      <c r="T2615" t="s">
        <v>43</v>
      </c>
      <c r="U2615" t="s">
        <v>37</v>
      </c>
      <c r="V2615" t="s">
        <v>23</v>
      </c>
      <c r="W2615" t="s">
        <v>30</v>
      </c>
    </row>
    <row r="2616" spans="1:23" x14ac:dyDescent="0.3">
      <c r="A2616">
        <v>31</v>
      </c>
      <c r="B2616">
        <v>6</v>
      </c>
      <c r="C2616">
        <v>3</v>
      </c>
      <c r="D2616">
        <v>1</v>
      </c>
      <c r="E2616">
        <v>2615</v>
      </c>
      <c r="F2616">
        <v>1</v>
      </c>
      <c r="G2616">
        <v>45340</v>
      </c>
      <c r="H2616">
        <v>13</v>
      </c>
      <c r="I2616">
        <v>8</v>
      </c>
      <c r="J2616">
        <v>0</v>
      </c>
      <c r="K2616">
        <v>1</v>
      </c>
      <c r="L2616">
        <v>2</v>
      </c>
      <c r="M2616">
        <v>1</v>
      </c>
      <c r="N2616">
        <v>0</v>
      </c>
      <c r="O2616">
        <v>0</v>
      </c>
      <c r="P2616" t="s">
        <v>24</v>
      </c>
      <c r="Q2616" t="s">
        <v>25</v>
      </c>
      <c r="R2616" t="s">
        <v>36</v>
      </c>
      <c r="S2616" t="s">
        <v>44</v>
      </c>
      <c r="T2616" t="s">
        <v>45</v>
      </c>
      <c r="U2616" t="s">
        <v>37</v>
      </c>
      <c r="V2616" t="s">
        <v>23</v>
      </c>
      <c r="W2616" t="s">
        <v>30</v>
      </c>
    </row>
    <row r="2617" spans="1:23" x14ac:dyDescent="0.3">
      <c r="A2617">
        <v>39</v>
      </c>
      <c r="B2617">
        <v>4</v>
      </c>
      <c r="C2617">
        <v>3</v>
      </c>
      <c r="D2617">
        <v>1</v>
      </c>
      <c r="E2617">
        <v>2616</v>
      </c>
      <c r="F2617">
        <v>2</v>
      </c>
      <c r="G2617">
        <v>98520</v>
      </c>
      <c r="H2617">
        <v>12</v>
      </c>
      <c r="I2617">
        <v>8</v>
      </c>
      <c r="J2617">
        <v>1</v>
      </c>
      <c r="K2617">
        <v>21</v>
      </c>
      <c r="L2617">
        <v>5</v>
      </c>
      <c r="M2617">
        <v>20</v>
      </c>
      <c r="N2617">
        <v>11</v>
      </c>
      <c r="O2617">
        <v>10</v>
      </c>
      <c r="P2617" t="s">
        <v>24</v>
      </c>
      <c r="Q2617" t="s">
        <v>33</v>
      </c>
      <c r="R2617" t="s">
        <v>26</v>
      </c>
      <c r="S2617" t="s">
        <v>35</v>
      </c>
      <c r="T2617" t="s">
        <v>38</v>
      </c>
      <c r="U2617" t="s">
        <v>37</v>
      </c>
      <c r="V2617" t="s">
        <v>23</v>
      </c>
      <c r="W2617" t="s">
        <v>30</v>
      </c>
    </row>
    <row r="2618" spans="1:23" x14ac:dyDescent="0.3">
      <c r="A2618">
        <v>42</v>
      </c>
      <c r="B2618">
        <v>10</v>
      </c>
      <c r="C2618">
        <v>4</v>
      </c>
      <c r="D2618">
        <v>1</v>
      </c>
      <c r="E2618">
        <v>2617</v>
      </c>
      <c r="F2618">
        <v>2</v>
      </c>
      <c r="G2618">
        <v>61510</v>
      </c>
      <c r="H2618">
        <v>13</v>
      </c>
      <c r="I2618">
        <v>8</v>
      </c>
      <c r="J2618">
        <v>1</v>
      </c>
      <c r="K2618">
        <v>20</v>
      </c>
      <c r="L2618">
        <v>3</v>
      </c>
      <c r="M2618">
        <v>20</v>
      </c>
      <c r="N2618">
        <v>3</v>
      </c>
      <c r="O2618">
        <v>7</v>
      </c>
      <c r="P2618" t="s">
        <v>39</v>
      </c>
      <c r="Q2618" t="s">
        <v>33</v>
      </c>
      <c r="R2618" t="s">
        <v>26</v>
      </c>
      <c r="S2618" t="s">
        <v>35</v>
      </c>
      <c r="T2618" t="s">
        <v>34</v>
      </c>
      <c r="U2618" t="s">
        <v>27</v>
      </c>
      <c r="V2618" t="s">
        <v>23</v>
      </c>
      <c r="W2618" t="s">
        <v>30</v>
      </c>
    </row>
    <row r="2619" spans="1:23" x14ac:dyDescent="0.3">
      <c r="A2619">
        <v>31</v>
      </c>
      <c r="B2619">
        <v>14</v>
      </c>
      <c r="C2619">
        <v>2</v>
      </c>
      <c r="D2619">
        <v>1</v>
      </c>
      <c r="E2619">
        <v>2618</v>
      </c>
      <c r="F2619">
        <v>2</v>
      </c>
      <c r="G2619">
        <v>23020</v>
      </c>
      <c r="H2619">
        <v>14</v>
      </c>
      <c r="I2619">
        <v>8</v>
      </c>
      <c r="J2619">
        <v>0</v>
      </c>
      <c r="K2619">
        <v>13</v>
      </c>
      <c r="L2619">
        <v>3</v>
      </c>
      <c r="M2619">
        <v>11</v>
      </c>
      <c r="N2619">
        <v>4</v>
      </c>
      <c r="O2619">
        <v>8</v>
      </c>
      <c r="P2619" t="s">
        <v>39</v>
      </c>
      <c r="Q2619" t="s">
        <v>33</v>
      </c>
      <c r="R2619" t="s">
        <v>26</v>
      </c>
      <c r="S2619" t="s">
        <v>29</v>
      </c>
      <c r="T2619" t="s">
        <v>28</v>
      </c>
      <c r="U2619" t="s">
        <v>37</v>
      </c>
      <c r="V2619" t="s">
        <v>23</v>
      </c>
      <c r="W2619" t="s">
        <v>30</v>
      </c>
    </row>
    <row r="2620" spans="1:23" x14ac:dyDescent="0.3">
      <c r="A2620">
        <v>54</v>
      </c>
      <c r="B2620">
        <v>1</v>
      </c>
      <c r="C2620">
        <v>3</v>
      </c>
      <c r="D2620">
        <v>1</v>
      </c>
      <c r="E2620">
        <v>2619</v>
      </c>
      <c r="F2620">
        <v>2</v>
      </c>
      <c r="G2620">
        <v>23620</v>
      </c>
      <c r="H2620">
        <v>13</v>
      </c>
      <c r="I2620">
        <v>8</v>
      </c>
      <c r="J2620">
        <v>1</v>
      </c>
      <c r="K2620">
        <v>9</v>
      </c>
      <c r="L2620">
        <v>2</v>
      </c>
      <c r="M2620">
        <v>5</v>
      </c>
      <c r="N2620">
        <v>1</v>
      </c>
      <c r="O2620">
        <v>4</v>
      </c>
      <c r="P2620" t="s">
        <v>24</v>
      </c>
      <c r="Q2620" t="s">
        <v>33</v>
      </c>
      <c r="R2620" t="s">
        <v>41</v>
      </c>
      <c r="S2620" t="s">
        <v>35</v>
      </c>
      <c r="T2620" t="s">
        <v>40</v>
      </c>
      <c r="U2620" t="s">
        <v>27</v>
      </c>
      <c r="V2620" t="s">
        <v>23</v>
      </c>
      <c r="W2620" t="s">
        <v>30</v>
      </c>
    </row>
    <row r="2621" spans="1:23" x14ac:dyDescent="0.3">
      <c r="A2621">
        <v>24</v>
      </c>
      <c r="B2621">
        <v>5</v>
      </c>
      <c r="C2621">
        <v>4</v>
      </c>
      <c r="D2621">
        <v>1</v>
      </c>
      <c r="E2621">
        <v>2620</v>
      </c>
      <c r="F2621">
        <v>1</v>
      </c>
      <c r="G2621">
        <v>178610</v>
      </c>
      <c r="H2621">
        <v>11</v>
      </c>
      <c r="I2621">
        <v>8</v>
      </c>
      <c r="J2621">
        <v>2</v>
      </c>
      <c r="K2621">
        <v>4</v>
      </c>
      <c r="L2621">
        <v>5</v>
      </c>
      <c r="M2621">
        <v>4</v>
      </c>
      <c r="N2621">
        <v>1</v>
      </c>
      <c r="O2621">
        <v>2</v>
      </c>
      <c r="P2621" t="s">
        <v>24</v>
      </c>
      <c r="Q2621" t="s">
        <v>33</v>
      </c>
      <c r="R2621" t="s">
        <v>36</v>
      </c>
      <c r="S2621" t="s">
        <v>35</v>
      </c>
      <c r="T2621" t="s">
        <v>45</v>
      </c>
      <c r="U2621" t="s">
        <v>37</v>
      </c>
      <c r="V2621" t="s">
        <v>23</v>
      </c>
      <c r="W2621" t="s">
        <v>30</v>
      </c>
    </row>
    <row r="2622" spans="1:23" x14ac:dyDescent="0.3">
      <c r="A2622">
        <v>23</v>
      </c>
      <c r="B2622">
        <v>7</v>
      </c>
      <c r="C2622">
        <v>3</v>
      </c>
      <c r="D2622">
        <v>1</v>
      </c>
      <c r="E2622">
        <v>2621</v>
      </c>
      <c r="F2622">
        <v>2</v>
      </c>
      <c r="G2622">
        <v>191870</v>
      </c>
      <c r="H2622">
        <v>11</v>
      </c>
      <c r="I2622">
        <v>8</v>
      </c>
      <c r="J2622">
        <v>1</v>
      </c>
      <c r="K2622">
        <v>5</v>
      </c>
      <c r="L2622">
        <v>2</v>
      </c>
      <c r="M2622">
        <v>5</v>
      </c>
      <c r="N2622">
        <v>1</v>
      </c>
      <c r="O2622">
        <v>4</v>
      </c>
      <c r="P2622" t="s">
        <v>24</v>
      </c>
      <c r="Q2622" t="s">
        <v>33</v>
      </c>
      <c r="R2622" t="s">
        <v>26</v>
      </c>
      <c r="S2622" t="s">
        <v>35</v>
      </c>
      <c r="T2622" t="s">
        <v>34</v>
      </c>
      <c r="U2622" t="s">
        <v>37</v>
      </c>
      <c r="V2622" t="s">
        <v>23</v>
      </c>
      <c r="W2622" t="s">
        <v>30</v>
      </c>
    </row>
    <row r="2623" spans="1:23" x14ac:dyDescent="0.3">
      <c r="A2623">
        <v>40</v>
      </c>
      <c r="B2623">
        <v>21</v>
      </c>
      <c r="C2623">
        <v>3</v>
      </c>
      <c r="D2623">
        <v>1</v>
      </c>
      <c r="E2623">
        <v>2622</v>
      </c>
      <c r="F2623">
        <v>3</v>
      </c>
      <c r="G2623">
        <v>197170</v>
      </c>
      <c r="H2623">
        <v>21</v>
      </c>
      <c r="I2623">
        <v>8</v>
      </c>
      <c r="J2623">
        <v>0</v>
      </c>
      <c r="K2623">
        <v>10</v>
      </c>
      <c r="L2623">
        <v>1</v>
      </c>
      <c r="M2623">
        <v>10</v>
      </c>
      <c r="N2623">
        <v>9</v>
      </c>
      <c r="O2623">
        <v>4</v>
      </c>
      <c r="P2623" t="s">
        <v>32</v>
      </c>
      <c r="Q2623" t="s">
        <v>33</v>
      </c>
      <c r="R2623" t="s">
        <v>41</v>
      </c>
      <c r="S2623" t="s">
        <v>29</v>
      </c>
      <c r="T2623" t="s">
        <v>34</v>
      </c>
      <c r="U2623" t="s">
        <v>27</v>
      </c>
      <c r="V2623" t="s">
        <v>23</v>
      </c>
      <c r="W2623" t="s">
        <v>30</v>
      </c>
    </row>
    <row r="2624" spans="1:23" x14ac:dyDescent="0.3">
      <c r="A2624">
        <v>40</v>
      </c>
      <c r="B2624">
        <v>8</v>
      </c>
      <c r="C2624">
        <v>1</v>
      </c>
      <c r="D2624">
        <v>1</v>
      </c>
      <c r="E2624">
        <v>2623</v>
      </c>
      <c r="F2624">
        <v>5</v>
      </c>
      <c r="G2624">
        <v>35440</v>
      </c>
      <c r="H2624">
        <v>18</v>
      </c>
      <c r="I2624">
        <v>8</v>
      </c>
      <c r="J2624">
        <v>3</v>
      </c>
      <c r="K2624">
        <v>15</v>
      </c>
      <c r="L2624">
        <v>3</v>
      </c>
      <c r="M2624">
        <v>11</v>
      </c>
      <c r="N2624">
        <v>5</v>
      </c>
      <c r="O2624">
        <v>10</v>
      </c>
      <c r="P2624" t="s">
        <v>24</v>
      </c>
      <c r="Q2624" t="s">
        <v>33</v>
      </c>
      <c r="R2624" t="s">
        <v>41</v>
      </c>
      <c r="S2624" t="s">
        <v>29</v>
      </c>
      <c r="T2624" t="s">
        <v>34</v>
      </c>
      <c r="U2624" t="s">
        <v>27</v>
      </c>
      <c r="V2624" t="s">
        <v>23</v>
      </c>
      <c r="W2624" t="s">
        <v>30</v>
      </c>
    </row>
    <row r="2625" spans="1:23" x14ac:dyDescent="0.3">
      <c r="A2625">
        <v>25</v>
      </c>
      <c r="B2625">
        <v>20</v>
      </c>
      <c r="C2625">
        <v>5</v>
      </c>
      <c r="D2625">
        <v>1</v>
      </c>
      <c r="E2625">
        <v>2624</v>
      </c>
      <c r="F2625">
        <v>2</v>
      </c>
      <c r="G2625">
        <v>85000</v>
      </c>
      <c r="H2625">
        <v>12</v>
      </c>
      <c r="I2625">
        <v>8</v>
      </c>
      <c r="J2625">
        <v>0</v>
      </c>
      <c r="K2625">
        <v>6</v>
      </c>
      <c r="L2625">
        <v>2</v>
      </c>
      <c r="M2625">
        <v>2</v>
      </c>
      <c r="N2625">
        <v>1</v>
      </c>
      <c r="O2625">
        <v>2</v>
      </c>
      <c r="P2625" t="s">
        <v>24</v>
      </c>
      <c r="Q2625" t="s">
        <v>25</v>
      </c>
      <c r="R2625" t="s">
        <v>41</v>
      </c>
      <c r="S2625" t="s">
        <v>29</v>
      </c>
      <c r="T2625" t="s">
        <v>43</v>
      </c>
      <c r="U2625" t="s">
        <v>27</v>
      </c>
      <c r="V2625" t="s">
        <v>23</v>
      </c>
      <c r="W2625" t="s">
        <v>30</v>
      </c>
    </row>
    <row r="2626" spans="1:23" x14ac:dyDescent="0.3">
      <c r="A2626">
        <v>30</v>
      </c>
      <c r="B2626">
        <v>20</v>
      </c>
      <c r="C2626">
        <v>4</v>
      </c>
      <c r="D2626">
        <v>1</v>
      </c>
      <c r="E2626">
        <v>2625</v>
      </c>
      <c r="F2626">
        <v>2</v>
      </c>
      <c r="G2626">
        <v>46610</v>
      </c>
      <c r="H2626">
        <v>11</v>
      </c>
      <c r="I2626">
        <v>8</v>
      </c>
      <c r="J2626">
        <v>0</v>
      </c>
      <c r="K2626">
        <v>12</v>
      </c>
      <c r="L2626">
        <v>3</v>
      </c>
      <c r="M2626">
        <v>12</v>
      </c>
      <c r="N2626">
        <v>1</v>
      </c>
      <c r="O2626">
        <v>7</v>
      </c>
      <c r="P2626" t="s">
        <v>24</v>
      </c>
      <c r="Q2626" t="s">
        <v>40</v>
      </c>
      <c r="R2626" t="s">
        <v>26</v>
      </c>
      <c r="S2626" t="s">
        <v>29</v>
      </c>
      <c r="T2626" t="s">
        <v>34</v>
      </c>
      <c r="U2626" t="s">
        <v>37</v>
      </c>
      <c r="V2626" t="s">
        <v>23</v>
      </c>
      <c r="W2626" t="s">
        <v>30</v>
      </c>
    </row>
    <row r="2627" spans="1:23" x14ac:dyDescent="0.3">
      <c r="A2627">
        <v>25</v>
      </c>
      <c r="B2627">
        <v>7</v>
      </c>
      <c r="C2627">
        <v>2</v>
      </c>
      <c r="D2627">
        <v>1</v>
      </c>
      <c r="E2627">
        <v>2626</v>
      </c>
      <c r="F2627">
        <v>5</v>
      </c>
      <c r="G2627">
        <v>41030</v>
      </c>
      <c r="H2627">
        <v>15</v>
      </c>
      <c r="I2627">
        <v>8</v>
      </c>
      <c r="J2627">
        <v>1</v>
      </c>
      <c r="K2627">
        <v>7</v>
      </c>
      <c r="L2627">
        <v>2</v>
      </c>
      <c r="M2627">
        <v>2</v>
      </c>
      <c r="N2627">
        <v>0</v>
      </c>
      <c r="O2627">
        <v>2</v>
      </c>
      <c r="P2627" t="s">
        <v>24</v>
      </c>
      <c r="Q2627" t="s">
        <v>33</v>
      </c>
      <c r="R2627" t="s">
        <v>41</v>
      </c>
      <c r="S2627" t="s">
        <v>44</v>
      </c>
      <c r="T2627" t="s">
        <v>38</v>
      </c>
      <c r="U2627" t="s">
        <v>37</v>
      </c>
      <c r="V2627" t="s">
        <v>23</v>
      </c>
      <c r="W2627" t="s">
        <v>30</v>
      </c>
    </row>
    <row r="2628" spans="1:23" x14ac:dyDescent="0.3">
      <c r="A2628">
        <v>47</v>
      </c>
      <c r="B2628">
        <v>1</v>
      </c>
      <c r="C2628">
        <v>4</v>
      </c>
      <c r="D2628">
        <v>1</v>
      </c>
      <c r="E2628">
        <v>2627</v>
      </c>
      <c r="F2628">
        <v>2</v>
      </c>
      <c r="G2628">
        <v>42490</v>
      </c>
      <c r="H2628">
        <v>13</v>
      </c>
      <c r="I2628">
        <v>8</v>
      </c>
      <c r="J2628">
        <v>1</v>
      </c>
      <c r="K2628">
        <v>25</v>
      </c>
      <c r="L2628">
        <v>2</v>
      </c>
      <c r="M2628">
        <v>17</v>
      </c>
      <c r="N2628">
        <v>12</v>
      </c>
      <c r="O2628">
        <v>11</v>
      </c>
      <c r="P2628" t="s">
        <v>24</v>
      </c>
      <c r="Q2628" t="s">
        <v>33</v>
      </c>
      <c r="R2628" t="s">
        <v>26</v>
      </c>
      <c r="S2628" t="s">
        <v>35</v>
      </c>
      <c r="T2628" t="s">
        <v>38</v>
      </c>
      <c r="U2628" t="s">
        <v>37</v>
      </c>
      <c r="V2628" t="s">
        <v>23</v>
      </c>
      <c r="W2628" t="s">
        <v>30</v>
      </c>
    </row>
    <row r="2629" spans="1:23" x14ac:dyDescent="0.3">
      <c r="A2629">
        <v>33</v>
      </c>
      <c r="B2629">
        <v>1</v>
      </c>
      <c r="C2629">
        <v>3</v>
      </c>
      <c r="D2629">
        <v>1</v>
      </c>
      <c r="E2629">
        <v>2628</v>
      </c>
      <c r="F2629">
        <v>2</v>
      </c>
      <c r="G2629">
        <v>140260</v>
      </c>
      <c r="H2629">
        <v>12</v>
      </c>
      <c r="I2629">
        <v>8</v>
      </c>
      <c r="J2629">
        <v>0</v>
      </c>
      <c r="K2629">
        <v>1</v>
      </c>
      <c r="L2629">
        <v>4</v>
      </c>
      <c r="M2629">
        <v>1</v>
      </c>
      <c r="N2629">
        <v>0</v>
      </c>
      <c r="O2629">
        <v>0</v>
      </c>
      <c r="P2629" t="s">
        <v>39</v>
      </c>
      <c r="Q2629" t="s">
        <v>33</v>
      </c>
      <c r="R2629" t="s">
        <v>26</v>
      </c>
      <c r="S2629" t="s">
        <v>44</v>
      </c>
      <c r="T2629" t="s">
        <v>34</v>
      </c>
      <c r="U2629" t="s">
        <v>37</v>
      </c>
      <c r="V2629" t="s">
        <v>23</v>
      </c>
      <c r="W2629" t="s">
        <v>30</v>
      </c>
    </row>
    <row r="2630" spans="1:23" x14ac:dyDescent="0.3">
      <c r="A2630">
        <v>38</v>
      </c>
      <c r="B2630">
        <v>19</v>
      </c>
      <c r="C2630">
        <v>3</v>
      </c>
      <c r="D2630">
        <v>1</v>
      </c>
      <c r="E2630">
        <v>2629</v>
      </c>
      <c r="F2630">
        <v>2</v>
      </c>
      <c r="G2630">
        <v>68930</v>
      </c>
      <c r="H2630">
        <v>17</v>
      </c>
      <c r="I2630">
        <v>8</v>
      </c>
      <c r="J2630">
        <v>0</v>
      </c>
      <c r="K2630">
        <v>16</v>
      </c>
      <c r="L2630">
        <v>3</v>
      </c>
      <c r="M2630">
        <v>15</v>
      </c>
      <c r="N2630">
        <v>5</v>
      </c>
      <c r="O2630">
        <v>8</v>
      </c>
      <c r="P2630" t="s">
        <v>24</v>
      </c>
      <c r="Q2630" t="s">
        <v>33</v>
      </c>
      <c r="R2630" t="s">
        <v>26</v>
      </c>
      <c r="S2630" t="s">
        <v>29</v>
      </c>
      <c r="T2630" t="s">
        <v>38</v>
      </c>
      <c r="U2630" t="s">
        <v>27</v>
      </c>
      <c r="V2630" t="s">
        <v>23</v>
      </c>
      <c r="W2630" t="s">
        <v>30</v>
      </c>
    </row>
    <row r="2631" spans="1:23" x14ac:dyDescent="0.3">
      <c r="A2631">
        <v>31</v>
      </c>
      <c r="B2631">
        <v>10</v>
      </c>
      <c r="C2631">
        <v>4</v>
      </c>
      <c r="D2631">
        <v>1</v>
      </c>
      <c r="E2631">
        <v>2630</v>
      </c>
      <c r="F2631">
        <v>3</v>
      </c>
      <c r="G2631">
        <v>61250</v>
      </c>
      <c r="H2631">
        <v>13</v>
      </c>
      <c r="I2631">
        <v>8</v>
      </c>
      <c r="J2631">
        <v>1</v>
      </c>
      <c r="K2631">
        <v>3</v>
      </c>
      <c r="L2631">
        <v>3</v>
      </c>
      <c r="M2631">
        <v>2</v>
      </c>
      <c r="N2631">
        <v>1</v>
      </c>
      <c r="O2631">
        <v>2</v>
      </c>
      <c r="P2631" t="s">
        <v>24</v>
      </c>
      <c r="Q2631" t="s">
        <v>33</v>
      </c>
      <c r="R2631" t="s">
        <v>41</v>
      </c>
      <c r="S2631" t="s">
        <v>29</v>
      </c>
      <c r="T2631" t="s">
        <v>38</v>
      </c>
      <c r="U2631" t="s">
        <v>27</v>
      </c>
      <c r="V2631" t="s">
        <v>23</v>
      </c>
      <c r="W2631" t="s">
        <v>30</v>
      </c>
    </row>
    <row r="2632" spans="1:23" x14ac:dyDescent="0.3">
      <c r="A2632">
        <v>38</v>
      </c>
      <c r="B2632">
        <v>1</v>
      </c>
      <c r="C2632">
        <v>4</v>
      </c>
      <c r="D2632">
        <v>1</v>
      </c>
      <c r="E2632">
        <v>2631</v>
      </c>
      <c r="F2632">
        <v>2</v>
      </c>
      <c r="G2632">
        <v>36690</v>
      </c>
      <c r="H2632">
        <v>19</v>
      </c>
      <c r="I2632">
        <v>8</v>
      </c>
      <c r="J2632">
        <v>0</v>
      </c>
      <c r="K2632">
        <v>10</v>
      </c>
      <c r="L2632">
        <v>2</v>
      </c>
      <c r="M2632">
        <v>8</v>
      </c>
      <c r="N2632">
        <v>7</v>
      </c>
      <c r="O2632">
        <v>7</v>
      </c>
      <c r="P2632" t="s">
        <v>32</v>
      </c>
      <c r="Q2632" t="s">
        <v>33</v>
      </c>
      <c r="R2632" t="s">
        <v>36</v>
      </c>
      <c r="S2632" t="s">
        <v>29</v>
      </c>
      <c r="T2632" t="s">
        <v>34</v>
      </c>
      <c r="U2632" t="s">
        <v>37</v>
      </c>
      <c r="V2632" t="s">
        <v>23</v>
      </c>
      <c r="W2632" t="s">
        <v>30</v>
      </c>
    </row>
    <row r="2633" spans="1:23" x14ac:dyDescent="0.3">
      <c r="A2633">
        <v>42</v>
      </c>
      <c r="B2633">
        <v>6</v>
      </c>
      <c r="C2633">
        <v>3</v>
      </c>
      <c r="D2633">
        <v>1</v>
      </c>
      <c r="E2633">
        <v>2632</v>
      </c>
      <c r="F2633">
        <v>2</v>
      </c>
      <c r="G2633">
        <v>100080</v>
      </c>
      <c r="H2633">
        <v>19</v>
      </c>
      <c r="I2633">
        <v>8</v>
      </c>
      <c r="J2633">
        <v>1</v>
      </c>
      <c r="K2633">
        <v>9</v>
      </c>
      <c r="L2633">
        <v>3</v>
      </c>
      <c r="M2633">
        <v>4</v>
      </c>
      <c r="N2633">
        <v>1</v>
      </c>
      <c r="O2633">
        <v>2</v>
      </c>
      <c r="P2633" t="s">
        <v>24</v>
      </c>
      <c r="Q2633" t="s">
        <v>33</v>
      </c>
      <c r="R2633" t="s">
        <v>41</v>
      </c>
      <c r="S2633" t="s">
        <v>44</v>
      </c>
      <c r="T2633" t="s">
        <v>43</v>
      </c>
      <c r="U2633" t="s">
        <v>37</v>
      </c>
      <c r="V2633" t="s">
        <v>23</v>
      </c>
      <c r="W2633" t="s">
        <v>30</v>
      </c>
    </row>
    <row r="2634" spans="1:23" x14ac:dyDescent="0.3">
      <c r="A2634">
        <v>41</v>
      </c>
      <c r="B2634">
        <v>2</v>
      </c>
      <c r="C2634">
        <v>2</v>
      </c>
      <c r="D2634">
        <v>1</v>
      </c>
      <c r="E2634">
        <v>2633</v>
      </c>
      <c r="F2634">
        <v>1</v>
      </c>
      <c r="G2634">
        <v>23870</v>
      </c>
      <c r="H2634">
        <v>17</v>
      </c>
      <c r="I2634">
        <v>8</v>
      </c>
      <c r="J2634">
        <v>1</v>
      </c>
      <c r="K2634">
        <v>12</v>
      </c>
      <c r="L2634">
        <v>1</v>
      </c>
      <c r="M2634">
        <v>5</v>
      </c>
      <c r="N2634">
        <v>1</v>
      </c>
      <c r="O2634">
        <v>0</v>
      </c>
      <c r="P2634" t="s">
        <v>24</v>
      </c>
      <c r="Q2634" t="s">
        <v>25</v>
      </c>
      <c r="R2634" t="s">
        <v>41</v>
      </c>
      <c r="S2634" t="s">
        <v>29</v>
      </c>
      <c r="T2634" t="s">
        <v>28</v>
      </c>
      <c r="U2634" t="s">
        <v>37</v>
      </c>
      <c r="V2634" t="s">
        <v>23</v>
      </c>
      <c r="W2634" t="s">
        <v>30</v>
      </c>
    </row>
    <row r="2635" spans="1:23" x14ac:dyDescent="0.3">
      <c r="A2635">
        <v>47</v>
      </c>
      <c r="B2635">
        <v>21</v>
      </c>
      <c r="C2635">
        <v>2</v>
      </c>
      <c r="D2635">
        <v>1</v>
      </c>
      <c r="E2635">
        <v>2634</v>
      </c>
      <c r="F2635">
        <v>1</v>
      </c>
      <c r="G2635">
        <v>46390</v>
      </c>
      <c r="H2635">
        <v>11</v>
      </c>
      <c r="I2635">
        <v>8</v>
      </c>
      <c r="J2635">
        <v>1</v>
      </c>
      <c r="K2635">
        <v>14</v>
      </c>
      <c r="L2635">
        <v>2</v>
      </c>
      <c r="M2635">
        <v>13</v>
      </c>
      <c r="N2635">
        <v>5</v>
      </c>
      <c r="O2635">
        <v>12</v>
      </c>
      <c r="P2635" t="s">
        <v>39</v>
      </c>
      <c r="Q2635" t="s">
        <v>33</v>
      </c>
      <c r="R2635" t="s">
        <v>41</v>
      </c>
      <c r="S2635" t="s">
        <v>29</v>
      </c>
      <c r="T2635" t="s">
        <v>38</v>
      </c>
      <c r="U2635" t="s">
        <v>37</v>
      </c>
      <c r="V2635" t="s">
        <v>23</v>
      </c>
      <c r="W2635" t="s">
        <v>30</v>
      </c>
    </row>
    <row r="2636" spans="1:23" x14ac:dyDescent="0.3">
      <c r="A2636">
        <v>35</v>
      </c>
      <c r="B2636">
        <v>4</v>
      </c>
      <c r="C2636">
        <v>3</v>
      </c>
      <c r="D2636">
        <v>1</v>
      </c>
      <c r="E2636">
        <v>2635</v>
      </c>
      <c r="F2636">
        <v>2</v>
      </c>
      <c r="G2636">
        <v>78980</v>
      </c>
      <c r="H2636">
        <v>15</v>
      </c>
      <c r="I2636">
        <v>8</v>
      </c>
      <c r="J2636">
        <v>0</v>
      </c>
      <c r="K2636">
        <v>5</v>
      </c>
      <c r="L2636">
        <v>2</v>
      </c>
      <c r="M2636">
        <v>2</v>
      </c>
      <c r="N2636">
        <v>2</v>
      </c>
      <c r="O2636">
        <v>2</v>
      </c>
      <c r="P2636" t="s">
        <v>24</v>
      </c>
      <c r="Q2636" t="s">
        <v>33</v>
      </c>
      <c r="R2636" t="s">
        <v>26</v>
      </c>
      <c r="S2636" t="s">
        <v>29</v>
      </c>
      <c r="T2636" t="s">
        <v>28</v>
      </c>
      <c r="U2636" t="s">
        <v>37</v>
      </c>
      <c r="V2636" t="s">
        <v>23</v>
      </c>
      <c r="W2636" t="s">
        <v>30</v>
      </c>
    </row>
    <row r="2637" spans="1:23" x14ac:dyDescent="0.3">
      <c r="A2637">
        <v>22</v>
      </c>
      <c r="B2637">
        <v>12</v>
      </c>
      <c r="C2637">
        <v>1</v>
      </c>
      <c r="D2637">
        <v>1</v>
      </c>
      <c r="E2637">
        <v>2636</v>
      </c>
      <c r="F2637">
        <v>2</v>
      </c>
      <c r="G2637">
        <v>25340</v>
      </c>
      <c r="H2637">
        <v>11</v>
      </c>
      <c r="I2637">
        <v>8</v>
      </c>
      <c r="J2637">
        <v>0</v>
      </c>
      <c r="K2637">
        <v>4</v>
      </c>
      <c r="L2637">
        <v>1</v>
      </c>
      <c r="M2637">
        <v>3</v>
      </c>
      <c r="N2637">
        <v>1</v>
      </c>
      <c r="O2637">
        <v>2</v>
      </c>
      <c r="P2637" t="s">
        <v>24</v>
      </c>
      <c r="Q2637" t="s">
        <v>40</v>
      </c>
      <c r="R2637" t="s">
        <v>40</v>
      </c>
      <c r="S2637" t="s">
        <v>35</v>
      </c>
      <c r="T2637" t="s">
        <v>38</v>
      </c>
      <c r="U2637" t="s">
        <v>37</v>
      </c>
      <c r="V2637" t="s">
        <v>23</v>
      </c>
      <c r="W2637" t="s">
        <v>30</v>
      </c>
    </row>
    <row r="2638" spans="1:23" x14ac:dyDescent="0.3">
      <c r="A2638">
        <v>35</v>
      </c>
      <c r="B2638">
        <v>9</v>
      </c>
      <c r="C2638">
        <v>3</v>
      </c>
      <c r="D2638">
        <v>1</v>
      </c>
      <c r="E2638">
        <v>2637</v>
      </c>
      <c r="F2638">
        <v>2</v>
      </c>
      <c r="G2638">
        <v>131420</v>
      </c>
      <c r="H2638">
        <v>25</v>
      </c>
      <c r="I2638">
        <v>8</v>
      </c>
      <c r="J2638">
        <v>2</v>
      </c>
      <c r="K2638">
        <v>10</v>
      </c>
      <c r="L2638">
        <v>4</v>
      </c>
      <c r="M2638">
        <v>10</v>
      </c>
      <c r="N2638">
        <v>0</v>
      </c>
      <c r="O2638">
        <v>8</v>
      </c>
      <c r="P2638" t="s">
        <v>24</v>
      </c>
      <c r="Q2638" t="s">
        <v>33</v>
      </c>
      <c r="R2638" t="s">
        <v>41</v>
      </c>
      <c r="S2638" t="s">
        <v>35</v>
      </c>
      <c r="T2638" t="s">
        <v>38</v>
      </c>
      <c r="U2638" t="s">
        <v>27</v>
      </c>
      <c r="V2638" t="s">
        <v>23</v>
      </c>
      <c r="W2638" t="s">
        <v>30</v>
      </c>
    </row>
    <row r="2639" spans="1:23" x14ac:dyDescent="0.3">
      <c r="A2639">
        <v>33</v>
      </c>
      <c r="B2639">
        <v>3</v>
      </c>
      <c r="C2639">
        <v>4</v>
      </c>
      <c r="D2639">
        <v>1</v>
      </c>
      <c r="E2639">
        <v>2638</v>
      </c>
      <c r="F2639">
        <v>3</v>
      </c>
      <c r="G2639">
        <v>16110</v>
      </c>
      <c r="H2639">
        <v>14</v>
      </c>
      <c r="I2639">
        <v>8</v>
      </c>
      <c r="J2639">
        <v>0</v>
      </c>
      <c r="K2639">
        <v>10</v>
      </c>
      <c r="L2639">
        <v>2</v>
      </c>
      <c r="M2639">
        <v>9</v>
      </c>
      <c r="N2639">
        <v>8</v>
      </c>
      <c r="O2639">
        <v>1</v>
      </c>
      <c r="P2639" t="s">
        <v>24</v>
      </c>
      <c r="Q2639" t="s">
        <v>25</v>
      </c>
      <c r="R2639" t="s">
        <v>41</v>
      </c>
      <c r="S2639" t="s">
        <v>29</v>
      </c>
      <c r="T2639" t="s">
        <v>28</v>
      </c>
      <c r="U2639" t="s">
        <v>37</v>
      </c>
      <c r="V2639" t="s">
        <v>23</v>
      </c>
      <c r="W2639" t="s">
        <v>30</v>
      </c>
    </row>
    <row r="2640" spans="1:23" x14ac:dyDescent="0.3">
      <c r="A2640">
        <v>32</v>
      </c>
      <c r="B2640">
        <v>3</v>
      </c>
      <c r="C2640">
        <v>2</v>
      </c>
      <c r="D2640">
        <v>1</v>
      </c>
      <c r="E2640">
        <v>2639</v>
      </c>
      <c r="F2640">
        <v>3</v>
      </c>
      <c r="G2640">
        <v>53630</v>
      </c>
      <c r="H2640">
        <v>13</v>
      </c>
      <c r="I2640">
        <v>8</v>
      </c>
      <c r="J2640">
        <v>0</v>
      </c>
      <c r="K2640">
        <v>6</v>
      </c>
      <c r="L2640">
        <v>4</v>
      </c>
      <c r="M2640">
        <v>6</v>
      </c>
      <c r="N2640">
        <v>4</v>
      </c>
      <c r="O2640">
        <v>1</v>
      </c>
      <c r="P2640" t="s">
        <v>24</v>
      </c>
      <c r="Q2640" t="s">
        <v>33</v>
      </c>
      <c r="R2640" t="s">
        <v>49</v>
      </c>
      <c r="S2640" t="s">
        <v>35</v>
      </c>
      <c r="T2640" t="s">
        <v>45</v>
      </c>
      <c r="U2640" t="s">
        <v>37</v>
      </c>
      <c r="V2640" t="s">
        <v>23</v>
      </c>
      <c r="W2640" t="s">
        <v>30</v>
      </c>
    </row>
    <row r="2641" spans="1:23" x14ac:dyDescent="0.3">
      <c r="A2641">
        <v>40</v>
      </c>
      <c r="B2641">
        <v>1</v>
      </c>
      <c r="C2641">
        <v>4</v>
      </c>
      <c r="D2641">
        <v>1</v>
      </c>
      <c r="E2641">
        <v>2640</v>
      </c>
      <c r="F2641">
        <v>2</v>
      </c>
      <c r="G2641">
        <v>50710</v>
      </c>
      <c r="H2641">
        <v>17</v>
      </c>
      <c r="I2641">
        <v>8</v>
      </c>
      <c r="J2641">
        <v>1</v>
      </c>
      <c r="K2641">
        <v>8</v>
      </c>
      <c r="L2641">
        <v>3</v>
      </c>
      <c r="M2641">
        <v>1</v>
      </c>
      <c r="N2641">
        <v>0</v>
      </c>
      <c r="O2641">
        <v>0</v>
      </c>
      <c r="P2641" t="s">
        <v>24</v>
      </c>
      <c r="Q2641" t="s">
        <v>33</v>
      </c>
      <c r="R2641" t="s">
        <v>41</v>
      </c>
      <c r="S2641" t="s">
        <v>29</v>
      </c>
      <c r="T2641" t="s">
        <v>42</v>
      </c>
      <c r="U2641" t="s">
        <v>37</v>
      </c>
      <c r="V2641" t="s">
        <v>23</v>
      </c>
      <c r="W2641" t="s">
        <v>30</v>
      </c>
    </row>
    <row r="2642" spans="1:23" x14ac:dyDescent="0.3">
      <c r="A2642">
        <v>32</v>
      </c>
      <c r="B2642">
        <v>1</v>
      </c>
      <c r="C2642">
        <v>2</v>
      </c>
      <c r="D2642">
        <v>1</v>
      </c>
      <c r="E2642">
        <v>2641</v>
      </c>
      <c r="F2642">
        <v>3</v>
      </c>
      <c r="G2642">
        <v>136950</v>
      </c>
      <c r="H2642">
        <v>13</v>
      </c>
      <c r="I2642">
        <v>8</v>
      </c>
      <c r="J2642">
        <v>0</v>
      </c>
      <c r="K2642">
        <v>3</v>
      </c>
      <c r="L2642">
        <v>3</v>
      </c>
      <c r="M2642">
        <v>2</v>
      </c>
      <c r="N2642">
        <v>2</v>
      </c>
      <c r="O2642">
        <v>2</v>
      </c>
      <c r="P2642" t="s">
        <v>24</v>
      </c>
      <c r="Q2642" t="s">
        <v>33</v>
      </c>
      <c r="R2642" t="s">
        <v>41</v>
      </c>
      <c r="S2642" t="s">
        <v>29</v>
      </c>
      <c r="T2642" t="s">
        <v>38</v>
      </c>
      <c r="U2642" t="s">
        <v>37</v>
      </c>
      <c r="V2642" t="s">
        <v>23</v>
      </c>
      <c r="W2642" t="s">
        <v>30</v>
      </c>
    </row>
    <row r="2643" spans="1:23" x14ac:dyDescent="0.3">
      <c r="A2643">
        <v>39</v>
      </c>
      <c r="B2643">
        <v>4</v>
      </c>
      <c r="C2643">
        <v>4</v>
      </c>
      <c r="D2643">
        <v>1</v>
      </c>
      <c r="E2643">
        <v>2642</v>
      </c>
      <c r="F2643">
        <v>1</v>
      </c>
      <c r="G2643">
        <v>134020</v>
      </c>
      <c r="H2643">
        <v>14</v>
      </c>
      <c r="I2643">
        <v>8</v>
      </c>
      <c r="J2643">
        <v>1</v>
      </c>
      <c r="K2643">
        <v>18</v>
      </c>
      <c r="L2643">
        <v>1</v>
      </c>
      <c r="M2643">
        <v>7</v>
      </c>
      <c r="N2643">
        <v>1</v>
      </c>
      <c r="O2643">
        <v>7</v>
      </c>
      <c r="P2643" t="s">
        <v>24</v>
      </c>
      <c r="Q2643" t="s">
        <v>33</v>
      </c>
      <c r="R2643" t="s">
        <v>26</v>
      </c>
      <c r="S2643" t="s">
        <v>35</v>
      </c>
      <c r="T2643" t="s">
        <v>38</v>
      </c>
      <c r="U2643" t="s">
        <v>37</v>
      </c>
      <c r="V2643" t="s">
        <v>23</v>
      </c>
      <c r="W2643" t="s">
        <v>30</v>
      </c>
    </row>
    <row r="2644" spans="1:23" x14ac:dyDescent="0.3">
      <c r="A2644">
        <v>38</v>
      </c>
      <c r="B2644">
        <v>20</v>
      </c>
      <c r="C2644">
        <v>4</v>
      </c>
      <c r="D2644">
        <v>1</v>
      </c>
      <c r="E2644">
        <v>2643</v>
      </c>
      <c r="F2644">
        <v>2</v>
      </c>
      <c r="G2644">
        <v>20290</v>
      </c>
      <c r="H2644">
        <v>11</v>
      </c>
      <c r="I2644">
        <v>8</v>
      </c>
      <c r="J2644">
        <v>1</v>
      </c>
      <c r="K2644">
        <v>20</v>
      </c>
      <c r="L2644">
        <v>3</v>
      </c>
      <c r="M2644">
        <v>18</v>
      </c>
      <c r="N2644">
        <v>1</v>
      </c>
      <c r="O2644">
        <v>11</v>
      </c>
      <c r="P2644" t="s">
        <v>24</v>
      </c>
      <c r="Q2644" t="s">
        <v>25</v>
      </c>
      <c r="R2644" t="s">
        <v>41</v>
      </c>
      <c r="S2644" t="s">
        <v>29</v>
      </c>
      <c r="T2644" t="s">
        <v>42</v>
      </c>
      <c r="U2644" t="s">
        <v>27</v>
      </c>
      <c r="V2644" t="s">
        <v>23</v>
      </c>
      <c r="W2644" t="s">
        <v>30</v>
      </c>
    </row>
    <row r="2645" spans="1:23" x14ac:dyDescent="0.3">
      <c r="A2645">
        <v>32</v>
      </c>
      <c r="B2645">
        <v>18</v>
      </c>
      <c r="C2645">
        <v>3</v>
      </c>
      <c r="D2645">
        <v>1</v>
      </c>
      <c r="E2645">
        <v>2644</v>
      </c>
      <c r="F2645">
        <v>2</v>
      </c>
      <c r="G2645">
        <v>63770</v>
      </c>
      <c r="H2645">
        <v>12</v>
      </c>
      <c r="I2645">
        <v>8</v>
      </c>
      <c r="J2645">
        <v>2</v>
      </c>
      <c r="K2645">
        <v>14</v>
      </c>
      <c r="L2645">
        <v>3</v>
      </c>
      <c r="M2645">
        <v>14</v>
      </c>
      <c r="N2645">
        <v>5</v>
      </c>
      <c r="O2645">
        <v>7</v>
      </c>
      <c r="P2645" t="s">
        <v>24</v>
      </c>
      <c r="Q2645" t="s">
        <v>33</v>
      </c>
      <c r="R2645" t="s">
        <v>26</v>
      </c>
      <c r="S2645" t="s">
        <v>29</v>
      </c>
      <c r="T2645" t="s">
        <v>47</v>
      </c>
      <c r="U2645" t="s">
        <v>37</v>
      </c>
      <c r="V2645" t="s">
        <v>23</v>
      </c>
      <c r="W2645" t="s">
        <v>30</v>
      </c>
    </row>
    <row r="2646" spans="1:23" x14ac:dyDescent="0.3">
      <c r="A2646">
        <v>37</v>
      </c>
      <c r="B2646">
        <v>1</v>
      </c>
      <c r="C2646">
        <v>3</v>
      </c>
      <c r="D2646">
        <v>1</v>
      </c>
      <c r="E2646">
        <v>2645</v>
      </c>
      <c r="F2646">
        <v>4</v>
      </c>
      <c r="G2646">
        <v>54290</v>
      </c>
      <c r="H2646">
        <v>17</v>
      </c>
      <c r="I2646">
        <v>8</v>
      </c>
      <c r="J2646">
        <v>1</v>
      </c>
      <c r="K2646">
        <v>16</v>
      </c>
      <c r="L2646">
        <v>3</v>
      </c>
      <c r="M2646">
        <v>16</v>
      </c>
      <c r="N2646">
        <v>6</v>
      </c>
      <c r="O2646">
        <v>8</v>
      </c>
      <c r="P2646" t="s">
        <v>24</v>
      </c>
      <c r="Q2646" t="s">
        <v>33</v>
      </c>
      <c r="R2646" t="s">
        <v>26</v>
      </c>
      <c r="S2646" t="s">
        <v>29</v>
      </c>
      <c r="T2646" t="s">
        <v>38</v>
      </c>
      <c r="U2646" t="s">
        <v>27</v>
      </c>
      <c r="V2646" t="s">
        <v>23</v>
      </c>
      <c r="W2646" t="s">
        <v>30</v>
      </c>
    </row>
    <row r="2647" spans="1:23" x14ac:dyDescent="0.3">
      <c r="A2647">
        <v>25</v>
      </c>
      <c r="B2647">
        <v>2</v>
      </c>
      <c r="C2647">
        <v>4</v>
      </c>
      <c r="D2647">
        <v>1</v>
      </c>
      <c r="E2647">
        <v>2646</v>
      </c>
      <c r="F2647">
        <v>2</v>
      </c>
      <c r="G2647">
        <v>27850</v>
      </c>
      <c r="H2647">
        <v>21</v>
      </c>
      <c r="I2647">
        <v>8</v>
      </c>
      <c r="J2647">
        <v>0</v>
      </c>
      <c r="K2647">
        <v>6</v>
      </c>
      <c r="L2647">
        <v>2</v>
      </c>
      <c r="M2647">
        <v>5</v>
      </c>
      <c r="N2647">
        <v>0</v>
      </c>
      <c r="O2647">
        <v>4</v>
      </c>
      <c r="P2647" t="s">
        <v>24</v>
      </c>
      <c r="Q2647" t="s">
        <v>33</v>
      </c>
      <c r="R2647" t="s">
        <v>41</v>
      </c>
      <c r="S2647" t="s">
        <v>44</v>
      </c>
      <c r="T2647" t="s">
        <v>45</v>
      </c>
      <c r="U2647" t="s">
        <v>27</v>
      </c>
      <c r="V2647" t="s">
        <v>23</v>
      </c>
      <c r="W2647" t="s">
        <v>30</v>
      </c>
    </row>
    <row r="2648" spans="1:23" x14ac:dyDescent="0.3">
      <c r="A2648">
        <v>52</v>
      </c>
      <c r="B2648">
        <v>2</v>
      </c>
      <c r="C2648">
        <v>4</v>
      </c>
      <c r="D2648">
        <v>1</v>
      </c>
      <c r="E2648">
        <v>2647</v>
      </c>
      <c r="F2648">
        <v>1</v>
      </c>
      <c r="G2648">
        <v>46140</v>
      </c>
      <c r="H2648">
        <v>16</v>
      </c>
      <c r="I2648">
        <v>8</v>
      </c>
      <c r="J2648">
        <v>1</v>
      </c>
      <c r="K2648">
        <v>16</v>
      </c>
      <c r="L2648">
        <v>3</v>
      </c>
      <c r="M2648">
        <v>9</v>
      </c>
      <c r="N2648">
        <v>0</v>
      </c>
      <c r="O2648">
        <v>0</v>
      </c>
      <c r="P2648" t="s">
        <v>39</v>
      </c>
      <c r="Q2648" t="s">
        <v>33</v>
      </c>
      <c r="R2648" t="s">
        <v>36</v>
      </c>
      <c r="S2648" t="s">
        <v>44</v>
      </c>
      <c r="T2648" t="s">
        <v>47</v>
      </c>
      <c r="U2648" t="s">
        <v>37</v>
      </c>
      <c r="V2648" t="s">
        <v>23</v>
      </c>
      <c r="W2648" t="s">
        <v>30</v>
      </c>
    </row>
    <row r="2649" spans="1:23" x14ac:dyDescent="0.3">
      <c r="A2649">
        <v>44</v>
      </c>
      <c r="B2649">
        <v>8</v>
      </c>
      <c r="C2649">
        <v>1</v>
      </c>
      <c r="D2649">
        <v>1</v>
      </c>
      <c r="E2649">
        <v>2648</v>
      </c>
      <c r="F2649">
        <v>1</v>
      </c>
      <c r="G2649">
        <v>26100</v>
      </c>
      <c r="H2649">
        <v>15</v>
      </c>
      <c r="I2649">
        <v>8</v>
      </c>
      <c r="J2649">
        <v>0</v>
      </c>
      <c r="K2649">
        <v>6</v>
      </c>
      <c r="L2649">
        <v>2</v>
      </c>
      <c r="M2649">
        <v>4</v>
      </c>
      <c r="N2649">
        <v>1</v>
      </c>
      <c r="O2649">
        <v>2</v>
      </c>
      <c r="P2649" t="s">
        <v>24</v>
      </c>
      <c r="Q2649" t="s">
        <v>33</v>
      </c>
      <c r="R2649" t="s">
        <v>26</v>
      </c>
      <c r="S2649" t="s">
        <v>35</v>
      </c>
      <c r="T2649" t="s">
        <v>46</v>
      </c>
      <c r="U2649" t="s">
        <v>27</v>
      </c>
      <c r="V2649" t="s">
        <v>23</v>
      </c>
      <c r="W2649" t="s">
        <v>30</v>
      </c>
    </row>
    <row r="2650" spans="1:23" x14ac:dyDescent="0.3">
      <c r="A2650">
        <v>21</v>
      </c>
      <c r="B2650">
        <v>10</v>
      </c>
      <c r="C2650">
        <v>5</v>
      </c>
      <c r="D2650">
        <v>1</v>
      </c>
      <c r="E2650">
        <v>2649</v>
      </c>
      <c r="F2650">
        <v>3</v>
      </c>
      <c r="G2650">
        <v>66870</v>
      </c>
      <c r="H2650">
        <v>19</v>
      </c>
      <c r="I2650">
        <v>8</v>
      </c>
      <c r="J2650">
        <v>3</v>
      </c>
      <c r="K2650">
        <v>2</v>
      </c>
      <c r="L2650">
        <v>0</v>
      </c>
      <c r="M2650">
        <v>2</v>
      </c>
      <c r="N2650">
        <v>1</v>
      </c>
      <c r="O2650">
        <v>2</v>
      </c>
      <c r="P2650" t="s">
        <v>24</v>
      </c>
      <c r="Q2650" t="s">
        <v>25</v>
      </c>
      <c r="R2650" t="s">
        <v>41</v>
      </c>
      <c r="S2650" t="s">
        <v>35</v>
      </c>
      <c r="T2650" t="s">
        <v>34</v>
      </c>
      <c r="U2650" t="s">
        <v>37</v>
      </c>
      <c r="V2650" t="s">
        <v>23</v>
      </c>
      <c r="W2650" t="s">
        <v>30</v>
      </c>
    </row>
    <row r="2651" spans="1:23" x14ac:dyDescent="0.3">
      <c r="A2651">
        <v>39</v>
      </c>
      <c r="B2651">
        <v>3</v>
      </c>
      <c r="C2651">
        <v>4</v>
      </c>
      <c r="D2651">
        <v>1</v>
      </c>
      <c r="E2651">
        <v>2650</v>
      </c>
      <c r="F2651">
        <v>2</v>
      </c>
      <c r="G2651">
        <v>47240</v>
      </c>
      <c r="H2651">
        <v>12</v>
      </c>
      <c r="I2651">
        <v>8</v>
      </c>
      <c r="J2651">
        <v>1</v>
      </c>
      <c r="K2651">
        <v>21</v>
      </c>
      <c r="L2651">
        <v>4</v>
      </c>
      <c r="M2651">
        <v>6</v>
      </c>
      <c r="N2651">
        <v>1</v>
      </c>
      <c r="O2651">
        <v>3</v>
      </c>
      <c r="P2651" t="s">
        <v>39</v>
      </c>
      <c r="Q2651" t="s">
        <v>33</v>
      </c>
      <c r="R2651" t="s">
        <v>26</v>
      </c>
      <c r="S2651" t="s">
        <v>35</v>
      </c>
      <c r="T2651" t="s">
        <v>42</v>
      </c>
      <c r="U2651" t="s">
        <v>27</v>
      </c>
      <c r="V2651" t="s">
        <v>23</v>
      </c>
      <c r="W2651" t="s">
        <v>30</v>
      </c>
    </row>
    <row r="2652" spans="1:23" x14ac:dyDescent="0.3">
      <c r="A2652">
        <v>23</v>
      </c>
      <c r="B2652">
        <v>2</v>
      </c>
      <c r="C2652">
        <v>4</v>
      </c>
      <c r="D2652">
        <v>1</v>
      </c>
      <c r="E2652">
        <v>2651</v>
      </c>
      <c r="F2652">
        <v>2</v>
      </c>
      <c r="G2652">
        <v>61790</v>
      </c>
      <c r="H2652">
        <v>11</v>
      </c>
      <c r="I2652">
        <v>8</v>
      </c>
      <c r="J2652">
        <v>0</v>
      </c>
      <c r="K2652">
        <v>1</v>
      </c>
      <c r="L2652">
        <v>3</v>
      </c>
      <c r="M2652">
        <v>1</v>
      </c>
      <c r="N2652">
        <v>1</v>
      </c>
      <c r="O2652">
        <v>0</v>
      </c>
      <c r="P2652" t="s">
        <v>32</v>
      </c>
      <c r="Q2652" t="s">
        <v>33</v>
      </c>
      <c r="R2652" t="s">
        <v>26</v>
      </c>
      <c r="S2652" t="s">
        <v>29</v>
      </c>
      <c r="T2652" t="s">
        <v>45</v>
      </c>
      <c r="U2652" t="s">
        <v>27</v>
      </c>
      <c r="V2652" t="s">
        <v>31</v>
      </c>
      <c r="W2652" t="s">
        <v>30</v>
      </c>
    </row>
    <row r="2653" spans="1:23" x14ac:dyDescent="0.3">
      <c r="A2653">
        <v>36</v>
      </c>
      <c r="B2653">
        <v>24</v>
      </c>
      <c r="C2653">
        <v>3</v>
      </c>
      <c r="D2653">
        <v>1</v>
      </c>
      <c r="E2653">
        <v>2652</v>
      </c>
      <c r="F2653">
        <v>2</v>
      </c>
      <c r="G2653">
        <v>61200</v>
      </c>
      <c r="H2653">
        <v>19</v>
      </c>
      <c r="I2653">
        <v>8</v>
      </c>
      <c r="J2653">
        <v>0</v>
      </c>
      <c r="K2653">
        <v>10</v>
      </c>
      <c r="L2653">
        <v>2</v>
      </c>
      <c r="M2653">
        <v>9</v>
      </c>
      <c r="N2653">
        <v>3</v>
      </c>
      <c r="O2653">
        <v>4</v>
      </c>
      <c r="P2653" t="s">
        <v>24</v>
      </c>
      <c r="Q2653" t="s">
        <v>33</v>
      </c>
      <c r="R2653" t="s">
        <v>26</v>
      </c>
      <c r="S2653" t="s">
        <v>29</v>
      </c>
      <c r="T2653" t="s">
        <v>43</v>
      </c>
      <c r="U2653" t="s">
        <v>27</v>
      </c>
      <c r="V2653" t="s">
        <v>23</v>
      </c>
      <c r="W2653" t="s">
        <v>30</v>
      </c>
    </row>
    <row r="2654" spans="1:23" x14ac:dyDescent="0.3">
      <c r="A2654">
        <v>36</v>
      </c>
      <c r="B2654">
        <v>16</v>
      </c>
      <c r="C2654">
        <v>1</v>
      </c>
      <c r="D2654">
        <v>1</v>
      </c>
      <c r="E2654">
        <v>2653</v>
      </c>
      <c r="F2654">
        <v>2</v>
      </c>
      <c r="G2654">
        <v>105960</v>
      </c>
      <c r="H2654">
        <v>15</v>
      </c>
      <c r="I2654">
        <v>8</v>
      </c>
      <c r="J2654">
        <v>0</v>
      </c>
      <c r="K2654">
        <v>18</v>
      </c>
      <c r="L2654">
        <v>3</v>
      </c>
      <c r="M2654">
        <v>4</v>
      </c>
      <c r="N2654">
        <v>0</v>
      </c>
      <c r="O2654">
        <v>2</v>
      </c>
      <c r="P2654" t="s">
        <v>32</v>
      </c>
      <c r="Q2654" t="s">
        <v>33</v>
      </c>
      <c r="R2654" t="s">
        <v>41</v>
      </c>
      <c r="S2654" t="s">
        <v>44</v>
      </c>
      <c r="T2654" t="s">
        <v>38</v>
      </c>
      <c r="U2654" t="s">
        <v>37</v>
      </c>
      <c r="V2654" t="s">
        <v>23</v>
      </c>
      <c r="W2654" t="s">
        <v>30</v>
      </c>
    </row>
    <row r="2655" spans="1:23" x14ac:dyDescent="0.3">
      <c r="A2655">
        <v>56</v>
      </c>
      <c r="B2655">
        <v>8</v>
      </c>
      <c r="C2655">
        <v>1</v>
      </c>
      <c r="D2655">
        <v>1</v>
      </c>
      <c r="E2655">
        <v>2654</v>
      </c>
      <c r="F2655">
        <v>1</v>
      </c>
      <c r="G2655">
        <v>54670</v>
      </c>
      <c r="H2655">
        <v>20</v>
      </c>
      <c r="I2655">
        <v>8</v>
      </c>
      <c r="J2655">
        <v>0</v>
      </c>
      <c r="K2655">
        <v>13</v>
      </c>
      <c r="L2655">
        <v>6</v>
      </c>
      <c r="M2655">
        <v>13</v>
      </c>
      <c r="N2655">
        <v>1</v>
      </c>
      <c r="O2655">
        <v>9</v>
      </c>
      <c r="P2655" t="s">
        <v>39</v>
      </c>
      <c r="Q2655" t="s">
        <v>33</v>
      </c>
      <c r="R2655" t="s">
        <v>26</v>
      </c>
      <c r="S2655" t="s">
        <v>44</v>
      </c>
      <c r="T2655" t="s">
        <v>38</v>
      </c>
      <c r="U2655" t="s">
        <v>37</v>
      </c>
      <c r="V2655" t="s">
        <v>23</v>
      </c>
      <c r="W2655" t="s">
        <v>30</v>
      </c>
    </row>
    <row r="2656" spans="1:23" x14ac:dyDescent="0.3">
      <c r="A2656">
        <v>29</v>
      </c>
      <c r="B2656">
        <v>9</v>
      </c>
      <c r="C2656">
        <v>4</v>
      </c>
      <c r="D2656">
        <v>1</v>
      </c>
      <c r="E2656">
        <v>2655</v>
      </c>
      <c r="F2656">
        <v>2</v>
      </c>
      <c r="G2656">
        <v>29960</v>
      </c>
      <c r="H2656">
        <v>25</v>
      </c>
      <c r="I2656">
        <v>8</v>
      </c>
      <c r="J2656">
        <v>0</v>
      </c>
      <c r="K2656">
        <v>4</v>
      </c>
      <c r="L2656">
        <v>4</v>
      </c>
      <c r="M2656">
        <v>2</v>
      </c>
      <c r="N2656">
        <v>2</v>
      </c>
      <c r="O2656">
        <v>2</v>
      </c>
      <c r="P2656" t="s">
        <v>24</v>
      </c>
      <c r="Q2656" t="s">
        <v>33</v>
      </c>
      <c r="R2656" t="s">
        <v>41</v>
      </c>
      <c r="S2656" t="s">
        <v>29</v>
      </c>
      <c r="T2656" t="s">
        <v>46</v>
      </c>
      <c r="U2656" t="s">
        <v>37</v>
      </c>
      <c r="V2656" t="s">
        <v>31</v>
      </c>
      <c r="W2656" t="s">
        <v>30</v>
      </c>
    </row>
    <row r="2657" spans="1:23" x14ac:dyDescent="0.3">
      <c r="A2657">
        <v>42</v>
      </c>
      <c r="B2657">
        <v>17</v>
      </c>
      <c r="C2657">
        <v>1</v>
      </c>
      <c r="D2657">
        <v>1</v>
      </c>
      <c r="E2657">
        <v>2656</v>
      </c>
      <c r="F2657">
        <v>3</v>
      </c>
      <c r="G2657">
        <v>99980</v>
      </c>
      <c r="H2657">
        <v>24</v>
      </c>
      <c r="I2657">
        <v>8</v>
      </c>
      <c r="J2657">
        <v>2</v>
      </c>
      <c r="K2657">
        <v>24</v>
      </c>
      <c r="L2657">
        <v>3</v>
      </c>
      <c r="M2657">
        <v>22</v>
      </c>
      <c r="N2657">
        <v>4</v>
      </c>
      <c r="O2657">
        <v>14</v>
      </c>
      <c r="P2657" t="s">
        <v>24</v>
      </c>
      <c r="Q2657" t="s">
        <v>33</v>
      </c>
      <c r="R2657" t="s">
        <v>26</v>
      </c>
      <c r="S2657" t="s">
        <v>29</v>
      </c>
      <c r="T2657" t="s">
        <v>34</v>
      </c>
      <c r="U2657" t="s">
        <v>37</v>
      </c>
      <c r="V2657" t="s">
        <v>23</v>
      </c>
      <c r="W2657" t="s">
        <v>30</v>
      </c>
    </row>
    <row r="2658" spans="1:23" x14ac:dyDescent="0.3">
      <c r="A2658">
        <v>56</v>
      </c>
      <c r="B2658">
        <v>10</v>
      </c>
      <c r="C2658">
        <v>4</v>
      </c>
      <c r="D2658">
        <v>1</v>
      </c>
      <c r="E2658">
        <v>2657</v>
      </c>
      <c r="F2658">
        <v>2</v>
      </c>
      <c r="G2658">
        <v>40780</v>
      </c>
      <c r="H2658">
        <v>24</v>
      </c>
      <c r="I2658">
        <v>8</v>
      </c>
      <c r="J2658">
        <v>1</v>
      </c>
      <c r="K2658">
        <v>14</v>
      </c>
      <c r="L2658">
        <v>3</v>
      </c>
      <c r="M2658">
        <v>10</v>
      </c>
      <c r="N2658">
        <v>9</v>
      </c>
      <c r="O2658">
        <v>8</v>
      </c>
      <c r="P2658" t="s">
        <v>24</v>
      </c>
      <c r="Q2658" t="s">
        <v>25</v>
      </c>
      <c r="R2658" t="s">
        <v>36</v>
      </c>
      <c r="S2658" t="s">
        <v>29</v>
      </c>
      <c r="T2658" t="s">
        <v>38</v>
      </c>
      <c r="U2658" t="s">
        <v>37</v>
      </c>
      <c r="V2658" t="s">
        <v>31</v>
      </c>
      <c r="W2658" t="s">
        <v>30</v>
      </c>
    </row>
    <row r="2659" spans="1:23" x14ac:dyDescent="0.3">
      <c r="A2659">
        <v>41</v>
      </c>
      <c r="B2659">
        <v>13</v>
      </c>
      <c r="C2659">
        <v>4</v>
      </c>
      <c r="D2659">
        <v>1</v>
      </c>
      <c r="E2659">
        <v>2658</v>
      </c>
      <c r="F2659">
        <v>1</v>
      </c>
      <c r="G2659">
        <v>109200</v>
      </c>
      <c r="H2659">
        <v>15</v>
      </c>
      <c r="I2659">
        <v>8</v>
      </c>
      <c r="J2659">
        <v>1</v>
      </c>
      <c r="K2659">
        <v>21</v>
      </c>
      <c r="L2659">
        <v>3</v>
      </c>
      <c r="M2659">
        <v>20</v>
      </c>
      <c r="N2659">
        <v>0</v>
      </c>
      <c r="O2659">
        <v>10</v>
      </c>
      <c r="P2659" t="s">
        <v>24</v>
      </c>
      <c r="Q2659" t="s">
        <v>33</v>
      </c>
      <c r="R2659" t="s">
        <v>26</v>
      </c>
      <c r="S2659" t="s">
        <v>29</v>
      </c>
      <c r="T2659" t="s">
        <v>28</v>
      </c>
      <c r="U2659" t="s">
        <v>27</v>
      </c>
      <c r="V2659" t="s">
        <v>23</v>
      </c>
      <c r="W2659" t="s">
        <v>30</v>
      </c>
    </row>
    <row r="2660" spans="1:23" x14ac:dyDescent="0.3">
      <c r="A2660">
        <v>34</v>
      </c>
      <c r="B2660">
        <v>1</v>
      </c>
      <c r="C2660">
        <v>3</v>
      </c>
      <c r="D2660">
        <v>1</v>
      </c>
      <c r="E2660">
        <v>2659</v>
      </c>
      <c r="F2660">
        <v>1</v>
      </c>
      <c r="G2660">
        <v>62320</v>
      </c>
      <c r="H2660">
        <v>13</v>
      </c>
      <c r="I2660">
        <v>8</v>
      </c>
      <c r="J2660">
        <v>1</v>
      </c>
      <c r="K2660">
        <v>8</v>
      </c>
      <c r="L2660">
        <v>3</v>
      </c>
      <c r="M2660">
        <v>8</v>
      </c>
      <c r="N2660">
        <v>1</v>
      </c>
      <c r="O2660">
        <v>7</v>
      </c>
      <c r="P2660" t="s">
        <v>24</v>
      </c>
      <c r="Q2660" t="s">
        <v>25</v>
      </c>
      <c r="R2660" t="s">
        <v>41</v>
      </c>
      <c r="S2660" t="s">
        <v>29</v>
      </c>
      <c r="T2660" t="s">
        <v>43</v>
      </c>
      <c r="U2660" t="s">
        <v>27</v>
      </c>
      <c r="V2660" t="s">
        <v>23</v>
      </c>
      <c r="W2660" t="s">
        <v>30</v>
      </c>
    </row>
    <row r="2661" spans="1:23" x14ac:dyDescent="0.3">
      <c r="A2661">
        <v>36</v>
      </c>
      <c r="B2661">
        <v>1</v>
      </c>
      <c r="C2661">
        <v>1</v>
      </c>
      <c r="D2661">
        <v>1</v>
      </c>
      <c r="E2661">
        <v>2660</v>
      </c>
      <c r="F2661">
        <v>1</v>
      </c>
      <c r="G2661">
        <v>132470</v>
      </c>
      <c r="H2661">
        <v>14</v>
      </c>
      <c r="I2661">
        <v>8</v>
      </c>
      <c r="J2661">
        <v>0</v>
      </c>
      <c r="K2661">
        <v>15</v>
      </c>
      <c r="L2661">
        <v>3</v>
      </c>
      <c r="M2661">
        <v>15</v>
      </c>
      <c r="N2661">
        <v>11</v>
      </c>
      <c r="O2661">
        <v>11</v>
      </c>
      <c r="P2661" t="s">
        <v>39</v>
      </c>
      <c r="Q2661" t="s">
        <v>25</v>
      </c>
      <c r="R2661" t="s">
        <v>41</v>
      </c>
      <c r="S2661" t="s">
        <v>44</v>
      </c>
      <c r="T2661" t="s">
        <v>40</v>
      </c>
      <c r="U2661" t="s">
        <v>27</v>
      </c>
      <c r="V2661" t="s">
        <v>23</v>
      </c>
      <c r="W2661" t="s">
        <v>30</v>
      </c>
    </row>
    <row r="2662" spans="1:23" x14ac:dyDescent="0.3">
      <c r="A2662">
        <v>41</v>
      </c>
      <c r="B2662">
        <v>1</v>
      </c>
      <c r="C2662">
        <v>5</v>
      </c>
      <c r="D2662">
        <v>1</v>
      </c>
      <c r="E2662">
        <v>2661</v>
      </c>
      <c r="F2662">
        <v>1</v>
      </c>
      <c r="G2662">
        <v>40810</v>
      </c>
      <c r="H2662">
        <v>13</v>
      </c>
      <c r="I2662">
        <v>8</v>
      </c>
      <c r="J2662">
        <v>0</v>
      </c>
      <c r="K2662">
        <v>14</v>
      </c>
      <c r="L2662">
        <v>3</v>
      </c>
      <c r="M2662">
        <v>5</v>
      </c>
      <c r="N2662">
        <v>0</v>
      </c>
      <c r="O2662">
        <v>4</v>
      </c>
      <c r="P2662" t="s">
        <v>24</v>
      </c>
      <c r="Q2662" t="s">
        <v>33</v>
      </c>
      <c r="R2662" t="s">
        <v>41</v>
      </c>
      <c r="S2662" t="s">
        <v>44</v>
      </c>
      <c r="T2662" t="s">
        <v>28</v>
      </c>
      <c r="U2662" t="s">
        <v>37</v>
      </c>
      <c r="V2662" t="s">
        <v>23</v>
      </c>
      <c r="W2662" t="s">
        <v>30</v>
      </c>
    </row>
    <row r="2663" spans="1:23" x14ac:dyDescent="0.3">
      <c r="A2663">
        <v>32</v>
      </c>
      <c r="B2663">
        <v>9</v>
      </c>
      <c r="C2663">
        <v>4</v>
      </c>
      <c r="D2663">
        <v>1</v>
      </c>
      <c r="E2663">
        <v>2662</v>
      </c>
      <c r="F2663">
        <v>2</v>
      </c>
      <c r="G2663">
        <v>57690</v>
      </c>
      <c r="H2663">
        <v>11</v>
      </c>
      <c r="I2663">
        <v>8</v>
      </c>
      <c r="J2663">
        <v>0</v>
      </c>
      <c r="K2663">
        <v>4</v>
      </c>
      <c r="L2663">
        <v>3</v>
      </c>
      <c r="M2663">
        <v>4</v>
      </c>
      <c r="N2663">
        <v>1</v>
      </c>
      <c r="O2663">
        <v>2</v>
      </c>
      <c r="P2663" t="s">
        <v>24</v>
      </c>
      <c r="Q2663" t="s">
        <v>25</v>
      </c>
      <c r="R2663" t="s">
        <v>26</v>
      </c>
      <c r="S2663" t="s">
        <v>35</v>
      </c>
      <c r="T2663" t="s">
        <v>34</v>
      </c>
      <c r="U2663" t="s">
        <v>27</v>
      </c>
      <c r="V2663" t="s">
        <v>23</v>
      </c>
      <c r="W2663" t="s">
        <v>30</v>
      </c>
    </row>
    <row r="2664" spans="1:23" x14ac:dyDescent="0.3">
      <c r="A2664">
        <v>35</v>
      </c>
      <c r="B2664">
        <v>16</v>
      </c>
      <c r="C2664">
        <v>3</v>
      </c>
      <c r="D2664">
        <v>1</v>
      </c>
      <c r="E2664">
        <v>2663</v>
      </c>
      <c r="F2664">
        <v>2</v>
      </c>
      <c r="G2664">
        <v>23940</v>
      </c>
      <c r="H2664">
        <v>16</v>
      </c>
      <c r="I2664">
        <v>8</v>
      </c>
      <c r="J2664">
        <v>1</v>
      </c>
      <c r="K2664">
        <v>9</v>
      </c>
      <c r="L2664">
        <v>3</v>
      </c>
      <c r="M2664">
        <v>9</v>
      </c>
      <c r="N2664">
        <v>1</v>
      </c>
      <c r="O2664">
        <v>7</v>
      </c>
      <c r="P2664" t="s">
        <v>24</v>
      </c>
      <c r="Q2664" t="s">
        <v>33</v>
      </c>
      <c r="R2664" t="s">
        <v>41</v>
      </c>
      <c r="S2664" t="s">
        <v>35</v>
      </c>
      <c r="T2664" t="s">
        <v>28</v>
      </c>
      <c r="U2664" t="s">
        <v>27</v>
      </c>
      <c r="V2664" t="s">
        <v>23</v>
      </c>
      <c r="W2664" t="s">
        <v>30</v>
      </c>
    </row>
    <row r="2665" spans="1:23" x14ac:dyDescent="0.3">
      <c r="A2665">
        <v>38</v>
      </c>
      <c r="B2665">
        <v>23</v>
      </c>
      <c r="C2665">
        <v>3</v>
      </c>
      <c r="D2665">
        <v>1</v>
      </c>
      <c r="E2665">
        <v>2664</v>
      </c>
      <c r="F2665">
        <v>3</v>
      </c>
      <c r="G2665">
        <v>39040</v>
      </c>
      <c r="H2665">
        <v>22</v>
      </c>
      <c r="I2665">
        <v>8</v>
      </c>
      <c r="J2665">
        <v>0</v>
      </c>
      <c r="K2665">
        <v>10</v>
      </c>
      <c r="L2665">
        <v>3</v>
      </c>
      <c r="M2665">
        <v>10</v>
      </c>
      <c r="N2665">
        <v>1</v>
      </c>
      <c r="O2665">
        <v>9</v>
      </c>
      <c r="P2665" t="s">
        <v>24</v>
      </c>
      <c r="Q2665" t="s">
        <v>33</v>
      </c>
      <c r="R2665" t="s">
        <v>41</v>
      </c>
      <c r="S2665" t="s">
        <v>29</v>
      </c>
      <c r="T2665" t="s">
        <v>46</v>
      </c>
      <c r="U2665" t="s">
        <v>37</v>
      </c>
      <c r="V2665" t="s">
        <v>23</v>
      </c>
      <c r="W2665" t="s">
        <v>30</v>
      </c>
    </row>
    <row r="2666" spans="1:23" x14ac:dyDescent="0.3">
      <c r="A2666">
        <v>50</v>
      </c>
      <c r="B2666">
        <v>4</v>
      </c>
      <c r="C2666">
        <v>2</v>
      </c>
      <c r="D2666">
        <v>1</v>
      </c>
      <c r="E2666">
        <v>2665</v>
      </c>
      <c r="F2666">
        <v>2</v>
      </c>
      <c r="G2666">
        <v>167990</v>
      </c>
      <c r="H2666">
        <v>14</v>
      </c>
      <c r="I2666">
        <v>8</v>
      </c>
      <c r="J2666">
        <v>1</v>
      </c>
      <c r="K2666">
        <v>12</v>
      </c>
      <c r="L2666">
        <v>2</v>
      </c>
      <c r="M2666">
        <v>6</v>
      </c>
      <c r="N2666">
        <v>0</v>
      </c>
      <c r="O2666">
        <v>1</v>
      </c>
      <c r="P2666" t="s">
        <v>32</v>
      </c>
      <c r="Q2666" t="s">
        <v>25</v>
      </c>
      <c r="R2666" t="s">
        <v>26</v>
      </c>
      <c r="S2666" t="s">
        <v>44</v>
      </c>
      <c r="T2666" t="s">
        <v>43</v>
      </c>
      <c r="U2666" t="s">
        <v>27</v>
      </c>
      <c r="V2666" t="s">
        <v>31</v>
      </c>
      <c r="W2666" t="s">
        <v>30</v>
      </c>
    </row>
    <row r="2667" spans="1:23" x14ac:dyDescent="0.3">
      <c r="A2667">
        <v>36</v>
      </c>
      <c r="B2667">
        <v>22</v>
      </c>
      <c r="C2667">
        <v>4</v>
      </c>
      <c r="D2667">
        <v>1</v>
      </c>
      <c r="E2667">
        <v>2666</v>
      </c>
      <c r="F2667">
        <v>1</v>
      </c>
      <c r="G2667">
        <v>29500</v>
      </c>
      <c r="H2667">
        <v>14</v>
      </c>
      <c r="I2667">
        <v>8</v>
      </c>
      <c r="J2667">
        <v>0</v>
      </c>
      <c r="K2667">
        <v>8</v>
      </c>
      <c r="L2667">
        <v>1</v>
      </c>
      <c r="M2667">
        <v>6</v>
      </c>
      <c r="N2667">
        <v>0</v>
      </c>
      <c r="O2667">
        <v>0</v>
      </c>
      <c r="P2667" t="s">
        <v>24</v>
      </c>
      <c r="Q2667" t="s">
        <v>33</v>
      </c>
      <c r="R2667" t="s">
        <v>26</v>
      </c>
      <c r="S2667" t="s">
        <v>29</v>
      </c>
      <c r="T2667" t="s">
        <v>28</v>
      </c>
      <c r="U2667" t="s">
        <v>37</v>
      </c>
      <c r="V2667" t="s">
        <v>23</v>
      </c>
      <c r="W2667" t="s">
        <v>30</v>
      </c>
    </row>
    <row r="2668" spans="1:23" x14ac:dyDescent="0.3">
      <c r="A2668">
        <v>45</v>
      </c>
      <c r="B2668">
        <v>24</v>
      </c>
      <c r="C2668">
        <v>3</v>
      </c>
      <c r="D2668">
        <v>1</v>
      </c>
      <c r="E2668">
        <v>2667</v>
      </c>
      <c r="F2668">
        <v>1</v>
      </c>
      <c r="G2668">
        <v>36290</v>
      </c>
      <c r="H2668">
        <v>16</v>
      </c>
      <c r="I2668">
        <v>8</v>
      </c>
      <c r="J2668">
        <v>1</v>
      </c>
      <c r="K2668">
        <v>8</v>
      </c>
      <c r="L2668">
        <v>2</v>
      </c>
      <c r="M2668">
        <v>5</v>
      </c>
      <c r="N2668">
        <v>0</v>
      </c>
      <c r="O2668">
        <v>1</v>
      </c>
      <c r="P2668" t="s">
        <v>24</v>
      </c>
      <c r="Q2668" t="s">
        <v>25</v>
      </c>
      <c r="R2668" t="s">
        <v>26</v>
      </c>
      <c r="S2668" t="s">
        <v>35</v>
      </c>
      <c r="T2668" t="s">
        <v>43</v>
      </c>
      <c r="U2668" t="s">
        <v>37</v>
      </c>
      <c r="V2668" t="s">
        <v>23</v>
      </c>
      <c r="W2668" t="s">
        <v>30</v>
      </c>
    </row>
    <row r="2669" spans="1:23" x14ac:dyDescent="0.3">
      <c r="A2669">
        <v>40</v>
      </c>
      <c r="B2669">
        <v>10</v>
      </c>
      <c r="C2669">
        <v>4</v>
      </c>
      <c r="D2669">
        <v>1</v>
      </c>
      <c r="E2669">
        <v>2668</v>
      </c>
      <c r="F2669">
        <v>1</v>
      </c>
      <c r="G2669">
        <v>93620</v>
      </c>
      <c r="H2669">
        <v>11</v>
      </c>
      <c r="I2669">
        <v>8</v>
      </c>
      <c r="J2669">
        <v>1</v>
      </c>
      <c r="K2669">
        <v>8</v>
      </c>
      <c r="L2669">
        <v>6</v>
      </c>
      <c r="M2669">
        <v>2</v>
      </c>
      <c r="N2669">
        <v>2</v>
      </c>
      <c r="O2669">
        <v>2</v>
      </c>
      <c r="P2669" t="s">
        <v>24</v>
      </c>
      <c r="Q2669" t="s">
        <v>25</v>
      </c>
      <c r="R2669" t="s">
        <v>26</v>
      </c>
      <c r="S2669" t="s">
        <v>35</v>
      </c>
      <c r="T2669" t="s">
        <v>34</v>
      </c>
      <c r="U2669" t="s">
        <v>37</v>
      </c>
      <c r="V2669" t="s">
        <v>23</v>
      </c>
      <c r="W2669" t="s">
        <v>30</v>
      </c>
    </row>
    <row r="2670" spans="1:23" x14ac:dyDescent="0.3">
      <c r="A2670">
        <v>35</v>
      </c>
      <c r="B2670">
        <v>7</v>
      </c>
      <c r="C2670">
        <v>2</v>
      </c>
      <c r="D2670">
        <v>1</v>
      </c>
      <c r="E2670">
        <v>2669</v>
      </c>
      <c r="F2670">
        <v>2</v>
      </c>
      <c r="G2670">
        <v>32290</v>
      </c>
      <c r="H2670">
        <v>25</v>
      </c>
      <c r="I2670">
        <v>8</v>
      </c>
      <c r="J2670">
        <v>0</v>
      </c>
      <c r="K2670">
        <v>10</v>
      </c>
      <c r="L2670">
        <v>2</v>
      </c>
      <c r="M2670">
        <v>10</v>
      </c>
      <c r="N2670">
        <v>0</v>
      </c>
      <c r="O2670">
        <v>2</v>
      </c>
      <c r="P2670" t="s">
        <v>32</v>
      </c>
      <c r="Q2670" t="s">
        <v>25</v>
      </c>
      <c r="R2670" t="s">
        <v>26</v>
      </c>
      <c r="S2670" t="s">
        <v>29</v>
      </c>
      <c r="T2670" t="s">
        <v>45</v>
      </c>
      <c r="U2670" t="s">
        <v>37</v>
      </c>
      <c r="V2670" t="s">
        <v>23</v>
      </c>
      <c r="W2670" t="s">
        <v>30</v>
      </c>
    </row>
    <row r="2671" spans="1:23" x14ac:dyDescent="0.3">
      <c r="A2671">
        <v>40</v>
      </c>
      <c r="B2671">
        <v>17</v>
      </c>
      <c r="C2671">
        <v>4</v>
      </c>
      <c r="D2671">
        <v>1</v>
      </c>
      <c r="E2671">
        <v>2670</v>
      </c>
      <c r="F2671">
        <v>1</v>
      </c>
      <c r="G2671">
        <v>35780</v>
      </c>
      <c r="H2671">
        <v>14</v>
      </c>
      <c r="I2671">
        <v>8</v>
      </c>
      <c r="J2671">
        <v>1</v>
      </c>
      <c r="K2671">
        <v>20</v>
      </c>
      <c r="L2671">
        <v>2</v>
      </c>
      <c r="M2671">
        <v>5</v>
      </c>
      <c r="N2671">
        <v>0</v>
      </c>
      <c r="O2671">
        <v>2</v>
      </c>
      <c r="P2671" t="s">
        <v>24</v>
      </c>
      <c r="Q2671" t="s">
        <v>33</v>
      </c>
      <c r="R2671" t="s">
        <v>26</v>
      </c>
      <c r="S2671" t="s">
        <v>29</v>
      </c>
      <c r="T2671" t="s">
        <v>47</v>
      </c>
      <c r="U2671" t="s">
        <v>37</v>
      </c>
      <c r="V2671" t="s">
        <v>23</v>
      </c>
      <c r="W2671" t="s">
        <v>30</v>
      </c>
    </row>
    <row r="2672" spans="1:23" x14ac:dyDescent="0.3">
      <c r="A2672">
        <v>35</v>
      </c>
      <c r="B2672">
        <v>14</v>
      </c>
      <c r="C2672">
        <v>1</v>
      </c>
      <c r="D2672">
        <v>1</v>
      </c>
      <c r="E2672">
        <v>2671</v>
      </c>
      <c r="F2672">
        <v>2</v>
      </c>
      <c r="G2672">
        <v>79880</v>
      </c>
      <c r="H2672">
        <v>18</v>
      </c>
      <c r="I2672">
        <v>8</v>
      </c>
      <c r="J2672">
        <v>0</v>
      </c>
      <c r="K2672">
        <v>4</v>
      </c>
      <c r="L2672">
        <v>3</v>
      </c>
      <c r="M2672">
        <v>4</v>
      </c>
      <c r="N2672">
        <v>1</v>
      </c>
      <c r="O2672">
        <v>1</v>
      </c>
      <c r="P2672" t="s">
        <v>24</v>
      </c>
      <c r="Q2672" t="s">
        <v>40</v>
      </c>
      <c r="R2672" t="s">
        <v>26</v>
      </c>
      <c r="S2672" t="s">
        <v>29</v>
      </c>
      <c r="T2672" t="s">
        <v>34</v>
      </c>
      <c r="U2672" t="s">
        <v>37</v>
      </c>
      <c r="V2672" t="s">
        <v>23</v>
      </c>
      <c r="W2672" t="s">
        <v>30</v>
      </c>
    </row>
    <row r="2673" spans="1:23" x14ac:dyDescent="0.3">
      <c r="A2673">
        <v>29</v>
      </c>
      <c r="B2673">
        <v>1</v>
      </c>
      <c r="C2673">
        <v>3</v>
      </c>
      <c r="D2673">
        <v>1</v>
      </c>
      <c r="E2673">
        <v>2672</v>
      </c>
      <c r="F2673">
        <v>3</v>
      </c>
      <c r="G2673">
        <v>42840</v>
      </c>
      <c r="H2673">
        <v>11</v>
      </c>
      <c r="I2673">
        <v>8</v>
      </c>
      <c r="J2673">
        <v>0</v>
      </c>
      <c r="K2673">
        <v>10</v>
      </c>
      <c r="L2673">
        <v>5</v>
      </c>
      <c r="M2673">
        <v>4</v>
      </c>
      <c r="N2673">
        <v>0</v>
      </c>
      <c r="O2673">
        <v>3</v>
      </c>
      <c r="P2673" t="s">
        <v>24</v>
      </c>
      <c r="Q2673" t="s">
        <v>33</v>
      </c>
      <c r="R2673" t="s">
        <v>41</v>
      </c>
      <c r="S2673" t="s">
        <v>29</v>
      </c>
      <c r="T2673" t="s">
        <v>38</v>
      </c>
      <c r="U2673" t="s">
        <v>37</v>
      </c>
      <c r="V2673" t="s">
        <v>23</v>
      </c>
      <c r="W2673" t="s">
        <v>30</v>
      </c>
    </row>
    <row r="2674" spans="1:23" x14ac:dyDescent="0.3">
      <c r="A2674">
        <v>29</v>
      </c>
      <c r="B2674">
        <v>5</v>
      </c>
      <c r="C2674">
        <v>3</v>
      </c>
      <c r="D2674">
        <v>1</v>
      </c>
      <c r="E2674">
        <v>2673</v>
      </c>
      <c r="F2674">
        <v>2</v>
      </c>
      <c r="G2674">
        <v>75530</v>
      </c>
      <c r="H2674">
        <v>19</v>
      </c>
      <c r="I2674">
        <v>8</v>
      </c>
      <c r="J2674">
        <v>0</v>
      </c>
      <c r="K2674">
        <v>5</v>
      </c>
      <c r="L2674">
        <v>3</v>
      </c>
      <c r="M2674">
        <v>5</v>
      </c>
      <c r="N2674">
        <v>0</v>
      </c>
      <c r="O2674">
        <v>4</v>
      </c>
      <c r="P2674" t="s">
        <v>24</v>
      </c>
      <c r="Q2674" t="s">
        <v>33</v>
      </c>
      <c r="R2674" t="s">
        <v>41</v>
      </c>
      <c r="S2674" t="s">
        <v>35</v>
      </c>
      <c r="T2674" t="s">
        <v>46</v>
      </c>
      <c r="U2674" t="s">
        <v>37</v>
      </c>
      <c r="V2674" t="s">
        <v>23</v>
      </c>
      <c r="W2674" t="s">
        <v>30</v>
      </c>
    </row>
    <row r="2675" spans="1:23" x14ac:dyDescent="0.3">
      <c r="A2675">
        <v>50</v>
      </c>
      <c r="B2675">
        <v>17</v>
      </c>
      <c r="C2675">
        <v>3</v>
      </c>
      <c r="D2675">
        <v>1</v>
      </c>
      <c r="E2675">
        <v>2674</v>
      </c>
      <c r="F2675">
        <v>1</v>
      </c>
      <c r="G2675">
        <v>173280</v>
      </c>
      <c r="H2675">
        <v>15</v>
      </c>
      <c r="I2675">
        <v>8</v>
      </c>
      <c r="J2675">
        <v>2</v>
      </c>
      <c r="K2675">
        <v>20</v>
      </c>
      <c r="L2675">
        <v>1</v>
      </c>
      <c r="M2675">
        <v>3</v>
      </c>
      <c r="N2675">
        <v>2</v>
      </c>
      <c r="O2675">
        <v>0</v>
      </c>
      <c r="P2675" t="s">
        <v>24</v>
      </c>
      <c r="Q2675" t="s">
        <v>33</v>
      </c>
      <c r="R2675" t="s">
        <v>41</v>
      </c>
      <c r="S2675" t="s">
        <v>44</v>
      </c>
      <c r="T2675" t="s">
        <v>34</v>
      </c>
      <c r="U2675" t="s">
        <v>37</v>
      </c>
      <c r="V2675" t="s">
        <v>31</v>
      </c>
      <c r="W2675" t="s">
        <v>30</v>
      </c>
    </row>
    <row r="2676" spans="1:23" x14ac:dyDescent="0.3">
      <c r="A2676">
        <v>39</v>
      </c>
      <c r="B2676">
        <v>25</v>
      </c>
      <c r="C2676">
        <v>3</v>
      </c>
      <c r="D2676">
        <v>1</v>
      </c>
      <c r="E2676">
        <v>2675</v>
      </c>
      <c r="F2676">
        <v>2</v>
      </c>
      <c r="G2676">
        <v>197010</v>
      </c>
      <c r="H2676">
        <v>11</v>
      </c>
      <c r="I2676">
        <v>8</v>
      </c>
      <c r="J2676">
        <v>0</v>
      </c>
      <c r="K2676">
        <v>21</v>
      </c>
      <c r="L2676">
        <v>3</v>
      </c>
      <c r="M2676">
        <v>20</v>
      </c>
      <c r="N2676">
        <v>9</v>
      </c>
      <c r="O2676">
        <v>6</v>
      </c>
      <c r="P2676" t="s">
        <v>24</v>
      </c>
      <c r="Q2676" t="s">
        <v>25</v>
      </c>
      <c r="R2676" t="s">
        <v>41</v>
      </c>
      <c r="S2676" t="s">
        <v>29</v>
      </c>
      <c r="T2676" t="s">
        <v>38</v>
      </c>
      <c r="U2676" t="s">
        <v>37</v>
      </c>
      <c r="V2676" t="s">
        <v>23</v>
      </c>
      <c r="W2676" t="s">
        <v>30</v>
      </c>
    </row>
    <row r="2677" spans="1:23" x14ac:dyDescent="0.3">
      <c r="A2677">
        <v>31</v>
      </c>
      <c r="B2677">
        <v>8</v>
      </c>
      <c r="C2677">
        <v>4</v>
      </c>
      <c r="D2677">
        <v>1</v>
      </c>
      <c r="E2677">
        <v>2676</v>
      </c>
      <c r="F2677">
        <v>4</v>
      </c>
      <c r="G2677">
        <v>147320</v>
      </c>
      <c r="H2677">
        <v>12</v>
      </c>
      <c r="I2677">
        <v>8</v>
      </c>
      <c r="J2677">
        <v>0</v>
      </c>
      <c r="K2677">
        <v>10</v>
      </c>
      <c r="L2677">
        <v>3</v>
      </c>
      <c r="M2677">
        <v>9</v>
      </c>
      <c r="N2677">
        <v>1</v>
      </c>
      <c r="O2677">
        <v>7</v>
      </c>
      <c r="P2677" t="s">
        <v>39</v>
      </c>
      <c r="Q2677" t="s">
        <v>33</v>
      </c>
      <c r="R2677" t="s">
        <v>26</v>
      </c>
      <c r="S2677" t="s">
        <v>35</v>
      </c>
      <c r="T2677" t="s">
        <v>38</v>
      </c>
      <c r="U2677" t="s">
        <v>27</v>
      </c>
      <c r="V2677" t="s">
        <v>23</v>
      </c>
      <c r="W2677" t="s">
        <v>30</v>
      </c>
    </row>
    <row r="2678" spans="1:23" x14ac:dyDescent="0.3">
      <c r="A2678">
        <v>26</v>
      </c>
      <c r="B2678">
        <v>11</v>
      </c>
      <c r="C2678">
        <v>4</v>
      </c>
      <c r="D2678">
        <v>1</v>
      </c>
      <c r="E2678">
        <v>2677</v>
      </c>
      <c r="F2678">
        <v>2</v>
      </c>
      <c r="G2678">
        <v>92780</v>
      </c>
      <c r="H2678">
        <v>20</v>
      </c>
      <c r="I2678">
        <v>8</v>
      </c>
      <c r="J2678">
        <v>0</v>
      </c>
      <c r="K2678">
        <v>5</v>
      </c>
      <c r="L2678">
        <v>3</v>
      </c>
      <c r="M2678">
        <v>4</v>
      </c>
      <c r="N2678">
        <v>0</v>
      </c>
      <c r="O2678">
        <v>0</v>
      </c>
      <c r="P2678" t="s">
        <v>24</v>
      </c>
      <c r="Q2678" t="s">
        <v>33</v>
      </c>
      <c r="R2678" t="s">
        <v>41</v>
      </c>
      <c r="S2678" t="s">
        <v>35</v>
      </c>
      <c r="T2678" t="s">
        <v>47</v>
      </c>
      <c r="U2678" t="s">
        <v>37</v>
      </c>
      <c r="V2678" t="s">
        <v>23</v>
      </c>
      <c r="W2678" t="s">
        <v>30</v>
      </c>
    </row>
    <row r="2679" spans="1:23" x14ac:dyDescent="0.3">
      <c r="A2679">
        <v>36</v>
      </c>
      <c r="B2679">
        <v>5</v>
      </c>
      <c r="C2679">
        <v>1</v>
      </c>
      <c r="D2679">
        <v>1</v>
      </c>
      <c r="E2679">
        <v>2678</v>
      </c>
      <c r="F2679">
        <v>1</v>
      </c>
      <c r="G2679">
        <v>13590</v>
      </c>
      <c r="H2679">
        <v>12</v>
      </c>
      <c r="I2679">
        <v>8</v>
      </c>
      <c r="J2679">
        <v>0</v>
      </c>
      <c r="K2679">
        <v>17</v>
      </c>
      <c r="L2679">
        <v>2</v>
      </c>
      <c r="M2679">
        <v>5</v>
      </c>
      <c r="N2679">
        <v>0</v>
      </c>
      <c r="O2679">
        <v>3</v>
      </c>
      <c r="P2679" t="s">
        <v>32</v>
      </c>
      <c r="Q2679" t="s">
        <v>33</v>
      </c>
      <c r="R2679" t="s">
        <v>49</v>
      </c>
      <c r="S2679" t="s">
        <v>29</v>
      </c>
      <c r="T2679" t="s">
        <v>38</v>
      </c>
      <c r="U2679" t="s">
        <v>37</v>
      </c>
      <c r="V2679" t="s">
        <v>23</v>
      </c>
      <c r="W2679" t="s">
        <v>30</v>
      </c>
    </row>
    <row r="2680" spans="1:23" x14ac:dyDescent="0.3">
      <c r="A2680">
        <v>39</v>
      </c>
      <c r="B2680">
        <v>2</v>
      </c>
      <c r="C2680">
        <v>1</v>
      </c>
      <c r="D2680">
        <v>1</v>
      </c>
      <c r="E2680">
        <v>2679</v>
      </c>
      <c r="F2680">
        <v>1</v>
      </c>
      <c r="G2680">
        <v>47790</v>
      </c>
      <c r="H2680">
        <v>14</v>
      </c>
      <c r="I2680">
        <v>8</v>
      </c>
      <c r="J2680">
        <v>2</v>
      </c>
      <c r="K2680">
        <v>9</v>
      </c>
      <c r="L2680">
        <v>3</v>
      </c>
      <c r="M2680">
        <v>7</v>
      </c>
      <c r="N2680">
        <v>1</v>
      </c>
      <c r="O2680">
        <v>7</v>
      </c>
      <c r="P2680" t="s">
        <v>24</v>
      </c>
      <c r="Q2680" t="s">
        <v>33</v>
      </c>
      <c r="R2680" t="s">
        <v>41</v>
      </c>
      <c r="S2680" t="s">
        <v>29</v>
      </c>
      <c r="T2680" t="s">
        <v>34</v>
      </c>
      <c r="U2680" t="s">
        <v>27</v>
      </c>
      <c r="V2680" t="s">
        <v>23</v>
      </c>
      <c r="W2680" t="s">
        <v>30</v>
      </c>
    </row>
    <row r="2681" spans="1:23" x14ac:dyDescent="0.3">
      <c r="A2681">
        <v>27</v>
      </c>
      <c r="B2681">
        <v>8</v>
      </c>
      <c r="C2681">
        <v>2</v>
      </c>
      <c r="D2681">
        <v>1</v>
      </c>
      <c r="E2681">
        <v>2680</v>
      </c>
      <c r="F2681">
        <v>1</v>
      </c>
      <c r="G2681">
        <v>164220</v>
      </c>
      <c r="H2681">
        <v>20</v>
      </c>
      <c r="I2681">
        <v>8</v>
      </c>
      <c r="J2681">
        <v>1</v>
      </c>
      <c r="K2681">
        <v>6</v>
      </c>
      <c r="L2681">
        <v>3</v>
      </c>
      <c r="M2681">
        <v>6</v>
      </c>
      <c r="N2681">
        <v>0</v>
      </c>
      <c r="O2681">
        <v>3</v>
      </c>
      <c r="P2681" t="s">
        <v>24</v>
      </c>
      <c r="Q2681" t="s">
        <v>33</v>
      </c>
      <c r="R2681" t="s">
        <v>41</v>
      </c>
      <c r="S2681" t="s">
        <v>29</v>
      </c>
      <c r="T2681" t="s">
        <v>43</v>
      </c>
      <c r="U2681" t="s">
        <v>37</v>
      </c>
      <c r="V2681" t="s">
        <v>23</v>
      </c>
      <c r="W2681" t="s">
        <v>30</v>
      </c>
    </row>
    <row r="2682" spans="1:23" x14ac:dyDescent="0.3">
      <c r="A2682">
        <v>49</v>
      </c>
      <c r="B2682">
        <v>6</v>
      </c>
      <c r="C2682">
        <v>1</v>
      </c>
      <c r="D2682">
        <v>1</v>
      </c>
      <c r="E2682">
        <v>2681</v>
      </c>
      <c r="F2682">
        <v>3</v>
      </c>
      <c r="G2682">
        <v>29960</v>
      </c>
      <c r="H2682">
        <v>18</v>
      </c>
      <c r="I2682">
        <v>8</v>
      </c>
      <c r="J2682">
        <v>1</v>
      </c>
      <c r="K2682">
        <v>17</v>
      </c>
      <c r="L2682">
        <v>2</v>
      </c>
      <c r="M2682">
        <v>9</v>
      </c>
      <c r="N2682">
        <v>0</v>
      </c>
      <c r="O2682">
        <v>8</v>
      </c>
      <c r="P2682" t="s">
        <v>32</v>
      </c>
      <c r="Q2682" t="s">
        <v>33</v>
      </c>
      <c r="R2682" t="s">
        <v>41</v>
      </c>
      <c r="S2682" t="s">
        <v>29</v>
      </c>
      <c r="T2682" t="s">
        <v>28</v>
      </c>
      <c r="U2682" t="s">
        <v>37</v>
      </c>
      <c r="V2682" t="s">
        <v>23</v>
      </c>
      <c r="W2682" t="s">
        <v>30</v>
      </c>
    </row>
    <row r="2683" spans="1:23" x14ac:dyDescent="0.3">
      <c r="A2683">
        <v>34</v>
      </c>
      <c r="B2683">
        <v>4</v>
      </c>
      <c r="C2683">
        <v>3</v>
      </c>
      <c r="D2683">
        <v>1</v>
      </c>
      <c r="E2683">
        <v>2682</v>
      </c>
      <c r="F2683">
        <v>1</v>
      </c>
      <c r="G2683">
        <v>12610</v>
      </c>
      <c r="H2683">
        <v>14</v>
      </c>
      <c r="I2683">
        <v>8</v>
      </c>
      <c r="J2683">
        <v>1</v>
      </c>
      <c r="K2683">
        <v>6</v>
      </c>
      <c r="L2683">
        <v>6</v>
      </c>
      <c r="M2683">
        <v>4</v>
      </c>
      <c r="N2683">
        <v>1</v>
      </c>
      <c r="O2683">
        <v>2</v>
      </c>
      <c r="P2683" t="s">
        <v>24</v>
      </c>
      <c r="Q2683" t="s">
        <v>25</v>
      </c>
      <c r="R2683" t="s">
        <v>41</v>
      </c>
      <c r="S2683" t="s">
        <v>29</v>
      </c>
      <c r="T2683" t="s">
        <v>38</v>
      </c>
      <c r="U2683" t="s">
        <v>27</v>
      </c>
      <c r="V2683" t="s">
        <v>23</v>
      </c>
      <c r="W2683" t="s">
        <v>30</v>
      </c>
    </row>
    <row r="2684" spans="1:23" x14ac:dyDescent="0.3">
      <c r="A2684">
        <v>41</v>
      </c>
      <c r="B2684">
        <v>7</v>
      </c>
      <c r="C2684">
        <v>2</v>
      </c>
      <c r="D2684">
        <v>1</v>
      </c>
      <c r="E2684">
        <v>2683</v>
      </c>
      <c r="F2684">
        <v>1</v>
      </c>
      <c r="G2684">
        <v>20990</v>
      </c>
      <c r="H2684">
        <v>12</v>
      </c>
      <c r="I2684">
        <v>8</v>
      </c>
      <c r="J2684">
        <v>1</v>
      </c>
      <c r="K2684">
        <v>8</v>
      </c>
      <c r="L2684">
        <v>2</v>
      </c>
      <c r="M2684">
        <v>6</v>
      </c>
      <c r="N2684">
        <v>0</v>
      </c>
      <c r="O2684">
        <v>5</v>
      </c>
      <c r="P2684" t="s">
        <v>24</v>
      </c>
      <c r="Q2684" t="s">
        <v>33</v>
      </c>
      <c r="R2684" t="s">
        <v>26</v>
      </c>
      <c r="S2684" t="s">
        <v>35</v>
      </c>
      <c r="T2684" t="s">
        <v>34</v>
      </c>
      <c r="U2684" t="s">
        <v>27</v>
      </c>
      <c r="V2684" t="s">
        <v>31</v>
      </c>
      <c r="W2684" t="s">
        <v>30</v>
      </c>
    </row>
    <row r="2685" spans="1:23" x14ac:dyDescent="0.3">
      <c r="A2685">
        <v>49</v>
      </c>
      <c r="B2685">
        <v>1</v>
      </c>
      <c r="C2685">
        <v>4</v>
      </c>
      <c r="D2685">
        <v>1</v>
      </c>
      <c r="E2685">
        <v>2684</v>
      </c>
      <c r="F2685">
        <v>2</v>
      </c>
      <c r="G2685">
        <v>58100</v>
      </c>
      <c r="H2685">
        <v>21</v>
      </c>
      <c r="I2685">
        <v>8</v>
      </c>
      <c r="J2685">
        <v>1</v>
      </c>
      <c r="K2685">
        <v>10</v>
      </c>
      <c r="L2685">
        <v>2</v>
      </c>
      <c r="M2685">
        <v>10</v>
      </c>
      <c r="N2685">
        <v>1</v>
      </c>
      <c r="O2685">
        <v>7</v>
      </c>
      <c r="P2685" t="s">
        <v>32</v>
      </c>
      <c r="Q2685" t="s">
        <v>25</v>
      </c>
      <c r="R2685" t="s">
        <v>26</v>
      </c>
      <c r="S2685" t="s">
        <v>29</v>
      </c>
      <c r="T2685" t="s">
        <v>45</v>
      </c>
      <c r="U2685" t="s">
        <v>27</v>
      </c>
      <c r="V2685" t="s">
        <v>23</v>
      </c>
      <c r="W2685" t="s">
        <v>30</v>
      </c>
    </row>
    <row r="2686" spans="1:23" x14ac:dyDescent="0.3">
      <c r="A2686">
        <v>37</v>
      </c>
      <c r="B2686">
        <v>2</v>
      </c>
      <c r="C2686">
        <v>3</v>
      </c>
      <c r="D2686">
        <v>1</v>
      </c>
      <c r="E2686">
        <v>2685</v>
      </c>
      <c r="F2686">
        <v>1</v>
      </c>
      <c r="G2686">
        <v>56470</v>
      </c>
      <c r="H2686">
        <v>19</v>
      </c>
      <c r="I2686">
        <v>8</v>
      </c>
      <c r="J2686">
        <v>0</v>
      </c>
      <c r="K2686">
        <v>7</v>
      </c>
      <c r="L2686">
        <v>2</v>
      </c>
      <c r="M2686">
        <v>0</v>
      </c>
      <c r="N2686">
        <v>0</v>
      </c>
      <c r="O2686">
        <v>0</v>
      </c>
      <c r="P2686" t="s">
        <v>24</v>
      </c>
      <c r="Q2686" t="s">
        <v>33</v>
      </c>
      <c r="R2686" t="s">
        <v>26</v>
      </c>
      <c r="S2686" t="s">
        <v>35</v>
      </c>
      <c r="T2686" t="s">
        <v>38</v>
      </c>
      <c r="U2686" t="s">
        <v>37</v>
      </c>
      <c r="V2686" t="s">
        <v>31</v>
      </c>
      <c r="W2686" t="s">
        <v>30</v>
      </c>
    </row>
    <row r="2687" spans="1:23" x14ac:dyDescent="0.3">
      <c r="A2687">
        <v>33</v>
      </c>
      <c r="B2687">
        <v>10</v>
      </c>
      <c r="C2687">
        <v>2</v>
      </c>
      <c r="D2687">
        <v>1</v>
      </c>
      <c r="E2687">
        <v>2686</v>
      </c>
      <c r="F2687">
        <v>2</v>
      </c>
      <c r="G2687">
        <v>34200</v>
      </c>
      <c r="H2687">
        <v>14</v>
      </c>
      <c r="I2687">
        <v>8</v>
      </c>
      <c r="J2687">
        <v>0</v>
      </c>
      <c r="K2687">
        <v>8</v>
      </c>
      <c r="L2687">
        <v>3</v>
      </c>
      <c r="M2687">
        <v>8</v>
      </c>
      <c r="N2687">
        <v>3</v>
      </c>
      <c r="O2687">
        <v>0</v>
      </c>
      <c r="P2687" t="s">
        <v>32</v>
      </c>
      <c r="Q2687" t="s">
        <v>33</v>
      </c>
      <c r="R2687" t="s">
        <v>41</v>
      </c>
      <c r="S2687" t="s">
        <v>29</v>
      </c>
      <c r="T2687" t="s">
        <v>34</v>
      </c>
      <c r="U2687" t="s">
        <v>37</v>
      </c>
      <c r="V2687" t="s">
        <v>23</v>
      </c>
      <c r="W2687" t="s">
        <v>30</v>
      </c>
    </row>
    <row r="2688" spans="1:23" x14ac:dyDescent="0.3">
      <c r="A2688">
        <v>27</v>
      </c>
      <c r="B2688">
        <v>5</v>
      </c>
      <c r="C2688">
        <v>4</v>
      </c>
      <c r="D2688">
        <v>1</v>
      </c>
      <c r="E2688">
        <v>2687</v>
      </c>
      <c r="F2688">
        <v>4</v>
      </c>
      <c r="G2688">
        <v>44000</v>
      </c>
      <c r="H2688">
        <v>17</v>
      </c>
      <c r="I2688">
        <v>8</v>
      </c>
      <c r="J2688">
        <v>1</v>
      </c>
      <c r="K2688">
        <v>6</v>
      </c>
      <c r="L2688">
        <v>3</v>
      </c>
      <c r="M2688">
        <v>2</v>
      </c>
      <c r="N2688">
        <v>2</v>
      </c>
      <c r="O2688">
        <v>2</v>
      </c>
      <c r="P2688" t="s">
        <v>24</v>
      </c>
      <c r="Q2688" t="s">
        <v>25</v>
      </c>
      <c r="R2688" t="s">
        <v>41</v>
      </c>
      <c r="S2688" t="s">
        <v>29</v>
      </c>
      <c r="T2688" t="s">
        <v>45</v>
      </c>
      <c r="U2688" t="s">
        <v>27</v>
      </c>
      <c r="V2688" t="s">
        <v>23</v>
      </c>
      <c r="W2688" t="s">
        <v>30</v>
      </c>
    </row>
    <row r="2689" spans="1:23" x14ac:dyDescent="0.3">
      <c r="A2689">
        <v>32</v>
      </c>
      <c r="B2689">
        <v>9</v>
      </c>
      <c r="C2689">
        <v>2</v>
      </c>
      <c r="D2689">
        <v>1</v>
      </c>
      <c r="E2689">
        <v>2688</v>
      </c>
      <c r="F2689">
        <v>2</v>
      </c>
      <c r="G2689">
        <v>35000</v>
      </c>
      <c r="H2689">
        <v>16</v>
      </c>
      <c r="I2689">
        <v>8</v>
      </c>
      <c r="J2689">
        <v>1</v>
      </c>
      <c r="K2689">
        <v>8</v>
      </c>
      <c r="L2689">
        <v>2</v>
      </c>
      <c r="M2689">
        <v>7</v>
      </c>
      <c r="N2689">
        <v>3</v>
      </c>
      <c r="O2689">
        <v>6</v>
      </c>
      <c r="P2689" t="s">
        <v>32</v>
      </c>
      <c r="Q2689" t="s">
        <v>33</v>
      </c>
      <c r="R2689" t="s">
        <v>41</v>
      </c>
      <c r="S2689" t="s">
        <v>35</v>
      </c>
      <c r="T2689" t="s">
        <v>34</v>
      </c>
      <c r="U2689" t="s">
        <v>27</v>
      </c>
      <c r="V2689" t="s">
        <v>23</v>
      </c>
      <c r="W2689" t="s">
        <v>30</v>
      </c>
    </row>
    <row r="2690" spans="1:23" x14ac:dyDescent="0.3">
      <c r="A2690">
        <v>59</v>
      </c>
      <c r="B2690">
        <v>2</v>
      </c>
      <c r="C2690">
        <v>2</v>
      </c>
      <c r="D2690">
        <v>1</v>
      </c>
      <c r="E2690">
        <v>2689</v>
      </c>
      <c r="F2690">
        <v>5</v>
      </c>
      <c r="G2690">
        <v>20660</v>
      </c>
      <c r="H2690">
        <v>12</v>
      </c>
      <c r="I2690">
        <v>8</v>
      </c>
      <c r="J2690">
        <v>1</v>
      </c>
      <c r="K2690">
        <v>12</v>
      </c>
      <c r="L2690">
        <v>3</v>
      </c>
      <c r="M2690">
        <v>1</v>
      </c>
      <c r="N2690">
        <v>0</v>
      </c>
      <c r="O2690">
        <v>0</v>
      </c>
      <c r="P2690" t="s">
        <v>24</v>
      </c>
      <c r="Q2690" t="s">
        <v>25</v>
      </c>
      <c r="R2690" t="s">
        <v>48</v>
      </c>
      <c r="S2690" t="s">
        <v>29</v>
      </c>
      <c r="T2690" t="s">
        <v>46</v>
      </c>
      <c r="U2690" t="s">
        <v>27</v>
      </c>
      <c r="V2690" t="s">
        <v>23</v>
      </c>
      <c r="W2690" t="s">
        <v>30</v>
      </c>
    </row>
    <row r="2691" spans="1:23" x14ac:dyDescent="0.3">
      <c r="A2691">
        <v>30</v>
      </c>
      <c r="B2691">
        <v>11</v>
      </c>
      <c r="C2691">
        <v>4</v>
      </c>
      <c r="D2691">
        <v>1</v>
      </c>
      <c r="E2691">
        <v>2690</v>
      </c>
      <c r="F2691">
        <v>2</v>
      </c>
      <c r="G2691">
        <v>171690</v>
      </c>
      <c r="H2691">
        <v>17</v>
      </c>
      <c r="I2691">
        <v>8</v>
      </c>
      <c r="J2691">
        <v>2</v>
      </c>
      <c r="K2691">
        <v>1</v>
      </c>
      <c r="L2691">
        <v>2</v>
      </c>
      <c r="M2691">
        <v>1</v>
      </c>
      <c r="N2691">
        <v>0</v>
      </c>
      <c r="O2691">
        <v>0</v>
      </c>
      <c r="P2691" t="s">
        <v>24</v>
      </c>
      <c r="Q2691" t="s">
        <v>33</v>
      </c>
      <c r="R2691" t="s">
        <v>41</v>
      </c>
      <c r="S2691" t="s">
        <v>44</v>
      </c>
      <c r="T2691" t="s">
        <v>43</v>
      </c>
      <c r="U2691" t="s">
        <v>37</v>
      </c>
      <c r="V2691" t="s">
        <v>23</v>
      </c>
      <c r="W2691" t="s">
        <v>30</v>
      </c>
    </row>
    <row r="2692" spans="1:23" x14ac:dyDescent="0.3">
      <c r="A2692">
        <v>38</v>
      </c>
      <c r="B2692">
        <v>18</v>
      </c>
      <c r="C2692">
        <v>4</v>
      </c>
      <c r="D2692">
        <v>1</v>
      </c>
      <c r="E2692">
        <v>2691</v>
      </c>
      <c r="F2692">
        <v>2</v>
      </c>
      <c r="G2692">
        <v>41620</v>
      </c>
      <c r="H2692">
        <v>15</v>
      </c>
      <c r="I2692">
        <v>8</v>
      </c>
      <c r="J2692">
        <v>1</v>
      </c>
      <c r="K2692">
        <v>10</v>
      </c>
      <c r="L2692">
        <v>1</v>
      </c>
      <c r="M2692">
        <v>9</v>
      </c>
      <c r="N2692">
        <v>1</v>
      </c>
      <c r="O2692">
        <v>8</v>
      </c>
      <c r="P2692" t="s">
        <v>32</v>
      </c>
      <c r="Q2692" t="s">
        <v>25</v>
      </c>
      <c r="R2692" t="s">
        <v>26</v>
      </c>
      <c r="S2692" t="s">
        <v>35</v>
      </c>
      <c r="T2692" t="s">
        <v>28</v>
      </c>
      <c r="U2692" t="s">
        <v>37</v>
      </c>
      <c r="V2692" t="s">
        <v>23</v>
      </c>
      <c r="W2692" t="s">
        <v>30</v>
      </c>
    </row>
    <row r="2693" spans="1:23" x14ac:dyDescent="0.3">
      <c r="A2693">
        <v>36</v>
      </c>
      <c r="B2693">
        <v>7</v>
      </c>
      <c r="C2693">
        <v>3</v>
      </c>
      <c r="D2693">
        <v>1</v>
      </c>
      <c r="E2693">
        <v>2692</v>
      </c>
      <c r="F2693">
        <v>1</v>
      </c>
      <c r="G2693">
        <v>92040</v>
      </c>
      <c r="H2693">
        <v>23</v>
      </c>
      <c r="I2693">
        <v>8</v>
      </c>
      <c r="J2693">
        <v>1</v>
      </c>
      <c r="K2693">
        <v>17</v>
      </c>
      <c r="L2693">
        <v>2</v>
      </c>
      <c r="M2693">
        <v>7</v>
      </c>
      <c r="N2693">
        <v>7</v>
      </c>
      <c r="O2693">
        <v>7</v>
      </c>
      <c r="P2693" t="s">
        <v>24</v>
      </c>
      <c r="Q2693" t="s">
        <v>33</v>
      </c>
      <c r="R2693" t="s">
        <v>26</v>
      </c>
      <c r="S2693" t="s">
        <v>29</v>
      </c>
      <c r="T2693" t="s">
        <v>38</v>
      </c>
      <c r="U2693" t="s">
        <v>37</v>
      </c>
      <c r="V2693" t="s">
        <v>23</v>
      </c>
      <c r="W2693" t="s">
        <v>30</v>
      </c>
    </row>
    <row r="2694" spans="1:23" x14ac:dyDescent="0.3">
      <c r="A2694">
        <v>35</v>
      </c>
      <c r="B2694">
        <v>3</v>
      </c>
      <c r="C2694">
        <v>4</v>
      </c>
      <c r="D2694">
        <v>1</v>
      </c>
      <c r="E2694">
        <v>2693</v>
      </c>
      <c r="F2694">
        <v>2</v>
      </c>
      <c r="G2694">
        <v>32940</v>
      </c>
      <c r="H2694">
        <v>11</v>
      </c>
      <c r="I2694">
        <v>8</v>
      </c>
      <c r="J2694">
        <v>0</v>
      </c>
      <c r="K2694">
        <v>6</v>
      </c>
      <c r="L2694">
        <v>2</v>
      </c>
      <c r="M2694">
        <v>5</v>
      </c>
      <c r="N2694">
        <v>0</v>
      </c>
      <c r="O2694">
        <v>3</v>
      </c>
      <c r="P2694" t="s">
        <v>24</v>
      </c>
      <c r="Q2694" t="s">
        <v>40</v>
      </c>
      <c r="R2694" t="s">
        <v>40</v>
      </c>
      <c r="S2694" t="s">
        <v>29</v>
      </c>
      <c r="T2694" t="s">
        <v>47</v>
      </c>
      <c r="U2694" t="s">
        <v>37</v>
      </c>
      <c r="V2694" t="s">
        <v>23</v>
      </c>
      <c r="W2694" t="s">
        <v>30</v>
      </c>
    </row>
    <row r="2695" spans="1:23" x14ac:dyDescent="0.3">
      <c r="A2695">
        <v>29</v>
      </c>
      <c r="B2695">
        <v>29</v>
      </c>
      <c r="C2695">
        <v>4</v>
      </c>
      <c r="D2695">
        <v>1</v>
      </c>
      <c r="E2695">
        <v>2694</v>
      </c>
      <c r="F2695">
        <v>2</v>
      </c>
      <c r="G2695">
        <v>21270</v>
      </c>
      <c r="H2695">
        <v>11</v>
      </c>
      <c r="I2695">
        <v>8</v>
      </c>
      <c r="J2695">
        <v>1</v>
      </c>
      <c r="K2695">
        <v>10</v>
      </c>
      <c r="L2695">
        <v>3</v>
      </c>
      <c r="M2695">
        <v>9</v>
      </c>
      <c r="N2695">
        <v>0</v>
      </c>
      <c r="O2695">
        <v>8</v>
      </c>
      <c r="P2695" t="s">
        <v>24</v>
      </c>
      <c r="Q2695" t="s">
        <v>25</v>
      </c>
      <c r="R2695" t="s">
        <v>26</v>
      </c>
      <c r="S2695" t="s">
        <v>35</v>
      </c>
      <c r="T2695" t="s">
        <v>43</v>
      </c>
      <c r="U2695" t="s">
        <v>37</v>
      </c>
      <c r="V2695" t="s">
        <v>23</v>
      </c>
      <c r="W2695" t="s">
        <v>30</v>
      </c>
    </row>
    <row r="2696" spans="1:23" x14ac:dyDescent="0.3">
      <c r="A2696">
        <v>31</v>
      </c>
      <c r="B2696">
        <v>2</v>
      </c>
      <c r="C2696">
        <v>2</v>
      </c>
      <c r="D2696">
        <v>1</v>
      </c>
      <c r="E2696">
        <v>2695</v>
      </c>
      <c r="F2696">
        <v>2</v>
      </c>
      <c r="G2696">
        <v>39750</v>
      </c>
      <c r="H2696">
        <v>15</v>
      </c>
      <c r="I2696">
        <v>8</v>
      </c>
      <c r="J2696">
        <v>1</v>
      </c>
      <c r="K2696">
        <v>5</v>
      </c>
      <c r="L2696">
        <v>3</v>
      </c>
      <c r="M2696">
        <v>5</v>
      </c>
      <c r="N2696">
        <v>4</v>
      </c>
      <c r="O2696">
        <v>3</v>
      </c>
      <c r="P2696" t="s">
        <v>24</v>
      </c>
      <c r="Q2696" t="s">
        <v>33</v>
      </c>
      <c r="R2696" t="s">
        <v>41</v>
      </c>
      <c r="S2696" t="s">
        <v>44</v>
      </c>
      <c r="T2696" t="s">
        <v>43</v>
      </c>
      <c r="U2696" t="s">
        <v>37</v>
      </c>
      <c r="V2696" t="s">
        <v>23</v>
      </c>
      <c r="W2696" t="s">
        <v>30</v>
      </c>
    </row>
    <row r="2697" spans="1:23" x14ac:dyDescent="0.3">
      <c r="A2697">
        <v>34</v>
      </c>
      <c r="B2697">
        <v>28</v>
      </c>
      <c r="C2697">
        <v>3</v>
      </c>
      <c r="D2697">
        <v>1</v>
      </c>
      <c r="E2697">
        <v>2696</v>
      </c>
      <c r="F2697">
        <v>1</v>
      </c>
      <c r="G2697">
        <v>107930</v>
      </c>
      <c r="H2697">
        <v>11</v>
      </c>
      <c r="I2697">
        <v>8</v>
      </c>
      <c r="J2697">
        <v>3</v>
      </c>
      <c r="K2697">
        <v>3</v>
      </c>
      <c r="L2697">
        <v>1</v>
      </c>
      <c r="M2697">
        <v>2</v>
      </c>
      <c r="N2697">
        <v>1</v>
      </c>
      <c r="O2697">
        <v>2</v>
      </c>
      <c r="P2697" t="s">
        <v>24</v>
      </c>
      <c r="Q2697" t="s">
        <v>33</v>
      </c>
      <c r="R2697" t="s">
        <v>49</v>
      </c>
      <c r="S2697" t="s">
        <v>44</v>
      </c>
      <c r="T2697" t="s">
        <v>43</v>
      </c>
      <c r="U2697" t="s">
        <v>37</v>
      </c>
      <c r="V2697" t="s">
        <v>23</v>
      </c>
      <c r="W2697" t="s">
        <v>30</v>
      </c>
    </row>
    <row r="2698" spans="1:23" x14ac:dyDescent="0.3">
      <c r="A2698">
        <v>28</v>
      </c>
      <c r="B2698">
        <v>1</v>
      </c>
      <c r="C2698">
        <v>4</v>
      </c>
      <c r="D2698">
        <v>1</v>
      </c>
      <c r="E2698">
        <v>2697</v>
      </c>
      <c r="F2698">
        <v>5</v>
      </c>
      <c r="G2698">
        <v>100960</v>
      </c>
      <c r="H2698">
        <v>13</v>
      </c>
      <c r="I2698">
        <v>8</v>
      </c>
      <c r="J2698">
        <v>0</v>
      </c>
      <c r="K2698">
        <v>6</v>
      </c>
      <c r="L2698">
        <v>2</v>
      </c>
      <c r="M2698">
        <v>4</v>
      </c>
      <c r="N2698">
        <v>0</v>
      </c>
      <c r="O2698">
        <v>3</v>
      </c>
      <c r="P2698" t="s">
        <v>24</v>
      </c>
      <c r="Q2698" t="s">
        <v>33</v>
      </c>
      <c r="R2698" t="s">
        <v>26</v>
      </c>
      <c r="S2698" t="s">
        <v>35</v>
      </c>
      <c r="T2698" t="s">
        <v>42</v>
      </c>
      <c r="U2698" t="s">
        <v>37</v>
      </c>
      <c r="V2698" t="s">
        <v>31</v>
      </c>
      <c r="W2698" t="s">
        <v>30</v>
      </c>
    </row>
    <row r="2699" spans="1:23" x14ac:dyDescent="0.3">
      <c r="A2699">
        <v>29</v>
      </c>
      <c r="B2699">
        <v>16</v>
      </c>
      <c r="C2699">
        <v>2</v>
      </c>
      <c r="D2699">
        <v>1</v>
      </c>
      <c r="E2699">
        <v>2698</v>
      </c>
      <c r="F2699">
        <v>4</v>
      </c>
      <c r="G2699">
        <v>36460</v>
      </c>
      <c r="H2699">
        <v>14</v>
      </c>
      <c r="I2699">
        <v>8</v>
      </c>
      <c r="J2699">
        <v>0</v>
      </c>
      <c r="K2699">
        <v>10</v>
      </c>
      <c r="L2699">
        <v>3</v>
      </c>
      <c r="M2699">
        <v>10</v>
      </c>
      <c r="N2699">
        <v>8</v>
      </c>
      <c r="O2699">
        <v>8</v>
      </c>
      <c r="P2699" t="s">
        <v>24</v>
      </c>
      <c r="Q2699" t="s">
        <v>33</v>
      </c>
      <c r="R2699" t="s">
        <v>26</v>
      </c>
      <c r="S2699" t="s">
        <v>44</v>
      </c>
      <c r="T2699" t="s">
        <v>43</v>
      </c>
      <c r="U2699" t="s">
        <v>27</v>
      </c>
      <c r="V2699" t="s">
        <v>23</v>
      </c>
      <c r="W2699" t="s">
        <v>30</v>
      </c>
    </row>
    <row r="2700" spans="1:23" x14ac:dyDescent="0.3">
      <c r="A2700">
        <v>32</v>
      </c>
      <c r="B2700">
        <v>22</v>
      </c>
      <c r="C2700">
        <v>3</v>
      </c>
      <c r="D2700">
        <v>1</v>
      </c>
      <c r="E2700">
        <v>2699</v>
      </c>
      <c r="F2700">
        <v>2</v>
      </c>
      <c r="G2700">
        <v>74460</v>
      </c>
      <c r="H2700">
        <v>19</v>
      </c>
      <c r="I2700">
        <v>8</v>
      </c>
      <c r="J2700">
        <v>0</v>
      </c>
      <c r="K2700">
        <v>7</v>
      </c>
      <c r="L2700">
        <v>3</v>
      </c>
      <c r="M2700">
        <v>6</v>
      </c>
      <c r="N2700">
        <v>0</v>
      </c>
      <c r="O2700">
        <v>5</v>
      </c>
      <c r="P2700" t="s">
        <v>24</v>
      </c>
      <c r="Q2700" t="s">
        <v>40</v>
      </c>
      <c r="R2700" t="s">
        <v>40</v>
      </c>
      <c r="S2700" t="s">
        <v>44</v>
      </c>
      <c r="T2700" t="s">
        <v>42</v>
      </c>
      <c r="U2700" t="s">
        <v>27</v>
      </c>
      <c r="V2700" t="s">
        <v>23</v>
      </c>
      <c r="W2700" t="s">
        <v>30</v>
      </c>
    </row>
    <row r="2701" spans="1:23" x14ac:dyDescent="0.3">
      <c r="A2701">
        <v>22</v>
      </c>
      <c r="B2701">
        <v>8</v>
      </c>
      <c r="C2701">
        <v>3</v>
      </c>
      <c r="D2701">
        <v>1</v>
      </c>
      <c r="E2701">
        <v>2700</v>
      </c>
      <c r="F2701">
        <v>3</v>
      </c>
      <c r="G2701">
        <v>108510</v>
      </c>
      <c r="H2701">
        <v>16</v>
      </c>
      <c r="I2701">
        <v>8</v>
      </c>
      <c r="J2701">
        <v>1</v>
      </c>
      <c r="K2701">
        <v>1</v>
      </c>
      <c r="L2701">
        <v>2</v>
      </c>
      <c r="M2701">
        <v>1</v>
      </c>
      <c r="N2701">
        <v>0</v>
      </c>
      <c r="O2701">
        <v>0</v>
      </c>
      <c r="P2701" t="s">
        <v>39</v>
      </c>
      <c r="Q2701" t="s">
        <v>33</v>
      </c>
      <c r="R2701" t="s">
        <v>26</v>
      </c>
      <c r="S2701" t="s">
        <v>44</v>
      </c>
      <c r="T2701" t="s">
        <v>38</v>
      </c>
      <c r="U2701" t="s">
        <v>27</v>
      </c>
      <c r="V2701" t="s">
        <v>23</v>
      </c>
      <c r="W2701" t="s">
        <v>30</v>
      </c>
    </row>
    <row r="2702" spans="1:23" x14ac:dyDescent="0.3">
      <c r="A2702">
        <v>53</v>
      </c>
      <c r="B2702">
        <v>11</v>
      </c>
      <c r="C2702">
        <v>3</v>
      </c>
      <c r="D2702">
        <v>1</v>
      </c>
      <c r="E2702">
        <v>2701</v>
      </c>
      <c r="F2702">
        <v>2</v>
      </c>
      <c r="G2702">
        <v>21090</v>
      </c>
      <c r="H2702">
        <v>13</v>
      </c>
      <c r="I2702">
        <v>8</v>
      </c>
      <c r="J2702">
        <v>0</v>
      </c>
      <c r="K2702">
        <v>31</v>
      </c>
      <c r="L2702">
        <v>3</v>
      </c>
      <c r="M2702">
        <v>25</v>
      </c>
      <c r="N2702">
        <v>3</v>
      </c>
      <c r="O2702">
        <v>7</v>
      </c>
      <c r="P2702" t="s">
        <v>24</v>
      </c>
      <c r="Q2702" t="s">
        <v>33</v>
      </c>
      <c r="R2702" t="s">
        <v>41</v>
      </c>
      <c r="S2702" t="s">
        <v>29</v>
      </c>
      <c r="T2702" t="s">
        <v>47</v>
      </c>
      <c r="U2702" t="s">
        <v>37</v>
      </c>
      <c r="V2702" t="s">
        <v>23</v>
      </c>
      <c r="W2702" t="s">
        <v>30</v>
      </c>
    </row>
    <row r="2703" spans="1:23" x14ac:dyDescent="0.3">
      <c r="A2703">
        <v>38</v>
      </c>
      <c r="B2703">
        <v>29</v>
      </c>
      <c r="C2703">
        <v>3</v>
      </c>
      <c r="D2703">
        <v>1</v>
      </c>
      <c r="E2703">
        <v>2702</v>
      </c>
      <c r="F2703">
        <v>1</v>
      </c>
      <c r="G2703">
        <v>37220</v>
      </c>
      <c r="H2703">
        <v>14</v>
      </c>
      <c r="I2703">
        <v>8</v>
      </c>
      <c r="J2703">
        <v>0</v>
      </c>
      <c r="K2703">
        <v>6</v>
      </c>
      <c r="L2703">
        <v>0</v>
      </c>
      <c r="M2703">
        <v>3</v>
      </c>
      <c r="N2703">
        <v>1</v>
      </c>
      <c r="O2703">
        <v>2</v>
      </c>
      <c r="P2703" t="s">
        <v>24</v>
      </c>
      <c r="Q2703" t="s">
        <v>33</v>
      </c>
      <c r="R2703" t="s">
        <v>26</v>
      </c>
      <c r="S2703" t="s">
        <v>35</v>
      </c>
      <c r="T2703" t="s">
        <v>45</v>
      </c>
      <c r="U2703" t="s">
        <v>27</v>
      </c>
      <c r="V2703" t="s">
        <v>23</v>
      </c>
      <c r="W2703" t="s">
        <v>30</v>
      </c>
    </row>
    <row r="2704" spans="1:23" x14ac:dyDescent="0.3">
      <c r="A2704">
        <v>24</v>
      </c>
      <c r="B2704">
        <v>1</v>
      </c>
      <c r="C2704">
        <v>5</v>
      </c>
      <c r="D2704">
        <v>1</v>
      </c>
      <c r="E2704">
        <v>2703</v>
      </c>
      <c r="F2704">
        <v>3</v>
      </c>
      <c r="G2704">
        <v>93800</v>
      </c>
      <c r="H2704">
        <v>16</v>
      </c>
      <c r="I2704">
        <v>8</v>
      </c>
      <c r="J2704">
        <v>0</v>
      </c>
      <c r="K2704">
        <v>5</v>
      </c>
      <c r="L2704">
        <v>2</v>
      </c>
      <c r="M2704">
        <v>4</v>
      </c>
      <c r="N2704">
        <v>1</v>
      </c>
      <c r="O2704">
        <v>3</v>
      </c>
      <c r="P2704" t="s">
        <v>39</v>
      </c>
      <c r="Q2704" t="s">
        <v>33</v>
      </c>
      <c r="R2704" t="s">
        <v>26</v>
      </c>
      <c r="S2704" t="s">
        <v>44</v>
      </c>
      <c r="T2704" t="s">
        <v>34</v>
      </c>
      <c r="U2704" t="s">
        <v>37</v>
      </c>
      <c r="V2704" t="s">
        <v>23</v>
      </c>
      <c r="W2704" t="s">
        <v>30</v>
      </c>
    </row>
    <row r="2705" spans="1:23" x14ac:dyDescent="0.3">
      <c r="A2705">
        <v>36</v>
      </c>
      <c r="B2705">
        <v>1</v>
      </c>
      <c r="C2705">
        <v>3</v>
      </c>
      <c r="D2705">
        <v>1</v>
      </c>
      <c r="E2705">
        <v>2704</v>
      </c>
      <c r="F2705">
        <v>1</v>
      </c>
      <c r="G2705">
        <v>54860</v>
      </c>
      <c r="H2705">
        <v>12</v>
      </c>
      <c r="I2705">
        <v>8</v>
      </c>
      <c r="J2705">
        <v>1</v>
      </c>
      <c r="K2705">
        <v>10</v>
      </c>
      <c r="L2705">
        <v>2</v>
      </c>
      <c r="M2705">
        <v>5</v>
      </c>
      <c r="N2705">
        <v>0</v>
      </c>
      <c r="O2705">
        <v>3</v>
      </c>
      <c r="P2705" t="s">
        <v>24</v>
      </c>
      <c r="Q2705" t="s">
        <v>33</v>
      </c>
      <c r="R2705" t="s">
        <v>26</v>
      </c>
      <c r="S2705" t="s">
        <v>35</v>
      </c>
      <c r="T2705" t="s">
        <v>42</v>
      </c>
      <c r="U2705" t="s">
        <v>37</v>
      </c>
      <c r="V2705" t="s">
        <v>31</v>
      </c>
      <c r="W2705" t="s">
        <v>30</v>
      </c>
    </row>
    <row r="2706" spans="1:23" x14ac:dyDescent="0.3">
      <c r="A2706">
        <v>34</v>
      </c>
      <c r="B2706">
        <v>24</v>
      </c>
      <c r="C2706">
        <v>3</v>
      </c>
      <c r="D2706">
        <v>1</v>
      </c>
      <c r="E2706">
        <v>2705</v>
      </c>
      <c r="F2706">
        <v>4</v>
      </c>
      <c r="G2706">
        <v>27420</v>
      </c>
      <c r="H2706">
        <v>11</v>
      </c>
      <c r="I2706">
        <v>8</v>
      </c>
      <c r="J2706">
        <v>1</v>
      </c>
      <c r="K2706">
        <v>13</v>
      </c>
      <c r="L2706">
        <v>2</v>
      </c>
      <c r="M2706">
        <v>12</v>
      </c>
      <c r="N2706">
        <v>2</v>
      </c>
      <c r="O2706">
        <v>11</v>
      </c>
      <c r="P2706" t="s">
        <v>24</v>
      </c>
      <c r="Q2706" t="s">
        <v>25</v>
      </c>
      <c r="R2706" t="s">
        <v>48</v>
      </c>
      <c r="S2706" t="s">
        <v>35</v>
      </c>
      <c r="T2706" t="s">
        <v>34</v>
      </c>
      <c r="U2706" t="s">
        <v>37</v>
      </c>
      <c r="V2706" t="s">
        <v>23</v>
      </c>
      <c r="W2706" t="s">
        <v>30</v>
      </c>
    </row>
    <row r="2707" spans="1:23" x14ac:dyDescent="0.3">
      <c r="A2707">
        <v>21</v>
      </c>
      <c r="B2707">
        <v>2</v>
      </c>
      <c r="C2707">
        <v>3</v>
      </c>
      <c r="D2707">
        <v>1</v>
      </c>
      <c r="E2707">
        <v>2706</v>
      </c>
      <c r="F2707">
        <v>2</v>
      </c>
      <c r="G2707">
        <v>137570</v>
      </c>
      <c r="H2707">
        <v>12</v>
      </c>
      <c r="I2707">
        <v>8</v>
      </c>
      <c r="J2707">
        <v>1</v>
      </c>
      <c r="K2707">
        <v>0</v>
      </c>
      <c r="L2707">
        <v>3</v>
      </c>
      <c r="M2707">
        <v>0</v>
      </c>
      <c r="N2707">
        <v>0</v>
      </c>
      <c r="O2707">
        <v>0</v>
      </c>
      <c r="P2707" t="s">
        <v>24</v>
      </c>
      <c r="Q2707" t="s">
        <v>25</v>
      </c>
      <c r="R2707" t="s">
        <v>26</v>
      </c>
      <c r="S2707" t="s">
        <v>35</v>
      </c>
      <c r="T2707" t="s">
        <v>45</v>
      </c>
      <c r="U2707" t="s">
        <v>37</v>
      </c>
      <c r="V2707" t="s">
        <v>23</v>
      </c>
      <c r="W2707" t="s">
        <v>30</v>
      </c>
    </row>
    <row r="2708" spans="1:23" x14ac:dyDescent="0.3">
      <c r="A2708">
        <v>34</v>
      </c>
      <c r="B2708">
        <v>15</v>
      </c>
      <c r="C2708">
        <v>2</v>
      </c>
      <c r="D2708">
        <v>1</v>
      </c>
      <c r="E2708">
        <v>2707</v>
      </c>
      <c r="F2708">
        <v>2</v>
      </c>
      <c r="G2708">
        <v>84630</v>
      </c>
      <c r="H2708">
        <v>13</v>
      </c>
      <c r="I2708">
        <v>8</v>
      </c>
      <c r="J2708">
        <v>0</v>
      </c>
      <c r="K2708">
        <v>8</v>
      </c>
      <c r="L2708">
        <v>2</v>
      </c>
      <c r="M2708">
        <v>4</v>
      </c>
      <c r="N2708">
        <v>1</v>
      </c>
      <c r="O2708">
        <v>3</v>
      </c>
      <c r="P2708" t="s">
        <v>24</v>
      </c>
      <c r="Q2708" t="s">
        <v>25</v>
      </c>
      <c r="R2708" t="s">
        <v>48</v>
      </c>
      <c r="S2708" t="s">
        <v>35</v>
      </c>
      <c r="T2708" t="s">
        <v>34</v>
      </c>
      <c r="U2708" t="s">
        <v>27</v>
      </c>
      <c r="V2708" t="s">
        <v>31</v>
      </c>
      <c r="W2708" t="s">
        <v>30</v>
      </c>
    </row>
    <row r="2709" spans="1:23" x14ac:dyDescent="0.3">
      <c r="A2709">
        <v>53</v>
      </c>
      <c r="B2709">
        <v>2</v>
      </c>
      <c r="C2709">
        <v>1</v>
      </c>
      <c r="D2709">
        <v>1</v>
      </c>
      <c r="E2709">
        <v>2708</v>
      </c>
      <c r="F2709">
        <v>5</v>
      </c>
      <c r="G2709">
        <v>31620</v>
      </c>
      <c r="H2709">
        <v>15</v>
      </c>
      <c r="I2709">
        <v>8</v>
      </c>
      <c r="J2709">
        <v>0</v>
      </c>
      <c r="K2709">
        <v>26</v>
      </c>
      <c r="L2709">
        <v>4</v>
      </c>
      <c r="M2709">
        <v>14</v>
      </c>
      <c r="N2709">
        <v>4</v>
      </c>
      <c r="O2709">
        <v>8</v>
      </c>
      <c r="P2709" t="s">
        <v>24</v>
      </c>
      <c r="Q2709" t="s">
        <v>25</v>
      </c>
      <c r="R2709" t="s">
        <v>26</v>
      </c>
      <c r="S2709" t="s">
        <v>44</v>
      </c>
      <c r="T2709" t="s">
        <v>40</v>
      </c>
      <c r="U2709" t="s">
        <v>37</v>
      </c>
      <c r="V2709" t="s">
        <v>23</v>
      </c>
      <c r="W2709" t="s">
        <v>30</v>
      </c>
    </row>
    <row r="2710" spans="1:23" x14ac:dyDescent="0.3">
      <c r="A2710">
        <v>32</v>
      </c>
      <c r="B2710">
        <v>10</v>
      </c>
      <c r="C2710">
        <v>3</v>
      </c>
      <c r="D2710">
        <v>1</v>
      </c>
      <c r="E2710">
        <v>2709</v>
      </c>
      <c r="F2710">
        <v>2</v>
      </c>
      <c r="G2710">
        <v>165980</v>
      </c>
      <c r="H2710">
        <v>13</v>
      </c>
      <c r="I2710">
        <v>8</v>
      </c>
      <c r="J2710">
        <v>0</v>
      </c>
      <c r="K2710">
        <v>10</v>
      </c>
      <c r="L2710">
        <v>2</v>
      </c>
      <c r="M2710">
        <v>10</v>
      </c>
      <c r="N2710">
        <v>6</v>
      </c>
      <c r="O2710">
        <v>7</v>
      </c>
      <c r="P2710" t="s">
        <v>32</v>
      </c>
      <c r="Q2710" t="s">
        <v>33</v>
      </c>
      <c r="R2710" t="s">
        <v>41</v>
      </c>
      <c r="S2710" t="s">
        <v>35</v>
      </c>
      <c r="T2710" t="s">
        <v>45</v>
      </c>
      <c r="U2710" t="s">
        <v>27</v>
      </c>
      <c r="V2710" t="s">
        <v>31</v>
      </c>
      <c r="W2710" t="s">
        <v>30</v>
      </c>
    </row>
    <row r="2711" spans="1:23" x14ac:dyDescent="0.3">
      <c r="A2711">
        <v>42</v>
      </c>
      <c r="B2711">
        <v>10</v>
      </c>
      <c r="C2711">
        <v>3</v>
      </c>
      <c r="D2711">
        <v>1</v>
      </c>
      <c r="E2711">
        <v>2710</v>
      </c>
      <c r="F2711">
        <v>2</v>
      </c>
      <c r="G2711">
        <v>66510</v>
      </c>
      <c r="H2711">
        <v>20</v>
      </c>
      <c r="I2711">
        <v>8</v>
      </c>
      <c r="J2711">
        <v>0</v>
      </c>
      <c r="K2711">
        <v>10</v>
      </c>
      <c r="L2711">
        <v>5</v>
      </c>
      <c r="M2711">
        <v>9</v>
      </c>
      <c r="N2711">
        <v>4</v>
      </c>
      <c r="O2711">
        <v>2</v>
      </c>
      <c r="P2711" t="s">
        <v>24</v>
      </c>
      <c r="Q2711" t="s">
        <v>33</v>
      </c>
      <c r="R2711" t="s">
        <v>49</v>
      </c>
      <c r="S2711" t="s">
        <v>29</v>
      </c>
      <c r="T2711" t="s">
        <v>43</v>
      </c>
      <c r="U2711" t="s">
        <v>37</v>
      </c>
      <c r="V2711" t="s">
        <v>23</v>
      </c>
      <c r="W2711" t="s">
        <v>30</v>
      </c>
    </row>
    <row r="2712" spans="1:23" x14ac:dyDescent="0.3">
      <c r="A2712">
        <v>44</v>
      </c>
      <c r="B2712">
        <v>3</v>
      </c>
      <c r="C2712">
        <v>1</v>
      </c>
      <c r="D2712">
        <v>1</v>
      </c>
      <c r="E2712">
        <v>2711</v>
      </c>
      <c r="F2712">
        <v>1</v>
      </c>
      <c r="G2712">
        <v>23450</v>
      </c>
      <c r="H2712">
        <v>15</v>
      </c>
      <c r="I2712">
        <v>8</v>
      </c>
      <c r="J2712">
        <v>2</v>
      </c>
      <c r="K2712">
        <v>24</v>
      </c>
      <c r="L2712">
        <v>0</v>
      </c>
      <c r="M2712">
        <v>22</v>
      </c>
      <c r="N2712">
        <v>5</v>
      </c>
      <c r="O2712">
        <v>17</v>
      </c>
      <c r="P2712" t="s">
        <v>24</v>
      </c>
      <c r="Q2712" t="s">
        <v>33</v>
      </c>
      <c r="R2712" t="s">
        <v>26</v>
      </c>
      <c r="S2712" t="s">
        <v>29</v>
      </c>
      <c r="T2712" t="s">
        <v>45</v>
      </c>
      <c r="U2712" t="s">
        <v>27</v>
      </c>
      <c r="V2712" t="s">
        <v>23</v>
      </c>
      <c r="W2712" t="s">
        <v>30</v>
      </c>
    </row>
    <row r="2713" spans="1:23" x14ac:dyDescent="0.3">
      <c r="A2713">
        <v>46</v>
      </c>
      <c r="B2713">
        <v>2</v>
      </c>
      <c r="C2713">
        <v>3</v>
      </c>
      <c r="D2713">
        <v>1</v>
      </c>
      <c r="E2713">
        <v>2712</v>
      </c>
      <c r="F2713">
        <v>1</v>
      </c>
      <c r="G2713">
        <v>34200</v>
      </c>
      <c r="H2713">
        <v>13</v>
      </c>
      <c r="I2713">
        <v>8</v>
      </c>
      <c r="J2713">
        <v>2</v>
      </c>
      <c r="K2713">
        <v>22</v>
      </c>
      <c r="L2713">
        <v>3</v>
      </c>
      <c r="M2713">
        <v>2</v>
      </c>
      <c r="N2713">
        <v>2</v>
      </c>
      <c r="O2713">
        <v>1</v>
      </c>
      <c r="P2713" t="s">
        <v>24</v>
      </c>
      <c r="Q2713" t="s">
        <v>25</v>
      </c>
      <c r="R2713" t="s">
        <v>26</v>
      </c>
      <c r="S2713" t="s">
        <v>35</v>
      </c>
      <c r="T2713" t="s">
        <v>34</v>
      </c>
      <c r="U2713" t="s">
        <v>27</v>
      </c>
      <c r="V2713" t="s">
        <v>23</v>
      </c>
      <c r="W2713" t="s">
        <v>30</v>
      </c>
    </row>
    <row r="2714" spans="1:23" x14ac:dyDescent="0.3">
      <c r="A2714">
        <v>33</v>
      </c>
      <c r="B2714">
        <v>3</v>
      </c>
      <c r="C2714">
        <v>3</v>
      </c>
      <c r="D2714">
        <v>1</v>
      </c>
      <c r="E2714">
        <v>2713</v>
      </c>
      <c r="F2714">
        <v>1</v>
      </c>
      <c r="G2714">
        <v>43730</v>
      </c>
      <c r="H2714">
        <v>14</v>
      </c>
      <c r="I2714">
        <v>8</v>
      </c>
      <c r="J2714">
        <v>0</v>
      </c>
      <c r="K2714">
        <v>7</v>
      </c>
      <c r="L2714">
        <v>3</v>
      </c>
      <c r="M2714">
        <v>1</v>
      </c>
      <c r="N2714">
        <v>0</v>
      </c>
      <c r="O2714">
        <v>0</v>
      </c>
      <c r="P2714" t="s">
        <v>24</v>
      </c>
      <c r="Q2714" t="s">
        <v>25</v>
      </c>
      <c r="R2714" t="s">
        <v>41</v>
      </c>
      <c r="S2714" t="s">
        <v>35</v>
      </c>
      <c r="T2714" t="s">
        <v>45</v>
      </c>
      <c r="U2714" t="s">
        <v>37</v>
      </c>
      <c r="V2714" t="s">
        <v>23</v>
      </c>
      <c r="W2714" t="s">
        <v>30</v>
      </c>
    </row>
    <row r="2715" spans="1:23" x14ac:dyDescent="0.3">
      <c r="A2715">
        <v>44</v>
      </c>
      <c r="B2715">
        <v>26</v>
      </c>
      <c r="C2715">
        <v>3</v>
      </c>
      <c r="D2715">
        <v>1</v>
      </c>
      <c r="E2715">
        <v>2714</v>
      </c>
      <c r="F2715">
        <v>5</v>
      </c>
      <c r="G2715">
        <v>47590</v>
      </c>
      <c r="H2715">
        <v>21</v>
      </c>
      <c r="I2715">
        <v>8</v>
      </c>
      <c r="J2715">
        <v>0</v>
      </c>
      <c r="K2715">
        <v>9</v>
      </c>
      <c r="L2715">
        <v>2</v>
      </c>
      <c r="M2715">
        <v>4</v>
      </c>
      <c r="N2715">
        <v>1</v>
      </c>
      <c r="O2715">
        <v>3</v>
      </c>
      <c r="P2715" t="s">
        <v>24</v>
      </c>
      <c r="Q2715" t="s">
        <v>40</v>
      </c>
      <c r="R2715" t="s">
        <v>26</v>
      </c>
      <c r="S2715" t="s">
        <v>29</v>
      </c>
      <c r="T2715" t="s">
        <v>28</v>
      </c>
      <c r="U2715" t="s">
        <v>37</v>
      </c>
      <c r="V2715" t="s">
        <v>23</v>
      </c>
      <c r="W2715" t="s">
        <v>30</v>
      </c>
    </row>
    <row r="2716" spans="1:23" x14ac:dyDescent="0.3">
      <c r="A2716">
        <v>30</v>
      </c>
      <c r="B2716">
        <v>1</v>
      </c>
      <c r="C2716">
        <v>4</v>
      </c>
      <c r="D2716">
        <v>1</v>
      </c>
      <c r="E2716">
        <v>2715</v>
      </c>
      <c r="F2716">
        <v>1</v>
      </c>
      <c r="G2716">
        <v>53010</v>
      </c>
      <c r="H2716">
        <v>16</v>
      </c>
      <c r="I2716">
        <v>8</v>
      </c>
      <c r="J2716">
        <v>1</v>
      </c>
      <c r="K2716">
        <v>10</v>
      </c>
      <c r="L2716">
        <v>3</v>
      </c>
      <c r="M2716">
        <v>10</v>
      </c>
      <c r="N2716">
        <v>1</v>
      </c>
      <c r="O2716">
        <v>8</v>
      </c>
      <c r="P2716" t="s">
        <v>24</v>
      </c>
      <c r="Q2716" t="s">
        <v>33</v>
      </c>
      <c r="R2716" t="s">
        <v>49</v>
      </c>
      <c r="S2716" t="s">
        <v>35</v>
      </c>
      <c r="T2716" t="s">
        <v>34</v>
      </c>
      <c r="U2716" t="s">
        <v>27</v>
      </c>
      <c r="V2716" t="s">
        <v>23</v>
      </c>
      <c r="W2716" t="s">
        <v>30</v>
      </c>
    </row>
    <row r="2717" spans="1:23" x14ac:dyDescent="0.3">
      <c r="A2717">
        <v>39</v>
      </c>
      <c r="B2717">
        <v>1</v>
      </c>
      <c r="C2717">
        <v>4</v>
      </c>
      <c r="D2717">
        <v>1</v>
      </c>
      <c r="E2717">
        <v>2716</v>
      </c>
      <c r="F2717">
        <v>1</v>
      </c>
      <c r="G2717">
        <v>36730</v>
      </c>
      <c r="H2717">
        <v>14</v>
      </c>
      <c r="I2717">
        <v>8</v>
      </c>
      <c r="J2717">
        <v>1</v>
      </c>
      <c r="K2717">
        <v>19</v>
      </c>
      <c r="L2717">
        <v>3</v>
      </c>
      <c r="M2717">
        <v>1</v>
      </c>
      <c r="N2717">
        <v>0</v>
      </c>
      <c r="O2717">
        <v>0</v>
      </c>
      <c r="P2717" t="s">
        <v>24</v>
      </c>
      <c r="Q2717" t="s">
        <v>40</v>
      </c>
      <c r="R2717" t="s">
        <v>41</v>
      </c>
      <c r="S2717" t="s">
        <v>29</v>
      </c>
      <c r="T2717" t="s">
        <v>38</v>
      </c>
      <c r="U2717" t="s">
        <v>37</v>
      </c>
      <c r="V2717" t="s">
        <v>31</v>
      </c>
      <c r="W2717" t="s">
        <v>30</v>
      </c>
    </row>
    <row r="2718" spans="1:23" x14ac:dyDescent="0.3">
      <c r="A2718">
        <v>24</v>
      </c>
      <c r="B2718">
        <v>2</v>
      </c>
      <c r="C2718">
        <v>5</v>
      </c>
      <c r="D2718">
        <v>1</v>
      </c>
      <c r="E2718">
        <v>2717</v>
      </c>
      <c r="F2718">
        <v>3</v>
      </c>
      <c r="G2718">
        <v>47680</v>
      </c>
      <c r="H2718">
        <v>11</v>
      </c>
      <c r="I2718">
        <v>8</v>
      </c>
      <c r="J2718">
        <v>1</v>
      </c>
      <c r="K2718">
        <v>6</v>
      </c>
      <c r="L2718">
        <v>2</v>
      </c>
      <c r="M2718">
        <v>2</v>
      </c>
      <c r="N2718">
        <v>2</v>
      </c>
      <c r="O2718">
        <v>0</v>
      </c>
      <c r="P2718" t="s">
        <v>24</v>
      </c>
      <c r="Q2718" t="s">
        <v>40</v>
      </c>
      <c r="R2718" t="s">
        <v>40</v>
      </c>
      <c r="S2718" t="s">
        <v>29</v>
      </c>
      <c r="T2718" t="s">
        <v>38</v>
      </c>
      <c r="U2718" t="s">
        <v>37</v>
      </c>
      <c r="V2718" t="s">
        <v>31</v>
      </c>
      <c r="W2718" t="s">
        <v>30</v>
      </c>
    </row>
    <row r="2719" spans="1:23" x14ac:dyDescent="0.3">
      <c r="A2719">
        <v>43</v>
      </c>
      <c r="B2719">
        <v>9</v>
      </c>
      <c r="C2719">
        <v>5</v>
      </c>
      <c r="D2719">
        <v>1</v>
      </c>
      <c r="E2719">
        <v>2718</v>
      </c>
      <c r="F2719">
        <v>1</v>
      </c>
      <c r="G2719">
        <v>12740</v>
      </c>
      <c r="H2719">
        <v>19</v>
      </c>
      <c r="I2719">
        <v>8</v>
      </c>
      <c r="J2719">
        <v>0</v>
      </c>
      <c r="K2719">
        <v>6</v>
      </c>
      <c r="L2719">
        <v>3</v>
      </c>
      <c r="M2719">
        <v>5</v>
      </c>
      <c r="N2719">
        <v>1</v>
      </c>
      <c r="O2719">
        <v>4</v>
      </c>
      <c r="P2719" t="s">
        <v>24</v>
      </c>
      <c r="Q2719" t="s">
        <v>25</v>
      </c>
      <c r="R2719" t="s">
        <v>49</v>
      </c>
      <c r="S2719" t="s">
        <v>44</v>
      </c>
      <c r="T2719" t="s">
        <v>42</v>
      </c>
      <c r="U2719" t="s">
        <v>27</v>
      </c>
      <c r="V2719" t="s">
        <v>23</v>
      </c>
      <c r="W2719" t="s">
        <v>30</v>
      </c>
    </row>
    <row r="2720" spans="1:23" x14ac:dyDescent="0.3">
      <c r="A2720">
        <v>50</v>
      </c>
      <c r="B2720">
        <v>12</v>
      </c>
      <c r="C2720">
        <v>4</v>
      </c>
      <c r="D2720">
        <v>1</v>
      </c>
      <c r="E2720">
        <v>2719</v>
      </c>
      <c r="F2720">
        <v>1</v>
      </c>
      <c r="G2720">
        <v>49000</v>
      </c>
      <c r="H2720">
        <v>11</v>
      </c>
      <c r="I2720">
        <v>8</v>
      </c>
      <c r="J2720">
        <v>0</v>
      </c>
      <c r="K2720">
        <v>3</v>
      </c>
      <c r="L2720">
        <v>3</v>
      </c>
      <c r="M2720">
        <v>3</v>
      </c>
      <c r="N2720">
        <v>0</v>
      </c>
      <c r="O2720">
        <v>2</v>
      </c>
      <c r="P2720" t="s">
        <v>24</v>
      </c>
      <c r="Q2720" t="s">
        <v>33</v>
      </c>
      <c r="R2720" t="s">
        <v>41</v>
      </c>
      <c r="S2720" t="s">
        <v>29</v>
      </c>
      <c r="T2720" t="s">
        <v>42</v>
      </c>
      <c r="U2720" t="s">
        <v>37</v>
      </c>
      <c r="V2720" t="s">
        <v>31</v>
      </c>
      <c r="W2720" t="s">
        <v>30</v>
      </c>
    </row>
    <row r="2721" spans="1:23" x14ac:dyDescent="0.3">
      <c r="A2721">
        <v>35</v>
      </c>
      <c r="B2721">
        <v>2</v>
      </c>
      <c r="C2721">
        <v>4</v>
      </c>
      <c r="D2721">
        <v>1</v>
      </c>
      <c r="E2721">
        <v>2720</v>
      </c>
      <c r="F2721">
        <v>3</v>
      </c>
      <c r="G2721">
        <v>104660</v>
      </c>
      <c r="H2721">
        <v>13</v>
      </c>
      <c r="I2721">
        <v>8</v>
      </c>
      <c r="J2721">
        <v>0</v>
      </c>
      <c r="K2721">
        <v>2</v>
      </c>
      <c r="L2721">
        <v>1</v>
      </c>
      <c r="M2721">
        <v>2</v>
      </c>
      <c r="N2721">
        <v>2</v>
      </c>
      <c r="O2721">
        <v>2</v>
      </c>
      <c r="P2721" t="s">
        <v>24</v>
      </c>
      <c r="Q2721" t="s">
        <v>25</v>
      </c>
      <c r="R2721" t="s">
        <v>48</v>
      </c>
      <c r="S2721" t="s">
        <v>29</v>
      </c>
      <c r="T2721" t="s">
        <v>45</v>
      </c>
      <c r="U2721" t="s">
        <v>37</v>
      </c>
      <c r="V2721" t="s">
        <v>23</v>
      </c>
      <c r="W2721" t="s">
        <v>30</v>
      </c>
    </row>
    <row r="2722" spans="1:23" x14ac:dyDescent="0.3">
      <c r="A2722">
        <v>36</v>
      </c>
      <c r="B2722">
        <v>25</v>
      </c>
      <c r="C2722">
        <v>1</v>
      </c>
      <c r="D2722">
        <v>1</v>
      </c>
      <c r="E2722">
        <v>2721</v>
      </c>
      <c r="F2722">
        <v>4</v>
      </c>
      <c r="G2722">
        <v>170070</v>
      </c>
      <c r="H2722">
        <v>12</v>
      </c>
      <c r="I2722">
        <v>8</v>
      </c>
      <c r="J2722">
        <v>1</v>
      </c>
      <c r="K2722">
        <v>6</v>
      </c>
      <c r="L2722">
        <v>2</v>
      </c>
      <c r="M2722">
        <v>1</v>
      </c>
      <c r="N2722">
        <v>0</v>
      </c>
      <c r="O2722">
        <v>0</v>
      </c>
      <c r="P2722" t="s">
        <v>24</v>
      </c>
      <c r="Q2722" t="s">
        <v>33</v>
      </c>
      <c r="R2722" t="s">
        <v>26</v>
      </c>
      <c r="S2722" t="s">
        <v>29</v>
      </c>
      <c r="T2722" t="s">
        <v>38</v>
      </c>
      <c r="U2722" t="s">
        <v>27</v>
      </c>
      <c r="V2722" t="s">
        <v>23</v>
      </c>
      <c r="W2722" t="s">
        <v>30</v>
      </c>
    </row>
    <row r="2723" spans="1:23" x14ac:dyDescent="0.3">
      <c r="A2723">
        <v>33</v>
      </c>
      <c r="B2723">
        <v>9</v>
      </c>
      <c r="C2723">
        <v>2</v>
      </c>
      <c r="D2723">
        <v>1</v>
      </c>
      <c r="E2723">
        <v>2722</v>
      </c>
      <c r="F2723">
        <v>4</v>
      </c>
      <c r="G2723">
        <v>29090</v>
      </c>
      <c r="H2723">
        <v>11</v>
      </c>
      <c r="I2723">
        <v>8</v>
      </c>
      <c r="J2723">
        <v>0</v>
      </c>
      <c r="K2723">
        <v>10</v>
      </c>
      <c r="L2723">
        <v>2</v>
      </c>
      <c r="M2723">
        <v>5</v>
      </c>
      <c r="N2723">
        <v>1</v>
      </c>
      <c r="O2723">
        <v>3</v>
      </c>
      <c r="P2723" t="s">
        <v>32</v>
      </c>
      <c r="Q2723" t="s">
        <v>25</v>
      </c>
      <c r="R2723" t="s">
        <v>48</v>
      </c>
      <c r="S2723" t="s">
        <v>29</v>
      </c>
      <c r="T2723" t="s">
        <v>40</v>
      </c>
      <c r="U2723" t="s">
        <v>37</v>
      </c>
      <c r="V2723" t="s">
        <v>23</v>
      </c>
      <c r="W2723" t="s">
        <v>30</v>
      </c>
    </row>
    <row r="2724" spans="1:23" x14ac:dyDescent="0.3">
      <c r="A2724">
        <v>35</v>
      </c>
      <c r="B2724">
        <v>10</v>
      </c>
      <c r="C2724">
        <v>1</v>
      </c>
      <c r="D2724">
        <v>1</v>
      </c>
      <c r="E2724">
        <v>2723</v>
      </c>
      <c r="F2724">
        <v>1</v>
      </c>
      <c r="G2724">
        <v>57650</v>
      </c>
      <c r="H2724">
        <v>14</v>
      </c>
      <c r="I2724">
        <v>8</v>
      </c>
      <c r="J2724">
        <v>1</v>
      </c>
      <c r="K2724">
        <v>1</v>
      </c>
      <c r="L2724">
        <v>2</v>
      </c>
      <c r="M2724">
        <v>1</v>
      </c>
      <c r="N2724">
        <v>0</v>
      </c>
      <c r="O2724">
        <v>0</v>
      </c>
      <c r="P2724" t="s">
        <v>24</v>
      </c>
      <c r="Q2724" t="s">
        <v>33</v>
      </c>
      <c r="R2724" t="s">
        <v>41</v>
      </c>
      <c r="S2724" t="s">
        <v>44</v>
      </c>
      <c r="T2724" t="s">
        <v>34</v>
      </c>
      <c r="U2724" t="s">
        <v>37</v>
      </c>
      <c r="V2724" t="s">
        <v>23</v>
      </c>
      <c r="W2724" t="s">
        <v>30</v>
      </c>
    </row>
    <row r="2725" spans="1:23" x14ac:dyDescent="0.3">
      <c r="A2725">
        <v>27</v>
      </c>
      <c r="B2725">
        <v>8</v>
      </c>
      <c r="C2725">
        <v>2</v>
      </c>
      <c r="D2725">
        <v>1</v>
      </c>
      <c r="E2725">
        <v>2724</v>
      </c>
      <c r="F2725">
        <v>3</v>
      </c>
      <c r="G2725">
        <v>45990</v>
      </c>
      <c r="H2725">
        <v>15</v>
      </c>
      <c r="I2725">
        <v>8</v>
      </c>
      <c r="J2725">
        <v>1</v>
      </c>
      <c r="K2725">
        <v>1</v>
      </c>
      <c r="L2725">
        <v>3</v>
      </c>
      <c r="M2725">
        <v>1</v>
      </c>
      <c r="N2725">
        <v>0</v>
      </c>
      <c r="O2725">
        <v>0</v>
      </c>
      <c r="P2725" t="s">
        <v>24</v>
      </c>
      <c r="Q2725" t="s">
        <v>25</v>
      </c>
      <c r="R2725" t="s">
        <v>48</v>
      </c>
      <c r="S2725" t="s">
        <v>44</v>
      </c>
      <c r="T2725" t="s">
        <v>34</v>
      </c>
      <c r="U2725" t="s">
        <v>27</v>
      </c>
      <c r="V2725" t="s">
        <v>23</v>
      </c>
      <c r="W2725" t="s">
        <v>30</v>
      </c>
    </row>
    <row r="2726" spans="1:23" x14ac:dyDescent="0.3">
      <c r="A2726">
        <v>26</v>
      </c>
      <c r="B2726">
        <v>4</v>
      </c>
      <c r="C2726">
        <v>3</v>
      </c>
      <c r="D2726">
        <v>1</v>
      </c>
      <c r="E2726">
        <v>2725</v>
      </c>
      <c r="F2726">
        <v>2</v>
      </c>
      <c r="G2726">
        <v>24040</v>
      </c>
      <c r="H2726">
        <v>12</v>
      </c>
      <c r="I2726">
        <v>8</v>
      </c>
      <c r="J2726">
        <v>0</v>
      </c>
      <c r="K2726">
        <v>1</v>
      </c>
      <c r="L2726">
        <v>6</v>
      </c>
      <c r="M2726">
        <v>1</v>
      </c>
      <c r="N2726">
        <v>0</v>
      </c>
      <c r="O2726">
        <v>1</v>
      </c>
      <c r="P2726" t="s">
        <v>24</v>
      </c>
      <c r="Q2726" t="s">
        <v>25</v>
      </c>
      <c r="R2726" t="s">
        <v>48</v>
      </c>
      <c r="S2726" t="s">
        <v>35</v>
      </c>
      <c r="T2726" t="s">
        <v>47</v>
      </c>
      <c r="U2726" t="s">
        <v>37</v>
      </c>
      <c r="V2726" t="s">
        <v>31</v>
      </c>
      <c r="W2726" t="s">
        <v>30</v>
      </c>
    </row>
    <row r="2727" spans="1:23" x14ac:dyDescent="0.3">
      <c r="A2727">
        <v>27</v>
      </c>
      <c r="B2727">
        <v>24</v>
      </c>
      <c r="C2727">
        <v>3</v>
      </c>
      <c r="D2727">
        <v>1</v>
      </c>
      <c r="E2727">
        <v>2726</v>
      </c>
      <c r="F2727">
        <v>4</v>
      </c>
      <c r="G2727">
        <v>31720</v>
      </c>
      <c r="H2727">
        <v>20</v>
      </c>
      <c r="I2727">
        <v>8</v>
      </c>
      <c r="J2727">
        <v>1</v>
      </c>
      <c r="K2727">
        <v>9</v>
      </c>
      <c r="L2727">
        <v>1</v>
      </c>
      <c r="M2727">
        <v>9</v>
      </c>
      <c r="N2727">
        <v>1</v>
      </c>
      <c r="O2727">
        <v>7</v>
      </c>
      <c r="P2727" t="s">
        <v>32</v>
      </c>
      <c r="Q2727" t="s">
        <v>25</v>
      </c>
      <c r="R2727" t="s">
        <v>26</v>
      </c>
      <c r="S2727" t="s">
        <v>35</v>
      </c>
      <c r="T2727" t="s">
        <v>28</v>
      </c>
      <c r="U2727" t="s">
        <v>37</v>
      </c>
      <c r="V2727" t="s">
        <v>23</v>
      </c>
      <c r="W2727" t="s">
        <v>30</v>
      </c>
    </row>
    <row r="2728" spans="1:23" x14ac:dyDescent="0.3">
      <c r="A2728">
        <v>30</v>
      </c>
      <c r="B2728">
        <v>1</v>
      </c>
      <c r="C2728">
        <v>4</v>
      </c>
      <c r="D2728">
        <v>1</v>
      </c>
      <c r="E2728">
        <v>2727</v>
      </c>
      <c r="F2728">
        <v>1</v>
      </c>
      <c r="G2728">
        <v>20330</v>
      </c>
      <c r="H2728">
        <v>14</v>
      </c>
      <c r="I2728">
        <v>8</v>
      </c>
      <c r="J2728">
        <v>1</v>
      </c>
      <c r="K2728">
        <v>12</v>
      </c>
      <c r="L2728">
        <v>3</v>
      </c>
      <c r="M2728">
        <v>12</v>
      </c>
      <c r="N2728">
        <v>3</v>
      </c>
      <c r="O2728">
        <v>7</v>
      </c>
      <c r="P2728" t="s">
        <v>32</v>
      </c>
      <c r="Q2728" t="s">
        <v>33</v>
      </c>
      <c r="R2728" t="s">
        <v>41</v>
      </c>
      <c r="S2728" t="s">
        <v>35</v>
      </c>
      <c r="T2728" t="s">
        <v>34</v>
      </c>
      <c r="U2728" t="s">
        <v>37</v>
      </c>
      <c r="V2728" t="s">
        <v>23</v>
      </c>
      <c r="W2728" t="s">
        <v>30</v>
      </c>
    </row>
    <row r="2729" spans="1:23" x14ac:dyDescent="0.3">
      <c r="A2729">
        <v>41</v>
      </c>
      <c r="B2729">
        <v>20</v>
      </c>
      <c r="C2729">
        <v>4</v>
      </c>
      <c r="D2729">
        <v>1</v>
      </c>
      <c r="E2729">
        <v>2728</v>
      </c>
      <c r="F2729">
        <v>2</v>
      </c>
      <c r="G2729">
        <v>102090</v>
      </c>
      <c r="H2729">
        <v>13</v>
      </c>
      <c r="I2729">
        <v>8</v>
      </c>
      <c r="J2729">
        <v>1</v>
      </c>
      <c r="K2729">
        <v>23</v>
      </c>
      <c r="L2729">
        <v>2</v>
      </c>
      <c r="M2729">
        <v>22</v>
      </c>
      <c r="N2729">
        <v>15</v>
      </c>
      <c r="O2729">
        <v>8</v>
      </c>
      <c r="P2729" t="s">
        <v>24</v>
      </c>
      <c r="Q2729" t="s">
        <v>25</v>
      </c>
      <c r="R2729" t="s">
        <v>48</v>
      </c>
      <c r="S2729" t="s">
        <v>29</v>
      </c>
      <c r="T2729" t="s">
        <v>38</v>
      </c>
      <c r="U2729" t="s">
        <v>37</v>
      </c>
      <c r="V2729" t="s">
        <v>31</v>
      </c>
      <c r="W2729" t="s">
        <v>30</v>
      </c>
    </row>
    <row r="2730" spans="1:23" x14ac:dyDescent="0.3">
      <c r="A2730">
        <v>34</v>
      </c>
      <c r="B2730">
        <v>7</v>
      </c>
      <c r="C2730">
        <v>2</v>
      </c>
      <c r="D2730">
        <v>1</v>
      </c>
      <c r="E2730">
        <v>2729</v>
      </c>
      <c r="F2730">
        <v>1</v>
      </c>
      <c r="G2730">
        <v>86200</v>
      </c>
      <c r="H2730">
        <v>13</v>
      </c>
      <c r="I2730">
        <v>8</v>
      </c>
      <c r="J2730">
        <v>1</v>
      </c>
      <c r="K2730">
        <v>10</v>
      </c>
      <c r="L2730">
        <v>2</v>
      </c>
      <c r="M2730">
        <v>9</v>
      </c>
      <c r="N2730">
        <v>8</v>
      </c>
      <c r="O2730">
        <v>7</v>
      </c>
      <c r="P2730" t="s">
        <v>39</v>
      </c>
      <c r="Q2730" t="s">
        <v>33</v>
      </c>
      <c r="R2730" t="s">
        <v>49</v>
      </c>
      <c r="S2730" t="s">
        <v>35</v>
      </c>
      <c r="T2730" t="s">
        <v>34</v>
      </c>
      <c r="U2730" t="s">
        <v>27</v>
      </c>
      <c r="V2730" t="s">
        <v>23</v>
      </c>
      <c r="W2730" t="s">
        <v>30</v>
      </c>
    </row>
    <row r="2731" spans="1:23" x14ac:dyDescent="0.3">
      <c r="A2731">
        <v>37</v>
      </c>
      <c r="B2731">
        <v>17</v>
      </c>
      <c r="C2731">
        <v>3</v>
      </c>
      <c r="D2731">
        <v>1</v>
      </c>
      <c r="E2731">
        <v>2730</v>
      </c>
      <c r="F2731">
        <v>3</v>
      </c>
      <c r="G2731">
        <v>20640</v>
      </c>
      <c r="H2731">
        <v>16</v>
      </c>
      <c r="I2731">
        <v>8</v>
      </c>
      <c r="J2731">
        <v>0</v>
      </c>
      <c r="K2731">
        <v>8</v>
      </c>
      <c r="L2731">
        <v>3</v>
      </c>
      <c r="M2731">
        <v>1</v>
      </c>
      <c r="N2731">
        <v>0</v>
      </c>
      <c r="O2731">
        <v>0</v>
      </c>
      <c r="P2731" t="s">
        <v>24</v>
      </c>
      <c r="Q2731" t="s">
        <v>33</v>
      </c>
      <c r="R2731" t="s">
        <v>26</v>
      </c>
      <c r="S2731" t="s">
        <v>29</v>
      </c>
      <c r="T2731" t="s">
        <v>38</v>
      </c>
      <c r="U2731" t="s">
        <v>27</v>
      </c>
      <c r="V2731" t="s">
        <v>23</v>
      </c>
      <c r="W2731" t="s">
        <v>30</v>
      </c>
    </row>
    <row r="2732" spans="1:23" x14ac:dyDescent="0.3">
      <c r="A2732">
        <v>46</v>
      </c>
      <c r="B2732">
        <v>20</v>
      </c>
      <c r="C2732">
        <v>3</v>
      </c>
      <c r="D2732">
        <v>1</v>
      </c>
      <c r="E2732">
        <v>2731</v>
      </c>
      <c r="F2732">
        <v>3</v>
      </c>
      <c r="G2732">
        <v>40350</v>
      </c>
      <c r="H2732">
        <v>14</v>
      </c>
      <c r="I2732">
        <v>8</v>
      </c>
      <c r="J2732">
        <v>1</v>
      </c>
      <c r="K2732">
        <v>14</v>
      </c>
      <c r="L2732">
        <v>2</v>
      </c>
      <c r="M2732">
        <v>9</v>
      </c>
      <c r="N2732">
        <v>0</v>
      </c>
      <c r="O2732">
        <v>8</v>
      </c>
      <c r="P2732" t="s">
        <v>32</v>
      </c>
      <c r="Q2732" t="s">
        <v>33</v>
      </c>
      <c r="R2732" t="s">
        <v>49</v>
      </c>
      <c r="S2732" t="s">
        <v>35</v>
      </c>
      <c r="T2732" t="s">
        <v>38</v>
      </c>
      <c r="U2732" t="s">
        <v>37</v>
      </c>
      <c r="V2732" t="s">
        <v>23</v>
      </c>
      <c r="W2732" t="s">
        <v>30</v>
      </c>
    </row>
    <row r="2733" spans="1:23" x14ac:dyDescent="0.3">
      <c r="A2733">
        <v>35</v>
      </c>
      <c r="B2733">
        <v>8</v>
      </c>
      <c r="C2733">
        <v>4</v>
      </c>
      <c r="D2733">
        <v>1</v>
      </c>
      <c r="E2733">
        <v>2732</v>
      </c>
      <c r="F2733">
        <v>3</v>
      </c>
      <c r="G2733">
        <v>38380</v>
      </c>
      <c r="H2733">
        <v>16</v>
      </c>
      <c r="I2733">
        <v>8</v>
      </c>
      <c r="J2733">
        <v>1</v>
      </c>
      <c r="K2733">
        <v>1</v>
      </c>
      <c r="L2733">
        <v>2</v>
      </c>
      <c r="M2733">
        <v>1</v>
      </c>
      <c r="N2733">
        <v>0</v>
      </c>
      <c r="O2733">
        <v>1</v>
      </c>
      <c r="P2733" t="s">
        <v>24</v>
      </c>
      <c r="Q2733" t="s">
        <v>33</v>
      </c>
      <c r="R2733" t="s">
        <v>41</v>
      </c>
      <c r="S2733" t="s">
        <v>29</v>
      </c>
      <c r="T2733" t="s">
        <v>34</v>
      </c>
      <c r="U2733" t="s">
        <v>27</v>
      </c>
      <c r="V2733" t="s">
        <v>23</v>
      </c>
      <c r="W2733" t="s">
        <v>30</v>
      </c>
    </row>
    <row r="2734" spans="1:23" x14ac:dyDescent="0.3">
      <c r="A2734">
        <v>48</v>
      </c>
      <c r="B2734">
        <v>2</v>
      </c>
      <c r="C2734">
        <v>4</v>
      </c>
      <c r="D2734">
        <v>1</v>
      </c>
      <c r="E2734">
        <v>2733</v>
      </c>
      <c r="F2734">
        <v>1</v>
      </c>
      <c r="G2734">
        <v>45910</v>
      </c>
      <c r="H2734">
        <v>16</v>
      </c>
      <c r="I2734">
        <v>8</v>
      </c>
      <c r="J2734">
        <v>0</v>
      </c>
      <c r="K2734">
        <v>23</v>
      </c>
      <c r="L2734">
        <v>6</v>
      </c>
      <c r="M2734">
        <v>1</v>
      </c>
      <c r="N2734">
        <v>0</v>
      </c>
      <c r="O2734">
        <v>0</v>
      </c>
      <c r="P2734" t="s">
        <v>24</v>
      </c>
      <c r="Q2734" t="s">
        <v>33</v>
      </c>
      <c r="R2734" t="s">
        <v>49</v>
      </c>
      <c r="S2734" t="s">
        <v>35</v>
      </c>
      <c r="T2734" t="s">
        <v>38</v>
      </c>
      <c r="U2734" t="s">
        <v>27</v>
      </c>
      <c r="V2734" t="s">
        <v>31</v>
      </c>
      <c r="W2734" t="s">
        <v>30</v>
      </c>
    </row>
    <row r="2735" spans="1:23" x14ac:dyDescent="0.3">
      <c r="A2735">
        <v>28</v>
      </c>
      <c r="B2735">
        <v>10</v>
      </c>
      <c r="C2735">
        <v>1</v>
      </c>
      <c r="D2735">
        <v>1</v>
      </c>
      <c r="E2735">
        <v>2734</v>
      </c>
      <c r="F2735">
        <v>1</v>
      </c>
      <c r="G2735">
        <v>25610</v>
      </c>
      <c r="H2735">
        <v>22</v>
      </c>
      <c r="I2735">
        <v>8</v>
      </c>
      <c r="J2735">
        <v>1</v>
      </c>
      <c r="K2735">
        <v>2</v>
      </c>
      <c r="L2735">
        <v>3</v>
      </c>
      <c r="M2735">
        <v>2</v>
      </c>
      <c r="N2735">
        <v>2</v>
      </c>
      <c r="O2735">
        <v>2</v>
      </c>
      <c r="P2735" t="s">
        <v>24</v>
      </c>
      <c r="Q2735" t="s">
        <v>33</v>
      </c>
      <c r="R2735" t="s">
        <v>41</v>
      </c>
      <c r="S2735" t="s">
        <v>35</v>
      </c>
      <c r="T2735" t="s">
        <v>38</v>
      </c>
      <c r="U2735" t="s">
        <v>37</v>
      </c>
      <c r="V2735" t="s">
        <v>31</v>
      </c>
      <c r="W2735" t="s">
        <v>30</v>
      </c>
    </row>
    <row r="2736" spans="1:23" x14ac:dyDescent="0.3">
      <c r="A2736">
        <v>44</v>
      </c>
      <c r="B2736">
        <v>1</v>
      </c>
      <c r="C2736">
        <v>1</v>
      </c>
      <c r="D2736">
        <v>1</v>
      </c>
      <c r="E2736">
        <v>2735</v>
      </c>
      <c r="F2736">
        <v>3</v>
      </c>
      <c r="G2736">
        <v>15630</v>
      </c>
      <c r="H2736">
        <v>12</v>
      </c>
      <c r="I2736">
        <v>8</v>
      </c>
      <c r="J2736">
        <v>2</v>
      </c>
      <c r="K2736">
        <v>9</v>
      </c>
      <c r="L2736">
        <v>3</v>
      </c>
      <c r="M2736">
        <v>4</v>
      </c>
      <c r="N2736">
        <v>1</v>
      </c>
      <c r="O2736">
        <v>3</v>
      </c>
      <c r="P2736" t="s">
        <v>24</v>
      </c>
      <c r="Q2736" t="s">
        <v>33</v>
      </c>
      <c r="R2736" t="s">
        <v>41</v>
      </c>
      <c r="S2736" t="s">
        <v>44</v>
      </c>
      <c r="T2736" t="s">
        <v>34</v>
      </c>
      <c r="U2736" t="s">
        <v>27</v>
      </c>
      <c r="V2736" t="s">
        <v>23</v>
      </c>
      <c r="W2736" t="s">
        <v>30</v>
      </c>
    </row>
    <row r="2737" spans="1:23" x14ac:dyDescent="0.3">
      <c r="A2737">
        <v>35</v>
      </c>
      <c r="B2737">
        <v>5</v>
      </c>
      <c r="C2737">
        <v>4</v>
      </c>
      <c r="D2737">
        <v>1</v>
      </c>
      <c r="E2737">
        <v>2736</v>
      </c>
      <c r="F2737">
        <v>3</v>
      </c>
      <c r="G2737">
        <v>48980</v>
      </c>
      <c r="H2737">
        <v>15</v>
      </c>
      <c r="I2737">
        <v>8</v>
      </c>
      <c r="J2737">
        <v>2</v>
      </c>
      <c r="K2737">
        <v>10</v>
      </c>
      <c r="L2737">
        <v>2</v>
      </c>
      <c r="M2737">
        <v>4</v>
      </c>
      <c r="N2737">
        <v>2</v>
      </c>
      <c r="O2737">
        <v>3</v>
      </c>
      <c r="P2737" t="s">
        <v>39</v>
      </c>
      <c r="Q2737" t="s">
        <v>33</v>
      </c>
      <c r="R2737" t="s">
        <v>49</v>
      </c>
      <c r="S2737" t="s">
        <v>29</v>
      </c>
      <c r="T2737" t="s">
        <v>45</v>
      </c>
      <c r="U2737" t="s">
        <v>27</v>
      </c>
      <c r="V2737" t="s">
        <v>23</v>
      </c>
      <c r="W2737" t="s">
        <v>30</v>
      </c>
    </row>
    <row r="2738" spans="1:23" x14ac:dyDescent="0.3">
      <c r="A2738">
        <v>26</v>
      </c>
      <c r="B2738">
        <v>4</v>
      </c>
      <c r="C2738">
        <v>4</v>
      </c>
      <c r="D2738">
        <v>1</v>
      </c>
      <c r="E2738">
        <v>2737</v>
      </c>
      <c r="F2738">
        <v>3</v>
      </c>
      <c r="G2738">
        <v>47890</v>
      </c>
      <c r="H2738">
        <v>20</v>
      </c>
      <c r="I2738">
        <v>8</v>
      </c>
      <c r="J2738">
        <v>1</v>
      </c>
      <c r="K2738">
        <v>5</v>
      </c>
      <c r="L2738">
        <v>2</v>
      </c>
      <c r="M2738">
        <v>2</v>
      </c>
      <c r="N2738">
        <v>0</v>
      </c>
      <c r="O2738">
        <v>0</v>
      </c>
      <c r="P2738" t="s">
        <v>24</v>
      </c>
      <c r="Q2738" t="s">
        <v>33</v>
      </c>
      <c r="R2738" t="s">
        <v>26</v>
      </c>
      <c r="S2738" t="s">
        <v>29</v>
      </c>
      <c r="T2738" t="s">
        <v>38</v>
      </c>
      <c r="U2738" t="s">
        <v>27</v>
      </c>
      <c r="V2738" t="s">
        <v>23</v>
      </c>
      <c r="W2738" t="s">
        <v>30</v>
      </c>
    </row>
    <row r="2739" spans="1:23" x14ac:dyDescent="0.3">
      <c r="A2739">
        <v>33</v>
      </c>
      <c r="B2739">
        <v>29</v>
      </c>
      <c r="C2739">
        <v>4</v>
      </c>
      <c r="D2739">
        <v>1</v>
      </c>
      <c r="E2739">
        <v>2738</v>
      </c>
      <c r="F2739">
        <v>1</v>
      </c>
      <c r="G2739">
        <v>31800</v>
      </c>
      <c r="H2739">
        <v>14</v>
      </c>
      <c r="I2739">
        <v>8</v>
      </c>
      <c r="J2739">
        <v>1</v>
      </c>
      <c r="K2739">
        <v>15</v>
      </c>
      <c r="L2739">
        <v>2</v>
      </c>
      <c r="M2739">
        <v>15</v>
      </c>
      <c r="N2739">
        <v>8</v>
      </c>
      <c r="O2739">
        <v>12</v>
      </c>
      <c r="P2739" t="s">
        <v>32</v>
      </c>
      <c r="Q2739" t="s">
        <v>25</v>
      </c>
      <c r="R2739" t="s">
        <v>26</v>
      </c>
      <c r="S2739" t="s">
        <v>35</v>
      </c>
      <c r="T2739" t="s">
        <v>40</v>
      </c>
      <c r="U2739" t="s">
        <v>27</v>
      </c>
      <c r="V2739" t="s">
        <v>23</v>
      </c>
      <c r="W2739" t="s">
        <v>30</v>
      </c>
    </row>
    <row r="2740" spans="1:23" x14ac:dyDescent="0.3">
      <c r="A2740">
        <v>35</v>
      </c>
      <c r="B2740">
        <v>15</v>
      </c>
      <c r="C2740">
        <v>3</v>
      </c>
      <c r="D2740">
        <v>1</v>
      </c>
      <c r="E2740">
        <v>2739</v>
      </c>
      <c r="F2740">
        <v>3</v>
      </c>
      <c r="G2740">
        <v>65490</v>
      </c>
      <c r="H2740">
        <v>20</v>
      </c>
      <c r="I2740">
        <v>8</v>
      </c>
      <c r="J2740">
        <v>0</v>
      </c>
      <c r="K2740">
        <v>9</v>
      </c>
      <c r="L2740">
        <v>3</v>
      </c>
      <c r="M2740">
        <v>9</v>
      </c>
      <c r="N2740">
        <v>1</v>
      </c>
      <c r="O2740">
        <v>8</v>
      </c>
      <c r="P2740" t="s">
        <v>32</v>
      </c>
      <c r="Q2740" t="s">
        <v>33</v>
      </c>
      <c r="R2740" t="s">
        <v>41</v>
      </c>
      <c r="S2740" t="s">
        <v>29</v>
      </c>
      <c r="T2740" t="s">
        <v>45</v>
      </c>
      <c r="U2740" t="s">
        <v>37</v>
      </c>
      <c r="V2740" t="s">
        <v>23</v>
      </c>
      <c r="W2740" t="s">
        <v>30</v>
      </c>
    </row>
    <row r="2741" spans="1:23" x14ac:dyDescent="0.3">
      <c r="A2741">
        <v>35</v>
      </c>
      <c r="B2741">
        <v>3</v>
      </c>
      <c r="C2741">
        <v>2</v>
      </c>
      <c r="D2741">
        <v>1</v>
      </c>
      <c r="E2741">
        <v>2740</v>
      </c>
      <c r="F2741">
        <v>1</v>
      </c>
      <c r="G2741">
        <v>63880</v>
      </c>
      <c r="H2741">
        <v>13</v>
      </c>
      <c r="I2741">
        <v>8</v>
      </c>
      <c r="J2741">
        <v>0</v>
      </c>
      <c r="K2741">
        <v>4</v>
      </c>
      <c r="L2741">
        <v>6</v>
      </c>
      <c r="M2741">
        <v>2</v>
      </c>
      <c r="N2741">
        <v>2</v>
      </c>
      <c r="O2741">
        <v>2</v>
      </c>
      <c r="P2741" t="s">
        <v>24</v>
      </c>
      <c r="Q2741" t="s">
        <v>40</v>
      </c>
      <c r="R2741" t="s">
        <v>26</v>
      </c>
      <c r="S2741" t="s">
        <v>29</v>
      </c>
      <c r="T2741" t="s">
        <v>43</v>
      </c>
      <c r="U2741" t="s">
        <v>27</v>
      </c>
      <c r="V2741" t="s">
        <v>23</v>
      </c>
      <c r="W2741" t="s">
        <v>30</v>
      </c>
    </row>
    <row r="2742" spans="1:23" x14ac:dyDescent="0.3">
      <c r="A2742">
        <v>31</v>
      </c>
      <c r="B2742">
        <v>10</v>
      </c>
      <c r="C2742">
        <v>2</v>
      </c>
      <c r="D2742">
        <v>1</v>
      </c>
      <c r="E2742">
        <v>2741</v>
      </c>
      <c r="F2742">
        <v>2</v>
      </c>
      <c r="G2742">
        <v>112440</v>
      </c>
      <c r="H2742">
        <v>12</v>
      </c>
      <c r="I2742">
        <v>8</v>
      </c>
      <c r="J2742">
        <v>1</v>
      </c>
      <c r="K2742">
        <v>10</v>
      </c>
      <c r="L2742">
        <v>3</v>
      </c>
      <c r="M2742">
        <v>7</v>
      </c>
      <c r="N2742">
        <v>1</v>
      </c>
      <c r="O2742">
        <v>7</v>
      </c>
      <c r="P2742" t="s">
        <v>24</v>
      </c>
      <c r="Q2742" t="s">
        <v>25</v>
      </c>
      <c r="R2742" t="s">
        <v>26</v>
      </c>
      <c r="S2742" t="s">
        <v>44</v>
      </c>
      <c r="T2742" t="s">
        <v>34</v>
      </c>
      <c r="U2742" t="s">
        <v>27</v>
      </c>
      <c r="V2742" t="s">
        <v>23</v>
      </c>
      <c r="W2742" t="s">
        <v>30</v>
      </c>
    </row>
    <row r="2743" spans="1:23" x14ac:dyDescent="0.3">
      <c r="A2743">
        <v>37</v>
      </c>
      <c r="B2743">
        <v>4</v>
      </c>
      <c r="C2743">
        <v>3</v>
      </c>
      <c r="D2743">
        <v>1</v>
      </c>
      <c r="E2743">
        <v>2742</v>
      </c>
      <c r="F2743">
        <v>4</v>
      </c>
      <c r="G2743">
        <v>160320</v>
      </c>
      <c r="H2743">
        <v>13</v>
      </c>
      <c r="I2743">
        <v>8</v>
      </c>
      <c r="J2743">
        <v>0</v>
      </c>
      <c r="K2743">
        <v>7</v>
      </c>
      <c r="L2743">
        <v>2</v>
      </c>
      <c r="M2743">
        <v>7</v>
      </c>
      <c r="N2743">
        <v>0</v>
      </c>
      <c r="O2743">
        <v>7</v>
      </c>
      <c r="P2743" t="s">
        <v>24</v>
      </c>
      <c r="Q2743" t="s">
        <v>25</v>
      </c>
      <c r="R2743" t="s">
        <v>48</v>
      </c>
      <c r="S2743" t="s">
        <v>44</v>
      </c>
      <c r="T2743" t="s">
        <v>40</v>
      </c>
      <c r="U2743" t="s">
        <v>37</v>
      </c>
      <c r="V2743" t="s">
        <v>23</v>
      </c>
      <c r="W2743" t="s">
        <v>30</v>
      </c>
    </row>
    <row r="2744" spans="1:23" x14ac:dyDescent="0.3">
      <c r="A2744">
        <v>32</v>
      </c>
      <c r="B2744">
        <v>21</v>
      </c>
      <c r="C2744">
        <v>3</v>
      </c>
      <c r="D2744">
        <v>1</v>
      </c>
      <c r="E2744">
        <v>2743</v>
      </c>
      <c r="F2744">
        <v>2</v>
      </c>
      <c r="G2744">
        <v>23620</v>
      </c>
      <c r="H2744">
        <v>11</v>
      </c>
      <c r="I2744">
        <v>8</v>
      </c>
      <c r="J2744">
        <v>0</v>
      </c>
      <c r="K2744">
        <v>9</v>
      </c>
      <c r="L2744">
        <v>2</v>
      </c>
      <c r="M2744">
        <v>9</v>
      </c>
      <c r="N2744">
        <v>7</v>
      </c>
      <c r="O2744">
        <v>8</v>
      </c>
      <c r="P2744" t="s">
        <v>24</v>
      </c>
      <c r="Q2744" t="s">
        <v>33</v>
      </c>
      <c r="R2744" t="s">
        <v>36</v>
      </c>
      <c r="S2744" t="s">
        <v>29</v>
      </c>
      <c r="T2744" t="s">
        <v>38</v>
      </c>
      <c r="U2744" t="s">
        <v>37</v>
      </c>
      <c r="V2744" t="s">
        <v>23</v>
      </c>
      <c r="W2744" t="s">
        <v>30</v>
      </c>
    </row>
    <row r="2745" spans="1:23" x14ac:dyDescent="0.3">
      <c r="A2745">
        <v>38</v>
      </c>
      <c r="B2745">
        <v>25</v>
      </c>
      <c r="C2745">
        <v>3</v>
      </c>
      <c r="D2745">
        <v>1</v>
      </c>
      <c r="E2745">
        <v>2744</v>
      </c>
      <c r="F2745">
        <v>2</v>
      </c>
      <c r="G2745">
        <v>163280</v>
      </c>
      <c r="H2745">
        <v>17</v>
      </c>
      <c r="I2745">
        <v>8</v>
      </c>
      <c r="J2745">
        <v>3</v>
      </c>
      <c r="K2745">
        <v>10</v>
      </c>
      <c r="L2745">
        <v>2</v>
      </c>
      <c r="M2745">
        <v>10</v>
      </c>
      <c r="N2745">
        <v>9</v>
      </c>
      <c r="O2745">
        <v>9</v>
      </c>
      <c r="P2745" t="s">
        <v>32</v>
      </c>
      <c r="Q2745" t="s">
        <v>33</v>
      </c>
      <c r="R2745" t="s">
        <v>41</v>
      </c>
      <c r="S2745" t="s">
        <v>35</v>
      </c>
      <c r="T2745" t="s">
        <v>45</v>
      </c>
      <c r="U2745" t="s">
        <v>37</v>
      </c>
      <c r="V2745" t="s">
        <v>23</v>
      </c>
      <c r="W2745" t="s">
        <v>30</v>
      </c>
    </row>
    <row r="2746" spans="1:23" x14ac:dyDescent="0.3">
      <c r="A2746">
        <v>50</v>
      </c>
      <c r="B2746">
        <v>2</v>
      </c>
      <c r="C2746">
        <v>4</v>
      </c>
      <c r="D2746">
        <v>1</v>
      </c>
      <c r="E2746">
        <v>2745</v>
      </c>
      <c r="F2746">
        <v>4</v>
      </c>
      <c r="G2746">
        <v>83760</v>
      </c>
      <c r="H2746">
        <v>14</v>
      </c>
      <c r="I2746">
        <v>8</v>
      </c>
      <c r="J2746">
        <v>3</v>
      </c>
      <c r="K2746">
        <v>29</v>
      </c>
      <c r="L2746">
        <v>2</v>
      </c>
      <c r="M2746">
        <v>27</v>
      </c>
      <c r="N2746">
        <v>13</v>
      </c>
      <c r="O2746">
        <v>8</v>
      </c>
      <c r="P2746" t="s">
        <v>24</v>
      </c>
      <c r="Q2746" t="s">
        <v>25</v>
      </c>
      <c r="R2746" t="s">
        <v>48</v>
      </c>
      <c r="S2746" t="s">
        <v>44</v>
      </c>
      <c r="T2746" t="s">
        <v>34</v>
      </c>
      <c r="U2746" t="s">
        <v>27</v>
      </c>
      <c r="V2746" t="s">
        <v>23</v>
      </c>
      <c r="W2746" t="s">
        <v>30</v>
      </c>
    </row>
    <row r="2747" spans="1:23" x14ac:dyDescent="0.3">
      <c r="A2747">
        <v>59</v>
      </c>
      <c r="B2747">
        <v>1</v>
      </c>
      <c r="C2747">
        <v>3</v>
      </c>
      <c r="D2747">
        <v>1</v>
      </c>
      <c r="E2747">
        <v>2746</v>
      </c>
      <c r="F2747">
        <v>1</v>
      </c>
      <c r="G2747">
        <v>166060</v>
      </c>
      <c r="H2747">
        <v>11</v>
      </c>
      <c r="I2747">
        <v>8</v>
      </c>
      <c r="J2747">
        <v>0</v>
      </c>
      <c r="K2747">
        <v>28</v>
      </c>
      <c r="L2747">
        <v>6</v>
      </c>
      <c r="M2747">
        <v>21</v>
      </c>
      <c r="N2747">
        <v>7</v>
      </c>
      <c r="O2747">
        <v>9</v>
      </c>
      <c r="P2747" t="s">
        <v>24</v>
      </c>
      <c r="Q2747" t="s">
        <v>33</v>
      </c>
      <c r="R2747" t="s">
        <v>49</v>
      </c>
      <c r="S2747" t="s">
        <v>35</v>
      </c>
      <c r="T2747" t="s">
        <v>43</v>
      </c>
      <c r="U2747" t="s">
        <v>37</v>
      </c>
      <c r="V2747" t="s">
        <v>23</v>
      </c>
      <c r="W2747" t="s">
        <v>30</v>
      </c>
    </row>
    <row r="2748" spans="1:23" x14ac:dyDescent="0.3">
      <c r="A2748">
        <v>36</v>
      </c>
      <c r="B2748">
        <v>1</v>
      </c>
      <c r="C2748">
        <v>2</v>
      </c>
      <c r="D2748">
        <v>1</v>
      </c>
      <c r="E2748">
        <v>2747</v>
      </c>
      <c r="F2748">
        <v>2</v>
      </c>
      <c r="G2748">
        <v>86060</v>
      </c>
      <c r="H2748">
        <v>14</v>
      </c>
      <c r="I2748">
        <v>8</v>
      </c>
      <c r="J2748">
        <v>2</v>
      </c>
      <c r="K2748">
        <v>17</v>
      </c>
      <c r="L2748">
        <v>3</v>
      </c>
      <c r="M2748">
        <v>17</v>
      </c>
      <c r="N2748">
        <v>12</v>
      </c>
      <c r="O2748">
        <v>8</v>
      </c>
      <c r="P2748" t="s">
        <v>24</v>
      </c>
      <c r="Q2748" t="s">
        <v>25</v>
      </c>
      <c r="R2748" t="s">
        <v>48</v>
      </c>
      <c r="S2748" t="s">
        <v>44</v>
      </c>
      <c r="T2748" t="s">
        <v>38</v>
      </c>
      <c r="U2748" t="s">
        <v>27</v>
      </c>
      <c r="V2748" t="s">
        <v>23</v>
      </c>
      <c r="W2748" t="s">
        <v>30</v>
      </c>
    </row>
    <row r="2749" spans="1:23" x14ac:dyDescent="0.3">
      <c r="A2749">
        <v>55</v>
      </c>
      <c r="B2749">
        <v>7</v>
      </c>
      <c r="C2749">
        <v>3</v>
      </c>
      <c r="D2749">
        <v>1</v>
      </c>
      <c r="E2749">
        <v>2748</v>
      </c>
      <c r="F2749">
        <v>3</v>
      </c>
      <c r="G2749">
        <v>22720</v>
      </c>
      <c r="H2749">
        <v>17</v>
      </c>
      <c r="I2749">
        <v>8</v>
      </c>
      <c r="J2749">
        <v>1</v>
      </c>
      <c r="K2749">
        <v>21</v>
      </c>
      <c r="L2749">
        <v>2</v>
      </c>
      <c r="M2749">
        <v>5</v>
      </c>
      <c r="N2749">
        <v>0</v>
      </c>
      <c r="O2749">
        <v>2</v>
      </c>
      <c r="P2749" t="s">
        <v>24</v>
      </c>
      <c r="Q2749" t="s">
        <v>33</v>
      </c>
      <c r="R2749" t="s">
        <v>41</v>
      </c>
      <c r="S2749" t="s">
        <v>44</v>
      </c>
      <c r="T2749" t="s">
        <v>34</v>
      </c>
      <c r="U2749" t="s">
        <v>37</v>
      </c>
      <c r="V2749" t="s">
        <v>23</v>
      </c>
      <c r="W2749" t="s">
        <v>30</v>
      </c>
    </row>
    <row r="2750" spans="1:23" x14ac:dyDescent="0.3">
      <c r="A2750">
        <v>36</v>
      </c>
      <c r="B2750">
        <v>3</v>
      </c>
      <c r="C2750">
        <v>3</v>
      </c>
      <c r="D2750">
        <v>1</v>
      </c>
      <c r="E2750">
        <v>2749</v>
      </c>
      <c r="F2750">
        <v>2</v>
      </c>
      <c r="G2750">
        <v>20180</v>
      </c>
      <c r="H2750">
        <v>13</v>
      </c>
      <c r="I2750">
        <v>8</v>
      </c>
      <c r="J2750">
        <v>0</v>
      </c>
      <c r="K2750">
        <v>6</v>
      </c>
      <c r="L2750">
        <v>5</v>
      </c>
      <c r="M2750">
        <v>6</v>
      </c>
      <c r="N2750">
        <v>0</v>
      </c>
      <c r="O2750">
        <v>3</v>
      </c>
      <c r="P2750" t="s">
        <v>32</v>
      </c>
      <c r="Q2750" t="s">
        <v>33</v>
      </c>
      <c r="R2750" t="s">
        <v>26</v>
      </c>
      <c r="S2750" t="s">
        <v>35</v>
      </c>
      <c r="T2750" t="s">
        <v>43</v>
      </c>
      <c r="U2750" t="s">
        <v>27</v>
      </c>
      <c r="V2750" t="s">
        <v>23</v>
      </c>
      <c r="W2750" t="s">
        <v>30</v>
      </c>
    </row>
    <row r="2751" spans="1:23" x14ac:dyDescent="0.3">
      <c r="A2751">
        <v>45</v>
      </c>
      <c r="B2751">
        <v>1</v>
      </c>
      <c r="C2751">
        <v>2</v>
      </c>
      <c r="D2751">
        <v>1</v>
      </c>
      <c r="E2751">
        <v>2750</v>
      </c>
      <c r="F2751">
        <v>1</v>
      </c>
      <c r="G2751">
        <v>70830</v>
      </c>
      <c r="H2751">
        <v>12</v>
      </c>
      <c r="I2751">
        <v>8</v>
      </c>
      <c r="J2751">
        <v>1</v>
      </c>
      <c r="K2751">
        <v>25</v>
      </c>
      <c r="L2751">
        <v>5</v>
      </c>
      <c r="M2751">
        <v>1</v>
      </c>
      <c r="N2751">
        <v>0</v>
      </c>
      <c r="O2751">
        <v>0</v>
      </c>
      <c r="P2751" t="s">
        <v>24</v>
      </c>
      <c r="Q2751" t="s">
        <v>33</v>
      </c>
      <c r="R2751" t="s">
        <v>41</v>
      </c>
      <c r="S2751" t="s">
        <v>44</v>
      </c>
      <c r="T2751" t="s">
        <v>38</v>
      </c>
      <c r="U2751" t="s">
        <v>27</v>
      </c>
      <c r="V2751" t="s">
        <v>23</v>
      </c>
      <c r="W2751" t="s">
        <v>30</v>
      </c>
    </row>
    <row r="2752" spans="1:23" x14ac:dyDescent="0.3">
      <c r="A2752">
        <v>35</v>
      </c>
      <c r="B2752">
        <v>9</v>
      </c>
      <c r="C2752">
        <v>3</v>
      </c>
      <c r="D2752">
        <v>1</v>
      </c>
      <c r="E2752">
        <v>2751</v>
      </c>
      <c r="F2752">
        <v>2</v>
      </c>
      <c r="G2752">
        <v>40840</v>
      </c>
      <c r="H2752">
        <v>13</v>
      </c>
      <c r="I2752">
        <v>8</v>
      </c>
      <c r="J2752">
        <v>1</v>
      </c>
      <c r="K2752">
        <v>5</v>
      </c>
      <c r="L2752">
        <v>3</v>
      </c>
      <c r="M2752">
        <v>3</v>
      </c>
      <c r="N2752">
        <v>1</v>
      </c>
      <c r="O2752">
        <v>2</v>
      </c>
      <c r="P2752" t="s">
        <v>32</v>
      </c>
      <c r="Q2752" t="s">
        <v>40</v>
      </c>
      <c r="R2752" t="s">
        <v>36</v>
      </c>
      <c r="S2752" t="s">
        <v>29</v>
      </c>
      <c r="T2752" t="s">
        <v>46</v>
      </c>
      <c r="U2752" t="s">
        <v>27</v>
      </c>
      <c r="V2752" t="s">
        <v>23</v>
      </c>
      <c r="W2752" t="s">
        <v>30</v>
      </c>
    </row>
    <row r="2753" spans="1:23" x14ac:dyDescent="0.3">
      <c r="A2753">
        <v>36</v>
      </c>
      <c r="B2753">
        <v>7</v>
      </c>
      <c r="C2753">
        <v>2</v>
      </c>
      <c r="D2753">
        <v>1</v>
      </c>
      <c r="E2753">
        <v>2752</v>
      </c>
      <c r="F2753">
        <v>4</v>
      </c>
      <c r="G2753">
        <v>144110</v>
      </c>
      <c r="H2753">
        <v>18</v>
      </c>
      <c r="I2753">
        <v>8</v>
      </c>
      <c r="J2753">
        <v>3</v>
      </c>
      <c r="K2753">
        <v>2</v>
      </c>
      <c r="L2753">
        <v>2</v>
      </c>
      <c r="M2753">
        <v>1</v>
      </c>
      <c r="N2753">
        <v>0</v>
      </c>
      <c r="O2753">
        <v>0</v>
      </c>
      <c r="P2753" t="s">
        <v>24</v>
      </c>
      <c r="Q2753" t="s">
        <v>25</v>
      </c>
      <c r="R2753" t="s">
        <v>26</v>
      </c>
      <c r="S2753" t="s">
        <v>29</v>
      </c>
      <c r="T2753" t="s">
        <v>43</v>
      </c>
      <c r="U2753" t="s">
        <v>37</v>
      </c>
      <c r="V2753" t="s">
        <v>31</v>
      </c>
      <c r="W2753" t="s">
        <v>30</v>
      </c>
    </row>
    <row r="2754" spans="1:23" x14ac:dyDescent="0.3">
      <c r="A2754">
        <v>59</v>
      </c>
      <c r="B2754">
        <v>10</v>
      </c>
      <c r="C2754">
        <v>4</v>
      </c>
      <c r="D2754">
        <v>1</v>
      </c>
      <c r="E2754">
        <v>2753</v>
      </c>
      <c r="F2754">
        <v>3</v>
      </c>
      <c r="G2754">
        <v>23080</v>
      </c>
      <c r="H2754">
        <v>19</v>
      </c>
      <c r="I2754">
        <v>8</v>
      </c>
      <c r="J2754">
        <v>1</v>
      </c>
      <c r="K2754">
        <v>20</v>
      </c>
      <c r="L2754">
        <v>4</v>
      </c>
      <c r="M2754">
        <v>4</v>
      </c>
      <c r="N2754">
        <v>1</v>
      </c>
      <c r="O2754">
        <v>3</v>
      </c>
      <c r="P2754" t="s">
        <v>32</v>
      </c>
      <c r="Q2754" t="s">
        <v>33</v>
      </c>
      <c r="R2754" t="s">
        <v>26</v>
      </c>
      <c r="S2754" t="s">
        <v>35</v>
      </c>
      <c r="T2754" t="s">
        <v>34</v>
      </c>
      <c r="U2754" t="s">
        <v>37</v>
      </c>
      <c r="V2754" t="s">
        <v>23</v>
      </c>
      <c r="W2754" t="s">
        <v>30</v>
      </c>
    </row>
    <row r="2755" spans="1:23" x14ac:dyDescent="0.3">
      <c r="A2755">
        <v>29</v>
      </c>
      <c r="B2755">
        <v>28</v>
      </c>
      <c r="C2755">
        <v>4</v>
      </c>
      <c r="D2755">
        <v>1</v>
      </c>
      <c r="E2755">
        <v>2754</v>
      </c>
      <c r="F2755">
        <v>1</v>
      </c>
      <c r="G2755">
        <v>48410</v>
      </c>
      <c r="H2755">
        <v>11</v>
      </c>
      <c r="I2755">
        <v>8</v>
      </c>
      <c r="J2755">
        <v>0</v>
      </c>
      <c r="K2755">
        <v>6</v>
      </c>
      <c r="L2755">
        <v>3</v>
      </c>
      <c r="M2755">
        <v>5</v>
      </c>
      <c r="N2755">
        <v>0</v>
      </c>
      <c r="O2755">
        <v>4</v>
      </c>
      <c r="P2755" t="s">
        <v>24</v>
      </c>
      <c r="Q2755" t="s">
        <v>33</v>
      </c>
      <c r="R2755" t="s">
        <v>26</v>
      </c>
      <c r="S2755" t="s">
        <v>29</v>
      </c>
      <c r="T2755" t="s">
        <v>46</v>
      </c>
      <c r="U2755" t="s">
        <v>27</v>
      </c>
      <c r="V2755" t="s">
        <v>23</v>
      </c>
      <c r="W2755" t="s">
        <v>30</v>
      </c>
    </row>
    <row r="2756" spans="1:23" x14ac:dyDescent="0.3">
      <c r="A2756">
        <v>31</v>
      </c>
      <c r="B2756">
        <v>3</v>
      </c>
      <c r="C2756">
        <v>2</v>
      </c>
      <c r="D2756">
        <v>1</v>
      </c>
      <c r="E2756">
        <v>2755</v>
      </c>
      <c r="F2756">
        <v>3</v>
      </c>
      <c r="G2756">
        <v>42850</v>
      </c>
      <c r="H2756">
        <v>21</v>
      </c>
      <c r="I2756">
        <v>8</v>
      </c>
      <c r="J2756">
        <v>1</v>
      </c>
      <c r="K2756">
        <v>1</v>
      </c>
      <c r="L2756">
        <v>2</v>
      </c>
      <c r="M2756">
        <v>1</v>
      </c>
      <c r="N2756">
        <v>1</v>
      </c>
      <c r="O2756">
        <v>0</v>
      </c>
      <c r="P2756" t="s">
        <v>24</v>
      </c>
      <c r="Q2756" t="s">
        <v>33</v>
      </c>
      <c r="R2756" t="s">
        <v>41</v>
      </c>
      <c r="S2756" t="s">
        <v>35</v>
      </c>
      <c r="T2756" t="s">
        <v>38</v>
      </c>
      <c r="U2756" t="s">
        <v>27</v>
      </c>
      <c r="V2756" t="s">
        <v>23</v>
      </c>
      <c r="W2756" t="s">
        <v>30</v>
      </c>
    </row>
    <row r="2757" spans="1:23" x14ac:dyDescent="0.3">
      <c r="A2757">
        <v>32</v>
      </c>
      <c r="B2757">
        <v>3</v>
      </c>
      <c r="C2757">
        <v>4</v>
      </c>
      <c r="D2757">
        <v>1</v>
      </c>
      <c r="E2757">
        <v>2756</v>
      </c>
      <c r="F2757">
        <v>2</v>
      </c>
      <c r="G2757">
        <v>97150</v>
      </c>
      <c r="H2757">
        <v>15</v>
      </c>
      <c r="I2757">
        <v>8</v>
      </c>
      <c r="J2757">
        <v>1</v>
      </c>
      <c r="K2757">
        <v>10</v>
      </c>
      <c r="L2757">
        <v>1</v>
      </c>
      <c r="M2757">
        <v>10</v>
      </c>
      <c r="N2757">
        <v>0</v>
      </c>
      <c r="O2757">
        <v>9</v>
      </c>
      <c r="P2757" t="s">
        <v>24</v>
      </c>
      <c r="Q2757" t="s">
        <v>25</v>
      </c>
      <c r="R2757" t="s">
        <v>26</v>
      </c>
      <c r="S2757" t="s">
        <v>29</v>
      </c>
      <c r="T2757" t="s">
        <v>45</v>
      </c>
      <c r="U2757" t="s">
        <v>37</v>
      </c>
      <c r="V2757" t="s">
        <v>23</v>
      </c>
      <c r="W2757" t="s">
        <v>30</v>
      </c>
    </row>
    <row r="2758" spans="1:23" x14ac:dyDescent="0.3">
      <c r="A2758">
        <v>36</v>
      </c>
      <c r="B2758">
        <v>2</v>
      </c>
      <c r="C2758">
        <v>3</v>
      </c>
      <c r="D2758">
        <v>1</v>
      </c>
      <c r="E2758">
        <v>2757</v>
      </c>
      <c r="F2758">
        <v>2</v>
      </c>
      <c r="G2758">
        <v>43200</v>
      </c>
      <c r="H2758">
        <v>17</v>
      </c>
      <c r="I2758">
        <v>8</v>
      </c>
      <c r="J2758">
        <v>0</v>
      </c>
      <c r="K2758">
        <v>5</v>
      </c>
      <c r="L2758">
        <v>2</v>
      </c>
      <c r="M2758">
        <v>1</v>
      </c>
      <c r="N2758">
        <v>0</v>
      </c>
      <c r="O2758">
        <v>0</v>
      </c>
      <c r="P2758" t="s">
        <v>24</v>
      </c>
      <c r="Q2758" t="s">
        <v>33</v>
      </c>
      <c r="R2758" t="s">
        <v>26</v>
      </c>
      <c r="S2758" t="s">
        <v>29</v>
      </c>
      <c r="T2758" t="s">
        <v>46</v>
      </c>
      <c r="U2758" t="s">
        <v>37</v>
      </c>
      <c r="V2758" t="s">
        <v>23</v>
      </c>
      <c r="W2758" t="s">
        <v>30</v>
      </c>
    </row>
    <row r="2759" spans="1:23" x14ac:dyDescent="0.3">
      <c r="A2759">
        <v>31</v>
      </c>
      <c r="B2759">
        <v>27</v>
      </c>
      <c r="C2759">
        <v>3</v>
      </c>
      <c r="D2759">
        <v>1</v>
      </c>
      <c r="E2759">
        <v>2758</v>
      </c>
      <c r="F2759">
        <v>2</v>
      </c>
      <c r="G2759">
        <v>21320</v>
      </c>
      <c r="H2759">
        <v>18</v>
      </c>
      <c r="I2759">
        <v>8</v>
      </c>
      <c r="J2759">
        <v>0</v>
      </c>
      <c r="K2759">
        <v>11</v>
      </c>
      <c r="L2759">
        <v>3</v>
      </c>
      <c r="M2759">
        <v>11</v>
      </c>
      <c r="N2759">
        <v>1</v>
      </c>
      <c r="O2759">
        <v>8</v>
      </c>
      <c r="P2759" t="s">
        <v>24</v>
      </c>
      <c r="Q2759" t="s">
        <v>33</v>
      </c>
      <c r="R2759" t="s">
        <v>41</v>
      </c>
      <c r="S2759" t="s">
        <v>35</v>
      </c>
      <c r="T2759" t="s">
        <v>42</v>
      </c>
      <c r="U2759" t="s">
        <v>27</v>
      </c>
      <c r="V2759" t="s">
        <v>23</v>
      </c>
      <c r="W2759" t="s">
        <v>30</v>
      </c>
    </row>
    <row r="2760" spans="1:23" x14ac:dyDescent="0.3">
      <c r="A2760">
        <v>35</v>
      </c>
      <c r="B2760">
        <v>2</v>
      </c>
      <c r="C2760">
        <v>4</v>
      </c>
      <c r="D2760">
        <v>1</v>
      </c>
      <c r="E2760">
        <v>2759</v>
      </c>
      <c r="F2760">
        <v>2</v>
      </c>
      <c r="G2760">
        <v>101240</v>
      </c>
      <c r="H2760">
        <v>14</v>
      </c>
      <c r="I2760">
        <v>8</v>
      </c>
      <c r="J2760">
        <v>1</v>
      </c>
      <c r="K2760">
        <v>16</v>
      </c>
      <c r="L2760">
        <v>2</v>
      </c>
      <c r="M2760">
        <v>15</v>
      </c>
      <c r="N2760">
        <v>2</v>
      </c>
      <c r="O2760">
        <v>8</v>
      </c>
      <c r="P2760" t="s">
        <v>24</v>
      </c>
      <c r="Q2760" t="s">
        <v>33</v>
      </c>
      <c r="R2760" t="s">
        <v>41</v>
      </c>
      <c r="S2760" t="s">
        <v>35</v>
      </c>
      <c r="T2760" t="s">
        <v>28</v>
      </c>
      <c r="U2760" t="s">
        <v>37</v>
      </c>
      <c r="V2760" t="s">
        <v>23</v>
      </c>
      <c r="W2760" t="s">
        <v>30</v>
      </c>
    </row>
    <row r="2761" spans="1:23" x14ac:dyDescent="0.3">
      <c r="A2761">
        <v>45</v>
      </c>
      <c r="B2761">
        <v>14</v>
      </c>
      <c r="C2761">
        <v>3</v>
      </c>
      <c r="D2761">
        <v>1</v>
      </c>
      <c r="E2761">
        <v>2760</v>
      </c>
      <c r="F2761">
        <v>1</v>
      </c>
      <c r="G2761">
        <v>54730</v>
      </c>
      <c r="H2761">
        <v>13</v>
      </c>
      <c r="I2761">
        <v>8</v>
      </c>
      <c r="J2761">
        <v>0</v>
      </c>
      <c r="K2761">
        <v>17</v>
      </c>
      <c r="L2761">
        <v>3</v>
      </c>
      <c r="M2761">
        <v>0</v>
      </c>
      <c r="N2761">
        <v>0</v>
      </c>
      <c r="O2761">
        <v>0</v>
      </c>
      <c r="P2761" t="s">
        <v>24</v>
      </c>
      <c r="Q2761" t="s">
        <v>40</v>
      </c>
      <c r="R2761" t="s">
        <v>40</v>
      </c>
      <c r="S2761" t="s">
        <v>29</v>
      </c>
      <c r="T2761" t="s">
        <v>38</v>
      </c>
      <c r="U2761" t="s">
        <v>27</v>
      </c>
      <c r="V2761" t="s">
        <v>23</v>
      </c>
      <c r="W2761" t="s">
        <v>30</v>
      </c>
    </row>
    <row r="2762" spans="1:23" x14ac:dyDescent="0.3">
      <c r="A2762">
        <v>37</v>
      </c>
      <c r="B2762">
        <v>1</v>
      </c>
      <c r="C2762">
        <v>3</v>
      </c>
      <c r="D2762">
        <v>1</v>
      </c>
      <c r="E2762">
        <v>2761</v>
      </c>
      <c r="F2762">
        <v>3</v>
      </c>
      <c r="G2762">
        <v>52070</v>
      </c>
      <c r="H2762">
        <v>17</v>
      </c>
      <c r="I2762">
        <v>8</v>
      </c>
      <c r="J2762">
        <v>3</v>
      </c>
      <c r="K2762">
        <v>16</v>
      </c>
      <c r="L2762">
        <v>3</v>
      </c>
      <c r="M2762">
        <v>5</v>
      </c>
      <c r="N2762">
        <v>0</v>
      </c>
      <c r="O2762">
        <v>2</v>
      </c>
      <c r="P2762" t="s">
        <v>24</v>
      </c>
      <c r="Q2762" t="s">
        <v>33</v>
      </c>
      <c r="R2762" t="s">
        <v>26</v>
      </c>
      <c r="S2762" t="s">
        <v>35</v>
      </c>
      <c r="T2762" t="s">
        <v>38</v>
      </c>
      <c r="U2762" t="s">
        <v>27</v>
      </c>
      <c r="V2762" t="s">
        <v>23</v>
      </c>
      <c r="W2762" t="s">
        <v>30</v>
      </c>
    </row>
    <row r="2763" spans="1:23" x14ac:dyDescent="0.3">
      <c r="A2763">
        <v>46</v>
      </c>
      <c r="B2763">
        <v>9</v>
      </c>
      <c r="C2763">
        <v>3</v>
      </c>
      <c r="D2763">
        <v>1</v>
      </c>
      <c r="E2763">
        <v>2762</v>
      </c>
      <c r="F2763">
        <v>3</v>
      </c>
      <c r="G2763">
        <v>164370</v>
      </c>
      <c r="H2763">
        <v>15</v>
      </c>
      <c r="I2763">
        <v>8</v>
      </c>
      <c r="J2763">
        <v>1</v>
      </c>
      <c r="K2763">
        <v>16</v>
      </c>
      <c r="L2763">
        <v>0</v>
      </c>
      <c r="M2763">
        <v>4</v>
      </c>
      <c r="N2763">
        <v>0</v>
      </c>
      <c r="O2763">
        <v>2</v>
      </c>
      <c r="P2763" t="s">
        <v>24</v>
      </c>
      <c r="Q2763" t="s">
        <v>33</v>
      </c>
      <c r="R2763" t="s">
        <v>41</v>
      </c>
      <c r="S2763" t="s">
        <v>44</v>
      </c>
      <c r="T2763" t="s">
        <v>47</v>
      </c>
      <c r="U2763" t="s">
        <v>37</v>
      </c>
      <c r="V2763" t="s">
        <v>23</v>
      </c>
      <c r="W2763" t="s">
        <v>30</v>
      </c>
    </row>
    <row r="2764" spans="1:23" x14ac:dyDescent="0.3">
      <c r="A2764">
        <v>30</v>
      </c>
      <c r="B2764">
        <v>18</v>
      </c>
      <c r="C2764">
        <v>3</v>
      </c>
      <c r="D2764">
        <v>1</v>
      </c>
      <c r="E2764">
        <v>2763</v>
      </c>
      <c r="F2764">
        <v>4</v>
      </c>
      <c r="G2764">
        <v>22960</v>
      </c>
      <c r="H2764">
        <v>18</v>
      </c>
      <c r="I2764">
        <v>8</v>
      </c>
      <c r="J2764">
        <v>1</v>
      </c>
      <c r="K2764">
        <v>10</v>
      </c>
      <c r="L2764">
        <v>2</v>
      </c>
      <c r="M2764">
        <v>10</v>
      </c>
      <c r="N2764">
        <v>3</v>
      </c>
      <c r="O2764">
        <v>0</v>
      </c>
      <c r="P2764" t="s">
        <v>24</v>
      </c>
      <c r="Q2764" t="s">
        <v>25</v>
      </c>
      <c r="R2764" t="s">
        <v>26</v>
      </c>
      <c r="S2764" t="s">
        <v>29</v>
      </c>
      <c r="T2764" t="s">
        <v>40</v>
      </c>
      <c r="U2764" t="s">
        <v>37</v>
      </c>
      <c r="V2764" t="s">
        <v>23</v>
      </c>
      <c r="W2764" t="s">
        <v>30</v>
      </c>
    </row>
    <row r="2765" spans="1:23" x14ac:dyDescent="0.3">
      <c r="A2765">
        <v>35</v>
      </c>
      <c r="B2765">
        <v>20</v>
      </c>
      <c r="C2765">
        <v>4</v>
      </c>
      <c r="D2765">
        <v>1</v>
      </c>
      <c r="E2765">
        <v>2764</v>
      </c>
      <c r="F2765">
        <v>3</v>
      </c>
      <c r="G2765">
        <v>40690</v>
      </c>
      <c r="H2765">
        <v>13</v>
      </c>
      <c r="I2765">
        <v>8</v>
      </c>
      <c r="J2765">
        <v>0</v>
      </c>
      <c r="K2765">
        <v>6</v>
      </c>
      <c r="L2765">
        <v>5</v>
      </c>
      <c r="M2765">
        <v>6</v>
      </c>
      <c r="N2765">
        <v>0</v>
      </c>
      <c r="O2765">
        <v>4</v>
      </c>
      <c r="P2765" t="s">
        <v>24</v>
      </c>
      <c r="Q2765" t="s">
        <v>33</v>
      </c>
      <c r="R2765" t="s">
        <v>26</v>
      </c>
      <c r="S2765" t="s">
        <v>35</v>
      </c>
      <c r="T2765" t="s">
        <v>40</v>
      </c>
      <c r="U2765" t="s">
        <v>27</v>
      </c>
      <c r="V2765" t="s">
        <v>23</v>
      </c>
      <c r="W2765" t="s">
        <v>30</v>
      </c>
    </row>
    <row r="2766" spans="1:23" x14ac:dyDescent="0.3">
      <c r="A2766">
        <v>55</v>
      </c>
      <c r="B2766">
        <v>2</v>
      </c>
      <c r="C2766">
        <v>3</v>
      </c>
      <c r="D2766">
        <v>1</v>
      </c>
      <c r="E2766">
        <v>2765</v>
      </c>
      <c r="F2766">
        <v>2</v>
      </c>
      <c r="G2766">
        <v>74410</v>
      </c>
      <c r="H2766">
        <v>12</v>
      </c>
      <c r="I2766">
        <v>8</v>
      </c>
      <c r="J2766">
        <v>1</v>
      </c>
      <c r="K2766">
        <v>24</v>
      </c>
      <c r="L2766">
        <v>4</v>
      </c>
      <c r="M2766">
        <v>1</v>
      </c>
      <c r="N2766">
        <v>1</v>
      </c>
      <c r="O2766">
        <v>0</v>
      </c>
      <c r="P2766" t="s">
        <v>24</v>
      </c>
      <c r="Q2766" t="s">
        <v>33</v>
      </c>
      <c r="R2766" t="s">
        <v>26</v>
      </c>
      <c r="S2766" t="s">
        <v>29</v>
      </c>
      <c r="T2766" t="s">
        <v>43</v>
      </c>
      <c r="U2766" t="s">
        <v>27</v>
      </c>
      <c r="V2766" t="s">
        <v>23</v>
      </c>
      <c r="W2766" t="s">
        <v>30</v>
      </c>
    </row>
    <row r="2767" spans="1:23" x14ac:dyDescent="0.3">
      <c r="A2767">
        <v>38</v>
      </c>
      <c r="B2767">
        <v>11</v>
      </c>
      <c r="C2767">
        <v>1</v>
      </c>
      <c r="D2767">
        <v>1</v>
      </c>
      <c r="E2767">
        <v>2766</v>
      </c>
      <c r="F2767">
        <v>2</v>
      </c>
      <c r="G2767">
        <v>24300</v>
      </c>
      <c r="H2767">
        <v>13</v>
      </c>
      <c r="I2767">
        <v>8</v>
      </c>
      <c r="J2767">
        <v>2</v>
      </c>
      <c r="K2767">
        <v>17</v>
      </c>
      <c r="L2767">
        <v>2</v>
      </c>
      <c r="M2767">
        <v>13</v>
      </c>
      <c r="N2767">
        <v>1</v>
      </c>
      <c r="O2767">
        <v>9</v>
      </c>
      <c r="P2767" t="s">
        <v>39</v>
      </c>
      <c r="Q2767" t="s">
        <v>25</v>
      </c>
      <c r="R2767" t="s">
        <v>48</v>
      </c>
      <c r="S2767" t="s">
        <v>44</v>
      </c>
      <c r="T2767" t="s">
        <v>43</v>
      </c>
      <c r="U2767" t="s">
        <v>37</v>
      </c>
      <c r="V2767" t="s">
        <v>23</v>
      </c>
      <c r="W2767" t="s">
        <v>30</v>
      </c>
    </row>
    <row r="2768" spans="1:23" x14ac:dyDescent="0.3">
      <c r="A2768">
        <v>34</v>
      </c>
      <c r="B2768">
        <v>8</v>
      </c>
      <c r="C2768">
        <v>2</v>
      </c>
      <c r="D2768">
        <v>1</v>
      </c>
      <c r="E2768">
        <v>2767</v>
      </c>
      <c r="F2768">
        <v>1</v>
      </c>
      <c r="G2768">
        <v>58780</v>
      </c>
      <c r="H2768">
        <v>14</v>
      </c>
      <c r="I2768">
        <v>8</v>
      </c>
      <c r="J2768">
        <v>0</v>
      </c>
      <c r="K2768">
        <v>5</v>
      </c>
      <c r="L2768">
        <v>1</v>
      </c>
      <c r="M2768">
        <v>5</v>
      </c>
      <c r="N2768">
        <v>1</v>
      </c>
      <c r="O2768">
        <v>3</v>
      </c>
      <c r="P2768" t="s">
        <v>24</v>
      </c>
      <c r="Q2768" t="s">
        <v>33</v>
      </c>
      <c r="R2768" t="s">
        <v>41</v>
      </c>
      <c r="S2768" t="s">
        <v>29</v>
      </c>
      <c r="T2768" t="s">
        <v>34</v>
      </c>
      <c r="U2768" t="s">
        <v>37</v>
      </c>
      <c r="V2768" t="s">
        <v>23</v>
      </c>
      <c r="W2768" t="s">
        <v>30</v>
      </c>
    </row>
    <row r="2769" spans="1:23" x14ac:dyDescent="0.3">
      <c r="A2769">
        <v>56</v>
      </c>
      <c r="B2769">
        <v>2</v>
      </c>
      <c r="C2769">
        <v>1</v>
      </c>
      <c r="D2769">
        <v>1</v>
      </c>
      <c r="E2769">
        <v>2768</v>
      </c>
      <c r="F2769">
        <v>2</v>
      </c>
      <c r="G2769">
        <v>26440</v>
      </c>
      <c r="H2769">
        <v>11</v>
      </c>
      <c r="I2769">
        <v>8</v>
      </c>
      <c r="J2769">
        <v>1</v>
      </c>
      <c r="K2769">
        <v>37</v>
      </c>
      <c r="L2769">
        <v>2</v>
      </c>
      <c r="M2769">
        <v>6</v>
      </c>
      <c r="N2769">
        <v>0</v>
      </c>
      <c r="O2769">
        <v>2</v>
      </c>
      <c r="P2769" t="s">
        <v>24</v>
      </c>
      <c r="Q2769" t="s">
        <v>40</v>
      </c>
      <c r="R2769" t="s">
        <v>41</v>
      </c>
      <c r="S2769" t="s">
        <v>35</v>
      </c>
      <c r="T2769" t="s">
        <v>38</v>
      </c>
      <c r="U2769" t="s">
        <v>37</v>
      </c>
      <c r="V2769" t="s">
        <v>23</v>
      </c>
      <c r="W2769" t="s">
        <v>30</v>
      </c>
    </row>
    <row r="2770" spans="1:23" x14ac:dyDescent="0.3">
      <c r="A2770">
        <v>23</v>
      </c>
      <c r="B2770">
        <v>10</v>
      </c>
      <c r="C2770">
        <v>3</v>
      </c>
      <c r="D2770">
        <v>1</v>
      </c>
      <c r="E2770">
        <v>2769</v>
      </c>
      <c r="F2770">
        <v>2</v>
      </c>
      <c r="G2770">
        <v>64390</v>
      </c>
      <c r="H2770">
        <v>22</v>
      </c>
      <c r="I2770">
        <v>8</v>
      </c>
      <c r="J2770">
        <v>3</v>
      </c>
      <c r="K2770">
        <v>3</v>
      </c>
      <c r="L2770">
        <v>2</v>
      </c>
      <c r="M2770">
        <v>0</v>
      </c>
      <c r="N2770">
        <v>0</v>
      </c>
      <c r="O2770">
        <v>0</v>
      </c>
      <c r="P2770" t="s">
        <v>24</v>
      </c>
      <c r="Q2770" t="s">
        <v>33</v>
      </c>
      <c r="R2770" t="s">
        <v>41</v>
      </c>
      <c r="S2770" t="s">
        <v>44</v>
      </c>
      <c r="T2770" t="s">
        <v>43</v>
      </c>
      <c r="U2770" t="s">
        <v>37</v>
      </c>
      <c r="V2770" t="s">
        <v>23</v>
      </c>
      <c r="W2770" t="s">
        <v>30</v>
      </c>
    </row>
    <row r="2771" spans="1:23" x14ac:dyDescent="0.3">
      <c r="A2771">
        <v>51</v>
      </c>
      <c r="B2771">
        <v>29</v>
      </c>
      <c r="C2771">
        <v>4</v>
      </c>
      <c r="D2771">
        <v>1</v>
      </c>
      <c r="E2771">
        <v>2770</v>
      </c>
      <c r="F2771">
        <v>5</v>
      </c>
      <c r="G2771">
        <v>24510</v>
      </c>
      <c r="H2771">
        <v>17</v>
      </c>
      <c r="I2771">
        <v>8</v>
      </c>
      <c r="J2771">
        <v>0</v>
      </c>
      <c r="K2771">
        <v>10</v>
      </c>
      <c r="L2771">
        <v>2</v>
      </c>
      <c r="M2771">
        <v>4</v>
      </c>
      <c r="N2771">
        <v>0</v>
      </c>
      <c r="O2771">
        <v>3</v>
      </c>
      <c r="P2771" t="s">
        <v>24</v>
      </c>
      <c r="Q2771" t="s">
        <v>33</v>
      </c>
      <c r="R2771" t="s">
        <v>26</v>
      </c>
      <c r="S2771" t="s">
        <v>29</v>
      </c>
      <c r="T2771" t="s">
        <v>45</v>
      </c>
      <c r="U2771" t="s">
        <v>27</v>
      </c>
      <c r="V2771" t="s">
        <v>23</v>
      </c>
      <c r="W2771" t="s">
        <v>30</v>
      </c>
    </row>
    <row r="2772" spans="1:23" x14ac:dyDescent="0.3">
      <c r="A2772">
        <v>30</v>
      </c>
      <c r="B2772">
        <v>8</v>
      </c>
      <c r="C2772">
        <v>2</v>
      </c>
      <c r="D2772">
        <v>1</v>
      </c>
      <c r="E2772">
        <v>2771</v>
      </c>
      <c r="F2772">
        <v>1</v>
      </c>
      <c r="G2772">
        <v>63920</v>
      </c>
      <c r="H2772">
        <v>21</v>
      </c>
      <c r="I2772">
        <v>8</v>
      </c>
      <c r="J2772">
        <v>1</v>
      </c>
      <c r="K2772">
        <v>11</v>
      </c>
      <c r="L2772">
        <v>2</v>
      </c>
      <c r="M2772">
        <v>11</v>
      </c>
      <c r="N2772">
        <v>10</v>
      </c>
      <c r="O2772">
        <v>8</v>
      </c>
      <c r="P2772" t="s">
        <v>24</v>
      </c>
      <c r="Q2772" t="s">
        <v>25</v>
      </c>
      <c r="R2772" t="s">
        <v>49</v>
      </c>
      <c r="S2772" t="s">
        <v>29</v>
      </c>
      <c r="T2772" t="s">
        <v>46</v>
      </c>
      <c r="U2772" t="s">
        <v>37</v>
      </c>
      <c r="V2772" t="s">
        <v>23</v>
      </c>
      <c r="W2772" t="s">
        <v>30</v>
      </c>
    </row>
    <row r="2773" spans="1:23" x14ac:dyDescent="0.3">
      <c r="A2773">
        <v>46</v>
      </c>
      <c r="B2773">
        <v>1</v>
      </c>
      <c r="C2773">
        <v>2</v>
      </c>
      <c r="D2773">
        <v>1</v>
      </c>
      <c r="E2773">
        <v>2772</v>
      </c>
      <c r="F2773">
        <v>2</v>
      </c>
      <c r="G2773">
        <v>97140</v>
      </c>
      <c r="H2773">
        <v>22</v>
      </c>
      <c r="I2773">
        <v>8</v>
      </c>
      <c r="J2773">
        <v>0</v>
      </c>
      <c r="K2773">
        <v>9</v>
      </c>
      <c r="L2773">
        <v>0</v>
      </c>
      <c r="M2773">
        <v>9</v>
      </c>
      <c r="N2773">
        <v>4</v>
      </c>
      <c r="O2773">
        <v>7</v>
      </c>
      <c r="P2773" t="s">
        <v>24</v>
      </c>
      <c r="Q2773" t="s">
        <v>25</v>
      </c>
      <c r="R2773" t="s">
        <v>41</v>
      </c>
      <c r="S2773" t="s">
        <v>35</v>
      </c>
      <c r="T2773" t="s">
        <v>34</v>
      </c>
      <c r="U2773" t="s">
        <v>27</v>
      </c>
      <c r="V2773" t="s">
        <v>31</v>
      </c>
      <c r="W2773" t="s">
        <v>30</v>
      </c>
    </row>
    <row r="2774" spans="1:23" x14ac:dyDescent="0.3">
      <c r="A2774">
        <v>40</v>
      </c>
      <c r="B2774">
        <v>6</v>
      </c>
      <c r="C2774">
        <v>3</v>
      </c>
      <c r="D2774">
        <v>1</v>
      </c>
      <c r="E2774">
        <v>2773</v>
      </c>
      <c r="F2774">
        <v>1</v>
      </c>
      <c r="G2774">
        <v>60770</v>
      </c>
      <c r="H2774">
        <v>16</v>
      </c>
      <c r="I2774">
        <v>8</v>
      </c>
      <c r="J2774">
        <v>2</v>
      </c>
      <c r="K2774">
        <v>22</v>
      </c>
      <c r="L2774">
        <v>2</v>
      </c>
      <c r="M2774">
        <v>22</v>
      </c>
      <c r="N2774">
        <v>11</v>
      </c>
      <c r="O2774">
        <v>11</v>
      </c>
      <c r="P2774" t="s">
        <v>32</v>
      </c>
      <c r="Q2774" t="s">
        <v>33</v>
      </c>
      <c r="R2774" t="s">
        <v>41</v>
      </c>
      <c r="S2774" t="s">
        <v>29</v>
      </c>
      <c r="T2774" t="s">
        <v>28</v>
      </c>
      <c r="U2774" t="s">
        <v>37</v>
      </c>
      <c r="V2774" t="s">
        <v>23</v>
      </c>
      <c r="W2774" t="s">
        <v>30</v>
      </c>
    </row>
    <row r="2775" spans="1:23" x14ac:dyDescent="0.3">
      <c r="A2775">
        <v>51</v>
      </c>
      <c r="B2775">
        <v>8</v>
      </c>
      <c r="C2775">
        <v>4</v>
      </c>
      <c r="D2775">
        <v>1</v>
      </c>
      <c r="E2775">
        <v>2774</v>
      </c>
      <c r="F2775">
        <v>5</v>
      </c>
      <c r="G2775">
        <v>24500</v>
      </c>
      <c r="H2775">
        <v>12</v>
      </c>
      <c r="I2775">
        <v>8</v>
      </c>
      <c r="J2775">
        <v>1</v>
      </c>
      <c r="K2775">
        <v>11</v>
      </c>
      <c r="L2775">
        <v>2</v>
      </c>
      <c r="M2775">
        <v>10</v>
      </c>
      <c r="N2775">
        <v>1</v>
      </c>
      <c r="O2775">
        <v>0</v>
      </c>
      <c r="P2775" t="s">
        <v>24</v>
      </c>
      <c r="Q2775" t="s">
        <v>33</v>
      </c>
      <c r="R2775" t="s">
        <v>26</v>
      </c>
      <c r="S2775" t="s">
        <v>35</v>
      </c>
      <c r="T2775" t="s">
        <v>46</v>
      </c>
      <c r="U2775" t="s">
        <v>27</v>
      </c>
      <c r="V2775" t="s">
        <v>23</v>
      </c>
      <c r="W2775" t="s">
        <v>30</v>
      </c>
    </row>
    <row r="2776" spans="1:23" x14ac:dyDescent="0.3">
      <c r="A2776">
        <v>30</v>
      </c>
      <c r="B2776">
        <v>9</v>
      </c>
      <c r="C2776">
        <v>3</v>
      </c>
      <c r="D2776">
        <v>1</v>
      </c>
      <c r="E2776">
        <v>2775</v>
      </c>
      <c r="F2776">
        <v>1</v>
      </c>
      <c r="G2776">
        <v>92500</v>
      </c>
      <c r="H2776">
        <v>12</v>
      </c>
      <c r="I2776">
        <v>8</v>
      </c>
      <c r="J2776">
        <v>3</v>
      </c>
      <c r="K2776">
        <v>11</v>
      </c>
      <c r="L2776">
        <v>0</v>
      </c>
      <c r="M2776">
        <v>11</v>
      </c>
      <c r="N2776">
        <v>2</v>
      </c>
      <c r="O2776">
        <v>7</v>
      </c>
      <c r="P2776" t="s">
        <v>24</v>
      </c>
      <c r="Q2776" t="s">
        <v>33</v>
      </c>
      <c r="R2776" t="s">
        <v>26</v>
      </c>
      <c r="S2776" t="s">
        <v>44</v>
      </c>
      <c r="T2776" t="s">
        <v>45</v>
      </c>
      <c r="U2776" t="s">
        <v>37</v>
      </c>
      <c r="V2776" t="s">
        <v>23</v>
      </c>
      <c r="W2776" t="s">
        <v>30</v>
      </c>
    </row>
    <row r="2777" spans="1:23" x14ac:dyDescent="0.3">
      <c r="A2777">
        <v>46</v>
      </c>
      <c r="B2777">
        <v>12</v>
      </c>
      <c r="C2777">
        <v>1</v>
      </c>
      <c r="D2777">
        <v>1</v>
      </c>
      <c r="E2777">
        <v>2776</v>
      </c>
      <c r="F2777">
        <v>1</v>
      </c>
      <c r="G2777">
        <v>20740</v>
      </c>
      <c r="H2777">
        <v>15</v>
      </c>
      <c r="I2777">
        <v>8</v>
      </c>
      <c r="J2777">
        <v>1</v>
      </c>
      <c r="K2777">
        <v>21</v>
      </c>
      <c r="L2777">
        <v>3</v>
      </c>
      <c r="M2777">
        <v>10</v>
      </c>
      <c r="N2777">
        <v>9</v>
      </c>
      <c r="O2777">
        <v>5</v>
      </c>
      <c r="P2777" t="s">
        <v>32</v>
      </c>
      <c r="Q2777" t="s">
        <v>33</v>
      </c>
      <c r="R2777" t="s">
        <v>41</v>
      </c>
      <c r="S2777" t="s">
        <v>29</v>
      </c>
      <c r="T2777" t="s">
        <v>43</v>
      </c>
      <c r="U2777" t="s">
        <v>37</v>
      </c>
      <c r="V2777" t="s">
        <v>23</v>
      </c>
      <c r="W2777" t="s">
        <v>30</v>
      </c>
    </row>
    <row r="2778" spans="1:23" x14ac:dyDescent="0.3">
      <c r="A2778">
        <v>32</v>
      </c>
      <c r="B2778">
        <v>15</v>
      </c>
      <c r="C2778">
        <v>3</v>
      </c>
      <c r="D2778">
        <v>1</v>
      </c>
      <c r="E2778">
        <v>2777</v>
      </c>
      <c r="F2778">
        <v>1</v>
      </c>
      <c r="G2778">
        <v>101690</v>
      </c>
      <c r="H2778">
        <v>14</v>
      </c>
      <c r="I2778">
        <v>8</v>
      </c>
      <c r="J2778">
        <v>0</v>
      </c>
      <c r="K2778">
        <v>12</v>
      </c>
      <c r="L2778">
        <v>6</v>
      </c>
      <c r="M2778">
        <v>11</v>
      </c>
      <c r="N2778">
        <v>5</v>
      </c>
      <c r="O2778">
        <v>7</v>
      </c>
      <c r="P2778" t="s">
        <v>24</v>
      </c>
      <c r="Q2778" t="s">
        <v>25</v>
      </c>
      <c r="R2778" t="s">
        <v>48</v>
      </c>
      <c r="S2778" t="s">
        <v>35</v>
      </c>
      <c r="T2778" t="s">
        <v>34</v>
      </c>
      <c r="U2778" t="s">
        <v>37</v>
      </c>
      <c r="V2778" t="s">
        <v>23</v>
      </c>
      <c r="W2778" t="s">
        <v>30</v>
      </c>
    </row>
    <row r="2779" spans="1:23" x14ac:dyDescent="0.3">
      <c r="A2779">
        <v>54</v>
      </c>
      <c r="B2779">
        <v>25</v>
      </c>
      <c r="C2779">
        <v>1</v>
      </c>
      <c r="D2779">
        <v>1</v>
      </c>
      <c r="E2779">
        <v>2778</v>
      </c>
      <c r="F2779">
        <v>1</v>
      </c>
      <c r="G2779">
        <v>48550</v>
      </c>
      <c r="H2779">
        <v>25</v>
      </c>
      <c r="I2779">
        <v>8</v>
      </c>
      <c r="J2779">
        <v>1</v>
      </c>
      <c r="K2779">
        <v>16</v>
      </c>
      <c r="L2779">
        <v>2</v>
      </c>
      <c r="M2779">
        <v>4</v>
      </c>
      <c r="N2779">
        <v>0</v>
      </c>
      <c r="O2779">
        <v>3</v>
      </c>
      <c r="P2779" t="s">
        <v>24</v>
      </c>
      <c r="Q2779" t="s">
        <v>33</v>
      </c>
      <c r="R2779" t="s">
        <v>41</v>
      </c>
      <c r="S2779" t="s">
        <v>29</v>
      </c>
      <c r="T2779" t="s">
        <v>43</v>
      </c>
      <c r="U2779" t="s">
        <v>27</v>
      </c>
      <c r="V2779" t="s">
        <v>23</v>
      </c>
      <c r="W2779" t="s">
        <v>30</v>
      </c>
    </row>
    <row r="2780" spans="1:23" x14ac:dyDescent="0.3">
      <c r="A2780">
        <v>24</v>
      </c>
      <c r="B2780">
        <v>6</v>
      </c>
      <c r="C2780">
        <v>2</v>
      </c>
      <c r="D2780">
        <v>1</v>
      </c>
      <c r="E2780">
        <v>2779</v>
      </c>
      <c r="F2780">
        <v>2</v>
      </c>
      <c r="G2780">
        <v>40870</v>
      </c>
      <c r="H2780">
        <v>20</v>
      </c>
      <c r="I2780">
        <v>8</v>
      </c>
      <c r="J2780">
        <v>3</v>
      </c>
      <c r="K2780">
        <v>4</v>
      </c>
      <c r="L2780">
        <v>1</v>
      </c>
      <c r="M2780">
        <v>3</v>
      </c>
      <c r="N2780">
        <v>0</v>
      </c>
      <c r="O2780">
        <v>2</v>
      </c>
      <c r="P2780" t="s">
        <v>24</v>
      </c>
      <c r="Q2780" t="s">
        <v>25</v>
      </c>
      <c r="R2780" t="s">
        <v>48</v>
      </c>
      <c r="S2780" t="s">
        <v>29</v>
      </c>
      <c r="T2780" t="s">
        <v>34</v>
      </c>
      <c r="U2780" t="s">
        <v>37</v>
      </c>
      <c r="V2780" t="s">
        <v>23</v>
      </c>
      <c r="W2780" t="s">
        <v>30</v>
      </c>
    </row>
    <row r="2781" spans="1:23" x14ac:dyDescent="0.3">
      <c r="A2781">
        <v>28</v>
      </c>
      <c r="B2781">
        <v>9</v>
      </c>
      <c r="C2781">
        <v>4</v>
      </c>
      <c r="D2781">
        <v>1</v>
      </c>
      <c r="E2781">
        <v>2780</v>
      </c>
      <c r="F2781">
        <v>2</v>
      </c>
      <c r="G2781">
        <v>23670</v>
      </c>
      <c r="H2781">
        <v>13</v>
      </c>
      <c r="I2781">
        <v>8</v>
      </c>
      <c r="J2781">
        <v>0</v>
      </c>
      <c r="K2781">
        <v>5</v>
      </c>
      <c r="L2781">
        <v>2</v>
      </c>
      <c r="M2781">
        <v>5</v>
      </c>
      <c r="N2781">
        <v>0</v>
      </c>
      <c r="O2781">
        <v>4</v>
      </c>
      <c r="P2781" t="s">
        <v>39</v>
      </c>
      <c r="Q2781" t="s">
        <v>25</v>
      </c>
      <c r="R2781" t="s">
        <v>41</v>
      </c>
      <c r="S2781" t="s">
        <v>29</v>
      </c>
      <c r="T2781" t="s">
        <v>43</v>
      </c>
      <c r="U2781" t="s">
        <v>37</v>
      </c>
      <c r="V2781" t="s">
        <v>23</v>
      </c>
      <c r="W2781" t="s">
        <v>30</v>
      </c>
    </row>
    <row r="2782" spans="1:23" x14ac:dyDescent="0.3">
      <c r="A2782">
        <v>58</v>
      </c>
      <c r="B2782">
        <v>8</v>
      </c>
      <c r="C2782">
        <v>4</v>
      </c>
      <c r="D2782">
        <v>1</v>
      </c>
      <c r="E2782">
        <v>2781</v>
      </c>
      <c r="F2782">
        <v>2</v>
      </c>
      <c r="G2782">
        <v>29720</v>
      </c>
      <c r="H2782">
        <v>14</v>
      </c>
      <c r="I2782">
        <v>8</v>
      </c>
      <c r="J2782">
        <v>0</v>
      </c>
      <c r="K2782">
        <v>38</v>
      </c>
      <c r="L2782">
        <v>2</v>
      </c>
      <c r="M2782">
        <v>37</v>
      </c>
      <c r="N2782">
        <v>1</v>
      </c>
      <c r="O2782">
        <v>8</v>
      </c>
      <c r="P2782" t="s">
        <v>24</v>
      </c>
      <c r="Q2782" t="s">
        <v>33</v>
      </c>
      <c r="R2782" t="s">
        <v>26</v>
      </c>
      <c r="S2782" t="s">
        <v>35</v>
      </c>
      <c r="T2782" t="s">
        <v>38</v>
      </c>
      <c r="U2782" t="s">
        <v>37</v>
      </c>
      <c r="V2782" t="s">
        <v>23</v>
      </c>
      <c r="W2782" t="s">
        <v>30</v>
      </c>
    </row>
    <row r="2783" spans="1:23" x14ac:dyDescent="0.3">
      <c r="A2783">
        <v>44</v>
      </c>
      <c r="B2783">
        <v>23</v>
      </c>
      <c r="C2783">
        <v>2</v>
      </c>
      <c r="D2783">
        <v>1</v>
      </c>
      <c r="E2783">
        <v>2782</v>
      </c>
      <c r="F2783">
        <v>1</v>
      </c>
      <c r="G2783">
        <v>195860</v>
      </c>
      <c r="H2783">
        <v>16</v>
      </c>
      <c r="I2783">
        <v>8</v>
      </c>
      <c r="J2783">
        <v>0</v>
      </c>
      <c r="K2783">
        <v>17</v>
      </c>
      <c r="L2783">
        <v>3</v>
      </c>
      <c r="M2783">
        <v>3</v>
      </c>
      <c r="N2783">
        <v>1</v>
      </c>
      <c r="O2783">
        <v>2</v>
      </c>
      <c r="P2783" t="s">
        <v>39</v>
      </c>
      <c r="Q2783" t="s">
        <v>33</v>
      </c>
      <c r="R2783" t="s">
        <v>41</v>
      </c>
      <c r="S2783" t="s">
        <v>29</v>
      </c>
      <c r="T2783" t="s">
        <v>34</v>
      </c>
      <c r="U2783" t="s">
        <v>27</v>
      </c>
      <c r="V2783" t="s">
        <v>23</v>
      </c>
      <c r="W2783" t="s">
        <v>30</v>
      </c>
    </row>
    <row r="2784" spans="1:23" x14ac:dyDescent="0.3">
      <c r="A2784">
        <v>37</v>
      </c>
      <c r="B2784">
        <v>9</v>
      </c>
      <c r="C2784">
        <v>3</v>
      </c>
      <c r="D2784">
        <v>1</v>
      </c>
      <c r="E2784">
        <v>2783</v>
      </c>
      <c r="F2784">
        <v>2</v>
      </c>
      <c r="G2784">
        <v>54840</v>
      </c>
      <c r="H2784">
        <v>17</v>
      </c>
      <c r="I2784">
        <v>8</v>
      </c>
      <c r="J2784">
        <v>0</v>
      </c>
      <c r="K2784">
        <v>7</v>
      </c>
      <c r="L2784">
        <v>4</v>
      </c>
      <c r="M2784">
        <v>3</v>
      </c>
      <c r="N2784">
        <v>0</v>
      </c>
      <c r="O2784">
        <v>2</v>
      </c>
      <c r="P2784" t="s">
        <v>24</v>
      </c>
      <c r="Q2784" t="s">
        <v>40</v>
      </c>
      <c r="R2784" t="s">
        <v>40</v>
      </c>
      <c r="S2784" t="s">
        <v>44</v>
      </c>
      <c r="T2784" t="s">
        <v>28</v>
      </c>
      <c r="U2784" t="s">
        <v>37</v>
      </c>
      <c r="V2784" t="s">
        <v>31</v>
      </c>
      <c r="W2784" t="s">
        <v>30</v>
      </c>
    </row>
    <row r="2785" spans="1:23" x14ac:dyDescent="0.3">
      <c r="A2785">
        <v>32</v>
      </c>
      <c r="B2785">
        <v>12</v>
      </c>
      <c r="C2785">
        <v>2</v>
      </c>
      <c r="D2785">
        <v>1</v>
      </c>
      <c r="E2785">
        <v>2784</v>
      </c>
      <c r="F2785">
        <v>1</v>
      </c>
      <c r="G2785">
        <v>20610</v>
      </c>
      <c r="H2785">
        <v>15</v>
      </c>
      <c r="I2785">
        <v>8</v>
      </c>
      <c r="J2785">
        <v>1</v>
      </c>
      <c r="K2785">
        <v>1</v>
      </c>
      <c r="L2785">
        <v>2</v>
      </c>
      <c r="M2785">
        <v>1</v>
      </c>
      <c r="N2785">
        <v>0</v>
      </c>
      <c r="O2785">
        <v>0</v>
      </c>
      <c r="P2785" t="s">
        <v>24</v>
      </c>
      <c r="Q2785" t="s">
        <v>40</v>
      </c>
      <c r="R2785" t="s">
        <v>40</v>
      </c>
      <c r="S2785" t="s">
        <v>35</v>
      </c>
      <c r="T2785" t="s">
        <v>46</v>
      </c>
      <c r="U2785" t="s">
        <v>27</v>
      </c>
      <c r="V2785" t="s">
        <v>23</v>
      </c>
      <c r="W2785" t="s">
        <v>30</v>
      </c>
    </row>
    <row r="2786" spans="1:23" x14ac:dyDescent="0.3">
      <c r="A2786">
        <v>20</v>
      </c>
      <c r="B2786">
        <v>4</v>
      </c>
      <c r="C2786">
        <v>4</v>
      </c>
      <c r="D2786">
        <v>1</v>
      </c>
      <c r="E2786">
        <v>2785</v>
      </c>
      <c r="F2786">
        <v>2</v>
      </c>
      <c r="G2786">
        <v>99240</v>
      </c>
      <c r="H2786">
        <v>22</v>
      </c>
      <c r="I2786">
        <v>8</v>
      </c>
      <c r="J2786">
        <v>0</v>
      </c>
      <c r="K2786">
        <v>1</v>
      </c>
      <c r="L2786">
        <v>3</v>
      </c>
      <c r="M2786">
        <v>1</v>
      </c>
      <c r="N2786">
        <v>1</v>
      </c>
      <c r="O2786">
        <v>0</v>
      </c>
      <c r="P2786" t="s">
        <v>32</v>
      </c>
      <c r="Q2786" t="s">
        <v>25</v>
      </c>
      <c r="R2786" t="s">
        <v>26</v>
      </c>
      <c r="S2786" t="s">
        <v>35</v>
      </c>
      <c r="T2786" t="s">
        <v>28</v>
      </c>
      <c r="U2786" t="s">
        <v>27</v>
      </c>
      <c r="V2786" t="s">
        <v>31</v>
      </c>
      <c r="W2786" t="s">
        <v>30</v>
      </c>
    </row>
    <row r="2787" spans="1:23" x14ac:dyDescent="0.3">
      <c r="A2787">
        <v>34</v>
      </c>
      <c r="B2787">
        <v>1</v>
      </c>
      <c r="C2787">
        <v>4</v>
      </c>
      <c r="D2787">
        <v>1</v>
      </c>
      <c r="E2787">
        <v>2786</v>
      </c>
      <c r="F2787">
        <v>4</v>
      </c>
      <c r="G2787">
        <v>41980</v>
      </c>
      <c r="H2787">
        <v>22</v>
      </c>
      <c r="I2787">
        <v>8</v>
      </c>
      <c r="J2787">
        <v>1</v>
      </c>
      <c r="K2787">
        <v>16</v>
      </c>
      <c r="L2787">
        <v>2</v>
      </c>
      <c r="M2787">
        <v>16</v>
      </c>
      <c r="N2787">
        <v>2</v>
      </c>
      <c r="O2787">
        <v>10</v>
      </c>
      <c r="P2787" t="s">
        <v>24</v>
      </c>
      <c r="Q2787" t="s">
        <v>33</v>
      </c>
      <c r="R2787" t="s">
        <v>36</v>
      </c>
      <c r="S2787" t="s">
        <v>35</v>
      </c>
      <c r="T2787" t="s">
        <v>43</v>
      </c>
      <c r="U2787" t="s">
        <v>37</v>
      </c>
      <c r="V2787" t="s">
        <v>23</v>
      </c>
      <c r="W2787" t="s">
        <v>30</v>
      </c>
    </row>
    <row r="2788" spans="1:23" x14ac:dyDescent="0.3">
      <c r="A2788">
        <v>37</v>
      </c>
      <c r="B2788">
        <v>24</v>
      </c>
      <c r="C2788">
        <v>2</v>
      </c>
      <c r="D2788">
        <v>1</v>
      </c>
      <c r="E2788">
        <v>2787</v>
      </c>
      <c r="F2788">
        <v>1</v>
      </c>
      <c r="G2788">
        <v>68150</v>
      </c>
      <c r="H2788">
        <v>20</v>
      </c>
      <c r="I2788">
        <v>8</v>
      </c>
      <c r="J2788">
        <v>1</v>
      </c>
      <c r="K2788">
        <v>17</v>
      </c>
      <c r="L2788">
        <v>3</v>
      </c>
      <c r="M2788">
        <v>1</v>
      </c>
      <c r="N2788">
        <v>0</v>
      </c>
      <c r="O2788">
        <v>0</v>
      </c>
      <c r="P2788" t="s">
        <v>39</v>
      </c>
      <c r="Q2788" t="s">
        <v>25</v>
      </c>
      <c r="R2788" t="s">
        <v>26</v>
      </c>
      <c r="S2788" t="s">
        <v>44</v>
      </c>
      <c r="T2788" t="s">
        <v>34</v>
      </c>
      <c r="U2788" t="s">
        <v>37</v>
      </c>
      <c r="V2788" t="s">
        <v>23</v>
      </c>
      <c r="W2788" t="s">
        <v>30</v>
      </c>
    </row>
    <row r="2789" spans="1:23" x14ac:dyDescent="0.3">
      <c r="A2789">
        <v>59</v>
      </c>
      <c r="B2789">
        <v>12</v>
      </c>
      <c r="C2789">
        <v>2</v>
      </c>
      <c r="D2789">
        <v>1</v>
      </c>
      <c r="E2789">
        <v>2788</v>
      </c>
      <c r="F2789">
        <v>2</v>
      </c>
      <c r="G2789">
        <v>47230</v>
      </c>
      <c r="H2789">
        <v>14</v>
      </c>
      <c r="I2789">
        <v>8</v>
      </c>
      <c r="J2789">
        <v>0</v>
      </c>
      <c r="K2789">
        <v>30</v>
      </c>
      <c r="L2789">
        <v>0</v>
      </c>
      <c r="M2789">
        <v>3</v>
      </c>
      <c r="N2789">
        <v>2</v>
      </c>
      <c r="O2789">
        <v>2</v>
      </c>
      <c r="P2789" t="s">
        <v>39</v>
      </c>
      <c r="Q2789" t="s">
        <v>33</v>
      </c>
      <c r="R2789" t="s">
        <v>26</v>
      </c>
      <c r="S2789" t="s">
        <v>29</v>
      </c>
      <c r="T2789" t="s">
        <v>38</v>
      </c>
      <c r="U2789" t="s">
        <v>37</v>
      </c>
      <c r="V2789" t="s">
        <v>23</v>
      </c>
      <c r="W2789" t="s">
        <v>30</v>
      </c>
    </row>
    <row r="2790" spans="1:23" x14ac:dyDescent="0.3">
      <c r="A2790">
        <v>50</v>
      </c>
      <c r="B2790">
        <v>3</v>
      </c>
      <c r="C2790">
        <v>4</v>
      </c>
      <c r="D2790">
        <v>1</v>
      </c>
      <c r="E2790">
        <v>2789</v>
      </c>
      <c r="F2790">
        <v>4</v>
      </c>
      <c r="G2790">
        <v>61420</v>
      </c>
      <c r="H2790">
        <v>13</v>
      </c>
      <c r="I2790">
        <v>8</v>
      </c>
      <c r="J2790">
        <v>2</v>
      </c>
      <c r="K2790">
        <v>28</v>
      </c>
      <c r="L2790">
        <v>3</v>
      </c>
      <c r="M2790">
        <v>8</v>
      </c>
      <c r="N2790">
        <v>0</v>
      </c>
      <c r="O2790">
        <v>7</v>
      </c>
      <c r="P2790" t="s">
        <v>32</v>
      </c>
      <c r="Q2790" t="s">
        <v>33</v>
      </c>
      <c r="R2790" t="s">
        <v>41</v>
      </c>
      <c r="S2790" t="s">
        <v>29</v>
      </c>
      <c r="T2790" t="s">
        <v>34</v>
      </c>
      <c r="U2790" t="s">
        <v>37</v>
      </c>
      <c r="V2790" t="s">
        <v>23</v>
      </c>
      <c r="W2790" t="s">
        <v>30</v>
      </c>
    </row>
    <row r="2791" spans="1:23" x14ac:dyDescent="0.3">
      <c r="A2791">
        <v>25</v>
      </c>
      <c r="B2791">
        <v>10</v>
      </c>
      <c r="C2791">
        <v>1</v>
      </c>
      <c r="D2791">
        <v>1</v>
      </c>
      <c r="E2791">
        <v>2790</v>
      </c>
      <c r="F2791">
        <v>2</v>
      </c>
      <c r="G2791">
        <v>82370</v>
      </c>
      <c r="H2791">
        <v>13</v>
      </c>
      <c r="I2791">
        <v>8</v>
      </c>
      <c r="J2791">
        <v>0</v>
      </c>
      <c r="K2791">
        <v>6</v>
      </c>
      <c r="L2791">
        <v>6</v>
      </c>
      <c r="M2791">
        <v>6</v>
      </c>
      <c r="N2791">
        <v>0</v>
      </c>
      <c r="O2791">
        <v>3</v>
      </c>
      <c r="P2791" t="s">
        <v>24</v>
      </c>
      <c r="Q2791" t="s">
        <v>25</v>
      </c>
      <c r="R2791" t="s">
        <v>48</v>
      </c>
      <c r="S2791" t="s">
        <v>35</v>
      </c>
      <c r="T2791" t="s">
        <v>42</v>
      </c>
      <c r="U2791" t="s">
        <v>37</v>
      </c>
      <c r="V2791" t="s">
        <v>31</v>
      </c>
      <c r="W2791" t="s">
        <v>30</v>
      </c>
    </row>
    <row r="2792" spans="1:23" x14ac:dyDescent="0.3">
      <c r="A2792">
        <v>25</v>
      </c>
      <c r="B2792">
        <v>26</v>
      </c>
      <c r="C2792">
        <v>3</v>
      </c>
      <c r="D2792">
        <v>1</v>
      </c>
      <c r="E2792">
        <v>2791</v>
      </c>
      <c r="F2792">
        <v>1</v>
      </c>
      <c r="G2792">
        <v>88530</v>
      </c>
      <c r="H2792">
        <v>22</v>
      </c>
      <c r="I2792">
        <v>8</v>
      </c>
      <c r="J2792">
        <v>1</v>
      </c>
      <c r="K2792">
        <v>2</v>
      </c>
      <c r="L2792">
        <v>3</v>
      </c>
      <c r="M2792">
        <v>2</v>
      </c>
      <c r="N2792">
        <v>2</v>
      </c>
      <c r="O2792">
        <v>1</v>
      </c>
      <c r="P2792" t="s">
        <v>24</v>
      </c>
      <c r="Q2792" t="s">
        <v>33</v>
      </c>
      <c r="R2792" t="s">
        <v>49</v>
      </c>
      <c r="S2792" t="s">
        <v>29</v>
      </c>
      <c r="T2792" t="s">
        <v>43</v>
      </c>
      <c r="U2792" t="s">
        <v>37</v>
      </c>
      <c r="V2792" t="s">
        <v>23</v>
      </c>
      <c r="W2792" t="s">
        <v>30</v>
      </c>
    </row>
    <row r="2793" spans="1:23" x14ac:dyDescent="0.3">
      <c r="A2793">
        <v>22</v>
      </c>
      <c r="B2793">
        <v>2</v>
      </c>
      <c r="C2793">
        <v>1</v>
      </c>
      <c r="D2793">
        <v>1</v>
      </c>
      <c r="E2793">
        <v>2792</v>
      </c>
      <c r="F2793">
        <v>1</v>
      </c>
      <c r="G2793">
        <v>193310</v>
      </c>
      <c r="H2793">
        <v>12</v>
      </c>
      <c r="I2793">
        <v>8</v>
      </c>
      <c r="J2793">
        <v>1</v>
      </c>
      <c r="K2793">
        <v>1</v>
      </c>
      <c r="L2793">
        <v>2</v>
      </c>
      <c r="M2793">
        <v>0</v>
      </c>
      <c r="N2793">
        <v>0</v>
      </c>
      <c r="O2793">
        <v>0</v>
      </c>
      <c r="P2793" t="s">
        <v>24</v>
      </c>
      <c r="Q2793" t="s">
        <v>33</v>
      </c>
      <c r="R2793" t="s">
        <v>26</v>
      </c>
      <c r="S2793" t="s">
        <v>35</v>
      </c>
      <c r="T2793" t="s">
        <v>46</v>
      </c>
      <c r="U2793" t="s">
        <v>37</v>
      </c>
      <c r="V2793" t="s">
        <v>23</v>
      </c>
      <c r="W2793" t="s">
        <v>30</v>
      </c>
    </row>
    <row r="2794" spans="1:23" x14ac:dyDescent="0.3">
      <c r="A2794">
        <v>51</v>
      </c>
      <c r="B2794">
        <v>1</v>
      </c>
      <c r="C2794">
        <v>3</v>
      </c>
      <c r="D2794">
        <v>1</v>
      </c>
      <c r="E2794">
        <v>2793</v>
      </c>
      <c r="F2794">
        <v>1</v>
      </c>
      <c r="G2794">
        <v>20730</v>
      </c>
      <c r="H2794">
        <v>14</v>
      </c>
      <c r="I2794">
        <v>8</v>
      </c>
      <c r="J2794">
        <v>1</v>
      </c>
      <c r="K2794">
        <v>23</v>
      </c>
      <c r="L2794">
        <v>4</v>
      </c>
      <c r="M2794">
        <v>13</v>
      </c>
      <c r="N2794">
        <v>12</v>
      </c>
      <c r="O2794">
        <v>8</v>
      </c>
      <c r="P2794" t="s">
        <v>32</v>
      </c>
      <c r="Q2794" t="s">
        <v>33</v>
      </c>
      <c r="R2794" t="s">
        <v>26</v>
      </c>
      <c r="S2794" t="s">
        <v>35</v>
      </c>
      <c r="T2794" t="s">
        <v>38</v>
      </c>
      <c r="U2794" t="s">
        <v>27</v>
      </c>
      <c r="V2794" t="s">
        <v>23</v>
      </c>
      <c r="W2794" t="s">
        <v>30</v>
      </c>
    </row>
    <row r="2795" spans="1:23" x14ac:dyDescent="0.3">
      <c r="A2795">
        <v>34</v>
      </c>
      <c r="B2795">
        <v>4</v>
      </c>
      <c r="C2795">
        <v>4</v>
      </c>
      <c r="D2795">
        <v>1</v>
      </c>
      <c r="E2795">
        <v>2794</v>
      </c>
      <c r="F2795">
        <v>5</v>
      </c>
      <c r="G2795">
        <v>55620</v>
      </c>
      <c r="H2795">
        <v>15</v>
      </c>
      <c r="I2795">
        <v>8</v>
      </c>
      <c r="J2795">
        <v>0</v>
      </c>
      <c r="K2795">
        <v>9</v>
      </c>
      <c r="L2795">
        <v>3</v>
      </c>
      <c r="M2795">
        <v>9</v>
      </c>
      <c r="N2795">
        <v>0</v>
      </c>
      <c r="O2795">
        <v>6</v>
      </c>
      <c r="P2795" t="s">
        <v>32</v>
      </c>
      <c r="Q2795" t="s">
        <v>40</v>
      </c>
      <c r="R2795" t="s">
        <v>26</v>
      </c>
      <c r="S2795" t="s">
        <v>35</v>
      </c>
      <c r="T2795" t="s">
        <v>38</v>
      </c>
      <c r="U2795" t="s">
        <v>27</v>
      </c>
      <c r="V2795" t="s">
        <v>31</v>
      </c>
      <c r="W2795" t="s">
        <v>30</v>
      </c>
    </row>
    <row r="2796" spans="1:23" x14ac:dyDescent="0.3">
      <c r="A2796">
        <v>54</v>
      </c>
      <c r="B2796">
        <v>9</v>
      </c>
      <c r="C2796">
        <v>3</v>
      </c>
      <c r="D2796">
        <v>1</v>
      </c>
      <c r="E2796">
        <v>2795</v>
      </c>
      <c r="F2796">
        <v>1</v>
      </c>
      <c r="G2796">
        <v>196130</v>
      </c>
      <c r="H2796">
        <v>17</v>
      </c>
      <c r="I2796">
        <v>8</v>
      </c>
      <c r="J2796">
        <v>0</v>
      </c>
      <c r="K2796">
        <v>23</v>
      </c>
      <c r="L2796">
        <v>5</v>
      </c>
      <c r="M2796">
        <v>5</v>
      </c>
      <c r="N2796">
        <v>4</v>
      </c>
      <c r="O2796">
        <v>4</v>
      </c>
      <c r="P2796" t="s">
        <v>39</v>
      </c>
      <c r="Q2796" t="s">
        <v>33</v>
      </c>
      <c r="R2796" t="s">
        <v>26</v>
      </c>
      <c r="S2796" t="s">
        <v>35</v>
      </c>
      <c r="T2796" t="s">
        <v>43</v>
      </c>
      <c r="U2796" t="s">
        <v>37</v>
      </c>
      <c r="V2796" t="s">
        <v>23</v>
      </c>
      <c r="W2796" t="s">
        <v>30</v>
      </c>
    </row>
    <row r="2797" spans="1:23" x14ac:dyDescent="0.3">
      <c r="A2797">
        <v>24</v>
      </c>
      <c r="B2797">
        <v>2</v>
      </c>
      <c r="C2797">
        <v>1</v>
      </c>
      <c r="D2797">
        <v>1</v>
      </c>
      <c r="E2797">
        <v>2796</v>
      </c>
      <c r="F2797">
        <v>2</v>
      </c>
      <c r="G2797">
        <v>34070</v>
      </c>
      <c r="H2797">
        <v>13</v>
      </c>
      <c r="I2797">
        <v>8</v>
      </c>
      <c r="J2797">
        <v>1</v>
      </c>
      <c r="K2797">
        <v>6</v>
      </c>
      <c r="L2797">
        <v>4</v>
      </c>
      <c r="M2797">
        <v>5</v>
      </c>
      <c r="N2797">
        <v>1</v>
      </c>
      <c r="O2797">
        <v>2</v>
      </c>
      <c r="P2797" t="s">
        <v>24</v>
      </c>
      <c r="Q2797" t="s">
        <v>33</v>
      </c>
      <c r="R2797" t="s">
        <v>26</v>
      </c>
      <c r="S2797" t="s">
        <v>29</v>
      </c>
      <c r="T2797" t="s">
        <v>43</v>
      </c>
      <c r="U2797" t="s">
        <v>37</v>
      </c>
      <c r="V2797" t="s">
        <v>23</v>
      </c>
      <c r="W2797" t="s">
        <v>30</v>
      </c>
    </row>
    <row r="2798" spans="1:23" x14ac:dyDescent="0.3">
      <c r="A2798">
        <v>34</v>
      </c>
      <c r="B2798">
        <v>4</v>
      </c>
      <c r="C2798">
        <v>3</v>
      </c>
      <c r="D2798">
        <v>1</v>
      </c>
      <c r="E2798">
        <v>2797</v>
      </c>
      <c r="F2798">
        <v>2</v>
      </c>
      <c r="G2798">
        <v>50630</v>
      </c>
      <c r="H2798">
        <v>12</v>
      </c>
      <c r="I2798">
        <v>8</v>
      </c>
      <c r="J2798">
        <v>1</v>
      </c>
      <c r="K2798">
        <v>12</v>
      </c>
      <c r="L2798">
        <v>2</v>
      </c>
      <c r="M2798">
        <v>1</v>
      </c>
      <c r="N2798">
        <v>0</v>
      </c>
      <c r="O2798">
        <v>0</v>
      </c>
      <c r="P2798" t="s">
        <v>24</v>
      </c>
      <c r="Q2798" t="s">
        <v>25</v>
      </c>
      <c r="R2798" t="s">
        <v>48</v>
      </c>
      <c r="S2798" t="s">
        <v>44</v>
      </c>
      <c r="T2798" t="s">
        <v>46</v>
      </c>
      <c r="U2798" t="s">
        <v>27</v>
      </c>
      <c r="V2798" t="s">
        <v>23</v>
      </c>
      <c r="W2798" t="s">
        <v>30</v>
      </c>
    </row>
    <row r="2799" spans="1:23" x14ac:dyDescent="0.3">
      <c r="A2799">
        <v>37</v>
      </c>
      <c r="B2799">
        <v>6</v>
      </c>
      <c r="C2799">
        <v>1</v>
      </c>
      <c r="D2799">
        <v>1</v>
      </c>
      <c r="E2799">
        <v>2798</v>
      </c>
      <c r="F2799">
        <v>1</v>
      </c>
      <c r="G2799">
        <v>46390</v>
      </c>
      <c r="H2799">
        <v>12</v>
      </c>
      <c r="I2799">
        <v>8</v>
      </c>
      <c r="J2799">
        <v>2</v>
      </c>
      <c r="K2799">
        <v>12</v>
      </c>
      <c r="L2799">
        <v>3</v>
      </c>
      <c r="M2799">
        <v>5</v>
      </c>
      <c r="N2799">
        <v>1</v>
      </c>
      <c r="O2799">
        <v>3</v>
      </c>
      <c r="P2799" t="s">
        <v>24</v>
      </c>
      <c r="Q2799" t="s">
        <v>25</v>
      </c>
      <c r="R2799" t="s">
        <v>49</v>
      </c>
      <c r="S2799" t="s">
        <v>35</v>
      </c>
      <c r="T2799" t="s">
        <v>43</v>
      </c>
      <c r="U2799" t="s">
        <v>37</v>
      </c>
      <c r="V2799" t="s">
        <v>23</v>
      </c>
      <c r="W2799" t="s">
        <v>30</v>
      </c>
    </row>
    <row r="2800" spans="1:23" x14ac:dyDescent="0.3">
      <c r="A2800">
        <v>34</v>
      </c>
      <c r="B2800">
        <v>9</v>
      </c>
      <c r="C2800">
        <v>2</v>
      </c>
      <c r="D2800">
        <v>1</v>
      </c>
      <c r="E2800">
        <v>2799</v>
      </c>
      <c r="F2800">
        <v>2</v>
      </c>
      <c r="G2800">
        <v>48760</v>
      </c>
      <c r="H2800">
        <v>21</v>
      </c>
      <c r="I2800">
        <v>8</v>
      </c>
      <c r="J2800">
        <v>1</v>
      </c>
      <c r="K2800">
        <v>14</v>
      </c>
      <c r="L2800">
        <v>3</v>
      </c>
      <c r="M2800">
        <v>11</v>
      </c>
      <c r="N2800">
        <v>5</v>
      </c>
      <c r="O2800">
        <v>8</v>
      </c>
      <c r="P2800" t="s">
        <v>24</v>
      </c>
      <c r="Q2800" t="s">
        <v>25</v>
      </c>
      <c r="R2800" t="s">
        <v>41</v>
      </c>
      <c r="S2800" t="s">
        <v>35</v>
      </c>
      <c r="T2800" t="s">
        <v>28</v>
      </c>
      <c r="U2800" t="s">
        <v>37</v>
      </c>
      <c r="V2800" t="s">
        <v>23</v>
      </c>
      <c r="W2800" t="s">
        <v>30</v>
      </c>
    </row>
    <row r="2801" spans="1:23" x14ac:dyDescent="0.3">
      <c r="A2801">
        <v>36</v>
      </c>
      <c r="B2801">
        <v>7</v>
      </c>
      <c r="C2801">
        <v>3</v>
      </c>
      <c r="D2801">
        <v>1</v>
      </c>
      <c r="E2801">
        <v>2800</v>
      </c>
      <c r="F2801">
        <v>1</v>
      </c>
      <c r="G2801">
        <v>26900</v>
      </c>
      <c r="H2801">
        <v>11</v>
      </c>
      <c r="I2801">
        <v>8</v>
      </c>
      <c r="J2801">
        <v>0</v>
      </c>
      <c r="K2801">
        <v>10</v>
      </c>
      <c r="L2801">
        <v>1</v>
      </c>
      <c r="M2801">
        <v>9</v>
      </c>
      <c r="N2801">
        <v>2</v>
      </c>
      <c r="O2801">
        <v>8</v>
      </c>
      <c r="P2801" t="s">
        <v>32</v>
      </c>
      <c r="Q2801" t="s">
        <v>40</v>
      </c>
      <c r="R2801" t="s">
        <v>41</v>
      </c>
      <c r="S2801" t="s">
        <v>29</v>
      </c>
      <c r="T2801" t="s">
        <v>34</v>
      </c>
      <c r="U2801" t="s">
        <v>37</v>
      </c>
      <c r="V2801" t="s">
        <v>23</v>
      </c>
      <c r="W2801" t="s">
        <v>30</v>
      </c>
    </row>
    <row r="2802" spans="1:23" x14ac:dyDescent="0.3">
      <c r="A2802">
        <v>36</v>
      </c>
      <c r="B2802">
        <v>1</v>
      </c>
      <c r="C2802">
        <v>3</v>
      </c>
      <c r="D2802">
        <v>1</v>
      </c>
      <c r="E2802">
        <v>2801</v>
      </c>
      <c r="F2802">
        <v>2</v>
      </c>
      <c r="G2802">
        <v>175670</v>
      </c>
      <c r="H2802">
        <v>13</v>
      </c>
      <c r="I2802">
        <v>8</v>
      </c>
      <c r="J2802">
        <v>0</v>
      </c>
      <c r="K2802">
        <v>7</v>
      </c>
      <c r="L2802">
        <v>6</v>
      </c>
      <c r="M2802">
        <v>1</v>
      </c>
      <c r="N2802">
        <v>0</v>
      </c>
      <c r="O2802">
        <v>0</v>
      </c>
      <c r="P2802" t="s">
        <v>24</v>
      </c>
      <c r="Q2802" t="s">
        <v>33</v>
      </c>
      <c r="R2802" t="s">
        <v>41</v>
      </c>
      <c r="S2802" t="s">
        <v>44</v>
      </c>
      <c r="T2802" t="s">
        <v>45</v>
      </c>
      <c r="U2802" t="s">
        <v>27</v>
      </c>
      <c r="V2802" t="s">
        <v>23</v>
      </c>
      <c r="W2802" t="s">
        <v>30</v>
      </c>
    </row>
    <row r="2803" spans="1:23" x14ac:dyDescent="0.3">
      <c r="A2803">
        <v>43</v>
      </c>
      <c r="B2803">
        <v>3</v>
      </c>
      <c r="C2803">
        <v>4</v>
      </c>
      <c r="D2803">
        <v>1</v>
      </c>
      <c r="E2803">
        <v>2802</v>
      </c>
      <c r="F2803">
        <v>1</v>
      </c>
      <c r="G2803">
        <v>24080</v>
      </c>
      <c r="H2803">
        <v>12</v>
      </c>
      <c r="I2803">
        <v>8</v>
      </c>
      <c r="J2803">
        <v>1</v>
      </c>
      <c r="K2803">
        <v>25</v>
      </c>
      <c r="L2803">
        <v>3</v>
      </c>
      <c r="M2803">
        <v>25</v>
      </c>
      <c r="N2803">
        <v>4</v>
      </c>
      <c r="O2803">
        <v>12</v>
      </c>
      <c r="P2803" t="s">
        <v>32</v>
      </c>
      <c r="Q2803" t="s">
        <v>33</v>
      </c>
      <c r="R2803" t="s">
        <v>26</v>
      </c>
      <c r="S2803" t="s">
        <v>29</v>
      </c>
      <c r="T2803" t="s">
        <v>38</v>
      </c>
      <c r="U2803" t="s">
        <v>37</v>
      </c>
      <c r="V2803" t="s">
        <v>23</v>
      </c>
      <c r="W2803" t="s">
        <v>30</v>
      </c>
    </row>
    <row r="2804" spans="1:23" x14ac:dyDescent="0.3">
      <c r="A2804">
        <v>30</v>
      </c>
      <c r="B2804">
        <v>10</v>
      </c>
      <c r="C2804">
        <v>3</v>
      </c>
      <c r="D2804">
        <v>1</v>
      </c>
      <c r="E2804">
        <v>2803</v>
      </c>
      <c r="F2804">
        <v>3</v>
      </c>
      <c r="G2804">
        <v>28140</v>
      </c>
      <c r="H2804">
        <v>24</v>
      </c>
      <c r="I2804">
        <v>8</v>
      </c>
      <c r="J2804">
        <v>0</v>
      </c>
      <c r="K2804">
        <v>10</v>
      </c>
      <c r="L2804">
        <v>2</v>
      </c>
      <c r="M2804">
        <v>10</v>
      </c>
      <c r="N2804">
        <v>0</v>
      </c>
      <c r="O2804">
        <v>9</v>
      </c>
      <c r="P2804" t="s">
        <v>32</v>
      </c>
      <c r="Q2804" t="s">
        <v>33</v>
      </c>
      <c r="R2804" t="s">
        <v>26</v>
      </c>
      <c r="S2804" t="s">
        <v>44</v>
      </c>
      <c r="T2804" t="s">
        <v>28</v>
      </c>
      <c r="U2804" t="s">
        <v>27</v>
      </c>
      <c r="V2804" t="s">
        <v>23</v>
      </c>
      <c r="W2804" t="s">
        <v>30</v>
      </c>
    </row>
    <row r="2805" spans="1:23" x14ac:dyDescent="0.3">
      <c r="A2805">
        <v>33</v>
      </c>
      <c r="B2805">
        <v>7</v>
      </c>
      <c r="C2805">
        <v>3</v>
      </c>
      <c r="D2805">
        <v>1</v>
      </c>
      <c r="E2805">
        <v>2804</v>
      </c>
      <c r="F2805">
        <v>2</v>
      </c>
      <c r="G2805">
        <v>112450</v>
      </c>
      <c r="H2805">
        <v>21</v>
      </c>
      <c r="I2805">
        <v>8</v>
      </c>
      <c r="J2805">
        <v>0</v>
      </c>
      <c r="K2805">
        <v>8</v>
      </c>
      <c r="L2805">
        <v>3</v>
      </c>
      <c r="M2805">
        <v>7</v>
      </c>
      <c r="N2805">
        <v>0</v>
      </c>
      <c r="O2805">
        <v>7</v>
      </c>
      <c r="P2805" t="s">
        <v>39</v>
      </c>
      <c r="Q2805" t="s">
        <v>25</v>
      </c>
      <c r="R2805" t="s">
        <v>26</v>
      </c>
      <c r="S2805" t="s">
        <v>29</v>
      </c>
      <c r="T2805" t="s">
        <v>38</v>
      </c>
      <c r="U2805" t="s">
        <v>37</v>
      </c>
      <c r="V2805" t="s">
        <v>23</v>
      </c>
      <c r="W2805" t="s">
        <v>30</v>
      </c>
    </row>
    <row r="2806" spans="1:23" x14ac:dyDescent="0.3">
      <c r="A2806">
        <v>56</v>
      </c>
      <c r="B2806">
        <v>15</v>
      </c>
      <c r="C2806">
        <v>3</v>
      </c>
      <c r="D2806">
        <v>1</v>
      </c>
      <c r="E2806">
        <v>2805</v>
      </c>
      <c r="F2806">
        <v>2</v>
      </c>
      <c r="G2806">
        <v>33120</v>
      </c>
      <c r="H2806">
        <v>19</v>
      </c>
      <c r="I2806">
        <v>8</v>
      </c>
      <c r="J2806">
        <v>0</v>
      </c>
      <c r="K2806">
        <v>7</v>
      </c>
      <c r="L2806">
        <v>1</v>
      </c>
      <c r="M2806">
        <v>5</v>
      </c>
      <c r="N2806">
        <v>4</v>
      </c>
      <c r="O2806">
        <v>3</v>
      </c>
      <c r="P2806" t="s">
        <v>24</v>
      </c>
      <c r="Q2806" t="s">
        <v>33</v>
      </c>
      <c r="R2806" t="s">
        <v>26</v>
      </c>
      <c r="S2806" t="s">
        <v>29</v>
      </c>
      <c r="T2806" t="s">
        <v>43</v>
      </c>
      <c r="U2806" t="s">
        <v>37</v>
      </c>
      <c r="V2806" t="s">
        <v>31</v>
      </c>
      <c r="W2806" t="s">
        <v>30</v>
      </c>
    </row>
    <row r="2807" spans="1:23" x14ac:dyDescent="0.3">
      <c r="A2807">
        <v>51</v>
      </c>
      <c r="B2807">
        <v>3</v>
      </c>
      <c r="C2807">
        <v>2</v>
      </c>
      <c r="D2807">
        <v>1</v>
      </c>
      <c r="E2807">
        <v>2806</v>
      </c>
      <c r="F2807">
        <v>2</v>
      </c>
      <c r="G2807">
        <v>190490</v>
      </c>
      <c r="H2807">
        <v>14</v>
      </c>
      <c r="I2807">
        <v>8</v>
      </c>
      <c r="J2807">
        <v>1</v>
      </c>
      <c r="K2807">
        <v>23</v>
      </c>
      <c r="L2807">
        <v>2</v>
      </c>
      <c r="M2807">
        <v>20</v>
      </c>
      <c r="N2807">
        <v>15</v>
      </c>
      <c r="O2807">
        <v>15</v>
      </c>
      <c r="P2807" t="s">
        <v>24</v>
      </c>
      <c r="Q2807" t="s">
        <v>33</v>
      </c>
      <c r="R2807" t="s">
        <v>36</v>
      </c>
      <c r="S2807" t="s">
        <v>35</v>
      </c>
      <c r="T2807" t="s">
        <v>46</v>
      </c>
      <c r="U2807" t="s">
        <v>27</v>
      </c>
      <c r="V2807" t="s">
        <v>23</v>
      </c>
      <c r="W2807" t="s">
        <v>30</v>
      </c>
    </row>
    <row r="2808" spans="1:23" x14ac:dyDescent="0.3">
      <c r="A2808">
        <v>31</v>
      </c>
      <c r="B2808">
        <v>2</v>
      </c>
      <c r="C2808">
        <v>4</v>
      </c>
      <c r="D2808">
        <v>1</v>
      </c>
      <c r="E2808">
        <v>2807</v>
      </c>
      <c r="F2808">
        <v>3</v>
      </c>
      <c r="G2808">
        <v>21410</v>
      </c>
      <c r="H2808">
        <v>20</v>
      </c>
      <c r="I2808">
        <v>8</v>
      </c>
      <c r="J2808">
        <v>0</v>
      </c>
      <c r="K2808">
        <v>12</v>
      </c>
      <c r="L2808">
        <v>2</v>
      </c>
      <c r="M2808">
        <v>7</v>
      </c>
      <c r="N2808">
        <v>7</v>
      </c>
      <c r="O2808">
        <v>7</v>
      </c>
      <c r="P2808" t="s">
        <v>24</v>
      </c>
      <c r="Q2808" t="s">
        <v>33</v>
      </c>
      <c r="R2808" t="s">
        <v>49</v>
      </c>
      <c r="S2808" t="s">
        <v>29</v>
      </c>
      <c r="T2808" t="s">
        <v>38</v>
      </c>
      <c r="U2808" t="s">
        <v>27</v>
      </c>
      <c r="V2808" t="s">
        <v>31</v>
      </c>
      <c r="W2808" t="s">
        <v>30</v>
      </c>
    </row>
    <row r="2809" spans="1:23" x14ac:dyDescent="0.3">
      <c r="A2809">
        <v>26</v>
      </c>
      <c r="B2809">
        <v>17</v>
      </c>
      <c r="C2809">
        <v>3</v>
      </c>
      <c r="D2809">
        <v>1</v>
      </c>
      <c r="E2809">
        <v>2808</v>
      </c>
      <c r="F2809">
        <v>2</v>
      </c>
      <c r="G2809">
        <v>57690</v>
      </c>
      <c r="H2809">
        <v>19</v>
      </c>
      <c r="I2809">
        <v>8</v>
      </c>
      <c r="J2809">
        <v>0</v>
      </c>
      <c r="K2809">
        <v>5</v>
      </c>
      <c r="L2809">
        <v>4</v>
      </c>
      <c r="M2809">
        <v>5</v>
      </c>
      <c r="N2809">
        <v>4</v>
      </c>
      <c r="O2809">
        <v>3</v>
      </c>
      <c r="P2809" t="s">
        <v>24</v>
      </c>
      <c r="Q2809" t="s">
        <v>25</v>
      </c>
      <c r="R2809" t="s">
        <v>41</v>
      </c>
      <c r="S2809" t="s">
        <v>29</v>
      </c>
      <c r="T2809" t="s">
        <v>47</v>
      </c>
      <c r="U2809" t="s">
        <v>27</v>
      </c>
      <c r="V2809" t="s">
        <v>23</v>
      </c>
      <c r="W2809" t="s">
        <v>30</v>
      </c>
    </row>
    <row r="2810" spans="1:23" x14ac:dyDescent="0.3">
      <c r="A2810">
        <v>58</v>
      </c>
      <c r="B2810">
        <v>2</v>
      </c>
      <c r="C2810">
        <v>2</v>
      </c>
      <c r="D2810">
        <v>1</v>
      </c>
      <c r="E2810">
        <v>2809</v>
      </c>
      <c r="F2810">
        <v>1</v>
      </c>
      <c r="G2810">
        <v>43850</v>
      </c>
      <c r="H2810">
        <v>13</v>
      </c>
      <c r="I2810">
        <v>8</v>
      </c>
      <c r="J2810">
        <v>1</v>
      </c>
      <c r="K2810">
        <v>40</v>
      </c>
      <c r="L2810">
        <v>2</v>
      </c>
      <c r="M2810">
        <v>40</v>
      </c>
      <c r="N2810">
        <v>15</v>
      </c>
      <c r="O2810">
        <v>6</v>
      </c>
      <c r="P2810" t="s">
        <v>24</v>
      </c>
      <c r="Q2810" t="s">
        <v>25</v>
      </c>
      <c r="R2810" t="s">
        <v>41</v>
      </c>
      <c r="S2810" t="s">
        <v>29</v>
      </c>
      <c r="T2810" t="s">
        <v>34</v>
      </c>
      <c r="U2810" t="s">
        <v>27</v>
      </c>
      <c r="V2810" t="s">
        <v>31</v>
      </c>
      <c r="W2810" t="s">
        <v>30</v>
      </c>
    </row>
    <row r="2811" spans="1:23" x14ac:dyDescent="0.3">
      <c r="A2811">
        <v>19</v>
      </c>
      <c r="B2811">
        <v>5</v>
      </c>
      <c r="C2811">
        <v>2</v>
      </c>
      <c r="D2811">
        <v>1</v>
      </c>
      <c r="E2811">
        <v>2810</v>
      </c>
      <c r="F2811">
        <v>1</v>
      </c>
      <c r="G2811">
        <v>53320</v>
      </c>
      <c r="H2811">
        <v>23</v>
      </c>
      <c r="I2811">
        <v>8</v>
      </c>
      <c r="J2811">
        <v>1</v>
      </c>
      <c r="K2811">
        <v>0</v>
      </c>
      <c r="L2811">
        <v>2</v>
      </c>
      <c r="M2811">
        <v>0</v>
      </c>
      <c r="N2811">
        <v>0</v>
      </c>
      <c r="O2811">
        <v>0</v>
      </c>
      <c r="P2811" t="s">
        <v>24</v>
      </c>
      <c r="Q2811" t="s">
        <v>33</v>
      </c>
      <c r="R2811" t="s">
        <v>26</v>
      </c>
      <c r="S2811" t="s">
        <v>35</v>
      </c>
      <c r="T2811" t="s">
        <v>47</v>
      </c>
      <c r="U2811" t="s">
        <v>37</v>
      </c>
      <c r="V2811" t="s">
        <v>31</v>
      </c>
      <c r="W2811" t="s">
        <v>30</v>
      </c>
    </row>
    <row r="2812" spans="1:23" x14ac:dyDescent="0.3">
      <c r="A2812">
        <v>22</v>
      </c>
      <c r="B2812">
        <v>29</v>
      </c>
      <c r="C2812">
        <v>4</v>
      </c>
      <c r="D2812">
        <v>1</v>
      </c>
      <c r="E2812">
        <v>2811</v>
      </c>
      <c r="F2812">
        <v>1</v>
      </c>
      <c r="G2812">
        <v>46630</v>
      </c>
      <c r="H2812">
        <v>13</v>
      </c>
      <c r="I2812">
        <v>8</v>
      </c>
      <c r="J2812">
        <v>1</v>
      </c>
      <c r="K2812">
        <v>3</v>
      </c>
      <c r="L2812">
        <v>1</v>
      </c>
      <c r="M2812">
        <v>2</v>
      </c>
      <c r="N2812">
        <v>2</v>
      </c>
      <c r="O2812">
        <v>1</v>
      </c>
      <c r="P2812" t="s">
        <v>24</v>
      </c>
      <c r="Q2812" t="s">
        <v>25</v>
      </c>
      <c r="R2812" t="s">
        <v>49</v>
      </c>
      <c r="S2812" t="s">
        <v>29</v>
      </c>
      <c r="T2812" t="s">
        <v>38</v>
      </c>
      <c r="U2812" t="s">
        <v>37</v>
      </c>
      <c r="V2812" t="s">
        <v>23</v>
      </c>
      <c r="W2812" t="s">
        <v>30</v>
      </c>
    </row>
    <row r="2813" spans="1:23" x14ac:dyDescent="0.3">
      <c r="A2813">
        <v>49</v>
      </c>
      <c r="B2813">
        <v>2</v>
      </c>
      <c r="C2813">
        <v>3</v>
      </c>
      <c r="D2813">
        <v>1</v>
      </c>
      <c r="E2813">
        <v>2812</v>
      </c>
      <c r="F2813">
        <v>1</v>
      </c>
      <c r="G2813">
        <v>47240</v>
      </c>
      <c r="H2813">
        <v>11</v>
      </c>
      <c r="I2813">
        <v>8</v>
      </c>
      <c r="J2813">
        <v>1</v>
      </c>
      <c r="K2813">
        <v>16</v>
      </c>
      <c r="L2813">
        <v>3</v>
      </c>
      <c r="M2813">
        <v>15</v>
      </c>
      <c r="N2813">
        <v>5</v>
      </c>
      <c r="O2813">
        <v>11</v>
      </c>
      <c r="P2813" t="s">
        <v>24</v>
      </c>
      <c r="Q2813" t="s">
        <v>33</v>
      </c>
      <c r="R2813" t="s">
        <v>26</v>
      </c>
      <c r="S2813" t="s">
        <v>29</v>
      </c>
      <c r="T2813" t="s">
        <v>38</v>
      </c>
      <c r="U2813" t="s">
        <v>27</v>
      </c>
      <c r="V2813" t="s">
        <v>23</v>
      </c>
      <c r="W2813" t="s">
        <v>30</v>
      </c>
    </row>
    <row r="2814" spans="1:23" x14ac:dyDescent="0.3">
      <c r="A2814">
        <v>43</v>
      </c>
      <c r="B2814">
        <v>2</v>
      </c>
      <c r="C2814">
        <v>2</v>
      </c>
      <c r="D2814">
        <v>1</v>
      </c>
      <c r="E2814">
        <v>2813</v>
      </c>
      <c r="F2814">
        <v>1</v>
      </c>
      <c r="G2814">
        <v>32110</v>
      </c>
      <c r="H2814">
        <v>13</v>
      </c>
      <c r="I2814">
        <v>8</v>
      </c>
      <c r="J2814">
        <v>0</v>
      </c>
      <c r="K2814">
        <v>18</v>
      </c>
      <c r="L2814">
        <v>2</v>
      </c>
      <c r="M2814">
        <v>3</v>
      </c>
      <c r="N2814">
        <v>1</v>
      </c>
      <c r="O2814">
        <v>2</v>
      </c>
      <c r="P2814" t="s">
        <v>32</v>
      </c>
      <c r="Q2814" t="s">
        <v>25</v>
      </c>
      <c r="R2814" t="s">
        <v>26</v>
      </c>
      <c r="S2814" t="s">
        <v>35</v>
      </c>
      <c r="T2814" t="s">
        <v>38</v>
      </c>
      <c r="U2814" t="s">
        <v>37</v>
      </c>
      <c r="V2814" t="s">
        <v>23</v>
      </c>
      <c r="W2814" t="s">
        <v>30</v>
      </c>
    </row>
    <row r="2815" spans="1:23" x14ac:dyDescent="0.3">
      <c r="A2815">
        <v>50</v>
      </c>
      <c r="B2815">
        <v>19</v>
      </c>
      <c r="C2815">
        <v>4</v>
      </c>
      <c r="D2815">
        <v>1</v>
      </c>
      <c r="E2815">
        <v>2814</v>
      </c>
      <c r="F2815">
        <v>2</v>
      </c>
      <c r="G2815">
        <v>53770</v>
      </c>
      <c r="H2815">
        <v>14</v>
      </c>
      <c r="I2815">
        <v>8</v>
      </c>
      <c r="J2815">
        <v>1</v>
      </c>
      <c r="K2815">
        <v>16</v>
      </c>
      <c r="L2815">
        <v>3</v>
      </c>
      <c r="M2815">
        <v>2</v>
      </c>
      <c r="N2815">
        <v>2</v>
      </c>
      <c r="O2815">
        <v>1</v>
      </c>
      <c r="P2815" t="s">
        <v>32</v>
      </c>
      <c r="Q2815" t="s">
        <v>33</v>
      </c>
      <c r="R2815" t="s">
        <v>26</v>
      </c>
      <c r="S2815" t="s">
        <v>35</v>
      </c>
      <c r="T2815" t="s">
        <v>38</v>
      </c>
      <c r="U2815" t="s">
        <v>37</v>
      </c>
      <c r="V2815" t="s">
        <v>23</v>
      </c>
      <c r="W2815" t="s">
        <v>30</v>
      </c>
    </row>
    <row r="2816" spans="1:23" x14ac:dyDescent="0.3">
      <c r="A2816">
        <v>31</v>
      </c>
      <c r="B2816">
        <v>15</v>
      </c>
      <c r="C2816">
        <v>1</v>
      </c>
      <c r="D2816">
        <v>1</v>
      </c>
      <c r="E2816">
        <v>2815</v>
      </c>
      <c r="F2816">
        <v>2</v>
      </c>
      <c r="G2816">
        <v>40660</v>
      </c>
      <c r="H2816">
        <v>22</v>
      </c>
      <c r="I2816">
        <v>8</v>
      </c>
      <c r="J2816">
        <v>0</v>
      </c>
      <c r="K2816">
        <v>4</v>
      </c>
      <c r="L2816">
        <v>2</v>
      </c>
      <c r="M2816">
        <v>2</v>
      </c>
      <c r="N2816">
        <v>2</v>
      </c>
      <c r="O2816">
        <v>2</v>
      </c>
      <c r="P2816" t="s">
        <v>24</v>
      </c>
      <c r="Q2816" t="s">
        <v>33</v>
      </c>
      <c r="R2816" t="s">
        <v>41</v>
      </c>
      <c r="S2816" t="s">
        <v>29</v>
      </c>
      <c r="T2816" t="s">
        <v>38</v>
      </c>
      <c r="U2816" t="s">
        <v>27</v>
      </c>
      <c r="V2816" t="s">
        <v>31</v>
      </c>
      <c r="W2816" t="s">
        <v>30</v>
      </c>
    </row>
    <row r="2817" spans="1:23" x14ac:dyDescent="0.3">
      <c r="A2817">
        <v>41</v>
      </c>
      <c r="B2817">
        <v>17</v>
      </c>
      <c r="C2817">
        <v>2</v>
      </c>
      <c r="D2817">
        <v>1</v>
      </c>
      <c r="E2817">
        <v>2816</v>
      </c>
      <c r="F2817">
        <v>1</v>
      </c>
      <c r="G2817">
        <v>52080</v>
      </c>
      <c r="H2817">
        <v>11</v>
      </c>
      <c r="I2817">
        <v>8</v>
      </c>
      <c r="J2817">
        <v>3</v>
      </c>
      <c r="K2817">
        <v>12</v>
      </c>
      <c r="L2817">
        <v>2</v>
      </c>
      <c r="M2817">
        <v>9</v>
      </c>
      <c r="N2817">
        <v>0</v>
      </c>
      <c r="O2817">
        <v>7</v>
      </c>
      <c r="P2817" t="s">
        <v>24</v>
      </c>
      <c r="Q2817" t="s">
        <v>33</v>
      </c>
      <c r="R2817" t="s">
        <v>36</v>
      </c>
      <c r="S2817" t="s">
        <v>44</v>
      </c>
      <c r="T2817" t="s">
        <v>45</v>
      </c>
      <c r="U2817" t="s">
        <v>37</v>
      </c>
      <c r="V2817" t="s">
        <v>23</v>
      </c>
      <c r="W2817" t="s">
        <v>30</v>
      </c>
    </row>
    <row r="2818" spans="1:23" x14ac:dyDescent="0.3">
      <c r="A2818">
        <v>26</v>
      </c>
      <c r="B2818">
        <v>17</v>
      </c>
      <c r="C2818">
        <v>4</v>
      </c>
      <c r="D2818">
        <v>1</v>
      </c>
      <c r="E2818">
        <v>2817</v>
      </c>
      <c r="F2818">
        <v>2</v>
      </c>
      <c r="G2818">
        <v>48770</v>
      </c>
      <c r="H2818">
        <v>13</v>
      </c>
      <c r="I2818">
        <v>8</v>
      </c>
      <c r="J2818">
        <v>1</v>
      </c>
      <c r="K2818">
        <v>8</v>
      </c>
      <c r="L2818">
        <v>5</v>
      </c>
      <c r="M2818">
        <v>8</v>
      </c>
      <c r="N2818">
        <v>5</v>
      </c>
      <c r="O2818">
        <v>7</v>
      </c>
      <c r="P2818" t="s">
        <v>24</v>
      </c>
      <c r="Q2818" t="s">
        <v>33</v>
      </c>
      <c r="R2818" t="s">
        <v>26</v>
      </c>
      <c r="S2818" t="s">
        <v>29</v>
      </c>
      <c r="T2818" t="s">
        <v>38</v>
      </c>
      <c r="U2818" t="s">
        <v>37</v>
      </c>
      <c r="V2818" t="s">
        <v>23</v>
      </c>
      <c r="W2818" t="s">
        <v>30</v>
      </c>
    </row>
    <row r="2819" spans="1:23" x14ac:dyDescent="0.3">
      <c r="A2819">
        <v>36</v>
      </c>
      <c r="B2819">
        <v>25</v>
      </c>
      <c r="C2819">
        <v>1</v>
      </c>
      <c r="D2819">
        <v>1</v>
      </c>
      <c r="E2819">
        <v>2818</v>
      </c>
      <c r="F2819">
        <v>2</v>
      </c>
      <c r="G2819">
        <v>31170</v>
      </c>
      <c r="H2819">
        <v>21</v>
      </c>
      <c r="I2819">
        <v>8</v>
      </c>
      <c r="J2819">
        <v>1</v>
      </c>
      <c r="K2819">
        <v>7</v>
      </c>
      <c r="L2819">
        <v>2</v>
      </c>
      <c r="M2819">
        <v>3</v>
      </c>
      <c r="N2819">
        <v>0</v>
      </c>
      <c r="O2819">
        <v>1</v>
      </c>
      <c r="P2819" t="s">
        <v>24</v>
      </c>
      <c r="Q2819" t="s">
        <v>40</v>
      </c>
      <c r="R2819" t="s">
        <v>40</v>
      </c>
      <c r="S2819" t="s">
        <v>44</v>
      </c>
      <c r="T2819" t="s">
        <v>34</v>
      </c>
      <c r="U2819" t="s">
        <v>37</v>
      </c>
      <c r="V2819" t="s">
        <v>23</v>
      </c>
      <c r="W2819" t="s">
        <v>30</v>
      </c>
    </row>
    <row r="2820" spans="1:23" x14ac:dyDescent="0.3">
      <c r="A2820">
        <v>51</v>
      </c>
      <c r="B2820">
        <v>6</v>
      </c>
      <c r="C2820">
        <v>3</v>
      </c>
      <c r="D2820">
        <v>1</v>
      </c>
      <c r="E2820">
        <v>2819</v>
      </c>
      <c r="F2820">
        <v>1</v>
      </c>
      <c r="G2820">
        <v>15690</v>
      </c>
      <c r="H2820">
        <v>11</v>
      </c>
      <c r="I2820">
        <v>8</v>
      </c>
      <c r="J2820">
        <v>0</v>
      </c>
      <c r="K2820">
        <v>18</v>
      </c>
      <c r="L2820">
        <v>2</v>
      </c>
      <c r="M2820">
        <v>4</v>
      </c>
      <c r="N2820">
        <v>0</v>
      </c>
      <c r="O2820">
        <v>3</v>
      </c>
      <c r="P2820" t="s">
        <v>32</v>
      </c>
      <c r="Q2820" t="s">
        <v>33</v>
      </c>
      <c r="R2820" t="s">
        <v>26</v>
      </c>
      <c r="S2820" t="s">
        <v>35</v>
      </c>
      <c r="T2820" t="s">
        <v>47</v>
      </c>
      <c r="U2820" t="s">
        <v>27</v>
      </c>
      <c r="V2820" t="s">
        <v>31</v>
      </c>
      <c r="W2820" t="s">
        <v>30</v>
      </c>
    </row>
    <row r="2821" spans="1:23" x14ac:dyDescent="0.3">
      <c r="A2821">
        <v>39</v>
      </c>
      <c r="B2821">
        <v>7</v>
      </c>
      <c r="C2821">
        <v>3</v>
      </c>
      <c r="D2821">
        <v>1</v>
      </c>
      <c r="E2821">
        <v>2820</v>
      </c>
      <c r="F2821">
        <v>1</v>
      </c>
      <c r="G2821">
        <v>196580</v>
      </c>
      <c r="H2821">
        <v>13</v>
      </c>
      <c r="I2821">
        <v>8</v>
      </c>
      <c r="J2821">
        <v>1</v>
      </c>
      <c r="K2821">
        <v>17</v>
      </c>
      <c r="L2821">
        <v>3</v>
      </c>
      <c r="M2821">
        <v>15</v>
      </c>
      <c r="N2821">
        <v>5</v>
      </c>
      <c r="O2821">
        <v>9</v>
      </c>
      <c r="P2821" t="s">
        <v>24</v>
      </c>
      <c r="Q2821" t="s">
        <v>33</v>
      </c>
      <c r="R2821" t="s">
        <v>26</v>
      </c>
      <c r="S2821" t="s">
        <v>29</v>
      </c>
      <c r="T2821" t="s">
        <v>34</v>
      </c>
      <c r="U2821" t="s">
        <v>27</v>
      </c>
      <c r="V2821" t="s">
        <v>23</v>
      </c>
      <c r="W2821" t="s">
        <v>30</v>
      </c>
    </row>
    <row r="2822" spans="1:23" x14ac:dyDescent="0.3">
      <c r="A2822">
        <v>25</v>
      </c>
      <c r="B2822">
        <v>29</v>
      </c>
      <c r="C2822">
        <v>1</v>
      </c>
      <c r="D2822">
        <v>1</v>
      </c>
      <c r="E2822">
        <v>2821</v>
      </c>
      <c r="F2822">
        <v>3</v>
      </c>
      <c r="G2822">
        <v>30690</v>
      </c>
      <c r="H2822">
        <v>14</v>
      </c>
      <c r="I2822">
        <v>8</v>
      </c>
      <c r="J2822">
        <v>1</v>
      </c>
      <c r="K2822">
        <v>6</v>
      </c>
      <c r="L2822">
        <v>3</v>
      </c>
      <c r="M2822">
        <v>2</v>
      </c>
      <c r="N2822">
        <v>2</v>
      </c>
      <c r="O2822">
        <v>2</v>
      </c>
      <c r="P2822" t="s">
        <v>24</v>
      </c>
      <c r="Q2822" t="s">
        <v>25</v>
      </c>
      <c r="R2822" t="s">
        <v>41</v>
      </c>
      <c r="S2822" t="s">
        <v>29</v>
      </c>
      <c r="T2822" t="s">
        <v>34</v>
      </c>
      <c r="U2822" t="s">
        <v>27</v>
      </c>
      <c r="V2822" t="s">
        <v>23</v>
      </c>
      <c r="W2822" t="s">
        <v>30</v>
      </c>
    </row>
    <row r="2823" spans="1:23" x14ac:dyDescent="0.3">
      <c r="A2823">
        <v>30</v>
      </c>
      <c r="B2823">
        <v>21</v>
      </c>
      <c r="C2823">
        <v>1</v>
      </c>
      <c r="D2823">
        <v>1</v>
      </c>
      <c r="E2823">
        <v>2822</v>
      </c>
      <c r="F2823">
        <v>2</v>
      </c>
      <c r="G2823">
        <v>104350</v>
      </c>
      <c r="H2823">
        <v>11</v>
      </c>
      <c r="I2823">
        <v>8</v>
      </c>
      <c r="J2823">
        <v>0</v>
      </c>
      <c r="K2823">
        <v>12</v>
      </c>
      <c r="L2823">
        <v>5</v>
      </c>
      <c r="M2823">
        <v>11</v>
      </c>
      <c r="N2823">
        <v>4</v>
      </c>
      <c r="O2823">
        <v>7</v>
      </c>
      <c r="P2823" t="s">
        <v>24</v>
      </c>
      <c r="Q2823" t="s">
        <v>33</v>
      </c>
      <c r="R2823" t="s">
        <v>41</v>
      </c>
      <c r="S2823" t="s">
        <v>29</v>
      </c>
      <c r="T2823" t="s">
        <v>43</v>
      </c>
      <c r="U2823" t="s">
        <v>37</v>
      </c>
      <c r="V2823" t="s">
        <v>23</v>
      </c>
      <c r="W2823" t="s">
        <v>30</v>
      </c>
    </row>
    <row r="2824" spans="1:23" x14ac:dyDescent="0.3">
      <c r="A2824">
        <v>32</v>
      </c>
      <c r="B2824">
        <v>2</v>
      </c>
      <c r="C2824">
        <v>4</v>
      </c>
      <c r="D2824">
        <v>1</v>
      </c>
      <c r="E2824">
        <v>2823</v>
      </c>
      <c r="F2824">
        <v>2</v>
      </c>
      <c r="G2824">
        <v>41480</v>
      </c>
      <c r="H2824">
        <v>15</v>
      </c>
      <c r="I2824">
        <v>8</v>
      </c>
      <c r="J2824">
        <v>0</v>
      </c>
      <c r="K2824">
        <v>10</v>
      </c>
      <c r="L2824">
        <v>0</v>
      </c>
      <c r="M2824">
        <v>5</v>
      </c>
      <c r="N2824">
        <v>0</v>
      </c>
      <c r="O2824">
        <v>4</v>
      </c>
      <c r="P2824" t="s">
        <v>24</v>
      </c>
      <c r="Q2824" t="s">
        <v>33</v>
      </c>
      <c r="R2824" t="s">
        <v>26</v>
      </c>
      <c r="S2824" t="s">
        <v>35</v>
      </c>
      <c r="T2824" t="s">
        <v>42</v>
      </c>
      <c r="U2824" t="s">
        <v>27</v>
      </c>
      <c r="V2824" t="s">
        <v>31</v>
      </c>
      <c r="W2824" t="s">
        <v>30</v>
      </c>
    </row>
    <row r="2825" spans="1:23" x14ac:dyDescent="0.3">
      <c r="A2825">
        <v>45</v>
      </c>
      <c r="B2825">
        <v>2</v>
      </c>
      <c r="C2825">
        <v>1</v>
      </c>
      <c r="D2825">
        <v>1</v>
      </c>
      <c r="E2825">
        <v>2824</v>
      </c>
      <c r="F2825">
        <v>2</v>
      </c>
      <c r="G2825">
        <v>57680</v>
      </c>
      <c r="H2825">
        <v>23</v>
      </c>
      <c r="I2825">
        <v>8</v>
      </c>
      <c r="J2825">
        <v>1</v>
      </c>
      <c r="K2825">
        <v>9</v>
      </c>
      <c r="L2825">
        <v>4</v>
      </c>
      <c r="M2825">
        <v>6</v>
      </c>
      <c r="N2825">
        <v>0</v>
      </c>
      <c r="O2825">
        <v>3</v>
      </c>
      <c r="P2825" t="s">
        <v>24</v>
      </c>
      <c r="Q2825" t="s">
        <v>33</v>
      </c>
      <c r="R2825" t="s">
        <v>49</v>
      </c>
      <c r="S2825" t="s">
        <v>35</v>
      </c>
      <c r="T2825" t="s">
        <v>28</v>
      </c>
      <c r="U2825" t="s">
        <v>27</v>
      </c>
      <c r="V2825" t="s">
        <v>23</v>
      </c>
      <c r="W2825" t="s">
        <v>30</v>
      </c>
    </row>
    <row r="2826" spans="1:23" x14ac:dyDescent="0.3">
      <c r="A2826">
        <v>38</v>
      </c>
      <c r="B2826">
        <v>7</v>
      </c>
      <c r="C2826">
        <v>4</v>
      </c>
      <c r="D2826">
        <v>1</v>
      </c>
      <c r="E2826">
        <v>2825</v>
      </c>
      <c r="F2826">
        <v>2</v>
      </c>
      <c r="G2826">
        <v>50420</v>
      </c>
      <c r="H2826">
        <v>16</v>
      </c>
      <c r="I2826">
        <v>8</v>
      </c>
      <c r="J2826">
        <v>1</v>
      </c>
      <c r="K2826">
        <v>19</v>
      </c>
      <c r="L2826">
        <v>4</v>
      </c>
      <c r="M2826">
        <v>3</v>
      </c>
      <c r="N2826">
        <v>2</v>
      </c>
      <c r="O2826">
        <v>2</v>
      </c>
      <c r="P2826" t="s">
        <v>24</v>
      </c>
      <c r="Q2826" t="s">
        <v>33</v>
      </c>
      <c r="R2826" t="s">
        <v>26</v>
      </c>
      <c r="S2826" t="s">
        <v>35</v>
      </c>
      <c r="T2826" t="s">
        <v>42</v>
      </c>
      <c r="U2826" t="s">
        <v>27</v>
      </c>
      <c r="V2826" t="s">
        <v>23</v>
      </c>
      <c r="W2826" t="s">
        <v>30</v>
      </c>
    </row>
    <row r="2827" spans="1:23" x14ac:dyDescent="0.3">
      <c r="A2827">
        <v>30</v>
      </c>
      <c r="B2827">
        <v>13</v>
      </c>
      <c r="C2827">
        <v>3</v>
      </c>
      <c r="D2827">
        <v>1</v>
      </c>
      <c r="E2827">
        <v>2826</v>
      </c>
      <c r="F2827">
        <v>2</v>
      </c>
      <c r="G2827">
        <v>57700</v>
      </c>
      <c r="H2827">
        <v>16</v>
      </c>
      <c r="I2827">
        <v>8</v>
      </c>
      <c r="J2827">
        <v>1</v>
      </c>
      <c r="K2827">
        <v>5</v>
      </c>
      <c r="L2827">
        <v>2</v>
      </c>
      <c r="M2827">
        <v>5</v>
      </c>
      <c r="N2827">
        <v>0</v>
      </c>
      <c r="O2827">
        <v>4</v>
      </c>
      <c r="P2827" t="s">
        <v>24</v>
      </c>
      <c r="Q2827" t="s">
        <v>25</v>
      </c>
      <c r="R2827" t="s">
        <v>48</v>
      </c>
      <c r="S2827" t="s">
        <v>35</v>
      </c>
      <c r="T2827" t="s">
        <v>43</v>
      </c>
      <c r="U2827" t="s">
        <v>27</v>
      </c>
      <c r="V2827" t="s">
        <v>23</v>
      </c>
      <c r="W2827" t="s">
        <v>30</v>
      </c>
    </row>
    <row r="2828" spans="1:23" x14ac:dyDescent="0.3">
      <c r="A2828">
        <v>32</v>
      </c>
      <c r="B2828">
        <v>2</v>
      </c>
      <c r="C2828">
        <v>3</v>
      </c>
      <c r="D2828">
        <v>1</v>
      </c>
      <c r="E2828">
        <v>2827</v>
      </c>
      <c r="F2828">
        <v>3</v>
      </c>
      <c r="G2828">
        <v>77560</v>
      </c>
      <c r="H2828">
        <v>21</v>
      </c>
      <c r="I2828">
        <v>8</v>
      </c>
      <c r="J2828">
        <v>0</v>
      </c>
      <c r="K2828">
        <v>9</v>
      </c>
      <c r="L2828">
        <v>3</v>
      </c>
      <c r="M2828">
        <v>8</v>
      </c>
      <c r="N2828">
        <v>0</v>
      </c>
      <c r="O2828">
        <v>7</v>
      </c>
      <c r="P2828" t="s">
        <v>32</v>
      </c>
      <c r="Q2828" t="s">
        <v>25</v>
      </c>
      <c r="R2828" t="s">
        <v>48</v>
      </c>
      <c r="S2828" t="s">
        <v>44</v>
      </c>
      <c r="T2828" t="s">
        <v>43</v>
      </c>
      <c r="U2828" t="s">
        <v>37</v>
      </c>
      <c r="V2828" t="s">
        <v>23</v>
      </c>
      <c r="W2828" t="s">
        <v>30</v>
      </c>
    </row>
    <row r="2829" spans="1:23" x14ac:dyDescent="0.3">
      <c r="A2829">
        <v>30</v>
      </c>
      <c r="B2829">
        <v>1</v>
      </c>
      <c r="C2829">
        <v>3</v>
      </c>
      <c r="D2829">
        <v>1</v>
      </c>
      <c r="E2829">
        <v>2828</v>
      </c>
      <c r="F2829">
        <v>3</v>
      </c>
      <c r="G2829">
        <v>103060</v>
      </c>
      <c r="H2829">
        <v>13</v>
      </c>
      <c r="I2829">
        <v>8</v>
      </c>
      <c r="J2829">
        <v>0</v>
      </c>
      <c r="K2829">
        <v>8</v>
      </c>
      <c r="L2829">
        <v>5</v>
      </c>
      <c r="M2829">
        <v>3</v>
      </c>
      <c r="N2829">
        <v>2</v>
      </c>
      <c r="O2829">
        <v>2</v>
      </c>
      <c r="P2829" t="s">
        <v>24</v>
      </c>
      <c r="Q2829" t="s">
        <v>33</v>
      </c>
      <c r="R2829" t="s">
        <v>41</v>
      </c>
      <c r="S2829" t="s">
        <v>44</v>
      </c>
      <c r="T2829" t="s">
        <v>38</v>
      </c>
      <c r="U2829" t="s">
        <v>27</v>
      </c>
      <c r="V2829" t="s">
        <v>23</v>
      </c>
      <c r="W2829" t="s">
        <v>30</v>
      </c>
    </row>
    <row r="2830" spans="1:23" x14ac:dyDescent="0.3">
      <c r="A2830">
        <v>30</v>
      </c>
      <c r="B2830">
        <v>9</v>
      </c>
      <c r="C2830">
        <v>3</v>
      </c>
      <c r="D2830">
        <v>1</v>
      </c>
      <c r="E2830">
        <v>2829</v>
      </c>
      <c r="F2830">
        <v>2</v>
      </c>
      <c r="G2830">
        <v>39360</v>
      </c>
      <c r="H2830">
        <v>11</v>
      </c>
      <c r="I2830">
        <v>8</v>
      </c>
      <c r="J2830">
        <v>1</v>
      </c>
      <c r="K2830">
        <v>6</v>
      </c>
      <c r="L2830">
        <v>3</v>
      </c>
      <c r="M2830">
        <v>5</v>
      </c>
      <c r="N2830">
        <v>1</v>
      </c>
      <c r="O2830">
        <v>2</v>
      </c>
      <c r="P2830" t="s">
        <v>24</v>
      </c>
      <c r="Q2830" t="s">
        <v>25</v>
      </c>
      <c r="R2830" t="s">
        <v>41</v>
      </c>
      <c r="S2830" t="s">
        <v>35</v>
      </c>
      <c r="T2830" t="s">
        <v>34</v>
      </c>
      <c r="U2830" t="s">
        <v>37</v>
      </c>
      <c r="V2830" t="s">
        <v>23</v>
      </c>
      <c r="W2830" t="s">
        <v>30</v>
      </c>
    </row>
    <row r="2831" spans="1:23" x14ac:dyDescent="0.3">
      <c r="A2831">
        <v>41</v>
      </c>
      <c r="B2831">
        <v>10</v>
      </c>
      <c r="C2831">
        <v>2</v>
      </c>
      <c r="D2831">
        <v>1</v>
      </c>
      <c r="E2831">
        <v>2830</v>
      </c>
      <c r="F2831">
        <v>3</v>
      </c>
      <c r="G2831">
        <v>79450</v>
      </c>
      <c r="H2831">
        <v>12</v>
      </c>
      <c r="I2831">
        <v>8</v>
      </c>
      <c r="J2831">
        <v>1</v>
      </c>
      <c r="K2831">
        <v>21</v>
      </c>
      <c r="L2831">
        <v>6</v>
      </c>
      <c r="M2831">
        <v>7</v>
      </c>
      <c r="N2831">
        <v>7</v>
      </c>
      <c r="O2831">
        <v>7</v>
      </c>
      <c r="P2831" t="s">
        <v>32</v>
      </c>
      <c r="Q2831" t="s">
        <v>25</v>
      </c>
      <c r="R2831" t="s">
        <v>41</v>
      </c>
      <c r="S2831" t="s">
        <v>44</v>
      </c>
      <c r="T2831" t="s">
        <v>45</v>
      </c>
      <c r="U2831" t="s">
        <v>27</v>
      </c>
      <c r="V2831" t="s">
        <v>23</v>
      </c>
      <c r="W2831" t="s">
        <v>30</v>
      </c>
    </row>
    <row r="2832" spans="1:23" x14ac:dyDescent="0.3">
      <c r="A2832">
        <v>41</v>
      </c>
      <c r="B2832">
        <v>10</v>
      </c>
      <c r="C2832">
        <v>4</v>
      </c>
      <c r="D2832">
        <v>1</v>
      </c>
      <c r="E2832">
        <v>2831</v>
      </c>
      <c r="F2832">
        <v>4</v>
      </c>
      <c r="G2832">
        <v>57430</v>
      </c>
      <c r="H2832">
        <v>12</v>
      </c>
      <c r="I2832">
        <v>8</v>
      </c>
      <c r="J2832">
        <v>3</v>
      </c>
      <c r="K2832">
        <v>7</v>
      </c>
      <c r="L2832">
        <v>2</v>
      </c>
      <c r="M2832">
        <v>5</v>
      </c>
      <c r="N2832">
        <v>1</v>
      </c>
      <c r="O2832">
        <v>4</v>
      </c>
      <c r="P2832" t="s">
        <v>24</v>
      </c>
      <c r="Q2832" t="s">
        <v>33</v>
      </c>
      <c r="R2832" t="s">
        <v>41</v>
      </c>
      <c r="S2832" t="s">
        <v>29</v>
      </c>
      <c r="T2832" t="s">
        <v>34</v>
      </c>
      <c r="U2832" t="s">
        <v>37</v>
      </c>
      <c r="V2832" t="s">
        <v>23</v>
      </c>
      <c r="W2832" t="s">
        <v>30</v>
      </c>
    </row>
    <row r="2833" spans="1:23" x14ac:dyDescent="0.3">
      <c r="A2833">
        <v>19</v>
      </c>
      <c r="B2833">
        <v>1</v>
      </c>
      <c r="C2833">
        <v>3</v>
      </c>
      <c r="D2833">
        <v>1</v>
      </c>
      <c r="E2833">
        <v>2832</v>
      </c>
      <c r="F2833">
        <v>5</v>
      </c>
      <c r="G2833">
        <v>152020</v>
      </c>
      <c r="H2833">
        <v>18</v>
      </c>
      <c r="I2833">
        <v>8</v>
      </c>
      <c r="J2833">
        <v>3</v>
      </c>
      <c r="K2833">
        <v>1</v>
      </c>
      <c r="L2833">
        <v>2</v>
      </c>
      <c r="M2833">
        <v>1</v>
      </c>
      <c r="N2833">
        <v>0</v>
      </c>
      <c r="O2833">
        <v>0</v>
      </c>
      <c r="P2833" t="s">
        <v>24</v>
      </c>
      <c r="Q2833" t="s">
        <v>33</v>
      </c>
      <c r="R2833" t="s">
        <v>36</v>
      </c>
      <c r="S2833" t="s">
        <v>35</v>
      </c>
      <c r="T2833" t="s">
        <v>45</v>
      </c>
      <c r="U2833" t="s">
        <v>27</v>
      </c>
      <c r="V2833" t="s">
        <v>23</v>
      </c>
      <c r="W2833" t="s">
        <v>30</v>
      </c>
    </row>
    <row r="2834" spans="1:23" x14ac:dyDescent="0.3">
      <c r="A2834">
        <v>40</v>
      </c>
      <c r="B2834">
        <v>26</v>
      </c>
      <c r="C2834">
        <v>4</v>
      </c>
      <c r="D2834">
        <v>1</v>
      </c>
      <c r="E2834">
        <v>2833</v>
      </c>
      <c r="F2834">
        <v>2</v>
      </c>
      <c r="G2834">
        <v>54400</v>
      </c>
      <c r="H2834">
        <v>12</v>
      </c>
      <c r="I2834">
        <v>8</v>
      </c>
      <c r="J2834">
        <v>1</v>
      </c>
      <c r="K2834">
        <v>20</v>
      </c>
      <c r="L2834">
        <v>2</v>
      </c>
      <c r="M2834">
        <v>20</v>
      </c>
      <c r="N2834">
        <v>2</v>
      </c>
      <c r="O2834">
        <v>13</v>
      </c>
      <c r="P2834" t="s">
        <v>32</v>
      </c>
      <c r="Q2834" t="s">
        <v>33</v>
      </c>
      <c r="R2834" t="s">
        <v>41</v>
      </c>
      <c r="S2834" t="s">
        <v>44</v>
      </c>
      <c r="T2834" t="s">
        <v>45</v>
      </c>
      <c r="U2834" t="s">
        <v>37</v>
      </c>
      <c r="V2834" t="s">
        <v>23</v>
      </c>
      <c r="W2834" t="s">
        <v>30</v>
      </c>
    </row>
    <row r="2835" spans="1:23" x14ac:dyDescent="0.3">
      <c r="A2835">
        <v>35</v>
      </c>
      <c r="B2835">
        <v>8</v>
      </c>
      <c r="C2835">
        <v>1</v>
      </c>
      <c r="D2835">
        <v>1</v>
      </c>
      <c r="E2835">
        <v>2834</v>
      </c>
      <c r="F2835">
        <v>3</v>
      </c>
      <c r="G2835">
        <v>37600</v>
      </c>
      <c r="H2835">
        <v>14</v>
      </c>
      <c r="I2835">
        <v>8</v>
      </c>
      <c r="J2835">
        <v>3</v>
      </c>
      <c r="K2835">
        <v>10</v>
      </c>
      <c r="L2835">
        <v>2</v>
      </c>
      <c r="M2835">
        <v>10</v>
      </c>
      <c r="N2835">
        <v>0</v>
      </c>
      <c r="O2835">
        <v>6</v>
      </c>
      <c r="P2835" t="s">
        <v>24</v>
      </c>
      <c r="Q2835" t="s">
        <v>25</v>
      </c>
      <c r="R2835" t="s">
        <v>48</v>
      </c>
      <c r="S2835" t="s">
        <v>29</v>
      </c>
      <c r="T2835" t="s">
        <v>43</v>
      </c>
      <c r="U2835" t="s">
        <v>27</v>
      </c>
      <c r="V2835" t="s">
        <v>23</v>
      </c>
      <c r="W2835" t="s">
        <v>30</v>
      </c>
    </row>
    <row r="2836" spans="1:23" x14ac:dyDescent="0.3">
      <c r="A2836">
        <v>53</v>
      </c>
      <c r="B2836">
        <v>14</v>
      </c>
      <c r="C2836">
        <v>2</v>
      </c>
      <c r="D2836">
        <v>1</v>
      </c>
      <c r="E2836">
        <v>2835</v>
      </c>
      <c r="F2836">
        <v>5</v>
      </c>
      <c r="G2836">
        <v>35170</v>
      </c>
      <c r="H2836">
        <v>12</v>
      </c>
      <c r="I2836">
        <v>8</v>
      </c>
      <c r="J2836">
        <v>1</v>
      </c>
      <c r="K2836">
        <v>13</v>
      </c>
      <c r="L2836">
        <v>1</v>
      </c>
      <c r="M2836">
        <v>7</v>
      </c>
      <c r="N2836">
        <v>4</v>
      </c>
      <c r="O2836">
        <v>5</v>
      </c>
      <c r="P2836" t="s">
        <v>24</v>
      </c>
      <c r="Q2836" t="s">
        <v>25</v>
      </c>
      <c r="R2836" t="s">
        <v>26</v>
      </c>
      <c r="S2836" t="s">
        <v>29</v>
      </c>
      <c r="T2836" t="s">
        <v>45</v>
      </c>
      <c r="U2836" t="s">
        <v>27</v>
      </c>
      <c r="V2836" t="s">
        <v>23</v>
      </c>
      <c r="W2836" t="s">
        <v>30</v>
      </c>
    </row>
    <row r="2837" spans="1:23" x14ac:dyDescent="0.3">
      <c r="A2837">
        <v>45</v>
      </c>
      <c r="B2837">
        <v>1</v>
      </c>
      <c r="C2837">
        <v>4</v>
      </c>
      <c r="D2837">
        <v>1</v>
      </c>
      <c r="E2837">
        <v>2836</v>
      </c>
      <c r="F2837">
        <v>1</v>
      </c>
      <c r="G2837">
        <v>25800</v>
      </c>
      <c r="H2837">
        <v>17</v>
      </c>
      <c r="I2837">
        <v>8</v>
      </c>
      <c r="J2837">
        <v>3</v>
      </c>
      <c r="K2837">
        <v>20</v>
      </c>
      <c r="L2837">
        <v>3</v>
      </c>
      <c r="M2837">
        <v>17</v>
      </c>
      <c r="N2837">
        <v>0</v>
      </c>
      <c r="O2837">
        <v>15</v>
      </c>
      <c r="P2837" t="s">
        <v>24</v>
      </c>
      <c r="Q2837" t="s">
        <v>25</v>
      </c>
      <c r="R2837" t="s">
        <v>49</v>
      </c>
      <c r="S2837" t="s">
        <v>44</v>
      </c>
      <c r="T2837" t="s">
        <v>34</v>
      </c>
      <c r="U2837" t="s">
        <v>37</v>
      </c>
      <c r="V2837" t="s">
        <v>23</v>
      </c>
      <c r="W2837" t="s">
        <v>30</v>
      </c>
    </row>
    <row r="2838" spans="1:23" x14ac:dyDescent="0.3">
      <c r="A2838">
        <v>32</v>
      </c>
      <c r="B2838">
        <v>2</v>
      </c>
      <c r="C2838">
        <v>2</v>
      </c>
      <c r="D2838">
        <v>1</v>
      </c>
      <c r="E2838">
        <v>2837</v>
      </c>
      <c r="F2838">
        <v>1</v>
      </c>
      <c r="G2838">
        <v>21660</v>
      </c>
      <c r="H2838">
        <v>19</v>
      </c>
      <c r="I2838">
        <v>8</v>
      </c>
      <c r="J2838">
        <v>1</v>
      </c>
      <c r="K2838">
        <v>9</v>
      </c>
      <c r="L2838">
        <v>4</v>
      </c>
      <c r="M2838">
        <v>9</v>
      </c>
      <c r="N2838">
        <v>3</v>
      </c>
      <c r="O2838">
        <v>7</v>
      </c>
      <c r="P2838" t="s">
        <v>32</v>
      </c>
      <c r="Q2838" t="s">
        <v>25</v>
      </c>
      <c r="R2838" t="s">
        <v>26</v>
      </c>
      <c r="S2838" t="s">
        <v>35</v>
      </c>
      <c r="T2838" t="s">
        <v>45</v>
      </c>
      <c r="U2838" t="s">
        <v>27</v>
      </c>
      <c r="V2838" t="s">
        <v>23</v>
      </c>
      <c r="W2838" t="s">
        <v>30</v>
      </c>
    </row>
    <row r="2839" spans="1:23" x14ac:dyDescent="0.3">
      <c r="A2839">
        <v>29</v>
      </c>
      <c r="B2839">
        <v>10</v>
      </c>
      <c r="C2839">
        <v>4</v>
      </c>
      <c r="D2839">
        <v>1</v>
      </c>
      <c r="E2839">
        <v>2838</v>
      </c>
      <c r="F2839">
        <v>3</v>
      </c>
      <c r="G2839">
        <v>58690</v>
      </c>
      <c r="H2839">
        <v>11</v>
      </c>
      <c r="I2839">
        <v>8</v>
      </c>
      <c r="J2839">
        <v>1</v>
      </c>
      <c r="K2839">
        <v>10</v>
      </c>
      <c r="L2839">
        <v>6</v>
      </c>
      <c r="M2839">
        <v>10</v>
      </c>
      <c r="N2839">
        <v>0</v>
      </c>
      <c r="O2839">
        <v>9</v>
      </c>
      <c r="P2839" t="s">
        <v>39</v>
      </c>
      <c r="Q2839" t="s">
        <v>33</v>
      </c>
      <c r="R2839" t="s">
        <v>49</v>
      </c>
      <c r="S2839" t="s">
        <v>29</v>
      </c>
      <c r="T2839" t="s">
        <v>28</v>
      </c>
      <c r="U2839" t="s">
        <v>37</v>
      </c>
      <c r="V2839" t="s">
        <v>23</v>
      </c>
      <c r="W2839" t="s">
        <v>30</v>
      </c>
    </row>
    <row r="2840" spans="1:23" x14ac:dyDescent="0.3">
      <c r="A2840">
        <v>51</v>
      </c>
      <c r="B2840">
        <v>1</v>
      </c>
      <c r="C2840">
        <v>3</v>
      </c>
      <c r="D2840">
        <v>1</v>
      </c>
      <c r="E2840">
        <v>2839</v>
      </c>
      <c r="F2840">
        <v>3</v>
      </c>
      <c r="G2840">
        <v>80080</v>
      </c>
      <c r="H2840">
        <v>15</v>
      </c>
      <c r="I2840">
        <v>8</v>
      </c>
      <c r="J2840">
        <v>1</v>
      </c>
      <c r="K2840">
        <v>10</v>
      </c>
      <c r="L2840">
        <v>4</v>
      </c>
      <c r="M2840">
        <v>1</v>
      </c>
      <c r="N2840">
        <v>0</v>
      </c>
      <c r="O2840">
        <v>0</v>
      </c>
      <c r="P2840" t="s">
        <v>24</v>
      </c>
      <c r="Q2840" t="s">
        <v>33</v>
      </c>
      <c r="R2840" t="s">
        <v>36</v>
      </c>
      <c r="S2840" t="s">
        <v>29</v>
      </c>
      <c r="T2840" t="s">
        <v>42</v>
      </c>
      <c r="U2840" t="s">
        <v>27</v>
      </c>
      <c r="V2840" t="s">
        <v>23</v>
      </c>
      <c r="W2840" t="s">
        <v>30</v>
      </c>
    </row>
    <row r="2841" spans="1:23" x14ac:dyDescent="0.3">
      <c r="A2841">
        <v>58</v>
      </c>
      <c r="B2841">
        <v>3</v>
      </c>
      <c r="C2841">
        <v>3</v>
      </c>
      <c r="D2841">
        <v>1</v>
      </c>
      <c r="E2841">
        <v>2840</v>
      </c>
      <c r="F2841">
        <v>1</v>
      </c>
      <c r="G2841">
        <v>52060</v>
      </c>
      <c r="H2841">
        <v>11</v>
      </c>
      <c r="I2841">
        <v>8</v>
      </c>
      <c r="J2841">
        <v>3</v>
      </c>
      <c r="K2841">
        <v>9</v>
      </c>
      <c r="L2841">
        <v>4</v>
      </c>
      <c r="M2841">
        <v>1</v>
      </c>
      <c r="N2841">
        <v>0</v>
      </c>
      <c r="O2841">
        <v>0</v>
      </c>
      <c r="P2841" t="s">
        <v>24</v>
      </c>
      <c r="Q2841" t="s">
        <v>25</v>
      </c>
      <c r="R2841" t="s">
        <v>48</v>
      </c>
      <c r="S2841" t="s">
        <v>29</v>
      </c>
      <c r="T2841" t="s">
        <v>34</v>
      </c>
      <c r="U2841" t="s">
        <v>27</v>
      </c>
      <c r="V2841" t="s">
        <v>23</v>
      </c>
      <c r="W2841" t="s">
        <v>30</v>
      </c>
    </row>
    <row r="2842" spans="1:23" x14ac:dyDescent="0.3">
      <c r="A2842">
        <v>40</v>
      </c>
      <c r="B2842">
        <v>11</v>
      </c>
      <c r="C2842">
        <v>2</v>
      </c>
      <c r="D2842">
        <v>1</v>
      </c>
      <c r="E2842">
        <v>2841</v>
      </c>
      <c r="F2842">
        <v>4</v>
      </c>
      <c r="G2842">
        <v>52950</v>
      </c>
      <c r="H2842">
        <v>18</v>
      </c>
      <c r="I2842">
        <v>8</v>
      </c>
      <c r="J2842">
        <v>0</v>
      </c>
      <c r="K2842">
        <v>15</v>
      </c>
      <c r="L2842">
        <v>4</v>
      </c>
      <c r="M2842">
        <v>12</v>
      </c>
      <c r="N2842">
        <v>2</v>
      </c>
      <c r="O2842">
        <v>11</v>
      </c>
      <c r="P2842" t="s">
        <v>24</v>
      </c>
      <c r="Q2842" t="s">
        <v>33</v>
      </c>
      <c r="R2842" t="s">
        <v>49</v>
      </c>
      <c r="S2842" t="s">
        <v>29</v>
      </c>
      <c r="T2842" t="s">
        <v>43</v>
      </c>
      <c r="U2842" t="s">
        <v>37</v>
      </c>
      <c r="V2842" t="s">
        <v>23</v>
      </c>
      <c r="W2842" t="s">
        <v>30</v>
      </c>
    </row>
    <row r="2843" spans="1:23" x14ac:dyDescent="0.3">
      <c r="A2843">
        <v>34</v>
      </c>
      <c r="B2843">
        <v>24</v>
      </c>
      <c r="C2843">
        <v>4</v>
      </c>
      <c r="D2843">
        <v>1</v>
      </c>
      <c r="E2843">
        <v>2842</v>
      </c>
      <c r="F2843">
        <v>2</v>
      </c>
      <c r="G2843">
        <v>164130</v>
      </c>
      <c r="H2843">
        <v>16</v>
      </c>
      <c r="I2843">
        <v>8</v>
      </c>
      <c r="J2843">
        <v>0</v>
      </c>
      <c r="K2843">
        <v>6</v>
      </c>
      <c r="L2843">
        <v>1</v>
      </c>
      <c r="M2843">
        <v>4</v>
      </c>
      <c r="N2843">
        <v>1</v>
      </c>
      <c r="O2843">
        <v>2</v>
      </c>
      <c r="P2843" t="s">
        <v>32</v>
      </c>
      <c r="Q2843" t="s">
        <v>25</v>
      </c>
      <c r="R2843" t="s">
        <v>48</v>
      </c>
      <c r="S2843" t="s">
        <v>29</v>
      </c>
      <c r="T2843" t="s">
        <v>45</v>
      </c>
      <c r="U2843" t="s">
        <v>37</v>
      </c>
      <c r="V2843" t="s">
        <v>23</v>
      </c>
      <c r="W2843" t="s">
        <v>30</v>
      </c>
    </row>
    <row r="2844" spans="1:23" x14ac:dyDescent="0.3">
      <c r="A2844">
        <v>22</v>
      </c>
      <c r="B2844">
        <v>3</v>
      </c>
      <c r="C2844">
        <v>3</v>
      </c>
      <c r="D2844">
        <v>1</v>
      </c>
      <c r="E2844">
        <v>2843</v>
      </c>
      <c r="F2844">
        <v>1</v>
      </c>
      <c r="G2844">
        <v>132690</v>
      </c>
      <c r="H2844">
        <v>25</v>
      </c>
      <c r="I2844">
        <v>8</v>
      </c>
      <c r="J2844">
        <v>1</v>
      </c>
      <c r="K2844">
        <v>2</v>
      </c>
      <c r="L2844">
        <v>2</v>
      </c>
      <c r="M2844">
        <v>2</v>
      </c>
      <c r="N2844">
        <v>2</v>
      </c>
      <c r="O2844">
        <v>2</v>
      </c>
      <c r="P2844" t="s">
        <v>24</v>
      </c>
      <c r="Q2844" t="s">
        <v>33</v>
      </c>
      <c r="R2844" t="s">
        <v>41</v>
      </c>
      <c r="S2844" t="s">
        <v>29</v>
      </c>
      <c r="T2844" t="s">
        <v>43</v>
      </c>
      <c r="U2844" t="s">
        <v>37</v>
      </c>
      <c r="V2844" t="s">
        <v>23</v>
      </c>
      <c r="W2844" t="s">
        <v>30</v>
      </c>
    </row>
    <row r="2845" spans="1:23" x14ac:dyDescent="0.3">
      <c r="A2845">
        <v>27</v>
      </c>
      <c r="B2845">
        <v>3</v>
      </c>
      <c r="C2845">
        <v>3</v>
      </c>
      <c r="D2845">
        <v>1</v>
      </c>
      <c r="E2845">
        <v>2844</v>
      </c>
      <c r="F2845">
        <v>1</v>
      </c>
      <c r="G2845">
        <v>27830</v>
      </c>
      <c r="H2845">
        <v>16</v>
      </c>
      <c r="I2845">
        <v>8</v>
      </c>
      <c r="J2845">
        <v>1</v>
      </c>
      <c r="K2845">
        <v>6</v>
      </c>
      <c r="L2845">
        <v>2</v>
      </c>
      <c r="M2845">
        <v>2</v>
      </c>
      <c r="N2845">
        <v>2</v>
      </c>
      <c r="O2845">
        <v>2</v>
      </c>
      <c r="P2845" t="s">
        <v>39</v>
      </c>
      <c r="Q2845" t="s">
        <v>33</v>
      </c>
      <c r="R2845" t="s">
        <v>41</v>
      </c>
      <c r="S2845" t="s">
        <v>44</v>
      </c>
      <c r="T2845" t="s">
        <v>28</v>
      </c>
      <c r="U2845" t="s">
        <v>37</v>
      </c>
      <c r="V2845" t="s">
        <v>23</v>
      </c>
      <c r="W2845" t="s">
        <v>30</v>
      </c>
    </row>
    <row r="2846" spans="1:23" x14ac:dyDescent="0.3">
      <c r="A2846">
        <v>28</v>
      </c>
      <c r="B2846">
        <v>4</v>
      </c>
      <c r="C2846">
        <v>4</v>
      </c>
      <c r="D2846">
        <v>1</v>
      </c>
      <c r="E2846">
        <v>2845</v>
      </c>
      <c r="F2846">
        <v>2</v>
      </c>
      <c r="G2846">
        <v>54330</v>
      </c>
      <c r="H2846">
        <v>13</v>
      </c>
      <c r="I2846">
        <v>8</v>
      </c>
      <c r="J2846">
        <v>1</v>
      </c>
      <c r="K2846">
        <v>5</v>
      </c>
      <c r="L2846">
        <v>4</v>
      </c>
      <c r="M2846">
        <v>5</v>
      </c>
      <c r="N2846">
        <v>0</v>
      </c>
      <c r="O2846">
        <v>2</v>
      </c>
      <c r="P2846" t="s">
        <v>24</v>
      </c>
      <c r="Q2846" t="s">
        <v>25</v>
      </c>
      <c r="R2846" t="s">
        <v>26</v>
      </c>
      <c r="S2846" t="s">
        <v>29</v>
      </c>
      <c r="T2846" t="s">
        <v>28</v>
      </c>
      <c r="U2846" t="s">
        <v>37</v>
      </c>
      <c r="V2846" t="s">
        <v>23</v>
      </c>
      <c r="W2846" t="s">
        <v>30</v>
      </c>
    </row>
    <row r="2847" spans="1:23" x14ac:dyDescent="0.3">
      <c r="A2847">
        <v>57</v>
      </c>
      <c r="B2847">
        <v>3</v>
      </c>
      <c r="C2847">
        <v>3</v>
      </c>
      <c r="D2847">
        <v>1</v>
      </c>
      <c r="E2847">
        <v>2846</v>
      </c>
      <c r="F2847">
        <v>2</v>
      </c>
      <c r="G2847">
        <v>20130</v>
      </c>
      <c r="H2847">
        <v>14</v>
      </c>
      <c r="I2847">
        <v>8</v>
      </c>
      <c r="J2847">
        <v>1</v>
      </c>
      <c r="K2847">
        <v>12</v>
      </c>
      <c r="L2847">
        <v>5</v>
      </c>
      <c r="M2847">
        <v>5</v>
      </c>
      <c r="N2847">
        <v>1</v>
      </c>
      <c r="O2847">
        <v>4</v>
      </c>
      <c r="P2847" t="s">
        <v>24</v>
      </c>
      <c r="Q2847" t="s">
        <v>33</v>
      </c>
      <c r="R2847" t="s">
        <v>26</v>
      </c>
      <c r="S2847" t="s">
        <v>44</v>
      </c>
      <c r="T2847" t="s">
        <v>45</v>
      </c>
      <c r="U2847" t="s">
        <v>37</v>
      </c>
      <c r="V2847" t="s">
        <v>23</v>
      </c>
      <c r="W2847" t="s">
        <v>30</v>
      </c>
    </row>
    <row r="2848" spans="1:23" x14ac:dyDescent="0.3">
      <c r="A2848">
        <v>27</v>
      </c>
      <c r="B2848">
        <v>2</v>
      </c>
      <c r="C2848">
        <v>3</v>
      </c>
      <c r="D2848">
        <v>1</v>
      </c>
      <c r="E2848">
        <v>2847</v>
      </c>
      <c r="F2848">
        <v>1</v>
      </c>
      <c r="G2848">
        <v>139660</v>
      </c>
      <c r="H2848">
        <v>19</v>
      </c>
      <c r="I2848">
        <v>8</v>
      </c>
      <c r="J2848">
        <v>0</v>
      </c>
      <c r="K2848">
        <v>1</v>
      </c>
      <c r="L2848">
        <v>1</v>
      </c>
      <c r="M2848">
        <v>1</v>
      </c>
      <c r="N2848">
        <v>0</v>
      </c>
      <c r="O2848">
        <v>1</v>
      </c>
      <c r="P2848" t="s">
        <v>39</v>
      </c>
      <c r="Q2848" t="s">
        <v>33</v>
      </c>
      <c r="R2848" t="s">
        <v>26</v>
      </c>
      <c r="S2848" t="s">
        <v>44</v>
      </c>
      <c r="T2848" t="s">
        <v>45</v>
      </c>
      <c r="U2848" t="s">
        <v>37</v>
      </c>
      <c r="V2848" t="s">
        <v>23</v>
      </c>
      <c r="W2848" t="s">
        <v>30</v>
      </c>
    </row>
    <row r="2849" spans="1:23" x14ac:dyDescent="0.3">
      <c r="A2849">
        <v>50</v>
      </c>
      <c r="B2849">
        <v>4</v>
      </c>
      <c r="C2849">
        <v>3</v>
      </c>
      <c r="D2849">
        <v>1</v>
      </c>
      <c r="E2849">
        <v>2848</v>
      </c>
      <c r="F2849">
        <v>2</v>
      </c>
      <c r="G2849">
        <v>43740</v>
      </c>
      <c r="H2849">
        <v>15</v>
      </c>
      <c r="I2849">
        <v>8</v>
      </c>
      <c r="J2849">
        <v>1</v>
      </c>
      <c r="K2849">
        <v>21</v>
      </c>
      <c r="L2849">
        <v>5</v>
      </c>
      <c r="M2849">
        <v>5</v>
      </c>
      <c r="N2849">
        <v>4</v>
      </c>
      <c r="O2849">
        <v>4</v>
      </c>
      <c r="P2849" t="s">
        <v>24</v>
      </c>
      <c r="Q2849" t="s">
        <v>33</v>
      </c>
      <c r="R2849" t="s">
        <v>26</v>
      </c>
      <c r="S2849" t="s">
        <v>35</v>
      </c>
      <c r="T2849" t="s">
        <v>45</v>
      </c>
      <c r="U2849" t="s">
        <v>27</v>
      </c>
      <c r="V2849" t="s">
        <v>23</v>
      </c>
      <c r="W2849" t="s">
        <v>30</v>
      </c>
    </row>
    <row r="2850" spans="1:23" x14ac:dyDescent="0.3">
      <c r="A2850">
        <v>41</v>
      </c>
      <c r="B2850">
        <v>7</v>
      </c>
      <c r="C2850">
        <v>4</v>
      </c>
      <c r="D2850">
        <v>1</v>
      </c>
      <c r="E2850">
        <v>2849</v>
      </c>
      <c r="F2850">
        <v>4</v>
      </c>
      <c r="G2850">
        <v>68420</v>
      </c>
      <c r="H2850">
        <v>12</v>
      </c>
      <c r="I2850">
        <v>8</v>
      </c>
      <c r="J2850">
        <v>1</v>
      </c>
      <c r="K2850">
        <v>13</v>
      </c>
      <c r="L2850">
        <v>3</v>
      </c>
      <c r="M2850">
        <v>9</v>
      </c>
      <c r="N2850">
        <v>1</v>
      </c>
      <c r="O2850">
        <v>8</v>
      </c>
      <c r="P2850" t="s">
        <v>24</v>
      </c>
      <c r="Q2850" t="s">
        <v>25</v>
      </c>
      <c r="R2850" t="s">
        <v>48</v>
      </c>
      <c r="S2850" t="s">
        <v>44</v>
      </c>
      <c r="T2850" t="s">
        <v>43</v>
      </c>
      <c r="U2850" t="s">
        <v>37</v>
      </c>
      <c r="V2850" t="s">
        <v>23</v>
      </c>
      <c r="W2850" t="s">
        <v>30</v>
      </c>
    </row>
    <row r="2851" spans="1:23" x14ac:dyDescent="0.3">
      <c r="A2851">
        <v>30</v>
      </c>
      <c r="B2851">
        <v>1</v>
      </c>
      <c r="C2851">
        <v>4</v>
      </c>
      <c r="D2851">
        <v>1</v>
      </c>
      <c r="E2851">
        <v>2850</v>
      </c>
      <c r="F2851">
        <v>1</v>
      </c>
      <c r="G2851">
        <v>174260</v>
      </c>
      <c r="H2851">
        <v>12</v>
      </c>
      <c r="I2851">
        <v>8</v>
      </c>
      <c r="J2851">
        <v>1</v>
      </c>
      <c r="K2851">
        <v>12</v>
      </c>
      <c r="L2851">
        <v>0</v>
      </c>
      <c r="M2851">
        <v>10</v>
      </c>
      <c r="N2851">
        <v>7</v>
      </c>
      <c r="O2851">
        <v>4</v>
      </c>
      <c r="P2851" t="s">
        <v>24</v>
      </c>
      <c r="Q2851" t="s">
        <v>40</v>
      </c>
      <c r="R2851" t="s">
        <v>40</v>
      </c>
      <c r="S2851" t="s">
        <v>29</v>
      </c>
      <c r="T2851" t="s">
        <v>47</v>
      </c>
      <c r="U2851" t="s">
        <v>27</v>
      </c>
      <c r="V2851" t="s">
        <v>23</v>
      </c>
      <c r="W2851" t="s">
        <v>30</v>
      </c>
    </row>
    <row r="2852" spans="1:23" x14ac:dyDescent="0.3">
      <c r="A2852">
        <v>38</v>
      </c>
      <c r="B2852">
        <v>1</v>
      </c>
      <c r="C2852">
        <v>1</v>
      </c>
      <c r="D2852">
        <v>1</v>
      </c>
      <c r="E2852">
        <v>2851</v>
      </c>
      <c r="F2852">
        <v>2</v>
      </c>
      <c r="G2852">
        <v>176030</v>
      </c>
      <c r="H2852">
        <v>16</v>
      </c>
      <c r="I2852">
        <v>8</v>
      </c>
      <c r="J2852">
        <v>0</v>
      </c>
      <c r="K2852">
        <v>12</v>
      </c>
      <c r="L2852">
        <v>0</v>
      </c>
      <c r="M2852">
        <v>8</v>
      </c>
      <c r="N2852">
        <v>0</v>
      </c>
      <c r="O2852">
        <v>7</v>
      </c>
      <c r="P2852" t="s">
        <v>24</v>
      </c>
      <c r="Q2852" t="s">
        <v>25</v>
      </c>
      <c r="R2852" t="s">
        <v>41</v>
      </c>
      <c r="S2852" t="s">
        <v>35</v>
      </c>
      <c r="T2852" t="s">
        <v>43</v>
      </c>
      <c r="U2852" t="s">
        <v>37</v>
      </c>
      <c r="V2852" t="s">
        <v>23</v>
      </c>
      <c r="W2852" t="s">
        <v>30</v>
      </c>
    </row>
    <row r="2853" spans="1:23" x14ac:dyDescent="0.3">
      <c r="A2853">
        <v>32</v>
      </c>
      <c r="B2853">
        <v>20</v>
      </c>
      <c r="C2853">
        <v>3</v>
      </c>
      <c r="D2853">
        <v>1</v>
      </c>
      <c r="E2853">
        <v>2852</v>
      </c>
      <c r="F2853">
        <v>1</v>
      </c>
      <c r="G2853">
        <v>45810</v>
      </c>
      <c r="H2853">
        <v>14</v>
      </c>
      <c r="I2853">
        <v>8</v>
      </c>
      <c r="J2853">
        <v>1</v>
      </c>
      <c r="K2853">
        <v>8</v>
      </c>
      <c r="L2853">
        <v>3</v>
      </c>
      <c r="M2853">
        <v>5</v>
      </c>
      <c r="N2853">
        <v>1</v>
      </c>
      <c r="O2853">
        <v>4</v>
      </c>
      <c r="P2853" t="s">
        <v>24</v>
      </c>
      <c r="Q2853" t="s">
        <v>33</v>
      </c>
      <c r="R2853" t="s">
        <v>41</v>
      </c>
      <c r="S2853" t="s">
        <v>35</v>
      </c>
      <c r="T2853" t="s">
        <v>45</v>
      </c>
      <c r="U2853" t="s">
        <v>27</v>
      </c>
      <c r="V2853" t="s">
        <v>23</v>
      </c>
      <c r="W2853" t="s">
        <v>30</v>
      </c>
    </row>
    <row r="2854" spans="1:23" x14ac:dyDescent="0.3">
      <c r="A2854">
        <v>27</v>
      </c>
      <c r="B2854">
        <v>5</v>
      </c>
      <c r="C2854">
        <v>4</v>
      </c>
      <c r="D2854">
        <v>1</v>
      </c>
      <c r="E2854">
        <v>2853</v>
      </c>
      <c r="F2854">
        <v>2</v>
      </c>
      <c r="G2854">
        <v>47350</v>
      </c>
      <c r="H2854">
        <v>13</v>
      </c>
      <c r="I2854">
        <v>8</v>
      </c>
      <c r="J2854">
        <v>0</v>
      </c>
      <c r="K2854">
        <v>6</v>
      </c>
      <c r="L2854">
        <v>2</v>
      </c>
      <c r="M2854">
        <v>5</v>
      </c>
      <c r="N2854">
        <v>1</v>
      </c>
      <c r="O2854">
        <v>1</v>
      </c>
      <c r="P2854" t="s">
        <v>24</v>
      </c>
      <c r="Q2854" t="s">
        <v>33</v>
      </c>
      <c r="R2854" t="s">
        <v>41</v>
      </c>
      <c r="S2854" t="s">
        <v>29</v>
      </c>
      <c r="T2854" t="s">
        <v>28</v>
      </c>
      <c r="U2854" t="s">
        <v>37</v>
      </c>
      <c r="V2854" t="s">
        <v>23</v>
      </c>
      <c r="W2854" t="s">
        <v>30</v>
      </c>
    </row>
    <row r="2855" spans="1:23" x14ac:dyDescent="0.3">
      <c r="A2855">
        <v>19</v>
      </c>
      <c r="B2855">
        <v>10</v>
      </c>
      <c r="C2855">
        <v>2</v>
      </c>
      <c r="D2855">
        <v>1</v>
      </c>
      <c r="E2855">
        <v>2854</v>
      </c>
      <c r="F2855">
        <v>2</v>
      </c>
      <c r="G2855">
        <v>41870</v>
      </c>
      <c r="H2855">
        <v>22</v>
      </c>
      <c r="I2855">
        <v>8</v>
      </c>
      <c r="J2855">
        <v>1</v>
      </c>
      <c r="K2855">
        <v>1</v>
      </c>
      <c r="L2855">
        <v>4</v>
      </c>
      <c r="M2855">
        <v>0</v>
      </c>
      <c r="N2855">
        <v>0</v>
      </c>
      <c r="O2855">
        <v>0</v>
      </c>
      <c r="P2855" t="s">
        <v>32</v>
      </c>
      <c r="Q2855" t="s">
        <v>33</v>
      </c>
      <c r="R2855" t="s">
        <v>26</v>
      </c>
      <c r="S2855" t="s">
        <v>35</v>
      </c>
      <c r="T2855" t="s">
        <v>28</v>
      </c>
      <c r="U2855" t="s">
        <v>37</v>
      </c>
      <c r="V2855" t="s">
        <v>31</v>
      </c>
      <c r="W2855" t="s">
        <v>30</v>
      </c>
    </row>
    <row r="2856" spans="1:23" x14ac:dyDescent="0.3">
      <c r="A2856">
        <v>36</v>
      </c>
      <c r="B2856">
        <v>25</v>
      </c>
      <c r="C2856">
        <v>3</v>
      </c>
      <c r="D2856">
        <v>1</v>
      </c>
      <c r="E2856">
        <v>2855</v>
      </c>
      <c r="F2856">
        <v>2</v>
      </c>
      <c r="G2856">
        <v>55050</v>
      </c>
      <c r="H2856">
        <v>21</v>
      </c>
      <c r="I2856">
        <v>8</v>
      </c>
      <c r="J2856">
        <v>2</v>
      </c>
      <c r="K2856">
        <v>13</v>
      </c>
      <c r="L2856">
        <v>3</v>
      </c>
      <c r="M2856">
        <v>8</v>
      </c>
      <c r="N2856">
        <v>7</v>
      </c>
      <c r="O2856">
        <v>2</v>
      </c>
      <c r="P2856" t="s">
        <v>32</v>
      </c>
      <c r="Q2856" t="s">
        <v>25</v>
      </c>
      <c r="R2856" t="s">
        <v>48</v>
      </c>
      <c r="S2856" t="s">
        <v>35</v>
      </c>
      <c r="T2856" t="s">
        <v>42</v>
      </c>
      <c r="U2856" t="s">
        <v>27</v>
      </c>
      <c r="V2856" t="s">
        <v>23</v>
      </c>
      <c r="W2856" t="s">
        <v>30</v>
      </c>
    </row>
    <row r="2857" spans="1:23" x14ac:dyDescent="0.3">
      <c r="A2857">
        <v>30</v>
      </c>
      <c r="B2857">
        <v>1</v>
      </c>
      <c r="C2857">
        <v>3</v>
      </c>
      <c r="D2857">
        <v>1</v>
      </c>
      <c r="E2857">
        <v>2856</v>
      </c>
      <c r="F2857">
        <v>1</v>
      </c>
      <c r="G2857">
        <v>54700</v>
      </c>
      <c r="H2857">
        <v>18</v>
      </c>
      <c r="I2857">
        <v>8</v>
      </c>
      <c r="J2857">
        <v>1</v>
      </c>
      <c r="K2857">
        <v>12</v>
      </c>
      <c r="L2857">
        <v>2</v>
      </c>
      <c r="M2857">
        <v>12</v>
      </c>
      <c r="N2857">
        <v>6</v>
      </c>
      <c r="O2857">
        <v>10</v>
      </c>
      <c r="P2857" t="s">
        <v>39</v>
      </c>
      <c r="Q2857" t="s">
        <v>25</v>
      </c>
      <c r="R2857" t="s">
        <v>41</v>
      </c>
      <c r="S2857" t="s">
        <v>44</v>
      </c>
      <c r="T2857" t="s">
        <v>38</v>
      </c>
      <c r="U2857" t="s">
        <v>27</v>
      </c>
      <c r="V2857" t="s">
        <v>23</v>
      </c>
      <c r="W2857" t="s">
        <v>30</v>
      </c>
    </row>
    <row r="2858" spans="1:23" x14ac:dyDescent="0.3">
      <c r="A2858">
        <v>45</v>
      </c>
      <c r="B2858">
        <v>24</v>
      </c>
      <c r="C2858">
        <v>2</v>
      </c>
      <c r="D2858">
        <v>1</v>
      </c>
      <c r="E2858">
        <v>2857</v>
      </c>
      <c r="F2858">
        <v>2</v>
      </c>
      <c r="G2858">
        <v>54760</v>
      </c>
      <c r="H2858">
        <v>13</v>
      </c>
      <c r="I2858">
        <v>8</v>
      </c>
      <c r="J2858">
        <v>1</v>
      </c>
      <c r="K2858">
        <v>9</v>
      </c>
      <c r="L2858">
        <v>3</v>
      </c>
      <c r="M2858">
        <v>5</v>
      </c>
      <c r="N2858">
        <v>0</v>
      </c>
      <c r="O2858">
        <v>3</v>
      </c>
      <c r="P2858" t="s">
        <v>24</v>
      </c>
      <c r="Q2858" t="s">
        <v>33</v>
      </c>
      <c r="R2858" t="s">
        <v>41</v>
      </c>
      <c r="S2858" t="s">
        <v>44</v>
      </c>
      <c r="T2858" t="s">
        <v>38</v>
      </c>
      <c r="U2858" t="s">
        <v>37</v>
      </c>
      <c r="V2858" t="s">
        <v>23</v>
      </c>
      <c r="W2858" t="s">
        <v>30</v>
      </c>
    </row>
    <row r="2859" spans="1:23" x14ac:dyDescent="0.3">
      <c r="A2859">
        <v>56</v>
      </c>
      <c r="B2859">
        <v>4</v>
      </c>
      <c r="C2859">
        <v>3</v>
      </c>
      <c r="D2859">
        <v>1</v>
      </c>
      <c r="E2859">
        <v>2858</v>
      </c>
      <c r="F2859">
        <v>4</v>
      </c>
      <c r="G2859">
        <v>25870</v>
      </c>
      <c r="H2859">
        <v>12</v>
      </c>
      <c r="I2859">
        <v>8</v>
      </c>
      <c r="J2859">
        <v>0</v>
      </c>
      <c r="K2859">
        <v>19</v>
      </c>
      <c r="L2859">
        <v>2</v>
      </c>
      <c r="M2859">
        <v>2</v>
      </c>
      <c r="N2859">
        <v>2</v>
      </c>
      <c r="O2859">
        <v>2</v>
      </c>
      <c r="P2859" t="s">
        <v>24</v>
      </c>
      <c r="Q2859" t="s">
        <v>33</v>
      </c>
      <c r="R2859" t="s">
        <v>26</v>
      </c>
      <c r="S2859" t="s">
        <v>44</v>
      </c>
      <c r="T2859" t="s">
        <v>47</v>
      </c>
      <c r="U2859" t="s">
        <v>37</v>
      </c>
      <c r="V2859" t="s">
        <v>23</v>
      </c>
      <c r="W2859" t="s">
        <v>30</v>
      </c>
    </row>
    <row r="2860" spans="1:23" x14ac:dyDescent="0.3">
      <c r="A2860">
        <v>33</v>
      </c>
      <c r="B2860">
        <v>2</v>
      </c>
      <c r="C2860">
        <v>2</v>
      </c>
      <c r="D2860">
        <v>1</v>
      </c>
      <c r="E2860">
        <v>2859</v>
      </c>
      <c r="F2860">
        <v>1</v>
      </c>
      <c r="G2860">
        <v>24400</v>
      </c>
      <c r="H2860">
        <v>18</v>
      </c>
      <c r="I2860">
        <v>8</v>
      </c>
      <c r="J2860">
        <v>3</v>
      </c>
      <c r="K2860">
        <v>4</v>
      </c>
      <c r="L2860">
        <v>4</v>
      </c>
      <c r="M2860">
        <v>3</v>
      </c>
      <c r="N2860">
        <v>0</v>
      </c>
      <c r="O2860">
        <v>2</v>
      </c>
      <c r="P2860" t="s">
        <v>24</v>
      </c>
      <c r="Q2860" t="s">
        <v>33</v>
      </c>
      <c r="R2860" t="s">
        <v>41</v>
      </c>
      <c r="S2860" t="s">
        <v>35</v>
      </c>
      <c r="T2860" t="s">
        <v>38</v>
      </c>
      <c r="U2860" t="s">
        <v>37</v>
      </c>
      <c r="V2860" t="s">
        <v>23</v>
      </c>
      <c r="W2860" t="s">
        <v>30</v>
      </c>
    </row>
    <row r="2861" spans="1:23" x14ac:dyDescent="0.3">
      <c r="A2861">
        <v>19</v>
      </c>
      <c r="B2861">
        <v>8</v>
      </c>
      <c r="C2861">
        <v>2</v>
      </c>
      <c r="D2861">
        <v>1</v>
      </c>
      <c r="E2861">
        <v>2860</v>
      </c>
      <c r="F2861">
        <v>2</v>
      </c>
      <c r="G2861">
        <v>159720</v>
      </c>
      <c r="H2861">
        <v>21</v>
      </c>
      <c r="I2861">
        <v>8</v>
      </c>
      <c r="J2861">
        <v>0</v>
      </c>
      <c r="K2861">
        <v>1</v>
      </c>
      <c r="L2861">
        <v>2</v>
      </c>
      <c r="M2861">
        <v>1</v>
      </c>
      <c r="N2861">
        <v>1</v>
      </c>
      <c r="O2861">
        <v>0</v>
      </c>
      <c r="P2861" t="s">
        <v>24</v>
      </c>
      <c r="Q2861" t="s">
        <v>33</v>
      </c>
      <c r="R2861" t="s">
        <v>26</v>
      </c>
      <c r="S2861" t="s">
        <v>35</v>
      </c>
      <c r="T2861" t="s">
        <v>38</v>
      </c>
      <c r="U2861" t="s">
        <v>37</v>
      </c>
      <c r="V2861" t="s">
        <v>31</v>
      </c>
      <c r="W2861" t="s">
        <v>30</v>
      </c>
    </row>
    <row r="2862" spans="1:23" x14ac:dyDescent="0.3">
      <c r="A2862">
        <v>46</v>
      </c>
      <c r="B2862">
        <v>10</v>
      </c>
      <c r="C2862">
        <v>3</v>
      </c>
      <c r="D2862">
        <v>1</v>
      </c>
      <c r="E2862">
        <v>2861</v>
      </c>
      <c r="F2862">
        <v>2</v>
      </c>
      <c r="G2862">
        <v>153790</v>
      </c>
      <c r="H2862">
        <v>12</v>
      </c>
      <c r="I2862">
        <v>8</v>
      </c>
      <c r="J2862">
        <v>0</v>
      </c>
      <c r="K2862">
        <v>24</v>
      </c>
      <c r="L2862">
        <v>1</v>
      </c>
      <c r="M2862">
        <v>24</v>
      </c>
      <c r="N2862">
        <v>15</v>
      </c>
      <c r="O2862">
        <v>7</v>
      </c>
      <c r="P2862" t="s">
        <v>24</v>
      </c>
      <c r="Q2862" t="s">
        <v>33</v>
      </c>
      <c r="R2862" t="s">
        <v>49</v>
      </c>
      <c r="S2862" t="s">
        <v>44</v>
      </c>
      <c r="T2862" t="s">
        <v>43</v>
      </c>
      <c r="U2862" t="s">
        <v>27</v>
      </c>
      <c r="V2862" t="s">
        <v>23</v>
      </c>
      <c r="W2862" t="s">
        <v>30</v>
      </c>
    </row>
    <row r="2863" spans="1:23" x14ac:dyDescent="0.3">
      <c r="A2863">
        <v>38</v>
      </c>
      <c r="B2863">
        <v>4</v>
      </c>
      <c r="C2863">
        <v>4</v>
      </c>
      <c r="D2863">
        <v>1</v>
      </c>
      <c r="E2863">
        <v>2862</v>
      </c>
      <c r="F2863">
        <v>1</v>
      </c>
      <c r="G2863">
        <v>70820</v>
      </c>
      <c r="H2863">
        <v>14</v>
      </c>
      <c r="I2863">
        <v>8</v>
      </c>
      <c r="J2863">
        <v>0</v>
      </c>
      <c r="K2863">
        <v>2</v>
      </c>
      <c r="L2863">
        <v>3</v>
      </c>
      <c r="M2863">
        <v>2</v>
      </c>
      <c r="N2863">
        <v>2</v>
      </c>
      <c r="O2863">
        <v>1</v>
      </c>
      <c r="P2863" t="s">
        <v>24</v>
      </c>
      <c r="Q2863" t="s">
        <v>25</v>
      </c>
      <c r="R2863" t="s">
        <v>26</v>
      </c>
      <c r="S2863" t="s">
        <v>35</v>
      </c>
      <c r="T2863" t="s">
        <v>45</v>
      </c>
      <c r="U2863" t="s">
        <v>37</v>
      </c>
      <c r="V2863" t="s">
        <v>23</v>
      </c>
      <c r="W2863" t="s">
        <v>30</v>
      </c>
    </row>
    <row r="2864" spans="1:23" x14ac:dyDescent="0.3">
      <c r="A2864">
        <v>31</v>
      </c>
      <c r="B2864">
        <v>2</v>
      </c>
      <c r="C2864">
        <v>5</v>
      </c>
      <c r="D2864">
        <v>1</v>
      </c>
      <c r="E2864">
        <v>2863</v>
      </c>
      <c r="F2864">
        <v>2</v>
      </c>
      <c r="G2864">
        <v>27280</v>
      </c>
      <c r="H2864">
        <v>11</v>
      </c>
      <c r="I2864">
        <v>8</v>
      </c>
      <c r="J2864">
        <v>0</v>
      </c>
      <c r="K2864">
        <v>7</v>
      </c>
      <c r="L2864">
        <v>3</v>
      </c>
      <c r="M2864">
        <v>4</v>
      </c>
      <c r="N2864">
        <v>0</v>
      </c>
      <c r="O2864">
        <v>2</v>
      </c>
      <c r="P2864" t="s">
        <v>24</v>
      </c>
      <c r="Q2864" t="s">
        <v>25</v>
      </c>
      <c r="R2864" t="s">
        <v>26</v>
      </c>
      <c r="S2864" t="s">
        <v>29</v>
      </c>
      <c r="T2864" t="s">
        <v>46</v>
      </c>
      <c r="U2864" t="s">
        <v>37</v>
      </c>
      <c r="V2864" t="s">
        <v>23</v>
      </c>
      <c r="W2864" t="s">
        <v>30</v>
      </c>
    </row>
    <row r="2865" spans="1:23" x14ac:dyDescent="0.3">
      <c r="A2865">
        <v>34</v>
      </c>
      <c r="B2865">
        <v>9</v>
      </c>
      <c r="C2865">
        <v>3</v>
      </c>
      <c r="D2865">
        <v>1</v>
      </c>
      <c r="E2865">
        <v>2864</v>
      </c>
      <c r="F2865">
        <v>2</v>
      </c>
      <c r="G2865">
        <v>53680</v>
      </c>
      <c r="H2865">
        <v>14</v>
      </c>
      <c r="I2865">
        <v>8</v>
      </c>
      <c r="J2865">
        <v>1</v>
      </c>
      <c r="K2865">
        <v>9</v>
      </c>
      <c r="L2865">
        <v>2</v>
      </c>
      <c r="M2865">
        <v>3</v>
      </c>
      <c r="N2865">
        <v>1</v>
      </c>
      <c r="O2865">
        <v>2</v>
      </c>
      <c r="P2865" t="s">
        <v>24</v>
      </c>
      <c r="Q2865" t="s">
        <v>25</v>
      </c>
      <c r="R2865" t="s">
        <v>48</v>
      </c>
      <c r="S2865" t="s">
        <v>35</v>
      </c>
      <c r="T2865" t="s">
        <v>47</v>
      </c>
      <c r="U2865" t="s">
        <v>27</v>
      </c>
      <c r="V2865" t="s">
        <v>23</v>
      </c>
      <c r="W2865" t="s">
        <v>30</v>
      </c>
    </row>
    <row r="2866" spans="1:23" x14ac:dyDescent="0.3">
      <c r="A2866">
        <v>41</v>
      </c>
      <c r="B2866">
        <v>18</v>
      </c>
      <c r="C2866">
        <v>4</v>
      </c>
      <c r="D2866">
        <v>1</v>
      </c>
      <c r="E2866">
        <v>2865</v>
      </c>
      <c r="F2866">
        <v>5</v>
      </c>
      <c r="G2866">
        <v>53470</v>
      </c>
      <c r="H2866">
        <v>24</v>
      </c>
      <c r="I2866">
        <v>8</v>
      </c>
      <c r="J2866">
        <v>1</v>
      </c>
      <c r="K2866">
        <v>4</v>
      </c>
      <c r="L2866">
        <v>1</v>
      </c>
      <c r="M2866">
        <v>4</v>
      </c>
      <c r="N2866">
        <v>0</v>
      </c>
      <c r="O2866">
        <v>2</v>
      </c>
      <c r="P2866" t="s">
        <v>24</v>
      </c>
      <c r="Q2866" t="s">
        <v>33</v>
      </c>
      <c r="R2866" t="s">
        <v>26</v>
      </c>
      <c r="S2866" t="s">
        <v>35</v>
      </c>
      <c r="T2866" t="s">
        <v>43</v>
      </c>
      <c r="U2866" t="s">
        <v>37</v>
      </c>
      <c r="V2866" t="s">
        <v>31</v>
      </c>
      <c r="W2866" t="s">
        <v>30</v>
      </c>
    </row>
    <row r="2867" spans="1:23" x14ac:dyDescent="0.3">
      <c r="A2867">
        <v>50</v>
      </c>
      <c r="B2867">
        <v>19</v>
      </c>
      <c r="C2867">
        <v>4</v>
      </c>
      <c r="D2867">
        <v>1</v>
      </c>
      <c r="E2867">
        <v>2866</v>
      </c>
      <c r="F2867">
        <v>3</v>
      </c>
      <c r="G2867">
        <v>31950</v>
      </c>
      <c r="H2867">
        <v>11</v>
      </c>
      <c r="I2867">
        <v>8</v>
      </c>
      <c r="J2867">
        <v>0</v>
      </c>
      <c r="K2867">
        <v>5</v>
      </c>
      <c r="L2867">
        <v>4</v>
      </c>
      <c r="M2867">
        <v>3</v>
      </c>
      <c r="N2867">
        <v>0</v>
      </c>
      <c r="O2867">
        <v>2</v>
      </c>
      <c r="P2867" t="s">
        <v>24</v>
      </c>
      <c r="Q2867" t="s">
        <v>25</v>
      </c>
      <c r="R2867" t="s">
        <v>48</v>
      </c>
      <c r="S2867" t="s">
        <v>29</v>
      </c>
      <c r="T2867" t="s">
        <v>38</v>
      </c>
      <c r="U2867" t="s">
        <v>37</v>
      </c>
      <c r="V2867" t="s">
        <v>23</v>
      </c>
      <c r="W2867" t="s">
        <v>30</v>
      </c>
    </row>
    <row r="2868" spans="1:23" x14ac:dyDescent="0.3">
      <c r="A2868">
        <v>53</v>
      </c>
      <c r="B2868">
        <v>1</v>
      </c>
      <c r="C2868">
        <v>2</v>
      </c>
      <c r="D2868">
        <v>1</v>
      </c>
      <c r="E2868">
        <v>2867</v>
      </c>
      <c r="F2868">
        <v>1</v>
      </c>
      <c r="G2868">
        <v>39890</v>
      </c>
      <c r="H2868">
        <v>13</v>
      </c>
      <c r="I2868">
        <v>8</v>
      </c>
      <c r="J2868">
        <v>0</v>
      </c>
      <c r="K2868">
        <v>5</v>
      </c>
      <c r="L2868">
        <v>2</v>
      </c>
      <c r="M2868">
        <v>4</v>
      </c>
      <c r="N2868">
        <v>1</v>
      </c>
      <c r="O2868">
        <v>3</v>
      </c>
      <c r="P2868" t="s">
        <v>24</v>
      </c>
      <c r="Q2868" t="s">
        <v>25</v>
      </c>
      <c r="R2868" t="s">
        <v>26</v>
      </c>
      <c r="S2868" t="s">
        <v>44</v>
      </c>
      <c r="T2868" t="s">
        <v>47</v>
      </c>
      <c r="U2868" t="s">
        <v>37</v>
      </c>
      <c r="V2868" t="s">
        <v>23</v>
      </c>
      <c r="W2868" t="s">
        <v>30</v>
      </c>
    </row>
    <row r="2869" spans="1:23" x14ac:dyDescent="0.3">
      <c r="A2869">
        <v>33</v>
      </c>
      <c r="B2869">
        <v>4</v>
      </c>
      <c r="C2869">
        <v>3</v>
      </c>
      <c r="D2869">
        <v>1</v>
      </c>
      <c r="E2869">
        <v>2868</v>
      </c>
      <c r="F2869">
        <v>1</v>
      </c>
      <c r="G2869">
        <v>33060</v>
      </c>
      <c r="H2869">
        <v>11</v>
      </c>
      <c r="I2869">
        <v>8</v>
      </c>
      <c r="J2869">
        <v>3</v>
      </c>
      <c r="K2869">
        <v>8</v>
      </c>
      <c r="L2869">
        <v>6</v>
      </c>
      <c r="M2869">
        <v>8</v>
      </c>
      <c r="N2869">
        <v>1</v>
      </c>
      <c r="O2869">
        <v>6</v>
      </c>
      <c r="P2869" t="s">
        <v>24</v>
      </c>
      <c r="Q2869" t="s">
        <v>33</v>
      </c>
      <c r="R2869" t="s">
        <v>26</v>
      </c>
      <c r="S2869" t="s">
        <v>29</v>
      </c>
      <c r="T2869" t="s">
        <v>40</v>
      </c>
      <c r="U2869" t="s">
        <v>37</v>
      </c>
      <c r="V2869" t="s">
        <v>23</v>
      </c>
      <c r="W2869" t="s">
        <v>30</v>
      </c>
    </row>
    <row r="2870" spans="1:23" x14ac:dyDescent="0.3">
      <c r="A2870">
        <v>40</v>
      </c>
      <c r="B2870">
        <v>11</v>
      </c>
      <c r="C2870">
        <v>3</v>
      </c>
      <c r="D2870">
        <v>1</v>
      </c>
      <c r="E2870">
        <v>2869</v>
      </c>
      <c r="F2870">
        <v>2</v>
      </c>
      <c r="G2870">
        <v>70050</v>
      </c>
      <c r="H2870">
        <v>20</v>
      </c>
      <c r="I2870">
        <v>8</v>
      </c>
      <c r="J2870">
        <v>2</v>
      </c>
      <c r="K2870">
        <v>21</v>
      </c>
      <c r="L2870">
        <v>2</v>
      </c>
      <c r="M2870">
        <v>20</v>
      </c>
      <c r="N2870">
        <v>9</v>
      </c>
      <c r="O2870">
        <v>9</v>
      </c>
      <c r="P2870" t="s">
        <v>24</v>
      </c>
      <c r="Q2870" t="s">
        <v>33</v>
      </c>
      <c r="R2870" t="s">
        <v>26</v>
      </c>
      <c r="S2870" t="s">
        <v>29</v>
      </c>
      <c r="T2870" t="s">
        <v>38</v>
      </c>
      <c r="U2870" t="s">
        <v>27</v>
      </c>
      <c r="V2870" t="s">
        <v>23</v>
      </c>
      <c r="W2870" t="s">
        <v>30</v>
      </c>
    </row>
    <row r="2871" spans="1:23" x14ac:dyDescent="0.3">
      <c r="A2871">
        <v>55</v>
      </c>
      <c r="B2871">
        <v>6</v>
      </c>
      <c r="C2871">
        <v>1</v>
      </c>
      <c r="D2871">
        <v>1</v>
      </c>
      <c r="E2871">
        <v>2870</v>
      </c>
      <c r="F2871">
        <v>2</v>
      </c>
      <c r="G2871">
        <v>26550</v>
      </c>
      <c r="H2871">
        <v>17</v>
      </c>
      <c r="I2871">
        <v>8</v>
      </c>
      <c r="J2871">
        <v>0</v>
      </c>
      <c r="K2871">
        <v>36</v>
      </c>
      <c r="L2871">
        <v>0</v>
      </c>
      <c r="M2871">
        <v>24</v>
      </c>
      <c r="N2871">
        <v>2</v>
      </c>
      <c r="O2871">
        <v>15</v>
      </c>
      <c r="P2871" t="s">
        <v>24</v>
      </c>
      <c r="Q2871" t="s">
        <v>33</v>
      </c>
      <c r="R2871" t="s">
        <v>26</v>
      </c>
      <c r="S2871" t="s">
        <v>35</v>
      </c>
      <c r="T2871" t="s">
        <v>43</v>
      </c>
      <c r="U2871" t="s">
        <v>27</v>
      </c>
      <c r="V2871" t="s">
        <v>23</v>
      </c>
      <c r="W2871" t="s">
        <v>30</v>
      </c>
    </row>
    <row r="2872" spans="1:23" x14ac:dyDescent="0.3">
      <c r="A2872">
        <v>34</v>
      </c>
      <c r="B2872">
        <v>7</v>
      </c>
      <c r="C2872">
        <v>4</v>
      </c>
      <c r="D2872">
        <v>1</v>
      </c>
      <c r="E2872">
        <v>2871</v>
      </c>
      <c r="F2872">
        <v>1</v>
      </c>
      <c r="G2872">
        <v>13930</v>
      </c>
      <c r="H2872">
        <v>11</v>
      </c>
      <c r="I2872">
        <v>8</v>
      </c>
      <c r="J2872">
        <v>2</v>
      </c>
      <c r="K2872">
        <v>10</v>
      </c>
      <c r="L2872">
        <v>4</v>
      </c>
      <c r="M2872">
        <v>10</v>
      </c>
      <c r="N2872">
        <v>1</v>
      </c>
      <c r="O2872">
        <v>9</v>
      </c>
      <c r="P2872" t="s">
        <v>32</v>
      </c>
      <c r="Q2872" t="s">
        <v>40</v>
      </c>
      <c r="R2872" t="s">
        <v>36</v>
      </c>
      <c r="S2872" t="s">
        <v>29</v>
      </c>
      <c r="T2872" t="s">
        <v>34</v>
      </c>
      <c r="U2872" t="s">
        <v>27</v>
      </c>
      <c r="V2872" t="s">
        <v>23</v>
      </c>
      <c r="W2872" t="s">
        <v>30</v>
      </c>
    </row>
    <row r="2873" spans="1:23" x14ac:dyDescent="0.3">
      <c r="A2873">
        <v>51</v>
      </c>
      <c r="B2873">
        <v>4</v>
      </c>
      <c r="C2873">
        <v>2</v>
      </c>
      <c r="D2873">
        <v>1</v>
      </c>
      <c r="E2873">
        <v>2872</v>
      </c>
      <c r="F2873">
        <v>2</v>
      </c>
      <c r="G2873">
        <v>25700</v>
      </c>
      <c r="H2873">
        <v>18</v>
      </c>
      <c r="I2873">
        <v>8</v>
      </c>
      <c r="J2873">
        <v>0</v>
      </c>
      <c r="K2873">
        <v>21</v>
      </c>
      <c r="L2873">
        <v>2</v>
      </c>
      <c r="M2873">
        <v>7</v>
      </c>
      <c r="N2873">
        <v>1</v>
      </c>
      <c r="O2873">
        <v>0</v>
      </c>
      <c r="P2873" t="s">
        <v>24</v>
      </c>
      <c r="Q2873" t="s">
        <v>40</v>
      </c>
      <c r="R2873" t="s">
        <v>40</v>
      </c>
      <c r="S2873" t="s">
        <v>35</v>
      </c>
      <c r="T2873" t="s">
        <v>46</v>
      </c>
      <c r="U2873" t="s">
        <v>37</v>
      </c>
      <c r="V2873" t="s">
        <v>23</v>
      </c>
      <c r="W2873" t="s">
        <v>30</v>
      </c>
    </row>
    <row r="2874" spans="1:23" x14ac:dyDescent="0.3">
      <c r="A2874">
        <v>52</v>
      </c>
      <c r="B2874">
        <v>2</v>
      </c>
      <c r="C2874">
        <v>4</v>
      </c>
      <c r="D2874">
        <v>1</v>
      </c>
      <c r="E2874">
        <v>2873</v>
      </c>
      <c r="F2874">
        <v>2</v>
      </c>
      <c r="G2874">
        <v>35370</v>
      </c>
      <c r="H2874">
        <v>11</v>
      </c>
      <c r="I2874">
        <v>8</v>
      </c>
      <c r="J2874">
        <v>1</v>
      </c>
      <c r="K2874">
        <v>34</v>
      </c>
      <c r="L2874">
        <v>3</v>
      </c>
      <c r="M2874">
        <v>33</v>
      </c>
      <c r="N2874">
        <v>11</v>
      </c>
      <c r="O2874">
        <v>9</v>
      </c>
      <c r="P2874" t="s">
        <v>24</v>
      </c>
      <c r="Q2874" t="s">
        <v>33</v>
      </c>
      <c r="R2874" t="s">
        <v>41</v>
      </c>
      <c r="S2874" t="s">
        <v>29</v>
      </c>
      <c r="T2874" t="s">
        <v>46</v>
      </c>
      <c r="U2874" t="s">
        <v>27</v>
      </c>
      <c r="V2874" t="s">
        <v>23</v>
      </c>
      <c r="W2874" t="s">
        <v>30</v>
      </c>
    </row>
    <row r="2875" spans="1:23" x14ac:dyDescent="0.3">
      <c r="A2875">
        <v>27</v>
      </c>
      <c r="B2875">
        <v>15</v>
      </c>
      <c r="C2875">
        <v>3</v>
      </c>
      <c r="D2875">
        <v>1</v>
      </c>
      <c r="E2875">
        <v>2874</v>
      </c>
      <c r="F2875">
        <v>1</v>
      </c>
      <c r="G2875">
        <v>39860</v>
      </c>
      <c r="H2875">
        <v>12</v>
      </c>
      <c r="I2875">
        <v>8</v>
      </c>
      <c r="J2875">
        <v>2</v>
      </c>
      <c r="K2875">
        <v>7</v>
      </c>
      <c r="L2875">
        <v>3</v>
      </c>
      <c r="M2875">
        <v>7</v>
      </c>
      <c r="N2875">
        <v>0</v>
      </c>
      <c r="O2875">
        <v>3</v>
      </c>
      <c r="P2875" t="s">
        <v>24</v>
      </c>
      <c r="Q2875" t="s">
        <v>25</v>
      </c>
      <c r="R2875" t="s">
        <v>48</v>
      </c>
      <c r="S2875" t="s">
        <v>35</v>
      </c>
      <c r="T2875" t="s">
        <v>34</v>
      </c>
      <c r="U2875" t="s">
        <v>37</v>
      </c>
      <c r="V2875" t="s">
        <v>23</v>
      </c>
      <c r="W2875" t="s">
        <v>30</v>
      </c>
    </row>
    <row r="2876" spans="1:23" x14ac:dyDescent="0.3">
      <c r="A2876">
        <v>35</v>
      </c>
      <c r="B2876">
        <v>2</v>
      </c>
      <c r="C2876">
        <v>4</v>
      </c>
      <c r="D2876">
        <v>1</v>
      </c>
      <c r="E2876">
        <v>2875</v>
      </c>
      <c r="F2876">
        <v>2</v>
      </c>
      <c r="G2876">
        <v>108830</v>
      </c>
      <c r="H2876">
        <v>12</v>
      </c>
      <c r="I2876">
        <v>8</v>
      </c>
      <c r="J2876">
        <v>0</v>
      </c>
      <c r="K2876">
        <v>8</v>
      </c>
      <c r="L2876">
        <v>3</v>
      </c>
      <c r="M2876">
        <v>1</v>
      </c>
      <c r="N2876">
        <v>0</v>
      </c>
      <c r="O2876">
        <v>1</v>
      </c>
      <c r="P2876" t="s">
        <v>24</v>
      </c>
      <c r="Q2876" t="s">
        <v>33</v>
      </c>
      <c r="R2876" t="s">
        <v>26</v>
      </c>
      <c r="S2876" t="s">
        <v>29</v>
      </c>
      <c r="T2876" t="s">
        <v>42</v>
      </c>
      <c r="U2876" t="s">
        <v>27</v>
      </c>
      <c r="V2876" t="s">
        <v>31</v>
      </c>
      <c r="W2876" t="s">
        <v>30</v>
      </c>
    </row>
    <row r="2877" spans="1:23" x14ac:dyDescent="0.3">
      <c r="A2877">
        <v>43</v>
      </c>
      <c r="B2877">
        <v>6</v>
      </c>
      <c r="C2877">
        <v>2</v>
      </c>
      <c r="D2877">
        <v>1</v>
      </c>
      <c r="E2877">
        <v>2876</v>
      </c>
      <c r="F2877">
        <v>1</v>
      </c>
      <c r="G2877">
        <v>20280</v>
      </c>
      <c r="H2877">
        <v>20</v>
      </c>
      <c r="I2877">
        <v>8</v>
      </c>
      <c r="J2877">
        <v>1</v>
      </c>
      <c r="K2877">
        <v>7</v>
      </c>
      <c r="L2877">
        <v>2</v>
      </c>
      <c r="M2877">
        <v>5</v>
      </c>
      <c r="N2877">
        <v>2</v>
      </c>
      <c r="O2877">
        <v>2</v>
      </c>
      <c r="P2877" t="s">
        <v>39</v>
      </c>
      <c r="Q2877" t="s">
        <v>33</v>
      </c>
      <c r="R2877" t="s">
        <v>41</v>
      </c>
      <c r="S2877" t="s">
        <v>44</v>
      </c>
      <c r="T2877" t="s">
        <v>28</v>
      </c>
      <c r="U2877" t="s">
        <v>37</v>
      </c>
      <c r="V2877" t="s">
        <v>23</v>
      </c>
      <c r="W2877" t="s">
        <v>30</v>
      </c>
    </row>
    <row r="2878" spans="1:23" x14ac:dyDescent="0.3">
      <c r="A2878">
        <v>45</v>
      </c>
      <c r="B2878">
        <v>9</v>
      </c>
      <c r="C2878">
        <v>2</v>
      </c>
      <c r="D2878">
        <v>1</v>
      </c>
      <c r="E2878">
        <v>2877</v>
      </c>
      <c r="F2878">
        <v>1</v>
      </c>
      <c r="G2878">
        <v>95250</v>
      </c>
      <c r="H2878">
        <v>19</v>
      </c>
      <c r="I2878">
        <v>8</v>
      </c>
      <c r="J2878">
        <v>0</v>
      </c>
      <c r="K2878">
        <v>22</v>
      </c>
      <c r="L2878">
        <v>3</v>
      </c>
      <c r="M2878">
        <v>20</v>
      </c>
      <c r="N2878">
        <v>11</v>
      </c>
      <c r="O2878">
        <v>8</v>
      </c>
      <c r="P2878" t="s">
        <v>39</v>
      </c>
      <c r="Q2878" t="s">
        <v>33</v>
      </c>
      <c r="R2878" t="s">
        <v>41</v>
      </c>
      <c r="S2878" t="s">
        <v>29</v>
      </c>
      <c r="T2878" t="s">
        <v>38</v>
      </c>
      <c r="U2878" t="s">
        <v>27</v>
      </c>
      <c r="V2878" t="s">
        <v>23</v>
      </c>
      <c r="W2878" t="s">
        <v>30</v>
      </c>
    </row>
    <row r="2879" spans="1:23" x14ac:dyDescent="0.3">
      <c r="A2879">
        <v>37</v>
      </c>
      <c r="B2879">
        <v>7</v>
      </c>
      <c r="C2879">
        <v>3</v>
      </c>
      <c r="D2879">
        <v>1</v>
      </c>
      <c r="E2879">
        <v>2878</v>
      </c>
      <c r="F2879">
        <v>1</v>
      </c>
      <c r="G2879">
        <v>29290</v>
      </c>
      <c r="H2879">
        <v>12</v>
      </c>
      <c r="I2879">
        <v>8</v>
      </c>
      <c r="J2879">
        <v>0</v>
      </c>
      <c r="K2879">
        <v>8</v>
      </c>
      <c r="L2879">
        <v>2</v>
      </c>
      <c r="M2879">
        <v>8</v>
      </c>
      <c r="N2879">
        <v>1</v>
      </c>
      <c r="O2879">
        <v>7</v>
      </c>
      <c r="P2879" t="s">
        <v>24</v>
      </c>
      <c r="Q2879" t="s">
        <v>33</v>
      </c>
      <c r="R2879" t="s">
        <v>26</v>
      </c>
      <c r="S2879" t="s">
        <v>29</v>
      </c>
      <c r="T2879" t="s">
        <v>34</v>
      </c>
      <c r="U2879" t="s">
        <v>27</v>
      </c>
      <c r="V2879" t="s">
        <v>23</v>
      </c>
      <c r="W2879" t="s">
        <v>30</v>
      </c>
    </row>
    <row r="2880" spans="1:23" x14ac:dyDescent="0.3">
      <c r="A2880">
        <v>35</v>
      </c>
      <c r="B2880">
        <v>1</v>
      </c>
      <c r="C2880">
        <v>3</v>
      </c>
      <c r="D2880">
        <v>1</v>
      </c>
      <c r="E2880">
        <v>2879</v>
      </c>
      <c r="F2880">
        <v>2</v>
      </c>
      <c r="G2880">
        <v>22750</v>
      </c>
      <c r="H2880">
        <v>13</v>
      </c>
      <c r="I2880">
        <v>8</v>
      </c>
      <c r="J2880">
        <v>0</v>
      </c>
      <c r="K2880">
        <v>10</v>
      </c>
      <c r="L2880">
        <v>2</v>
      </c>
      <c r="M2880">
        <v>6</v>
      </c>
      <c r="N2880">
        <v>1</v>
      </c>
      <c r="O2880">
        <v>2</v>
      </c>
      <c r="P2880" t="s">
        <v>32</v>
      </c>
      <c r="Q2880" t="s">
        <v>33</v>
      </c>
      <c r="R2880" t="s">
        <v>36</v>
      </c>
      <c r="S2880" t="s">
        <v>35</v>
      </c>
      <c r="T2880" t="s">
        <v>42</v>
      </c>
      <c r="U2880" t="s">
        <v>37</v>
      </c>
      <c r="V2880" t="s">
        <v>23</v>
      </c>
      <c r="W2880" t="s">
        <v>30</v>
      </c>
    </row>
    <row r="2881" spans="1:23" x14ac:dyDescent="0.3">
      <c r="A2881">
        <v>42</v>
      </c>
      <c r="B2881">
        <v>1</v>
      </c>
      <c r="C2881">
        <v>1</v>
      </c>
      <c r="D2881">
        <v>1</v>
      </c>
      <c r="E2881">
        <v>2880</v>
      </c>
      <c r="F2881">
        <v>2</v>
      </c>
      <c r="G2881">
        <v>78790</v>
      </c>
      <c r="H2881">
        <v>11</v>
      </c>
      <c r="I2881">
        <v>8</v>
      </c>
      <c r="J2881">
        <v>1</v>
      </c>
      <c r="K2881">
        <v>11</v>
      </c>
      <c r="L2881">
        <v>2</v>
      </c>
      <c r="M2881">
        <v>5</v>
      </c>
      <c r="N2881">
        <v>0</v>
      </c>
      <c r="O2881">
        <v>2</v>
      </c>
      <c r="P2881" t="s">
        <v>39</v>
      </c>
      <c r="Q2881" t="s">
        <v>33</v>
      </c>
      <c r="R2881" t="s">
        <v>49</v>
      </c>
      <c r="S2881" t="s">
        <v>44</v>
      </c>
      <c r="T2881" t="s">
        <v>38</v>
      </c>
      <c r="U2881" t="s">
        <v>37</v>
      </c>
      <c r="V2881" t="s">
        <v>23</v>
      </c>
      <c r="W2881" t="s">
        <v>30</v>
      </c>
    </row>
    <row r="2882" spans="1:23" x14ac:dyDescent="0.3">
      <c r="A2882">
        <v>38</v>
      </c>
      <c r="B2882">
        <v>8</v>
      </c>
      <c r="C2882">
        <v>2</v>
      </c>
      <c r="D2882">
        <v>1</v>
      </c>
      <c r="E2882">
        <v>2881</v>
      </c>
      <c r="F2882">
        <v>5</v>
      </c>
      <c r="G2882">
        <v>49300</v>
      </c>
      <c r="H2882">
        <v>14</v>
      </c>
      <c r="I2882">
        <v>8</v>
      </c>
      <c r="J2882">
        <v>0</v>
      </c>
      <c r="K2882">
        <v>14</v>
      </c>
      <c r="L2882">
        <v>0</v>
      </c>
      <c r="M2882">
        <v>1</v>
      </c>
      <c r="N2882">
        <v>0</v>
      </c>
      <c r="O2882">
        <v>0</v>
      </c>
      <c r="P2882" t="s">
        <v>24</v>
      </c>
      <c r="Q2882" t="s">
        <v>25</v>
      </c>
      <c r="R2882" t="s">
        <v>48</v>
      </c>
      <c r="S2882" t="s">
        <v>29</v>
      </c>
      <c r="T2882" t="s">
        <v>34</v>
      </c>
      <c r="U2882" t="s">
        <v>37</v>
      </c>
      <c r="V2882" t="s">
        <v>23</v>
      </c>
      <c r="W2882" t="s">
        <v>30</v>
      </c>
    </row>
    <row r="2883" spans="1:23" x14ac:dyDescent="0.3">
      <c r="A2883">
        <v>38</v>
      </c>
      <c r="B2883">
        <v>25</v>
      </c>
      <c r="C2883">
        <v>1</v>
      </c>
      <c r="D2883">
        <v>1</v>
      </c>
      <c r="E2883">
        <v>2882</v>
      </c>
      <c r="F2883">
        <v>1</v>
      </c>
      <c r="G2883">
        <v>78470</v>
      </c>
      <c r="H2883">
        <v>14</v>
      </c>
      <c r="I2883">
        <v>8</v>
      </c>
      <c r="J2883">
        <v>1</v>
      </c>
      <c r="K2883">
        <v>9</v>
      </c>
      <c r="L2883">
        <v>3</v>
      </c>
      <c r="M2883">
        <v>7</v>
      </c>
      <c r="N2883">
        <v>1</v>
      </c>
      <c r="O2883">
        <v>7</v>
      </c>
      <c r="P2883" t="s">
        <v>24</v>
      </c>
      <c r="Q2883" t="s">
        <v>40</v>
      </c>
      <c r="R2883" t="s">
        <v>40</v>
      </c>
      <c r="S2883" t="s">
        <v>29</v>
      </c>
      <c r="T2883" t="s">
        <v>45</v>
      </c>
      <c r="U2883" t="s">
        <v>27</v>
      </c>
      <c r="V2883" t="s">
        <v>23</v>
      </c>
      <c r="W2883" t="s">
        <v>30</v>
      </c>
    </row>
    <row r="2884" spans="1:23" x14ac:dyDescent="0.3">
      <c r="A2884">
        <v>27</v>
      </c>
      <c r="B2884">
        <v>13</v>
      </c>
      <c r="C2884">
        <v>4</v>
      </c>
      <c r="D2884">
        <v>1</v>
      </c>
      <c r="E2884">
        <v>2883</v>
      </c>
      <c r="F2884">
        <v>1</v>
      </c>
      <c r="G2884">
        <v>44010</v>
      </c>
      <c r="H2884">
        <v>13</v>
      </c>
      <c r="I2884">
        <v>8</v>
      </c>
      <c r="J2884">
        <v>0</v>
      </c>
      <c r="K2884">
        <v>6</v>
      </c>
      <c r="L2884">
        <v>4</v>
      </c>
      <c r="M2884">
        <v>2</v>
      </c>
      <c r="N2884">
        <v>2</v>
      </c>
      <c r="O2884">
        <v>0</v>
      </c>
      <c r="P2884" t="s">
        <v>32</v>
      </c>
      <c r="Q2884" t="s">
        <v>33</v>
      </c>
      <c r="R2884" t="s">
        <v>41</v>
      </c>
      <c r="S2884" t="s">
        <v>29</v>
      </c>
      <c r="T2884" t="s">
        <v>47</v>
      </c>
      <c r="U2884" t="s">
        <v>37</v>
      </c>
      <c r="V2884" t="s">
        <v>23</v>
      </c>
      <c r="W2884" t="s">
        <v>30</v>
      </c>
    </row>
    <row r="2885" spans="1:23" x14ac:dyDescent="0.3">
      <c r="A2885">
        <v>49</v>
      </c>
      <c r="B2885">
        <v>23</v>
      </c>
      <c r="C2885">
        <v>1</v>
      </c>
      <c r="D2885">
        <v>1</v>
      </c>
      <c r="E2885">
        <v>2884</v>
      </c>
      <c r="F2885">
        <v>2</v>
      </c>
      <c r="G2885">
        <v>92410</v>
      </c>
      <c r="H2885">
        <v>19</v>
      </c>
      <c r="I2885">
        <v>8</v>
      </c>
      <c r="J2885">
        <v>1</v>
      </c>
      <c r="K2885">
        <v>7</v>
      </c>
      <c r="L2885">
        <v>5</v>
      </c>
      <c r="M2885">
        <v>7</v>
      </c>
      <c r="N2885">
        <v>1</v>
      </c>
      <c r="O2885">
        <v>7</v>
      </c>
      <c r="P2885" t="s">
        <v>39</v>
      </c>
      <c r="Q2885" t="s">
        <v>33</v>
      </c>
      <c r="R2885" t="s">
        <v>36</v>
      </c>
      <c r="S2885" t="s">
        <v>44</v>
      </c>
      <c r="T2885" t="s">
        <v>38</v>
      </c>
      <c r="U2885" t="s">
        <v>27</v>
      </c>
      <c r="V2885" t="s">
        <v>23</v>
      </c>
      <c r="W2885" t="s">
        <v>30</v>
      </c>
    </row>
    <row r="2886" spans="1:23" x14ac:dyDescent="0.3">
      <c r="A2886">
        <v>34</v>
      </c>
      <c r="B2886">
        <v>7</v>
      </c>
      <c r="C2886">
        <v>2</v>
      </c>
      <c r="D2886">
        <v>1</v>
      </c>
      <c r="E2886">
        <v>2885</v>
      </c>
      <c r="F2886">
        <v>4</v>
      </c>
      <c r="G2886">
        <v>29740</v>
      </c>
      <c r="H2886">
        <v>23</v>
      </c>
      <c r="I2886">
        <v>8</v>
      </c>
      <c r="J2886">
        <v>0</v>
      </c>
      <c r="K2886">
        <v>5</v>
      </c>
      <c r="L2886">
        <v>2</v>
      </c>
      <c r="M2886">
        <v>5</v>
      </c>
      <c r="N2886">
        <v>2</v>
      </c>
      <c r="O2886">
        <v>0</v>
      </c>
      <c r="P2886" t="s">
        <v>32</v>
      </c>
      <c r="Q2886" t="s">
        <v>33</v>
      </c>
      <c r="R2886" t="s">
        <v>41</v>
      </c>
      <c r="S2886" t="s">
        <v>44</v>
      </c>
      <c r="T2886" t="s">
        <v>46</v>
      </c>
      <c r="U2886" t="s">
        <v>37</v>
      </c>
      <c r="V2886" t="s">
        <v>23</v>
      </c>
      <c r="W2886" t="s">
        <v>30</v>
      </c>
    </row>
    <row r="2887" spans="1:23" x14ac:dyDescent="0.3">
      <c r="A2887">
        <v>40</v>
      </c>
      <c r="B2887">
        <v>23</v>
      </c>
      <c r="C2887">
        <v>3</v>
      </c>
      <c r="D2887">
        <v>1</v>
      </c>
      <c r="E2887">
        <v>2886</v>
      </c>
      <c r="F2887">
        <v>1</v>
      </c>
      <c r="G2887">
        <v>45020</v>
      </c>
      <c r="H2887">
        <v>12</v>
      </c>
      <c r="I2887">
        <v>8</v>
      </c>
      <c r="J2887">
        <v>2</v>
      </c>
      <c r="K2887">
        <v>15</v>
      </c>
      <c r="L2887">
        <v>0</v>
      </c>
      <c r="M2887">
        <v>7</v>
      </c>
      <c r="N2887">
        <v>3</v>
      </c>
      <c r="O2887">
        <v>7</v>
      </c>
      <c r="P2887" t="s">
        <v>24</v>
      </c>
      <c r="Q2887" t="s">
        <v>33</v>
      </c>
      <c r="R2887" t="s">
        <v>41</v>
      </c>
      <c r="S2887" t="s">
        <v>29</v>
      </c>
      <c r="T2887" t="s">
        <v>43</v>
      </c>
      <c r="U2887" t="s">
        <v>27</v>
      </c>
      <c r="V2887" t="s">
        <v>23</v>
      </c>
      <c r="W2887" t="s">
        <v>30</v>
      </c>
    </row>
    <row r="2888" spans="1:23" x14ac:dyDescent="0.3">
      <c r="A2888">
        <v>38</v>
      </c>
      <c r="B2888">
        <v>6</v>
      </c>
      <c r="C2888">
        <v>4</v>
      </c>
      <c r="D2888">
        <v>1</v>
      </c>
      <c r="E2888">
        <v>2887</v>
      </c>
      <c r="F2888">
        <v>3</v>
      </c>
      <c r="G2888">
        <v>107480</v>
      </c>
      <c r="H2888">
        <v>15</v>
      </c>
      <c r="I2888">
        <v>8</v>
      </c>
      <c r="J2888">
        <v>0</v>
      </c>
      <c r="K2888">
        <v>17</v>
      </c>
      <c r="L2888">
        <v>3</v>
      </c>
      <c r="M2888">
        <v>1</v>
      </c>
      <c r="N2888">
        <v>0</v>
      </c>
      <c r="O2888">
        <v>0</v>
      </c>
      <c r="P2888" t="s">
        <v>24</v>
      </c>
      <c r="Q2888" t="s">
        <v>25</v>
      </c>
      <c r="R2888" t="s">
        <v>26</v>
      </c>
      <c r="S2888" t="s">
        <v>29</v>
      </c>
      <c r="T2888" t="s">
        <v>34</v>
      </c>
      <c r="U2888" t="s">
        <v>27</v>
      </c>
      <c r="V2888" t="s">
        <v>31</v>
      </c>
      <c r="W2888" t="s">
        <v>30</v>
      </c>
    </row>
    <row r="2889" spans="1:23" x14ac:dyDescent="0.3">
      <c r="A2889">
        <v>29</v>
      </c>
      <c r="B2889">
        <v>10</v>
      </c>
      <c r="C2889">
        <v>2</v>
      </c>
      <c r="D2889">
        <v>1</v>
      </c>
      <c r="E2889">
        <v>2888</v>
      </c>
      <c r="F2889">
        <v>2</v>
      </c>
      <c r="G2889">
        <v>15550</v>
      </c>
      <c r="H2889">
        <v>19</v>
      </c>
      <c r="I2889">
        <v>8</v>
      </c>
      <c r="J2889">
        <v>2</v>
      </c>
      <c r="K2889">
        <v>10</v>
      </c>
      <c r="L2889">
        <v>2</v>
      </c>
      <c r="M2889">
        <v>10</v>
      </c>
      <c r="N2889">
        <v>1</v>
      </c>
      <c r="O2889">
        <v>9</v>
      </c>
      <c r="P2889" t="s">
        <v>24</v>
      </c>
      <c r="Q2889" t="s">
        <v>25</v>
      </c>
      <c r="R2889" t="s">
        <v>26</v>
      </c>
      <c r="S2889" t="s">
        <v>29</v>
      </c>
      <c r="T2889" t="s">
        <v>34</v>
      </c>
      <c r="U2889" t="s">
        <v>27</v>
      </c>
      <c r="V2889" t="s">
        <v>31</v>
      </c>
      <c r="W2889" t="s">
        <v>30</v>
      </c>
    </row>
    <row r="2890" spans="1:23" x14ac:dyDescent="0.3">
      <c r="A2890">
        <v>22</v>
      </c>
      <c r="B2890">
        <v>1</v>
      </c>
      <c r="C2890">
        <v>3</v>
      </c>
      <c r="D2890">
        <v>1</v>
      </c>
      <c r="E2890">
        <v>2889</v>
      </c>
      <c r="F2890">
        <v>4</v>
      </c>
      <c r="G2890">
        <v>129360</v>
      </c>
      <c r="H2890">
        <v>11</v>
      </c>
      <c r="I2890">
        <v>8</v>
      </c>
      <c r="J2890">
        <v>2</v>
      </c>
      <c r="K2890">
        <v>4</v>
      </c>
      <c r="L2890">
        <v>3</v>
      </c>
      <c r="M2890">
        <v>4</v>
      </c>
      <c r="N2890">
        <v>2</v>
      </c>
      <c r="O2890">
        <v>2</v>
      </c>
      <c r="P2890" t="s">
        <v>24</v>
      </c>
      <c r="Q2890" t="s">
        <v>33</v>
      </c>
      <c r="R2890" t="s">
        <v>26</v>
      </c>
      <c r="S2890" t="s">
        <v>44</v>
      </c>
      <c r="T2890" t="s">
        <v>28</v>
      </c>
      <c r="U2890" t="s">
        <v>27</v>
      </c>
      <c r="V2890" t="s">
        <v>23</v>
      </c>
      <c r="W2890" t="s">
        <v>30</v>
      </c>
    </row>
    <row r="2891" spans="1:23" x14ac:dyDescent="0.3">
      <c r="A2891">
        <v>36</v>
      </c>
      <c r="B2891">
        <v>1</v>
      </c>
      <c r="C2891">
        <v>3</v>
      </c>
      <c r="D2891">
        <v>1</v>
      </c>
      <c r="E2891">
        <v>2890</v>
      </c>
      <c r="F2891">
        <v>2</v>
      </c>
      <c r="G2891">
        <v>23050</v>
      </c>
      <c r="H2891">
        <v>17</v>
      </c>
      <c r="I2891">
        <v>8</v>
      </c>
      <c r="J2891">
        <v>0</v>
      </c>
      <c r="K2891">
        <v>8</v>
      </c>
      <c r="L2891">
        <v>3</v>
      </c>
      <c r="M2891">
        <v>8</v>
      </c>
      <c r="N2891">
        <v>1</v>
      </c>
      <c r="O2891">
        <v>7</v>
      </c>
      <c r="P2891" t="s">
        <v>32</v>
      </c>
      <c r="Q2891" t="s">
        <v>33</v>
      </c>
      <c r="R2891" t="s">
        <v>26</v>
      </c>
      <c r="S2891" t="s">
        <v>35</v>
      </c>
      <c r="T2891" t="s">
        <v>43</v>
      </c>
      <c r="U2891" t="s">
        <v>27</v>
      </c>
      <c r="V2891" t="s">
        <v>23</v>
      </c>
      <c r="W2891" t="s">
        <v>30</v>
      </c>
    </row>
    <row r="2892" spans="1:23" x14ac:dyDescent="0.3">
      <c r="A2892">
        <v>40</v>
      </c>
      <c r="B2892">
        <v>28</v>
      </c>
      <c r="C2892">
        <v>2</v>
      </c>
      <c r="D2892">
        <v>1</v>
      </c>
      <c r="E2892">
        <v>2891</v>
      </c>
      <c r="F2892">
        <v>1</v>
      </c>
      <c r="G2892">
        <v>167040</v>
      </c>
      <c r="H2892">
        <v>22</v>
      </c>
      <c r="I2892">
        <v>8</v>
      </c>
      <c r="J2892">
        <v>0</v>
      </c>
      <c r="K2892">
        <v>5</v>
      </c>
      <c r="L2892">
        <v>2</v>
      </c>
      <c r="M2892">
        <v>3</v>
      </c>
      <c r="N2892">
        <v>0</v>
      </c>
      <c r="O2892">
        <v>2</v>
      </c>
      <c r="P2892" t="s">
        <v>39</v>
      </c>
      <c r="Q2892" t="s">
        <v>33</v>
      </c>
      <c r="R2892" t="s">
        <v>26</v>
      </c>
      <c r="S2892" t="s">
        <v>29</v>
      </c>
      <c r="T2892" t="s">
        <v>45</v>
      </c>
      <c r="U2892" t="s">
        <v>37</v>
      </c>
      <c r="V2892" t="s">
        <v>23</v>
      </c>
      <c r="W2892" t="s">
        <v>30</v>
      </c>
    </row>
    <row r="2893" spans="1:23" x14ac:dyDescent="0.3">
      <c r="A2893">
        <v>46</v>
      </c>
      <c r="B2893">
        <v>25</v>
      </c>
      <c r="C2893">
        <v>1</v>
      </c>
      <c r="D2893">
        <v>1</v>
      </c>
      <c r="E2893">
        <v>2892</v>
      </c>
      <c r="F2893">
        <v>5</v>
      </c>
      <c r="G2893">
        <v>34330</v>
      </c>
      <c r="H2893">
        <v>18</v>
      </c>
      <c r="I2893">
        <v>8</v>
      </c>
      <c r="J2893">
        <v>0</v>
      </c>
      <c r="K2893">
        <v>17</v>
      </c>
      <c r="L2893">
        <v>3</v>
      </c>
      <c r="M2893">
        <v>4</v>
      </c>
      <c r="N2893">
        <v>0</v>
      </c>
      <c r="O2893">
        <v>3</v>
      </c>
      <c r="P2893" t="s">
        <v>24</v>
      </c>
      <c r="Q2893" t="s">
        <v>33</v>
      </c>
      <c r="R2893" t="s">
        <v>41</v>
      </c>
      <c r="S2893" t="s">
        <v>44</v>
      </c>
      <c r="T2893" t="s">
        <v>34</v>
      </c>
      <c r="U2893" t="s">
        <v>37</v>
      </c>
      <c r="V2893" t="s">
        <v>23</v>
      </c>
      <c r="W2893" t="s">
        <v>30</v>
      </c>
    </row>
    <row r="2894" spans="1:23" x14ac:dyDescent="0.3">
      <c r="A2894">
        <v>32</v>
      </c>
      <c r="B2894">
        <v>5</v>
      </c>
      <c r="C2894">
        <v>3</v>
      </c>
      <c r="D2894">
        <v>1</v>
      </c>
      <c r="E2894">
        <v>2893</v>
      </c>
      <c r="F2894">
        <v>1</v>
      </c>
      <c r="G2894">
        <v>34770</v>
      </c>
      <c r="H2894">
        <v>11</v>
      </c>
      <c r="I2894">
        <v>8</v>
      </c>
      <c r="J2894">
        <v>0</v>
      </c>
      <c r="K2894">
        <v>14</v>
      </c>
      <c r="L2894">
        <v>2</v>
      </c>
      <c r="M2894">
        <v>14</v>
      </c>
      <c r="N2894">
        <v>9</v>
      </c>
      <c r="O2894">
        <v>8</v>
      </c>
      <c r="P2894" t="s">
        <v>24</v>
      </c>
      <c r="Q2894" t="s">
        <v>33</v>
      </c>
      <c r="R2894" t="s">
        <v>41</v>
      </c>
      <c r="S2894" t="s">
        <v>29</v>
      </c>
      <c r="T2894" t="s">
        <v>28</v>
      </c>
      <c r="U2894" t="s">
        <v>37</v>
      </c>
      <c r="V2894" t="s">
        <v>31</v>
      </c>
      <c r="W2894" t="s">
        <v>30</v>
      </c>
    </row>
    <row r="2895" spans="1:23" x14ac:dyDescent="0.3">
      <c r="A2895">
        <v>30</v>
      </c>
      <c r="B2895">
        <v>17</v>
      </c>
      <c r="C2895">
        <v>4</v>
      </c>
      <c r="D2895">
        <v>1</v>
      </c>
      <c r="E2895">
        <v>2894</v>
      </c>
      <c r="F2895">
        <v>2</v>
      </c>
      <c r="G2895">
        <v>64300</v>
      </c>
      <c r="H2895">
        <v>12</v>
      </c>
      <c r="I2895">
        <v>8</v>
      </c>
      <c r="J2895">
        <v>1</v>
      </c>
      <c r="K2895">
        <v>12</v>
      </c>
      <c r="L2895">
        <v>2</v>
      </c>
      <c r="M2895">
        <v>11</v>
      </c>
      <c r="N2895">
        <v>5</v>
      </c>
      <c r="O2895">
        <v>8</v>
      </c>
      <c r="P2895" t="s">
        <v>39</v>
      </c>
      <c r="Q2895" t="s">
        <v>33</v>
      </c>
      <c r="R2895" t="s">
        <v>26</v>
      </c>
      <c r="S2895" t="s">
        <v>35</v>
      </c>
      <c r="T2895" t="s">
        <v>28</v>
      </c>
      <c r="U2895" t="s">
        <v>37</v>
      </c>
      <c r="V2895" t="s">
        <v>23</v>
      </c>
      <c r="W2895" t="s">
        <v>30</v>
      </c>
    </row>
    <row r="2896" spans="1:23" x14ac:dyDescent="0.3">
      <c r="A2896">
        <v>27</v>
      </c>
      <c r="B2896">
        <v>18</v>
      </c>
      <c r="C2896">
        <v>2</v>
      </c>
      <c r="D2896">
        <v>1</v>
      </c>
      <c r="E2896">
        <v>2895</v>
      </c>
      <c r="F2896">
        <v>1</v>
      </c>
      <c r="G2896">
        <v>65160</v>
      </c>
      <c r="H2896">
        <v>19</v>
      </c>
      <c r="I2896">
        <v>8</v>
      </c>
      <c r="J2896">
        <v>1</v>
      </c>
      <c r="K2896">
        <v>7</v>
      </c>
      <c r="L2896">
        <v>4</v>
      </c>
      <c r="M2896">
        <v>7</v>
      </c>
      <c r="N2896">
        <v>0</v>
      </c>
      <c r="O2896">
        <v>7</v>
      </c>
      <c r="P2896" t="s">
        <v>32</v>
      </c>
      <c r="Q2896" t="s">
        <v>33</v>
      </c>
      <c r="R2896" t="s">
        <v>41</v>
      </c>
      <c r="S2896" t="s">
        <v>35</v>
      </c>
      <c r="T2896" t="s">
        <v>43</v>
      </c>
      <c r="U2896" t="s">
        <v>27</v>
      </c>
      <c r="V2896" t="s">
        <v>23</v>
      </c>
      <c r="W2896" t="s">
        <v>30</v>
      </c>
    </row>
    <row r="2897" spans="1:23" x14ac:dyDescent="0.3">
      <c r="A2897">
        <v>51</v>
      </c>
      <c r="B2897">
        <v>2</v>
      </c>
      <c r="C2897">
        <v>1</v>
      </c>
      <c r="D2897">
        <v>1</v>
      </c>
      <c r="E2897">
        <v>2896</v>
      </c>
      <c r="F2897">
        <v>1</v>
      </c>
      <c r="G2897">
        <v>39070</v>
      </c>
      <c r="H2897">
        <v>13</v>
      </c>
      <c r="I2897">
        <v>8</v>
      </c>
      <c r="J2897">
        <v>0</v>
      </c>
      <c r="K2897">
        <v>16</v>
      </c>
      <c r="L2897">
        <v>2</v>
      </c>
      <c r="M2897">
        <v>10</v>
      </c>
      <c r="N2897">
        <v>4</v>
      </c>
      <c r="O2897">
        <v>7</v>
      </c>
      <c r="P2897" t="s">
        <v>24</v>
      </c>
      <c r="Q2897" t="s">
        <v>33</v>
      </c>
      <c r="R2897" t="s">
        <v>41</v>
      </c>
      <c r="S2897" t="s">
        <v>29</v>
      </c>
      <c r="T2897" t="s">
        <v>45</v>
      </c>
      <c r="U2897" t="s">
        <v>27</v>
      </c>
      <c r="V2897" t="s">
        <v>23</v>
      </c>
      <c r="W2897" t="s">
        <v>30</v>
      </c>
    </row>
    <row r="2898" spans="1:23" x14ac:dyDescent="0.3">
      <c r="A2898">
        <v>30</v>
      </c>
      <c r="B2898">
        <v>10</v>
      </c>
      <c r="C2898">
        <v>4</v>
      </c>
      <c r="D2898">
        <v>1</v>
      </c>
      <c r="E2898">
        <v>2897</v>
      </c>
      <c r="F2898">
        <v>2</v>
      </c>
      <c r="G2898">
        <v>55620</v>
      </c>
      <c r="H2898">
        <v>13</v>
      </c>
      <c r="I2898">
        <v>8</v>
      </c>
      <c r="J2898">
        <v>0</v>
      </c>
      <c r="K2898">
        <v>8</v>
      </c>
      <c r="L2898">
        <v>3</v>
      </c>
      <c r="M2898">
        <v>5</v>
      </c>
      <c r="N2898">
        <v>0</v>
      </c>
      <c r="O2898">
        <v>4</v>
      </c>
      <c r="P2898" t="s">
        <v>24</v>
      </c>
      <c r="Q2898" t="s">
        <v>33</v>
      </c>
      <c r="R2898" t="s">
        <v>26</v>
      </c>
      <c r="S2898" t="s">
        <v>35</v>
      </c>
      <c r="T2898" t="s">
        <v>34</v>
      </c>
      <c r="U2898" t="s">
        <v>27</v>
      </c>
      <c r="V2898" t="s">
        <v>31</v>
      </c>
      <c r="W2898" t="s">
        <v>30</v>
      </c>
    </row>
    <row r="2899" spans="1:23" x14ac:dyDescent="0.3">
      <c r="A2899">
        <v>41</v>
      </c>
      <c r="B2899">
        <v>1</v>
      </c>
      <c r="C2899">
        <v>3</v>
      </c>
      <c r="D2899">
        <v>1</v>
      </c>
      <c r="E2899">
        <v>2898</v>
      </c>
      <c r="F2899">
        <v>2</v>
      </c>
      <c r="G2899">
        <v>68830</v>
      </c>
      <c r="H2899">
        <v>19</v>
      </c>
      <c r="I2899">
        <v>8</v>
      </c>
      <c r="J2899">
        <v>2</v>
      </c>
      <c r="K2899">
        <v>16</v>
      </c>
      <c r="L2899">
        <v>3</v>
      </c>
      <c r="M2899">
        <v>1</v>
      </c>
      <c r="N2899">
        <v>0</v>
      </c>
      <c r="O2899">
        <v>0</v>
      </c>
      <c r="P2899" t="s">
        <v>24</v>
      </c>
      <c r="Q2899" t="s">
        <v>33</v>
      </c>
      <c r="R2899" t="s">
        <v>26</v>
      </c>
      <c r="S2899" t="s">
        <v>35</v>
      </c>
      <c r="T2899" t="s">
        <v>40</v>
      </c>
      <c r="U2899" t="s">
        <v>37</v>
      </c>
      <c r="V2899" t="s">
        <v>23</v>
      </c>
      <c r="W2899" t="s">
        <v>30</v>
      </c>
    </row>
    <row r="2900" spans="1:23" x14ac:dyDescent="0.3">
      <c r="A2900">
        <v>30</v>
      </c>
      <c r="B2900">
        <v>3</v>
      </c>
      <c r="C2900">
        <v>2</v>
      </c>
      <c r="D2900">
        <v>1</v>
      </c>
      <c r="E2900">
        <v>2899</v>
      </c>
      <c r="F2900">
        <v>2</v>
      </c>
      <c r="G2900">
        <v>28620</v>
      </c>
      <c r="H2900">
        <v>14</v>
      </c>
      <c r="I2900">
        <v>8</v>
      </c>
      <c r="J2900">
        <v>0</v>
      </c>
      <c r="K2900">
        <v>9</v>
      </c>
      <c r="L2900">
        <v>2</v>
      </c>
      <c r="M2900">
        <v>6</v>
      </c>
      <c r="N2900">
        <v>0</v>
      </c>
      <c r="O2900">
        <v>1</v>
      </c>
      <c r="P2900" t="s">
        <v>32</v>
      </c>
      <c r="Q2900" t="s">
        <v>25</v>
      </c>
      <c r="R2900" t="s">
        <v>41</v>
      </c>
      <c r="S2900" t="s">
        <v>35</v>
      </c>
      <c r="T2900" t="s">
        <v>28</v>
      </c>
      <c r="U2900" t="s">
        <v>37</v>
      </c>
      <c r="V2900" t="s">
        <v>31</v>
      </c>
      <c r="W2900" t="s">
        <v>30</v>
      </c>
    </row>
    <row r="2901" spans="1:23" x14ac:dyDescent="0.3">
      <c r="A2901">
        <v>29</v>
      </c>
      <c r="B2901">
        <v>2</v>
      </c>
      <c r="C2901">
        <v>3</v>
      </c>
      <c r="D2901">
        <v>1</v>
      </c>
      <c r="E2901">
        <v>2900</v>
      </c>
      <c r="F2901">
        <v>1</v>
      </c>
      <c r="G2901">
        <v>49780</v>
      </c>
      <c r="H2901">
        <v>13</v>
      </c>
      <c r="I2901">
        <v>8</v>
      </c>
      <c r="J2901">
        <v>0</v>
      </c>
      <c r="K2901">
        <v>7</v>
      </c>
      <c r="L2901">
        <v>3</v>
      </c>
      <c r="M2901">
        <v>6</v>
      </c>
      <c r="N2901">
        <v>1</v>
      </c>
      <c r="O2901">
        <v>5</v>
      </c>
      <c r="P2901" t="s">
        <v>24</v>
      </c>
      <c r="Q2901" t="s">
        <v>33</v>
      </c>
      <c r="R2901" t="s">
        <v>26</v>
      </c>
      <c r="S2901" t="s">
        <v>35</v>
      </c>
      <c r="T2901" t="s">
        <v>38</v>
      </c>
      <c r="U2901" t="s">
        <v>37</v>
      </c>
      <c r="V2901" t="s">
        <v>31</v>
      </c>
      <c r="W2901" t="s">
        <v>30</v>
      </c>
    </row>
    <row r="2902" spans="1:23" x14ac:dyDescent="0.3">
      <c r="A2902">
        <v>45</v>
      </c>
      <c r="B2902">
        <v>2</v>
      </c>
      <c r="C2902">
        <v>3</v>
      </c>
      <c r="D2902">
        <v>1</v>
      </c>
      <c r="E2902">
        <v>2901</v>
      </c>
      <c r="F2902">
        <v>2</v>
      </c>
      <c r="G2902">
        <v>103680</v>
      </c>
      <c r="H2902">
        <v>12</v>
      </c>
      <c r="I2902">
        <v>8</v>
      </c>
      <c r="J2902">
        <v>2</v>
      </c>
      <c r="K2902">
        <v>23</v>
      </c>
      <c r="L2902">
        <v>2</v>
      </c>
      <c r="M2902">
        <v>19</v>
      </c>
      <c r="N2902">
        <v>12</v>
      </c>
      <c r="O2902">
        <v>8</v>
      </c>
      <c r="P2902" t="s">
        <v>39</v>
      </c>
      <c r="Q2902" t="s">
        <v>33</v>
      </c>
      <c r="R2902" t="s">
        <v>41</v>
      </c>
      <c r="S2902" t="s">
        <v>35</v>
      </c>
      <c r="T2902" t="s">
        <v>34</v>
      </c>
      <c r="U2902" t="s">
        <v>27</v>
      </c>
      <c r="V2902" t="s">
        <v>23</v>
      </c>
      <c r="W2902" t="s">
        <v>30</v>
      </c>
    </row>
    <row r="2903" spans="1:23" x14ac:dyDescent="0.3">
      <c r="A2903">
        <v>54</v>
      </c>
      <c r="B2903">
        <v>8</v>
      </c>
      <c r="C2903">
        <v>2</v>
      </c>
      <c r="D2903">
        <v>1</v>
      </c>
      <c r="E2903">
        <v>2902</v>
      </c>
      <c r="F2903">
        <v>2</v>
      </c>
      <c r="G2903">
        <v>61340</v>
      </c>
      <c r="H2903">
        <v>19</v>
      </c>
      <c r="I2903">
        <v>8</v>
      </c>
      <c r="J2903">
        <v>0</v>
      </c>
      <c r="K2903">
        <v>16</v>
      </c>
      <c r="L2903">
        <v>2</v>
      </c>
      <c r="M2903">
        <v>6</v>
      </c>
      <c r="N2903">
        <v>0</v>
      </c>
      <c r="O2903">
        <v>5</v>
      </c>
      <c r="P2903" t="s">
        <v>24</v>
      </c>
      <c r="Q2903" t="s">
        <v>25</v>
      </c>
      <c r="R2903" t="s">
        <v>48</v>
      </c>
      <c r="S2903" t="s">
        <v>29</v>
      </c>
      <c r="T2903" t="s">
        <v>43</v>
      </c>
      <c r="U2903" t="s">
        <v>27</v>
      </c>
      <c r="V2903" t="s">
        <v>23</v>
      </c>
      <c r="W2903" t="s">
        <v>30</v>
      </c>
    </row>
    <row r="2904" spans="1:23" x14ac:dyDescent="0.3">
      <c r="A2904">
        <v>36</v>
      </c>
      <c r="B2904">
        <v>16</v>
      </c>
      <c r="C2904">
        <v>4</v>
      </c>
      <c r="D2904">
        <v>1</v>
      </c>
      <c r="E2904">
        <v>2903</v>
      </c>
      <c r="F2904">
        <v>1</v>
      </c>
      <c r="G2904">
        <v>67350</v>
      </c>
      <c r="H2904">
        <v>25</v>
      </c>
      <c r="I2904">
        <v>8</v>
      </c>
      <c r="J2904">
        <v>2</v>
      </c>
      <c r="K2904">
        <v>16</v>
      </c>
      <c r="L2904">
        <v>3</v>
      </c>
      <c r="M2904">
        <v>13</v>
      </c>
      <c r="N2904">
        <v>3</v>
      </c>
      <c r="O2904">
        <v>7</v>
      </c>
      <c r="P2904" t="s">
        <v>24</v>
      </c>
      <c r="Q2904" t="s">
        <v>33</v>
      </c>
      <c r="R2904" t="s">
        <v>26</v>
      </c>
      <c r="S2904" t="s">
        <v>35</v>
      </c>
      <c r="T2904" t="s">
        <v>28</v>
      </c>
      <c r="U2904" t="s">
        <v>37</v>
      </c>
      <c r="V2904" t="s">
        <v>23</v>
      </c>
      <c r="W2904" t="s">
        <v>30</v>
      </c>
    </row>
    <row r="2905" spans="1:23" x14ac:dyDescent="0.3">
      <c r="A2905">
        <v>33</v>
      </c>
      <c r="B2905">
        <v>9</v>
      </c>
      <c r="C2905">
        <v>1</v>
      </c>
      <c r="D2905">
        <v>1</v>
      </c>
      <c r="E2905">
        <v>2904</v>
      </c>
      <c r="F2905">
        <v>3</v>
      </c>
      <c r="G2905">
        <v>32950</v>
      </c>
      <c r="H2905">
        <v>22</v>
      </c>
      <c r="I2905">
        <v>8</v>
      </c>
      <c r="J2905">
        <v>2</v>
      </c>
      <c r="K2905">
        <v>7</v>
      </c>
      <c r="L2905">
        <v>2</v>
      </c>
      <c r="M2905">
        <v>3</v>
      </c>
      <c r="N2905">
        <v>1</v>
      </c>
      <c r="O2905">
        <v>1</v>
      </c>
      <c r="P2905" t="s">
        <v>24</v>
      </c>
      <c r="Q2905" t="s">
        <v>25</v>
      </c>
      <c r="R2905" t="s">
        <v>36</v>
      </c>
      <c r="S2905" t="s">
        <v>29</v>
      </c>
      <c r="T2905" t="s">
        <v>38</v>
      </c>
      <c r="U2905" t="s">
        <v>27</v>
      </c>
      <c r="V2905" t="s">
        <v>23</v>
      </c>
      <c r="W2905" t="s">
        <v>30</v>
      </c>
    </row>
    <row r="2906" spans="1:23" x14ac:dyDescent="0.3">
      <c r="A2906">
        <v>37</v>
      </c>
      <c r="B2906">
        <v>2</v>
      </c>
      <c r="C2906">
        <v>4</v>
      </c>
      <c r="D2906">
        <v>1</v>
      </c>
      <c r="E2906">
        <v>2905</v>
      </c>
      <c r="F2906">
        <v>2</v>
      </c>
      <c r="G2906">
        <v>52380</v>
      </c>
      <c r="H2906">
        <v>15</v>
      </c>
      <c r="I2906">
        <v>8</v>
      </c>
      <c r="J2906">
        <v>1</v>
      </c>
      <c r="K2906">
        <v>10</v>
      </c>
      <c r="L2906">
        <v>5</v>
      </c>
      <c r="M2906">
        <v>10</v>
      </c>
      <c r="N2906">
        <v>0</v>
      </c>
      <c r="O2906">
        <v>7</v>
      </c>
      <c r="P2906" t="s">
        <v>32</v>
      </c>
      <c r="Q2906" t="s">
        <v>25</v>
      </c>
      <c r="R2906" t="s">
        <v>26</v>
      </c>
      <c r="S2906" t="s">
        <v>44</v>
      </c>
      <c r="T2906" t="s">
        <v>43</v>
      </c>
      <c r="U2906" t="s">
        <v>37</v>
      </c>
      <c r="V2906" t="s">
        <v>23</v>
      </c>
      <c r="W2906" t="s">
        <v>30</v>
      </c>
    </row>
    <row r="2907" spans="1:23" x14ac:dyDescent="0.3">
      <c r="A2907">
        <v>38</v>
      </c>
      <c r="B2907">
        <v>1</v>
      </c>
      <c r="C2907">
        <v>2</v>
      </c>
      <c r="D2907">
        <v>1</v>
      </c>
      <c r="E2907">
        <v>2906</v>
      </c>
      <c r="F2907">
        <v>4</v>
      </c>
      <c r="G2907">
        <v>64720</v>
      </c>
      <c r="H2907">
        <v>12</v>
      </c>
      <c r="I2907">
        <v>8</v>
      </c>
      <c r="J2907">
        <v>0</v>
      </c>
      <c r="K2907">
        <v>17</v>
      </c>
      <c r="L2907">
        <v>4</v>
      </c>
      <c r="M2907">
        <v>16</v>
      </c>
      <c r="N2907">
        <v>5</v>
      </c>
      <c r="O2907">
        <v>13</v>
      </c>
      <c r="P2907" t="s">
        <v>24</v>
      </c>
      <c r="Q2907" t="s">
        <v>33</v>
      </c>
      <c r="R2907" t="s">
        <v>41</v>
      </c>
      <c r="S2907" t="s">
        <v>44</v>
      </c>
      <c r="T2907" t="s">
        <v>43</v>
      </c>
      <c r="U2907" t="s">
        <v>37</v>
      </c>
      <c r="V2907" t="s">
        <v>23</v>
      </c>
      <c r="W2907" t="s">
        <v>30</v>
      </c>
    </row>
    <row r="2908" spans="1:23" x14ac:dyDescent="0.3">
      <c r="A2908">
        <v>31</v>
      </c>
      <c r="B2908">
        <v>4</v>
      </c>
      <c r="C2908">
        <v>1</v>
      </c>
      <c r="D2908">
        <v>1</v>
      </c>
      <c r="E2908">
        <v>2907</v>
      </c>
      <c r="F2908">
        <v>3</v>
      </c>
      <c r="G2908">
        <v>96100</v>
      </c>
      <c r="H2908">
        <v>11</v>
      </c>
      <c r="I2908">
        <v>8</v>
      </c>
      <c r="J2908">
        <v>1</v>
      </c>
      <c r="K2908">
        <v>6</v>
      </c>
      <c r="L2908">
        <v>2</v>
      </c>
      <c r="M2908">
        <v>5</v>
      </c>
      <c r="N2908">
        <v>1</v>
      </c>
      <c r="O2908">
        <v>4</v>
      </c>
      <c r="P2908" t="s">
        <v>39</v>
      </c>
      <c r="Q2908" t="s">
        <v>25</v>
      </c>
      <c r="R2908" t="s">
        <v>41</v>
      </c>
      <c r="S2908" t="s">
        <v>29</v>
      </c>
      <c r="T2908" t="s">
        <v>34</v>
      </c>
      <c r="U2908" t="s">
        <v>27</v>
      </c>
      <c r="V2908" t="s">
        <v>23</v>
      </c>
      <c r="W2908" t="s">
        <v>30</v>
      </c>
    </row>
    <row r="2909" spans="1:23" x14ac:dyDescent="0.3">
      <c r="A2909">
        <v>59</v>
      </c>
      <c r="B2909">
        <v>5</v>
      </c>
      <c r="C2909">
        <v>3</v>
      </c>
      <c r="D2909">
        <v>1</v>
      </c>
      <c r="E2909">
        <v>2908</v>
      </c>
      <c r="F2909">
        <v>3</v>
      </c>
      <c r="G2909">
        <v>198330</v>
      </c>
      <c r="H2909">
        <v>13</v>
      </c>
      <c r="I2909">
        <v>8</v>
      </c>
      <c r="J2909">
        <v>0</v>
      </c>
      <c r="K2909">
        <v>7</v>
      </c>
      <c r="L2909">
        <v>2</v>
      </c>
      <c r="M2909">
        <v>1</v>
      </c>
      <c r="N2909">
        <v>0</v>
      </c>
      <c r="O2909">
        <v>0</v>
      </c>
      <c r="P2909" t="s">
        <v>24</v>
      </c>
      <c r="Q2909" t="s">
        <v>33</v>
      </c>
      <c r="R2909" t="s">
        <v>26</v>
      </c>
      <c r="S2909" t="s">
        <v>29</v>
      </c>
      <c r="T2909" t="s">
        <v>47</v>
      </c>
      <c r="U2909" t="s">
        <v>27</v>
      </c>
      <c r="V2909" t="s">
        <v>23</v>
      </c>
      <c r="W2909" t="s">
        <v>30</v>
      </c>
    </row>
    <row r="2910" spans="1:23" x14ac:dyDescent="0.3">
      <c r="A2910">
        <v>37</v>
      </c>
      <c r="B2910">
        <v>2</v>
      </c>
      <c r="C2910">
        <v>3</v>
      </c>
      <c r="D2910">
        <v>1</v>
      </c>
      <c r="E2910">
        <v>2909</v>
      </c>
      <c r="F2910">
        <v>2</v>
      </c>
      <c r="G2910">
        <v>97560</v>
      </c>
      <c r="H2910">
        <v>19</v>
      </c>
      <c r="I2910">
        <v>8</v>
      </c>
      <c r="J2910">
        <v>0</v>
      </c>
      <c r="K2910">
        <v>13</v>
      </c>
      <c r="L2910">
        <v>2</v>
      </c>
      <c r="M2910">
        <v>9</v>
      </c>
      <c r="N2910">
        <v>5</v>
      </c>
      <c r="O2910">
        <v>8</v>
      </c>
      <c r="P2910" t="s">
        <v>32</v>
      </c>
      <c r="Q2910" t="s">
        <v>25</v>
      </c>
      <c r="R2910" t="s">
        <v>48</v>
      </c>
      <c r="S2910" t="s">
        <v>44</v>
      </c>
      <c r="T2910" t="s">
        <v>43</v>
      </c>
      <c r="U2910" t="s">
        <v>27</v>
      </c>
      <c r="V2910" t="s">
        <v>23</v>
      </c>
      <c r="W2910" t="s">
        <v>30</v>
      </c>
    </row>
    <row r="2911" spans="1:23" x14ac:dyDescent="0.3">
      <c r="A2911">
        <v>29</v>
      </c>
      <c r="B2911">
        <v>15</v>
      </c>
      <c r="C2911">
        <v>4</v>
      </c>
      <c r="D2911">
        <v>1</v>
      </c>
      <c r="E2911">
        <v>2910</v>
      </c>
      <c r="F2911">
        <v>1</v>
      </c>
      <c r="G2911">
        <v>49680</v>
      </c>
      <c r="H2911">
        <v>19</v>
      </c>
      <c r="I2911">
        <v>8</v>
      </c>
      <c r="J2911">
        <v>3</v>
      </c>
      <c r="K2911">
        <v>11</v>
      </c>
      <c r="L2911">
        <v>4</v>
      </c>
      <c r="M2911">
        <v>11</v>
      </c>
      <c r="N2911">
        <v>4</v>
      </c>
      <c r="O2911">
        <v>1</v>
      </c>
      <c r="P2911" t="s">
        <v>32</v>
      </c>
      <c r="Q2911" t="s">
        <v>25</v>
      </c>
      <c r="R2911" t="s">
        <v>41</v>
      </c>
      <c r="S2911" t="s">
        <v>29</v>
      </c>
      <c r="T2911" t="s">
        <v>38</v>
      </c>
      <c r="U2911" t="s">
        <v>27</v>
      </c>
      <c r="V2911" t="s">
        <v>23</v>
      </c>
      <c r="W2911" t="s">
        <v>30</v>
      </c>
    </row>
    <row r="2912" spans="1:23" x14ac:dyDescent="0.3">
      <c r="A2912">
        <v>35</v>
      </c>
      <c r="B2912">
        <v>19</v>
      </c>
      <c r="C2912">
        <v>3</v>
      </c>
      <c r="D2912">
        <v>1</v>
      </c>
      <c r="E2912">
        <v>2911</v>
      </c>
      <c r="F2912">
        <v>1</v>
      </c>
      <c r="G2912">
        <v>21450</v>
      </c>
      <c r="H2912">
        <v>13</v>
      </c>
      <c r="I2912">
        <v>8</v>
      </c>
      <c r="J2912">
        <v>0</v>
      </c>
      <c r="K2912">
        <v>10</v>
      </c>
      <c r="L2912">
        <v>6</v>
      </c>
      <c r="M2912">
        <v>10</v>
      </c>
      <c r="N2912">
        <v>0</v>
      </c>
      <c r="O2912">
        <v>8</v>
      </c>
      <c r="P2912" t="s">
        <v>32</v>
      </c>
      <c r="Q2912" t="s">
        <v>33</v>
      </c>
      <c r="R2912" t="s">
        <v>26</v>
      </c>
      <c r="S2912" t="s">
        <v>35</v>
      </c>
      <c r="T2912" t="s">
        <v>38</v>
      </c>
      <c r="U2912" t="s">
        <v>27</v>
      </c>
      <c r="V2912" t="s">
        <v>23</v>
      </c>
      <c r="W2912" t="s">
        <v>30</v>
      </c>
    </row>
    <row r="2913" spans="1:23" x14ac:dyDescent="0.3">
      <c r="A2913">
        <v>29</v>
      </c>
      <c r="B2913">
        <v>7</v>
      </c>
      <c r="C2913">
        <v>1</v>
      </c>
      <c r="D2913">
        <v>1</v>
      </c>
      <c r="E2913">
        <v>2912</v>
      </c>
      <c r="F2913">
        <v>1</v>
      </c>
      <c r="G2913">
        <v>21800</v>
      </c>
      <c r="H2913">
        <v>21</v>
      </c>
      <c r="I2913">
        <v>8</v>
      </c>
      <c r="J2913">
        <v>0</v>
      </c>
      <c r="K2913">
        <v>4</v>
      </c>
      <c r="L2913">
        <v>2</v>
      </c>
      <c r="M2913">
        <v>4</v>
      </c>
      <c r="N2913">
        <v>0</v>
      </c>
      <c r="O2913">
        <v>1</v>
      </c>
      <c r="P2913" t="s">
        <v>24</v>
      </c>
      <c r="Q2913" t="s">
        <v>33</v>
      </c>
      <c r="R2913" t="s">
        <v>26</v>
      </c>
      <c r="S2913" t="s">
        <v>35</v>
      </c>
      <c r="T2913" t="s">
        <v>34</v>
      </c>
      <c r="U2913" t="s">
        <v>27</v>
      </c>
      <c r="V2913" t="s">
        <v>31</v>
      </c>
      <c r="W2913" t="s">
        <v>30</v>
      </c>
    </row>
    <row r="2914" spans="1:23" x14ac:dyDescent="0.3">
      <c r="A2914">
        <v>52</v>
      </c>
      <c r="B2914">
        <v>1</v>
      </c>
      <c r="C2914">
        <v>2</v>
      </c>
      <c r="D2914">
        <v>1</v>
      </c>
      <c r="E2914">
        <v>2913</v>
      </c>
      <c r="F2914">
        <v>4</v>
      </c>
      <c r="G2914">
        <v>83460</v>
      </c>
      <c r="H2914">
        <v>14</v>
      </c>
      <c r="I2914">
        <v>8</v>
      </c>
      <c r="J2914">
        <v>0</v>
      </c>
      <c r="K2914">
        <v>6</v>
      </c>
      <c r="L2914">
        <v>5</v>
      </c>
      <c r="M2914">
        <v>2</v>
      </c>
      <c r="N2914">
        <v>2</v>
      </c>
      <c r="O2914">
        <v>2</v>
      </c>
      <c r="P2914" t="s">
        <v>24</v>
      </c>
      <c r="Q2914" t="s">
        <v>33</v>
      </c>
      <c r="R2914" t="s">
        <v>41</v>
      </c>
      <c r="S2914" t="s">
        <v>35</v>
      </c>
      <c r="T2914" t="s">
        <v>47</v>
      </c>
      <c r="U2914" t="s">
        <v>27</v>
      </c>
      <c r="V2914" t="s">
        <v>23</v>
      </c>
      <c r="W2914" t="s">
        <v>30</v>
      </c>
    </row>
    <row r="2915" spans="1:23" x14ac:dyDescent="0.3">
      <c r="A2915">
        <v>42</v>
      </c>
      <c r="B2915">
        <v>7</v>
      </c>
      <c r="C2915">
        <v>4</v>
      </c>
      <c r="D2915">
        <v>1</v>
      </c>
      <c r="E2915">
        <v>2914</v>
      </c>
      <c r="F2915">
        <v>2</v>
      </c>
      <c r="G2915">
        <v>34450</v>
      </c>
      <c r="H2915">
        <v>11</v>
      </c>
      <c r="I2915">
        <v>8</v>
      </c>
      <c r="J2915">
        <v>2</v>
      </c>
      <c r="K2915">
        <v>22</v>
      </c>
      <c r="L2915">
        <v>2</v>
      </c>
      <c r="M2915">
        <v>22</v>
      </c>
      <c r="N2915">
        <v>11</v>
      </c>
      <c r="O2915">
        <v>15</v>
      </c>
      <c r="P2915" t="s">
        <v>24</v>
      </c>
      <c r="Q2915" t="s">
        <v>33</v>
      </c>
      <c r="R2915" t="s">
        <v>26</v>
      </c>
      <c r="S2915" t="s">
        <v>29</v>
      </c>
      <c r="T2915" t="s">
        <v>38</v>
      </c>
      <c r="U2915" t="s">
        <v>27</v>
      </c>
      <c r="V2915" t="s">
        <v>23</v>
      </c>
      <c r="W2915" t="s">
        <v>30</v>
      </c>
    </row>
    <row r="2916" spans="1:23" x14ac:dyDescent="0.3">
      <c r="A2916">
        <v>59</v>
      </c>
      <c r="B2916">
        <v>4</v>
      </c>
      <c r="C2916">
        <v>4</v>
      </c>
      <c r="D2916">
        <v>1</v>
      </c>
      <c r="E2916">
        <v>2915</v>
      </c>
      <c r="F2916">
        <v>1</v>
      </c>
      <c r="G2916">
        <v>27600</v>
      </c>
      <c r="H2916">
        <v>11</v>
      </c>
      <c r="I2916">
        <v>8</v>
      </c>
      <c r="J2916">
        <v>0</v>
      </c>
      <c r="K2916">
        <v>7</v>
      </c>
      <c r="L2916">
        <v>3</v>
      </c>
      <c r="M2916">
        <v>2</v>
      </c>
      <c r="N2916">
        <v>2</v>
      </c>
      <c r="O2916">
        <v>2</v>
      </c>
      <c r="P2916" t="s">
        <v>24</v>
      </c>
      <c r="Q2916" t="s">
        <v>33</v>
      </c>
      <c r="R2916" t="s">
        <v>49</v>
      </c>
      <c r="S2916" t="s">
        <v>29</v>
      </c>
      <c r="T2916" t="s">
        <v>28</v>
      </c>
      <c r="U2916" t="s">
        <v>37</v>
      </c>
      <c r="V2916" t="s">
        <v>23</v>
      </c>
      <c r="W2916" t="s">
        <v>30</v>
      </c>
    </row>
    <row r="2917" spans="1:23" x14ac:dyDescent="0.3">
      <c r="A2917">
        <v>50</v>
      </c>
      <c r="B2917">
        <v>11</v>
      </c>
      <c r="C2917">
        <v>2</v>
      </c>
      <c r="D2917">
        <v>1</v>
      </c>
      <c r="E2917">
        <v>2916</v>
      </c>
      <c r="F2917">
        <v>2</v>
      </c>
      <c r="G2917">
        <v>62940</v>
      </c>
      <c r="H2917">
        <v>23</v>
      </c>
      <c r="I2917">
        <v>8</v>
      </c>
      <c r="J2917">
        <v>1</v>
      </c>
      <c r="K2917">
        <v>32</v>
      </c>
      <c r="L2917">
        <v>2</v>
      </c>
      <c r="M2917">
        <v>7</v>
      </c>
      <c r="N2917">
        <v>0</v>
      </c>
      <c r="O2917">
        <v>6</v>
      </c>
      <c r="P2917" t="s">
        <v>24</v>
      </c>
      <c r="Q2917" t="s">
        <v>33</v>
      </c>
      <c r="R2917" t="s">
        <v>26</v>
      </c>
      <c r="S2917" t="s">
        <v>44</v>
      </c>
      <c r="T2917" t="s">
        <v>38</v>
      </c>
      <c r="U2917" t="s">
        <v>37</v>
      </c>
      <c r="V2917" t="s">
        <v>23</v>
      </c>
      <c r="W2917" t="s">
        <v>30</v>
      </c>
    </row>
    <row r="2918" spans="1:23" x14ac:dyDescent="0.3">
      <c r="A2918">
        <v>33</v>
      </c>
      <c r="B2918">
        <v>11</v>
      </c>
      <c r="C2918">
        <v>4</v>
      </c>
      <c r="D2918">
        <v>1</v>
      </c>
      <c r="E2918">
        <v>2917</v>
      </c>
      <c r="F2918">
        <v>1</v>
      </c>
      <c r="G2918">
        <v>71400</v>
      </c>
      <c r="H2918">
        <v>21</v>
      </c>
      <c r="I2918">
        <v>8</v>
      </c>
      <c r="J2918">
        <v>0</v>
      </c>
      <c r="K2918">
        <v>8</v>
      </c>
      <c r="L2918">
        <v>2</v>
      </c>
      <c r="M2918">
        <v>5</v>
      </c>
      <c r="N2918">
        <v>0</v>
      </c>
      <c r="O2918">
        <v>4</v>
      </c>
      <c r="P2918" t="s">
        <v>24</v>
      </c>
      <c r="Q2918" t="s">
        <v>25</v>
      </c>
      <c r="R2918" t="s">
        <v>48</v>
      </c>
      <c r="S2918" t="s">
        <v>29</v>
      </c>
      <c r="T2918" t="s">
        <v>34</v>
      </c>
      <c r="U2918" t="s">
        <v>37</v>
      </c>
      <c r="V2918" t="s">
        <v>31</v>
      </c>
      <c r="W2918" t="s">
        <v>30</v>
      </c>
    </row>
    <row r="2919" spans="1:23" x14ac:dyDescent="0.3">
      <c r="A2919">
        <v>43</v>
      </c>
      <c r="B2919">
        <v>1</v>
      </c>
      <c r="C2919">
        <v>3</v>
      </c>
      <c r="D2919">
        <v>1</v>
      </c>
      <c r="E2919">
        <v>2918</v>
      </c>
      <c r="F2919">
        <v>2</v>
      </c>
      <c r="G2919">
        <v>29320</v>
      </c>
      <c r="H2919">
        <v>24</v>
      </c>
      <c r="I2919">
        <v>8</v>
      </c>
      <c r="J2919">
        <v>0</v>
      </c>
      <c r="K2919">
        <v>22</v>
      </c>
      <c r="L2919">
        <v>3</v>
      </c>
      <c r="M2919">
        <v>17</v>
      </c>
      <c r="N2919">
        <v>1</v>
      </c>
      <c r="O2919">
        <v>9</v>
      </c>
      <c r="P2919" t="s">
        <v>24</v>
      </c>
      <c r="Q2919" t="s">
        <v>25</v>
      </c>
      <c r="R2919" t="s">
        <v>48</v>
      </c>
      <c r="S2919" t="s">
        <v>29</v>
      </c>
      <c r="T2919" t="s">
        <v>45</v>
      </c>
      <c r="U2919" t="s">
        <v>27</v>
      </c>
      <c r="V2919" t="s">
        <v>23</v>
      </c>
      <c r="W2919" t="s">
        <v>30</v>
      </c>
    </row>
    <row r="2920" spans="1:23" x14ac:dyDescent="0.3">
      <c r="A2920">
        <v>33</v>
      </c>
      <c r="B2920">
        <v>1</v>
      </c>
      <c r="C2920">
        <v>3</v>
      </c>
      <c r="D2920">
        <v>1</v>
      </c>
      <c r="E2920">
        <v>2919</v>
      </c>
      <c r="F2920">
        <v>2</v>
      </c>
      <c r="G2920">
        <v>51470</v>
      </c>
      <c r="H2920">
        <v>11</v>
      </c>
      <c r="I2920">
        <v>8</v>
      </c>
      <c r="J2920">
        <v>0</v>
      </c>
      <c r="K2920">
        <v>13</v>
      </c>
      <c r="L2920">
        <v>2</v>
      </c>
      <c r="M2920">
        <v>9</v>
      </c>
      <c r="N2920">
        <v>1</v>
      </c>
      <c r="O2920">
        <v>7</v>
      </c>
      <c r="P2920" t="s">
        <v>24</v>
      </c>
      <c r="Q2920" t="s">
        <v>25</v>
      </c>
      <c r="R2920" t="s">
        <v>26</v>
      </c>
      <c r="S2920" t="s">
        <v>29</v>
      </c>
      <c r="T2920" t="s">
        <v>47</v>
      </c>
      <c r="U2920" t="s">
        <v>37</v>
      </c>
      <c r="V2920" t="s">
        <v>31</v>
      </c>
      <c r="W2920" t="s">
        <v>30</v>
      </c>
    </row>
    <row r="2921" spans="1:23" x14ac:dyDescent="0.3">
      <c r="A2921">
        <v>52</v>
      </c>
      <c r="B2921">
        <v>2</v>
      </c>
      <c r="C2921">
        <v>3</v>
      </c>
      <c r="D2921">
        <v>1</v>
      </c>
      <c r="E2921">
        <v>2920</v>
      </c>
      <c r="F2921">
        <v>1</v>
      </c>
      <c r="G2921">
        <v>45070</v>
      </c>
      <c r="H2921">
        <v>14</v>
      </c>
      <c r="I2921">
        <v>8</v>
      </c>
      <c r="J2921">
        <v>0</v>
      </c>
      <c r="K2921">
        <v>33</v>
      </c>
      <c r="L2921">
        <v>3</v>
      </c>
      <c r="M2921">
        <v>33</v>
      </c>
      <c r="N2921">
        <v>15</v>
      </c>
      <c r="O2921">
        <v>12</v>
      </c>
      <c r="P2921" t="s">
        <v>39</v>
      </c>
      <c r="Q2921" t="s">
        <v>33</v>
      </c>
      <c r="R2921" t="s">
        <v>49</v>
      </c>
      <c r="S2921" t="s">
        <v>35</v>
      </c>
      <c r="T2921" t="s">
        <v>38</v>
      </c>
      <c r="U2921" t="s">
        <v>37</v>
      </c>
      <c r="V2921" t="s">
        <v>23</v>
      </c>
      <c r="W2921" t="s">
        <v>30</v>
      </c>
    </row>
    <row r="2922" spans="1:23" x14ac:dyDescent="0.3">
      <c r="A2922">
        <v>32</v>
      </c>
      <c r="B2922">
        <v>13</v>
      </c>
      <c r="C2922">
        <v>4</v>
      </c>
      <c r="D2922">
        <v>1</v>
      </c>
      <c r="E2922">
        <v>2921</v>
      </c>
      <c r="F2922">
        <v>3</v>
      </c>
      <c r="G2922">
        <v>85640</v>
      </c>
      <c r="H2922">
        <v>16</v>
      </c>
      <c r="I2922">
        <v>8</v>
      </c>
      <c r="J2922">
        <v>1</v>
      </c>
      <c r="K2922">
        <v>6</v>
      </c>
      <c r="L2922">
        <v>2</v>
      </c>
      <c r="M2922">
        <v>4</v>
      </c>
      <c r="N2922">
        <v>1</v>
      </c>
      <c r="O2922">
        <v>2</v>
      </c>
      <c r="P2922" t="s">
        <v>24</v>
      </c>
      <c r="Q2922" t="s">
        <v>40</v>
      </c>
      <c r="R2922" t="s">
        <v>26</v>
      </c>
      <c r="S2922" t="s">
        <v>29</v>
      </c>
      <c r="T2922" t="s">
        <v>45</v>
      </c>
      <c r="U2922" t="s">
        <v>27</v>
      </c>
      <c r="V2922" t="s">
        <v>23</v>
      </c>
      <c r="W2922" t="s">
        <v>30</v>
      </c>
    </row>
    <row r="2923" spans="1:23" x14ac:dyDescent="0.3">
      <c r="A2923">
        <v>32</v>
      </c>
      <c r="B2923">
        <v>23</v>
      </c>
      <c r="C2923">
        <v>1</v>
      </c>
      <c r="D2923">
        <v>1</v>
      </c>
      <c r="E2923">
        <v>2922</v>
      </c>
      <c r="F2923">
        <v>3</v>
      </c>
      <c r="G2923">
        <v>24680</v>
      </c>
      <c r="H2923">
        <v>11</v>
      </c>
      <c r="I2923">
        <v>8</v>
      </c>
      <c r="J2923">
        <v>0</v>
      </c>
      <c r="K2923">
        <v>4</v>
      </c>
      <c r="L2923">
        <v>2</v>
      </c>
      <c r="M2923">
        <v>3</v>
      </c>
      <c r="N2923">
        <v>1</v>
      </c>
      <c r="O2923">
        <v>2</v>
      </c>
      <c r="P2923" t="s">
        <v>24</v>
      </c>
      <c r="Q2923" t="s">
        <v>25</v>
      </c>
      <c r="R2923" t="s">
        <v>26</v>
      </c>
      <c r="S2923" t="s">
        <v>35</v>
      </c>
      <c r="T2923" t="s">
        <v>28</v>
      </c>
      <c r="U2923" t="s">
        <v>37</v>
      </c>
      <c r="V2923" t="s">
        <v>31</v>
      </c>
      <c r="W2923" t="s">
        <v>30</v>
      </c>
    </row>
    <row r="2924" spans="1:23" x14ac:dyDescent="0.3">
      <c r="A2924">
        <v>39</v>
      </c>
      <c r="B2924">
        <v>26</v>
      </c>
      <c r="C2924">
        <v>4</v>
      </c>
      <c r="D2924">
        <v>1</v>
      </c>
      <c r="E2924">
        <v>2923</v>
      </c>
      <c r="F2924">
        <v>2</v>
      </c>
      <c r="G2924">
        <v>81610</v>
      </c>
      <c r="H2924">
        <v>12</v>
      </c>
      <c r="I2924">
        <v>8</v>
      </c>
      <c r="J2924">
        <v>1</v>
      </c>
      <c r="K2924">
        <v>7</v>
      </c>
      <c r="L2924">
        <v>2</v>
      </c>
      <c r="M2924">
        <v>3</v>
      </c>
      <c r="N2924">
        <v>1</v>
      </c>
      <c r="O2924">
        <v>2</v>
      </c>
      <c r="P2924" t="s">
        <v>24</v>
      </c>
      <c r="Q2924" t="s">
        <v>25</v>
      </c>
      <c r="R2924" t="s">
        <v>26</v>
      </c>
      <c r="S2924" t="s">
        <v>44</v>
      </c>
      <c r="T2924" t="s">
        <v>42</v>
      </c>
      <c r="U2924" t="s">
        <v>37</v>
      </c>
      <c r="V2924" t="s">
        <v>23</v>
      </c>
      <c r="W2924" t="s">
        <v>30</v>
      </c>
    </row>
    <row r="2925" spans="1:23" x14ac:dyDescent="0.3">
      <c r="A2925">
        <v>32</v>
      </c>
      <c r="B2925">
        <v>2</v>
      </c>
      <c r="C2925">
        <v>4</v>
      </c>
      <c r="D2925">
        <v>1</v>
      </c>
      <c r="E2925">
        <v>2924</v>
      </c>
      <c r="F2925">
        <v>4</v>
      </c>
      <c r="G2925">
        <v>21090</v>
      </c>
      <c r="H2925">
        <v>13</v>
      </c>
      <c r="I2925">
        <v>8</v>
      </c>
      <c r="J2925">
        <v>1</v>
      </c>
      <c r="K2925">
        <v>4</v>
      </c>
      <c r="L2925">
        <v>3</v>
      </c>
      <c r="M2925">
        <v>3</v>
      </c>
      <c r="N2925">
        <v>2</v>
      </c>
      <c r="O2925">
        <v>2</v>
      </c>
      <c r="P2925" t="s">
        <v>39</v>
      </c>
      <c r="Q2925" t="s">
        <v>25</v>
      </c>
      <c r="R2925" t="s">
        <v>48</v>
      </c>
      <c r="S2925" t="s">
        <v>29</v>
      </c>
      <c r="T2925" t="s">
        <v>34</v>
      </c>
      <c r="U2925" t="s">
        <v>37</v>
      </c>
      <c r="V2925" t="s">
        <v>23</v>
      </c>
      <c r="W2925" t="s">
        <v>30</v>
      </c>
    </row>
    <row r="2926" spans="1:23" x14ac:dyDescent="0.3">
      <c r="A2926">
        <v>41</v>
      </c>
      <c r="B2926">
        <v>29</v>
      </c>
      <c r="C2926">
        <v>3</v>
      </c>
      <c r="D2926">
        <v>1</v>
      </c>
      <c r="E2926">
        <v>2925</v>
      </c>
      <c r="F2926">
        <v>2</v>
      </c>
      <c r="G2926">
        <v>52940</v>
      </c>
      <c r="H2926">
        <v>15</v>
      </c>
      <c r="I2926">
        <v>8</v>
      </c>
      <c r="J2926">
        <v>0</v>
      </c>
      <c r="K2926">
        <v>17</v>
      </c>
      <c r="L2926">
        <v>3</v>
      </c>
      <c r="M2926">
        <v>1</v>
      </c>
      <c r="N2926">
        <v>0</v>
      </c>
      <c r="O2926">
        <v>0</v>
      </c>
      <c r="P2926" t="s">
        <v>24</v>
      </c>
      <c r="Q2926" t="s">
        <v>25</v>
      </c>
      <c r="R2926" t="s">
        <v>26</v>
      </c>
      <c r="S2926" t="s">
        <v>44</v>
      </c>
      <c r="T2926" t="s">
        <v>43</v>
      </c>
      <c r="U2926" t="s">
        <v>27</v>
      </c>
      <c r="V2926" t="s">
        <v>23</v>
      </c>
      <c r="W2926" t="s">
        <v>30</v>
      </c>
    </row>
    <row r="2927" spans="1:23" x14ac:dyDescent="0.3">
      <c r="A2927">
        <v>40</v>
      </c>
      <c r="B2927">
        <v>2</v>
      </c>
      <c r="C2927">
        <v>3</v>
      </c>
      <c r="D2927">
        <v>1</v>
      </c>
      <c r="E2927">
        <v>2926</v>
      </c>
      <c r="F2927">
        <v>1</v>
      </c>
      <c r="G2927">
        <v>27180</v>
      </c>
      <c r="H2927">
        <v>14</v>
      </c>
      <c r="I2927">
        <v>8</v>
      </c>
      <c r="J2927">
        <v>1</v>
      </c>
      <c r="K2927">
        <v>9</v>
      </c>
      <c r="L2927">
        <v>4</v>
      </c>
      <c r="M2927">
        <v>9</v>
      </c>
      <c r="N2927">
        <v>4</v>
      </c>
      <c r="O2927">
        <v>7</v>
      </c>
      <c r="P2927" t="s">
        <v>24</v>
      </c>
      <c r="Q2927" t="s">
        <v>33</v>
      </c>
      <c r="R2927" t="s">
        <v>26</v>
      </c>
      <c r="S2927" t="s">
        <v>44</v>
      </c>
      <c r="T2927" t="s">
        <v>45</v>
      </c>
      <c r="U2927" t="s">
        <v>37</v>
      </c>
      <c r="V2927" t="s">
        <v>23</v>
      </c>
      <c r="W2927" t="s">
        <v>30</v>
      </c>
    </row>
    <row r="2928" spans="1:23" x14ac:dyDescent="0.3">
      <c r="A2928">
        <v>45</v>
      </c>
      <c r="B2928">
        <v>18</v>
      </c>
      <c r="C2928">
        <v>1</v>
      </c>
      <c r="D2928">
        <v>1</v>
      </c>
      <c r="E2928">
        <v>2927</v>
      </c>
      <c r="F2928">
        <v>2</v>
      </c>
      <c r="G2928">
        <v>58110</v>
      </c>
      <c r="H2928">
        <v>14</v>
      </c>
      <c r="I2928">
        <v>8</v>
      </c>
      <c r="J2928">
        <v>0</v>
      </c>
      <c r="K2928">
        <v>25</v>
      </c>
      <c r="L2928">
        <v>4</v>
      </c>
      <c r="M2928">
        <v>24</v>
      </c>
      <c r="N2928">
        <v>1</v>
      </c>
      <c r="O2928">
        <v>7</v>
      </c>
      <c r="P2928" t="s">
        <v>24</v>
      </c>
      <c r="Q2928" t="s">
        <v>33</v>
      </c>
      <c r="R2928" t="s">
        <v>26</v>
      </c>
      <c r="S2928" t="s">
        <v>29</v>
      </c>
      <c r="T2928" t="s">
        <v>46</v>
      </c>
      <c r="U2928" t="s">
        <v>27</v>
      </c>
      <c r="V2928" t="s">
        <v>23</v>
      </c>
      <c r="W2928" t="s">
        <v>30</v>
      </c>
    </row>
    <row r="2929" spans="1:23" x14ac:dyDescent="0.3">
      <c r="A2929">
        <v>31</v>
      </c>
      <c r="B2929">
        <v>7</v>
      </c>
      <c r="C2929">
        <v>4</v>
      </c>
      <c r="D2929">
        <v>1</v>
      </c>
      <c r="E2929">
        <v>2928</v>
      </c>
      <c r="F2929">
        <v>1</v>
      </c>
      <c r="G2929">
        <v>24370</v>
      </c>
      <c r="H2929">
        <v>14</v>
      </c>
      <c r="I2929">
        <v>8</v>
      </c>
      <c r="J2929">
        <v>1</v>
      </c>
      <c r="K2929">
        <v>9</v>
      </c>
      <c r="L2929">
        <v>3</v>
      </c>
      <c r="M2929">
        <v>2</v>
      </c>
      <c r="N2929">
        <v>2</v>
      </c>
      <c r="O2929">
        <v>2</v>
      </c>
      <c r="P2929" t="s">
        <v>32</v>
      </c>
      <c r="Q2929" t="s">
        <v>33</v>
      </c>
      <c r="R2929" t="s">
        <v>41</v>
      </c>
      <c r="S2929" t="s">
        <v>44</v>
      </c>
      <c r="T2929" t="s">
        <v>34</v>
      </c>
      <c r="U2929" t="s">
        <v>37</v>
      </c>
      <c r="V2929" t="s">
        <v>23</v>
      </c>
      <c r="W2929" t="s">
        <v>30</v>
      </c>
    </row>
    <row r="2930" spans="1:23" x14ac:dyDescent="0.3">
      <c r="A2930">
        <v>33</v>
      </c>
      <c r="B2930">
        <v>2</v>
      </c>
      <c r="C2930">
        <v>4</v>
      </c>
      <c r="D2930">
        <v>1</v>
      </c>
      <c r="E2930">
        <v>2929</v>
      </c>
      <c r="F2930">
        <v>1</v>
      </c>
      <c r="G2930">
        <v>27660</v>
      </c>
      <c r="H2930">
        <v>12</v>
      </c>
      <c r="I2930">
        <v>8</v>
      </c>
      <c r="J2930">
        <v>1</v>
      </c>
      <c r="K2930">
        <v>2</v>
      </c>
      <c r="L2930">
        <v>2</v>
      </c>
      <c r="M2930">
        <v>2</v>
      </c>
      <c r="N2930">
        <v>0</v>
      </c>
      <c r="O2930">
        <v>2</v>
      </c>
      <c r="P2930" t="s">
        <v>24</v>
      </c>
      <c r="Q2930" t="s">
        <v>33</v>
      </c>
      <c r="R2930" t="s">
        <v>26</v>
      </c>
      <c r="S2930" t="s">
        <v>29</v>
      </c>
      <c r="T2930" t="s">
        <v>38</v>
      </c>
      <c r="U2930" t="s">
        <v>27</v>
      </c>
      <c r="V2930" t="s">
        <v>23</v>
      </c>
      <c r="W2930" t="s">
        <v>30</v>
      </c>
    </row>
    <row r="2931" spans="1:23" x14ac:dyDescent="0.3">
      <c r="A2931">
        <v>34</v>
      </c>
      <c r="B2931">
        <v>26</v>
      </c>
      <c r="C2931">
        <v>3</v>
      </c>
      <c r="D2931">
        <v>1</v>
      </c>
      <c r="E2931">
        <v>2930</v>
      </c>
      <c r="F2931">
        <v>1</v>
      </c>
      <c r="G2931">
        <v>190380</v>
      </c>
      <c r="H2931">
        <v>13</v>
      </c>
      <c r="I2931">
        <v>8</v>
      </c>
      <c r="J2931">
        <v>0</v>
      </c>
      <c r="K2931">
        <v>13</v>
      </c>
      <c r="L2931">
        <v>3</v>
      </c>
      <c r="M2931">
        <v>11</v>
      </c>
      <c r="N2931">
        <v>5</v>
      </c>
      <c r="O2931">
        <v>9</v>
      </c>
      <c r="P2931" t="s">
        <v>24</v>
      </c>
      <c r="Q2931" t="s">
        <v>33</v>
      </c>
      <c r="R2931" t="s">
        <v>36</v>
      </c>
      <c r="S2931" t="s">
        <v>29</v>
      </c>
      <c r="T2931" t="s">
        <v>38</v>
      </c>
      <c r="U2931" t="s">
        <v>27</v>
      </c>
      <c r="V2931" t="s">
        <v>23</v>
      </c>
      <c r="W2931" t="s">
        <v>30</v>
      </c>
    </row>
    <row r="2932" spans="1:23" x14ac:dyDescent="0.3">
      <c r="A2932">
        <v>37</v>
      </c>
      <c r="B2932">
        <v>22</v>
      </c>
      <c r="C2932">
        <v>5</v>
      </c>
      <c r="D2932">
        <v>1</v>
      </c>
      <c r="E2932">
        <v>2931</v>
      </c>
      <c r="F2932">
        <v>2</v>
      </c>
      <c r="G2932">
        <v>30550</v>
      </c>
      <c r="H2932">
        <v>14</v>
      </c>
      <c r="I2932">
        <v>8</v>
      </c>
      <c r="J2932">
        <v>3</v>
      </c>
      <c r="K2932">
        <v>17</v>
      </c>
      <c r="L2932">
        <v>3</v>
      </c>
      <c r="M2932">
        <v>3</v>
      </c>
      <c r="N2932">
        <v>0</v>
      </c>
      <c r="O2932">
        <v>2</v>
      </c>
      <c r="P2932" t="s">
        <v>24</v>
      </c>
      <c r="Q2932" t="s">
        <v>33</v>
      </c>
      <c r="R2932" t="s">
        <v>41</v>
      </c>
      <c r="S2932" t="s">
        <v>29</v>
      </c>
      <c r="T2932" t="s">
        <v>45</v>
      </c>
      <c r="U2932" t="s">
        <v>27</v>
      </c>
      <c r="V2932" t="s">
        <v>23</v>
      </c>
      <c r="W2932" t="s">
        <v>30</v>
      </c>
    </row>
    <row r="2933" spans="1:23" x14ac:dyDescent="0.3">
      <c r="A2933">
        <v>45</v>
      </c>
      <c r="B2933">
        <v>21</v>
      </c>
      <c r="C2933">
        <v>1</v>
      </c>
      <c r="D2933">
        <v>1</v>
      </c>
      <c r="E2933">
        <v>2932</v>
      </c>
      <c r="F2933">
        <v>3</v>
      </c>
      <c r="G2933">
        <v>22890</v>
      </c>
      <c r="H2933">
        <v>13</v>
      </c>
      <c r="I2933">
        <v>8</v>
      </c>
      <c r="J2933">
        <v>0</v>
      </c>
      <c r="K2933">
        <v>9</v>
      </c>
      <c r="L2933">
        <v>3</v>
      </c>
      <c r="M2933">
        <v>3</v>
      </c>
      <c r="N2933">
        <v>0</v>
      </c>
      <c r="O2933">
        <v>2</v>
      </c>
      <c r="P2933" t="s">
        <v>32</v>
      </c>
      <c r="Q2933" t="s">
        <v>25</v>
      </c>
      <c r="R2933" t="s">
        <v>48</v>
      </c>
      <c r="S2933" t="s">
        <v>29</v>
      </c>
      <c r="T2933" t="s">
        <v>34</v>
      </c>
      <c r="U2933" t="s">
        <v>37</v>
      </c>
      <c r="V2933" t="s">
        <v>23</v>
      </c>
      <c r="W2933" t="s">
        <v>30</v>
      </c>
    </row>
    <row r="2934" spans="1:23" x14ac:dyDescent="0.3">
      <c r="A2934">
        <v>37</v>
      </c>
      <c r="B2934">
        <v>2</v>
      </c>
      <c r="C2934">
        <v>3</v>
      </c>
      <c r="D2934">
        <v>1</v>
      </c>
      <c r="E2934">
        <v>2933</v>
      </c>
      <c r="F2934">
        <v>1</v>
      </c>
      <c r="G2934">
        <v>40010</v>
      </c>
      <c r="H2934">
        <v>11</v>
      </c>
      <c r="I2934">
        <v>8</v>
      </c>
      <c r="J2934">
        <v>1</v>
      </c>
      <c r="K2934">
        <v>17</v>
      </c>
      <c r="L2934">
        <v>2</v>
      </c>
      <c r="M2934">
        <v>1</v>
      </c>
      <c r="N2934">
        <v>0</v>
      </c>
      <c r="O2934">
        <v>0</v>
      </c>
      <c r="P2934" t="s">
        <v>32</v>
      </c>
      <c r="Q2934" t="s">
        <v>25</v>
      </c>
      <c r="R2934" t="s">
        <v>48</v>
      </c>
      <c r="S2934" t="s">
        <v>44</v>
      </c>
      <c r="T2934" t="s">
        <v>43</v>
      </c>
      <c r="U2934" t="s">
        <v>37</v>
      </c>
      <c r="V2934" t="s">
        <v>31</v>
      </c>
      <c r="W2934" t="s">
        <v>30</v>
      </c>
    </row>
    <row r="2935" spans="1:23" x14ac:dyDescent="0.3">
      <c r="A2935">
        <v>39</v>
      </c>
      <c r="B2935">
        <v>22</v>
      </c>
      <c r="C2935">
        <v>3</v>
      </c>
      <c r="D2935">
        <v>1</v>
      </c>
      <c r="E2935">
        <v>2934</v>
      </c>
      <c r="F2935">
        <v>1</v>
      </c>
      <c r="G2935">
        <v>129650</v>
      </c>
      <c r="H2935">
        <v>19</v>
      </c>
      <c r="I2935">
        <v>8</v>
      </c>
      <c r="J2935">
        <v>1</v>
      </c>
      <c r="K2935">
        <v>20</v>
      </c>
      <c r="L2935">
        <v>2</v>
      </c>
      <c r="M2935">
        <v>19</v>
      </c>
      <c r="N2935">
        <v>11</v>
      </c>
      <c r="O2935">
        <v>8</v>
      </c>
      <c r="P2935" t="s">
        <v>32</v>
      </c>
      <c r="Q2935" t="s">
        <v>33</v>
      </c>
      <c r="R2935" t="s">
        <v>41</v>
      </c>
      <c r="S2935" t="s">
        <v>35</v>
      </c>
      <c r="T2935" t="s">
        <v>45</v>
      </c>
      <c r="U2935" t="s">
        <v>27</v>
      </c>
      <c r="V2935" t="s">
        <v>23</v>
      </c>
      <c r="W2935" t="s">
        <v>30</v>
      </c>
    </row>
    <row r="2936" spans="1:23" x14ac:dyDescent="0.3">
      <c r="A2936">
        <v>29</v>
      </c>
      <c r="B2936">
        <v>4</v>
      </c>
      <c r="C2936">
        <v>3</v>
      </c>
      <c r="D2936">
        <v>1</v>
      </c>
      <c r="E2936">
        <v>2935</v>
      </c>
      <c r="F2936">
        <v>2</v>
      </c>
      <c r="G2936">
        <v>35390</v>
      </c>
      <c r="H2936">
        <v>18</v>
      </c>
      <c r="I2936">
        <v>8</v>
      </c>
      <c r="J2936">
        <v>0</v>
      </c>
      <c r="K2936">
        <v>6</v>
      </c>
      <c r="L2936">
        <v>2</v>
      </c>
      <c r="M2936">
        <v>6</v>
      </c>
      <c r="N2936">
        <v>1</v>
      </c>
      <c r="O2936">
        <v>5</v>
      </c>
      <c r="P2936" t="s">
        <v>24</v>
      </c>
      <c r="Q2936" t="s">
        <v>25</v>
      </c>
      <c r="R2936" t="s">
        <v>36</v>
      </c>
      <c r="S2936" t="s">
        <v>35</v>
      </c>
      <c r="T2936" t="s">
        <v>40</v>
      </c>
      <c r="U2936" t="s">
        <v>27</v>
      </c>
      <c r="V2936" t="s">
        <v>23</v>
      </c>
      <c r="W2936" t="s">
        <v>30</v>
      </c>
    </row>
    <row r="2937" spans="1:23" x14ac:dyDescent="0.3">
      <c r="A2937">
        <v>42</v>
      </c>
      <c r="B2937">
        <v>5</v>
      </c>
      <c r="C2937">
        <v>4</v>
      </c>
      <c r="D2937">
        <v>1</v>
      </c>
      <c r="E2937">
        <v>2936</v>
      </c>
      <c r="F2937">
        <v>1</v>
      </c>
      <c r="G2937">
        <v>60290</v>
      </c>
      <c r="H2937">
        <v>17</v>
      </c>
      <c r="I2937">
        <v>8</v>
      </c>
      <c r="J2937">
        <v>1</v>
      </c>
      <c r="K2937">
        <v>10</v>
      </c>
      <c r="L2937">
        <v>5</v>
      </c>
      <c r="M2937">
        <v>3</v>
      </c>
      <c r="N2937">
        <v>0</v>
      </c>
      <c r="O2937">
        <v>2</v>
      </c>
      <c r="P2937" t="s">
        <v>24</v>
      </c>
      <c r="Q2937" t="s">
        <v>33</v>
      </c>
      <c r="R2937" t="s">
        <v>41</v>
      </c>
      <c r="S2937" t="s">
        <v>35</v>
      </c>
      <c r="T2937" t="s">
        <v>34</v>
      </c>
      <c r="U2937" t="s">
        <v>27</v>
      </c>
      <c r="V2937" t="s">
        <v>23</v>
      </c>
      <c r="W2937" t="s">
        <v>30</v>
      </c>
    </row>
    <row r="2938" spans="1:23" x14ac:dyDescent="0.3">
      <c r="A2938">
        <v>29</v>
      </c>
      <c r="B2938">
        <v>2</v>
      </c>
      <c r="C2938">
        <v>4</v>
      </c>
      <c r="D2938">
        <v>1</v>
      </c>
      <c r="E2938">
        <v>2937</v>
      </c>
      <c r="F2938">
        <v>1</v>
      </c>
      <c r="G2938">
        <v>26790</v>
      </c>
      <c r="H2938">
        <v>15</v>
      </c>
      <c r="I2938">
        <v>8</v>
      </c>
      <c r="J2938">
        <v>0</v>
      </c>
      <c r="K2938">
        <v>10</v>
      </c>
      <c r="L2938">
        <v>2</v>
      </c>
      <c r="M2938">
        <v>3</v>
      </c>
      <c r="N2938">
        <v>0</v>
      </c>
      <c r="O2938">
        <v>2</v>
      </c>
      <c r="P2938" t="s">
        <v>24</v>
      </c>
      <c r="Q2938" t="s">
        <v>33</v>
      </c>
      <c r="R2938" t="s">
        <v>41</v>
      </c>
      <c r="S2938" t="s">
        <v>44</v>
      </c>
      <c r="T2938" t="s">
        <v>43</v>
      </c>
      <c r="U2938" t="s">
        <v>37</v>
      </c>
      <c r="V2938" t="s">
        <v>23</v>
      </c>
      <c r="W2938" t="s">
        <v>30</v>
      </c>
    </row>
    <row r="2939" spans="1:23" x14ac:dyDescent="0.3">
      <c r="A2939">
        <v>25</v>
      </c>
      <c r="B2939">
        <v>25</v>
      </c>
      <c r="C2939">
        <v>2</v>
      </c>
      <c r="D2939">
        <v>1</v>
      </c>
      <c r="E2939">
        <v>2938</v>
      </c>
      <c r="F2939">
        <v>2</v>
      </c>
      <c r="G2939">
        <v>37020</v>
      </c>
      <c r="H2939">
        <v>20</v>
      </c>
      <c r="I2939">
        <v>8</v>
      </c>
      <c r="J2939">
        <v>0</v>
      </c>
      <c r="K2939">
        <v>5</v>
      </c>
      <c r="L2939">
        <v>4</v>
      </c>
      <c r="M2939">
        <v>4</v>
      </c>
      <c r="N2939">
        <v>1</v>
      </c>
      <c r="O2939">
        <v>2</v>
      </c>
      <c r="P2939" t="s">
        <v>24</v>
      </c>
      <c r="Q2939" t="s">
        <v>33</v>
      </c>
      <c r="R2939" t="s">
        <v>26</v>
      </c>
      <c r="S2939" t="s">
        <v>29</v>
      </c>
      <c r="T2939" t="s">
        <v>38</v>
      </c>
      <c r="U2939" t="s">
        <v>37</v>
      </c>
      <c r="V2939" t="s">
        <v>23</v>
      </c>
      <c r="W2939" t="s">
        <v>30</v>
      </c>
    </row>
    <row r="2940" spans="1:23" x14ac:dyDescent="0.3">
      <c r="A2940">
        <v>42</v>
      </c>
      <c r="B2940">
        <v>18</v>
      </c>
      <c r="C2940">
        <v>2</v>
      </c>
      <c r="D2940">
        <v>1</v>
      </c>
      <c r="E2940">
        <v>2939</v>
      </c>
      <c r="F2940">
        <v>1</v>
      </c>
      <c r="G2940">
        <v>23980</v>
      </c>
      <c r="H2940">
        <v>14</v>
      </c>
      <c r="I2940">
        <v>8</v>
      </c>
      <c r="J2940">
        <v>1</v>
      </c>
      <c r="K2940">
        <v>10</v>
      </c>
      <c r="L2940">
        <v>2</v>
      </c>
      <c r="M2940">
        <v>9</v>
      </c>
      <c r="N2940">
        <v>7</v>
      </c>
      <c r="O2940">
        <v>8</v>
      </c>
      <c r="P2940" t="s">
        <v>24</v>
      </c>
      <c r="Q2940" t="s">
        <v>25</v>
      </c>
      <c r="R2940" t="s">
        <v>41</v>
      </c>
      <c r="S2940" t="s">
        <v>44</v>
      </c>
      <c r="T2940" t="s">
        <v>43</v>
      </c>
      <c r="U2940" t="s">
        <v>37</v>
      </c>
      <c r="V2940" t="s">
        <v>23</v>
      </c>
      <c r="W2940" t="s">
        <v>30</v>
      </c>
    </row>
    <row r="2941" spans="1:23" x14ac:dyDescent="0.3">
      <c r="A2941">
        <v>40</v>
      </c>
      <c r="B2941">
        <v>28</v>
      </c>
      <c r="C2941">
        <v>3</v>
      </c>
      <c r="D2941">
        <v>1</v>
      </c>
      <c r="E2941">
        <v>2940</v>
      </c>
      <c r="F2941">
        <v>2</v>
      </c>
      <c r="G2941">
        <v>54680</v>
      </c>
      <c r="H2941">
        <v>12</v>
      </c>
      <c r="I2941">
        <v>8</v>
      </c>
      <c r="J2941">
        <v>0</v>
      </c>
      <c r="K2941">
        <v>22</v>
      </c>
      <c r="L2941">
        <v>6</v>
      </c>
      <c r="M2941">
        <v>21</v>
      </c>
      <c r="N2941">
        <v>3</v>
      </c>
      <c r="O2941">
        <v>9</v>
      </c>
      <c r="P2941" t="s">
        <v>24</v>
      </c>
      <c r="Q2941" t="s">
        <v>33</v>
      </c>
      <c r="R2941" t="s">
        <v>41</v>
      </c>
      <c r="S2941" t="s">
        <v>44</v>
      </c>
      <c r="T2941" t="s">
        <v>43</v>
      </c>
      <c r="U2941" t="s">
        <v>37</v>
      </c>
      <c r="V2941" t="s">
        <v>23</v>
      </c>
      <c r="W2941" t="s">
        <v>30</v>
      </c>
    </row>
    <row r="2942" spans="1:23" x14ac:dyDescent="0.3">
      <c r="A2942">
        <v>51</v>
      </c>
      <c r="B2942">
        <v>6</v>
      </c>
      <c r="C2942">
        <v>2</v>
      </c>
      <c r="D2942">
        <v>1</v>
      </c>
      <c r="E2942">
        <v>2941</v>
      </c>
      <c r="F2942">
        <v>1</v>
      </c>
      <c r="G2942">
        <v>131160</v>
      </c>
      <c r="H2942">
        <v>11</v>
      </c>
      <c r="I2942">
        <v>8</v>
      </c>
      <c r="J2942">
        <v>0</v>
      </c>
      <c r="K2942">
        <v>1</v>
      </c>
      <c r="L2942">
        <v>6</v>
      </c>
      <c r="M2942">
        <v>1</v>
      </c>
      <c r="N2942">
        <v>0</v>
      </c>
      <c r="O2942">
        <v>0</v>
      </c>
      <c r="P2942" t="s">
        <v>24</v>
      </c>
      <c r="Q2942" t="s">
        <v>25</v>
      </c>
      <c r="R2942" t="s">
        <v>26</v>
      </c>
      <c r="S2942" t="s">
        <v>29</v>
      </c>
      <c r="T2942" t="s">
        <v>28</v>
      </c>
      <c r="U2942" t="s">
        <v>27</v>
      </c>
      <c r="V2942" t="s">
        <v>23</v>
      </c>
      <c r="W2942" t="s">
        <v>30</v>
      </c>
    </row>
    <row r="2943" spans="1:23" x14ac:dyDescent="0.3">
      <c r="A2943">
        <v>31</v>
      </c>
      <c r="B2943">
        <v>10</v>
      </c>
      <c r="C2943">
        <v>1</v>
      </c>
      <c r="D2943">
        <v>1</v>
      </c>
      <c r="E2943">
        <v>2942</v>
      </c>
      <c r="F2943">
        <v>1</v>
      </c>
      <c r="G2943">
        <v>41890</v>
      </c>
      <c r="H2943">
        <v>23</v>
      </c>
      <c r="I2943">
        <v>8</v>
      </c>
      <c r="J2943">
        <v>1</v>
      </c>
      <c r="K2943">
        <v>6</v>
      </c>
      <c r="L2943">
        <v>3</v>
      </c>
      <c r="M2943">
        <v>5</v>
      </c>
      <c r="N2943">
        <v>1</v>
      </c>
      <c r="O2943">
        <v>4</v>
      </c>
      <c r="P2943" t="s">
        <v>32</v>
      </c>
      <c r="Q2943" t="s">
        <v>33</v>
      </c>
      <c r="R2943" t="s">
        <v>26</v>
      </c>
      <c r="S2943" t="s">
        <v>35</v>
      </c>
      <c r="T2943" t="s">
        <v>34</v>
      </c>
      <c r="U2943" t="s">
        <v>27</v>
      </c>
      <c r="V2943" t="s">
        <v>31</v>
      </c>
      <c r="W2943" t="s">
        <v>30</v>
      </c>
    </row>
    <row r="2944" spans="1:23" x14ac:dyDescent="0.3">
      <c r="A2944">
        <v>32</v>
      </c>
      <c r="B2944">
        <v>17</v>
      </c>
      <c r="C2944">
        <v>4</v>
      </c>
      <c r="D2944">
        <v>1</v>
      </c>
      <c r="E2944">
        <v>2943</v>
      </c>
      <c r="F2944">
        <v>4</v>
      </c>
      <c r="G2944">
        <v>193280</v>
      </c>
      <c r="H2944">
        <v>15</v>
      </c>
      <c r="I2944">
        <v>8</v>
      </c>
      <c r="J2944">
        <v>3</v>
      </c>
      <c r="K2944">
        <v>5</v>
      </c>
      <c r="L2944">
        <v>2</v>
      </c>
      <c r="M2944">
        <v>5</v>
      </c>
      <c r="N2944">
        <v>0</v>
      </c>
      <c r="O2944">
        <v>3</v>
      </c>
      <c r="P2944" t="s">
        <v>32</v>
      </c>
      <c r="Q2944" t="s">
        <v>33</v>
      </c>
      <c r="R2944" t="s">
        <v>36</v>
      </c>
      <c r="S2944" t="s">
        <v>29</v>
      </c>
      <c r="T2944" t="s">
        <v>38</v>
      </c>
      <c r="U2944" t="s">
        <v>37</v>
      </c>
      <c r="V2944" t="s">
        <v>23</v>
      </c>
      <c r="W2944" t="s">
        <v>30</v>
      </c>
    </row>
    <row r="2945" spans="1:23" x14ac:dyDescent="0.3">
      <c r="A2945">
        <v>38</v>
      </c>
      <c r="B2945">
        <v>2</v>
      </c>
      <c r="C2945">
        <v>5</v>
      </c>
      <c r="D2945">
        <v>1</v>
      </c>
      <c r="E2945">
        <v>2944</v>
      </c>
      <c r="F2945">
        <v>3</v>
      </c>
      <c r="G2945">
        <v>83210</v>
      </c>
      <c r="H2945">
        <v>11</v>
      </c>
      <c r="I2945">
        <v>8</v>
      </c>
      <c r="J2945">
        <v>3</v>
      </c>
      <c r="K2945">
        <v>13</v>
      </c>
      <c r="L2945">
        <v>5</v>
      </c>
      <c r="M2945">
        <v>8</v>
      </c>
      <c r="N2945">
        <v>7</v>
      </c>
      <c r="O2945">
        <v>5</v>
      </c>
      <c r="P2945" t="s">
        <v>39</v>
      </c>
      <c r="Q2945" t="s">
        <v>33</v>
      </c>
      <c r="R2945" t="s">
        <v>26</v>
      </c>
      <c r="S2945" t="s">
        <v>29</v>
      </c>
      <c r="T2945" t="s">
        <v>40</v>
      </c>
      <c r="U2945" t="s">
        <v>37</v>
      </c>
      <c r="V2945" t="s">
        <v>23</v>
      </c>
      <c r="W2945" t="s">
        <v>30</v>
      </c>
    </row>
    <row r="2946" spans="1:23" x14ac:dyDescent="0.3">
      <c r="A2946">
        <v>32</v>
      </c>
      <c r="B2946">
        <v>10</v>
      </c>
      <c r="C2946">
        <v>1</v>
      </c>
      <c r="D2946">
        <v>1</v>
      </c>
      <c r="E2946">
        <v>2945</v>
      </c>
      <c r="F2946">
        <v>1</v>
      </c>
      <c r="G2946">
        <v>23420</v>
      </c>
      <c r="H2946">
        <v>12</v>
      </c>
      <c r="I2946">
        <v>8</v>
      </c>
      <c r="J2946">
        <v>2</v>
      </c>
      <c r="K2946">
        <v>9</v>
      </c>
      <c r="L2946">
        <v>2</v>
      </c>
      <c r="M2946">
        <v>6</v>
      </c>
      <c r="N2946">
        <v>0</v>
      </c>
      <c r="O2946">
        <v>4</v>
      </c>
      <c r="P2946" t="s">
        <v>24</v>
      </c>
      <c r="Q2946" t="s">
        <v>33</v>
      </c>
      <c r="R2946" t="s">
        <v>41</v>
      </c>
      <c r="S2946" t="s">
        <v>35</v>
      </c>
      <c r="T2946" t="s">
        <v>38</v>
      </c>
      <c r="U2946" t="s">
        <v>37</v>
      </c>
      <c r="V2946" t="s">
        <v>23</v>
      </c>
      <c r="W2946" t="s">
        <v>30</v>
      </c>
    </row>
    <row r="2947" spans="1:23" x14ac:dyDescent="0.3">
      <c r="A2947">
        <v>46</v>
      </c>
      <c r="B2947">
        <v>8</v>
      </c>
      <c r="C2947">
        <v>3</v>
      </c>
      <c r="D2947">
        <v>1</v>
      </c>
      <c r="E2947">
        <v>2946</v>
      </c>
      <c r="F2947">
        <v>4</v>
      </c>
      <c r="G2947">
        <v>40710</v>
      </c>
      <c r="H2947">
        <v>13</v>
      </c>
      <c r="I2947">
        <v>8</v>
      </c>
      <c r="J2947">
        <v>0</v>
      </c>
      <c r="K2947">
        <v>28</v>
      </c>
      <c r="L2947">
        <v>5</v>
      </c>
      <c r="M2947">
        <v>7</v>
      </c>
      <c r="N2947">
        <v>7</v>
      </c>
      <c r="O2947">
        <v>7</v>
      </c>
      <c r="P2947" t="s">
        <v>24</v>
      </c>
      <c r="Q2947" t="s">
        <v>33</v>
      </c>
      <c r="R2947" t="s">
        <v>26</v>
      </c>
      <c r="S2947" t="s">
        <v>29</v>
      </c>
      <c r="T2947" t="s">
        <v>42</v>
      </c>
      <c r="U2947" t="s">
        <v>27</v>
      </c>
      <c r="V2947" t="s">
        <v>23</v>
      </c>
      <c r="W2947" t="s">
        <v>30</v>
      </c>
    </row>
    <row r="2948" spans="1:23" x14ac:dyDescent="0.3">
      <c r="A2948">
        <v>28</v>
      </c>
      <c r="B2948">
        <v>11</v>
      </c>
      <c r="C2948">
        <v>2</v>
      </c>
      <c r="D2948">
        <v>1</v>
      </c>
      <c r="E2948">
        <v>2947</v>
      </c>
      <c r="F2948">
        <v>2</v>
      </c>
      <c r="G2948">
        <v>58130</v>
      </c>
      <c r="H2948">
        <v>20</v>
      </c>
      <c r="I2948">
        <v>8</v>
      </c>
      <c r="J2948">
        <v>1</v>
      </c>
      <c r="K2948">
        <v>5</v>
      </c>
      <c r="L2948">
        <v>2</v>
      </c>
      <c r="M2948">
        <v>0</v>
      </c>
      <c r="N2948">
        <v>0</v>
      </c>
      <c r="O2948">
        <v>0</v>
      </c>
      <c r="P2948" t="s">
        <v>24</v>
      </c>
      <c r="Q2948" t="s">
        <v>33</v>
      </c>
      <c r="R2948" t="s">
        <v>41</v>
      </c>
      <c r="S2948" t="s">
        <v>35</v>
      </c>
      <c r="T2948" t="s">
        <v>38</v>
      </c>
      <c r="U2948" t="s">
        <v>37</v>
      </c>
      <c r="V2948" t="s">
        <v>31</v>
      </c>
      <c r="W2948" t="s">
        <v>30</v>
      </c>
    </row>
    <row r="2949" spans="1:23" x14ac:dyDescent="0.3">
      <c r="A2949">
        <v>29</v>
      </c>
      <c r="B2949">
        <v>18</v>
      </c>
      <c r="C2949">
        <v>3</v>
      </c>
      <c r="D2949">
        <v>1</v>
      </c>
      <c r="E2949">
        <v>2948</v>
      </c>
      <c r="F2949">
        <v>2</v>
      </c>
      <c r="G2949">
        <v>31430</v>
      </c>
      <c r="H2949">
        <v>22</v>
      </c>
      <c r="I2949">
        <v>8</v>
      </c>
      <c r="J2949">
        <v>3</v>
      </c>
      <c r="K2949">
        <v>10</v>
      </c>
      <c r="L2949">
        <v>2</v>
      </c>
      <c r="M2949">
        <v>0</v>
      </c>
      <c r="N2949">
        <v>0</v>
      </c>
      <c r="O2949">
        <v>0</v>
      </c>
      <c r="P2949" t="s">
        <v>24</v>
      </c>
      <c r="Q2949" t="s">
        <v>33</v>
      </c>
      <c r="R2949" t="s">
        <v>26</v>
      </c>
      <c r="S2949" t="s">
        <v>29</v>
      </c>
      <c r="T2949" t="s">
        <v>38</v>
      </c>
      <c r="U2949" t="s">
        <v>37</v>
      </c>
      <c r="V2949" t="s">
        <v>23</v>
      </c>
      <c r="W2949" t="s">
        <v>30</v>
      </c>
    </row>
    <row r="2950" spans="1:23" x14ac:dyDescent="0.3">
      <c r="A2950">
        <v>31</v>
      </c>
      <c r="B2950">
        <v>1</v>
      </c>
      <c r="C2950">
        <v>3</v>
      </c>
      <c r="D2950">
        <v>1</v>
      </c>
      <c r="E2950">
        <v>2949</v>
      </c>
      <c r="F2950">
        <v>3</v>
      </c>
      <c r="G2950">
        <v>20440</v>
      </c>
      <c r="H2950">
        <v>21</v>
      </c>
      <c r="I2950">
        <v>8</v>
      </c>
      <c r="J2950">
        <v>0</v>
      </c>
      <c r="K2950">
        <v>10</v>
      </c>
      <c r="L2950">
        <v>2</v>
      </c>
      <c r="M2950">
        <v>9</v>
      </c>
      <c r="N2950">
        <v>7</v>
      </c>
      <c r="O2950">
        <v>8</v>
      </c>
      <c r="P2950" t="s">
        <v>24</v>
      </c>
      <c r="Q2950" t="s">
        <v>33</v>
      </c>
      <c r="R2950" t="s">
        <v>26</v>
      </c>
      <c r="S2950" t="s">
        <v>29</v>
      </c>
      <c r="T2950" t="s">
        <v>43</v>
      </c>
      <c r="U2950" t="s">
        <v>37</v>
      </c>
      <c r="V2950" t="s">
        <v>23</v>
      </c>
      <c r="W2950" t="s">
        <v>30</v>
      </c>
    </row>
    <row r="2951" spans="1:23" x14ac:dyDescent="0.3">
      <c r="A2951">
        <v>25</v>
      </c>
      <c r="B2951">
        <v>7</v>
      </c>
      <c r="C2951">
        <v>4</v>
      </c>
      <c r="D2951">
        <v>1</v>
      </c>
      <c r="E2951">
        <v>2950</v>
      </c>
      <c r="F2951">
        <v>4</v>
      </c>
      <c r="G2951">
        <v>134640</v>
      </c>
      <c r="H2951">
        <v>13</v>
      </c>
      <c r="I2951">
        <v>8</v>
      </c>
      <c r="J2951">
        <v>1</v>
      </c>
      <c r="K2951">
        <v>6</v>
      </c>
      <c r="L2951">
        <v>2</v>
      </c>
      <c r="M2951">
        <v>6</v>
      </c>
      <c r="N2951">
        <v>1</v>
      </c>
      <c r="O2951">
        <v>5</v>
      </c>
      <c r="P2951" t="s">
        <v>39</v>
      </c>
      <c r="Q2951" t="s">
        <v>33</v>
      </c>
      <c r="R2951" t="s">
        <v>41</v>
      </c>
      <c r="S2951" t="s">
        <v>44</v>
      </c>
      <c r="T2951" t="s">
        <v>43</v>
      </c>
      <c r="U2951" t="s">
        <v>27</v>
      </c>
      <c r="V2951" t="s">
        <v>23</v>
      </c>
      <c r="W2951" t="s">
        <v>30</v>
      </c>
    </row>
    <row r="2952" spans="1:23" x14ac:dyDescent="0.3">
      <c r="A2952">
        <v>45</v>
      </c>
      <c r="B2952">
        <v>17</v>
      </c>
      <c r="C2952">
        <v>2</v>
      </c>
      <c r="D2952">
        <v>1</v>
      </c>
      <c r="E2952">
        <v>2951</v>
      </c>
      <c r="F2952">
        <v>2</v>
      </c>
      <c r="G2952">
        <v>79910</v>
      </c>
      <c r="H2952">
        <v>13</v>
      </c>
      <c r="I2952">
        <v>8</v>
      </c>
      <c r="J2952">
        <v>2</v>
      </c>
      <c r="K2952">
        <v>21</v>
      </c>
      <c r="L2952">
        <v>2</v>
      </c>
      <c r="M2952">
        <v>20</v>
      </c>
      <c r="N2952">
        <v>4</v>
      </c>
      <c r="O2952">
        <v>10</v>
      </c>
      <c r="P2952" t="s">
        <v>24</v>
      </c>
      <c r="Q2952" t="s">
        <v>33</v>
      </c>
      <c r="R2952" t="s">
        <v>41</v>
      </c>
      <c r="S2952" t="s">
        <v>29</v>
      </c>
      <c r="T2952" t="s">
        <v>43</v>
      </c>
      <c r="U2952" t="s">
        <v>37</v>
      </c>
      <c r="V2952" t="s">
        <v>23</v>
      </c>
      <c r="W2952" t="s">
        <v>30</v>
      </c>
    </row>
    <row r="2953" spans="1:23" x14ac:dyDescent="0.3">
      <c r="A2953">
        <v>36</v>
      </c>
      <c r="B2953">
        <v>28</v>
      </c>
      <c r="C2953">
        <v>1</v>
      </c>
      <c r="D2953">
        <v>1</v>
      </c>
      <c r="E2953">
        <v>2952</v>
      </c>
      <c r="F2953">
        <v>1</v>
      </c>
      <c r="G2953">
        <v>33770</v>
      </c>
      <c r="H2953">
        <v>12</v>
      </c>
      <c r="I2953">
        <v>8</v>
      </c>
      <c r="J2953">
        <v>2</v>
      </c>
      <c r="K2953">
        <v>16</v>
      </c>
      <c r="L2953">
        <v>2</v>
      </c>
      <c r="M2953">
        <v>15</v>
      </c>
      <c r="N2953">
        <v>10</v>
      </c>
      <c r="O2953">
        <v>11</v>
      </c>
      <c r="P2953" t="s">
        <v>24</v>
      </c>
      <c r="Q2953" t="s">
        <v>33</v>
      </c>
      <c r="R2953" t="s">
        <v>26</v>
      </c>
      <c r="S2953" t="s">
        <v>29</v>
      </c>
      <c r="T2953" t="s">
        <v>43</v>
      </c>
      <c r="U2953" t="s">
        <v>37</v>
      </c>
      <c r="V2953" t="s">
        <v>23</v>
      </c>
      <c r="W2953" t="s">
        <v>30</v>
      </c>
    </row>
    <row r="2954" spans="1:23" x14ac:dyDescent="0.3">
      <c r="A2954">
        <v>55</v>
      </c>
      <c r="B2954">
        <v>14</v>
      </c>
      <c r="C2954">
        <v>4</v>
      </c>
      <c r="D2954">
        <v>1</v>
      </c>
      <c r="E2954">
        <v>2953</v>
      </c>
      <c r="F2954">
        <v>1</v>
      </c>
      <c r="G2954">
        <v>55380</v>
      </c>
      <c r="H2954">
        <v>17</v>
      </c>
      <c r="I2954">
        <v>8</v>
      </c>
      <c r="J2954">
        <v>0</v>
      </c>
      <c r="K2954">
        <v>37</v>
      </c>
      <c r="L2954">
        <v>2</v>
      </c>
      <c r="M2954">
        <v>36</v>
      </c>
      <c r="N2954">
        <v>4</v>
      </c>
      <c r="O2954">
        <v>13</v>
      </c>
      <c r="P2954" t="s">
        <v>24</v>
      </c>
      <c r="Q2954" t="s">
        <v>33</v>
      </c>
      <c r="R2954" t="s">
        <v>26</v>
      </c>
      <c r="S2954" t="s">
        <v>35</v>
      </c>
      <c r="T2954" t="s">
        <v>38</v>
      </c>
      <c r="U2954" t="s">
        <v>27</v>
      </c>
      <c r="V2954" t="s">
        <v>23</v>
      </c>
      <c r="W2954" t="s">
        <v>30</v>
      </c>
    </row>
    <row r="2955" spans="1:23" x14ac:dyDescent="0.3">
      <c r="A2955">
        <v>47</v>
      </c>
      <c r="B2955">
        <v>1</v>
      </c>
      <c r="C2955">
        <v>1</v>
      </c>
      <c r="D2955">
        <v>1</v>
      </c>
      <c r="E2955">
        <v>2954</v>
      </c>
      <c r="F2955">
        <v>1</v>
      </c>
      <c r="G2955">
        <v>57620</v>
      </c>
      <c r="H2955">
        <v>11</v>
      </c>
      <c r="I2955">
        <v>8</v>
      </c>
      <c r="J2955">
        <v>2</v>
      </c>
      <c r="K2955">
        <v>10</v>
      </c>
      <c r="L2955">
        <v>4</v>
      </c>
      <c r="M2955">
        <v>10</v>
      </c>
      <c r="N2955">
        <v>9</v>
      </c>
      <c r="O2955">
        <v>9</v>
      </c>
      <c r="P2955" t="s">
        <v>39</v>
      </c>
      <c r="Q2955" t="s">
        <v>33</v>
      </c>
      <c r="R2955" t="s">
        <v>41</v>
      </c>
      <c r="S2955" t="s">
        <v>29</v>
      </c>
      <c r="T2955" t="s">
        <v>34</v>
      </c>
      <c r="U2955" t="s">
        <v>37</v>
      </c>
      <c r="V2955" t="s">
        <v>31</v>
      </c>
      <c r="W2955" t="s">
        <v>30</v>
      </c>
    </row>
    <row r="2956" spans="1:23" x14ac:dyDescent="0.3">
      <c r="A2956">
        <v>28</v>
      </c>
      <c r="B2956">
        <v>1</v>
      </c>
      <c r="C2956">
        <v>3</v>
      </c>
      <c r="D2956">
        <v>1</v>
      </c>
      <c r="E2956">
        <v>2955</v>
      </c>
      <c r="F2956">
        <v>1</v>
      </c>
      <c r="G2956">
        <v>25920</v>
      </c>
      <c r="H2956">
        <v>14</v>
      </c>
      <c r="I2956">
        <v>8</v>
      </c>
      <c r="J2956">
        <v>0</v>
      </c>
      <c r="K2956">
        <v>5</v>
      </c>
      <c r="L2956">
        <v>2</v>
      </c>
      <c r="M2956">
        <v>5</v>
      </c>
      <c r="N2956">
        <v>0</v>
      </c>
      <c r="O2956">
        <v>4</v>
      </c>
      <c r="P2956" t="s">
        <v>24</v>
      </c>
      <c r="Q2956" t="s">
        <v>33</v>
      </c>
      <c r="R2956" t="s">
        <v>26</v>
      </c>
      <c r="S2956" t="s">
        <v>29</v>
      </c>
      <c r="T2956" t="s">
        <v>45</v>
      </c>
      <c r="U2956" t="s">
        <v>37</v>
      </c>
      <c r="V2956" t="s">
        <v>23</v>
      </c>
      <c r="W2956" t="s">
        <v>30</v>
      </c>
    </row>
    <row r="2957" spans="1:23" x14ac:dyDescent="0.3">
      <c r="A2957">
        <v>37</v>
      </c>
      <c r="B2957">
        <v>1</v>
      </c>
      <c r="C2957">
        <v>3</v>
      </c>
      <c r="D2957">
        <v>1</v>
      </c>
      <c r="E2957">
        <v>2956</v>
      </c>
      <c r="F2957">
        <v>2</v>
      </c>
      <c r="G2957">
        <v>53460</v>
      </c>
      <c r="H2957">
        <v>11</v>
      </c>
      <c r="I2957">
        <v>8</v>
      </c>
      <c r="J2957">
        <v>0</v>
      </c>
      <c r="K2957">
        <v>7</v>
      </c>
      <c r="L2957">
        <v>2</v>
      </c>
      <c r="M2957">
        <v>5</v>
      </c>
      <c r="N2957">
        <v>0</v>
      </c>
      <c r="O2957">
        <v>1</v>
      </c>
      <c r="P2957" t="s">
        <v>24</v>
      </c>
      <c r="Q2957" t="s">
        <v>33</v>
      </c>
      <c r="R2957" t="s">
        <v>26</v>
      </c>
      <c r="S2957" t="s">
        <v>29</v>
      </c>
      <c r="T2957" t="s">
        <v>28</v>
      </c>
      <c r="U2957" t="s">
        <v>37</v>
      </c>
      <c r="V2957" t="s">
        <v>23</v>
      </c>
      <c r="W2957" t="s">
        <v>30</v>
      </c>
    </row>
    <row r="2958" spans="1:23" x14ac:dyDescent="0.3">
      <c r="A2958">
        <v>21</v>
      </c>
      <c r="B2958">
        <v>3</v>
      </c>
      <c r="C2958">
        <v>2</v>
      </c>
      <c r="D2958">
        <v>1</v>
      </c>
      <c r="E2958">
        <v>2957</v>
      </c>
      <c r="F2958">
        <v>1</v>
      </c>
      <c r="G2958">
        <v>42130</v>
      </c>
      <c r="H2958">
        <v>12</v>
      </c>
      <c r="I2958">
        <v>8</v>
      </c>
      <c r="J2958">
        <v>3</v>
      </c>
      <c r="K2958">
        <v>3</v>
      </c>
      <c r="L2958">
        <v>3</v>
      </c>
      <c r="M2958">
        <v>3</v>
      </c>
      <c r="N2958">
        <v>1</v>
      </c>
      <c r="O2958">
        <v>0</v>
      </c>
      <c r="P2958" t="s">
        <v>24</v>
      </c>
      <c r="Q2958" t="s">
        <v>33</v>
      </c>
      <c r="R2958" t="s">
        <v>26</v>
      </c>
      <c r="S2958" t="s">
        <v>35</v>
      </c>
      <c r="T2958" t="s">
        <v>43</v>
      </c>
      <c r="U2958" t="s">
        <v>37</v>
      </c>
      <c r="V2958" t="s">
        <v>23</v>
      </c>
      <c r="W2958" t="s">
        <v>30</v>
      </c>
    </row>
    <row r="2959" spans="1:23" x14ac:dyDescent="0.3">
      <c r="A2959">
        <v>37</v>
      </c>
      <c r="B2959">
        <v>1</v>
      </c>
      <c r="C2959">
        <v>3</v>
      </c>
      <c r="D2959">
        <v>1</v>
      </c>
      <c r="E2959">
        <v>2958</v>
      </c>
      <c r="F2959">
        <v>2</v>
      </c>
      <c r="G2959">
        <v>41270</v>
      </c>
      <c r="H2959">
        <v>13</v>
      </c>
      <c r="I2959">
        <v>8</v>
      </c>
      <c r="J2959">
        <v>1</v>
      </c>
      <c r="K2959">
        <v>15</v>
      </c>
      <c r="L2959">
        <v>2</v>
      </c>
      <c r="M2959">
        <v>5</v>
      </c>
      <c r="N2959">
        <v>0</v>
      </c>
      <c r="O2959">
        <v>2</v>
      </c>
      <c r="P2959" t="s">
        <v>39</v>
      </c>
      <c r="Q2959" t="s">
        <v>33</v>
      </c>
      <c r="R2959" t="s">
        <v>41</v>
      </c>
      <c r="S2959" t="s">
        <v>44</v>
      </c>
      <c r="T2959" t="s">
        <v>38</v>
      </c>
      <c r="U2959" t="s">
        <v>37</v>
      </c>
      <c r="V2959" t="s">
        <v>23</v>
      </c>
      <c r="W2959" t="s">
        <v>30</v>
      </c>
    </row>
    <row r="2960" spans="1:23" x14ac:dyDescent="0.3">
      <c r="A2960">
        <v>35</v>
      </c>
      <c r="B2960">
        <v>7</v>
      </c>
      <c r="C2960">
        <v>4</v>
      </c>
      <c r="D2960">
        <v>1</v>
      </c>
      <c r="E2960">
        <v>2959</v>
      </c>
      <c r="F2960">
        <v>1</v>
      </c>
      <c r="G2960">
        <v>24380</v>
      </c>
      <c r="H2960">
        <v>16</v>
      </c>
      <c r="I2960">
        <v>8</v>
      </c>
      <c r="J2960">
        <v>0</v>
      </c>
      <c r="K2960">
        <v>10</v>
      </c>
      <c r="L2960">
        <v>5</v>
      </c>
      <c r="M2960">
        <v>7</v>
      </c>
      <c r="N2960">
        <v>6</v>
      </c>
      <c r="O2960">
        <v>2</v>
      </c>
      <c r="P2960" t="s">
        <v>24</v>
      </c>
      <c r="Q2960" t="s">
        <v>25</v>
      </c>
      <c r="R2960" t="s">
        <v>26</v>
      </c>
      <c r="S2960" t="s">
        <v>44</v>
      </c>
      <c r="T2960" t="s">
        <v>46</v>
      </c>
      <c r="U2960" t="s">
        <v>37</v>
      </c>
      <c r="V2960" t="s">
        <v>23</v>
      </c>
      <c r="W2960" t="s">
        <v>30</v>
      </c>
    </row>
    <row r="2961" spans="1:23" x14ac:dyDescent="0.3">
      <c r="A2961">
        <v>38</v>
      </c>
      <c r="B2961">
        <v>8</v>
      </c>
      <c r="C2961">
        <v>3</v>
      </c>
      <c r="D2961">
        <v>1</v>
      </c>
      <c r="E2961">
        <v>2960</v>
      </c>
      <c r="F2961">
        <v>1</v>
      </c>
      <c r="G2961">
        <v>68700</v>
      </c>
      <c r="H2961">
        <v>11</v>
      </c>
      <c r="I2961">
        <v>8</v>
      </c>
      <c r="J2961">
        <v>1</v>
      </c>
      <c r="K2961">
        <v>8</v>
      </c>
      <c r="L2961">
        <v>5</v>
      </c>
      <c r="M2961">
        <v>8</v>
      </c>
      <c r="N2961">
        <v>7</v>
      </c>
      <c r="O2961">
        <v>7</v>
      </c>
      <c r="P2961" t="s">
        <v>24</v>
      </c>
      <c r="Q2961" t="s">
        <v>33</v>
      </c>
      <c r="R2961" t="s">
        <v>26</v>
      </c>
      <c r="S2961" t="s">
        <v>44</v>
      </c>
      <c r="T2961" t="s">
        <v>47</v>
      </c>
      <c r="U2961" t="s">
        <v>27</v>
      </c>
      <c r="V2961" t="s">
        <v>23</v>
      </c>
      <c r="W2961" t="s">
        <v>30</v>
      </c>
    </row>
    <row r="2962" spans="1:23" x14ac:dyDescent="0.3">
      <c r="A2962">
        <v>26</v>
      </c>
      <c r="B2962">
        <v>1</v>
      </c>
      <c r="C2962">
        <v>4</v>
      </c>
      <c r="D2962">
        <v>1</v>
      </c>
      <c r="E2962">
        <v>2961</v>
      </c>
      <c r="F2962">
        <v>2</v>
      </c>
      <c r="G2962">
        <v>104470</v>
      </c>
      <c r="H2962">
        <v>18</v>
      </c>
      <c r="I2962">
        <v>8</v>
      </c>
      <c r="J2962">
        <v>0</v>
      </c>
      <c r="K2962">
        <v>6</v>
      </c>
      <c r="L2962">
        <v>3</v>
      </c>
      <c r="M2962">
        <v>6</v>
      </c>
      <c r="N2962">
        <v>1</v>
      </c>
      <c r="O2962">
        <v>4</v>
      </c>
      <c r="P2962" t="s">
        <v>32</v>
      </c>
      <c r="Q2962" t="s">
        <v>33</v>
      </c>
      <c r="R2962" t="s">
        <v>36</v>
      </c>
      <c r="S2962" t="s">
        <v>44</v>
      </c>
      <c r="T2962" t="s">
        <v>43</v>
      </c>
      <c r="U2962" t="s">
        <v>37</v>
      </c>
      <c r="V2962" t="s">
        <v>23</v>
      </c>
      <c r="W2962" t="s">
        <v>30</v>
      </c>
    </row>
    <row r="2963" spans="1:23" x14ac:dyDescent="0.3">
      <c r="A2963">
        <v>50</v>
      </c>
      <c r="B2963">
        <v>8</v>
      </c>
      <c r="C2963">
        <v>4</v>
      </c>
      <c r="D2963">
        <v>1</v>
      </c>
      <c r="E2963">
        <v>2962</v>
      </c>
      <c r="F2963">
        <v>1</v>
      </c>
      <c r="G2963">
        <v>96670</v>
      </c>
      <c r="H2963">
        <v>23</v>
      </c>
      <c r="I2963">
        <v>8</v>
      </c>
      <c r="J2963">
        <v>0</v>
      </c>
      <c r="K2963">
        <v>28</v>
      </c>
      <c r="L2963">
        <v>2</v>
      </c>
      <c r="M2963">
        <v>10</v>
      </c>
      <c r="N2963">
        <v>1</v>
      </c>
      <c r="O2963">
        <v>6</v>
      </c>
      <c r="P2963" t="s">
        <v>24</v>
      </c>
      <c r="Q2963" t="s">
        <v>25</v>
      </c>
      <c r="R2963" t="s">
        <v>26</v>
      </c>
      <c r="S2963" t="s">
        <v>44</v>
      </c>
      <c r="T2963" t="s">
        <v>34</v>
      </c>
      <c r="U2963" t="s">
        <v>37</v>
      </c>
      <c r="V2963" t="s">
        <v>23</v>
      </c>
      <c r="W2963" t="s">
        <v>30</v>
      </c>
    </row>
    <row r="2964" spans="1:23" x14ac:dyDescent="0.3">
      <c r="A2964">
        <v>53</v>
      </c>
      <c r="B2964">
        <v>11</v>
      </c>
      <c r="C2964">
        <v>4</v>
      </c>
      <c r="D2964">
        <v>1</v>
      </c>
      <c r="E2964">
        <v>2963</v>
      </c>
      <c r="F2964">
        <v>2</v>
      </c>
      <c r="G2964">
        <v>21480</v>
      </c>
      <c r="H2964">
        <v>11</v>
      </c>
      <c r="I2964">
        <v>8</v>
      </c>
      <c r="J2964">
        <v>0</v>
      </c>
      <c r="K2964">
        <v>21</v>
      </c>
      <c r="L2964">
        <v>2</v>
      </c>
      <c r="M2964">
        <v>5</v>
      </c>
      <c r="N2964">
        <v>1</v>
      </c>
      <c r="O2964">
        <v>3</v>
      </c>
      <c r="P2964" t="s">
        <v>24</v>
      </c>
      <c r="Q2964" t="s">
        <v>33</v>
      </c>
      <c r="R2964" t="s">
        <v>26</v>
      </c>
      <c r="S2964" t="s">
        <v>29</v>
      </c>
      <c r="T2964" t="s">
        <v>34</v>
      </c>
      <c r="U2964" t="s">
        <v>27</v>
      </c>
      <c r="V2964" t="s">
        <v>23</v>
      </c>
      <c r="W2964" t="s">
        <v>30</v>
      </c>
    </row>
    <row r="2965" spans="1:23" x14ac:dyDescent="0.3">
      <c r="A2965">
        <v>42</v>
      </c>
      <c r="B2965">
        <v>4</v>
      </c>
      <c r="C2965">
        <v>4</v>
      </c>
      <c r="D2965">
        <v>1</v>
      </c>
      <c r="E2965">
        <v>2964</v>
      </c>
      <c r="F2965">
        <v>1</v>
      </c>
      <c r="G2965">
        <v>89260</v>
      </c>
      <c r="H2965">
        <v>14</v>
      </c>
      <c r="I2965">
        <v>8</v>
      </c>
      <c r="J2965">
        <v>0</v>
      </c>
      <c r="K2965">
        <v>20</v>
      </c>
      <c r="L2965">
        <v>4</v>
      </c>
      <c r="M2965">
        <v>20</v>
      </c>
      <c r="N2965">
        <v>11</v>
      </c>
      <c r="O2965">
        <v>6</v>
      </c>
      <c r="P2965" t="s">
        <v>24</v>
      </c>
      <c r="Q2965" t="s">
        <v>33</v>
      </c>
      <c r="R2965" t="s">
        <v>26</v>
      </c>
      <c r="S2965" t="s">
        <v>29</v>
      </c>
      <c r="T2965" t="s">
        <v>45</v>
      </c>
      <c r="U2965" t="s">
        <v>37</v>
      </c>
      <c r="V2965" t="s">
        <v>23</v>
      </c>
      <c r="W2965" t="s">
        <v>30</v>
      </c>
    </row>
    <row r="2966" spans="1:23" x14ac:dyDescent="0.3">
      <c r="A2966">
        <v>29</v>
      </c>
      <c r="B2966">
        <v>16</v>
      </c>
      <c r="C2966">
        <v>4</v>
      </c>
      <c r="D2966">
        <v>1</v>
      </c>
      <c r="E2966">
        <v>2965</v>
      </c>
      <c r="F2966">
        <v>1</v>
      </c>
      <c r="G2966">
        <v>65130</v>
      </c>
      <c r="H2966">
        <v>11</v>
      </c>
      <c r="I2966">
        <v>8</v>
      </c>
      <c r="J2966">
        <v>1</v>
      </c>
      <c r="K2966">
        <v>10</v>
      </c>
      <c r="L2966">
        <v>2</v>
      </c>
      <c r="M2966">
        <v>10</v>
      </c>
      <c r="N2966">
        <v>0</v>
      </c>
      <c r="O2966">
        <v>9</v>
      </c>
      <c r="P2966" t="s">
        <v>32</v>
      </c>
      <c r="Q2966" t="s">
        <v>33</v>
      </c>
      <c r="R2966" t="s">
        <v>41</v>
      </c>
      <c r="S2966" t="s">
        <v>35</v>
      </c>
      <c r="T2966" t="s">
        <v>43</v>
      </c>
      <c r="U2966" t="s">
        <v>37</v>
      </c>
      <c r="V2966" t="s">
        <v>23</v>
      </c>
      <c r="W2966" t="s">
        <v>30</v>
      </c>
    </row>
    <row r="2967" spans="1:23" x14ac:dyDescent="0.3">
      <c r="A2967">
        <v>55</v>
      </c>
      <c r="B2967">
        <v>1</v>
      </c>
      <c r="C2967">
        <v>4</v>
      </c>
      <c r="D2967">
        <v>1</v>
      </c>
      <c r="E2967">
        <v>2966</v>
      </c>
      <c r="F2967">
        <v>1</v>
      </c>
      <c r="G2967">
        <v>67990</v>
      </c>
      <c r="H2967">
        <v>11</v>
      </c>
      <c r="I2967">
        <v>8</v>
      </c>
      <c r="J2967">
        <v>0</v>
      </c>
      <c r="K2967">
        <v>12</v>
      </c>
      <c r="L2967">
        <v>2</v>
      </c>
      <c r="M2967">
        <v>10</v>
      </c>
      <c r="N2967">
        <v>0</v>
      </c>
      <c r="O2967">
        <v>8</v>
      </c>
      <c r="P2967" t="s">
        <v>24</v>
      </c>
      <c r="Q2967" t="s">
        <v>33</v>
      </c>
      <c r="R2967" t="s">
        <v>36</v>
      </c>
      <c r="S2967" t="s">
        <v>29</v>
      </c>
      <c r="T2967" t="s">
        <v>34</v>
      </c>
      <c r="U2967" t="s">
        <v>27</v>
      </c>
      <c r="V2967" t="s">
        <v>23</v>
      </c>
      <c r="W2967" t="s">
        <v>30</v>
      </c>
    </row>
    <row r="2968" spans="1:23" x14ac:dyDescent="0.3">
      <c r="A2968">
        <v>26</v>
      </c>
      <c r="B2968">
        <v>9</v>
      </c>
      <c r="C2968">
        <v>3</v>
      </c>
      <c r="D2968">
        <v>1</v>
      </c>
      <c r="E2968">
        <v>2967</v>
      </c>
      <c r="F2968">
        <v>1</v>
      </c>
      <c r="G2968">
        <v>162910</v>
      </c>
      <c r="H2968">
        <v>22</v>
      </c>
      <c r="I2968">
        <v>8</v>
      </c>
      <c r="J2968">
        <v>0</v>
      </c>
      <c r="K2968">
        <v>5</v>
      </c>
      <c r="L2968">
        <v>3</v>
      </c>
      <c r="M2968">
        <v>5</v>
      </c>
      <c r="N2968">
        <v>3</v>
      </c>
      <c r="O2968">
        <v>3</v>
      </c>
      <c r="P2968" t="s">
        <v>32</v>
      </c>
      <c r="Q2968" t="s">
        <v>33</v>
      </c>
      <c r="R2968" t="s">
        <v>26</v>
      </c>
      <c r="S2968" t="s">
        <v>29</v>
      </c>
      <c r="T2968" t="s">
        <v>47</v>
      </c>
      <c r="U2968" t="s">
        <v>27</v>
      </c>
      <c r="V2968" t="s">
        <v>23</v>
      </c>
      <c r="W2968" t="s">
        <v>30</v>
      </c>
    </row>
    <row r="2969" spans="1:23" x14ac:dyDescent="0.3">
      <c r="A2969">
        <v>37</v>
      </c>
      <c r="B2969">
        <v>5</v>
      </c>
      <c r="C2969">
        <v>1</v>
      </c>
      <c r="D2969">
        <v>1</v>
      </c>
      <c r="E2969">
        <v>2968</v>
      </c>
      <c r="F2969">
        <v>1</v>
      </c>
      <c r="G2969">
        <v>27050</v>
      </c>
      <c r="H2969">
        <v>11</v>
      </c>
      <c r="I2969">
        <v>8</v>
      </c>
      <c r="J2969">
        <v>0</v>
      </c>
      <c r="K2969">
        <v>17</v>
      </c>
      <c r="L2969">
        <v>2</v>
      </c>
      <c r="M2969">
        <v>17</v>
      </c>
      <c r="N2969">
        <v>5</v>
      </c>
      <c r="O2969">
        <v>7</v>
      </c>
      <c r="P2969" t="s">
        <v>24</v>
      </c>
      <c r="Q2969" t="s">
        <v>25</v>
      </c>
      <c r="R2969" t="s">
        <v>48</v>
      </c>
      <c r="S2969" t="s">
        <v>35</v>
      </c>
      <c r="T2969" t="s">
        <v>34</v>
      </c>
      <c r="U2969" t="s">
        <v>37</v>
      </c>
      <c r="V2969" t="s">
        <v>23</v>
      </c>
      <c r="W2969" t="s">
        <v>30</v>
      </c>
    </row>
    <row r="2970" spans="1:23" x14ac:dyDescent="0.3">
      <c r="A2970">
        <v>44</v>
      </c>
      <c r="B2970">
        <v>1</v>
      </c>
      <c r="C2970">
        <v>2</v>
      </c>
      <c r="D2970">
        <v>1</v>
      </c>
      <c r="E2970">
        <v>2969</v>
      </c>
      <c r="F2970">
        <v>2</v>
      </c>
      <c r="G2970">
        <v>103330</v>
      </c>
      <c r="H2970">
        <v>14</v>
      </c>
      <c r="I2970">
        <v>8</v>
      </c>
      <c r="J2970">
        <v>1</v>
      </c>
      <c r="K2970">
        <v>19</v>
      </c>
      <c r="L2970">
        <v>2</v>
      </c>
      <c r="M2970">
        <v>1</v>
      </c>
      <c r="N2970">
        <v>0</v>
      </c>
      <c r="O2970">
        <v>0</v>
      </c>
      <c r="P2970" t="s">
        <v>32</v>
      </c>
      <c r="Q2970" t="s">
        <v>33</v>
      </c>
      <c r="R2970" t="s">
        <v>41</v>
      </c>
      <c r="S2970" t="s">
        <v>44</v>
      </c>
      <c r="T2970" t="s">
        <v>34</v>
      </c>
      <c r="U2970" t="s">
        <v>37</v>
      </c>
      <c r="V2970" t="s">
        <v>31</v>
      </c>
      <c r="W2970" t="s">
        <v>30</v>
      </c>
    </row>
    <row r="2971" spans="1:23" x14ac:dyDescent="0.3">
      <c r="A2971">
        <v>38</v>
      </c>
      <c r="B2971">
        <v>2</v>
      </c>
      <c r="C2971">
        <v>3</v>
      </c>
      <c r="D2971">
        <v>1</v>
      </c>
      <c r="E2971">
        <v>2970</v>
      </c>
      <c r="F2971">
        <v>1</v>
      </c>
      <c r="G2971">
        <v>44480</v>
      </c>
      <c r="H2971">
        <v>12</v>
      </c>
      <c r="I2971">
        <v>8</v>
      </c>
      <c r="J2971">
        <v>0</v>
      </c>
      <c r="K2971">
        <v>10</v>
      </c>
      <c r="L2971">
        <v>3</v>
      </c>
      <c r="M2971">
        <v>2</v>
      </c>
      <c r="N2971">
        <v>1</v>
      </c>
      <c r="O2971">
        <v>2</v>
      </c>
      <c r="P2971" t="s">
        <v>24</v>
      </c>
      <c r="Q2971" t="s">
        <v>25</v>
      </c>
      <c r="R2971" t="s">
        <v>48</v>
      </c>
      <c r="S2971" t="s">
        <v>44</v>
      </c>
      <c r="T2971" t="s">
        <v>47</v>
      </c>
      <c r="U2971" t="s">
        <v>27</v>
      </c>
      <c r="V2971" t="s">
        <v>23</v>
      </c>
      <c r="W2971" t="s">
        <v>30</v>
      </c>
    </row>
    <row r="2972" spans="1:23" x14ac:dyDescent="0.3">
      <c r="A2972">
        <v>26</v>
      </c>
      <c r="B2972">
        <v>4</v>
      </c>
      <c r="C2972">
        <v>3</v>
      </c>
      <c r="D2972">
        <v>1</v>
      </c>
      <c r="E2972">
        <v>2971</v>
      </c>
      <c r="F2972">
        <v>3</v>
      </c>
      <c r="G2972">
        <v>68540</v>
      </c>
      <c r="H2972">
        <v>11</v>
      </c>
      <c r="I2972">
        <v>8</v>
      </c>
      <c r="J2972">
        <v>0</v>
      </c>
      <c r="K2972">
        <v>5</v>
      </c>
      <c r="L2972">
        <v>5</v>
      </c>
      <c r="M2972">
        <v>3</v>
      </c>
      <c r="N2972">
        <v>0</v>
      </c>
      <c r="O2972">
        <v>2</v>
      </c>
      <c r="P2972" t="s">
        <v>24</v>
      </c>
      <c r="Q2972" t="s">
        <v>33</v>
      </c>
      <c r="R2972" t="s">
        <v>41</v>
      </c>
      <c r="S2972" t="s">
        <v>44</v>
      </c>
      <c r="T2972" t="s">
        <v>34</v>
      </c>
      <c r="U2972" t="s">
        <v>37</v>
      </c>
      <c r="V2972" t="s">
        <v>31</v>
      </c>
      <c r="W2972" t="s">
        <v>30</v>
      </c>
    </row>
    <row r="2973" spans="1:23" x14ac:dyDescent="0.3">
      <c r="A2973">
        <v>28</v>
      </c>
      <c r="B2973">
        <v>7</v>
      </c>
      <c r="C2973">
        <v>3</v>
      </c>
      <c r="D2973">
        <v>1</v>
      </c>
      <c r="E2973">
        <v>2972</v>
      </c>
      <c r="F2973">
        <v>1</v>
      </c>
      <c r="G2973">
        <v>96370</v>
      </c>
      <c r="H2973">
        <v>13</v>
      </c>
      <c r="I2973">
        <v>8</v>
      </c>
      <c r="J2973">
        <v>0</v>
      </c>
      <c r="K2973">
        <v>5</v>
      </c>
      <c r="L2973">
        <v>6</v>
      </c>
      <c r="M2973">
        <v>5</v>
      </c>
      <c r="N2973">
        <v>0</v>
      </c>
      <c r="O2973">
        <v>2</v>
      </c>
      <c r="P2973" t="s">
        <v>24</v>
      </c>
      <c r="Q2973" t="s">
        <v>33</v>
      </c>
      <c r="R2973" t="s">
        <v>36</v>
      </c>
      <c r="S2973" t="s">
        <v>35</v>
      </c>
      <c r="T2973" t="s">
        <v>40</v>
      </c>
      <c r="U2973" t="s">
        <v>37</v>
      </c>
      <c r="V2973" t="s">
        <v>23</v>
      </c>
      <c r="W2973" t="s">
        <v>30</v>
      </c>
    </row>
    <row r="2974" spans="1:23" x14ac:dyDescent="0.3">
      <c r="A2974">
        <v>49</v>
      </c>
      <c r="B2974">
        <v>1</v>
      </c>
      <c r="C2974">
        <v>1</v>
      </c>
      <c r="D2974">
        <v>1</v>
      </c>
      <c r="E2974">
        <v>2973</v>
      </c>
      <c r="F2974">
        <v>2</v>
      </c>
      <c r="G2974">
        <v>35910</v>
      </c>
      <c r="H2974">
        <v>13</v>
      </c>
      <c r="I2974">
        <v>8</v>
      </c>
      <c r="J2974">
        <v>0</v>
      </c>
      <c r="K2974">
        <v>22</v>
      </c>
      <c r="L2974">
        <v>2</v>
      </c>
      <c r="M2974">
        <v>3</v>
      </c>
      <c r="N2974">
        <v>1</v>
      </c>
      <c r="O2974">
        <v>2</v>
      </c>
      <c r="P2974" t="s">
        <v>32</v>
      </c>
      <c r="Q2974" t="s">
        <v>33</v>
      </c>
      <c r="R2974" t="s">
        <v>41</v>
      </c>
      <c r="S2974" t="s">
        <v>35</v>
      </c>
      <c r="T2974" t="s">
        <v>34</v>
      </c>
      <c r="U2974" t="s">
        <v>27</v>
      </c>
      <c r="V2974" t="s">
        <v>23</v>
      </c>
      <c r="W2974" t="s">
        <v>30</v>
      </c>
    </row>
    <row r="2975" spans="1:23" x14ac:dyDescent="0.3">
      <c r="A2975">
        <v>36</v>
      </c>
      <c r="B2975">
        <v>5</v>
      </c>
      <c r="C2975">
        <v>3</v>
      </c>
      <c r="D2975">
        <v>1</v>
      </c>
      <c r="E2975">
        <v>2974</v>
      </c>
      <c r="F2975">
        <v>3</v>
      </c>
      <c r="G2975">
        <v>54050</v>
      </c>
      <c r="H2975">
        <v>14</v>
      </c>
      <c r="I2975">
        <v>8</v>
      </c>
      <c r="J2975">
        <v>0</v>
      </c>
      <c r="K2975">
        <v>10</v>
      </c>
      <c r="L2975">
        <v>2</v>
      </c>
      <c r="M2975">
        <v>8</v>
      </c>
      <c r="N2975">
        <v>7</v>
      </c>
      <c r="O2975">
        <v>7</v>
      </c>
      <c r="P2975" t="s">
        <v>24</v>
      </c>
      <c r="Q2975" t="s">
        <v>25</v>
      </c>
      <c r="R2975" t="s">
        <v>49</v>
      </c>
      <c r="S2975" t="s">
        <v>35</v>
      </c>
      <c r="T2975" t="s">
        <v>38</v>
      </c>
      <c r="U2975" t="s">
        <v>37</v>
      </c>
      <c r="V2975" t="s">
        <v>23</v>
      </c>
      <c r="W2975" t="s">
        <v>30</v>
      </c>
    </row>
    <row r="2976" spans="1:23" x14ac:dyDescent="0.3">
      <c r="A2976">
        <v>31</v>
      </c>
      <c r="B2976">
        <v>9</v>
      </c>
      <c r="C2976">
        <v>4</v>
      </c>
      <c r="D2976">
        <v>1</v>
      </c>
      <c r="E2976">
        <v>2975</v>
      </c>
      <c r="F2976">
        <v>1</v>
      </c>
      <c r="G2976">
        <v>46840</v>
      </c>
      <c r="H2976">
        <v>16</v>
      </c>
      <c r="I2976">
        <v>8</v>
      </c>
      <c r="J2976">
        <v>1</v>
      </c>
      <c r="K2976">
        <v>2</v>
      </c>
      <c r="L2976">
        <v>4</v>
      </c>
      <c r="M2976">
        <v>2</v>
      </c>
      <c r="N2976">
        <v>2</v>
      </c>
      <c r="O2976">
        <v>2</v>
      </c>
      <c r="P2976" t="s">
        <v>32</v>
      </c>
      <c r="Q2976" t="s">
        <v>33</v>
      </c>
      <c r="R2976" t="s">
        <v>41</v>
      </c>
      <c r="S2976" t="s">
        <v>44</v>
      </c>
      <c r="T2976" t="s">
        <v>38</v>
      </c>
      <c r="U2976" t="s">
        <v>37</v>
      </c>
      <c r="V2976" t="s">
        <v>23</v>
      </c>
      <c r="W2976" t="s">
        <v>30</v>
      </c>
    </row>
    <row r="2977" spans="1:23" x14ac:dyDescent="0.3">
      <c r="A2977">
        <v>26</v>
      </c>
      <c r="B2977">
        <v>8</v>
      </c>
      <c r="C2977">
        <v>3</v>
      </c>
      <c r="D2977">
        <v>1</v>
      </c>
      <c r="E2977">
        <v>2976</v>
      </c>
      <c r="F2977">
        <v>2</v>
      </c>
      <c r="G2977">
        <v>157870</v>
      </c>
      <c r="H2977">
        <v>12</v>
      </c>
      <c r="I2977">
        <v>8</v>
      </c>
      <c r="J2977">
        <v>2</v>
      </c>
      <c r="K2977">
        <v>8</v>
      </c>
      <c r="L2977">
        <v>5</v>
      </c>
      <c r="M2977">
        <v>8</v>
      </c>
      <c r="N2977">
        <v>7</v>
      </c>
      <c r="O2977">
        <v>4</v>
      </c>
      <c r="P2977" t="s">
        <v>24</v>
      </c>
      <c r="Q2977" t="s">
        <v>33</v>
      </c>
      <c r="R2977" t="s">
        <v>41</v>
      </c>
      <c r="S2977" t="s">
        <v>35</v>
      </c>
      <c r="T2977" t="s">
        <v>47</v>
      </c>
      <c r="U2977" t="s">
        <v>37</v>
      </c>
      <c r="V2977" t="s">
        <v>31</v>
      </c>
      <c r="W2977" t="s">
        <v>30</v>
      </c>
    </row>
    <row r="2978" spans="1:23" x14ac:dyDescent="0.3">
      <c r="A2978">
        <v>37</v>
      </c>
      <c r="B2978">
        <v>9</v>
      </c>
      <c r="C2978">
        <v>1</v>
      </c>
      <c r="D2978">
        <v>1</v>
      </c>
      <c r="E2978">
        <v>2977</v>
      </c>
      <c r="F2978">
        <v>1</v>
      </c>
      <c r="G2978">
        <v>15140</v>
      </c>
      <c r="H2978">
        <v>14</v>
      </c>
      <c r="I2978">
        <v>8</v>
      </c>
      <c r="J2978">
        <v>0</v>
      </c>
      <c r="K2978">
        <v>4</v>
      </c>
      <c r="L2978">
        <v>3</v>
      </c>
      <c r="M2978">
        <v>4</v>
      </c>
      <c r="N2978">
        <v>1</v>
      </c>
      <c r="O2978">
        <v>2</v>
      </c>
      <c r="P2978" t="s">
        <v>32</v>
      </c>
      <c r="Q2978" t="s">
        <v>25</v>
      </c>
      <c r="R2978" t="s">
        <v>48</v>
      </c>
      <c r="S2978" t="s">
        <v>29</v>
      </c>
      <c r="T2978" t="s">
        <v>43</v>
      </c>
      <c r="U2978" t="s">
        <v>37</v>
      </c>
      <c r="V2978" t="s">
        <v>23</v>
      </c>
      <c r="W2978" t="s">
        <v>30</v>
      </c>
    </row>
    <row r="2979" spans="1:23" x14ac:dyDescent="0.3">
      <c r="A2979">
        <v>42</v>
      </c>
      <c r="B2979">
        <v>2</v>
      </c>
      <c r="C2979">
        <v>2</v>
      </c>
      <c r="D2979">
        <v>1</v>
      </c>
      <c r="E2979">
        <v>2978</v>
      </c>
      <c r="F2979">
        <v>3</v>
      </c>
      <c r="G2979">
        <v>29560</v>
      </c>
      <c r="H2979">
        <v>13</v>
      </c>
      <c r="I2979">
        <v>8</v>
      </c>
      <c r="J2979">
        <v>0</v>
      </c>
      <c r="K2979">
        <v>23</v>
      </c>
      <c r="L2979">
        <v>2</v>
      </c>
      <c r="M2979">
        <v>20</v>
      </c>
      <c r="N2979">
        <v>4</v>
      </c>
      <c r="O2979">
        <v>8</v>
      </c>
      <c r="P2979" t="s">
        <v>32</v>
      </c>
      <c r="Q2979" t="s">
        <v>25</v>
      </c>
      <c r="R2979" t="s">
        <v>48</v>
      </c>
      <c r="S2979" t="s">
        <v>29</v>
      </c>
      <c r="T2979" t="s">
        <v>42</v>
      </c>
      <c r="U2979" t="s">
        <v>37</v>
      </c>
      <c r="V2979" t="s">
        <v>23</v>
      </c>
      <c r="W2979" t="s">
        <v>30</v>
      </c>
    </row>
    <row r="2980" spans="1:23" x14ac:dyDescent="0.3">
      <c r="A2980">
        <v>18</v>
      </c>
      <c r="B2980">
        <v>1</v>
      </c>
      <c r="C2980">
        <v>4</v>
      </c>
      <c r="D2980">
        <v>1</v>
      </c>
      <c r="E2980">
        <v>2979</v>
      </c>
      <c r="F2980">
        <v>1</v>
      </c>
      <c r="G2980">
        <v>23350</v>
      </c>
      <c r="H2980">
        <v>14</v>
      </c>
      <c r="I2980">
        <v>8</v>
      </c>
      <c r="J2980">
        <v>2</v>
      </c>
      <c r="K2980">
        <v>0</v>
      </c>
      <c r="L2980">
        <v>3</v>
      </c>
      <c r="M2980">
        <v>0</v>
      </c>
      <c r="N2980">
        <v>0</v>
      </c>
      <c r="O2980">
        <v>0</v>
      </c>
      <c r="P2980" t="s">
        <v>24</v>
      </c>
      <c r="Q2980" t="s">
        <v>33</v>
      </c>
      <c r="R2980" t="s">
        <v>26</v>
      </c>
      <c r="S2980" t="s">
        <v>35</v>
      </c>
      <c r="T2980" t="s">
        <v>38</v>
      </c>
      <c r="U2980" t="s">
        <v>37</v>
      </c>
      <c r="V2980" t="s">
        <v>31</v>
      </c>
      <c r="W2980" t="s">
        <v>30</v>
      </c>
    </row>
    <row r="2981" spans="1:23" x14ac:dyDescent="0.3">
      <c r="A2981">
        <v>35</v>
      </c>
      <c r="B2981">
        <v>20</v>
      </c>
      <c r="C2981">
        <v>2</v>
      </c>
      <c r="D2981">
        <v>1</v>
      </c>
      <c r="E2981">
        <v>2980</v>
      </c>
      <c r="F2981">
        <v>1</v>
      </c>
      <c r="G2981">
        <v>51540</v>
      </c>
      <c r="H2981">
        <v>19</v>
      </c>
      <c r="I2981">
        <v>8</v>
      </c>
      <c r="J2981">
        <v>0</v>
      </c>
      <c r="K2981">
        <v>12</v>
      </c>
      <c r="L2981">
        <v>2</v>
      </c>
      <c r="M2981">
        <v>11</v>
      </c>
      <c r="N2981">
        <v>6</v>
      </c>
      <c r="O2981">
        <v>9</v>
      </c>
      <c r="P2981" t="s">
        <v>24</v>
      </c>
      <c r="Q2981" t="s">
        <v>25</v>
      </c>
      <c r="R2981" t="s">
        <v>26</v>
      </c>
      <c r="S2981" t="s">
        <v>29</v>
      </c>
      <c r="T2981" t="s">
        <v>43</v>
      </c>
      <c r="U2981" t="s">
        <v>37</v>
      </c>
      <c r="V2981" t="s">
        <v>23</v>
      </c>
      <c r="W2981" t="s">
        <v>30</v>
      </c>
    </row>
    <row r="2982" spans="1:23" x14ac:dyDescent="0.3">
      <c r="A2982">
        <v>36</v>
      </c>
      <c r="B2982">
        <v>8</v>
      </c>
      <c r="C2982">
        <v>3</v>
      </c>
      <c r="D2982">
        <v>1</v>
      </c>
      <c r="E2982">
        <v>2981</v>
      </c>
      <c r="F2982">
        <v>3</v>
      </c>
      <c r="G2982">
        <v>69620</v>
      </c>
      <c r="H2982">
        <v>12</v>
      </c>
      <c r="I2982">
        <v>8</v>
      </c>
      <c r="J2982">
        <v>2</v>
      </c>
      <c r="K2982">
        <v>4</v>
      </c>
      <c r="L2982">
        <v>2</v>
      </c>
      <c r="M2982">
        <v>1</v>
      </c>
      <c r="N2982">
        <v>0</v>
      </c>
      <c r="O2982">
        <v>0</v>
      </c>
      <c r="P2982" t="s">
        <v>32</v>
      </c>
      <c r="Q2982" t="s">
        <v>33</v>
      </c>
      <c r="R2982" t="s">
        <v>36</v>
      </c>
      <c r="S2982" t="s">
        <v>29</v>
      </c>
      <c r="T2982" t="s">
        <v>38</v>
      </c>
      <c r="U2982" t="s">
        <v>27</v>
      </c>
      <c r="V2982" t="s">
        <v>23</v>
      </c>
      <c r="W2982" t="s">
        <v>30</v>
      </c>
    </row>
    <row r="2983" spans="1:23" x14ac:dyDescent="0.3">
      <c r="A2983">
        <v>51</v>
      </c>
      <c r="B2983">
        <v>2</v>
      </c>
      <c r="C2983">
        <v>3</v>
      </c>
      <c r="D2983">
        <v>1</v>
      </c>
      <c r="E2983">
        <v>2982</v>
      </c>
      <c r="F2983">
        <v>2</v>
      </c>
      <c r="G2983">
        <v>56750</v>
      </c>
      <c r="H2983">
        <v>13</v>
      </c>
      <c r="I2983">
        <v>8</v>
      </c>
      <c r="J2983">
        <v>0</v>
      </c>
      <c r="K2983">
        <v>13</v>
      </c>
      <c r="L2983">
        <v>2</v>
      </c>
      <c r="M2983">
        <v>4</v>
      </c>
      <c r="N2983">
        <v>1</v>
      </c>
      <c r="O2983">
        <v>2</v>
      </c>
      <c r="P2983" t="s">
        <v>24</v>
      </c>
      <c r="Q2983" t="s">
        <v>33</v>
      </c>
      <c r="R2983" t="s">
        <v>26</v>
      </c>
      <c r="S2983" t="s">
        <v>44</v>
      </c>
      <c r="T2983" t="s">
        <v>43</v>
      </c>
      <c r="U2983" t="s">
        <v>37</v>
      </c>
      <c r="V2983" t="s">
        <v>23</v>
      </c>
      <c r="W2983" t="s">
        <v>30</v>
      </c>
    </row>
    <row r="2984" spans="1:23" x14ac:dyDescent="0.3">
      <c r="A2984">
        <v>41</v>
      </c>
      <c r="B2984">
        <v>29</v>
      </c>
      <c r="C2984">
        <v>1</v>
      </c>
      <c r="D2984">
        <v>1</v>
      </c>
      <c r="E2984">
        <v>2983</v>
      </c>
      <c r="F2984">
        <v>1</v>
      </c>
      <c r="G2984">
        <v>23790</v>
      </c>
      <c r="H2984">
        <v>12</v>
      </c>
      <c r="I2984">
        <v>8</v>
      </c>
      <c r="J2984">
        <v>0</v>
      </c>
      <c r="K2984">
        <v>22</v>
      </c>
      <c r="L2984">
        <v>6</v>
      </c>
      <c r="M2984">
        <v>22</v>
      </c>
      <c r="N2984">
        <v>0</v>
      </c>
      <c r="O2984">
        <v>4</v>
      </c>
      <c r="P2984" t="s">
        <v>24</v>
      </c>
      <c r="Q2984" t="s">
        <v>33</v>
      </c>
      <c r="R2984" t="s">
        <v>26</v>
      </c>
      <c r="S2984" t="s">
        <v>35</v>
      </c>
      <c r="T2984" t="s">
        <v>43</v>
      </c>
      <c r="U2984" t="s">
        <v>37</v>
      </c>
      <c r="V2984" t="s">
        <v>23</v>
      </c>
      <c r="W2984" t="s">
        <v>30</v>
      </c>
    </row>
    <row r="2985" spans="1:23" x14ac:dyDescent="0.3">
      <c r="A2985">
        <v>18</v>
      </c>
      <c r="B2985">
        <v>7</v>
      </c>
      <c r="C2985">
        <v>3</v>
      </c>
      <c r="D2985">
        <v>1</v>
      </c>
      <c r="E2985">
        <v>2984</v>
      </c>
      <c r="F2985">
        <v>1</v>
      </c>
      <c r="G2985">
        <v>38120</v>
      </c>
      <c r="H2985">
        <v>15</v>
      </c>
      <c r="I2985">
        <v>8</v>
      </c>
      <c r="J2985">
        <v>0</v>
      </c>
      <c r="K2985">
        <v>0</v>
      </c>
      <c r="L2985">
        <v>3</v>
      </c>
      <c r="M2985">
        <v>0</v>
      </c>
      <c r="N2985">
        <v>0</v>
      </c>
      <c r="O2985">
        <v>0</v>
      </c>
      <c r="P2985" t="s">
        <v>24</v>
      </c>
      <c r="Q2985" t="s">
        <v>25</v>
      </c>
      <c r="R2985" t="s">
        <v>26</v>
      </c>
      <c r="S2985" t="s">
        <v>35</v>
      </c>
      <c r="T2985" t="s">
        <v>34</v>
      </c>
      <c r="U2985" t="s">
        <v>37</v>
      </c>
      <c r="V2985" t="s">
        <v>23</v>
      </c>
      <c r="W2985" t="s">
        <v>30</v>
      </c>
    </row>
    <row r="2986" spans="1:23" x14ac:dyDescent="0.3">
      <c r="A2986">
        <v>28</v>
      </c>
      <c r="B2986">
        <v>9</v>
      </c>
      <c r="C2986">
        <v>3</v>
      </c>
      <c r="D2986">
        <v>1</v>
      </c>
      <c r="E2986">
        <v>2985</v>
      </c>
      <c r="F2986">
        <v>1</v>
      </c>
      <c r="G2986">
        <v>46480</v>
      </c>
      <c r="H2986">
        <v>23</v>
      </c>
      <c r="I2986">
        <v>8</v>
      </c>
      <c r="J2986">
        <v>2</v>
      </c>
      <c r="K2986">
        <v>9</v>
      </c>
      <c r="L2986">
        <v>2</v>
      </c>
      <c r="M2986">
        <v>8</v>
      </c>
      <c r="N2986">
        <v>0</v>
      </c>
      <c r="O2986">
        <v>7</v>
      </c>
      <c r="P2986" t="s">
        <v>24</v>
      </c>
      <c r="Q2986" t="s">
        <v>33</v>
      </c>
      <c r="R2986" t="s">
        <v>41</v>
      </c>
      <c r="S2986" t="s">
        <v>35</v>
      </c>
      <c r="T2986" t="s">
        <v>46</v>
      </c>
      <c r="U2986" t="s">
        <v>37</v>
      </c>
      <c r="V2986" t="s">
        <v>23</v>
      </c>
      <c r="W2986" t="s">
        <v>30</v>
      </c>
    </row>
    <row r="2987" spans="1:23" x14ac:dyDescent="0.3">
      <c r="A2987">
        <v>31</v>
      </c>
      <c r="B2987">
        <v>8</v>
      </c>
      <c r="C2987">
        <v>1</v>
      </c>
      <c r="D2987">
        <v>1</v>
      </c>
      <c r="E2987">
        <v>2986</v>
      </c>
      <c r="F2987">
        <v>1</v>
      </c>
      <c r="G2987">
        <v>29360</v>
      </c>
      <c r="H2987">
        <v>12</v>
      </c>
      <c r="I2987">
        <v>8</v>
      </c>
      <c r="J2987">
        <v>1</v>
      </c>
      <c r="K2987">
        <v>10</v>
      </c>
      <c r="L2987">
        <v>2</v>
      </c>
      <c r="M2987">
        <v>8</v>
      </c>
      <c r="N2987">
        <v>7</v>
      </c>
      <c r="O2987">
        <v>7</v>
      </c>
      <c r="P2987" t="s">
        <v>24</v>
      </c>
      <c r="Q2987" t="s">
        <v>33</v>
      </c>
      <c r="R2987" t="s">
        <v>49</v>
      </c>
      <c r="S2987" t="s">
        <v>29</v>
      </c>
      <c r="T2987" t="s">
        <v>45</v>
      </c>
      <c r="U2987" t="s">
        <v>37</v>
      </c>
      <c r="V2987" t="s">
        <v>23</v>
      </c>
      <c r="W2987" t="s">
        <v>30</v>
      </c>
    </row>
    <row r="2988" spans="1:23" x14ac:dyDescent="0.3">
      <c r="A2988">
        <v>39</v>
      </c>
      <c r="B2988">
        <v>5</v>
      </c>
      <c r="C2988">
        <v>4</v>
      </c>
      <c r="D2988">
        <v>1</v>
      </c>
      <c r="E2988">
        <v>2987</v>
      </c>
      <c r="F2988">
        <v>2</v>
      </c>
      <c r="G2988">
        <v>21050</v>
      </c>
      <c r="H2988">
        <v>20</v>
      </c>
      <c r="I2988">
        <v>8</v>
      </c>
      <c r="J2988">
        <v>0</v>
      </c>
      <c r="K2988">
        <v>19</v>
      </c>
      <c r="L2988">
        <v>3</v>
      </c>
      <c r="M2988">
        <v>18</v>
      </c>
      <c r="N2988">
        <v>3</v>
      </c>
      <c r="O2988">
        <v>7</v>
      </c>
      <c r="P2988" t="s">
        <v>24</v>
      </c>
      <c r="Q2988" t="s">
        <v>25</v>
      </c>
      <c r="R2988" t="s">
        <v>48</v>
      </c>
      <c r="S2988" t="s">
        <v>44</v>
      </c>
      <c r="T2988" t="s">
        <v>40</v>
      </c>
      <c r="U2988" t="s">
        <v>27</v>
      </c>
      <c r="V2988" t="s">
        <v>23</v>
      </c>
      <c r="W2988" t="s">
        <v>30</v>
      </c>
    </row>
    <row r="2989" spans="1:23" x14ac:dyDescent="0.3">
      <c r="A2989">
        <v>36</v>
      </c>
      <c r="B2989">
        <v>5</v>
      </c>
      <c r="C2989">
        <v>4</v>
      </c>
      <c r="D2989">
        <v>1</v>
      </c>
      <c r="E2989">
        <v>2988</v>
      </c>
      <c r="F2989">
        <v>1</v>
      </c>
      <c r="G2989">
        <v>85780</v>
      </c>
      <c r="H2989">
        <v>21</v>
      </c>
      <c r="I2989">
        <v>8</v>
      </c>
      <c r="J2989">
        <v>0</v>
      </c>
      <c r="K2989">
        <v>11</v>
      </c>
      <c r="L2989">
        <v>4</v>
      </c>
      <c r="M2989">
        <v>9</v>
      </c>
      <c r="N2989">
        <v>0</v>
      </c>
      <c r="O2989">
        <v>8</v>
      </c>
      <c r="P2989" t="s">
        <v>39</v>
      </c>
      <c r="Q2989" t="s">
        <v>33</v>
      </c>
      <c r="R2989" t="s">
        <v>26</v>
      </c>
      <c r="S2989" t="s">
        <v>29</v>
      </c>
      <c r="T2989" t="s">
        <v>38</v>
      </c>
      <c r="U2989" t="s">
        <v>37</v>
      </c>
      <c r="V2989" t="s">
        <v>23</v>
      </c>
      <c r="W2989" t="s">
        <v>30</v>
      </c>
    </row>
    <row r="2990" spans="1:23" x14ac:dyDescent="0.3">
      <c r="A2990">
        <v>32</v>
      </c>
      <c r="B2990">
        <v>2</v>
      </c>
      <c r="C2990">
        <v>3</v>
      </c>
      <c r="D2990">
        <v>1</v>
      </c>
      <c r="E2990">
        <v>2989</v>
      </c>
      <c r="F2990">
        <v>2</v>
      </c>
      <c r="G2990">
        <v>27060</v>
      </c>
      <c r="H2990">
        <v>21</v>
      </c>
      <c r="I2990">
        <v>8</v>
      </c>
      <c r="J2990">
        <v>1</v>
      </c>
      <c r="K2990">
        <v>13</v>
      </c>
      <c r="L2990">
        <v>4</v>
      </c>
      <c r="M2990">
        <v>13</v>
      </c>
      <c r="N2990">
        <v>4</v>
      </c>
      <c r="O2990">
        <v>8</v>
      </c>
      <c r="P2990" t="s">
        <v>24</v>
      </c>
      <c r="Q2990" t="s">
        <v>25</v>
      </c>
      <c r="R2990" t="s">
        <v>48</v>
      </c>
      <c r="S2990" t="s">
        <v>29</v>
      </c>
      <c r="T2990" t="s">
        <v>43</v>
      </c>
      <c r="U2990" t="s">
        <v>37</v>
      </c>
      <c r="V2990" t="s">
        <v>23</v>
      </c>
      <c r="W2990" t="s">
        <v>30</v>
      </c>
    </row>
    <row r="2991" spans="1:23" x14ac:dyDescent="0.3">
      <c r="A2991">
        <v>38</v>
      </c>
      <c r="B2991">
        <v>5</v>
      </c>
      <c r="C2991">
        <v>2</v>
      </c>
      <c r="D2991">
        <v>1</v>
      </c>
      <c r="E2991">
        <v>2990</v>
      </c>
      <c r="F2991">
        <v>3</v>
      </c>
      <c r="G2991">
        <v>63840</v>
      </c>
      <c r="H2991">
        <v>19</v>
      </c>
      <c r="I2991">
        <v>8</v>
      </c>
      <c r="J2991">
        <v>2</v>
      </c>
      <c r="K2991">
        <v>19</v>
      </c>
      <c r="L2991">
        <v>4</v>
      </c>
      <c r="M2991">
        <v>10</v>
      </c>
      <c r="N2991">
        <v>0</v>
      </c>
      <c r="O2991">
        <v>1</v>
      </c>
      <c r="P2991" t="s">
        <v>24</v>
      </c>
      <c r="Q2991" t="s">
        <v>33</v>
      </c>
      <c r="R2991" t="s">
        <v>26</v>
      </c>
      <c r="S2991" t="s">
        <v>29</v>
      </c>
      <c r="T2991" t="s">
        <v>34</v>
      </c>
      <c r="U2991" t="s">
        <v>27</v>
      </c>
      <c r="V2991" t="s">
        <v>23</v>
      </c>
      <c r="W2991" t="s">
        <v>30</v>
      </c>
    </row>
    <row r="2992" spans="1:23" x14ac:dyDescent="0.3">
      <c r="A2992">
        <v>58</v>
      </c>
      <c r="B2992">
        <v>2</v>
      </c>
      <c r="C2992">
        <v>3</v>
      </c>
      <c r="D2992">
        <v>1</v>
      </c>
      <c r="E2992">
        <v>2991</v>
      </c>
      <c r="F2992">
        <v>2</v>
      </c>
      <c r="G2992">
        <v>39680</v>
      </c>
      <c r="H2992">
        <v>13</v>
      </c>
      <c r="I2992">
        <v>8</v>
      </c>
      <c r="J2992">
        <v>2</v>
      </c>
      <c r="K2992">
        <v>12</v>
      </c>
      <c r="L2992">
        <v>3</v>
      </c>
      <c r="M2992">
        <v>5</v>
      </c>
      <c r="N2992">
        <v>1</v>
      </c>
      <c r="O2992">
        <v>2</v>
      </c>
      <c r="P2992" t="s">
        <v>39</v>
      </c>
      <c r="Q2992" t="s">
        <v>33</v>
      </c>
      <c r="R2992" t="s">
        <v>26</v>
      </c>
      <c r="S2992" t="s">
        <v>44</v>
      </c>
      <c r="T2992" t="s">
        <v>45</v>
      </c>
      <c r="U2992" t="s">
        <v>37</v>
      </c>
      <c r="V2992" t="s">
        <v>23</v>
      </c>
      <c r="W2992" t="s">
        <v>30</v>
      </c>
    </row>
    <row r="2993" spans="1:23" x14ac:dyDescent="0.3">
      <c r="A2993">
        <v>31</v>
      </c>
      <c r="B2993">
        <v>20</v>
      </c>
      <c r="C2993">
        <v>1</v>
      </c>
      <c r="D2993">
        <v>1</v>
      </c>
      <c r="E2993">
        <v>2992</v>
      </c>
      <c r="F2993">
        <v>3</v>
      </c>
      <c r="G2993">
        <v>99070</v>
      </c>
      <c r="H2993">
        <v>13</v>
      </c>
      <c r="I2993">
        <v>8</v>
      </c>
      <c r="J2993">
        <v>1</v>
      </c>
      <c r="K2993">
        <v>6</v>
      </c>
      <c r="L2993">
        <v>3</v>
      </c>
      <c r="M2993">
        <v>5</v>
      </c>
      <c r="N2993">
        <v>0</v>
      </c>
      <c r="O2993">
        <v>3</v>
      </c>
      <c r="P2993" t="s">
        <v>24</v>
      </c>
      <c r="Q2993" t="s">
        <v>33</v>
      </c>
      <c r="R2993" t="s">
        <v>49</v>
      </c>
      <c r="S2993" t="s">
        <v>29</v>
      </c>
      <c r="T2993" t="s">
        <v>34</v>
      </c>
      <c r="U2993" t="s">
        <v>27</v>
      </c>
      <c r="V2993" t="s">
        <v>23</v>
      </c>
      <c r="W2993" t="s">
        <v>30</v>
      </c>
    </row>
    <row r="2994" spans="1:23" x14ac:dyDescent="0.3">
      <c r="A2994">
        <v>31</v>
      </c>
      <c r="B2994">
        <v>7</v>
      </c>
      <c r="C2994">
        <v>4</v>
      </c>
      <c r="D2994">
        <v>1</v>
      </c>
      <c r="E2994">
        <v>2993</v>
      </c>
      <c r="F2994">
        <v>2</v>
      </c>
      <c r="G2994">
        <v>132250</v>
      </c>
      <c r="H2994">
        <v>21</v>
      </c>
      <c r="I2994">
        <v>8</v>
      </c>
      <c r="J2994">
        <v>1</v>
      </c>
      <c r="K2994">
        <v>9</v>
      </c>
      <c r="L2994">
        <v>2</v>
      </c>
      <c r="M2994">
        <v>2</v>
      </c>
      <c r="N2994">
        <v>1</v>
      </c>
      <c r="O2994">
        <v>0</v>
      </c>
      <c r="P2994" t="s">
        <v>24</v>
      </c>
      <c r="Q2994" t="s">
        <v>25</v>
      </c>
      <c r="R2994" t="s">
        <v>48</v>
      </c>
      <c r="S2994" t="s">
        <v>29</v>
      </c>
      <c r="T2994" t="s">
        <v>38</v>
      </c>
      <c r="U2994" t="s">
        <v>37</v>
      </c>
      <c r="V2994" t="s">
        <v>23</v>
      </c>
      <c r="W2994" t="s">
        <v>30</v>
      </c>
    </row>
    <row r="2995" spans="1:23" x14ac:dyDescent="0.3">
      <c r="A2995">
        <v>45</v>
      </c>
      <c r="B2995">
        <v>3</v>
      </c>
      <c r="C2995">
        <v>1</v>
      </c>
      <c r="D2995">
        <v>1</v>
      </c>
      <c r="E2995">
        <v>2994</v>
      </c>
      <c r="F2995">
        <v>1</v>
      </c>
      <c r="G2995">
        <v>35400</v>
      </c>
      <c r="H2995">
        <v>13</v>
      </c>
      <c r="I2995">
        <v>8</v>
      </c>
      <c r="J2995">
        <v>0</v>
      </c>
      <c r="K2995">
        <v>24</v>
      </c>
      <c r="L2995">
        <v>6</v>
      </c>
      <c r="M2995">
        <v>24</v>
      </c>
      <c r="N2995">
        <v>9</v>
      </c>
      <c r="O2995">
        <v>11</v>
      </c>
      <c r="P2995" t="s">
        <v>32</v>
      </c>
      <c r="Q2995" t="s">
        <v>33</v>
      </c>
      <c r="R2995" t="s">
        <v>41</v>
      </c>
      <c r="S2995" t="s">
        <v>44</v>
      </c>
      <c r="T2995" t="s">
        <v>38</v>
      </c>
      <c r="U2995" t="s">
        <v>27</v>
      </c>
      <c r="V2995" t="s">
        <v>23</v>
      </c>
      <c r="W2995" t="s">
        <v>30</v>
      </c>
    </row>
    <row r="2996" spans="1:23" x14ac:dyDescent="0.3">
      <c r="A2996">
        <v>31</v>
      </c>
      <c r="B2996">
        <v>16</v>
      </c>
      <c r="C2996">
        <v>4</v>
      </c>
      <c r="D2996">
        <v>1</v>
      </c>
      <c r="E2996">
        <v>2995</v>
      </c>
      <c r="F2996">
        <v>2</v>
      </c>
      <c r="G2996">
        <v>28040</v>
      </c>
      <c r="H2996">
        <v>19</v>
      </c>
      <c r="I2996">
        <v>8</v>
      </c>
      <c r="J2996">
        <v>2</v>
      </c>
      <c r="K2996">
        <v>3</v>
      </c>
      <c r="L2996">
        <v>0</v>
      </c>
      <c r="M2996">
        <v>2</v>
      </c>
      <c r="N2996">
        <v>2</v>
      </c>
      <c r="O2996">
        <v>2</v>
      </c>
      <c r="P2996" t="s">
        <v>24</v>
      </c>
      <c r="Q2996" t="s">
        <v>25</v>
      </c>
      <c r="R2996" t="s">
        <v>48</v>
      </c>
      <c r="S2996" t="s">
        <v>44</v>
      </c>
      <c r="T2996" t="s">
        <v>34</v>
      </c>
      <c r="U2996" t="s">
        <v>27</v>
      </c>
      <c r="V2996" t="s">
        <v>23</v>
      </c>
      <c r="W2996" t="s">
        <v>30</v>
      </c>
    </row>
    <row r="2997" spans="1:23" x14ac:dyDescent="0.3">
      <c r="A2997">
        <v>33</v>
      </c>
      <c r="B2997">
        <v>9</v>
      </c>
      <c r="C2997">
        <v>3</v>
      </c>
      <c r="D2997">
        <v>1</v>
      </c>
      <c r="E2997">
        <v>2996</v>
      </c>
      <c r="F2997">
        <v>4</v>
      </c>
      <c r="G2997">
        <v>193920</v>
      </c>
      <c r="H2997">
        <v>12</v>
      </c>
      <c r="I2997">
        <v>8</v>
      </c>
      <c r="J2997">
        <v>1</v>
      </c>
      <c r="K2997">
        <v>12</v>
      </c>
      <c r="L2997">
        <v>3</v>
      </c>
      <c r="M2997">
        <v>10</v>
      </c>
      <c r="N2997">
        <v>8</v>
      </c>
      <c r="O2997">
        <v>8</v>
      </c>
      <c r="P2997" t="s">
        <v>32</v>
      </c>
      <c r="Q2997" t="s">
        <v>33</v>
      </c>
      <c r="R2997" t="s">
        <v>26</v>
      </c>
      <c r="S2997" t="s">
        <v>29</v>
      </c>
      <c r="T2997" t="s">
        <v>42</v>
      </c>
      <c r="U2997" t="s">
        <v>37</v>
      </c>
      <c r="V2997" t="s">
        <v>23</v>
      </c>
      <c r="W2997" t="s">
        <v>30</v>
      </c>
    </row>
    <row r="2998" spans="1:23" x14ac:dyDescent="0.3">
      <c r="A2998">
        <v>39</v>
      </c>
      <c r="B2998">
        <v>1</v>
      </c>
      <c r="C2998">
        <v>4</v>
      </c>
      <c r="D2998">
        <v>1</v>
      </c>
      <c r="E2998">
        <v>2997</v>
      </c>
      <c r="F2998">
        <v>1</v>
      </c>
      <c r="G2998">
        <v>196650</v>
      </c>
      <c r="H2998">
        <v>22</v>
      </c>
      <c r="I2998">
        <v>8</v>
      </c>
      <c r="J2998">
        <v>1</v>
      </c>
      <c r="K2998">
        <v>21</v>
      </c>
      <c r="L2998">
        <v>6</v>
      </c>
      <c r="M2998">
        <v>21</v>
      </c>
      <c r="N2998">
        <v>11</v>
      </c>
      <c r="O2998">
        <v>10</v>
      </c>
      <c r="P2998" t="s">
        <v>24</v>
      </c>
      <c r="Q2998" t="s">
        <v>25</v>
      </c>
      <c r="R2998" t="s">
        <v>26</v>
      </c>
      <c r="S2998" t="s">
        <v>29</v>
      </c>
      <c r="T2998" t="s">
        <v>38</v>
      </c>
      <c r="U2998" t="s">
        <v>37</v>
      </c>
      <c r="V2998" t="s">
        <v>23</v>
      </c>
      <c r="W2998" t="s">
        <v>30</v>
      </c>
    </row>
    <row r="2999" spans="1:23" x14ac:dyDescent="0.3">
      <c r="A2999">
        <v>43</v>
      </c>
      <c r="B2999">
        <v>7</v>
      </c>
      <c r="C2999">
        <v>4</v>
      </c>
      <c r="D2999">
        <v>1</v>
      </c>
      <c r="E2999">
        <v>2998</v>
      </c>
      <c r="F2999">
        <v>4</v>
      </c>
      <c r="G2999">
        <v>24390</v>
      </c>
      <c r="H2999">
        <v>15</v>
      </c>
      <c r="I2999">
        <v>8</v>
      </c>
      <c r="J2999">
        <v>0</v>
      </c>
      <c r="K2999">
        <v>9</v>
      </c>
      <c r="L2999">
        <v>2</v>
      </c>
      <c r="M2999">
        <v>8</v>
      </c>
      <c r="N2999">
        <v>1</v>
      </c>
      <c r="O2999">
        <v>7</v>
      </c>
      <c r="P2999" t="s">
        <v>32</v>
      </c>
      <c r="Q2999" t="s">
        <v>33</v>
      </c>
      <c r="R2999" t="s">
        <v>41</v>
      </c>
      <c r="S2999" t="s">
        <v>35</v>
      </c>
      <c r="T2999" t="s">
        <v>34</v>
      </c>
      <c r="U2999" t="s">
        <v>37</v>
      </c>
      <c r="V2999" t="s">
        <v>23</v>
      </c>
      <c r="W2999" t="s">
        <v>30</v>
      </c>
    </row>
    <row r="3000" spans="1:23" x14ac:dyDescent="0.3">
      <c r="A3000">
        <v>49</v>
      </c>
      <c r="B3000">
        <v>1</v>
      </c>
      <c r="C3000">
        <v>3</v>
      </c>
      <c r="D3000">
        <v>1</v>
      </c>
      <c r="E3000">
        <v>2999</v>
      </c>
      <c r="F3000">
        <v>3</v>
      </c>
      <c r="G3000">
        <v>73140</v>
      </c>
      <c r="H3000">
        <v>22</v>
      </c>
      <c r="I3000">
        <v>8</v>
      </c>
      <c r="J3000">
        <v>0</v>
      </c>
      <c r="K3000">
        <v>25</v>
      </c>
      <c r="L3000">
        <v>2</v>
      </c>
      <c r="M3000">
        <v>7</v>
      </c>
      <c r="N3000">
        <v>0</v>
      </c>
      <c r="O3000">
        <v>7</v>
      </c>
      <c r="P3000" t="s">
        <v>24</v>
      </c>
      <c r="Q3000" t="s">
        <v>33</v>
      </c>
      <c r="R3000" t="s">
        <v>26</v>
      </c>
      <c r="S3000" t="s">
        <v>35</v>
      </c>
      <c r="T3000" t="s">
        <v>45</v>
      </c>
      <c r="U3000" t="s">
        <v>37</v>
      </c>
      <c r="V3000" t="s">
        <v>23</v>
      </c>
      <c r="W3000" t="s">
        <v>30</v>
      </c>
    </row>
    <row r="3001" spans="1:23" x14ac:dyDescent="0.3">
      <c r="A3001">
        <v>52</v>
      </c>
      <c r="B3001">
        <v>7</v>
      </c>
      <c r="C3001">
        <v>1</v>
      </c>
      <c r="D3001">
        <v>1</v>
      </c>
      <c r="E3001">
        <v>3000</v>
      </c>
      <c r="F3001">
        <v>2</v>
      </c>
      <c r="G3001">
        <v>47740</v>
      </c>
      <c r="H3001">
        <v>18</v>
      </c>
      <c r="I3001">
        <v>8</v>
      </c>
      <c r="J3001">
        <v>1</v>
      </c>
      <c r="K3001">
        <v>11</v>
      </c>
      <c r="L3001">
        <v>2</v>
      </c>
      <c r="M3001">
        <v>8</v>
      </c>
      <c r="N3001">
        <v>7</v>
      </c>
      <c r="O3001">
        <v>7</v>
      </c>
      <c r="P3001" t="s">
        <v>24</v>
      </c>
      <c r="Q3001" t="s">
        <v>33</v>
      </c>
      <c r="R3001" t="s">
        <v>26</v>
      </c>
      <c r="S3001" t="s">
        <v>29</v>
      </c>
      <c r="T3001" t="s">
        <v>34</v>
      </c>
      <c r="U3001" t="s">
        <v>27</v>
      </c>
      <c r="V3001" t="s">
        <v>31</v>
      </c>
      <c r="W3001" t="s">
        <v>30</v>
      </c>
    </row>
    <row r="3002" spans="1:23" x14ac:dyDescent="0.3">
      <c r="A3002">
        <v>27</v>
      </c>
      <c r="B3002">
        <v>15</v>
      </c>
      <c r="C3002">
        <v>4</v>
      </c>
      <c r="D3002">
        <v>1</v>
      </c>
      <c r="E3002">
        <v>3001</v>
      </c>
      <c r="F3002">
        <v>3</v>
      </c>
      <c r="G3002">
        <v>39020</v>
      </c>
      <c r="H3002">
        <v>22</v>
      </c>
      <c r="I3002">
        <v>8</v>
      </c>
      <c r="J3002">
        <v>0</v>
      </c>
      <c r="K3002">
        <v>4</v>
      </c>
      <c r="L3002">
        <v>2</v>
      </c>
      <c r="M3002">
        <v>4</v>
      </c>
      <c r="N3002">
        <v>1</v>
      </c>
      <c r="O3002">
        <v>2</v>
      </c>
      <c r="P3002" t="s">
        <v>24</v>
      </c>
      <c r="Q3002" t="s">
        <v>33</v>
      </c>
      <c r="R3002" t="s">
        <v>41</v>
      </c>
      <c r="S3002" t="s">
        <v>35</v>
      </c>
      <c r="T3002" t="s">
        <v>34</v>
      </c>
      <c r="U3002" t="s">
        <v>37</v>
      </c>
      <c r="V3002" t="s">
        <v>23</v>
      </c>
      <c r="W3002" t="s">
        <v>30</v>
      </c>
    </row>
    <row r="3003" spans="1:23" x14ac:dyDescent="0.3">
      <c r="A3003">
        <v>32</v>
      </c>
      <c r="B3003">
        <v>1</v>
      </c>
      <c r="C3003">
        <v>3</v>
      </c>
      <c r="D3003">
        <v>1</v>
      </c>
      <c r="E3003">
        <v>3002</v>
      </c>
      <c r="F3003">
        <v>3</v>
      </c>
      <c r="G3003">
        <v>26620</v>
      </c>
      <c r="H3003">
        <v>11</v>
      </c>
      <c r="I3003">
        <v>8</v>
      </c>
      <c r="J3003">
        <v>1</v>
      </c>
      <c r="K3003">
        <v>13</v>
      </c>
      <c r="L3003">
        <v>6</v>
      </c>
      <c r="M3003">
        <v>13</v>
      </c>
      <c r="N3003">
        <v>11</v>
      </c>
      <c r="O3003">
        <v>9</v>
      </c>
      <c r="P3003" t="s">
        <v>24</v>
      </c>
      <c r="Q3003" t="s">
        <v>33</v>
      </c>
      <c r="R3003" t="s">
        <v>26</v>
      </c>
      <c r="S3003" t="s">
        <v>29</v>
      </c>
      <c r="T3003" t="s">
        <v>34</v>
      </c>
      <c r="U3003" t="s">
        <v>37</v>
      </c>
      <c r="V3003" t="s">
        <v>23</v>
      </c>
      <c r="W3003" t="s">
        <v>30</v>
      </c>
    </row>
    <row r="3004" spans="1:23" x14ac:dyDescent="0.3">
      <c r="A3004">
        <v>27</v>
      </c>
      <c r="B3004">
        <v>13</v>
      </c>
      <c r="C3004">
        <v>2</v>
      </c>
      <c r="D3004">
        <v>1</v>
      </c>
      <c r="E3004">
        <v>3003</v>
      </c>
      <c r="F3004">
        <v>4</v>
      </c>
      <c r="G3004">
        <v>28560</v>
      </c>
      <c r="H3004">
        <v>12</v>
      </c>
      <c r="I3004">
        <v>8</v>
      </c>
      <c r="J3004">
        <v>2</v>
      </c>
      <c r="K3004">
        <v>5</v>
      </c>
      <c r="L3004">
        <v>5</v>
      </c>
      <c r="M3004">
        <v>5</v>
      </c>
      <c r="N3004">
        <v>0</v>
      </c>
      <c r="O3004">
        <v>4</v>
      </c>
      <c r="P3004" t="s">
        <v>24</v>
      </c>
      <c r="Q3004" t="s">
        <v>33</v>
      </c>
      <c r="R3004" t="s">
        <v>41</v>
      </c>
      <c r="S3004" t="s">
        <v>35</v>
      </c>
      <c r="T3004" t="s">
        <v>42</v>
      </c>
      <c r="U3004" t="s">
        <v>27</v>
      </c>
      <c r="V3004" t="s">
        <v>23</v>
      </c>
      <c r="W3004" t="s">
        <v>30</v>
      </c>
    </row>
    <row r="3005" spans="1:23" x14ac:dyDescent="0.3">
      <c r="A3005">
        <v>31</v>
      </c>
      <c r="B3005">
        <v>24</v>
      </c>
      <c r="C3005">
        <v>3</v>
      </c>
      <c r="D3005">
        <v>1</v>
      </c>
      <c r="E3005">
        <v>3004</v>
      </c>
      <c r="F3005">
        <v>2</v>
      </c>
      <c r="G3005">
        <v>10810</v>
      </c>
      <c r="H3005">
        <v>11</v>
      </c>
      <c r="I3005">
        <v>8</v>
      </c>
      <c r="J3005">
        <v>3</v>
      </c>
      <c r="K3005">
        <v>13</v>
      </c>
      <c r="L3005">
        <v>4</v>
      </c>
      <c r="M3005">
        <v>7</v>
      </c>
      <c r="N3005">
        <v>1</v>
      </c>
      <c r="O3005">
        <v>7</v>
      </c>
      <c r="P3005" t="s">
        <v>24</v>
      </c>
      <c r="Q3005" t="s">
        <v>25</v>
      </c>
      <c r="R3005" t="s">
        <v>26</v>
      </c>
      <c r="S3005" t="s">
        <v>44</v>
      </c>
      <c r="T3005" t="s">
        <v>28</v>
      </c>
      <c r="U3005" t="s">
        <v>37</v>
      </c>
      <c r="V3005" t="s">
        <v>23</v>
      </c>
      <c r="W3005" t="s">
        <v>30</v>
      </c>
    </row>
    <row r="3006" spans="1:23" x14ac:dyDescent="0.3">
      <c r="A3006">
        <v>32</v>
      </c>
      <c r="B3006">
        <v>7</v>
      </c>
      <c r="C3006">
        <v>3</v>
      </c>
      <c r="D3006">
        <v>1</v>
      </c>
      <c r="E3006">
        <v>3005</v>
      </c>
      <c r="F3006">
        <v>2</v>
      </c>
      <c r="G3006">
        <v>24720</v>
      </c>
      <c r="H3006">
        <v>13</v>
      </c>
      <c r="I3006">
        <v>8</v>
      </c>
      <c r="J3006">
        <v>0</v>
      </c>
      <c r="K3006">
        <v>10</v>
      </c>
      <c r="L3006">
        <v>2</v>
      </c>
      <c r="M3006">
        <v>7</v>
      </c>
      <c r="N3006">
        <v>0</v>
      </c>
      <c r="O3006">
        <v>7</v>
      </c>
      <c r="P3006" t="s">
        <v>24</v>
      </c>
      <c r="Q3006" t="s">
        <v>33</v>
      </c>
      <c r="R3006" t="s">
        <v>49</v>
      </c>
      <c r="S3006" t="s">
        <v>35</v>
      </c>
      <c r="T3006" t="s">
        <v>28</v>
      </c>
      <c r="U3006" t="s">
        <v>37</v>
      </c>
      <c r="V3006" t="s">
        <v>23</v>
      </c>
      <c r="W3006" t="s">
        <v>30</v>
      </c>
    </row>
    <row r="3007" spans="1:23" x14ac:dyDescent="0.3">
      <c r="A3007">
        <v>28</v>
      </c>
      <c r="B3007">
        <v>9</v>
      </c>
      <c r="C3007">
        <v>4</v>
      </c>
      <c r="D3007">
        <v>1</v>
      </c>
      <c r="E3007">
        <v>3006</v>
      </c>
      <c r="F3007">
        <v>1</v>
      </c>
      <c r="G3007">
        <v>56730</v>
      </c>
      <c r="H3007">
        <v>14</v>
      </c>
      <c r="I3007">
        <v>8</v>
      </c>
      <c r="J3007">
        <v>1</v>
      </c>
      <c r="K3007">
        <v>5</v>
      </c>
      <c r="L3007">
        <v>4</v>
      </c>
      <c r="M3007">
        <v>3</v>
      </c>
      <c r="N3007">
        <v>2</v>
      </c>
      <c r="O3007">
        <v>2</v>
      </c>
      <c r="P3007" t="s">
        <v>24</v>
      </c>
      <c r="Q3007" t="s">
        <v>33</v>
      </c>
      <c r="R3007" t="s">
        <v>41</v>
      </c>
      <c r="S3007" t="s">
        <v>29</v>
      </c>
      <c r="T3007" t="s">
        <v>38</v>
      </c>
      <c r="U3007" t="s">
        <v>37</v>
      </c>
      <c r="V3007" t="s">
        <v>31</v>
      </c>
      <c r="W3007" t="s">
        <v>30</v>
      </c>
    </row>
    <row r="3008" spans="1:23" x14ac:dyDescent="0.3">
      <c r="A3008">
        <v>30</v>
      </c>
      <c r="B3008">
        <v>13</v>
      </c>
      <c r="C3008">
        <v>3</v>
      </c>
      <c r="D3008">
        <v>1</v>
      </c>
      <c r="E3008">
        <v>3007</v>
      </c>
      <c r="F3008">
        <v>4</v>
      </c>
      <c r="G3008">
        <v>41970</v>
      </c>
      <c r="H3008">
        <v>13</v>
      </c>
      <c r="I3008">
        <v>8</v>
      </c>
      <c r="J3008">
        <v>0</v>
      </c>
      <c r="K3008">
        <v>11</v>
      </c>
      <c r="L3008">
        <v>3</v>
      </c>
      <c r="M3008">
        <v>10</v>
      </c>
      <c r="N3008">
        <v>1</v>
      </c>
      <c r="O3008">
        <v>9</v>
      </c>
      <c r="P3008" t="s">
        <v>24</v>
      </c>
      <c r="Q3008" t="s">
        <v>33</v>
      </c>
      <c r="R3008" t="s">
        <v>26</v>
      </c>
      <c r="S3008" t="s">
        <v>29</v>
      </c>
      <c r="T3008" t="s">
        <v>42</v>
      </c>
      <c r="U3008" t="s">
        <v>27</v>
      </c>
      <c r="V3008" t="s">
        <v>23</v>
      </c>
      <c r="W3008" t="s">
        <v>30</v>
      </c>
    </row>
    <row r="3009" spans="1:23" x14ac:dyDescent="0.3">
      <c r="A3009">
        <v>31</v>
      </c>
      <c r="B3009">
        <v>2</v>
      </c>
      <c r="C3009">
        <v>1</v>
      </c>
      <c r="D3009">
        <v>1</v>
      </c>
      <c r="E3009">
        <v>3008</v>
      </c>
      <c r="F3009">
        <v>1</v>
      </c>
      <c r="G3009">
        <v>97130</v>
      </c>
      <c r="H3009">
        <v>17</v>
      </c>
      <c r="I3009">
        <v>8</v>
      </c>
      <c r="J3009">
        <v>0</v>
      </c>
      <c r="K3009">
        <v>10</v>
      </c>
      <c r="L3009">
        <v>5</v>
      </c>
      <c r="M3009">
        <v>10</v>
      </c>
      <c r="N3009">
        <v>8</v>
      </c>
      <c r="O3009">
        <v>9</v>
      </c>
      <c r="P3009" t="s">
        <v>32</v>
      </c>
      <c r="Q3009" t="s">
        <v>33</v>
      </c>
      <c r="R3009" t="s">
        <v>26</v>
      </c>
      <c r="S3009" t="s">
        <v>29</v>
      </c>
      <c r="T3009" t="s">
        <v>47</v>
      </c>
      <c r="U3009" t="s">
        <v>27</v>
      </c>
      <c r="V3009" t="s">
        <v>23</v>
      </c>
      <c r="W3009" t="s">
        <v>30</v>
      </c>
    </row>
    <row r="3010" spans="1:23" x14ac:dyDescent="0.3">
      <c r="A3010">
        <v>39</v>
      </c>
      <c r="B3010">
        <v>19</v>
      </c>
      <c r="C3010">
        <v>4</v>
      </c>
      <c r="D3010">
        <v>1</v>
      </c>
      <c r="E3010">
        <v>3009</v>
      </c>
      <c r="F3010">
        <v>1</v>
      </c>
      <c r="G3010">
        <v>20620</v>
      </c>
      <c r="H3010">
        <v>13</v>
      </c>
      <c r="I3010">
        <v>8</v>
      </c>
      <c r="J3010">
        <v>0</v>
      </c>
      <c r="K3010">
        <v>21</v>
      </c>
      <c r="L3010">
        <v>4</v>
      </c>
      <c r="M3010">
        <v>21</v>
      </c>
      <c r="N3010">
        <v>13</v>
      </c>
      <c r="O3010">
        <v>3</v>
      </c>
      <c r="P3010" t="s">
        <v>32</v>
      </c>
      <c r="Q3010" t="s">
        <v>33</v>
      </c>
      <c r="R3010" t="s">
        <v>41</v>
      </c>
      <c r="S3010" t="s">
        <v>29</v>
      </c>
      <c r="T3010" t="s">
        <v>34</v>
      </c>
      <c r="U3010" t="s">
        <v>27</v>
      </c>
      <c r="V3010" t="s">
        <v>23</v>
      </c>
      <c r="W3010" t="s">
        <v>30</v>
      </c>
    </row>
    <row r="3011" spans="1:23" x14ac:dyDescent="0.3">
      <c r="A3011">
        <v>39</v>
      </c>
      <c r="B3011">
        <v>1</v>
      </c>
      <c r="C3011">
        <v>1</v>
      </c>
      <c r="D3011">
        <v>1</v>
      </c>
      <c r="E3011">
        <v>3010</v>
      </c>
      <c r="F3011">
        <v>1</v>
      </c>
      <c r="G3011">
        <v>42840</v>
      </c>
      <c r="H3011">
        <v>17</v>
      </c>
      <c r="I3011">
        <v>8</v>
      </c>
      <c r="J3011">
        <v>1</v>
      </c>
      <c r="K3011">
        <v>12</v>
      </c>
      <c r="L3011">
        <v>0</v>
      </c>
      <c r="M3011">
        <v>1</v>
      </c>
      <c r="N3011">
        <v>0</v>
      </c>
      <c r="O3011">
        <v>0</v>
      </c>
      <c r="P3011" t="s">
        <v>24</v>
      </c>
      <c r="Q3011" t="s">
        <v>33</v>
      </c>
      <c r="R3011" t="s">
        <v>41</v>
      </c>
      <c r="S3011" t="s">
        <v>29</v>
      </c>
      <c r="T3011" t="s">
        <v>43</v>
      </c>
      <c r="U3011" t="s">
        <v>27</v>
      </c>
      <c r="V3011" t="s">
        <v>31</v>
      </c>
      <c r="W3011" t="s">
        <v>30</v>
      </c>
    </row>
    <row r="3012" spans="1:23" x14ac:dyDescent="0.3">
      <c r="A3012">
        <v>33</v>
      </c>
      <c r="B3012">
        <v>4</v>
      </c>
      <c r="C3012">
        <v>2</v>
      </c>
      <c r="D3012">
        <v>1</v>
      </c>
      <c r="E3012">
        <v>3011</v>
      </c>
      <c r="F3012">
        <v>4</v>
      </c>
      <c r="G3012">
        <v>47880</v>
      </c>
      <c r="H3012">
        <v>11</v>
      </c>
      <c r="I3012">
        <v>8</v>
      </c>
      <c r="J3012">
        <v>1</v>
      </c>
      <c r="K3012">
        <v>9</v>
      </c>
      <c r="L3012">
        <v>0</v>
      </c>
      <c r="M3012">
        <v>7</v>
      </c>
      <c r="N3012">
        <v>0</v>
      </c>
      <c r="O3012">
        <v>1</v>
      </c>
      <c r="P3012" t="s">
        <v>32</v>
      </c>
      <c r="Q3012" t="s">
        <v>25</v>
      </c>
      <c r="R3012" t="s">
        <v>26</v>
      </c>
      <c r="S3012" t="s">
        <v>35</v>
      </c>
      <c r="T3012" t="s">
        <v>34</v>
      </c>
      <c r="U3012" t="s">
        <v>37</v>
      </c>
      <c r="V3012" t="s">
        <v>23</v>
      </c>
      <c r="W3012" t="s">
        <v>30</v>
      </c>
    </row>
    <row r="3013" spans="1:23" x14ac:dyDescent="0.3">
      <c r="A3013">
        <v>47</v>
      </c>
      <c r="B3013">
        <v>4</v>
      </c>
      <c r="C3013">
        <v>3</v>
      </c>
      <c r="D3013">
        <v>1</v>
      </c>
      <c r="E3013">
        <v>3012</v>
      </c>
      <c r="F3013">
        <v>2</v>
      </c>
      <c r="G3013">
        <v>59060</v>
      </c>
      <c r="H3013">
        <v>23</v>
      </c>
      <c r="I3013">
        <v>8</v>
      </c>
      <c r="J3013">
        <v>0</v>
      </c>
      <c r="K3013">
        <v>21</v>
      </c>
      <c r="L3013">
        <v>4</v>
      </c>
      <c r="M3013">
        <v>3</v>
      </c>
      <c r="N3013">
        <v>1</v>
      </c>
      <c r="O3013">
        <v>1</v>
      </c>
      <c r="P3013" t="s">
        <v>24</v>
      </c>
      <c r="Q3013" t="s">
        <v>33</v>
      </c>
      <c r="R3013" t="s">
        <v>26</v>
      </c>
      <c r="S3013" t="s">
        <v>29</v>
      </c>
      <c r="T3013" t="s">
        <v>28</v>
      </c>
      <c r="U3013" t="s">
        <v>27</v>
      </c>
      <c r="V3013" t="s">
        <v>23</v>
      </c>
      <c r="W3013" t="s">
        <v>30</v>
      </c>
    </row>
    <row r="3014" spans="1:23" x14ac:dyDescent="0.3">
      <c r="A3014">
        <v>43</v>
      </c>
      <c r="B3014">
        <v>14</v>
      </c>
      <c r="C3014">
        <v>3</v>
      </c>
      <c r="D3014">
        <v>1</v>
      </c>
      <c r="E3014">
        <v>3013</v>
      </c>
      <c r="F3014">
        <v>5</v>
      </c>
      <c r="G3014">
        <v>38860</v>
      </c>
      <c r="H3014">
        <v>17</v>
      </c>
      <c r="I3014">
        <v>8</v>
      </c>
      <c r="J3014">
        <v>2</v>
      </c>
      <c r="K3014">
        <v>9</v>
      </c>
      <c r="L3014">
        <v>2</v>
      </c>
      <c r="M3014">
        <v>9</v>
      </c>
      <c r="N3014">
        <v>0</v>
      </c>
      <c r="O3014">
        <v>0</v>
      </c>
      <c r="P3014" t="s">
        <v>32</v>
      </c>
      <c r="Q3014" t="s">
        <v>33</v>
      </c>
      <c r="R3014" t="s">
        <v>41</v>
      </c>
      <c r="S3014" t="s">
        <v>44</v>
      </c>
      <c r="T3014" t="s">
        <v>42</v>
      </c>
      <c r="U3014" t="s">
        <v>27</v>
      </c>
      <c r="V3014" t="s">
        <v>23</v>
      </c>
      <c r="W3014" t="s">
        <v>30</v>
      </c>
    </row>
    <row r="3015" spans="1:23" x14ac:dyDescent="0.3">
      <c r="A3015">
        <v>27</v>
      </c>
      <c r="B3015">
        <v>2</v>
      </c>
      <c r="C3015">
        <v>3</v>
      </c>
      <c r="D3015">
        <v>1</v>
      </c>
      <c r="E3015">
        <v>3014</v>
      </c>
      <c r="F3015">
        <v>1</v>
      </c>
      <c r="G3015">
        <v>168230</v>
      </c>
      <c r="H3015">
        <v>17</v>
      </c>
      <c r="I3015">
        <v>8</v>
      </c>
      <c r="J3015">
        <v>0</v>
      </c>
      <c r="K3015">
        <v>6</v>
      </c>
      <c r="L3015">
        <v>3</v>
      </c>
      <c r="M3015">
        <v>5</v>
      </c>
      <c r="N3015">
        <v>1</v>
      </c>
      <c r="O3015">
        <v>4</v>
      </c>
      <c r="P3015" t="s">
        <v>39</v>
      </c>
      <c r="Q3015" t="s">
        <v>33</v>
      </c>
      <c r="R3015" t="s">
        <v>26</v>
      </c>
      <c r="S3015" t="s">
        <v>29</v>
      </c>
      <c r="T3015" t="s">
        <v>42</v>
      </c>
      <c r="U3015" t="s">
        <v>37</v>
      </c>
      <c r="V3015" t="s">
        <v>23</v>
      </c>
      <c r="W3015" t="s">
        <v>30</v>
      </c>
    </row>
    <row r="3016" spans="1:23" x14ac:dyDescent="0.3">
      <c r="A3016">
        <v>54</v>
      </c>
      <c r="B3016">
        <v>1</v>
      </c>
      <c r="C3016">
        <v>4</v>
      </c>
      <c r="D3016">
        <v>1</v>
      </c>
      <c r="E3016">
        <v>3015</v>
      </c>
      <c r="F3016">
        <v>2</v>
      </c>
      <c r="G3016">
        <v>29330</v>
      </c>
      <c r="H3016">
        <v>12</v>
      </c>
      <c r="I3016">
        <v>8</v>
      </c>
      <c r="J3016">
        <v>2</v>
      </c>
      <c r="K3016">
        <v>20</v>
      </c>
      <c r="L3016">
        <v>2</v>
      </c>
      <c r="M3016">
        <v>4</v>
      </c>
      <c r="N3016">
        <v>0</v>
      </c>
      <c r="O3016">
        <v>3</v>
      </c>
      <c r="P3016" t="s">
        <v>32</v>
      </c>
      <c r="Q3016" t="s">
        <v>33</v>
      </c>
      <c r="R3016" t="s">
        <v>26</v>
      </c>
      <c r="S3016" t="s">
        <v>35</v>
      </c>
      <c r="T3016" t="s">
        <v>34</v>
      </c>
      <c r="U3016" t="s">
        <v>37</v>
      </c>
      <c r="V3016" t="s">
        <v>23</v>
      </c>
      <c r="W3016" t="s">
        <v>30</v>
      </c>
    </row>
    <row r="3017" spans="1:23" x14ac:dyDescent="0.3">
      <c r="A3017">
        <v>43</v>
      </c>
      <c r="B3017">
        <v>7</v>
      </c>
      <c r="C3017">
        <v>2</v>
      </c>
      <c r="D3017">
        <v>1</v>
      </c>
      <c r="E3017">
        <v>3016</v>
      </c>
      <c r="F3017">
        <v>2</v>
      </c>
      <c r="G3017">
        <v>65000</v>
      </c>
      <c r="H3017">
        <v>23</v>
      </c>
      <c r="I3017">
        <v>8</v>
      </c>
      <c r="J3017">
        <v>0</v>
      </c>
      <c r="K3017">
        <v>10</v>
      </c>
      <c r="L3017">
        <v>3</v>
      </c>
      <c r="M3017">
        <v>1</v>
      </c>
      <c r="N3017">
        <v>0</v>
      </c>
      <c r="O3017">
        <v>0</v>
      </c>
      <c r="P3017" t="s">
        <v>24</v>
      </c>
      <c r="Q3017" t="s">
        <v>33</v>
      </c>
      <c r="R3017" t="s">
        <v>26</v>
      </c>
      <c r="S3017" t="s">
        <v>29</v>
      </c>
      <c r="T3017" t="s">
        <v>47</v>
      </c>
      <c r="U3017" t="s">
        <v>27</v>
      </c>
      <c r="V3017" t="s">
        <v>23</v>
      </c>
      <c r="W3017" t="s">
        <v>30</v>
      </c>
    </row>
    <row r="3018" spans="1:23" x14ac:dyDescent="0.3">
      <c r="A3018">
        <v>45</v>
      </c>
      <c r="B3018">
        <v>3</v>
      </c>
      <c r="C3018">
        <v>1</v>
      </c>
      <c r="D3018">
        <v>1</v>
      </c>
      <c r="E3018">
        <v>3017</v>
      </c>
      <c r="F3018">
        <v>1</v>
      </c>
      <c r="G3018">
        <v>171740</v>
      </c>
      <c r="H3018">
        <v>14</v>
      </c>
      <c r="I3018">
        <v>8</v>
      </c>
      <c r="J3018">
        <v>1</v>
      </c>
      <c r="K3018">
        <v>12</v>
      </c>
      <c r="L3018">
        <v>6</v>
      </c>
      <c r="M3018">
        <v>10</v>
      </c>
      <c r="N3018">
        <v>9</v>
      </c>
      <c r="O3018">
        <v>8</v>
      </c>
      <c r="P3018" t="s">
        <v>24</v>
      </c>
      <c r="Q3018" t="s">
        <v>25</v>
      </c>
      <c r="R3018" t="s">
        <v>48</v>
      </c>
      <c r="S3018" t="s">
        <v>29</v>
      </c>
      <c r="T3018" t="s">
        <v>38</v>
      </c>
      <c r="U3018" t="s">
        <v>27</v>
      </c>
      <c r="V3018" t="s">
        <v>23</v>
      </c>
      <c r="W3018" t="s">
        <v>30</v>
      </c>
    </row>
    <row r="3019" spans="1:23" x14ac:dyDescent="0.3">
      <c r="A3019">
        <v>40</v>
      </c>
      <c r="B3019">
        <v>2</v>
      </c>
      <c r="C3019">
        <v>4</v>
      </c>
      <c r="D3019">
        <v>1</v>
      </c>
      <c r="E3019">
        <v>3018</v>
      </c>
      <c r="F3019">
        <v>4</v>
      </c>
      <c r="G3019">
        <v>50330</v>
      </c>
      <c r="H3019">
        <v>14</v>
      </c>
      <c r="I3019">
        <v>8</v>
      </c>
      <c r="J3019">
        <v>2</v>
      </c>
      <c r="K3019">
        <v>6</v>
      </c>
      <c r="L3019">
        <v>6</v>
      </c>
      <c r="M3019">
        <v>4</v>
      </c>
      <c r="N3019">
        <v>0</v>
      </c>
      <c r="O3019">
        <v>2</v>
      </c>
      <c r="P3019" t="s">
        <v>24</v>
      </c>
      <c r="Q3019" t="s">
        <v>33</v>
      </c>
      <c r="R3019" t="s">
        <v>36</v>
      </c>
      <c r="S3019" t="s">
        <v>29</v>
      </c>
      <c r="T3019" t="s">
        <v>34</v>
      </c>
      <c r="U3019" t="s">
        <v>37</v>
      </c>
      <c r="V3019" t="s">
        <v>23</v>
      </c>
      <c r="W3019" t="s">
        <v>30</v>
      </c>
    </row>
    <row r="3020" spans="1:23" x14ac:dyDescent="0.3">
      <c r="A3020">
        <v>29</v>
      </c>
      <c r="B3020">
        <v>29</v>
      </c>
      <c r="C3020">
        <v>3</v>
      </c>
      <c r="D3020">
        <v>1</v>
      </c>
      <c r="E3020">
        <v>3019</v>
      </c>
      <c r="F3020">
        <v>1</v>
      </c>
      <c r="G3020">
        <v>23070</v>
      </c>
      <c r="H3020">
        <v>13</v>
      </c>
      <c r="I3020">
        <v>8</v>
      </c>
      <c r="J3020">
        <v>1</v>
      </c>
      <c r="K3020">
        <v>7</v>
      </c>
      <c r="L3020">
        <v>0</v>
      </c>
      <c r="M3020">
        <v>7</v>
      </c>
      <c r="N3020">
        <v>0</v>
      </c>
      <c r="O3020">
        <v>7</v>
      </c>
      <c r="P3020" t="s">
        <v>24</v>
      </c>
      <c r="Q3020" t="s">
        <v>33</v>
      </c>
      <c r="R3020" t="s">
        <v>41</v>
      </c>
      <c r="S3020" t="s">
        <v>29</v>
      </c>
      <c r="T3020" t="s">
        <v>34</v>
      </c>
      <c r="U3020" t="s">
        <v>27</v>
      </c>
      <c r="V3020" t="s">
        <v>31</v>
      </c>
      <c r="W3020" t="s">
        <v>30</v>
      </c>
    </row>
    <row r="3021" spans="1:23" x14ac:dyDescent="0.3">
      <c r="A3021">
        <v>29</v>
      </c>
      <c r="B3021">
        <v>8</v>
      </c>
      <c r="C3021">
        <v>3</v>
      </c>
      <c r="D3021">
        <v>1</v>
      </c>
      <c r="E3021">
        <v>3020</v>
      </c>
      <c r="F3021">
        <v>3</v>
      </c>
      <c r="G3021">
        <v>25870</v>
      </c>
      <c r="H3021">
        <v>22</v>
      </c>
      <c r="I3021">
        <v>8</v>
      </c>
      <c r="J3021">
        <v>2</v>
      </c>
      <c r="K3021">
        <v>4</v>
      </c>
      <c r="L3021">
        <v>3</v>
      </c>
      <c r="M3021">
        <v>3</v>
      </c>
      <c r="N3021">
        <v>2</v>
      </c>
      <c r="O3021">
        <v>2</v>
      </c>
      <c r="P3021" t="s">
        <v>24</v>
      </c>
      <c r="Q3021" t="s">
        <v>40</v>
      </c>
      <c r="R3021" t="s">
        <v>41</v>
      </c>
      <c r="S3021" t="s">
        <v>35</v>
      </c>
      <c r="T3021" t="s">
        <v>46</v>
      </c>
      <c r="U3021" t="s">
        <v>37</v>
      </c>
      <c r="V3021" t="s">
        <v>23</v>
      </c>
      <c r="W3021" t="s">
        <v>30</v>
      </c>
    </row>
    <row r="3022" spans="1:23" x14ac:dyDescent="0.3">
      <c r="A3022">
        <v>30</v>
      </c>
      <c r="B3022">
        <v>10</v>
      </c>
      <c r="C3022">
        <v>3</v>
      </c>
      <c r="D3022">
        <v>1</v>
      </c>
      <c r="E3022">
        <v>3021</v>
      </c>
      <c r="F3022">
        <v>2</v>
      </c>
      <c r="G3022">
        <v>55070</v>
      </c>
      <c r="H3022">
        <v>12</v>
      </c>
      <c r="I3022">
        <v>8</v>
      </c>
      <c r="J3022">
        <v>2</v>
      </c>
      <c r="K3022">
        <v>10</v>
      </c>
      <c r="L3022">
        <v>2</v>
      </c>
      <c r="M3022">
        <v>10</v>
      </c>
      <c r="N3022">
        <v>1</v>
      </c>
      <c r="O3022">
        <v>2</v>
      </c>
      <c r="P3022" t="s">
        <v>24</v>
      </c>
      <c r="Q3022" t="s">
        <v>33</v>
      </c>
      <c r="R3022" t="s">
        <v>26</v>
      </c>
      <c r="S3022" t="s">
        <v>44</v>
      </c>
      <c r="T3022" t="s">
        <v>34</v>
      </c>
      <c r="U3022" t="s">
        <v>37</v>
      </c>
      <c r="V3022" t="s">
        <v>23</v>
      </c>
      <c r="W3022" t="s">
        <v>30</v>
      </c>
    </row>
    <row r="3023" spans="1:23" x14ac:dyDescent="0.3">
      <c r="A3023">
        <v>27</v>
      </c>
      <c r="B3023">
        <v>11</v>
      </c>
      <c r="C3023">
        <v>2</v>
      </c>
      <c r="D3023">
        <v>1</v>
      </c>
      <c r="E3023">
        <v>3022</v>
      </c>
      <c r="F3023">
        <v>1</v>
      </c>
      <c r="G3023">
        <v>43930</v>
      </c>
      <c r="H3023">
        <v>18</v>
      </c>
      <c r="I3023">
        <v>8</v>
      </c>
      <c r="J3023">
        <v>1</v>
      </c>
      <c r="K3023">
        <v>8</v>
      </c>
      <c r="L3023">
        <v>2</v>
      </c>
      <c r="M3023">
        <v>8</v>
      </c>
      <c r="N3023">
        <v>0</v>
      </c>
      <c r="O3023">
        <v>7</v>
      </c>
      <c r="P3023" t="s">
        <v>24</v>
      </c>
      <c r="Q3023" t="s">
        <v>33</v>
      </c>
      <c r="R3023" t="s">
        <v>41</v>
      </c>
      <c r="S3023" t="s">
        <v>29</v>
      </c>
      <c r="T3023" t="s">
        <v>47</v>
      </c>
      <c r="U3023" t="s">
        <v>37</v>
      </c>
      <c r="V3023" t="s">
        <v>23</v>
      </c>
      <c r="W3023" t="s">
        <v>30</v>
      </c>
    </row>
    <row r="3024" spans="1:23" x14ac:dyDescent="0.3">
      <c r="A3024">
        <v>37</v>
      </c>
      <c r="B3024">
        <v>1</v>
      </c>
      <c r="C3024">
        <v>4</v>
      </c>
      <c r="D3024">
        <v>1</v>
      </c>
      <c r="E3024">
        <v>3023</v>
      </c>
      <c r="F3024">
        <v>2</v>
      </c>
      <c r="G3024">
        <v>133480</v>
      </c>
      <c r="H3024">
        <v>14</v>
      </c>
      <c r="I3024">
        <v>8</v>
      </c>
      <c r="J3024">
        <v>0</v>
      </c>
      <c r="K3024">
        <v>8</v>
      </c>
      <c r="L3024">
        <v>4</v>
      </c>
      <c r="M3024">
        <v>6</v>
      </c>
      <c r="N3024">
        <v>0</v>
      </c>
      <c r="O3024">
        <v>4</v>
      </c>
      <c r="P3024" t="s">
        <v>24</v>
      </c>
      <c r="Q3024" t="s">
        <v>25</v>
      </c>
      <c r="R3024" t="s">
        <v>26</v>
      </c>
      <c r="S3024" t="s">
        <v>44</v>
      </c>
      <c r="T3024" t="s">
        <v>28</v>
      </c>
      <c r="U3024" t="s">
        <v>37</v>
      </c>
      <c r="V3024" t="s">
        <v>23</v>
      </c>
      <c r="W3024" t="s">
        <v>30</v>
      </c>
    </row>
    <row r="3025" spans="1:23" x14ac:dyDescent="0.3">
      <c r="A3025">
        <v>38</v>
      </c>
      <c r="B3025">
        <v>28</v>
      </c>
      <c r="C3025">
        <v>4</v>
      </c>
      <c r="D3025">
        <v>1</v>
      </c>
      <c r="E3025">
        <v>3024</v>
      </c>
      <c r="F3025">
        <v>1</v>
      </c>
      <c r="G3025">
        <v>65830</v>
      </c>
      <c r="H3025">
        <v>12</v>
      </c>
      <c r="I3025">
        <v>8</v>
      </c>
      <c r="J3025">
        <v>0</v>
      </c>
      <c r="K3025">
        <v>12</v>
      </c>
      <c r="L3025">
        <v>1</v>
      </c>
      <c r="M3025">
        <v>11</v>
      </c>
      <c r="N3025">
        <v>2</v>
      </c>
      <c r="O3025">
        <v>9</v>
      </c>
      <c r="P3025" t="s">
        <v>24</v>
      </c>
      <c r="Q3025" t="s">
        <v>33</v>
      </c>
      <c r="R3025" t="s">
        <v>41</v>
      </c>
      <c r="S3025" t="s">
        <v>44</v>
      </c>
      <c r="T3025" t="s">
        <v>43</v>
      </c>
      <c r="U3025" t="s">
        <v>37</v>
      </c>
      <c r="V3025" t="s">
        <v>23</v>
      </c>
      <c r="W3025" t="s">
        <v>30</v>
      </c>
    </row>
    <row r="3026" spans="1:23" x14ac:dyDescent="0.3">
      <c r="A3026">
        <v>31</v>
      </c>
      <c r="B3026">
        <v>6</v>
      </c>
      <c r="C3026">
        <v>3</v>
      </c>
      <c r="D3026">
        <v>1</v>
      </c>
      <c r="E3026">
        <v>3025</v>
      </c>
      <c r="F3026">
        <v>3</v>
      </c>
      <c r="G3026">
        <v>81030</v>
      </c>
      <c r="H3026">
        <v>15</v>
      </c>
      <c r="I3026">
        <v>8</v>
      </c>
      <c r="J3026">
        <v>1</v>
      </c>
      <c r="K3026">
        <v>11</v>
      </c>
      <c r="L3026">
        <v>5</v>
      </c>
      <c r="M3026">
        <v>11</v>
      </c>
      <c r="N3026">
        <v>4</v>
      </c>
      <c r="O3026">
        <v>10</v>
      </c>
      <c r="P3026" t="s">
        <v>24</v>
      </c>
      <c r="Q3026" t="s">
        <v>33</v>
      </c>
      <c r="R3026" t="s">
        <v>41</v>
      </c>
      <c r="S3026" t="s">
        <v>35</v>
      </c>
      <c r="T3026" t="s">
        <v>47</v>
      </c>
      <c r="U3026" t="s">
        <v>27</v>
      </c>
      <c r="V3026" t="s">
        <v>23</v>
      </c>
      <c r="W3026" t="s">
        <v>30</v>
      </c>
    </row>
    <row r="3027" spans="1:23" x14ac:dyDescent="0.3">
      <c r="A3027">
        <v>29</v>
      </c>
      <c r="B3027">
        <v>3</v>
      </c>
      <c r="C3027">
        <v>4</v>
      </c>
      <c r="D3027">
        <v>1</v>
      </c>
      <c r="E3027">
        <v>3026</v>
      </c>
      <c r="F3027">
        <v>3</v>
      </c>
      <c r="G3027">
        <v>39780</v>
      </c>
      <c r="H3027">
        <v>11</v>
      </c>
      <c r="I3027">
        <v>8</v>
      </c>
      <c r="J3027">
        <v>0</v>
      </c>
      <c r="K3027">
        <v>7</v>
      </c>
      <c r="L3027">
        <v>0</v>
      </c>
      <c r="M3027">
        <v>7</v>
      </c>
      <c r="N3027">
        <v>1</v>
      </c>
      <c r="O3027">
        <v>7</v>
      </c>
      <c r="P3027" t="s">
        <v>24</v>
      </c>
      <c r="Q3027" t="s">
        <v>33</v>
      </c>
      <c r="R3027" t="s">
        <v>26</v>
      </c>
      <c r="S3027" t="s">
        <v>44</v>
      </c>
      <c r="T3027" t="s">
        <v>38</v>
      </c>
      <c r="U3027" t="s">
        <v>37</v>
      </c>
      <c r="V3027" t="s">
        <v>23</v>
      </c>
      <c r="W3027" t="s">
        <v>30</v>
      </c>
    </row>
    <row r="3028" spans="1:23" x14ac:dyDescent="0.3">
      <c r="A3028">
        <v>35</v>
      </c>
      <c r="B3028">
        <v>16</v>
      </c>
      <c r="C3028">
        <v>2</v>
      </c>
      <c r="D3028">
        <v>1</v>
      </c>
      <c r="E3028">
        <v>3027</v>
      </c>
      <c r="F3028">
        <v>3</v>
      </c>
      <c r="G3028">
        <v>25440</v>
      </c>
      <c r="H3028">
        <v>13</v>
      </c>
      <c r="I3028">
        <v>8</v>
      </c>
      <c r="J3028">
        <v>1</v>
      </c>
      <c r="K3028">
        <v>17</v>
      </c>
      <c r="L3028">
        <v>3</v>
      </c>
      <c r="M3028">
        <v>16</v>
      </c>
      <c r="N3028">
        <v>0</v>
      </c>
      <c r="O3028">
        <v>13</v>
      </c>
      <c r="P3028" t="s">
        <v>24</v>
      </c>
      <c r="Q3028" t="s">
        <v>25</v>
      </c>
      <c r="R3028" t="s">
        <v>49</v>
      </c>
      <c r="S3028" t="s">
        <v>35</v>
      </c>
      <c r="T3028" t="s">
        <v>47</v>
      </c>
      <c r="U3028" t="s">
        <v>37</v>
      </c>
      <c r="V3028" t="s">
        <v>23</v>
      </c>
      <c r="W3028" t="s">
        <v>30</v>
      </c>
    </row>
    <row r="3029" spans="1:23" x14ac:dyDescent="0.3">
      <c r="A3029">
        <v>23</v>
      </c>
      <c r="B3029">
        <v>20</v>
      </c>
      <c r="C3029">
        <v>4</v>
      </c>
      <c r="D3029">
        <v>1</v>
      </c>
      <c r="E3029">
        <v>3028</v>
      </c>
      <c r="F3029">
        <v>1</v>
      </c>
      <c r="G3029">
        <v>53990</v>
      </c>
      <c r="H3029">
        <v>23</v>
      </c>
      <c r="I3029">
        <v>8</v>
      </c>
      <c r="J3029">
        <v>0</v>
      </c>
      <c r="K3029">
        <v>4</v>
      </c>
      <c r="L3029">
        <v>2</v>
      </c>
      <c r="M3029">
        <v>4</v>
      </c>
      <c r="N3029">
        <v>0</v>
      </c>
      <c r="O3029">
        <v>2</v>
      </c>
      <c r="P3029" t="s">
        <v>24</v>
      </c>
      <c r="Q3029" t="s">
        <v>33</v>
      </c>
      <c r="R3029" t="s">
        <v>26</v>
      </c>
      <c r="S3029" t="s">
        <v>44</v>
      </c>
      <c r="T3029" t="s">
        <v>45</v>
      </c>
      <c r="U3029" t="s">
        <v>37</v>
      </c>
      <c r="V3029" t="s">
        <v>23</v>
      </c>
      <c r="W3029" t="s">
        <v>30</v>
      </c>
    </row>
    <row r="3030" spans="1:23" x14ac:dyDescent="0.3">
      <c r="A3030">
        <v>41</v>
      </c>
      <c r="B3030">
        <v>9</v>
      </c>
      <c r="C3030">
        <v>2</v>
      </c>
      <c r="D3030">
        <v>1</v>
      </c>
      <c r="E3030">
        <v>3029</v>
      </c>
      <c r="F3030">
        <v>1</v>
      </c>
      <c r="G3030">
        <v>54870</v>
      </c>
      <c r="H3030">
        <v>19</v>
      </c>
      <c r="I3030">
        <v>8</v>
      </c>
      <c r="J3030">
        <v>2</v>
      </c>
      <c r="K3030">
        <v>8</v>
      </c>
      <c r="L3030">
        <v>0</v>
      </c>
      <c r="M3030">
        <v>5</v>
      </c>
      <c r="N3030">
        <v>1</v>
      </c>
      <c r="O3030">
        <v>2</v>
      </c>
      <c r="P3030" t="s">
        <v>24</v>
      </c>
      <c r="Q3030" t="s">
        <v>33</v>
      </c>
      <c r="R3030" t="s">
        <v>26</v>
      </c>
      <c r="S3030" t="s">
        <v>35</v>
      </c>
      <c r="T3030" t="s">
        <v>43</v>
      </c>
      <c r="U3030" t="s">
        <v>27</v>
      </c>
      <c r="V3030" t="s">
        <v>23</v>
      </c>
      <c r="W3030" t="s">
        <v>30</v>
      </c>
    </row>
    <row r="3031" spans="1:23" x14ac:dyDescent="0.3">
      <c r="A3031">
        <v>47</v>
      </c>
      <c r="B3031">
        <v>1</v>
      </c>
      <c r="C3031">
        <v>3</v>
      </c>
      <c r="D3031">
        <v>1</v>
      </c>
      <c r="E3031">
        <v>3030</v>
      </c>
      <c r="F3031">
        <v>2</v>
      </c>
      <c r="G3031">
        <v>68340</v>
      </c>
      <c r="H3031">
        <v>16</v>
      </c>
      <c r="I3031">
        <v>8</v>
      </c>
      <c r="J3031">
        <v>1</v>
      </c>
      <c r="K3031">
        <v>5</v>
      </c>
      <c r="L3031">
        <v>2</v>
      </c>
      <c r="M3031">
        <v>0</v>
      </c>
      <c r="N3031">
        <v>0</v>
      </c>
      <c r="O3031">
        <v>0</v>
      </c>
      <c r="P3031" t="s">
        <v>32</v>
      </c>
      <c r="Q3031" t="s">
        <v>25</v>
      </c>
      <c r="R3031" t="s">
        <v>41</v>
      </c>
      <c r="S3031" t="s">
        <v>35</v>
      </c>
      <c r="T3031" t="s">
        <v>43</v>
      </c>
      <c r="U3031" t="s">
        <v>27</v>
      </c>
      <c r="V3031" t="s">
        <v>23</v>
      </c>
      <c r="W3031" t="s">
        <v>30</v>
      </c>
    </row>
    <row r="3032" spans="1:23" x14ac:dyDescent="0.3">
      <c r="A3032">
        <v>42</v>
      </c>
      <c r="B3032">
        <v>3</v>
      </c>
      <c r="C3032">
        <v>4</v>
      </c>
      <c r="D3032">
        <v>1</v>
      </c>
      <c r="E3032">
        <v>3031</v>
      </c>
      <c r="F3032">
        <v>1</v>
      </c>
      <c r="G3032">
        <v>10910</v>
      </c>
      <c r="H3032">
        <v>22</v>
      </c>
      <c r="I3032">
        <v>8</v>
      </c>
      <c r="J3032">
        <v>0</v>
      </c>
      <c r="K3032">
        <v>16</v>
      </c>
      <c r="L3032">
        <v>0</v>
      </c>
      <c r="M3032">
        <v>1</v>
      </c>
      <c r="N3032">
        <v>0</v>
      </c>
      <c r="O3032">
        <v>0</v>
      </c>
      <c r="P3032" t="s">
        <v>24</v>
      </c>
      <c r="Q3032" t="s">
        <v>33</v>
      </c>
      <c r="R3032" t="s">
        <v>26</v>
      </c>
      <c r="S3032" t="s">
        <v>35</v>
      </c>
      <c r="T3032" t="s">
        <v>47</v>
      </c>
      <c r="U3032" t="s">
        <v>37</v>
      </c>
      <c r="V3032" t="s">
        <v>23</v>
      </c>
      <c r="W3032" t="s">
        <v>30</v>
      </c>
    </row>
    <row r="3033" spans="1:23" x14ac:dyDescent="0.3">
      <c r="A3033">
        <v>29</v>
      </c>
      <c r="B3033">
        <v>22</v>
      </c>
      <c r="C3033">
        <v>4</v>
      </c>
      <c r="D3033">
        <v>1</v>
      </c>
      <c r="E3033">
        <v>3032</v>
      </c>
      <c r="F3033">
        <v>2</v>
      </c>
      <c r="G3033">
        <v>57360</v>
      </c>
      <c r="H3033">
        <v>22</v>
      </c>
      <c r="I3033">
        <v>8</v>
      </c>
      <c r="J3033">
        <v>0</v>
      </c>
      <c r="K3033">
        <v>4</v>
      </c>
      <c r="L3033">
        <v>1</v>
      </c>
      <c r="M3033">
        <v>4</v>
      </c>
      <c r="N3033">
        <v>0</v>
      </c>
      <c r="O3033">
        <v>2</v>
      </c>
      <c r="P3033" t="s">
        <v>39</v>
      </c>
      <c r="Q3033" t="s">
        <v>25</v>
      </c>
      <c r="R3033" t="s">
        <v>48</v>
      </c>
      <c r="S3033" t="s">
        <v>29</v>
      </c>
      <c r="T3033" t="s">
        <v>40</v>
      </c>
      <c r="U3033" t="s">
        <v>37</v>
      </c>
      <c r="V3033" t="s">
        <v>23</v>
      </c>
      <c r="W3033" t="s">
        <v>30</v>
      </c>
    </row>
    <row r="3034" spans="1:23" x14ac:dyDescent="0.3">
      <c r="A3034">
        <v>42</v>
      </c>
      <c r="B3034">
        <v>7</v>
      </c>
      <c r="C3034">
        <v>4</v>
      </c>
      <c r="D3034">
        <v>1</v>
      </c>
      <c r="E3034">
        <v>3033</v>
      </c>
      <c r="F3034">
        <v>3</v>
      </c>
      <c r="G3034">
        <v>22260</v>
      </c>
      <c r="H3034">
        <v>12</v>
      </c>
      <c r="I3034">
        <v>8</v>
      </c>
      <c r="J3034">
        <v>1</v>
      </c>
      <c r="K3034">
        <v>4</v>
      </c>
      <c r="L3034">
        <v>3</v>
      </c>
      <c r="M3034">
        <v>3</v>
      </c>
      <c r="N3034">
        <v>1</v>
      </c>
      <c r="O3034">
        <v>0</v>
      </c>
      <c r="P3034" t="s">
        <v>24</v>
      </c>
      <c r="Q3034" t="s">
        <v>25</v>
      </c>
      <c r="R3034" t="s">
        <v>41</v>
      </c>
      <c r="S3034" t="s">
        <v>44</v>
      </c>
      <c r="T3034" t="s">
        <v>34</v>
      </c>
      <c r="U3034" t="s">
        <v>37</v>
      </c>
      <c r="V3034" t="s">
        <v>23</v>
      </c>
      <c r="W3034" t="s">
        <v>30</v>
      </c>
    </row>
    <row r="3035" spans="1:23" x14ac:dyDescent="0.3">
      <c r="A3035">
        <v>32</v>
      </c>
      <c r="B3035">
        <v>2</v>
      </c>
      <c r="C3035">
        <v>3</v>
      </c>
      <c r="D3035">
        <v>1</v>
      </c>
      <c r="E3035">
        <v>3034</v>
      </c>
      <c r="F3035">
        <v>2</v>
      </c>
      <c r="G3035">
        <v>57470</v>
      </c>
      <c r="H3035">
        <v>13</v>
      </c>
      <c r="I3035">
        <v>8</v>
      </c>
      <c r="J3035">
        <v>0</v>
      </c>
      <c r="K3035">
        <v>8</v>
      </c>
      <c r="L3035">
        <v>0</v>
      </c>
      <c r="M3035">
        <v>8</v>
      </c>
      <c r="N3035">
        <v>0</v>
      </c>
      <c r="O3035">
        <v>7</v>
      </c>
      <c r="P3035" t="s">
        <v>24</v>
      </c>
      <c r="Q3035" t="s">
        <v>33</v>
      </c>
      <c r="R3035" t="s">
        <v>41</v>
      </c>
      <c r="S3035" t="s">
        <v>29</v>
      </c>
      <c r="T3035" t="s">
        <v>34</v>
      </c>
      <c r="U3035" t="s">
        <v>37</v>
      </c>
      <c r="V3035" t="s">
        <v>23</v>
      </c>
      <c r="W3035" t="s">
        <v>30</v>
      </c>
    </row>
    <row r="3036" spans="1:23" x14ac:dyDescent="0.3">
      <c r="A3036">
        <v>48</v>
      </c>
      <c r="B3036">
        <v>13</v>
      </c>
      <c r="C3036">
        <v>4</v>
      </c>
      <c r="D3036">
        <v>1</v>
      </c>
      <c r="E3036">
        <v>3035</v>
      </c>
      <c r="F3036">
        <v>4</v>
      </c>
      <c r="G3036">
        <v>98540</v>
      </c>
      <c r="H3036">
        <v>16</v>
      </c>
      <c r="I3036">
        <v>8</v>
      </c>
      <c r="J3036">
        <v>1</v>
      </c>
      <c r="K3036">
        <v>15</v>
      </c>
      <c r="L3036">
        <v>2</v>
      </c>
      <c r="M3036">
        <v>0</v>
      </c>
      <c r="N3036">
        <v>0</v>
      </c>
      <c r="O3036">
        <v>0</v>
      </c>
      <c r="P3036" t="s">
        <v>24</v>
      </c>
      <c r="Q3036" t="s">
        <v>25</v>
      </c>
      <c r="R3036" t="s">
        <v>41</v>
      </c>
      <c r="S3036" t="s">
        <v>29</v>
      </c>
      <c r="T3036" t="s">
        <v>38</v>
      </c>
      <c r="U3036" t="s">
        <v>37</v>
      </c>
      <c r="V3036" t="s">
        <v>23</v>
      </c>
      <c r="W3036" t="s">
        <v>30</v>
      </c>
    </row>
    <row r="3037" spans="1:23" x14ac:dyDescent="0.3">
      <c r="A3037">
        <v>37</v>
      </c>
      <c r="B3037">
        <v>8</v>
      </c>
      <c r="C3037">
        <v>5</v>
      </c>
      <c r="D3037">
        <v>1</v>
      </c>
      <c r="E3037">
        <v>3036</v>
      </c>
      <c r="F3037">
        <v>2</v>
      </c>
      <c r="G3037">
        <v>54670</v>
      </c>
      <c r="H3037">
        <v>12</v>
      </c>
      <c r="I3037">
        <v>8</v>
      </c>
      <c r="J3037">
        <v>0</v>
      </c>
      <c r="K3037">
        <v>13</v>
      </c>
      <c r="L3037">
        <v>2</v>
      </c>
      <c r="M3037">
        <v>7</v>
      </c>
      <c r="N3037">
        <v>6</v>
      </c>
      <c r="O3037">
        <v>7</v>
      </c>
      <c r="P3037" t="s">
        <v>24</v>
      </c>
      <c r="Q3037" t="s">
        <v>33</v>
      </c>
      <c r="R3037" t="s">
        <v>49</v>
      </c>
      <c r="S3037" t="s">
        <v>44</v>
      </c>
      <c r="T3037" t="s">
        <v>45</v>
      </c>
      <c r="U3037" t="s">
        <v>37</v>
      </c>
      <c r="V3037" t="s">
        <v>23</v>
      </c>
      <c r="W3037" t="s">
        <v>30</v>
      </c>
    </row>
    <row r="3038" spans="1:23" x14ac:dyDescent="0.3">
      <c r="A3038">
        <v>30</v>
      </c>
      <c r="B3038">
        <v>25</v>
      </c>
      <c r="C3038">
        <v>4</v>
      </c>
      <c r="D3038">
        <v>1</v>
      </c>
      <c r="E3038">
        <v>3037</v>
      </c>
      <c r="F3038">
        <v>1</v>
      </c>
      <c r="G3038">
        <v>53800</v>
      </c>
      <c r="H3038">
        <v>21</v>
      </c>
      <c r="I3038">
        <v>8</v>
      </c>
      <c r="J3038">
        <v>1</v>
      </c>
      <c r="K3038">
        <v>4</v>
      </c>
      <c r="L3038">
        <v>0</v>
      </c>
      <c r="M3038">
        <v>2</v>
      </c>
      <c r="N3038">
        <v>2</v>
      </c>
      <c r="O3038">
        <v>2</v>
      </c>
      <c r="P3038" t="s">
        <v>39</v>
      </c>
      <c r="Q3038" t="s">
        <v>25</v>
      </c>
      <c r="R3038" t="s">
        <v>36</v>
      </c>
      <c r="S3038" t="s">
        <v>29</v>
      </c>
      <c r="T3038" t="s">
        <v>28</v>
      </c>
      <c r="U3038" t="s">
        <v>37</v>
      </c>
      <c r="V3038" t="s">
        <v>23</v>
      </c>
      <c r="W3038" t="s">
        <v>30</v>
      </c>
    </row>
    <row r="3039" spans="1:23" x14ac:dyDescent="0.3">
      <c r="A3039">
        <v>26</v>
      </c>
      <c r="B3039">
        <v>28</v>
      </c>
      <c r="C3039">
        <v>3</v>
      </c>
      <c r="D3039">
        <v>1</v>
      </c>
      <c r="E3039">
        <v>3038</v>
      </c>
      <c r="F3039">
        <v>5</v>
      </c>
      <c r="G3039">
        <v>51510</v>
      </c>
      <c r="H3039">
        <v>15</v>
      </c>
      <c r="I3039">
        <v>8</v>
      </c>
      <c r="J3039">
        <v>3</v>
      </c>
      <c r="K3039">
        <v>8</v>
      </c>
      <c r="L3039">
        <v>3</v>
      </c>
      <c r="M3039">
        <v>8</v>
      </c>
      <c r="N3039">
        <v>7</v>
      </c>
      <c r="O3039">
        <v>7</v>
      </c>
      <c r="P3039" t="s">
        <v>24</v>
      </c>
      <c r="Q3039" t="s">
        <v>25</v>
      </c>
      <c r="R3039" t="s">
        <v>41</v>
      </c>
      <c r="S3039" t="s">
        <v>29</v>
      </c>
      <c r="T3039" t="s">
        <v>43</v>
      </c>
      <c r="U3039" t="s">
        <v>27</v>
      </c>
      <c r="V3039" t="s">
        <v>23</v>
      </c>
      <c r="W3039" t="s">
        <v>30</v>
      </c>
    </row>
    <row r="3040" spans="1:23" x14ac:dyDescent="0.3">
      <c r="A3040">
        <v>42</v>
      </c>
      <c r="B3040">
        <v>2</v>
      </c>
      <c r="C3040">
        <v>2</v>
      </c>
      <c r="D3040">
        <v>1</v>
      </c>
      <c r="E3040">
        <v>3039</v>
      </c>
      <c r="F3040">
        <v>1</v>
      </c>
      <c r="G3040">
        <v>21330</v>
      </c>
      <c r="H3040">
        <v>13</v>
      </c>
      <c r="I3040">
        <v>8</v>
      </c>
      <c r="J3040">
        <v>2</v>
      </c>
      <c r="K3040">
        <v>14</v>
      </c>
      <c r="L3040">
        <v>2</v>
      </c>
      <c r="M3040">
        <v>1</v>
      </c>
      <c r="N3040">
        <v>0</v>
      </c>
      <c r="O3040">
        <v>0</v>
      </c>
      <c r="P3040" t="s">
        <v>24</v>
      </c>
      <c r="Q3040" t="s">
        <v>25</v>
      </c>
      <c r="R3040" t="s">
        <v>41</v>
      </c>
      <c r="S3040" t="s">
        <v>35</v>
      </c>
      <c r="T3040" t="s">
        <v>43</v>
      </c>
      <c r="U3040" t="s">
        <v>27</v>
      </c>
      <c r="V3040" t="s">
        <v>23</v>
      </c>
      <c r="W3040" t="s">
        <v>30</v>
      </c>
    </row>
    <row r="3041" spans="1:23" x14ac:dyDescent="0.3">
      <c r="A3041">
        <v>21</v>
      </c>
      <c r="B3041">
        <v>9</v>
      </c>
      <c r="C3041">
        <v>3</v>
      </c>
      <c r="D3041">
        <v>1</v>
      </c>
      <c r="E3041">
        <v>3040</v>
      </c>
      <c r="F3041">
        <v>4</v>
      </c>
      <c r="G3041">
        <v>178750</v>
      </c>
      <c r="H3041">
        <v>12</v>
      </c>
      <c r="I3041">
        <v>8</v>
      </c>
      <c r="J3041">
        <v>0</v>
      </c>
      <c r="K3041">
        <v>3</v>
      </c>
      <c r="L3041">
        <v>5</v>
      </c>
      <c r="M3041">
        <v>3</v>
      </c>
      <c r="N3041">
        <v>1</v>
      </c>
      <c r="O3041">
        <v>2</v>
      </c>
      <c r="P3041" t="s">
        <v>32</v>
      </c>
      <c r="Q3041" t="s">
        <v>33</v>
      </c>
      <c r="R3041" t="s">
        <v>41</v>
      </c>
      <c r="S3041" t="s">
        <v>35</v>
      </c>
      <c r="T3041" t="s">
        <v>45</v>
      </c>
      <c r="U3041" t="s">
        <v>27</v>
      </c>
      <c r="V3041" t="s">
        <v>31</v>
      </c>
      <c r="W3041" t="s">
        <v>30</v>
      </c>
    </row>
    <row r="3042" spans="1:23" x14ac:dyDescent="0.3">
      <c r="A3042">
        <v>36</v>
      </c>
      <c r="B3042">
        <v>28</v>
      </c>
      <c r="C3042">
        <v>3</v>
      </c>
      <c r="D3042">
        <v>1</v>
      </c>
      <c r="E3042">
        <v>3041</v>
      </c>
      <c r="F3042">
        <v>2</v>
      </c>
      <c r="G3042">
        <v>24320</v>
      </c>
      <c r="H3042">
        <v>22</v>
      </c>
      <c r="I3042">
        <v>8</v>
      </c>
      <c r="J3042">
        <v>0</v>
      </c>
      <c r="K3042">
        <v>7</v>
      </c>
      <c r="L3042">
        <v>4</v>
      </c>
      <c r="M3042">
        <v>1</v>
      </c>
      <c r="N3042">
        <v>0</v>
      </c>
      <c r="O3042">
        <v>0</v>
      </c>
      <c r="P3042" t="s">
        <v>39</v>
      </c>
      <c r="Q3042" t="s">
        <v>40</v>
      </c>
      <c r="R3042" t="s">
        <v>40</v>
      </c>
      <c r="S3042" t="s">
        <v>35</v>
      </c>
      <c r="T3042" t="s">
        <v>43</v>
      </c>
      <c r="U3042" t="s">
        <v>37</v>
      </c>
      <c r="V3042" t="s">
        <v>23</v>
      </c>
      <c r="W3042" t="s">
        <v>30</v>
      </c>
    </row>
    <row r="3043" spans="1:23" x14ac:dyDescent="0.3">
      <c r="A3043">
        <v>36</v>
      </c>
      <c r="B3043">
        <v>6</v>
      </c>
      <c r="C3043">
        <v>3</v>
      </c>
      <c r="D3043">
        <v>1</v>
      </c>
      <c r="E3043">
        <v>3042</v>
      </c>
      <c r="F3043">
        <v>2</v>
      </c>
      <c r="G3043">
        <v>47710</v>
      </c>
      <c r="H3043">
        <v>13</v>
      </c>
      <c r="I3043">
        <v>8</v>
      </c>
      <c r="J3043">
        <v>1</v>
      </c>
      <c r="K3043">
        <v>16</v>
      </c>
      <c r="L3043">
        <v>2</v>
      </c>
      <c r="M3043">
        <v>13</v>
      </c>
      <c r="N3043">
        <v>1</v>
      </c>
      <c r="O3043">
        <v>12</v>
      </c>
      <c r="P3043" t="s">
        <v>32</v>
      </c>
      <c r="Q3043" t="s">
        <v>33</v>
      </c>
      <c r="R3043" t="s">
        <v>26</v>
      </c>
      <c r="S3043" t="s">
        <v>29</v>
      </c>
      <c r="T3043" t="s">
        <v>34</v>
      </c>
      <c r="U3043" t="s">
        <v>27</v>
      </c>
      <c r="V3043" t="s">
        <v>23</v>
      </c>
      <c r="W3043" t="s">
        <v>30</v>
      </c>
    </row>
    <row r="3044" spans="1:23" x14ac:dyDescent="0.3">
      <c r="A3044">
        <v>57</v>
      </c>
      <c r="B3044">
        <v>21</v>
      </c>
      <c r="C3044">
        <v>4</v>
      </c>
      <c r="D3044">
        <v>1</v>
      </c>
      <c r="E3044">
        <v>3043</v>
      </c>
      <c r="F3044">
        <v>5</v>
      </c>
      <c r="G3044">
        <v>191610</v>
      </c>
      <c r="H3044">
        <v>18</v>
      </c>
      <c r="I3044">
        <v>8</v>
      </c>
      <c r="J3044">
        <v>0</v>
      </c>
      <c r="K3044">
        <v>15</v>
      </c>
      <c r="L3044">
        <v>2</v>
      </c>
      <c r="M3044">
        <v>3</v>
      </c>
      <c r="N3044">
        <v>1</v>
      </c>
      <c r="O3044">
        <v>2</v>
      </c>
      <c r="P3044" t="s">
        <v>24</v>
      </c>
      <c r="Q3044" t="s">
        <v>33</v>
      </c>
      <c r="R3044" t="s">
        <v>26</v>
      </c>
      <c r="S3044" t="s">
        <v>29</v>
      </c>
      <c r="T3044" t="s">
        <v>34</v>
      </c>
      <c r="U3044" t="s">
        <v>37</v>
      </c>
      <c r="V3044" t="s">
        <v>23</v>
      </c>
      <c r="W3044" t="s">
        <v>30</v>
      </c>
    </row>
    <row r="3045" spans="1:23" x14ac:dyDescent="0.3">
      <c r="A3045">
        <v>40</v>
      </c>
      <c r="B3045">
        <v>8</v>
      </c>
      <c r="C3045">
        <v>3</v>
      </c>
      <c r="D3045">
        <v>1</v>
      </c>
      <c r="E3045">
        <v>3044</v>
      </c>
      <c r="F3045">
        <v>2</v>
      </c>
      <c r="G3045">
        <v>50870</v>
      </c>
      <c r="H3045">
        <v>14</v>
      </c>
      <c r="I3045">
        <v>8</v>
      </c>
      <c r="J3045">
        <v>1</v>
      </c>
      <c r="K3045">
        <v>10</v>
      </c>
      <c r="L3045">
        <v>3</v>
      </c>
      <c r="M3045">
        <v>7</v>
      </c>
      <c r="N3045">
        <v>1</v>
      </c>
      <c r="O3045">
        <v>7</v>
      </c>
      <c r="P3045" t="s">
        <v>24</v>
      </c>
      <c r="Q3045" t="s">
        <v>33</v>
      </c>
      <c r="R3045" t="s">
        <v>36</v>
      </c>
      <c r="S3045" t="s">
        <v>29</v>
      </c>
      <c r="T3045" t="s">
        <v>38</v>
      </c>
      <c r="U3045" t="s">
        <v>37</v>
      </c>
      <c r="V3045" t="s">
        <v>23</v>
      </c>
      <c r="W3045" t="s">
        <v>30</v>
      </c>
    </row>
    <row r="3046" spans="1:23" x14ac:dyDescent="0.3">
      <c r="A3046">
        <v>21</v>
      </c>
      <c r="B3046">
        <v>1</v>
      </c>
      <c r="C3046">
        <v>5</v>
      </c>
      <c r="D3046">
        <v>1</v>
      </c>
      <c r="E3046">
        <v>3045</v>
      </c>
      <c r="F3046">
        <v>2</v>
      </c>
      <c r="G3046">
        <v>28630</v>
      </c>
      <c r="H3046">
        <v>14</v>
      </c>
      <c r="I3046">
        <v>8</v>
      </c>
      <c r="J3046">
        <v>0</v>
      </c>
      <c r="K3046">
        <v>3</v>
      </c>
      <c r="L3046">
        <v>2</v>
      </c>
      <c r="M3046">
        <v>3</v>
      </c>
      <c r="N3046">
        <v>2</v>
      </c>
      <c r="O3046">
        <v>2</v>
      </c>
      <c r="P3046" t="s">
        <v>39</v>
      </c>
      <c r="Q3046" t="s">
        <v>33</v>
      </c>
      <c r="R3046" t="s">
        <v>26</v>
      </c>
      <c r="S3046" t="s">
        <v>35</v>
      </c>
      <c r="T3046" t="s">
        <v>47</v>
      </c>
      <c r="U3046" t="s">
        <v>27</v>
      </c>
      <c r="V3046" t="s">
        <v>23</v>
      </c>
      <c r="W3046" t="s">
        <v>30</v>
      </c>
    </row>
    <row r="3047" spans="1:23" x14ac:dyDescent="0.3">
      <c r="A3047">
        <v>33</v>
      </c>
      <c r="B3047">
        <v>28</v>
      </c>
      <c r="C3047">
        <v>2</v>
      </c>
      <c r="D3047">
        <v>1</v>
      </c>
      <c r="E3047">
        <v>3046</v>
      </c>
      <c r="F3047">
        <v>5</v>
      </c>
      <c r="G3047">
        <v>55610</v>
      </c>
      <c r="H3047">
        <v>21</v>
      </c>
      <c r="I3047">
        <v>8</v>
      </c>
      <c r="J3047">
        <v>1</v>
      </c>
      <c r="K3047">
        <v>1</v>
      </c>
      <c r="L3047">
        <v>3</v>
      </c>
      <c r="M3047">
        <v>1</v>
      </c>
      <c r="N3047">
        <v>0</v>
      </c>
      <c r="O3047">
        <v>0</v>
      </c>
      <c r="P3047" t="s">
        <v>24</v>
      </c>
      <c r="Q3047" t="s">
        <v>40</v>
      </c>
      <c r="R3047" t="s">
        <v>40</v>
      </c>
      <c r="S3047" t="s">
        <v>35</v>
      </c>
      <c r="T3047" t="s">
        <v>47</v>
      </c>
      <c r="U3047" t="s">
        <v>27</v>
      </c>
      <c r="V3047" t="s">
        <v>31</v>
      </c>
      <c r="W3047" t="s">
        <v>30</v>
      </c>
    </row>
    <row r="3048" spans="1:23" x14ac:dyDescent="0.3">
      <c r="A3048">
        <v>37</v>
      </c>
      <c r="B3048">
        <v>5</v>
      </c>
      <c r="C3048">
        <v>3</v>
      </c>
      <c r="D3048">
        <v>1</v>
      </c>
      <c r="E3048">
        <v>3047</v>
      </c>
      <c r="F3048">
        <v>4</v>
      </c>
      <c r="G3048">
        <v>21440</v>
      </c>
      <c r="H3048">
        <v>19</v>
      </c>
      <c r="I3048">
        <v>8</v>
      </c>
      <c r="J3048">
        <v>0</v>
      </c>
      <c r="K3048">
        <v>17</v>
      </c>
      <c r="L3048">
        <v>3</v>
      </c>
      <c r="M3048">
        <v>5</v>
      </c>
      <c r="N3048">
        <v>0</v>
      </c>
      <c r="O3048">
        <v>3</v>
      </c>
      <c r="P3048" t="s">
        <v>24</v>
      </c>
      <c r="Q3048" t="s">
        <v>33</v>
      </c>
      <c r="R3048" t="s">
        <v>26</v>
      </c>
      <c r="S3048" t="s">
        <v>29</v>
      </c>
      <c r="T3048" t="s">
        <v>34</v>
      </c>
      <c r="U3048" t="s">
        <v>37</v>
      </c>
      <c r="V3048" t="s">
        <v>23</v>
      </c>
      <c r="W3048" t="s">
        <v>30</v>
      </c>
    </row>
    <row r="3049" spans="1:23" x14ac:dyDescent="0.3">
      <c r="A3049">
        <v>46</v>
      </c>
      <c r="B3049">
        <v>2</v>
      </c>
      <c r="C3049">
        <v>4</v>
      </c>
      <c r="D3049">
        <v>1</v>
      </c>
      <c r="E3049">
        <v>3048</v>
      </c>
      <c r="F3049">
        <v>2</v>
      </c>
      <c r="G3049">
        <v>30650</v>
      </c>
      <c r="H3049">
        <v>11</v>
      </c>
      <c r="I3049">
        <v>8</v>
      </c>
      <c r="J3049">
        <v>0</v>
      </c>
      <c r="K3049">
        <v>7</v>
      </c>
      <c r="L3049">
        <v>3</v>
      </c>
      <c r="M3049">
        <v>1</v>
      </c>
      <c r="N3049">
        <v>0</v>
      </c>
      <c r="O3049">
        <v>0</v>
      </c>
      <c r="P3049" t="s">
        <v>39</v>
      </c>
      <c r="Q3049" t="s">
        <v>25</v>
      </c>
      <c r="R3049" t="s">
        <v>48</v>
      </c>
      <c r="S3049" t="s">
        <v>29</v>
      </c>
      <c r="T3049" t="s">
        <v>43</v>
      </c>
      <c r="U3049" t="s">
        <v>27</v>
      </c>
      <c r="V3049" t="s">
        <v>23</v>
      </c>
      <c r="W3049" t="s">
        <v>30</v>
      </c>
    </row>
    <row r="3050" spans="1:23" x14ac:dyDescent="0.3">
      <c r="A3050">
        <v>41</v>
      </c>
      <c r="B3050">
        <v>16</v>
      </c>
      <c r="C3050">
        <v>1</v>
      </c>
      <c r="D3050">
        <v>1</v>
      </c>
      <c r="E3050">
        <v>3049</v>
      </c>
      <c r="F3050">
        <v>1</v>
      </c>
      <c r="G3050">
        <v>28100</v>
      </c>
      <c r="H3050">
        <v>11</v>
      </c>
      <c r="I3050">
        <v>8</v>
      </c>
      <c r="J3050">
        <v>0</v>
      </c>
      <c r="K3050">
        <v>8</v>
      </c>
      <c r="L3050">
        <v>3</v>
      </c>
      <c r="M3050">
        <v>8</v>
      </c>
      <c r="N3050">
        <v>7</v>
      </c>
      <c r="O3050">
        <v>7</v>
      </c>
      <c r="P3050" t="s">
        <v>32</v>
      </c>
      <c r="Q3050" t="s">
        <v>33</v>
      </c>
      <c r="R3050" t="s">
        <v>41</v>
      </c>
      <c r="S3050" t="s">
        <v>35</v>
      </c>
      <c r="T3050" t="s">
        <v>34</v>
      </c>
      <c r="U3050" t="s">
        <v>27</v>
      </c>
      <c r="V3050" t="s">
        <v>31</v>
      </c>
      <c r="W3050" t="s">
        <v>30</v>
      </c>
    </row>
    <row r="3051" spans="1:23" x14ac:dyDescent="0.3">
      <c r="A3051">
        <v>50</v>
      </c>
      <c r="B3051">
        <v>9</v>
      </c>
      <c r="C3051">
        <v>3</v>
      </c>
      <c r="D3051">
        <v>1</v>
      </c>
      <c r="E3051">
        <v>3050</v>
      </c>
      <c r="F3051">
        <v>3</v>
      </c>
      <c r="G3051">
        <v>98880</v>
      </c>
      <c r="H3051">
        <v>15</v>
      </c>
      <c r="I3051">
        <v>8</v>
      </c>
      <c r="J3051">
        <v>0</v>
      </c>
      <c r="K3051">
        <v>20</v>
      </c>
      <c r="L3051">
        <v>2</v>
      </c>
      <c r="M3051">
        <v>4</v>
      </c>
      <c r="N3051">
        <v>1</v>
      </c>
      <c r="O3051">
        <v>3</v>
      </c>
      <c r="P3051" t="s">
        <v>24</v>
      </c>
      <c r="Q3051" t="s">
        <v>33</v>
      </c>
      <c r="R3051" t="s">
        <v>41</v>
      </c>
      <c r="S3051" t="s">
        <v>35</v>
      </c>
      <c r="T3051" t="s">
        <v>43</v>
      </c>
      <c r="U3051" t="s">
        <v>27</v>
      </c>
      <c r="V3051" t="s">
        <v>23</v>
      </c>
      <c r="W3051" t="s">
        <v>30</v>
      </c>
    </row>
    <row r="3052" spans="1:23" x14ac:dyDescent="0.3">
      <c r="A3052">
        <v>40</v>
      </c>
      <c r="B3052">
        <v>8</v>
      </c>
      <c r="C3052">
        <v>3</v>
      </c>
      <c r="D3052">
        <v>1</v>
      </c>
      <c r="E3052">
        <v>3051</v>
      </c>
      <c r="F3052">
        <v>1</v>
      </c>
      <c r="G3052">
        <v>86280</v>
      </c>
      <c r="H3052">
        <v>20</v>
      </c>
      <c r="I3052">
        <v>8</v>
      </c>
      <c r="J3052">
        <v>0</v>
      </c>
      <c r="K3052">
        <v>8</v>
      </c>
      <c r="L3052">
        <v>2</v>
      </c>
      <c r="M3052">
        <v>6</v>
      </c>
      <c r="N3052">
        <v>1</v>
      </c>
      <c r="O3052">
        <v>0</v>
      </c>
      <c r="P3052" t="s">
        <v>24</v>
      </c>
      <c r="Q3052" t="s">
        <v>33</v>
      </c>
      <c r="R3052" t="s">
        <v>41</v>
      </c>
      <c r="S3052" t="s">
        <v>29</v>
      </c>
      <c r="T3052" t="s">
        <v>28</v>
      </c>
      <c r="U3052" t="s">
        <v>27</v>
      </c>
      <c r="V3052" t="s">
        <v>31</v>
      </c>
      <c r="W3052" t="s">
        <v>30</v>
      </c>
    </row>
    <row r="3053" spans="1:23" x14ac:dyDescent="0.3">
      <c r="A3053">
        <v>31</v>
      </c>
      <c r="B3053">
        <v>1</v>
      </c>
      <c r="C3053">
        <v>3</v>
      </c>
      <c r="D3053">
        <v>1</v>
      </c>
      <c r="E3053">
        <v>3052</v>
      </c>
      <c r="F3053">
        <v>4</v>
      </c>
      <c r="G3053">
        <v>28670</v>
      </c>
      <c r="H3053">
        <v>24</v>
      </c>
      <c r="I3053">
        <v>8</v>
      </c>
      <c r="J3053">
        <v>0</v>
      </c>
      <c r="K3053">
        <v>3</v>
      </c>
      <c r="L3053">
        <v>5</v>
      </c>
      <c r="M3053">
        <v>2</v>
      </c>
      <c r="N3053">
        <v>2</v>
      </c>
      <c r="O3053">
        <v>2</v>
      </c>
      <c r="P3053" t="s">
        <v>24</v>
      </c>
      <c r="Q3053" t="s">
        <v>33</v>
      </c>
      <c r="R3053" t="s">
        <v>26</v>
      </c>
      <c r="S3053" t="s">
        <v>35</v>
      </c>
      <c r="T3053" t="s">
        <v>40</v>
      </c>
      <c r="U3053" t="s">
        <v>37</v>
      </c>
      <c r="V3053" t="s">
        <v>23</v>
      </c>
      <c r="W3053" t="s">
        <v>30</v>
      </c>
    </row>
    <row r="3054" spans="1:23" x14ac:dyDescent="0.3">
      <c r="A3054">
        <v>21</v>
      </c>
      <c r="B3054">
        <v>10</v>
      </c>
      <c r="C3054">
        <v>2</v>
      </c>
      <c r="D3054">
        <v>1</v>
      </c>
      <c r="E3054">
        <v>3053</v>
      </c>
      <c r="F3054">
        <v>1</v>
      </c>
      <c r="G3054">
        <v>53730</v>
      </c>
      <c r="H3054">
        <v>12</v>
      </c>
      <c r="I3054">
        <v>8</v>
      </c>
      <c r="J3054">
        <v>1</v>
      </c>
      <c r="K3054">
        <v>1</v>
      </c>
      <c r="L3054">
        <v>2</v>
      </c>
      <c r="M3054">
        <v>1</v>
      </c>
      <c r="N3054">
        <v>0</v>
      </c>
      <c r="O3054">
        <v>0</v>
      </c>
      <c r="P3054" t="s">
        <v>24</v>
      </c>
      <c r="Q3054" t="s">
        <v>40</v>
      </c>
      <c r="R3054" t="s">
        <v>40</v>
      </c>
      <c r="S3054" t="s">
        <v>35</v>
      </c>
      <c r="T3054" t="s">
        <v>43</v>
      </c>
      <c r="U3054" t="s">
        <v>37</v>
      </c>
      <c r="V3054" t="s">
        <v>31</v>
      </c>
      <c r="W3054" t="s">
        <v>30</v>
      </c>
    </row>
    <row r="3055" spans="1:23" x14ac:dyDescent="0.3">
      <c r="A3055">
        <v>29</v>
      </c>
      <c r="B3055">
        <v>1</v>
      </c>
      <c r="C3055">
        <v>3</v>
      </c>
      <c r="D3055">
        <v>1</v>
      </c>
      <c r="E3055">
        <v>3054</v>
      </c>
      <c r="F3055">
        <v>2</v>
      </c>
      <c r="G3055">
        <v>66670</v>
      </c>
      <c r="H3055">
        <v>12</v>
      </c>
      <c r="I3055">
        <v>8</v>
      </c>
      <c r="J3055">
        <v>1</v>
      </c>
      <c r="K3055">
        <v>6</v>
      </c>
      <c r="L3055">
        <v>6</v>
      </c>
      <c r="M3055">
        <v>3</v>
      </c>
      <c r="N3055">
        <v>1</v>
      </c>
      <c r="O3055">
        <v>2</v>
      </c>
      <c r="P3055" t="s">
        <v>24</v>
      </c>
      <c r="Q3055" t="s">
        <v>33</v>
      </c>
      <c r="R3055" t="s">
        <v>26</v>
      </c>
      <c r="S3055" t="s">
        <v>35</v>
      </c>
      <c r="T3055" t="s">
        <v>42</v>
      </c>
      <c r="U3055" t="s">
        <v>27</v>
      </c>
      <c r="V3055" t="s">
        <v>23</v>
      </c>
      <c r="W3055" t="s">
        <v>30</v>
      </c>
    </row>
    <row r="3056" spans="1:23" x14ac:dyDescent="0.3">
      <c r="A3056">
        <v>35</v>
      </c>
      <c r="B3056">
        <v>29</v>
      </c>
      <c r="C3056">
        <v>3</v>
      </c>
      <c r="D3056">
        <v>1</v>
      </c>
      <c r="E3056">
        <v>3055</v>
      </c>
      <c r="F3056">
        <v>3</v>
      </c>
      <c r="G3056">
        <v>50030</v>
      </c>
      <c r="H3056">
        <v>15</v>
      </c>
      <c r="I3056">
        <v>8</v>
      </c>
      <c r="J3056">
        <v>0</v>
      </c>
      <c r="K3056">
        <v>10</v>
      </c>
      <c r="L3056">
        <v>2</v>
      </c>
      <c r="M3056">
        <v>1</v>
      </c>
      <c r="N3056">
        <v>0</v>
      </c>
      <c r="O3056">
        <v>0</v>
      </c>
      <c r="P3056" t="s">
        <v>24</v>
      </c>
      <c r="Q3056" t="s">
        <v>33</v>
      </c>
      <c r="R3056" t="s">
        <v>26</v>
      </c>
      <c r="S3056" t="s">
        <v>35</v>
      </c>
      <c r="T3056" t="s">
        <v>38</v>
      </c>
      <c r="U3056" t="s">
        <v>27</v>
      </c>
      <c r="V3056" t="s">
        <v>23</v>
      </c>
      <c r="W3056" t="s">
        <v>30</v>
      </c>
    </row>
    <row r="3057" spans="1:23" x14ac:dyDescent="0.3">
      <c r="A3057">
        <v>27</v>
      </c>
      <c r="B3057">
        <v>2</v>
      </c>
      <c r="C3057">
        <v>3</v>
      </c>
      <c r="D3057">
        <v>1</v>
      </c>
      <c r="E3057">
        <v>3056</v>
      </c>
      <c r="F3057">
        <v>1</v>
      </c>
      <c r="G3057">
        <v>23670</v>
      </c>
      <c r="H3057">
        <v>12</v>
      </c>
      <c r="I3057">
        <v>8</v>
      </c>
      <c r="J3057">
        <v>1</v>
      </c>
      <c r="K3057">
        <v>5</v>
      </c>
      <c r="L3057">
        <v>2</v>
      </c>
      <c r="M3057">
        <v>5</v>
      </c>
      <c r="N3057">
        <v>0</v>
      </c>
      <c r="O3057">
        <v>4</v>
      </c>
      <c r="P3057" t="s">
        <v>24</v>
      </c>
      <c r="Q3057" t="s">
        <v>25</v>
      </c>
      <c r="R3057" t="s">
        <v>26</v>
      </c>
      <c r="S3057" t="s">
        <v>44</v>
      </c>
      <c r="T3057" t="s">
        <v>38</v>
      </c>
      <c r="U3057" t="s">
        <v>37</v>
      </c>
      <c r="V3057" t="s">
        <v>23</v>
      </c>
      <c r="W3057" t="s">
        <v>30</v>
      </c>
    </row>
    <row r="3058" spans="1:23" x14ac:dyDescent="0.3">
      <c r="A3058">
        <v>28</v>
      </c>
      <c r="B3058">
        <v>2</v>
      </c>
      <c r="C3058">
        <v>2</v>
      </c>
      <c r="D3058">
        <v>1</v>
      </c>
      <c r="E3058">
        <v>3057</v>
      </c>
      <c r="F3058">
        <v>3</v>
      </c>
      <c r="G3058">
        <v>28580</v>
      </c>
      <c r="H3058">
        <v>12</v>
      </c>
      <c r="I3058">
        <v>8</v>
      </c>
      <c r="J3058">
        <v>0</v>
      </c>
      <c r="K3058">
        <v>7</v>
      </c>
      <c r="L3058">
        <v>2</v>
      </c>
      <c r="M3058">
        <v>7</v>
      </c>
      <c r="N3058">
        <v>0</v>
      </c>
      <c r="O3058">
        <v>7</v>
      </c>
      <c r="P3058" t="s">
        <v>24</v>
      </c>
      <c r="Q3058" t="s">
        <v>33</v>
      </c>
      <c r="R3058" t="s">
        <v>41</v>
      </c>
      <c r="S3058" t="s">
        <v>35</v>
      </c>
      <c r="T3058" t="s">
        <v>47</v>
      </c>
      <c r="U3058" t="s">
        <v>37</v>
      </c>
      <c r="V3058" t="s">
        <v>23</v>
      </c>
      <c r="W3058" t="s">
        <v>30</v>
      </c>
    </row>
    <row r="3059" spans="1:23" x14ac:dyDescent="0.3">
      <c r="A3059">
        <v>49</v>
      </c>
      <c r="B3059">
        <v>2</v>
      </c>
      <c r="C3059">
        <v>3</v>
      </c>
      <c r="D3059">
        <v>1</v>
      </c>
      <c r="E3059">
        <v>3058</v>
      </c>
      <c r="F3059">
        <v>2</v>
      </c>
      <c r="G3059">
        <v>52040</v>
      </c>
      <c r="H3059">
        <v>14</v>
      </c>
      <c r="I3059">
        <v>8</v>
      </c>
      <c r="J3059">
        <v>1</v>
      </c>
      <c r="K3059">
        <v>26</v>
      </c>
      <c r="L3059">
        <v>3</v>
      </c>
      <c r="M3059">
        <v>5</v>
      </c>
      <c r="N3059">
        <v>0</v>
      </c>
      <c r="O3059">
        <v>0</v>
      </c>
      <c r="P3059" t="s">
        <v>24</v>
      </c>
      <c r="Q3059" t="s">
        <v>25</v>
      </c>
      <c r="R3059" t="s">
        <v>49</v>
      </c>
      <c r="S3059" t="s">
        <v>35</v>
      </c>
      <c r="T3059" t="s">
        <v>45</v>
      </c>
      <c r="U3059" t="s">
        <v>37</v>
      </c>
      <c r="V3059" t="s">
        <v>23</v>
      </c>
      <c r="W3059" t="s">
        <v>30</v>
      </c>
    </row>
    <row r="3060" spans="1:23" x14ac:dyDescent="0.3">
      <c r="A3060">
        <v>51</v>
      </c>
      <c r="B3060">
        <v>1</v>
      </c>
      <c r="C3060">
        <v>2</v>
      </c>
      <c r="D3060">
        <v>1</v>
      </c>
      <c r="E3060">
        <v>3059</v>
      </c>
      <c r="F3060">
        <v>1</v>
      </c>
      <c r="G3060">
        <v>41050</v>
      </c>
      <c r="H3060">
        <v>22</v>
      </c>
      <c r="I3060">
        <v>8</v>
      </c>
      <c r="J3060">
        <v>1</v>
      </c>
      <c r="K3060">
        <v>18</v>
      </c>
      <c r="L3060">
        <v>2</v>
      </c>
      <c r="M3060">
        <v>7</v>
      </c>
      <c r="N3060">
        <v>0</v>
      </c>
      <c r="O3060">
        <v>7</v>
      </c>
      <c r="P3060" t="s">
        <v>24</v>
      </c>
      <c r="Q3060" t="s">
        <v>33</v>
      </c>
      <c r="R3060" t="s">
        <v>26</v>
      </c>
      <c r="S3060" t="s">
        <v>29</v>
      </c>
      <c r="T3060" t="s">
        <v>38</v>
      </c>
      <c r="U3060" t="s">
        <v>37</v>
      </c>
      <c r="V3060" t="s">
        <v>23</v>
      </c>
      <c r="W3060" t="s">
        <v>30</v>
      </c>
    </row>
    <row r="3061" spans="1:23" x14ac:dyDescent="0.3">
      <c r="A3061">
        <v>36</v>
      </c>
      <c r="B3061">
        <v>15</v>
      </c>
      <c r="C3061">
        <v>2</v>
      </c>
      <c r="D3061">
        <v>1</v>
      </c>
      <c r="E3061">
        <v>3060</v>
      </c>
      <c r="F3061">
        <v>1</v>
      </c>
      <c r="G3061">
        <v>96790</v>
      </c>
      <c r="H3061">
        <v>12</v>
      </c>
      <c r="I3061">
        <v>8</v>
      </c>
      <c r="J3061">
        <v>0</v>
      </c>
      <c r="K3061">
        <v>6</v>
      </c>
      <c r="L3061">
        <v>1</v>
      </c>
      <c r="M3061">
        <v>2</v>
      </c>
      <c r="N3061">
        <v>2</v>
      </c>
      <c r="O3061">
        <v>2</v>
      </c>
      <c r="P3061" t="s">
        <v>24</v>
      </c>
      <c r="Q3061" t="s">
        <v>25</v>
      </c>
      <c r="R3061" t="s">
        <v>26</v>
      </c>
      <c r="S3061" t="s">
        <v>29</v>
      </c>
      <c r="T3061" t="s">
        <v>38</v>
      </c>
      <c r="U3061" t="s">
        <v>37</v>
      </c>
      <c r="V3061" t="s">
        <v>23</v>
      </c>
      <c r="W3061" t="s">
        <v>30</v>
      </c>
    </row>
    <row r="3062" spans="1:23" x14ac:dyDescent="0.3">
      <c r="A3062">
        <v>34</v>
      </c>
      <c r="B3062">
        <v>7</v>
      </c>
      <c r="C3062">
        <v>3</v>
      </c>
      <c r="D3062">
        <v>1</v>
      </c>
      <c r="E3062">
        <v>3061</v>
      </c>
      <c r="F3062">
        <v>1</v>
      </c>
      <c r="G3062">
        <v>56170</v>
      </c>
      <c r="H3062">
        <v>25</v>
      </c>
      <c r="I3062">
        <v>8</v>
      </c>
      <c r="J3062">
        <v>1</v>
      </c>
      <c r="K3062">
        <v>9</v>
      </c>
      <c r="L3062">
        <v>3</v>
      </c>
      <c r="M3062">
        <v>5</v>
      </c>
      <c r="N3062">
        <v>0</v>
      </c>
      <c r="O3062">
        <v>4</v>
      </c>
      <c r="P3062" t="s">
        <v>39</v>
      </c>
      <c r="Q3062" t="s">
        <v>33</v>
      </c>
      <c r="R3062" t="s">
        <v>26</v>
      </c>
      <c r="S3062" t="s">
        <v>35</v>
      </c>
      <c r="T3062" t="s">
        <v>46</v>
      </c>
      <c r="U3062" t="s">
        <v>37</v>
      </c>
      <c r="V3062" t="s">
        <v>31</v>
      </c>
      <c r="W3062" t="s">
        <v>30</v>
      </c>
    </row>
    <row r="3063" spans="1:23" x14ac:dyDescent="0.3">
      <c r="A3063">
        <v>55</v>
      </c>
      <c r="B3063">
        <v>26</v>
      </c>
      <c r="C3063">
        <v>3</v>
      </c>
      <c r="D3063">
        <v>1</v>
      </c>
      <c r="E3063">
        <v>3062</v>
      </c>
      <c r="F3063">
        <v>1</v>
      </c>
      <c r="G3063">
        <v>104480</v>
      </c>
      <c r="H3063">
        <v>13</v>
      </c>
      <c r="I3063">
        <v>8</v>
      </c>
      <c r="J3063">
        <v>0</v>
      </c>
      <c r="K3063">
        <v>30</v>
      </c>
      <c r="L3063">
        <v>3</v>
      </c>
      <c r="M3063">
        <v>5</v>
      </c>
      <c r="N3063">
        <v>1</v>
      </c>
      <c r="O3063">
        <v>2</v>
      </c>
      <c r="P3063" t="s">
        <v>24</v>
      </c>
      <c r="Q3063" t="s">
        <v>25</v>
      </c>
      <c r="R3063" t="s">
        <v>48</v>
      </c>
      <c r="S3063" t="s">
        <v>35</v>
      </c>
      <c r="T3063" t="s">
        <v>43</v>
      </c>
      <c r="U3063" t="s">
        <v>37</v>
      </c>
      <c r="V3063" t="s">
        <v>23</v>
      </c>
      <c r="W3063" t="s">
        <v>30</v>
      </c>
    </row>
    <row r="3064" spans="1:23" x14ac:dyDescent="0.3">
      <c r="A3064">
        <v>24</v>
      </c>
      <c r="B3064">
        <v>1</v>
      </c>
      <c r="C3064">
        <v>3</v>
      </c>
      <c r="D3064">
        <v>1</v>
      </c>
      <c r="E3064">
        <v>3063</v>
      </c>
      <c r="F3064">
        <v>5</v>
      </c>
      <c r="G3064">
        <v>28970</v>
      </c>
      <c r="H3064">
        <v>18</v>
      </c>
      <c r="I3064">
        <v>8</v>
      </c>
      <c r="J3064">
        <v>3</v>
      </c>
      <c r="K3064">
        <v>5</v>
      </c>
      <c r="L3064">
        <v>4</v>
      </c>
      <c r="M3064">
        <v>5</v>
      </c>
      <c r="N3064">
        <v>0</v>
      </c>
      <c r="O3064">
        <v>3</v>
      </c>
      <c r="P3064" t="s">
        <v>24</v>
      </c>
      <c r="Q3064" t="s">
        <v>33</v>
      </c>
      <c r="R3064" t="s">
        <v>26</v>
      </c>
      <c r="S3064" t="s">
        <v>44</v>
      </c>
      <c r="T3064" t="s">
        <v>47</v>
      </c>
      <c r="U3064" t="s">
        <v>27</v>
      </c>
      <c r="V3064" t="s">
        <v>23</v>
      </c>
      <c r="W3064" t="s">
        <v>30</v>
      </c>
    </row>
    <row r="3065" spans="1:23" x14ac:dyDescent="0.3">
      <c r="A3065">
        <v>30</v>
      </c>
      <c r="B3065">
        <v>3</v>
      </c>
      <c r="C3065">
        <v>3</v>
      </c>
      <c r="D3065">
        <v>1</v>
      </c>
      <c r="E3065">
        <v>3064</v>
      </c>
      <c r="F3065">
        <v>2</v>
      </c>
      <c r="G3065">
        <v>59680</v>
      </c>
      <c r="H3065">
        <v>13</v>
      </c>
      <c r="I3065">
        <v>8</v>
      </c>
      <c r="J3065">
        <v>0</v>
      </c>
      <c r="K3065">
        <v>1</v>
      </c>
      <c r="L3065">
        <v>3</v>
      </c>
      <c r="M3065">
        <v>1</v>
      </c>
      <c r="N3065">
        <v>0</v>
      </c>
      <c r="O3065">
        <v>0</v>
      </c>
      <c r="P3065" t="s">
        <v>24</v>
      </c>
      <c r="Q3065" t="s">
        <v>33</v>
      </c>
      <c r="R3065" t="s">
        <v>26</v>
      </c>
      <c r="S3065" t="s">
        <v>29</v>
      </c>
      <c r="T3065" t="s">
        <v>47</v>
      </c>
      <c r="U3065" t="s">
        <v>27</v>
      </c>
      <c r="V3065" t="s">
        <v>23</v>
      </c>
      <c r="W3065" t="s">
        <v>30</v>
      </c>
    </row>
    <row r="3066" spans="1:23" x14ac:dyDescent="0.3">
      <c r="A3066">
        <v>26</v>
      </c>
      <c r="B3066">
        <v>14</v>
      </c>
      <c r="C3066">
        <v>3</v>
      </c>
      <c r="D3066">
        <v>1</v>
      </c>
      <c r="E3066">
        <v>3065</v>
      </c>
      <c r="F3066">
        <v>2</v>
      </c>
      <c r="G3066">
        <v>75100</v>
      </c>
      <c r="H3066">
        <v>18</v>
      </c>
      <c r="I3066">
        <v>8</v>
      </c>
      <c r="J3066">
        <v>3</v>
      </c>
      <c r="K3066">
        <v>7</v>
      </c>
      <c r="L3066">
        <v>3</v>
      </c>
      <c r="M3066">
        <v>6</v>
      </c>
      <c r="N3066">
        <v>0</v>
      </c>
      <c r="O3066">
        <v>4</v>
      </c>
      <c r="P3066" t="s">
        <v>32</v>
      </c>
      <c r="Q3066" t="s">
        <v>25</v>
      </c>
      <c r="R3066" t="s">
        <v>26</v>
      </c>
      <c r="S3066" t="s">
        <v>35</v>
      </c>
      <c r="T3066" t="s">
        <v>47</v>
      </c>
      <c r="U3066" t="s">
        <v>37</v>
      </c>
      <c r="V3066" t="s">
        <v>31</v>
      </c>
      <c r="W3066" t="s">
        <v>30</v>
      </c>
    </row>
    <row r="3067" spans="1:23" x14ac:dyDescent="0.3">
      <c r="A3067">
        <v>22</v>
      </c>
      <c r="B3067">
        <v>16</v>
      </c>
      <c r="C3067">
        <v>5</v>
      </c>
      <c r="D3067">
        <v>1</v>
      </c>
      <c r="E3067">
        <v>3066</v>
      </c>
      <c r="F3067">
        <v>1</v>
      </c>
      <c r="G3067">
        <v>29910</v>
      </c>
      <c r="H3067">
        <v>19</v>
      </c>
      <c r="I3067">
        <v>8</v>
      </c>
      <c r="J3067">
        <v>2</v>
      </c>
      <c r="K3067">
        <v>2</v>
      </c>
      <c r="L3067">
        <v>3</v>
      </c>
      <c r="M3067">
        <v>2</v>
      </c>
      <c r="N3067">
        <v>1</v>
      </c>
      <c r="O3067">
        <v>2</v>
      </c>
      <c r="P3067" t="s">
        <v>24</v>
      </c>
      <c r="Q3067" t="s">
        <v>33</v>
      </c>
      <c r="R3067" t="s">
        <v>36</v>
      </c>
      <c r="S3067" t="s">
        <v>29</v>
      </c>
      <c r="T3067" t="s">
        <v>34</v>
      </c>
      <c r="U3067" t="s">
        <v>37</v>
      </c>
      <c r="V3067" t="s">
        <v>23</v>
      </c>
      <c r="W3067" t="s">
        <v>30</v>
      </c>
    </row>
    <row r="3068" spans="1:23" x14ac:dyDescent="0.3">
      <c r="A3068">
        <v>36</v>
      </c>
      <c r="B3068">
        <v>1</v>
      </c>
      <c r="C3068">
        <v>3</v>
      </c>
      <c r="D3068">
        <v>1</v>
      </c>
      <c r="E3068">
        <v>3067</v>
      </c>
      <c r="F3068">
        <v>5</v>
      </c>
      <c r="G3068">
        <v>196360</v>
      </c>
      <c r="H3068">
        <v>12</v>
      </c>
      <c r="I3068">
        <v>8</v>
      </c>
      <c r="J3068">
        <v>1</v>
      </c>
      <c r="K3068">
        <v>10</v>
      </c>
      <c r="L3068">
        <v>3</v>
      </c>
      <c r="M3068">
        <v>10</v>
      </c>
      <c r="N3068">
        <v>9</v>
      </c>
      <c r="O3068">
        <v>0</v>
      </c>
      <c r="P3068" t="s">
        <v>24</v>
      </c>
      <c r="Q3068" t="s">
        <v>33</v>
      </c>
      <c r="R3068" t="s">
        <v>41</v>
      </c>
      <c r="S3068" t="s">
        <v>29</v>
      </c>
      <c r="T3068" t="s">
        <v>28</v>
      </c>
      <c r="U3068" t="s">
        <v>27</v>
      </c>
      <c r="V3068" t="s">
        <v>23</v>
      </c>
      <c r="W3068" t="s">
        <v>30</v>
      </c>
    </row>
    <row r="3069" spans="1:23" x14ac:dyDescent="0.3">
      <c r="A3069">
        <v>30</v>
      </c>
      <c r="B3069">
        <v>3</v>
      </c>
      <c r="C3069">
        <v>2</v>
      </c>
      <c r="D3069">
        <v>1</v>
      </c>
      <c r="E3069">
        <v>3068</v>
      </c>
      <c r="F3069">
        <v>3</v>
      </c>
      <c r="G3069">
        <v>11290</v>
      </c>
      <c r="H3069">
        <v>19</v>
      </c>
      <c r="I3069">
        <v>8</v>
      </c>
      <c r="J3069">
        <v>0</v>
      </c>
      <c r="K3069">
        <v>3</v>
      </c>
      <c r="L3069">
        <v>2</v>
      </c>
      <c r="M3069">
        <v>1</v>
      </c>
      <c r="N3069">
        <v>0</v>
      </c>
      <c r="O3069">
        <v>0</v>
      </c>
      <c r="P3069" t="s">
        <v>32</v>
      </c>
      <c r="Q3069" t="s">
        <v>25</v>
      </c>
      <c r="R3069" t="s">
        <v>48</v>
      </c>
      <c r="S3069" t="s">
        <v>35</v>
      </c>
      <c r="T3069" t="s">
        <v>34</v>
      </c>
      <c r="U3069" t="s">
        <v>37</v>
      </c>
      <c r="V3069" t="s">
        <v>31</v>
      </c>
      <c r="W3069" t="s">
        <v>30</v>
      </c>
    </row>
    <row r="3070" spans="1:23" x14ac:dyDescent="0.3">
      <c r="A3070">
        <v>37</v>
      </c>
      <c r="B3070">
        <v>10</v>
      </c>
      <c r="C3070">
        <v>1</v>
      </c>
      <c r="D3070">
        <v>1</v>
      </c>
      <c r="E3070">
        <v>3069</v>
      </c>
      <c r="F3070">
        <v>1</v>
      </c>
      <c r="G3070">
        <v>133410</v>
      </c>
      <c r="H3070">
        <v>14</v>
      </c>
      <c r="I3070">
        <v>8</v>
      </c>
      <c r="J3070">
        <v>1</v>
      </c>
      <c r="K3070">
        <v>18</v>
      </c>
      <c r="L3070">
        <v>3</v>
      </c>
      <c r="M3070">
        <v>18</v>
      </c>
      <c r="N3070">
        <v>12</v>
      </c>
      <c r="O3070">
        <v>17</v>
      </c>
      <c r="P3070" t="s">
        <v>24</v>
      </c>
      <c r="Q3070" t="s">
        <v>33</v>
      </c>
      <c r="R3070" t="s">
        <v>49</v>
      </c>
      <c r="S3070" t="s">
        <v>44</v>
      </c>
      <c r="T3070" t="s">
        <v>38</v>
      </c>
      <c r="U3070" t="s">
        <v>37</v>
      </c>
      <c r="V3070" t="s">
        <v>23</v>
      </c>
      <c r="W3070" t="s">
        <v>30</v>
      </c>
    </row>
    <row r="3071" spans="1:23" x14ac:dyDescent="0.3">
      <c r="A3071">
        <v>40</v>
      </c>
      <c r="B3071">
        <v>6</v>
      </c>
      <c r="C3071">
        <v>2</v>
      </c>
      <c r="D3071">
        <v>1</v>
      </c>
      <c r="E3071">
        <v>3070</v>
      </c>
      <c r="F3071">
        <v>3</v>
      </c>
      <c r="G3071">
        <v>43320</v>
      </c>
      <c r="H3071">
        <v>14</v>
      </c>
      <c r="I3071">
        <v>8</v>
      </c>
      <c r="J3071">
        <v>2</v>
      </c>
      <c r="K3071">
        <v>8</v>
      </c>
      <c r="L3071">
        <v>3</v>
      </c>
      <c r="M3071">
        <v>5</v>
      </c>
      <c r="N3071">
        <v>1</v>
      </c>
      <c r="O3071">
        <v>3</v>
      </c>
      <c r="P3071" t="s">
        <v>24</v>
      </c>
      <c r="Q3071" t="s">
        <v>33</v>
      </c>
      <c r="R3071" t="s">
        <v>41</v>
      </c>
      <c r="S3071" t="s">
        <v>44</v>
      </c>
      <c r="T3071" t="s">
        <v>34</v>
      </c>
      <c r="U3071" t="s">
        <v>37</v>
      </c>
      <c r="V3071" t="s">
        <v>23</v>
      </c>
      <c r="W3071" t="s">
        <v>30</v>
      </c>
    </row>
    <row r="3072" spans="1:23" x14ac:dyDescent="0.3">
      <c r="A3072">
        <v>42</v>
      </c>
      <c r="B3072">
        <v>2</v>
      </c>
      <c r="C3072">
        <v>3</v>
      </c>
      <c r="D3072">
        <v>1</v>
      </c>
      <c r="E3072">
        <v>3071</v>
      </c>
      <c r="F3072">
        <v>4</v>
      </c>
      <c r="G3072">
        <v>110310</v>
      </c>
      <c r="H3072">
        <v>12</v>
      </c>
      <c r="I3072">
        <v>8</v>
      </c>
      <c r="J3072">
        <v>1</v>
      </c>
      <c r="K3072">
        <v>8</v>
      </c>
      <c r="L3072">
        <v>2</v>
      </c>
      <c r="M3072">
        <v>5</v>
      </c>
      <c r="N3072">
        <v>1</v>
      </c>
      <c r="O3072">
        <v>2</v>
      </c>
      <c r="P3072" t="s">
        <v>24</v>
      </c>
      <c r="Q3072" t="s">
        <v>33</v>
      </c>
      <c r="R3072" t="s">
        <v>41</v>
      </c>
      <c r="S3072" t="s">
        <v>44</v>
      </c>
      <c r="T3072" t="s">
        <v>47</v>
      </c>
      <c r="U3072" t="s">
        <v>27</v>
      </c>
      <c r="V3072" t="s">
        <v>23</v>
      </c>
      <c r="W3072" t="s">
        <v>30</v>
      </c>
    </row>
    <row r="3073" spans="1:23" x14ac:dyDescent="0.3">
      <c r="A3073">
        <v>37</v>
      </c>
      <c r="B3073">
        <v>9</v>
      </c>
      <c r="C3073">
        <v>1</v>
      </c>
      <c r="D3073">
        <v>1</v>
      </c>
      <c r="E3073">
        <v>3072</v>
      </c>
      <c r="F3073">
        <v>3</v>
      </c>
      <c r="G3073">
        <v>44400</v>
      </c>
      <c r="H3073">
        <v>11</v>
      </c>
      <c r="I3073">
        <v>8</v>
      </c>
      <c r="J3073">
        <v>1</v>
      </c>
      <c r="K3073">
        <v>18</v>
      </c>
      <c r="L3073">
        <v>3</v>
      </c>
      <c r="M3073">
        <v>1</v>
      </c>
      <c r="N3073">
        <v>0</v>
      </c>
      <c r="O3073">
        <v>1</v>
      </c>
      <c r="P3073" t="s">
        <v>24</v>
      </c>
      <c r="Q3073" t="s">
        <v>25</v>
      </c>
      <c r="R3073" t="s">
        <v>48</v>
      </c>
      <c r="S3073" t="s">
        <v>35</v>
      </c>
      <c r="T3073" t="s">
        <v>38</v>
      </c>
      <c r="U3073" t="s">
        <v>37</v>
      </c>
      <c r="V3073" t="s">
        <v>23</v>
      </c>
      <c r="W3073" t="s">
        <v>30</v>
      </c>
    </row>
    <row r="3074" spans="1:23" x14ac:dyDescent="0.3">
      <c r="A3074">
        <v>43</v>
      </c>
      <c r="B3074">
        <v>10</v>
      </c>
      <c r="C3074">
        <v>2</v>
      </c>
      <c r="D3074">
        <v>1</v>
      </c>
      <c r="E3074">
        <v>3073</v>
      </c>
      <c r="F3074">
        <v>1</v>
      </c>
      <c r="G3074">
        <v>46170</v>
      </c>
      <c r="H3074">
        <v>11</v>
      </c>
      <c r="I3074">
        <v>8</v>
      </c>
      <c r="J3074">
        <v>0</v>
      </c>
      <c r="K3074">
        <v>25</v>
      </c>
      <c r="L3074">
        <v>2</v>
      </c>
      <c r="M3074">
        <v>25</v>
      </c>
      <c r="N3074">
        <v>3</v>
      </c>
      <c r="O3074">
        <v>9</v>
      </c>
      <c r="P3074" t="s">
        <v>24</v>
      </c>
      <c r="Q3074" t="s">
        <v>25</v>
      </c>
      <c r="R3074" t="s">
        <v>26</v>
      </c>
      <c r="S3074" t="s">
        <v>44</v>
      </c>
      <c r="T3074" t="s">
        <v>38</v>
      </c>
      <c r="U3074" t="s">
        <v>27</v>
      </c>
      <c r="V3074" t="s">
        <v>23</v>
      </c>
      <c r="W3074" t="s">
        <v>30</v>
      </c>
    </row>
    <row r="3075" spans="1:23" x14ac:dyDescent="0.3">
      <c r="A3075">
        <v>40</v>
      </c>
      <c r="B3075">
        <v>6</v>
      </c>
      <c r="C3075">
        <v>2</v>
      </c>
      <c r="D3075">
        <v>1</v>
      </c>
      <c r="E3075">
        <v>3074</v>
      </c>
      <c r="F3075">
        <v>1</v>
      </c>
      <c r="G3075">
        <v>26470</v>
      </c>
      <c r="H3075">
        <v>13</v>
      </c>
      <c r="I3075">
        <v>8</v>
      </c>
      <c r="J3075">
        <v>0</v>
      </c>
      <c r="K3075">
        <v>20</v>
      </c>
      <c r="L3075">
        <v>2</v>
      </c>
      <c r="M3075">
        <v>1</v>
      </c>
      <c r="N3075">
        <v>0</v>
      </c>
      <c r="O3075">
        <v>0</v>
      </c>
      <c r="P3075" t="s">
        <v>24</v>
      </c>
      <c r="Q3075" t="s">
        <v>25</v>
      </c>
      <c r="R3075" t="s">
        <v>26</v>
      </c>
      <c r="S3075" t="s">
        <v>29</v>
      </c>
      <c r="T3075" t="s">
        <v>43</v>
      </c>
      <c r="U3075" t="s">
        <v>27</v>
      </c>
      <c r="V3075" t="s">
        <v>23</v>
      </c>
      <c r="W3075" t="s">
        <v>30</v>
      </c>
    </row>
    <row r="3076" spans="1:23" x14ac:dyDescent="0.3">
      <c r="A3076">
        <v>54</v>
      </c>
      <c r="B3076">
        <v>9</v>
      </c>
      <c r="C3076">
        <v>3</v>
      </c>
      <c r="D3076">
        <v>1</v>
      </c>
      <c r="E3076">
        <v>3075</v>
      </c>
      <c r="F3076">
        <v>2</v>
      </c>
      <c r="G3076">
        <v>63230</v>
      </c>
      <c r="H3076">
        <v>23</v>
      </c>
      <c r="I3076">
        <v>8</v>
      </c>
      <c r="J3076">
        <v>1</v>
      </c>
      <c r="K3076">
        <v>24</v>
      </c>
      <c r="L3076">
        <v>2</v>
      </c>
      <c r="M3076">
        <v>4</v>
      </c>
      <c r="N3076">
        <v>1</v>
      </c>
      <c r="O3076">
        <v>2</v>
      </c>
      <c r="P3076" t="s">
        <v>24</v>
      </c>
      <c r="Q3076" t="s">
        <v>40</v>
      </c>
      <c r="R3076" t="s">
        <v>26</v>
      </c>
      <c r="S3076" t="s">
        <v>29</v>
      </c>
      <c r="T3076" t="s">
        <v>45</v>
      </c>
      <c r="U3076" t="s">
        <v>27</v>
      </c>
      <c r="V3076" t="s">
        <v>23</v>
      </c>
      <c r="W3076" t="s">
        <v>30</v>
      </c>
    </row>
    <row r="3077" spans="1:23" x14ac:dyDescent="0.3">
      <c r="A3077">
        <v>34</v>
      </c>
      <c r="B3077">
        <v>28</v>
      </c>
      <c r="C3077">
        <v>3</v>
      </c>
      <c r="D3077">
        <v>1</v>
      </c>
      <c r="E3077">
        <v>3076</v>
      </c>
      <c r="F3077">
        <v>1</v>
      </c>
      <c r="G3077">
        <v>56770</v>
      </c>
      <c r="H3077">
        <v>20</v>
      </c>
      <c r="I3077">
        <v>8</v>
      </c>
      <c r="J3077">
        <v>1</v>
      </c>
      <c r="K3077">
        <v>6</v>
      </c>
      <c r="L3077">
        <v>3</v>
      </c>
      <c r="M3077">
        <v>3</v>
      </c>
      <c r="N3077">
        <v>1</v>
      </c>
      <c r="O3077">
        <v>2</v>
      </c>
      <c r="P3077" t="s">
        <v>39</v>
      </c>
      <c r="Q3077" t="s">
        <v>33</v>
      </c>
      <c r="R3077" t="s">
        <v>41</v>
      </c>
      <c r="S3077" t="s">
        <v>29</v>
      </c>
      <c r="T3077" t="s">
        <v>43</v>
      </c>
      <c r="U3077" t="s">
        <v>37</v>
      </c>
      <c r="V3077" t="s">
        <v>23</v>
      </c>
      <c r="W3077" t="s">
        <v>30</v>
      </c>
    </row>
    <row r="3078" spans="1:23" x14ac:dyDescent="0.3">
      <c r="A3078">
        <v>31</v>
      </c>
      <c r="B3078">
        <v>10</v>
      </c>
      <c r="C3078">
        <v>4</v>
      </c>
      <c r="D3078">
        <v>1</v>
      </c>
      <c r="E3078">
        <v>3077</v>
      </c>
      <c r="F3078">
        <v>3</v>
      </c>
      <c r="G3078">
        <v>21870</v>
      </c>
      <c r="H3078">
        <v>15</v>
      </c>
      <c r="I3078">
        <v>8</v>
      </c>
      <c r="J3078">
        <v>1</v>
      </c>
      <c r="K3078">
        <v>13</v>
      </c>
      <c r="L3078">
        <v>2</v>
      </c>
      <c r="M3078">
        <v>13</v>
      </c>
      <c r="N3078">
        <v>3</v>
      </c>
      <c r="O3078">
        <v>12</v>
      </c>
      <c r="P3078" t="s">
        <v>24</v>
      </c>
      <c r="Q3078" t="s">
        <v>33</v>
      </c>
      <c r="R3078" t="s">
        <v>26</v>
      </c>
      <c r="S3078" t="s">
        <v>29</v>
      </c>
      <c r="T3078" t="s">
        <v>38</v>
      </c>
      <c r="U3078" t="s">
        <v>37</v>
      </c>
      <c r="V3078" t="s">
        <v>23</v>
      </c>
      <c r="W3078" t="s">
        <v>30</v>
      </c>
    </row>
    <row r="3079" spans="1:23" x14ac:dyDescent="0.3">
      <c r="A3079">
        <v>43</v>
      </c>
      <c r="B3079">
        <v>14</v>
      </c>
      <c r="C3079">
        <v>3</v>
      </c>
      <c r="D3079">
        <v>1</v>
      </c>
      <c r="E3079">
        <v>3078</v>
      </c>
      <c r="F3079">
        <v>1</v>
      </c>
      <c r="G3079">
        <v>37480</v>
      </c>
      <c r="H3079">
        <v>14</v>
      </c>
      <c r="I3079">
        <v>8</v>
      </c>
      <c r="J3079">
        <v>2</v>
      </c>
      <c r="K3079">
        <v>8</v>
      </c>
      <c r="L3079">
        <v>3</v>
      </c>
      <c r="M3079">
        <v>3</v>
      </c>
      <c r="N3079">
        <v>1</v>
      </c>
      <c r="O3079">
        <v>2</v>
      </c>
      <c r="P3079" t="s">
        <v>32</v>
      </c>
      <c r="Q3079" t="s">
        <v>25</v>
      </c>
      <c r="R3079" t="s">
        <v>26</v>
      </c>
      <c r="S3079" t="s">
        <v>29</v>
      </c>
      <c r="T3079" t="s">
        <v>45</v>
      </c>
      <c r="U3079" t="s">
        <v>27</v>
      </c>
      <c r="V3079" t="s">
        <v>23</v>
      </c>
      <c r="W3079" t="s">
        <v>30</v>
      </c>
    </row>
    <row r="3080" spans="1:23" x14ac:dyDescent="0.3">
      <c r="A3080">
        <v>43</v>
      </c>
      <c r="B3080">
        <v>27</v>
      </c>
      <c r="C3080">
        <v>4</v>
      </c>
      <c r="D3080">
        <v>1</v>
      </c>
      <c r="E3080">
        <v>3079</v>
      </c>
      <c r="F3080">
        <v>2</v>
      </c>
      <c r="G3080">
        <v>39770</v>
      </c>
      <c r="H3080">
        <v>18</v>
      </c>
      <c r="I3080">
        <v>8</v>
      </c>
      <c r="J3080">
        <v>1</v>
      </c>
      <c r="K3080">
        <v>8</v>
      </c>
      <c r="L3080">
        <v>3</v>
      </c>
      <c r="M3080">
        <v>5</v>
      </c>
      <c r="N3080">
        <v>0</v>
      </c>
      <c r="O3080">
        <v>2</v>
      </c>
      <c r="P3080" t="s">
        <v>24</v>
      </c>
      <c r="Q3080" t="s">
        <v>25</v>
      </c>
      <c r="R3080" t="s">
        <v>26</v>
      </c>
      <c r="S3080" t="s">
        <v>44</v>
      </c>
      <c r="T3080" t="s">
        <v>46</v>
      </c>
      <c r="U3080" t="s">
        <v>37</v>
      </c>
      <c r="V3080" t="s">
        <v>23</v>
      </c>
      <c r="W3080" t="s">
        <v>30</v>
      </c>
    </row>
    <row r="3081" spans="1:23" x14ac:dyDescent="0.3">
      <c r="A3081">
        <v>25</v>
      </c>
      <c r="B3081">
        <v>7</v>
      </c>
      <c r="C3081">
        <v>2</v>
      </c>
      <c r="D3081">
        <v>1</v>
      </c>
      <c r="E3081">
        <v>3080</v>
      </c>
      <c r="F3081">
        <v>1</v>
      </c>
      <c r="G3081">
        <v>86330</v>
      </c>
      <c r="H3081">
        <v>19</v>
      </c>
      <c r="I3081">
        <v>8</v>
      </c>
      <c r="J3081">
        <v>1</v>
      </c>
      <c r="K3081">
        <v>5</v>
      </c>
      <c r="L3081">
        <v>2</v>
      </c>
      <c r="M3081">
        <v>5</v>
      </c>
      <c r="N3081">
        <v>1</v>
      </c>
      <c r="O3081">
        <v>3</v>
      </c>
      <c r="P3081" t="s">
        <v>24</v>
      </c>
      <c r="Q3081" t="s">
        <v>40</v>
      </c>
      <c r="R3081" t="s">
        <v>40</v>
      </c>
      <c r="S3081" t="s">
        <v>35</v>
      </c>
      <c r="T3081" t="s">
        <v>45</v>
      </c>
      <c r="U3081" t="s">
        <v>37</v>
      </c>
      <c r="V3081" t="s">
        <v>23</v>
      </c>
      <c r="W3081" t="s">
        <v>30</v>
      </c>
    </row>
    <row r="3082" spans="1:23" x14ac:dyDescent="0.3">
      <c r="A3082">
        <v>37</v>
      </c>
      <c r="B3082">
        <v>1</v>
      </c>
      <c r="C3082">
        <v>3</v>
      </c>
      <c r="D3082">
        <v>1</v>
      </c>
      <c r="E3082">
        <v>3081</v>
      </c>
      <c r="F3082">
        <v>3</v>
      </c>
      <c r="G3082">
        <v>20080</v>
      </c>
      <c r="H3082">
        <v>22</v>
      </c>
      <c r="I3082">
        <v>8</v>
      </c>
      <c r="J3082">
        <v>0</v>
      </c>
      <c r="K3082">
        <v>15</v>
      </c>
      <c r="L3082">
        <v>5</v>
      </c>
      <c r="M3082">
        <v>13</v>
      </c>
      <c r="N3082">
        <v>10</v>
      </c>
      <c r="O3082">
        <v>7</v>
      </c>
      <c r="P3082" t="s">
        <v>39</v>
      </c>
      <c r="Q3082" t="s">
        <v>33</v>
      </c>
      <c r="R3082" t="s">
        <v>41</v>
      </c>
      <c r="S3082" t="s">
        <v>29</v>
      </c>
      <c r="T3082" t="s">
        <v>43</v>
      </c>
      <c r="U3082" t="s">
        <v>37</v>
      </c>
      <c r="V3082" t="s">
        <v>23</v>
      </c>
      <c r="W3082" t="s">
        <v>30</v>
      </c>
    </row>
    <row r="3083" spans="1:23" x14ac:dyDescent="0.3">
      <c r="A3083">
        <v>31</v>
      </c>
      <c r="B3083">
        <v>24</v>
      </c>
      <c r="C3083">
        <v>1</v>
      </c>
      <c r="D3083">
        <v>1</v>
      </c>
      <c r="E3083">
        <v>3082</v>
      </c>
      <c r="F3083">
        <v>3</v>
      </c>
      <c r="G3083">
        <v>44400</v>
      </c>
      <c r="H3083">
        <v>13</v>
      </c>
      <c r="I3083">
        <v>8</v>
      </c>
      <c r="J3083">
        <v>1</v>
      </c>
      <c r="K3083">
        <v>4</v>
      </c>
      <c r="L3083">
        <v>2</v>
      </c>
      <c r="M3083">
        <v>4</v>
      </c>
      <c r="N3083">
        <v>3</v>
      </c>
      <c r="O3083">
        <v>2</v>
      </c>
      <c r="P3083" t="s">
        <v>24</v>
      </c>
      <c r="Q3083" t="s">
        <v>33</v>
      </c>
      <c r="R3083" t="s">
        <v>41</v>
      </c>
      <c r="S3083" t="s">
        <v>29</v>
      </c>
      <c r="T3083" t="s">
        <v>43</v>
      </c>
      <c r="U3083" t="s">
        <v>37</v>
      </c>
      <c r="V3083" t="s">
        <v>23</v>
      </c>
      <c r="W3083" t="s">
        <v>30</v>
      </c>
    </row>
    <row r="3084" spans="1:23" x14ac:dyDescent="0.3">
      <c r="A3084">
        <v>39</v>
      </c>
      <c r="B3084">
        <v>26</v>
      </c>
      <c r="C3084">
        <v>4</v>
      </c>
      <c r="D3084">
        <v>1</v>
      </c>
      <c r="E3084">
        <v>3083</v>
      </c>
      <c r="F3084">
        <v>1</v>
      </c>
      <c r="G3084">
        <v>30670</v>
      </c>
      <c r="H3084">
        <v>20</v>
      </c>
      <c r="I3084">
        <v>8</v>
      </c>
      <c r="J3084">
        <v>1</v>
      </c>
      <c r="K3084">
        <v>21</v>
      </c>
      <c r="L3084">
        <v>5</v>
      </c>
      <c r="M3084">
        <v>21</v>
      </c>
      <c r="N3084">
        <v>1</v>
      </c>
      <c r="O3084">
        <v>6</v>
      </c>
      <c r="P3084" t="s">
        <v>32</v>
      </c>
      <c r="Q3084" t="s">
        <v>33</v>
      </c>
      <c r="R3084" t="s">
        <v>49</v>
      </c>
      <c r="S3084" t="s">
        <v>44</v>
      </c>
      <c r="T3084" t="s">
        <v>38</v>
      </c>
      <c r="U3084" t="s">
        <v>27</v>
      </c>
      <c r="V3084" t="s">
        <v>23</v>
      </c>
      <c r="W3084" t="s">
        <v>30</v>
      </c>
    </row>
    <row r="3085" spans="1:23" x14ac:dyDescent="0.3">
      <c r="A3085">
        <v>56</v>
      </c>
      <c r="B3085">
        <v>20</v>
      </c>
      <c r="C3085">
        <v>4</v>
      </c>
      <c r="D3085">
        <v>1</v>
      </c>
      <c r="E3085">
        <v>3084</v>
      </c>
      <c r="F3085">
        <v>3</v>
      </c>
      <c r="G3085">
        <v>53210</v>
      </c>
      <c r="H3085">
        <v>14</v>
      </c>
      <c r="I3085">
        <v>8</v>
      </c>
      <c r="J3085">
        <v>0</v>
      </c>
      <c r="K3085">
        <v>36</v>
      </c>
      <c r="L3085">
        <v>1</v>
      </c>
      <c r="M3085">
        <v>7</v>
      </c>
      <c r="N3085">
        <v>7</v>
      </c>
      <c r="O3085">
        <v>7</v>
      </c>
      <c r="P3085" t="s">
        <v>32</v>
      </c>
      <c r="Q3085" t="s">
        <v>33</v>
      </c>
      <c r="R3085" t="s">
        <v>26</v>
      </c>
      <c r="S3085" t="s">
        <v>29</v>
      </c>
      <c r="T3085" t="s">
        <v>38</v>
      </c>
      <c r="U3085" t="s">
        <v>27</v>
      </c>
      <c r="V3085" t="s">
        <v>23</v>
      </c>
      <c r="W3085" t="s">
        <v>30</v>
      </c>
    </row>
    <row r="3086" spans="1:23" x14ac:dyDescent="0.3">
      <c r="A3086">
        <v>30</v>
      </c>
      <c r="B3086">
        <v>5</v>
      </c>
      <c r="C3086">
        <v>4</v>
      </c>
      <c r="D3086">
        <v>1</v>
      </c>
      <c r="E3086">
        <v>3085</v>
      </c>
      <c r="F3086">
        <v>2</v>
      </c>
      <c r="G3086">
        <v>54100</v>
      </c>
      <c r="H3086">
        <v>17</v>
      </c>
      <c r="I3086">
        <v>8</v>
      </c>
      <c r="J3086">
        <v>1</v>
      </c>
      <c r="K3086">
        <v>6</v>
      </c>
      <c r="L3086">
        <v>2</v>
      </c>
      <c r="M3086">
        <v>5</v>
      </c>
      <c r="N3086">
        <v>4</v>
      </c>
      <c r="O3086">
        <v>4</v>
      </c>
      <c r="P3086" t="s">
        <v>24</v>
      </c>
      <c r="Q3086" t="s">
        <v>25</v>
      </c>
      <c r="R3086" t="s">
        <v>41</v>
      </c>
      <c r="S3086" t="s">
        <v>35</v>
      </c>
      <c r="T3086" t="s">
        <v>45</v>
      </c>
      <c r="U3086" t="s">
        <v>27</v>
      </c>
      <c r="V3086" t="s">
        <v>23</v>
      </c>
      <c r="W3086" t="s">
        <v>30</v>
      </c>
    </row>
    <row r="3087" spans="1:23" x14ac:dyDescent="0.3">
      <c r="A3087">
        <v>41</v>
      </c>
      <c r="B3087">
        <v>7</v>
      </c>
      <c r="C3087">
        <v>3</v>
      </c>
      <c r="D3087">
        <v>1</v>
      </c>
      <c r="E3087">
        <v>3086</v>
      </c>
      <c r="F3087">
        <v>3</v>
      </c>
      <c r="G3087">
        <v>27820</v>
      </c>
      <c r="H3087">
        <v>14</v>
      </c>
      <c r="I3087">
        <v>8</v>
      </c>
      <c r="J3087">
        <v>0</v>
      </c>
      <c r="K3087">
        <v>10</v>
      </c>
      <c r="L3087">
        <v>2</v>
      </c>
      <c r="M3087">
        <v>10</v>
      </c>
      <c r="N3087">
        <v>0</v>
      </c>
      <c r="O3087">
        <v>7</v>
      </c>
      <c r="P3087" t="s">
        <v>24</v>
      </c>
      <c r="Q3087" t="s">
        <v>33</v>
      </c>
      <c r="R3087" t="s">
        <v>49</v>
      </c>
      <c r="S3087" t="s">
        <v>29</v>
      </c>
      <c r="T3087" t="s">
        <v>34</v>
      </c>
      <c r="U3087" t="s">
        <v>27</v>
      </c>
      <c r="V3087" t="s">
        <v>23</v>
      </c>
      <c r="W3087" t="s">
        <v>30</v>
      </c>
    </row>
    <row r="3088" spans="1:23" x14ac:dyDescent="0.3">
      <c r="A3088">
        <v>28</v>
      </c>
      <c r="B3088">
        <v>7</v>
      </c>
      <c r="C3088">
        <v>3</v>
      </c>
      <c r="D3088">
        <v>1</v>
      </c>
      <c r="E3088">
        <v>3087</v>
      </c>
      <c r="F3088">
        <v>3</v>
      </c>
      <c r="G3088">
        <v>119570</v>
      </c>
      <c r="H3088">
        <v>13</v>
      </c>
      <c r="I3088">
        <v>8</v>
      </c>
      <c r="J3088">
        <v>0</v>
      </c>
      <c r="K3088">
        <v>10</v>
      </c>
      <c r="L3088">
        <v>2</v>
      </c>
      <c r="M3088">
        <v>10</v>
      </c>
      <c r="N3088">
        <v>1</v>
      </c>
      <c r="O3088">
        <v>8</v>
      </c>
      <c r="P3088" t="s">
        <v>24</v>
      </c>
      <c r="Q3088" t="s">
        <v>33</v>
      </c>
      <c r="R3088" t="s">
        <v>41</v>
      </c>
      <c r="S3088" t="s">
        <v>44</v>
      </c>
      <c r="T3088" t="s">
        <v>28</v>
      </c>
      <c r="U3088" t="s">
        <v>37</v>
      </c>
      <c r="V3088" t="s">
        <v>23</v>
      </c>
      <c r="W3088" t="s">
        <v>30</v>
      </c>
    </row>
    <row r="3089" spans="1:23" x14ac:dyDescent="0.3">
      <c r="A3089">
        <v>25</v>
      </c>
      <c r="B3089">
        <v>5</v>
      </c>
      <c r="C3089">
        <v>2</v>
      </c>
      <c r="D3089">
        <v>1</v>
      </c>
      <c r="E3089">
        <v>3088</v>
      </c>
      <c r="F3089">
        <v>3</v>
      </c>
      <c r="G3089">
        <v>26600</v>
      </c>
      <c r="H3089">
        <v>13</v>
      </c>
      <c r="I3089">
        <v>8</v>
      </c>
      <c r="J3089">
        <v>0</v>
      </c>
      <c r="K3089">
        <v>6</v>
      </c>
      <c r="L3089">
        <v>3</v>
      </c>
      <c r="M3089">
        <v>2</v>
      </c>
      <c r="N3089">
        <v>0</v>
      </c>
      <c r="O3089">
        <v>2</v>
      </c>
      <c r="P3089" t="s">
        <v>24</v>
      </c>
      <c r="Q3089" t="s">
        <v>33</v>
      </c>
      <c r="R3089" t="s">
        <v>26</v>
      </c>
      <c r="S3089" t="s">
        <v>29</v>
      </c>
      <c r="T3089" t="s">
        <v>43</v>
      </c>
      <c r="U3089" t="s">
        <v>27</v>
      </c>
      <c r="V3089" t="s">
        <v>31</v>
      </c>
      <c r="W3089" t="s">
        <v>30</v>
      </c>
    </row>
    <row r="3090" spans="1:23" x14ac:dyDescent="0.3">
      <c r="A3090">
        <v>52</v>
      </c>
      <c r="B3090">
        <v>26</v>
      </c>
      <c r="C3090">
        <v>2</v>
      </c>
      <c r="D3090">
        <v>1</v>
      </c>
      <c r="E3090">
        <v>3089</v>
      </c>
      <c r="F3090">
        <v>2</v>
      </c>
      <c r="G3090">
        <v>33750</v>
      </c>
      <c r="H3090">
        <v>21</v>
      </c>
      <c r="I3090">
        <v>8</v>
      </c>
      <c r="J3090">
        <v>0</v>
      </c>
      <c r="K3090">
        <v>28</v>
      </c>
      <c r="L3090">
        <v>2</v>
      </c>
      <c r="M3090">
        <v>5</v>
      </c>
      <c r="N3090">
        <v>0</v>
      </c>
      <c r="O3090">
        <v>4</v>
      </c>
      <c r="P3090" t="s">
        <v>24</v>
      </c>
      <c r="Q3090" t="s">
        <v>33</v>
      </c>
      <c r="R3090" t="s">
        <v>26</v>
      </c>
      <c r="S3090" t="s">
        <v>29</v>
      </c>
      <c r="T3090" t="s">
        <v>46</v>
      </c>
      <c r="U3090" t="s">
        <v>27</v>
      </c>
      <c r="V3090" t="s">
        <v>23</v>
      </c>
      <c r="W3090" t="s">
        <v>30</v>
      </c>
    </row>
    <row r="3091" spans="1:23" x14ac:dyDescent="0.3">
      <c r="A3091">
        <v>45</v>
      </c>
      <c r="B3091">
        <v>2</v>
      </c>
      <c r="C3091">
        <v>3</v>
      </c>
      <c r="D3091">
        <v>1</v>
      </c>
      <c r="E3091">
        <v>3090</v>
      </c>
      <c r="F3091">
        <v>1</v>
      </c>
      <c r="G3091">
        <v>50980</v>
      </c>
      <c r="H3091">
        <v>14</v>
      </c>
      <c r="I3091">
        <v>8</v>
      </c>
      <c r="J3091">
        <v>1</v>
      </c>
      <c r="K3091">
        <v>8</v>
      </c>
      <c r="L3091">
        <v>4</v>
      </c>
      <c r="M3091">
        <v>2</v>
      </c>
      <c r="N3091">
        <v>0</v>
      </c>
      <c r="O3091">
        <v>2</v>
      </c>
      <c r="P3091" t="s">
        <v>24</v>
      </c>
      <c r="Q3091" t="s">
        <v>33</v>
      </c>
      <c r="R3091" t="s">
        <v>41</v>
      </c>
      <c r="S3091" t="s">
        <v>29</v>
      </c>
      <c r="T3091" t="s">
        <v>38</v>
      </c>
      <c r="U3091" t="s">
        <v>27</v>
      </c>
      <c r="V3091" t="s">
        <v>23</v>
      </c>
      <c r="W3091" t="s">
        <v>30</v>
      </c>
    </row>
    <row r="3092" spans="1:23" x14ac:dyDescent="0.3">
      <c r="A3092">
        <v>52</v>
      </c>
      <c r="B3092">
        <v>12</v>
      </c>
      <c r="C3092">
        <v>3</v>
      </c>
      <c r="D3092">
        <v>1</v>
      </c>
      <c r="E3092">
        <v>3091</v>
      </c>
      <c r="F3092">
        <v>2</v>
      </c>
      <c r="G3092">
        <v>48780</v>
      </c>
      <c r="H3092">
        <v>11</v>
      </c>
      <c r="I3092">
        <v>8</v>
      </c>
      <c r="J3092">
        <v>1</v>
      </c>
      <c r="K3092">
        <v>31</v>
      </c>
      <c r="L3092">
        <v>3</v>
      </c>
      <c r="M3092">
        <v>5</v>
      </c>
      <c r="N3092">
        <v>1</v>
      </c>
      <c r="O3092">
        <v>4</v>
      </c>
      <c r="P3092" t="s">
        <v>24</v>
      </c>
      <c r="Q3092" t="s">
        <v>33</v>
      </c>
      <c r="R3092" t="s">
        <v>41</v>
      </c>
      <c r="S3092" t="s">
        <v>29</v>
      </c>
      <c r="T3092" t="s">
        <v>34</v>
      </c>
      <c r="U3092" t="s">
        <v>37</v>
      </c>
      <c r="V3092" t="s">
        <v>23</v>
      </c>
      <c r="W3092" t="s">
        <v>30</v>
      </c>
    </row>
    <row r="3093" spans="1:23" x14ac:dyDescent="0.3">
      <c r="A3093">
        <v>42</v>
      </c>
      <c r="B3093">
        <v>10</v>
      </c>
      <c r="C3093">
        <v>3</v>
      </c>
      <c r="D3093">
        <v>1</v>
      </c>
      <c r="E3093">
        <v>3092</v>
      </c>
      <c r="F3093">
        <v>2</v>
      </c>
      <c r="G3093">
        <v>28370</v>
      </c>
      <c r="H3093">
        <v>13</v>
      </c>
      <c r="I3093">
        <v>8</v>
      </c>
      <c r="J3093">
        <v>1</v>
      </c>
      <c r="K3093">
        <v>19</v>
      </c>
      <c r="L3093">
        <v>0</v>
      </c>
      <c r="M3093">
        <v>5</v>
      </c>
      <c r="N3093">
        <v>0</v>
      </c>
      <c r="O3093">
        <v>2</v>
      </c>
      <c r="P3093" t="s">
        <v>32</v>
      </c>
      <c r="Q3093" t="s">
        <v>25</v>
      </c>
      <c r="R3093" t="s">
        <v>48</v>
      </c>
      <c r="S3093" t="s">
        <v>44</v>
      </c>
      <c r="T3093" t="s">
        <v>28</v>
      </c>
      <c r="U3093" t="s">
        <v>27</v>
      </c>
      <c r="V3093" t="s">
        <v>23</v>
      </c>
      <c r="W3093" t="s">
        <v>30</v>
      </c>
    </row>
    <row r="3094" spans="1:23" x14ac:dyDescent="0.3">
      <c r="A3094">
        <v>30</v>
      </c>
      <c r="B3094">
        <v>25</v>
      </c>
      <c r="C3094">
        <v>3</v>
      </c>
      <c r="D3094">
        <v>1</v>
      </c>
      <c r="E3094">
        <v>3093</v>
      </c>
      <c r="F3094">
        <v>1</v>
      </c>
      <c r="G3094">
        <v>24060</v>
      </c>
      <c r="H3094">
        <v>20</v>
      </c>
      <c r="I3094">
        <v>8</v>
      </c>
      <c r="J3094">
        <v>1</v>
      </c>
      <c r="K3094">
        <v>11</v>
      </c>
      <c r="L3094">
        <v>5</v>
      </c>
      <c r="M3094">
        <v>5</v>
      </c>
      <c r="N3094">
        <v>0</v>
      </c>
      <c r="O3094">
        <v>2</v>
      </c>
      <c r="P3094" t="s">
        <v>24</v>
      </c>
      <c r="Q3094" t="s">
        <v>25</v>
      </c>
      <c r="R3094" t="s">
        <v>48</v>
      </c>
      <c r="S3094" t="s">
        <v>35</v>
      </c>
      <c r="T3094" t="s">
        <v>38</v>
      </c>
      <c r="U3094" t="s">
        <v>37</v>
      </c>
      <c r="V3094" t="s">
        <v>23</v>
      </c>
      <c r="W3094" t="s">
        <v>30</v>
      </c>
    </row>
    <row r="3095" spans="1:23" x14ac:dyDescent="0.3">
      <c r="A3095">
        <v>60</v>
      </c>
      <c r="B3095">
        <v>10</v>
      </c>
      <c r="C3095">
        <v>3</v>
      </c>
      <c r="D3095">
        <v>1</v>
      </c>
      <c r="E3095">
        <v>3094</v>
      </c>
      <c r="F3095">
        <v>1</v>
      </c>
      <c r="G3095">
        <v>22690</v>
      </c>
      <c r="H3095">
        <v>18</v>
      </c>
      <c r="I3095">
        <v>8</v>
      </c>
      <c r="J3095">
        <v>1</v>
      </c>
      <c r="K3095">
        <v>33</v>
      </c>
      <c r="L3095">
        <v>4</v>
      </c>
      <c r="M3095">
        <v>29</v>
      </c>
      <c r="N3095">
        <v>11</v>
      </c>
      <c r="O3095">
        <v>10</v>
      </c>
      <c r="P3095" t="s">
        <v>24</v>
      </c>
      <c r="Q3095" t="s">
        <v>33</v>
      </c>
      <c r="R3095" t="s">
        <v>26</v>
      </c>
      <c r="S3095" t="s">
        <v>29</v>
      </c>
      <c r="T3095" t="s">
        <v>45</v>
      </c>
      <c r="U3095" t="s">
        <v>27</v>
      </c>
      <c r="V3095" t="s">
        <v>23</v>
      </c>
      <c r="W3095" t="s">
        <v>30</v>
      </c>
    </row>
    <row r="3096" spans="1:23" x14ac:dyDescent="0.3">
      <c r="A3096">
        <v>46</v>
      </c>
      <c r="B3096">
        <v>19</v>
      </c>
      <c r="C3096">
        <v>4</v>
      </c>
      <c r="D3096">
        <v>1</v>
      </c>
      <c r="E3096">
        <v>3095</v>
      </c>
      <c r="F3096">
        <v>1</v>
      </c>
      <c r="G3096">
        <v>41080</v>
      </c>
      <c r="H3096">
        <v>14</v>
      </c>
      <c r="I3096">
        <v>8</v>
      </c>
      <c r="J3096">
        <v>0</v>
      </c>
      <c r="K3096">
        <v>19</v>
      </c>
      <c r="L3096">
        <v>5</v>
      </c>
      <c r="M3096">
        <v>10</v>
      </c>
      <c r="N3096">
        <v>0</v>
      </c>
      <c r="O3096">
        <v>8</v>
      </c>
      <c r="P3096" t="s">
        <v>24</v>
      </c>
      <c r="Q3096" t="s">
        <v>25</v>
      </c>
      <c r="R3096" t="s">
        <v>48</v>
      </c>
      <c r="S3096" t="s">
        <v>44</v>
      </c>
      <c r="T3096" t="s">
        <v>38</v>
      </c>
      <c r="U3096" t="s">
        <v>27</v>
      </c>
      <c r="V3096" t="s">
        <v>23</v>
      </c>
      <c r="W3096" t="s">
        <v>30</v>
      </c>
    </row>
    <row r="3097" spans="1:23" x14ac:dyDescent="0.3">
      <c r="A3097">
        <v>42</v>
      </c>
      <c r="B3097">
        <v>18</v>
      </c>
      <c r="C3097">
        <v>4</v>
      </c>
      <c r="D3097">
        <v>1</v>
      </c>
      <c r="E3097">
        <v>3096</v>
      </c>
      <c r="F3097">
        <v>4</v>
      </c>
      <c r="G3097">
        <v>132060</v>
      </c>
      <c r="H3097">
        <v>13</v>
      </c>
      <c r="I3097">
        <v>8</v>
      </c>
      <c r="J3097">
        <v>2</v>
      </c>
      <c r="K3097">
        <v>7</v>
      </c>
      <c r="L3097">
        <v>2</v>
      </c>
      <c r="M3097">
        <v>6</v>
      </c>
      <c r="N3097">
        <v>0</v>
      </c>
      <c r="O3097">
        <v>4</v>
      </c>
      <c r="P3097" t="s">
        <v>32</v>
      </c>
      <c r="Q3097" t="s">
        <v>33</v>
      </c>
      <c r="R3097" t="s">
        <v>49</v>
      </c>
      <c r="S3097" t="s">
        <v>29</v>
      </c>
      <c r="T3097" t="s">
        <v>38</v>
      </c>
      <c r="U3097" t="s">
        <v>37</v>
      </c>
      <c r="V3097" t="s">
        <v>23</v>
      </c>
      <c r="W3097" t="s">
        <v>30</v>
      </c>
    </row>
    <row r="3098" spans="1:23" x14ac:dyDescent="0.3">
      <c r="A3098">
        <v>24</v>
      </c>
      <c r="B3098">
        <v>27</v>
      </c>
      <c r="C3098">
        <v>2</v>
      </c>
      <c r="D3098">
        <v>1</v>
      </c>
      <c r="E3098">
        <v>3097</v>
      </c>
      <c r="F3098">
        <v>1</v>
      </c>
      <c r="G3098">
        <v>104220</v>
      </c>
      <c r="H3098">
        <v>17</v>
      </c>
      <c r="I3098">
        <v>8</v>
      </c>
      <c r="J3098">
        <v>1</v>
      </c>
      <c r="K3098">
        <v>6</v>
      </c>
      <c r="L3098">
        <v>0</v>
      </c>
      <c r="M3098">
        <v>5</v>
      </c>
      <c r="N3098">
        <v>1</v>
      </c>
      <c r="O3098">
        <v>4</v>
      </c>
      <c r="P3098" t="s">
        <v>24</v>
      </c>
      <c r="Q3098" t="s">
        <v>33</v>
      </c>
      <c r="R3098" t="s">
        <v>41</v>
      </c>
      <c r="S3098" t="s">
        <v>35</v>
      </c>
      <c r="T3098" t="s">
        <v>34</v>
      </c>
      <c r="U3098" t="s">
        <v>37</v>
      </c>
      <c r="V3098" t="s">
        <v>31</v>
      </c>
      <c r="W3098" t="s">
        <v>30</v>
      </c>
    </row>
    <row r="3099" spans="1:23" x14ac:dyDescent="0.3">
      <c r="A3099">
        <v>34</v>
      </c>
      <c r="B3099">
        <v>5</v>
      </c>
      <c r="C3099">
        <v>3</v>
      </c>
      <c r="D3099">
        <v>1</v>
      </c>
      <c r="E3099">
        <v>3098</v>
      </c>
      <c r="F3099">
        <v>2</v>
      </c>
      <c r="G3099">
        <v>137440</v>
      </c>
      <c r="H3099">
        <v>20</v>
      </c>
      <c r="I3099">
        <v>8</v>
      </c>
      <c r="J3099">
        <v>1</v>
      </c>
      <c r="K3099">
        <v>3</v>
      </c>
      <c r="L3099">
        <v>3</v>
      </c>
      <c r="M3099">
        <v>2</v>
      </c>
      <c r="N3099">
        <v>1</v>
      </c>
      <c r="O3099">
        <v>0</v>
      </c>
      <c r="P3099" t="s">
        <v>32</v>
      </c>
      <c r="Q3099" t="s">
        <v>33</v>
      </c>
      <c r="R3099" t="s">
        <v>41</v>
      </c>
      <c r="S3099" t="s">
        <v>44</v>
      </c>
      <c r="T3099" t="s">
        <v>34</v>
      </c>
      <c r="U3099" t="s">
        <v>37</v>
      </c>
      <c r="V3099" t="s">
        <v>31</v>
      </c>
      <c r="W3099" t="s">
        <v>30</v>
      </c>
    </row>
    <row r="3100" spans="1:23" x14ac:dyDescent="0.3">
      <c r="A3100">
        <v>38</v>
      </c>
      <c r="B3100">
        <v>3</v>
      </c>
      <c r="C3100">
        <v>3</v>
      </c>
      <c r="D3100">
        <v>1</v>
      </c>
      <c r="E3100">
        <v>3099</v>
      </c>
      <c r="F3100">
        <v>2</v>
      </c>
      <c r="G3100">
        <v>49070</v>
      </c>
      <c r="H3100">
        <v>11</v>
      </c>
      <c r="I3100">
        <v>8</v>
      </c>
      <c r="J3100">
        <v>1</v>
      </c>
      <c r="K3100">
        <v>1</v>
      </c>
      <c r="L3100">
        <v>3</v>
      </c>
      <c r="M3100">
        <v>1</v>
      </c>
      <c r="N3100">
        <v>0</v>
      </c>
      <c r="O3100">
        <v>0</v>
      </c>
      <c r="P3100" t="s">
        <v>32</v>
      </c>
      <c r="Q3100" t="s">
        <v>25</v>
      </c>
      <c r="R3100" t="s">
        <v>48</v>
      </c>
      <c r="S3100" t="s">
        <v>29</v>
      </c>
      <c r="T3100" t="s">
        <v>38</v>
      </c>
      <c r="U3100" t="s">
        <v>27</v>
      </c>
      <c r="V3100" t="s">
        <v>23</v>
      </c>
      <c r="W3100" t="s">
        <v>30</v>
      </c>
    </row>
    <row r="3101" spans="1:23" x14ac:dyDescent="0.3">
      <c r="A3101">
        <v>40</v>
      </c>
      <c r="B3101">
        <v>26</v>
      </c>
      <c r="C3101">
        <v>4</v>
      </c>
      <c r="D3101">
        <v>1</v>
      </c>
      <c r="E3101">
        <v>3100</v>
      </c>
      <c r="F3101">
        <v>1</v>
      </c>
      <c r="G3101">
        <v>34820</v>
      </c>
      <c r="H3101">
        <v>18</v>
      </c>
      <c r="I3101">
        <v>8</v>
      </c>
      <c r="J3101">
        <v>1</v>
      </c>
      <c r="K3101">
        <v>21</v>
      </c>
      <c r="L3101">
        <v>2</v>
      </c>
      <c r="M3101">
        <v>20</v>
      </c>
      <c r="N3101">
        <v>1</v>
      </c>
      <c r="O3101">
        <v>12</v>
      </c>
      <c r="P3101" t="s">
        <v>24</v>
      </c>
      <c r="Q3101" t="s">
        <v>25</v>
      </c>
      <c r="R3101" t="s">
        <v>48</v>
      </c>
      <c r="S3101" t="s">
        <v>29</v>
      </c>
      <c r="T3101" t="s">
        <v>38</v>
      </c>
      <c r="U3101" t="s">
        <v>27</v>
      </c>
      <c r="V3101" t="s">
        <v>23</v>
      </c>
      <c r="W3101" t="s">
        <v>30</v>
      </c>
    </row>
    <row r="3102" spans="1:23" x14ac:dyDescent="0.3">
      <c r="A3102">
        <v>26</v>
      </c>
      <c r="B3102">
        <v>3</v>
      </c>
      <c r="C3102">
        <v>2</v>
      </c>
      <c r="D3102">
        <v>1</v>
      </c>
      <c r="E3102">
        <v>3101</v>
      </c>
      <c r="F3102">
        <v>4</v>
      </c>
      <c r="G3102">
        <v>24360</v>
      </c>
      <c r="H3102">
        <v>24</v>
      </c>
      <c r="I3102">
        <v>8</v>
      </c>
      <c r="J3102">
        <v>0</v>
      </c>
      <c r="K3102">
        <v>3</v>
      </c>
      <c r="L3102">
        <v>2</v>
      </c>
      <c r="M3102">
        <v>3</v>
      </c>
      <c r="N3102">
        <v>0</v>
      </c>
      <c r="O3102">
        <v>2</v>
      </c>
      <c r="P3102" t="s">
        <v>24</v>
      </c>
      <c r="Q3102" t="s">
        <v>33</v>
      </c>
      <c r="R3102" t="s">
        <v>41</v>
      </c>
      <c r="S3102" t="s">
        <v>44</v>
      </c>
      <c r="T3102" t="s">
        <v>28</v>
      </c>
      <c r="U3102" t="s">
        <v>27</v>
      </c>
      <c r="V3102" t="s">
        <v>23</v>
      </c>
      <c r="W3102" t="s">
        <v>30</v>
      </c>
    </row>
    <row r="3103" spans="1:23" x14ac:dyDescent="0.3">
      <c r="A3103">
        <v>30</v>
      </c>
      <c r="B3103">
        <v>15</v>
      </c>
      <c r="C3103">
        <v>3</v>
      </c>
      <c r="D3103">
        <v>1</v>
      </c>
      <c r="E3103">
        <v>3102</v>
      </c>
      <c r="F3103">
        <v>2</v>
      </c>
      <c r="G3103">
        <v>23800</v>
      </c>
      <c r="H3103">
        <v>18</v>
      </c>
      <c r="I3103">
        <v>8</v>
      </c>
      <c r="J3103">
        <v>3</v>
      </c>
      <c r="K3103">
        <v>9</v>
      </c>
      <c r="L3103">
        <v>2</v>
      </c>
      <c r="M3103">
        <v>5</v>
      </c>
      <c r="N3103">
        <v>1</v>
      </c>
      <c r="O3103">
        <v>4</v>
      </c>
      <c r="P3103" t="s">
        <v>39</v>
      </c>
      <c r="Q3103" t="s">
        <v>33</v>
      </c>
      <c r="R3103" t="s">
        <v>41</v>
      </c>
      <c r="S3103" t="s">
        <v>29</v>
      </c>
      <c r="T3103" t="s">
        <v>38</v>
      </c>
      <c r="U3103" t="s">
        <v>27</v>
      </c>
      <c r="V3103" t="s">
        <v>23</v>
      </c>
      <c r="W3103" t="s">
        <v>30</v>
      </c>
    </row>
    <row r="3104" spans="1:23" x14ac:dyDescent="0.3">
      <c r="A3104">
        <v>29</v>
      </c>
      <c r="B3104">
        <v>8</v>
      </c>
      <c r="C3104">
        <v>3</v>
      </c>
      <c r="D3104">
        <v>1</v>
      </c>
      <c r="E3104">
        <v>3103</v>
      </c>
      <c r="F3104">
        <v>3</v>
      </c>
      <c r="G3104">
        <v>194310</v>
      </c>
      <c r="H3104">
        <v>11</v>
      </c>
      <c r="I3104">
        <v>8</v>
      </c>
      <c r="J3104">
        <v>0</v>
      </c>
      <c r="K3104">
        <v>10</v>
      </c>
      <c r="L3104">
        <v>3</v>
      </c>
      <c r="M3104">
        <v>10</v>
      </c>
      <c r="N3104">
        <v>0</v>
      </c>
      <c r="O3104">
        <v>7</v>
      </c>
      <c r="P3104" t="s">
        <v>24</v>
      </c>
      <c r="Q3104" t="s">
        <v>33</v>
      </c>
      <c r="R3104" t="s">
        <v>41</v>
      </c>
      <c r="S3104" t="s">
        <v>29</v>
      </c>
      <c r="T3104" t="s">
        <v>45</v>
      </c>
      <c r="U3104" t="s">
        <v>27</v>
      </c>
      <c r="V3104" t="s">
        <v>23</v>
      </c>
      <c r="W3104" t="s">
        <v>30</v>
      </c>
    </row>
    <row r="3105" spans="1:23" x14ac:dyDescent="0.3">
      <c r="A3105">
        <v>29</v>
      </c>
      <c r="B3105">
        <v>19</v>
      </c>
      <c r="C3105">
        <v>4</v>
      </c>
      <c r="D3105">
        <v>1</v>
      </c>
      <c r="E3105">
        <v>3104</v>
      </c>
      <c r="F3105">
        <v>3</v>
      </c>
      <c r="G3105">
        <v>17900</v>
      </c>
      <c r="H3105">
        <v>16</v>
      </c>
      <c r="I3105">
        <v>8</v>
      </c>
      <c r="J3105">
        <v>1</v>
      </c>
      <c r="K3105">
        <v>6</v>
      </c>
      <c r="L3105">
        <v>4</v>
      </c>
      <c r="M3105">
        <v>2</v>
      </c>
      <c r="N3105">
        <v>1</v>
      </c>
      <c r="O3105">
        <v>1</v>
      </c>
      <c r="P3105" t="s">
        <v>24</v>
      </c>
      <c r="Q3105" t="s">
        <v>33</v>
      </c>
      <c r="R3105" t="s">
        <v>26</v>
      </c>
      <c r="S3105" t="s">
        <v>29</v>
      </c>
      <c r="T3105" t="s">
        <v>34</v>
      </c>
      <c r="U3105" t="s">
        <v>37</v>
      </c>
      <c r="V3105" t="s">
        <v>31</v>
      </c>
      <c r="W3105" t="s">
        <v>30</v>
      </c>
    </row>
    <row r="3106" spans="1:23" x14ac:dyDescent="0.3">
      <c r="A3106">
        <v>19</v>
      </c>
      <c r="B3106">
        <v>4</v>
      </c>
      <c r="C3106">
        <v>3</v>
      </c>
      <c r="D3106">
        <v>1</v>
      </c>
      <c r="E3106">
        <v>3105</v>
      </c>
      <c r="F3106">
        <v>1</v>
      </c>
      <c r="G3106">
        <v>76440</v>
      </c>
      <c r="H3106">
        <v>15</v>
      </c>
      <c r="I3106">
        <v>8</v>
      </c>
      <c r="J3106">
        <v>2</v>
      </c>
      <c r="K3106">
        <v>1</v>
      </c>
      <c r="L3106">
        <v>2</v>
      </c>
      <c r="M3106">
        <v>1</v>
      </c>
      <c r="N3106">
        <v>0</v>
      </c>
      <c r="O3106">
        <v>0</v>
      </c>
      <c r="P3106" t="s">
        <v>24</v>
      </c>
      <c r="Q3106" t="s">
        <v>33</v>
      </c>
      <c r="R3106" t="s">
        <v>41</v>
      </c>
      <c r="S3106" t="s">
        <v>35</v>
      </c>
      <c r="T3106" t="s">
        <v>38</v>
      </c>
      <c r="U3106" t="s">
        <v>37</v>
      </c>
      <c r="V3106" t="s">
        <v>31</v>
      </c>
      <c r="W3106" t="s">
        <v>30</v>
      </c>
    </row>
    <row r="3107" spans="1:23" x14ac:dyDescent="0.3">
      <c r="A3107">
        <v>30</v>
      </c>
      <c r="B3107">
        <v>2</v>
      </c>
      <c r="C3107">
        <v>4</v>
      </c>
      <c r="D3107">
        <v>1</v>
      </c>
      <c r="E3107">
        <v>3106</v>
      </c>
      <c r="F3107">
        <v>3</v>
      </c>
      <c r="G3107">
        <v>51310</v>
      </c>
      <c r="H3107">
        <v>15</v>
      </c>
      <c r="I3107">
        <v>8</v>
      </c>
      <c r="J3107">
        <v>1</v>
      </c>
      <c r="K3107">
        <v>10</v>
      </c>
      <c r="L3107">
        <v>2</v>
      </c>
      <c r="M3107">
        <v>9</v>
      </c>
      <c r="N3107">
        <v>7</v>
      </c>
      <c r="O3107">
        <v>8</v>
      </c>
      <c r="P3107" t="s">
        <v>39</v>
      </c>
      <c r="Q3107" t="s">
        <v>33</v>
      </c>
      <c r="R3107" t="s">
        <v>26</v>
      </c>
      <c r="S3107" t="s">
        <v>29</v>
      </c>
      <c r="T3107" t="s">
        <v>34</v>
      </c>
      <c r="U3107" t="s">
        <v>27</v>
      </c>
      <c r="V3107" t="s">
        <v>23</v>
      </c>
      <c r="W3107" t="s">
        <v>30</v>
      </c>
    </row>
    <row r="3108" spans="1:23" x14ac:dyDescent="0.3">
      <c r="A3108">
        <v>57</v>
      </c>
      <c r="B3108">
        <v>2</v>
      </c>
      <c r="C3108">
        <v>2</v>
      </c>
      <c r="D3108">
        <v>1</v>
      </c>
      <c r="E3108">
        <v>3107</v>
      </c>
      <c r="F3108">
        <v>4</v>
      </c>
      <c r="G3108">
        <v>63060</v>
      </c>
      <c r="H3108">
        <v>12</v>
      </c>
      <c r="I3108">
        <v>8</v>
      </c>
      <c r="J3108">
        <v>1</v>
      </c>
      <c r="K3108">
        <v>32</v>
      </c>
      <c r="L3108">
        <v>3</v>
      </c>
      <c r="M3108">
        <v>1</v>
      </c>
      <c r="N3108">
        <v>0</v>
      </c>
      <c r="O3108">
        <v>0</v>
      </c>
      <c r="P3108" t="s">
        <v>24</v>
      </c>
      <c r="Q3108" t="s">
        <v>33</v>
      </c>
      <c r="R3108" t="s">
        <v>26</v>
      </c>
      <c r="S3108" t="s">
        <v>44</v>
      </c>
      <c r="T3108" t="s">
        <v>34</v>
      </c>
      <c r="U3108" t="s">
        <v>37</v>
      </c>
      <c r="V3108" t="s">
        <v>23</v>
      </c>
      <c r="W3108" t="s">
        <v>30</v>
      </c>
    </row>
    <row r="3109" spans="1:23" x14ac:dyDescent="0.3">
      <c r="A3109">
        <v>50</v>
      </c>
      <c r="B3109">
        <v>10</v>
      </c>
      <c r="C3109">
        <v>4</v>
      </c>
      <c r="D3109">
        <v>1</v>
      </c>
      <c r="E3109">
        <v>3108</v>
      </c>
      <c r="F3109">
        <v>3</v>
      </c>
      <c r="G3109">
        <v>47870</v>
      </c>
      <c r="H3109">
        <v>12</v>
      </c>
      <c r="I3109">
        <v>8</v>
      </c>
      <c r="J3109">
        <v>0</v>
      </c>
      <c r="K3109">
        <v>28</v>
      </c>
      <c r="L3109">
        <v>3</v>
      </c>
      <c r="M3109">
        <v>27</v>
      </c>
      <c r="N3109">
        <v>15</v>
      </c>
      <c r="O3109">
        <v>7</v>
      </c>
      <c r="P3109" t="s">
        <v>24</v>
      </c>
      <c r="Q3109" t="s">
        <v>25</v>
      </c>
      <c r="R3109" t="s">
        <v>26</v>
      </c>
      <c r="S3109" t="s">
        <v>29</v>
      </c>
      <c r="T3109" t="s">
        <v>47</v>
      </c>
      <c r="U3109" t="s">
        <v>27</v>
      </c>
      <c r="V3109" t="s">
        <v>23</v>
      </c>
      <c r="W3109" t="s">
        <v>30</v>
      </c>
    </row>
    <row r="3110" spans="1:23" x14ac:dyDescent="0.3">
      <c r="A3110">
        <v>30</v>
      </c>
      <c r="B3110">
        <v>10</v>
      </c>
      <c r="C3110">
        <v>2</v>
      </c>
      <c r="D3110">
        <v>1</v>
      </c>
      <c r="E3110">
        <v>3109</v>
      </c>
      <c r="F3110">
        <v>3</v>
      </c>
      <c r="G3110">
        <v>188800</v>
      </c>
      <c r="H3110">
        <v>22</v>
      </c>
      <c r="I3110">
        <v>8</v>
      </c>
      <c r="J3110">
        <v>1</v>
      </c>
      <c r="K3110">
        <v>12</v>
      </c>
      <c r="L3110">
        <v>3</v>
      </c>
      <c r="M3110">
        <v>11</v>
      </c>
      <c r="N3110">
        <v>6</v>
      </c>
      <c r="O3110">
        <v>7</v>
      </c>
      <c r="P3110" t="s">
        <v>39</v>
      </c>
      <c r="Q3110" t="s">
        <v>25</v>
      </c>
      <c r="R3110" t="s">
        <v>26</v>
      </c>
      <c r="S3110" t="s">
        <v>35</v>
      </c>
      <c r="T3110" t="s">
        <v>43</v>
      </c>
      <c r="U3110" t="s">
        <v>37</v>
      </c>
      <c r="V3110" t="s">
        <v>23</v>
      </c>
      <c r="W3110" t="s">
        <v>30</v>
      </c>
    </row>
    <row r="3111" spans="1:23" x14ac:dyDescent="0.3">
      <c r="A3111">
        <v>60</v>
      </c>
      <c r="B3111">
        <v>16</v>
      </c>
      <c r="C3111">
        <v>3</v>
      </c>
      <c r="D3111">
        <v>1</v>
      </c>
      <c r="E3111">
        <v>3110</v>
      </c>
      <c r="F3111">
        <v>4</v>
      </c>
      <c r="G3111">
        <v>23390</v>
      </c>
      <c r="H3111">
        <v>20</v>
      </c>
      <c r="I3111">
        <v>8</v>
      </c>
      <c r="J3111">
        <v>0</v>
      </c>
      <c r="K3111">
        <v>22</v>
      </c>
      <c r="L3111">
        <v>4</v>
      </c>
      <c r="M3111">
        <v>18</v>
      </c>
      <c r="N3111">
        <v>13</v>
      </c>
      <c r="O3111">
        <v>11</v>
      </c>
      <c r="P3111" t="s">
        <v>32</v>
      </c>
      <c r="Q3111" t="s">
        <v>33</v>
      </c>
      <c r="R3111" t="s">
        <v>26</v>
      </c>
      <c r="S3111" t="s">
        <v>29</v>
      </c>
      <c r="T3111" t="s">
        <v>43</v>
      </c>
      <c r="U3111" t="s">
        <v>27</v>
      </c>
      <c r="V3111" t="s">
        <v>23</v>
      </c>
      <c r="W3111" t="s">
        <v>30</v>
      </c>
    </row>
    <row r="3112" spans="1:23" x14ac:dyDescent="0.3">
      <c r="A3112">
        <v>47</v>
      </c>
      <c r="B3112">
        <v>1</v>
      </c>
      <c r="C3112">
        <v>3</v>
      </c>
      <c r="D3112">
        <v>1</v>
      </c>
      <c r="E3112">
        <v>3111</v>
      </c>
      <c r="F3112">
        <v>5</v>
      </c>
      <c r="G3112">
        <v>135700</v>
      </c>
      <c r="H3112">
        <v>16</v>
      </c>
      <c r="I3112">
        <v>8</v>
      </c>
      <c r="J3112">
        <v>2</v>
      </c>
      <c r="K3112">
        <v>20</v>
      </c>
      <c r="L3112">
        <v>2</v>
      </c>
      <c r="M3112">
        <v>5</v>
      </c>
      <c r="N3112">
        <v>0</v>
      </c>
      <c r="O3112">
        <v>4</v>
      </c>
      <c r="P3112" t="s">
        <v>24</v>
      </c>
      <c r="Q3112" t="s">
        <v>33</v>
      </c>
      <c r="R3112" t="s">
        <v>49</v>
      </c>
      <c r="S3112" t="s">
        <v>44</v>
      </c>
      <c r="T3112" t="s">
        <v>45</v>
      </c>
      <c r="U3112" t="s">
        <v>37</v>
      </c>
      <c r="V3112" t="s">
        <v>23</v>
      </c>
      <c r="W3112" t="s">
        <v>30</v>
      </c>
    </row>
    <row r="3113" spans="1:23" x14ac:dyDescent="0.3">
      <c r="A3113">
        <v>46</v>
      </c>
      <c r="B3113">
        <v>4</v>
      </c>
      <c r="C3113">
        <v>1</v>
      </c>
      <c r="D3113">
        <v>1</v>
      </c>
      <c r="E3113">
        <v>3112</v>
      </c>
      <c r="F3113">
        <v>1</v>
      </c>
      <c r="G3113">
        <v>67120</v>
      </c>
      <c r="H3113">
        <v>21</v>
      </c>
      <c r="I3113">
        <v>8</v>
      </c>
      <c r="J3113">
        <v>1</v>
      </c>
      <c r="K3113">
        <v>26</v>
      </c>
      <c r="L3113">
        <v>3</v>
      </c>
      <c r="M3113">
        <v>3</v>
      </c>
      <c r="N3113">
        <v>0</v>
      </c>
      <c r="O3113">
        <v>1</v>
      </c>
      <c r="P3113" t="s">
        <v>24</v>
      </c>
      <c r="Q3113" t="s">
        <v>25</v>
      </c>
      <c r="R3113" t="s">
        <v>49</v>
      </c>
      <c r="S3113" t="s">
        <v>29</v>
      </c>
      <c r="T3113" t="s">
        <v>43</v>
      </c>
      <c r="U3113" t="s">
        <v>37</v>
      </c>
      <c r="V3113" t="s">
        <v>23</v>
      </c>
      <c r="W3113" t="s">
        <v>30</v>
      </c>
    </row>
    <row r="3114" spans="1:23" x14ac:dyDescent="0.3">
      <c r="A3114">
        <v>35</v>
      </c>
      <c r="B3114">
        <v>15</v>
      </c>
      <c r="C3114">
        <v>2</v>
      </c>
      <c r="D3114">
        <v>1</v>
      </c>
      <c r="E3114">
        <v>3113</v>
      </c>
      <c r="F3114">
        <v>2</v>
      </c>
      <c r="G3114">
        <v>54060</v>
      </c>
      <c r="H3114">
        <v>12</v>
      </c>
      <c r="I3114">
        <v>8</v>
      </c>
      <c r="J3114">
        <v>1</v>
      </c>
      <c r="K3114">
        <v>6</v>
      </c>
      <c r="L3114">
        <v>2</v>
      </c>
      <c r="M3114">
        <v>5</v>
      </c>
      <c r="N3114">
        <v>4</v>
      </c>
      <c r="O3114">
        <v>3</v>
      </c>
      <c r="P3114" t="s">
        <v>24</v>
      </c>
      <c r="Q3114" t="s">
        <v>33</v>
      </c>
      <c r="R3114" t="s">
        <v>41</v>
      </c>
      <c r="S3114" t="s">
        <v>35</v>
      </c>
      <c r="T3114" t="s">
        <v>43</v>
      </c>
      <c r="U3114" t="s">
        <v>27</v>
      </c>
      <c r="V3114" t="s">
        <v>23</v>
      </c>
      <c r="W3114" t="s">
        <v>30</v>
      </c>
    </row>
    <row r="3115" spans="1:23" x14ac:dyDescent="0.3">
      <c r="A3115">
        <v>54</v>
      </c>
      <c r="B3115">
        <v>2</v>
      </c>
      <c r="C3115">
        <v>4</v>
      </c>
      <c r="D3115">
        <v>1</v>
      </c>
      <c r="E3115">
        <v>3114</v>
      </c>
      <c r="F3115">
        <v>2</v>
      </c>
      <c r="G3115">
        <v>89380</v>
      </c>
      <c r="H3115">
        <v>11</v>
      </c>
      <c r="I3115">
        <v>8</v>
      </c>
      <c r="J3115">
        <v>3</v>
      </c>
      <c r="K3115">
        <v>19</v>
      </c>
      <c r="L3115">
        <v>2</v>
      </c>
      <c r="M3115">
        <v>1</v>
      </c>
      <c r="N3115">
        <v>0</v>
      </c>
      <c r="O3115">
        <v>0</v>
      </c>
      <c r="P3115" t="s">
        <v>24</v>
      </c>
      <c r="Q3115" t="s">
        <v>33</v>
      </c>
      <c r="R3115" t="s">
        <v>41</v>
      </c>
      <c r="S3115" t="s">
        <v>35</v>
      </c>
      <c r="T3115" t="s">
        <v>40</v>
      </c>
      <c r="U3115" t="s">
        <v>37</v>
      </c>
      <c r="V3115" t="s">
        <v>23</v>
      </c>
      <c r="W3115" t="s">
        <v>30</v>
      </c>
    </row>
    <row r="3116" spans="1:23" x14ac:dyDescent="0.3">
      <c r="A3116">
        <v>34</v>
      </c>
      <c r="B3116">
        <v>8</v>
      </c>
      <c r="C3116">
        <v>2</v>
      </c>
      <c r="D3116">
        <v>1</v>
      </c>
      <c r="E3116">
        <v>3115</v>
      </c>
      <c r="F3116">
        <v>1</v>
      </c>
      <c r="G3116">
        <v>24390</v>
      </c>
      <c r="H3116">
        <v>11</v>
      </c>
      <c r="I3116">
        <v>8</v>
      </c>
      <c r="J3116">
        <v>2</v>
      </c>
      <c r="K3116">
        <v>14</v>
      </c>
      <c r="L3116">
        <v>2</v>
      </c>
      <c r="M3116">
        <v>7</v>
      </c>
      <c r="N3116">
        <v>5</v>
      </c>
      <c r="O3116">
        <v>7</v>
      </c>
      <c r="P3116" t="s">
        <v>24</v>
      </c>
      <c r="Q3116" t="s">
        <v>25</v>
      </c>
      <c r="R3116" t="s">
        <v>26</v>
      </c>
      <c r="S3116" t="s">
        <v>44</v>
      </c>
      <c r="T3116" t="s">
        <v>43</v>
      </c>
      <c r="U3116" t="s">
        <v>37</v>
      </c>
      <c r="V3116" t="s">
        <v>23</v>
      </c>
      <c r="W3116" t="s">
        <v>30</v>
      </c>
    </row>
    <row r="3117" spans="1:23" x14ac:dyDescent="0.3">
      <c r="A3117">
        <v>46</v>
      </c>
      <c r="B3117">
        <v>2</v>
      </c>
      <c r="C3117">
        <v>3</v>
      </c>
      <c r="D3117">
        <v>1</v>
      </c>
      <c r="E3117">
        <v>3116</v>
      </c>
      <c r="F3117">
        <v>1</v>
      </c>
      <c r="G3117">
        <v>88370</v>
      </c>
      <c r="H3117">
        <v>18</v>
      </c>
      <c r="I3117">
        <v>8</v>
      </c>
      <c r="J3117">
        <v>0</v>
      </c>
      <c r="K3117">
        <v>15</v>
      </c>
      <c r="L3117">
        <v>3</v>
      </c>
      <c r="M3117">
        <v>3</v>
      </c>
      <c r="N3117">
        <v>1</v>
      </c>
      <c r="O3117">
        <v>2</v>
      </c>
      <c r="P3117" t="s">
        <v>24</v>
      </c>
      <c r="Q3117" t="s">
        <v>33</v>
      </c>
      <c r="R3117" t="s">
        <v>26</v>
      </c>
      <c r="S3117" t="s">
        <v>29</v>
      </c>
      <c r="T3117" t="s">
        <v>28</v>
      </c>
      <c r="U3117" t="s">
        <v>37</v>
      </c>
      <c r="V3117" t="s">
        <v>23</v>
      </c>
      <c r="W3117" t="s">
        <v>30</v>
      </c>
    </row>
    <row r="3118" spans="1:23" x14ac:dyDescent="0.3">
      <c r="A3118">
        <v>31</v>
      </c>
      <c r="B3118">
        <v>7</v>
      </c>
      <c r="C3118">
        <v>3</v>
      </c>
      <c r="D3118">
        <v>1</v>
      </c>
      <c r="E3118">
        <v>3117</v>
      </c>
      <c r="F3118">
        <v>2</v>
      </c>
      <c r="G3118">
        <v>53430</v>
      </c>
      <c r="H3118">
        <v>14</v>
      </c>
      <c r="I3118">
        <v>8</v>
      </c>
      <c r="J3118">
        <v>1</v>
      </c>
      <c r="K3118">
        <v>13</v>
      </c>
      <c r="L3118">
        <v>3</v>
      </c>
      <c r="M3118">
        <v>13</v>
      </c>
      <c r="N3118">
        <v>0</v>
      </c>
      <c r="O3118">
        <v>8</v>
      </c>
      <c r="P3118" t="s">
        <v>24</v>
      </c>
      <c r="Q3118" t="s">
        <v>33</v>
      </c>
      <c r="R3118" t="s">
        <v>26</v>
      </c>
      <c r="S3118" t="s">
        <v>44</v>
      </c>
      <c r="T3118" t="s">
        <v>42</v>
      </c>
      <c r="U3118" t="s">
        <v>37</v>
      </c>
      <c r="V3118" t="s">
        <v>23</v>
      </c>
      <c r="W3118" t="s">
        <v>30</v>
      </c>
    </row>
    <row r="3119" spans="1:23" x14ac:dyDescent="0.3">
      <c r="A3119">
        <v>33</v>
      </c>
      <c r="B3119">
        <v>10</v>
      </c>
      <c r="C3119">
        <v>3</v>
      </c>
      <c r="D3119">
        <v>1</v>
      </c>
      <c r="E3119">
        <v>3118</v>
      </c>
      <c r="F3119">
        <v>4</v>
      </c>
      <c r="G3119">
        <v>67280</v>
      </c>
      <c r="H3119">
        <v>22</v>
      </c>
      <c r="I3119">
        <v>8</v>
      </c>
      <c r="J3119">
        <v>0</v>
      </c>
      <c r="K3119">
        <v>15</v>
      </c>
      <c r="L3119">
        <v>2</v>
      </c>
      <c r="M3119">
        <v>7</v>
      </c>
      <c r="N3119">
        <v>7</v>
      </c>
      <c r="O3119">
        <v>7</v>
      </c>
      <c r="P3119" t="s">
        <v>24</v>
      </c>
      <c r="Q3119" t="s">
        <v>33</v>
      </c>
      <c r="R3119" t="s">
        <v>26</v>
      </c>
      <c r="S3119" t="s">
        <v>29</v>
      </c>
      <c r="T3119" t="s">
        <v>42</v>
      </c>
      <c r="U3119" t="s">
        <v>27</v>
      </c>
      <c r="V3119" t="s">
        <v>31</v>
      </c>
      <c r="W3119" t="s">
        <v>30</v>
      </c>
    </row>
    <row r="3120" spans="1:23" x14ac:dyDescent="0.3">
      <c r="A3120">
        <v>33</v>
      </c>
      <c r="B3120">
        <v>5</v>
      </c>
      <c r="C3120">
        <v>4</v>
      </c>
      <c r="D3120">
        <v>1</v>
      </c>
      <c r="E3120">
        <v>3119</v>
      </c>
      <c r="F3120">
        <v>2</v>
      </c>
      <c r="G3120">
        <v>66520</v>
      </c>
      <c r="H3120">
        <v>25</v>
      </c>
      <c r="I3120">
        <v>8</v>
      </c>
      <c r="J3120">
        <v>0</v>
      </c>
      <c r="K3120">
        <v>8</v>
      </c>
      <c r="L3120">
        <v>5</v>
      </c>
      <c r="M3120">
        <v>4</v>
      </c>
      <c r="N3120">
        <v>1</v>
      </c>
      <c r="O3120">
        <v>3</v>
      </c>
      <c r="P3120" t="s">
        <v>24</v>
      </c>
      <c r="Q3120" t="s">
        <v>25</v>
      </c>
      <c r="R3120" t="s">
        <v>48</v>
      </c>
      <c r="S3120" t="s">
        <v>44</v>
      </c>
      <c r="T3120" t="s">
        <v>42</v>
      </c>
      <c r="U3120" t="s">
        <v>37</v>
      </c>
      <c r="V3120" t="s">
        <v>31</v>
      </c>
      <c r="W3120" t="s">
        <v>30</v>
      </c>
    </row>
    <row r="3121" spans="1:23" x14ac:dyDescent="0.3">
      <c r="A3121">
        <v>30</v>
      </c>
      <c r="B3121">
        <v>2</v>
      </c>
      <c r="C3121">
        <v>3</v>
      </c>
      <c r="D3121">
        <v>1</v>
      </c>
      <c r="E3121">
        <v>3120</v>
      </c>
      <c r="F3121">
        <v>1</v>
      </c>
      <c r="G3121">
        <v>48500</v>
      </c>
      <c r="H3121">
        <v>12</v>
      </c>
      <c r="I3121">
        <v>8</v>
      </c>
      <c r="J3121">
        <v>1</v>
      </c>
      <c r="K3121">
        <v>4</v>
      </c>
      <c r="L3121">
        <v>4</v>
      </c>
      <c r="M3121">
        <v>3</v>
      </c>
      <c r="N3121">
        <v>1</v>
      </c>
      <c r="O3121">
        <v>2</v>
      </c>
      <c r="P3121" t="s">
        <v>24</v>
      </c>
      <c r="Q3121" t="s">
        <v>33</v>
      </c>
      <c r="R3121" t="s">
        <v>26</v>
      </c>
      <c r="S3121" t="s">
        <v>35</v>
      </c>
      <c r="T3121" t="s">
        <v>38</v>
      </c>
      <c r="U3121" t="s">
        <v>37</v>
      </c>
      <c r="V3121" t="s">
        <v>23</v>
      </c>
      <c r="W3121" t="s">
        <v>30</v>
      </c>
    </row>
    <row r="3122" spans="1:23" x14ac:dyDescent="0.3">
      <c r="A3122">
        <v>35</v>
      </c>
      <c r="B3122">
        <v>12</v>
      </c>
      <c r="C3122">
        <v>2</v>
      </c>
      <c r="D3122">
        <v>1</v>
      </c>
      <c r="E3122">
        <v>3121</v>
      </c>
      <c r="F3122">
        <v>2</v>
      </c>
      <c r="G3122">
        <v>28090</v>
      </c>
      <c r="H3122">
        <v>23</v>
      </c>
      <c r="I3122">
        <v>8</v>
      </c>
      <c r="J3122">
        <v>1</v>
      </c>
      <c r="K3122">
        <v>10</v>
      </c>
      <c r="L3122">
        <v>2</v>
      </c>
      <c r="M3122">
        <v>8</v>
      </c>
      <c r="N3122">
        <v>0</v>
      </c>
      <c r="O3122">
        <v>0</v>
      </c>
      <c r="P3122" t="s">
        <v>24</v>
      </c>
      <c r="Q3122" t="s">
        <v>33</v>
      </c>
      <c r="R3122" t="s">
        <v>41</v>
      </c>
      <c r="S3122" t="s">
        <v>29</v>
      </c>
      <c r="T3122" t="s">
        <v>46</v>
      </c>
      <c r="U3122" t="s">
        <v>27</v>
      </c>
      <c r="V3122" t="s">
        <v>23</v>
      </c>
      <c r="W3122" t="s">
        <v>30</v>
      </c>
    </row>
    <row r="3123" spans="1:23" x14ac:dyDescent="0.3">
      <c r="A3123">
        <v>31</v>
      </c>
      <c r="B3123">
        <v>22</v>
      </c>
      <c r="C3123">
        <v>2</v>
      </c>
      <c r="D3123">
        <v>1</v>
      </c>
      <c r="E3123">
        <v>3122</v>
      </c>
      <c r="F3123">
        <v>2</v>
      </c>
      <c r="G3123">
        <v>56890</v>
      </c>
      <c r="H3123">
        <v>15</v>
      </c>
      <c r="I3123">
        <v>8</v>
      </c>
      <c r="J3123">
        <v>2</v>
      </c>
      <c r="K3123">
        <v>12</v>
      </c>
      <c r="L3123">
        <v>2</v>
      </c>
      <c r="M3123">
        <v>1</v>
      </c>
      <c r="N3123">
        <v>0</v>
      </c>
      <c r="O3123">
        <v>0</v>
      </c>
      <c r="P3123" t="s">
        <v>32</v>
      </c>
      <c r="Q3123" t="s">
        <v>33</v>
      </c>
      <c r="R3123" t="s">
        <v>41</v>
      </c>
      <c r="S3123" t="s">
        <v>29</v>
      </c>
      <c r="T3123" t="s">
        <v>38</v>
      </c>
      <c r="U3123" t="s">
        <v>27</v>
      </c>
      <c r="V3123" t="s">
        <v>31</v>
      </c>
      <c r="W3123" t="s">
        <v>30</v>
      </c>
    </row>
    <row r="3124" spans="1:23" x14ac:dyDescent="0.3">
      <c r="A3124">
        <v>34</v>
      </c>
      <c r="B3124">
        <v>17</v>
      </c>
      <c r="C3124">
        <v>1</v>
      </c>
      <c r="D3124">
        <v>1</v>
      </c>
      <c r="E3124">
        <v>3123</v>
      </c>
      <c r="F3124">
        <v>1</v>
      </c>
      <c r="G3124">
        <v>20010</v>
      </c>
      <c r="H3124">
        <v>22</v>
      </c>
      <c r="I3124">
        <v>8</v>
      </c>
      <c r="J3124">
        <v>1</v>
      </c>
      <c r="K3124">
        <v>11</v>
      </c>
      <c r="L3124">
        <v>5</v>
      </c>
      <c r="M3124">
        <v>3</v>
      </c>
      <c r="N3124">
        <v>0</v>
      </c>
      <c r="O3124">
        <v>2</v>
      </c>
      <c r="P3124" t="s">
        <v>32</v>
      </c>
      <c r="Q3124" t="s">
        <v>25</v>
      </c>
      <c r="R3124" t="s">
        <v>48</v>
      </c>
      <c r="S3124" t="s">
        <v>44</v>
      </c>
      <c r="T3124" t="s">
        <v>42</v>
      </c>
      <c r="U3124" t="s">
        <v>37</v>
      </c>
      <c r="V3124" t="s">
        <v>31</v>
      </c>
      <c r="W3124" t="s">
        <v>30</v>
      </c>
    </row>
    <row r="3125" spans="1:23" x14ac:dyDescent="0.3">
      <c r="A3125">
        <v>42</v>
      </c>
      <c r="B3125">
        <v>2</v>
      </c>
      <c r="C3125">
        <v>4</v>
      </c>
      <c r="D3125">
        <v>1</v>
      </c>
      <c r="E3125">
        <v>3124</v>
      </c>
      <c r="F3125">
        <v>1</v>
      </c>
      <c r="G3125">
        <v>29770</v>
      </c>
      <c r="H3125">
        <v>15</v>
      </c>
      <c r="I3125">
        <v>8</v>
      </c>
      <c r="J3125">
        <v>3</v>
      </c>
      <c r="K3125">
        <v>8</v>
      </c>
      <c r="L3125">
        <v>3</v>
      </c>
      <c r="M3125">
        <v>2</v>
      </c>
      <c r="N3125">
        <v>2</v>
      </c>
      <c r="O3125">
        <v>0</v>
      </c>
      <c r="P3125" t="s">
        <v>32</v>
      </c>
      <c r="Q3125" t="s">
        <v>33</v>
      </c>
      <c r="R3125" t="s">
        <v>41</v>
      </c>
      <c r="S3125" t="s">
        <v>29</v>
      </c>
      <c r="T3125" t="s">
        <v>34</v>
      </c>
      <c r="U3125" t="s">
        <v>27</v>
      </c>
      <c r="V3125" t="s">
        <v>23</v>
      </c>
      <c r="W3125" t="s">
        <v>30</v>
      </c>
    </row>
    <row r="3126" spans="1:23" x14ac:dyDescent="0.3">
      <c r="A3126">
        <v>36</v>
      </c>
      <c r="B3126">
        <v>3</v>
      </c>
      <c r="C3126">
        <v>4</v>
      </c>
      <c r="D3126">
        <v>1</v>
      </c>
      <c r="E3126">
        <v>3125</v>
      </c>
      <c r="F3126">
        <v>1</v>
      </c>
      <c r="G3126">
        <v>40250</v>
      </c>
      <c r="H3126">
        <v>11</v>
      </c>
      <c r="I3126">
        <v>8</v>
      </c>
      <c r="J3126">
        <v>0</v>
      </c>
      <c r="K3126">
        <v>10</v>
      </c>
      <c r="L3126">
        <v>3</v>
      </c>
      <c r="M3126">
        <v>10</v>
      </c>
      <c r="N3126">
        <v>9</v>
      </c>
      <c r="O3126">
        <v>7</v>
      </c>
      <c r="P3126" t="s">
        <v>39</v>
      </c>
      <c r="Q3126" t="s">
        <v>33</v>
      </c>
      <c r="R3126" t="s">
        <v>41</v>
      </c>
      <c r="S3126" t="s">
        <v>35</v>
      </c>
      <c r="T3126" t="s">
        <v>34</v>
      </c>
      <c r="U3126" t="s">
        <v>37</v>
      </c>
      <c r="V3126" t="s">
        <v>23</v>
      </c>
      <c r="W3126" t="s">
        <v>30</v>
      </c>
    </row>
    <row r="3127" spans="1:23" x14ac:dyDescent="0.3">
      <c r="A3127">
        <v>22</v>
      </c>
      <c r="B3127">
        <v>7</v>
      </c>
      <c r="C3127">
        <v>3</v>
      </c>
      <c r="D3127">
        <v>1</v>
      </c>
      <c r="E3127">
        <v>3126</v>
      </c>
      <c r="F3127">
        <v>2</v>
      </c>
      <c r="G3127">
        <v>37850</v>
      </c>
      <c r="H3127">
        <v>13</v>
      </c>
      <c r="I3127">
        <v>8</v>
      </c>
      <c r="J3127">
        <v>2</v>
      </c>
      <c r="K3127">
        <v>4</v>
      </c>
      <c r="L3127">
        <v>2</v>
      </c>
      <c r="M3127">
        <v>2</v>
      </c>
      <c r="N3127">
        <v>1</v>
      </c>
      <c r="O3127">
        <v>2</v>
      </c>
      <c r="P3127" t="s">
        <v>32</v>
      </c>
      <c r="Q3127" t="s">
        <v>33</v>
      </c>
      <c r="R3127" t="s">
        <v>41</v>
      </c>
      <c r="S3127" t="s">
        <v>35</v>
      </c>
      <c r="T3127" t="s">
        <v>43</v>
      </c>
      <c r="U3127" t="s">
        <v>27</v>
      </c>
      <c r="V3127" t="s">
        <v>31</v>
      </c>
      <c r="W3127" t="s">
        <v>30</v>
      </c>
    </row>
    <row r="3128" spans="1:23" x14ac:dyDescent="0.3">
      <c r="A3128">
        <v>48</v>
      </c>
      <c r="B3128">
        <v>6</v>
      </c>
      <c r="C3128">
        <v>3</v>
      </c>
      <c r="D3128">
        <v>1</v>
      </c>
      <c r="E3128">
        <v>3127</v>
      </c>
      <c r="F3128">
        <v>1</v>
      </c>
      <c r="G3128">
        <v>108540</v>
      </c>
      <c r="H3128">
        <v>14</v>
      </c>
      <c r="I3128">
        <v>8</v>
      </c>
      <c r="J3128">
        <v>1</v>
      </c>
      <c r="K3128">
        <v>14</v>
      </c>
      <c r="L3128">
        <v>6</v>
      </c>
      <c r="M3128">
        <v>9</v>
      </c>
      <c r="N3128">
        <v>6</v>
      </c>
      <c r="O3128">
        <v>7</v>
      </c>
      <c r="P3128" t="s">
        <v>24</v>
      </c>
      <c r="Q3128" t="s">
        <v>33</v>
      </c>
      <c r="R3128" t="s">
        <v>41</v>
      </c>
      <c r="S3128" t="s">
        <v>29</v>
      </c>
      <c r="T3128" t="s">
        <v>43</v>
      </c>
      <c r="U3128" t="s">
        <v>37</v>
      </c>
      <c r="V3128" t="s">
        <v>23</v>
      </c>
      <c r="W3128" t="s">
        <v>30</v>
      </c>
    </row>
    <row r="3129" spans="1:23" x14ac:dyDescent="0.3">
      <c r="A3129">
        <v>55</v>
      </c>
      <c r="B3129">
        <v>1</v>
      </c>
      <c r="C3129">
        <v>3</v>
      </c>
      <c r="D3129">
        <v>1</v>
      </c>
      <c r="E3129">
        <v>3128</v>
      </c>
      <c r="F3129">
        <v>1</v>
      </c>
      <c r="G3129">
        <v>120310</v>
      </c>
      <c r="H3129">
        <v>11</v>
      </c>
      <c r="I3129">
        <v>8</v>
      </c>
      <c r="J3129">
        <v>0</v>
      </c>
      <c r="K3129">
        <v>37</v>
      </c>
      <c r="L3129">
        <v>5</v>
      </c>
      <c r="M3129">
        <v>10</v>
      </c>
      <c r="N3129">
        <v>7</v>
      </c>
      <c r="O3129">
        <v>7</v>
      </c>
      <c r="P3129" t="s">
        <v>24</v>
      </c>
      <c r="Q3129" t="s">
        <v>33</v>
      </c>
      <c r="R3129" t="s">
        <v>41</v>
      </c>
      <c r="S3129" t="s">
        <v>35</v>
      </c>
      <c r="T3129" t="s">
        <v>38</v>
      </c>
      <c r="U3129" t="s">
        <v>27</v>
      </c>
      <c r="V3129" t="s">
        <v>23</v>
      </c>
      <c r="W3129" t="s">
        <v>30</v>
      </c>
    </row>
    <row r="3130" spans="1:23" x14ac:dyDescent="0.3">
      <c r="A3130">
        <v>41</v>
      </c>
      <c r="B3130">
        <v>3</v>
      </c>
      <c r="C3130">
        <v>2</v>
      </c>
      <c r="D3130">
        <v>1</v>
      </c>
      <c r="E3130">
        <v>3129</v>
      </c>
      <c r="F3130">
        <v>2</v>
      </c>
      <c r="G3130">
        <v>99360</v>
      </c>
      <c r="H3130">
        <v>17</v>
      </c>
      <c r="I3130">
        <v>8</v>
      </c>
      <c r="J3130">
        <v>1</v>
      </c>
      <c r="K3130">
        <v>16</v>
      </c>
      <c r="L3130">
        <v>2</v>
      </c>
      <c r="M3130">
        <v>14</v>
      </c>
      <c r="N3130">
        <v>1</v>
      </c>
      <c r="O3130">
        <v>10</v>
      </c>
      <c r="P3130" t="s">
        <v>39</v>
      </c>
      <c r="Q3130" t="s">
        <v>33</v>
      </c>
      <c r="R3130" t="s">
        <v>26</v>
      </c>
      <c r="S3130" t="s">
        <v>35</v>
      </c>
      <c r="T3130" t="s">
        <v>34</v>
      </c>
      <c r="U3130" t="s">
        <v>27</v>
      </c>
      <c r="V3130" t="s">
        <v>23</v>
      </c>
      <c r="W3130" t="s">
        <v>30</v>
      </c>
    </row>
    <row r="3131" spans="1:23" x14ac:dyDescent="0.3">
      <c r="A3131">
        <v>35</v>
      </c>
      <c r="B3131">
        <v>22</v>
      </c>
      <c r="C3131">
        <v>3</v>
      </c>
      <c r="D3131">
        <v>1</v>
      </c>
      <c r="E3131">
        <v>3130</v>
      </c>
      <c r="F3131">
        <v>1</v>
      </c>
      <c r="G3131">
        <v>29660</v>
      </c>
      <c r="H3131">
        <v>18</v>
      </c>
      <c r="I3131">
        <v>8</v>
      </c>
      <c r="J3131">
        <v>0</v>
      </c>
      <c r="K3131">
        <v>15</v>
      </c>
      <c r="L3131">
        <v>2</v>
      </c>
      <c r="M3131">
        <v>11</v>
      </c>
      <c r="N3131">
        <v>6</v>
      </c>
      <c r="O3131">
        <v>9</v>
      </c>
      <c r="P3131" t="s">
        <v>24</v>
      </c>
      <c r="Q3131" t="s">
        <v>33</v>
      </c>
      <c r="R3131" t="s">
        <v>41</v>
      </c>
      <c r="S3131" t="s">
        <v>29</v>
      </c>
      <c r="T3131" t="s">
        <v>46</v>
      </c>
      <c r="U3131" t="s">
        <v>27</v>
      </c>
      <c r="V3131" t="s">
        <v>23</v>
      </c>
      <c r="W3131" t="s">
        <v>30</v>
      </c>
    </row>
    <row r="3132" spans="1:23" x14ac:dyDescent="0.3">
      <c r="A3132">
        <v>40</v>
      </c>
      <c r="B3132">
        <v>15</v>
      </c>
      <c r="C3132">
        <v>3</v>
      </c>
      <c r="D3132">
        <v>1</v>
      </c>
      <c r="E3132">
        <v>3131</v>
      </c>
      <c r="F3132">
        <v>2</v>
      </c>
      <c r="G3132">
        <v>25710</v>
      </c>
      <c r="H3132">
        <v>14</v>
      </c>
      <c r="I3132">
        <v>8</v>
      </c>
      <c r="J3132">
        <v>0</v>
      </c>
      <c r="K3132">
        <v>22</v>
      </c>
      <c r="L3132">
        <v>1</v>
      </c>
      <c r="M3132">
        <v>20</v>
      </c>
      <c r="N3132">
        <v>5</v>
      </c>
      <c r="O3132">
        <v>13</v>
      </c>
      <c r="P3132" t="s">
        <v>24</v>
      </c>
      <c r="Q3132" t="s">
        <v>33</v>
      </c>
      <c r="R3132" t="s">
        <v>26</v>
      </c>
      <c r="S3132" t="s">
        <v>35</v>
      </c>
      <c r="T3132" t="s">
        <v>43</v>
      </c>
      <c r="U3132" t="s">
        <v>27</v>
      </c>
      <c r="V3132" t="s">
        <v>23</v>
      </c>
      <c r="W3132" t="s">
        <v>30</v>
      </c>
    </row>
    <row r="3133" spans="1:23" x14ac:dyDescent="0.3">
      <c r="A3133">
        <v>39</v>
      </c>
      <c r="B3133">
        <v>12</v>
      </c>
      <c r="C3133">
        <v>1</v>
      </c>
      <c r="D3133">
        <v>1</v>
      </c>
      <c r="E3133">
        <v>3132</v>
      </c>
      <c r="F3133">
        <v>1</v>
      </c>
      <c r="G3133">
        <v>99910</v>
      </c>
      <c r="H3133">
        <v>16</v>
      </c>
      <c r="I3133">
        <v>8</v>
      </c>
      <c r="J3133">
        <v>1</v>
      </c>
      <c r="K3133">
        <v>8</v>
      </c>
      <c r="L3133">
        <v>3</v>
      </c>
      <c r="M3133">
        <v>8</v>
      </c>
      <c r="N3133">
        <v>0</v>
      </c>
      <c r="O3133">
        <v>7</v>
      </c>
      <c r="P3133" t="s">
        <v>32</v>
      </c>
      <c r="Q3133" t="s">
        <v>33</v>
      </c>
      <c r="R3133" t="s">
        <v>41</v>
      </c>
      <c r="S3133" t="s">
        <v>29</v>
      </c>
      <c r="T3133" t="s">
        <v>34</v>
      </c>
      <c r="U3133" t="s">
        <v>37</v>
      </c>
      <c r="V3133" t="s">
        <v>23</v>
      </c>
      <c r="W3133" t="s">
        <v>30</v>
      </c>
    </row>
    <row r="3134" spans="1:23" x14ac:dyDescent="0.3">
      <c r="A3134">
        <v>31</v>
      </c>
      <c r="B3134">
        <v>1</v>
      </c>
      <c r="C3134">
        <v>4</v>
      </c>
      <c r="D3134">
        <v>1</v>
      </c>
      <c r="E3134">
        <v>3133</v>
      </c>
      <c r="F3134">
        <v>3</v>
      </c>
      <c r="G3134">
        <v>61420</v>
      </c>
      <c r="H3134">
        <v>13</v>
      </c>
      <c r="I3134">
        <v>8</v>
      </c>
      <c r="J3134">
        <v>2</v>
      </c>
      <c r="K3134">
        <v>10</v>
      </c>
      <c r="L3134">
        <v>2</v>
      </c>
      <c r="M3134">
        <v>6</v>
      </c>
      <c r="N3134">
        <v>0</v>
      </c>
      <c r="O3134">
        <v>5</v>
      </c>
      <c r="P3134" t="s">
        <v>24</v>
      </c>
      <c r="Q3134" t="s">
        <v>33</v>
      </c>
      <c r="R3134" t="s">
        <v>26</v>
      </c>
      <c r="S3134" t="s">
        <v>35</v>
      </c>
      <c r="T3134" t="s">
        <v>42</v>
      </c>
      <c r="U3134" t="s">
        <v>37</v>
      </c>
      <c r="V3134" t="s">
        <v>23</v>
      </c>
      <c r="W3134" t="s">
        <v>30</v>
      </c>
    </row>
    <row r="3135" spans="1:23" x14ac:dyDescent="0.3">
      <c r="A3135">
        <v>42</v>
      </c>
      <c r="B3135">
        <v>5</v>
      </c>
      <c r="C3135">
        <v>3</v>
      </c>
      <c r="D3135">
        <v>1</v>
      </c>
      <c r="E3135">
        <v>3134</v>
      </c>
      <c r="F3135">
        <v>3</v>
      </c>
      <c r="G3135">
        <v>53900</v>
      </c>
      <c r="H3135">
        <v>14</v>
      </c>
      <c r="I3135">
        <v>8</v>
      </c>
      <c r="J3135">
        <v>0</v>
      </c>
      <c r="K3135">
        <v>10</v>
      </c>
      <c r="L3135">
        <v>3</v>
      </c>
      <c r="M3135">
        <v>10</v>
      </c>
      <c r="N3135">
        <v>5</v>
      </c>
      <c r="O3135">
        <v>8</v>
      </c>
      <c r="P3135" t="s">
        <v>24</v>
      </c>
      <c r="Q3135" t="s">
        <v>33</v>
      </c>
      <c r="R3135" t="s">
        <v>41</v>
      </c>
      <c r="S3135" t="s">
        <v>29</v>
      </c>
      <c r="T3135" t="s">
        <v>38</v>
      </c>
      <c r="U3135" t="s">
        <v>37</v>
      </c>
      <c r="V3135" t="s">
        <v>23</v>
      </c>
      <c r="W3135" t="s">
        <v>30</v>
      </c>
    </row>
    <row r="3136" spans="1:23" x14ac:dyDescent="0.3">
      <c r="A3136">
        <v>45</v>
      </c>
      <c r="B3136">
        <v>2</v>
      </c>
      <c r="C3136">
        <v>1</v>
      </c>
      <c r="D3136">
        <v>1</v>
      </c>
      <c r="E3136">
        <v>3135</v>
      </c>
      <c r="F3136">
        <v>4</v>
      </c>
      <c r="G3136">
        <v>44040</v>
      </c>
      <c r="H3136">
        <v>23</v>
      </c>
      <c r="I3136">
        <v>8</v>
      </c>
      <c r="J3136">
        <v>0</v>
      </c>
      <c r="K3136">
        <v>9</v>
      </c>
      <c r="L3136">
        <v>2</v>
      </c>
      <c r="M3136">
        <v>8</v>
      </c>
      <c r="N3136">
        <v>3</v>
      </c>
      <c r="O3136">
        <v>7</v>
      </c>
      <c r="P3136" t="s">
        <v>24</v>
      </c>
      <c r="Q3136" t="s">
        <v>33</v>
      </c>
      <c r="R3136" t="s">
        <v>41</v>
      </c>
      <c r="S3136" t="s">
        <v>29</v>
      </c>
      <c r="T3136" t="s">
        <v>38</v>
      </c>
      <c r="U3136" t="s">
        <v>27</v>
      </c>
      <c r="V3136" t="s">
        <v>23</v>
      </c>
      <c r="W3136" t="s">
        <v>30</v>
      </c>
    </row>
    <row r="3137" spans="1:23" x14ac:dyDescent="0.3">
      <c r="A3137">
        <v>26</v>
      </c>
      <c r="B3137">
        <v>2</v>
      </c>
      <c r="C3137">
        <v>1</v>
      </c>
      <c r="D3137">
        <v>1</v>
      </c>
      <c r="E3137">
        <v>3136</v>
      </c>
      <c r="F3137">
        <v>2</v>
      </c>
      <c r="G3137">
        <v>59930</v>
      </c>
      <c r="H3137">
        <v>12</v>
      </c>
      <c r="I3137">
        <v>8</v>
      </c>
      <c r="J3137">
        <v>0</v>
      </c>
      <c r="K3137">
        <v>8</v>
      </c>
      <c r="L3137">
        <v>3</v>
      </c>
      <c r="M3137">
        <v>7</v>
      </c>
      <c r="N3137">
        <v>1</v>
      </c>
      <c r="O3137">
        <v>0</v>
      </c>
      <c r="P3137" t="s">
        <v>32</v>
      </c>
      <c r="Q3137" t="s">
        <v>33</v>
      </c>
      <c r="R3137" t="s">
        <v>26</v>
      </c>
      <c r="S3137" t="s">
        <v>44</v>
      </c>
      <c r="T3137" t="s">
        <v>43</v>
      </c>
      <c r="U3137" t="s">
        <v>27</v>
      </c>
      <c r="V3137" t="s">
        <v>31</v>
      </c>
      <c r="W3137" t="s">
        <v>30</v>
      </c>
    </row>
    <row r="3138" spans="1:23" x14ac:dyDescent="0.3">
      <c r="A3138">
        <v>29</v>
      </c>
      <c r="B3138">
        <v>5</v>
      </c>
      <c r="C3138">
        <v>3</v>
      </c>
      <c r="D3138">
        <v>1</v>
      </c>
      <c r="E3138">
        <v>3137</v>
      </c>
      <c r="F3138">
        <v>1</v>
      </c>
      <c r="G3138">
        <v>51300</v>
      </c>
      <c r="H3138">
        <v>11</v>
      </c>
      <c r="I3138">
        <v>8</v>
      </c>
      <c r="J3138">
        <v>0</v>
      </c>
      <c r="K3138">
        <v>8</v>
      </c>
      <c r="L3138">
        <v>3</v>
      </c>
      <c r="M3138">
        <v>3</v>
      </c>
      <c r="N3138">
        <v>1</v>
      </c>
      <c r="O3138">
        <v>2</v>
      </c>
      <c r="P3138" t="s">
        <v>24</v>
      </c>
      <c r="Q3138" t="s">
        <v>33</v>
      </c>
      <c r="R3138" t="s">
        <v>41</v>
      </c>
      <c r="S3138" t="s">
        <v>44</v>
      </c>
      <c r="T3138" t="s">
        <v>34</v>
      </c>
      <c r="U3138" t="s">
        <v>37</v>
      </c>
      <c r="V3138" t="s">
        <v>23</v>
      </c>
      <c r="W3138" t="s">
        <v>30</v>
      </c>
    </row>
    <row r="3139" spans="1:23" x14ac:dyDescent="0.3">
      <c r="A3139">
        <v>33</v>
      </c>
      <c r="B3139">
        <v>16</v>
      </c>
      <c r="C3139">
        <v>3</v>
      </c>
      <c r="D3139">
        <v>1</v>
      </c>
      <c r="E3139">
        <v>3138</v>
      </c>
      <c r="F3139">
        <v>1</v>
      </c>
      <c r="G3139">
        <v>20900</v>
      </c>
      <c r="H3139">
        <v>16</v>
      </c>
      <c r="I3139">
        <v>8</v>
      </c>
      <c r="J3139">
        <v>0</v>
      </c>
      <c r="K3139">
        <v>10</v>
      </c>
      <c r="L3139">
        <v>2</v>
      </c>
      <c r="M3139">
        <v>6</v>
      </c>
      <c r="N3139">
        <v>0</v>
      </c>
      <c r="O3139">
        <v>5</v>
      </c>
      <c r="P3139" t="s">
        <v>24</v>
      </c>
      <c r="Q3139" t="s">
        <v>33</v>
      </c>
      <c r="R3139" t="s">
        <v>41</v>
      </c>
      <c r="S3139" t="s">
        <v>44</v>
      </c>
      <c r="T3139" t="s">
        <v>43</v>
      </c>
      <c r="U3139" t="s">
        <v>27</v>
      </c>
      <c r="V3139" t="s">
        <v>23</v>
      </c>
      <c r="W3139" t="s">
        <v>30</v>
      </c>
    </row>
    <row r="3140" spans="1:23" x14ac:dyDescent="0.3">
      <c r="A3140">
        <v>31</v>
      </c>
      <c r="B3140">
        <v>2</v>
      </c>
      <c r="C3140">
        <v>4</v>
      </c>
      <c r="D3140">
        <v>1</v>
      </c>
      <c r="E3140">
        <v>3139</v>
      </c>
      <c r="F3140">
        <v>1</v>
      </c>
      <c r="G3140">
        <v>29090</v>
      </c>
      <c r="H3140">
        <v>14</v>
      </c>
      <c r="I3140">
        <v>8</v>
      </c>
      <c r="J3140">
        <v>2</v>
      </c>
      <c r="K3140">
        <v>10</v>
      </c>
      <c r="L3140">
        <v>2</v>
      </c>
      <c r="M3140">
        <v>5</v>
      </c>
      <c r="N3140">
        <v>0</v>
      </c>
      <c r="O3140">
        <v>1</v>
      </c>
      <c r="P3140" t="s">
        <v>24</v>
      </c>
      <c r="Q3140" t="s">
        <v>33</v>
      </c>
      <c r="R3140" t="s">
        <v>26</v>
      </c>
      <c r="S3140" t="s">
        <v>44</v>
      </c>
      <c r="T3140" t="s">
        <v>38</v>
      </c>
      <c r="U3140" t="s">
        <v>27</v>
      </c>
      <c r="V3140" t="s">
        <v>23</v>
      </c>
      <c r="W3140" t="s">
        <v>30</v>
      </c>
    </row>
    <row r="3141" spans="1:23" x14ac:dyDescent="0.3">
      <c r="A3141">
        <v>18</v>
      </c>
      <c r="B3141">
        <v>2</v>
      </c>
      <c r="C3141">
        <v>3</v>
      </c>
      <c r="D3141">
        <v>1</v>
      </c>
      <c r="E3141">
        <v>3140</v>
      </c>
      <c r="F3141">
        <v>1</v>
      </c>
      <c r="G3141">
        <v>34680</v>
      </c>
      <c r="H3141">
        <v>18</v>
      </c>
      <c r="I3141">
        <v>8</v>
      </c>
      <c r="J3141">
        <v>2</v>
      </c>
      <c r="K3141">
        <v>0</v>
      </c>
      <c r="L3141">
        <v>4</v>
      </c>
      <c r="M3141">
        <v>0</v>
      </c>
      <c r="N3141">
        <v>0</v>
      </c>
      <c r="O3141">
        <v>0</v>
      </c>
      <c r="P3141" t="s">
        <v>32</v>
      </c>
      <c r="Q3141" t="s">
        <v>33</v>
      </c>
      <c r="R3141" t="s">
        <v>49</v>
      </c>
      <c r="S3141" t="s">
        <v>35</v>
      </c>
      <c r="T3141" t="s">
        <v>38</v>
      </c>
      <c r="U3141" t="s">
        <v>37</v>
      </c>
      <c r="V3141" t="s">
        <v>31</v>
      </c>
      <c r="W3141" t="s">
        <v>30</v>
      </c>
    </row>
    <row r="3142" spans="1:23" x14ac:dyDescent="0.3">
      <c r="A3142">
        <v>40</v>
      </c>
      <c r="B3142">
        <v>1</v>
      </c>
      <c r="C3142">
        <v>4</v>
      </c>
      <c r="D3142">
        <v>1</v>
      </c>
      <c r="E3142">
        <v>3141</v>
      </c>
      <c r="F3142">
        <v>2</v>
      </c>
      <c r="G3142">
        <v>30680</v>
      </c>
      <c r="H3142">
        <v>19</v>
      </c>
      <c r="I3142">
        <v>8</v>
      </c>
      <c r="J3142">
        <v>0</v>
      </c>
      <c r="K3142">
        <v>20</v>
      </c>
      <c r="L3142">
        <v>3</v>
      </c>
      <c r="M3142">
        <v>1</v>
      </c>
      <c r="N3142">
        <v>0</v>
      </c>
      <c r="O3142">
        <v>1</v>
      </c>
      <c r="P3142" t="s">
        <v>39</v>
      </c>
      <c r="Q3142" t="s">
        <v>33</v>
      </c>
      <c r="R3142" t="s">
        <v>49</v>
      </c>
      <c r="S3142" t="s">
        <v>44</v>
      </c>
      <c r="T3142" t="s">
        <v>43</v>
      </c>
      <c r="U3142" t="s">
        <v>27</v>
      </c>
      <c r="V3142" t="s">
        <v>23</v>
      </c>
      <c r="W3142" t="s">
        <v>30</v>
      </c>
    </row>
    <row r="3143" spans="1:23" x14ac:dyDescent="0.3">
      <c r="A3143">
        <v>41</v>
      </c>
      <c r="B3143">
        <v>23</v>
      </c>
      <c r="C3143">
        <v>3</v>
      </c>
      <c r="D3143">
        <v>1</v>
      </c>
      <c r="E3143">
        <v>3142</v>
      </c>
      <c r="F3143">
        <v>2</v>
      </c>
      <c r="G3143">
        <v>26700</v>
      </c>
      <c r="H3143">
        <v>15</v>
      </c>
      <c r="I3143">
        <v>8</v>
      </c>
      <c r="J3143">
        <v>2</v>
      </c>
      <c r="K3143">
        <v>10</v>
      </c>
      <c r="L3143">
        <v>2</v>
      </c>
      <c r="M3143">
        <v>8</v>
      </c>
      <c r="N3143">
        <v>0</v>
      </c>
      <c r="O3143">
        <v>7</v>
      </c>
      <c r="P3143" t="s">
        <v>39</v>
      </c>
      <c r="Q3143" t="s">
        <v>33</v>
      </c>
      <c r="R3143" t="s">
        <v>26</v>
      </c>
      <c r="S3143" t="s">
        <v>35</v>
      </c>
      <c r="T3143" t="s">
        <v>45</v>
      </c>
      <c r="U3143" t="s">
        <v>37</v>
      </c>
      <c r="V3143" t="s">
        <v>23</v>
      </c>
      <c r="W3143" t="s">
        <v>30</v>
      </c>
    </row>
    <row r="3144" spans="1:23" x14ac:dyDescent="0.3">
      <c r="A3144">
        <v>26</v>
      </c>
      <c r="B3144">
        <v>9</v>
      </c>
      <c r="C3144">
        <v>4</v>
      </c>
      <c r="D3144">
        <v>1</v>
      </c>
      <c r="E3144">
        <v>3143</v>
      </c>
      <c r="F3144">
        <v>3</v>
      </c>
      <c r="G3144">
        <v>26930</v>
      </c>
      <c r="H3144">
        <v>17</v>
      </c>
      <c r="I3144">
        <v>8</v>
      </c>
      <c r="J3144">
        <v>3</v>
      </c>
      <c r="K3144">
        <v>8</v>
      </c>
      <c r="L3144">
        <v>3</v>
      </c>
      <c r="M3144">
        <v>0</v>
      </c>
      <c r="N3144">
        <v>0</v>
      </c>
      <c r="O3144">
        <v>0</v>
      </c>
      <c r="P3144" t="s">
        <v>24</v>
      </c>
      <c r="Q3144" t="s">
        <v>33</v>
      </c>
      <c r="R3144" t="s">
        <v>41</v>
      </c>
      <c r="S3144" t="s">
        <v>44</v>
      </c>
      <c r="T3144" t="s">
        <v>28</v>
      </c>
      <c r="U3144" t="s">
        <v>37</v>
      </c>
      <c r="V3144" t="s">
        <v>23</v>
      </c>
      <c r="W3144" t="s">
        <v>30</v>
      </c>
    </row>
    <row r="3145" spans="1:23" x14ac:dyDescent="0.3">
      <c r="A3145">
        <v>35</v>
      </c>
      <c r="B3145">
        <v>16</v>
      </c>
      <c r="C3145">
        <v>4</v>
      </c>
      <c r="D3145">
        <v>1</v>
      </c>
      <c r="E3145">
        <v>3144</v>
      </c>
      <c r="F3145">
        <v>2</v>
      </c>
      <c r="G3145">
        <v>95260</v>
      </c>
      <c r="H3145">
        <v>15</v>
      </c>
      <c r="I3145">
        <v>8</v>
      </c>
      <c r="J3145">
        <v>0</v>
      </c>
      <c r="K3145">
        <v>5</v>
      </c>
      <c r="L3145">
        <v>2</v>
      </c>
      <c r="M3145">
        <v>5</v>
      </c>
      <c r="N3145">
        <v>0</v>
      </c>
      <c r="O3145">
        <v>3</v>
      </c>
      <c r="P3145" t="s">
        <v>24</v>
      </c>
      <c r="Q3145" t="s">
        <v>33</v>
      </c>
      <c r="R3145" t="s">
        <v>41</v>
      </c>
      <c r="S3145" t="s">
        <v>35</v>
      </c>
      <c r="T3145" t="s">
        <v>40</v>
      </c>
      <c r="U3145" t="s">
        <v>37</v>
      </c>
      <c r="V3145" t="s">
        <v>23</v>
      </c>
      <c r="W3145" t="s">
        <v>30</v>
      </c>
    </row>
    <row r="3146" spans="1:23" x14ac:dyDescent="0.3">
      <c r="A3146">
        <v>34</v>
      </c>
      <c r="B3146">
        <v>26</v>
      </c>
      <c r="C3146">
        <v>3</v>
      </c>
      <c r="D3146">
        <v>1</v>
      </c>
      <c r="E3146">
        <v>3145</v>
      </c>
      <c r="F3146">
        <v>1</v>
      </c>
      <c r="G3146">
        <v>52370</v>
      </c>
      <c r="H3146">
        <v>19</v>
      </c>
      <c r="I3146">
        <v>8</v>
      </c>
      <c r="J3146">
        <v>1</v>
      </c>
      <c r="K3146">
        <v>10</v>
      </c>
      <c r="L3146">
        <v>3</v>
      </c>
      <c r="M3146">
        <v>10</v>
      </c>
      <c r="N3146">
        <v>5</v>
      </c>
      <c r="O3146">
        <v>7</v>
      </c>
      <c r="P3146" t="s">
        <v>24</v>
      </c>
      <c r="Q3146" t="s">
        <v>33</v>
      </c>
      <c r="R3146" t="s">
        <v>41</v>
      </c>
      <c r="S3146" t="s">
        <v>35</v>
      </c>
      <c r="T3146" t="s">
        <v>43</v>
      </c>
      <c r="U3146" t="s">
        <v>37</v>
      </c>
      <c r="V3146" t="s">
        <v>23</v>
      </c>
      <c r="W3146" t="s">
        <v>30</v>
      </c>
    </row>
    <row r="3147" spans="1:23" x14ac:dyDescent="0.3">
      <c r="A3147">
        <v>26</v>
      </c>
      <c r="B3147">
        <v>1</v>
      </c>
      <c r="C3147">
        <v>3</v>
      </c>
      <c r="D3147">
        <v>1</v>
      </c>
      <c r="E3147">
        <v>3146</v>
      </c>
      <c r="F3147">
        <v>2</v>
      </c>
      <c r="G3147">
        <v>24260</v>
      </c>
      <c r="H3147">
        <v>22</v>
      </c>
      <c r="I3147">
        <v>8</v>
      </c>
      <c r="J3147">
        <v>0</v>
      </c>
      <c r="K3147">
        <v>1</v>
      </c>
      <c r="L3147">
        <v>3</v>
      </c>
      <c r="M3147">
        <v>1</v>
      </c>
      <c r="N3147">
        <v>0</v>
      </c>
      <c r="O3147">
        <v>0</v>
      </c>
      <c r="P3147" t="s">
        <v>24</v>
      </c>
      <c r="Q3147" t="s">
        <v>25</v>
      </c>
      <c r="R3147" t="s">
        <v>48</v>
      </c>
      <c r="S3147" t="s">
        <v>35</v>
      </c>
      <c r="T3147" t="s">
        <v>45</v>
      </c>
      <c r="U3147" t="s">
        <v>27</v>
      </c>
      <c r="V3147" t="s">
        <v>31</v>
      </c>
      <c r="W3147" t="s">
        <v>30</v>
      </c>
    </row>
    <row r="3148" spans="1:23" x14ac:dyDescent="0.3">
      <c r="A3148">
        <v>37</v>
      </c>
      <c r="B3148">
        <v>8</v>
      </c>
      <c r="C3148">
        <v>1</v>
      </c>
      <c r="D3148">
        <v>1</v>
      </c>
      <c r="E3148">
        <v>3147</v>
      </c>
      <c r="F3148">
        <v>1</v>
      </c>
      <c r="G3148">
        <v>41930</v>
      </c>
      <c r="H3148">
        <v>16</v>
      </c>
      <c r="I3148">
        <v>8</v>
      </c>
      <c r="J3148">
        <v>1</v>
      </c>
      <c r="K3148">
        <v>12</v>
      </c>
      <c r="L3148">
        <v>5</v>
      </c>
      <c r="M3148">
        <v>6</v>
      </c>
      <c r="N3148">
        <v>1</v>
      </c>
      <c r="O3148">
        <v>2</v>
      </c>
      <c r="P3148" t="s">
        <v>24</v>
      </c>
      <c r="Q3148" t="s">
        <v>33</v>
      </c>
      <c r="R3148" t="s">
        <v>26</v>
      </c>
      <c r="S3148" t="s">
        <v>35</v>
      </c>
      <c r="T3148" t="s">
        <v>38</v>
      </c>
      <c r="U3148" t="s">
        <v>37</v>
      </c>
      <c r="V3148" t="s">
        <v>23</v>
      </c>
      <c r="W3148" t="s">
        <v>30</v>
      </c>
    </row>
    <row r="3149" spans="1:23" x14ac:dyDescent="0.3">
      <c r="A3149">
        <v>46</v>
      </c>
      <c r="B3149">
        <v>4</v>
      </c>
      <c r="C3149">
        <v>1</v>
      </c>
      <c r="D3149">
        <v>1</v>
      </c>
      <c r="E3149">
        <v>3148</v>
      </c>
      <c r="F3149">
        <v>5</v>
      </c>
      <c r="G3149">
        <v>29110</v>
      </c>
      <c r="H3149">
        <v>13</v>
      </c>
      <c r="I3149">
        <v>8</v>
      </c>
      <c r="J3149">
        <v>0</v>
      </c>
      <c r="K3149">
        <v>28</v>
      </c>
      <c r="L3149">
        <v>3</v>
      </c>
      <c r="M3149">
        <v>2</v>
      </c>
      <c r="N3149">
        <v>1</v>
      </c>
      <c r="O3149">
        <v>2</v>
      </c>
      <c r="P3149" t="s">
        <v>32</v>
      </c>
      <c r="Q3149" t="s">
        <v>33</v>
      </c>
      <c r="R3149" t="s">
        <v>41</v>
      </c>
      <c r="S3149" t="s">
        <v>29</v>
      </c>
      <c r="T3149" t="s">
        <v>40</v>
      </c>
      <c r="U3149" t="s">
        <v>37</v>
      </c>
      <c r="V3149" t="s">
        <v>23</v>
      </c>
      <c r="W3149" t="s">
        <v>30</v>
      </c>
    </row>
    <row r="3150" spans="1:23" x14ac:dyDescent="0.3">
      <c r="A3150">
        <v>41</v>
      </c>
      <c r="B3150">
        <v>24</v>
      </c>
      <c r="C3150">
        <v>1</v>
      </c>
      <c r="D3150">
        <v>1</v>
      </c>
      <c r="E3150">
        <v>3149</v>
      </c>
      <c r="F3150">
        <v>1</v>
      </c>
      <c r="G3150">
        <v>26610</v>
      </c>
      <c r="H3150">
        <v>14</v>
      </c>
      <c r="I3150">
        <v>8</v>
      </c>
      <c r="J3150">
        <v>1</v>
      </c>
      <c r="K3150">
        <v>22</v>
      </c>
      <c r="L3150">
        <v>2</v>
      </c>
      <c r="M3150">
        <v>18</v>
      </c>
      <c r="N3150">
        <v>11</v>
      </c>
      <c r="O3150">
        <v>8</v>
      </c>
      <c r="P3150" t="s">
        <v>24</v>
      </c>
      <c r="Q3150" t="s">
        <v>33</v>
      </c>
      <c r="R3150" t="s">
        <v>26</v>
      </c>
      <c r="S3150" t="s">
        <v>29</v>
      </c>
      <c r="T3150" t="s">
        <v>42</v>
      </c>
      <c r="U3150" t="s">
        <v>37</v>
      </c>
      <c r="V3150" t="s">
        <v>23</v>
      </c>
      <c r="W3150" t="s">
        <v>30</v>
      </c>
    </row>
    <row r="3151" spans="1:23" x14ac:dyDescent="0.3">
      <c r="A3151">
        <v>37</v>
      </c>
      <c r="B3151">
        <v>7</v>
      </c>
      <c r="C3151">
        <v>2</v>
      </c>
      <c r="D3151">
        <v>1</v>
      </c>
      <c r="E3151">
        <v>3150</v>
      </c>
      <c r="F3151">
        <v>1</v>
      </c>
      <c r="G3151">
        <v>20280</v>
      </c>
      <c r="H3151">
        <v>16</v>
      </c>
      <c r="I3151">
        <v>8</v>
      </c>
      <c r="J3151">
        <v>1</v>
      </c>
      <c r="K3151">
        <v>9</v>
      </c>
      <c r="L3151">
        <v>3</v>
      </c>
      <c r="M3151">
        <v>9</v>
      </c>
      <c r="N3151">
        <v>7</v>
      </c>
      <c r="O3151">
        <v>7</v>
      </c>
      <c r="P3151" t="s">
        <v>39</v>
      </c>
      <c r="Q3151" t="s">
        <v>33</v>
      </c>
      <c r="R3151" t="s">
        <v>41</v>
      </c>
      <c r="S3151" t="s">
        <v>44</v>
      </c>
      <c r="T3151" t="s">
        <v>38</v>
      </c>
      <c r="U3151" t="s">
        <v>37</v>
      </c>
      <c r="V3151" t="s">
        <v>23</v>
      </c>
      <c r="W3151" t="s">
        <v>30</v>
      </c>
    </row>
    <row r="3152" spans="1:23" x14ac:dyDescent="0.3">
      <c r="A3152">
        <v>52</v>
      </c>
      <c r="B3152">
        <v>2</v>
      </c>
      <c r="C3152">
        <v>1</v>
      </c>
      <c r="D3152">
        <v>1</v>
      </c>
      <c r="E3152">
        <v>3151</v>
      </c>
      <c r="F3152">
        <v>1</v>
      </c>
      <c r="G3152">
        <v>99800</v>
      </c>
      <c r="H3152">
        <v>11</v>
      </c>
      <c r="I3152">
        <v>8</v>
      </c>
      <c r="J3152">
        <v>1</v>
      </c>
      <c r="K3152">
        <v>18</v>
      </c>
      <c r="L3152">
        <v>2</v>
      </c>
      <c r="M3152">
        <v>10</v>
      </c>
      <c r="N3152">
        <v>6</v>
      </c>
      <c r="O3152">
        <v>9</v>
      </c>
      <c r="P3152" t="s">
        <v>24</v>
      </c>
      <c r="Q3152" t="s">
        <v>25</v>
      </c>
      <c r="R3152" t="s">
        <v>41</v>
      </c>
      <c r="S3152" t="s">
        <v>44</v>
      </c>
      <c r="T3152" t="s">
        <v>43</v>
      </c>
      <c r="U3152" t="s">
        <v>37</v>
      </c>
      <c r="V3152" t="s">
        <v>23</v>
      </c>
      <c r="W3152" t="s">
        <v>30</v>
      </c>
    </row>
    <row r="3153" spans="1:23" x14ac:dyDescent="0.3">
      <c r="A3153">
        <v>32</v>
      </c>
      <c r="B3153">
        <v>7</v>
      </c>
      <c r="C3153">
        <v>2</v>
      </c>
      <c r="D3153">
        <v>1</v>
      </c>
      <c r="E3153">
        <v>3152</v>
      </c>
      <c r="F3153">
        <v>2</v>
      </c>
      <c r="G3153">
        <v>32980</v>
      </c>
      <c r="H3153">
        <v>22</v>
      </c>
      <c r="I3153">
        <v>8</v>
      </c>
      <c r="J3153">
        <v>0</v>
      </c>
      <c r="K3153">
        <v>6</v>
      </c>
      <c r="L3153">
        <v>4</v>
      </c>
      <c r="M3153">
        <v>4</v>
      </c>
      <c r="N3153">
        <v>1</v>
      </c>
      <c r="O3153">
        <v>2</v>
      </c>
      <c r="P3153" t="s">
        <v>39</v>
      </c>
      <c r="Q3153" t="s">
        <v>33</v>
      </c>
      <c r="R3153" t="s">
        <v>26</v>
      </c>
      <c r="S3153" t="s">
        <v>29</v>
      </c>
      <c r="T3153" t="s">
        <v>42</v>
      </c>
      <c r="U3153" t="s">
        <v>27</v>
      </c>
      <c r="V3153" t="s">
        <v>31</v>
      </c>
      <c r="W3153" t="s">
        <v>30</v>
      </c>
    </row>
    <row r="3154" spans="1:23" x14ac:dyDescent="0.3">
      <c r="A3154">
        <v>24</v>
      </c>
      <c r="B3154">
        <v>22</v>
      </c>
      <c r="C3154">
        <v>3</v>
      </c>
      <c r="D3154">
        <v>1</v>
      </c>
      <c r="E3154">
        <v>3153</v>
      </c>
      <c r="F3154">
        <v>1</v>
      </c>
      <c r="G3154">
        <v>29350</v>
      </c>
      <c r="H3154">
        <v>14</v>
      </c>
      <c r="I3154">
        <v>8</v>
      </c>
      <c r="J3154">
        <v>2</v>
      </c>
      <c r="K3154">
        <v>3</v>
      </c>
      <c r="L3154">
        <v>5</v>
      </c>
      <c r="M3154">
        <v>2</v>
      </c>
      <c r="N3154">
        <v>2</v>
      </c>
      <c r="O3154">
        <v>1</v>
      </c>
      <c r="P3154" t="s">
        <v>32</v>
      </c>
      <c r="Q3154" t="s">
        <v>25</v>
      </c>
      <c r="R3154" t="s">
        <v>26</v>
      </c>
      <c r="S3154" t="s">
        <v>29</v>
      </c>
      <c r="T3154" t="s">
        <v>28</v>
      </c>
      <c r="U3154" t="s">
        <v>27</v>
      </c>
      <c r="V3154" t="s">
        <v>23</v>
      </c>
      <c r="W3154" t="s">
        <v>30</v>
      </c>
    </row>
    <row r="3155" spans="1:23" x14ac:dyDescent="0.3">
      <c r="A3155">
        <v>38</v>
      </c>
      <c r="B3155">
        <v>5</v>
      </c>
      <c r="C3155">
        <v>3</v>
      </c>
      <c r="D3155">
        <v>1</v>
      </c>
      <c r="E3155">
        <v>3154</v>
      </c>
      <c r="F3155">
        <v>1</v>
      </c>
      <c r="G3155">
        <v>154270</v>
      </c>
      <c r="H3155">
        <v>16</v>
      </c>
      <c r="I3155">
        <v>8</v>
      </c>
      <c r="J3155">
        <v>1</v>
      </c>
      <c r="K3155">
        <v>18</v>
      </c>
      <c r="L3155">
        <v>2</v>
      </c>
      <c r="M3155">
        <v>1</v>
      </c>
      <c r="N3155">
        <v>0</v>
      </c>
      <c r="O3155">
        <v>0</v>
      </c>
      <c r="P3155" t="s">
        <v>24</v>
      </c>
      <c r="Q3155" t="s">
        <v>33</v>
      </c>
      <c r="R3155" t="s">
        <v>26</v>
      </c>
      <c r="S3155" t="s">
        <v>29</v>
      </c>
      <c r="T3155" t="s">
        <v>34</v>
      </c>
      <c r="U3155" t="s">
        <v>27</v>
      </c>
      <c r="V3155" t="s">
        <v>23</v>
      </c>
      <c r="W3155" t="s">
        <v>30</v>
      </c>
    </row>
    <row r="3156" spans="1:23" x14ac:dyDescent="0.3">
      <c r="A3156">
        <v>37</v>
      </c>
      <c r="B3156">
        <v>1</v>
      </c>
      <c r="C3156">
        <v>4</v>
      </c>
      <c r="D3156">
        <v>1</v>
      </c>
      <c r="E3156">
        <v>3155</v>
      </c>
      <c r="F3156">
        <v>5</v>
      </c>
      <c r="G3156">
        <v>39440</v>
      </c>
      <c r="H3156">
        <v>11</v>
      </c>
      <c r="I3156">
        <v>8</v>
      </c>
      <c r="J3156">
        <v>2</v>
      </c>
      <c r="K3156">
        <v>8</v>
      </c>
      <c r="L3156">
        <v>3</v>
      </c>
      <c r="M3156">
        <v>6</v>
      </c>
      <c r="N3156">
        <v>4</v>
      </c>
      <c r="O3156">
        <v>3</v>
      </c>
      <c r="P3156" t="s">
        <v>24</v>
      </c>
      <c r="Q3156" t="s">
        <v>33</v>
      </c>
      <c r="R3156" t="s">
        <v>49</v>
      </c>
      <c r="S3156" t="s">
        <v>29</v>
      </c>
      <c r="T3156" t="s">
        <v>34</v>
      </c>
      <c r="U3156" t="s">
        <v>27</v>
      </c>
      <c r="V3156" t="s">
        <v>23</v>
      </c>
      <c r="W3156" t="s">
        <v>30</v>
      </c>
    </row>
    <row r="3157" spans="1:23" x14ac:dyDescent="0.3">
      <c r="A3157">
        <v>49</v>
      </c>
      <c r="B3157">
        <v>21</v>
      </c>
      <c r="C3157">
        <v>1</v>
      </c>
      <c r="D3157">
        <v>1</v>
      </c>
      <c r="E3157">
        <v>3156</v>
      </c>
      <c r="F3157">
        <v>1</v>
      </c>
      <c r="G3157">
        <v>40110</v>
      </c>
      <c r="H3157">
        <v>18</v>
      </c>
      <c r="I3157">
        <v>8</v>
      </c>
      <c r="J3157">
        <v>2</v>
      </c>
      <c r="K3157">
        <v>31</v>
      </c>
      <c r="L3157">
        <v>2</v>
      </c>
      <c r="M3157">
        <v>31</v>
      </c>
      <c r="N3157">
        <v>0</v>
      </c>
      <c r="O3157">
        <v>9</v>
      </c>
      <c r="P3157" t="s">
        <v>24</v>
      </c>
      <c r="Q3157" t="s">
        <v>25</v>
      </c>
      <c r="R3157" t="s">
        <v>26</v>
      </c>
      <c r="S3157" t="s">
        <v>44</v>
      </c>
      <c r="T3157" t="s">
        <v>38</v>
      </c>
      <c r="U3157" t="s">
        <v>37</v>
      </c>
      <c r="V3157" t="s">
        <v>23</v>
      </c>
      <c r="W3157" t="s">
        <v>30</v>
      </c>
    </row>
    <row r="3158" spans="1:23" x14ac:dyDescent="0.3">
      <c r="A3158">
        <v>24</v>
      </c>
      <c r="B3158">
        <v>1</v>
      </c>
      <c r="C3158">
        <v>3</v>
      </c>
      <c r="D3158">
        <v>1</v>
      </c>
      <c r="E3158">
        <v>3157</v>
      </c>
      <c r="F3158">
        <v>1</v>
      </c>
      <c r="G3158">
        <v>34070</v>
      </c>
      <c r="H3158">
        <v>15</v>
      </c>
      <c r="I3158">
        <v>8</v>
      </c>
      <c r="J3158">
        <v>2</v>
      </c>
      <c r="K3158">
        <v>6</v>
      </c>
      <c r="L3158">
        <v>2</v>
      </c>
      <c r="M3158">
        <v>6</v>
      </c>
      <c r="N3158">
        <v>1</v>
      </c>
      <c r="O3158">
        <v>4</v>
      </c>
      <c r="P3158" t="s">
        <v>24</v>
      </c>
      <c r="Q3158" t="s">
        <v>25</v>
      </c>
      <c r="R3158" t="s">
        <v>48</v>
      </c>
      <c r="S3158" t="s">
        <v>29</v>
      </c>
      <c r="T3158" t="s">
        <v>38</v>
      </c>
      <c r="U3158" t="s">
        <v>27</v>
      </c>
      <c r="V3158" t="s">
        <v>23</v>
      </c>
      <c r="W3158" t="s">
        <v>30</v>
      </c>
    </row>
    <row r="3159" spans="1:23" x14ac:dyDescent="0.3">
      <c r="A3159">
        <v>26</v>
      </c>
      <c r="B3159">
        <v>19</v>
      </c>
      <c r="C3159">
        <v>4</v>
      </c>
      <c r="D3159">
        <v>1</v>
      </c>
      <c r="E3159">
        <v>3158</v>
      </c>
      <c r="F3159">
        <v>4</v>
      </c>
      <c r="G3159">
        <v>119940</v>
      </c>
      <c r="H3159">
        <v>14</v>
      </c>
      <c r="I3159">
        <v>8</v>
      </c>
      <c r="J3159">
        <v>1</v>
      </c>
      <c r="K3159">
        <v>6</v>
      </c>
      <c r="L3159">
        <v>6</v>
      </c>
      <c r="M3159">
        <v>5</v>
      </c>
      <c r="N3159">
        <v>1</v>
      </c>
      <c r="O3159">
        <v>4</v>
      </c>
      <c r="P3159" t="s">
        <v>24</v>
      </c>
      <c r="Q3159" t="s">
        <v>33</v>
      </c>
      <c r="R3159" t="s">
        <v>49</v>
      </c>
      <c r="S3159" t="s">
        <v>29</v>
      </c>
      <c r="T3159" t="s">
        <v>38</v>
      </c>
      <c r="U3159" t="s">
        <v>27</v>
      </c>
      <c r="V3159" t="s">
        <v>23</v>
      </c>
      <c r="W3159" t="s">
        <v>30</v>
      </c>
    </row>
    <row r="3160" spans="1:23" x14ac:dyDescent="0.3">
      <c r="A3160">
        <v>24</v>
      </c>
      <c r="B3160">
        <v>7</v>
      </c>
      <c r="C3160">
        <v>3</v>
      </c>
      <c r="D3160">
        <v>1</v>
      </c>
      <c r="E3160">
        <v>3159</v>
      </c>
      <c r="F3160">
        <v>1</v>
      </c>
      <c r="G3160">
        <v>12320</v>
      </c>
      <c r="H3160">
        <v>12</v>
      </c>
      <c r="I3160">
        <v>8</v>
      </c>
      <c r="J3160">
        <v>0</v>
      </c>
      <c r="K3160">
        <v>1</v>
      </c>
      <c r="L3160">
        <v>4</v>
      </c>
      <c r="M3160">
        <v>1</v>
      </c>
      <c r="N3160">
        <v>0</v>
      </c>
      <c r="O3160">
        <v>0</v>
      </c>
      <c r="P3160" t="s">
        <v>24</v>
      </c>
      <c r="Q3160" t="s">
        <v>25</v>
      </c>
      <c r="R3160" t="s">
        <v>41</v>
      </c>
      <c r="S3160" t="s">
        <v>29</v>
      </c>
      <c r="T3160" t="s">
        <v>43</v>
      </c>
      <c r="U3160" t="s">
        <v>27</v>
      </c>
      <c r="V3160" t="s">
        <v>23</v>
      </c>
      <c r="W3160" t="s">
        <v>30</v>
      </c>
    </row>
    <row r="3161" spans="1:23" x14ac:dyDescent="0.3">
      <c r="A3161">
        <v>50</v>
      </c>
      <c r="B3161">
        <v>2</v>
      </c>
      <c r="C3161">
        <v>2</v>
      </c>
      <c r="D3161">
        <v>1</v>
      </c>
      <c r="E3161">
        <v>3160</v>
      </c>
      <c r="F3161">
        <v>1</v>
      </c>
      <c r="G3161">
        <v>29600</v>
      </c>
      <c r="H3161">
        <v>14</v>
      </c>
      <c r="I3161">
        <v>8</v>
      </c>
      <c r="J3161">
        <v>3</v>
      </c>
      <c r="K3161">
        <v>32</v>
      </c>
      <c r="L3161">
        <v>2</v>
      </c>
      <c r="M3161">
        <v>32</v>
      </c>
      <c r="N3161">
        <v>10</v>
      </c>
      <c r="O3161">
        <v>7</v>
      </c>
      <c r="P3161" t="s">
        <v>32</v>
      </c>
      <c r="Q3161" t="s">
        <v>25</v>
      </c>
      <c r="R3161" t="s">
        <v>48</v>
      </c>
      <c r="S3161" t="s">
        <v>29</v>
      </c>
      <c r="T3161" t="s">
        <v>38</v>
      </c>
      <c r="U3161" t="s">
        <v>37</v>
      </c>
      <c r="V3161" t="s">
        <v>23</v>
      </c>
      <c r="W3161" t="s">
        <v>30</v>
      </c>
    </row>
    <row r="3162" spans="1:23" x14ac:dyDescent="0.3">
      <c r="A3162">
        <v>25</v>
      </c>
      <c r="B3162">
        <v>2</v>
      </c>
      <c r="C3162">
        <v>3</v>
      </c>
      <c r="D3162">
        <v>1</v>
      </c>
      <c r="E3162">
        <v>3161</v>
      </c>
      <c r="F3162">
        <v>1</v>
      </c>
      <c r="G3162">
        <v>190940</v>
      </c>
      <c r="H3162">
        <v>16</v>
      </c>
      <c r="I3162">
        <v>8</v>
      </c>
      <c r="J3162">
        <v>0</v>
      </c>
      <c r="K3162">
        <v>7</v>
      </c>
      <c r="L3162">
        <v>3</v>
      </c>
      <c r="M3162">
        <v>7</v>
      </c>
      <c r="N3162">
        <v>0</v>
      </c>
      <c r="O3162">
        <v>6</v>
      </c>
      <c r="P3162" t="s">
        <v>24</v>
      </c>
      <c r="Q3162" t="s">
        <v>33</v>
      </c>
      <c r="R3162" t="s">
        <v>26</v>
      </c>
      <c r="S3162" t="s">
        <v>29</v>
      </c>
      <c r="T3162" t="s">
        <v>34</v>
      </c>
      <c r="U3162" t="s">
        <v>37</v>
      </c>
      <c r="V3162" t="s">
        <v>23</v>
      </c>
      <c r="W3162" t="s">
        <v>30</v>
      </c>
    </row>
    <row r="3163" spans="1:23" x14ac:dyDescent="0.3">
      <c r="A3163">
        <v>24</v>
      </c>
      <c r="B3163">
        <v>2</v>
      </c>
      <c r="C3163">
        <v>3</v>
      </c>
      <c r="D3163">
        <v>1</v>
      </c>
      <c r="E3163">
        <v>3162</v>
      </c>
      <c r="F3163">
        <v>2</v>
      </c>
      <c r="G3163">
        <v>39190</v>
      </c>
      <c r="H3163">
        <v>21</v>
      </c>
      <c r="I3163">
        <v>8</v>
      </c>
      <c r="J3163">
        <v>0</v>
      </c>
      <c r="K3163">
        <v>6</v>
      </c>
      <c r="L3163">
        <v>3</v>
      </c>
      <c r="M3163">
        <v>6</v>
      </c>
      <c r="N3163">
        <v>1</v>
      </c>
      <c r="O3163">
        <v>2</v>
      </c>
      <c r="P3163" t="s">
        <v>32</v>
      </c>
      <c r="Q3163" t="s">
        <v>33</v>
      </c>
      <c r="R3163" t="s">
        <v>41</v>
      </c>
      <c r="S3163" t="s">
        <v>29</v>
      </c>
      <c r="T3163" t="s">
        <v>34</v>
      </c>
      <c r="U3163" t="s">
        <v>37</v>
      </c>
      <c r="V3163" t="s">
        <v>31</v>
      </c>
      <c r="W3163" t="s">
        <v>30</v>
      </c>
    </row>
    <row r="3164" spans="1:23" x14ac:dyDescent="0.3">
      <c r="A3164">
        <v>30</v>
      </c>
      <c r="B3164">
        <v>9</v>
      </c>
      <c r="C3164">
        <v>3</v>
      </c>
      <c r="D3164">
        <v>1</v>
      </c>
      <c r="E3164">
        <v>3163</v>
      </c>
      <c r="F3164">
        <v>2</v>
      </c>
      <c r="G3164">
        <v>68250</v>
      </c>
      <c r="H3164">
        <v>14</v>
      </c>
      <c r="I3164">
        <v>8</v>
      </c>
      <c r="J3164">
        <v>0</v>
      </c>
      <c r="K3164">
        <v>1</v>
      </c>
      <c r="L3164">
        <v>2</v>
      </c>
      <c r="M3164">
        <v>1</v>
      </c>
      <c r="N3164">
        <v>0</v>
      </c>
      <c r="O3164">
        <v>0</v>
      </c>
      <c r="P3164" t="s">
        <v>32</v>
      </c>
      <c r="Q3164" t="s">
        <v>33</v>
      </c>
      <c r="R3164" t="s">
        <v>36</v>
      </c>
      <c r="S3164" t="s">
        <v>29</v>
      </c>
      <c r="T3164" t="s">
        <v>28</v>
      </c>
      <c r="U3164" t="s">
        <v>37</v>
      </c>
      <c r="V3164" t="s">
        <v>31</v>
      </c>
      <c r="W3164" t="s">
        <v>30</v>
      </c>
    </row>
    <row r="3165" spans="1:23" x14ac:dyDescent="0.3">
      <c r="A3165">
        <v>34</v>
      </c>
      <c r="B3165">
        <v>6</v>
      </c>
      <c r="C3165">
        <v>2</v>
      </c>
      <c r="D3165">
        <v>1</v>
      </c>
      <c r="E3165">
        <v>3164</v>
      </c>
      <c r="F3165">
        <v>4</v>
      </c>
      <c r="G3165">
        <v>102480</v>
      </c>
      <c r="H3165">
        <v>12</v>
      </c>
      <c r="I3165">
        <v>8</v>
      </c>
      <c r="J3165">
        <v>1</v>
      </c>
      <c r="K3165">
        <v>6</v>
      </c>
      <c r="L3165">
        <v>4</v>
      </c>
      <c r="M3165">
        <v>6</v>
      </c>
      <c r="N3165">
        <v>1</v>
      </c>
      <c r="O3165">
        <v>3</v>
      </c>
      <c r="P3165" t="s">
        <v>24</v>
      </c>
      <c r="Q3165" t="s">
        <v>25</v>
      </c>
      <c r="R3165" t="s">
        <v>26</v>
      </c>
      <c r="S3165" t="s">
        <v>29</v>
      </c>
      <c r="T3165" t="s">
        <v>42</v>
      </c>
      <c r="U3165" t="s">
        <v>37</v>
      </c>
      <c r="V3165" t="s">
        <v>23</v>
      </c>
      <c r="W3165" t="s">
        <v>30</v>
      </c>
    </row>
    <row r="3166" spans="1:23" x14ac:dyDescent="0.3">
      <c r="A3166">
        <v>31</v>
      </c>
      <c r="B3166">
        <v>9</v>
      </c>
      <c r="C3166">
        <v>1</v>
      </c>
      <c r="D3166">
        <v>1</v>
      </c>
      <c r="E3166">
        <v>3165</v>
      </c>
      <c r="F3166">
        <v>1</v>
      </c>
      <c r="G3166">
        <v>189470</v>
      </c>
      <c r="H3166">
        <v>12</v>
      </c>
      <c r="I3166">
        <v>8</v>
      </c>
      <c r="J3166">
        <v>2</v>
      </c>
      <c r="K3166">
        <v>9</v>
      </c>
      <c r="L3166">
        <v>2</v>
      </c>
      <c r="M3166">
        <v>3</v>
      </c>
      <c r="N3166">
        <v>1</v>
      </c>
      <c r="O3166">
        <v>2</v>
      </c>
      <c r="P3166" t="s">
        <v>24</v>
      </c>
      <c r="Q3166" t="s">
        <v>33</v>
      </c>
      <c r="R3166" t="s">
        <v>41</v>
      </c>
      <c r="S3166" t="s">
        <v>44</v>
      </c>
      <c r="T3166" t="s">
        <v>46</v>
      </c>
      <c r="U3166" t="s">
        <v>27</v>
      </c>
      <c r="V3166" t="s">
        <v>31</v>
      </c>
      <c r="W3166" t="s">
        <v>30</v>
      </c>
    </row>
    <row r="3167" spans="1:23" x14ac:dyDescent="0.3">
      <c r="A3167">
        <v>35</v>
      </c>
      <c r="B3167">
        <v>2</v>
      </c>
      <c r="C3167">
        <v>3</v>
      </c>
      <c r="D3167">
        <v>1</v>
      </c>
      <c r="E3167">
        <v>3166</v>
      </c>
      <c r="F3167">
        <v>5</v>
      </c>
      <c r="G3167">
        <v>24960</v>
      </c>
      <c r="H3167">
        <v>17</v>
      </c>
      <c r="I3167">
        <v>8</v>
      </c>
      <c r="J3167">
        <v>3</v>
      </c>
      <c r="K3167">
        <v>9</v>
      </c>
      <c r="L3167">
        <v>3</v>
      </c>
      <c r="M3167">
        <v>3</v>
      </c>
      <c r="N3167">
        <v>0</v>
      </c>
      <c r="O3167">
        <v>2</v>
      </c>
      <c r="P3167" t="s">
        <v>24</v>
      </c>
      <c r="Q3167" t="s">
        <v>33</v>
      </c>
      <c r="R3167" t="s">
        <v>26</v>
      </c>
      <c r="S3167" t="s">
        <v>35</v>
      </c>
      <c r="T3167" t="s">
        <v>38</v>
      </c>
      <c r="U3167" t="s">
        <v>27</v>
      </c>
      <c r="V3167" t="s">
        <v>23</v>
      </c>
      <c r="W3167" t="s">
        <v>30</v>
      </c>
    </row>
    <row r="3168" spans="1:23" x14ac:dyDescent="0.3">
      <c r="A3168">
        <v>31</v>
      </c>
      <c r="B3168">
        <v>1</v>
      </c>
      <c r="C3168">
        <v>3</v>
      </c>
      <c r="D3168">
        <v>1</v>
      </c>
      <c r="E3168">
        <v>3167</v>
      </c>
      <c r="F3168">
        <v>2</v>
      </c>
      <c r="G3168">
        <v>64650</v>
      </c>
      <c r="H3168">
        <v>17</v>
      </c>
      <c r="I3168">
        <v>8</v>
      </c>
      <c r="J3168">
        <v>0</v>
      </c>
      <c r="K3168">
        <v>13</v>
      </c>
      <c r="L3168">
        <v>3</v>
      </c>
      <c r="M3168">
        <v>7</v>
      </c>
      <c r="N3168">
        <v>5</v>
      </c>
      <c r="O3168">
        <v>7</v>
      </c>
      <c r="P3168" t="s">
        <v>24</v>
      </c>
      <c r="Q3168" t="s">
        <v>25</v>
      </c>
      <c r="R3168" t="s">
        <v>48</v>
      </c>
      <c r="S3168" t="s">
        <v>44</v>
      </c>
      <c r="T3168" t="s">
        <v>38</v>
      </c>
      <c r="U3168" t="s">
        <v>27</v>
      </c>
      <c r="V3168" t="s">
        <v>23</v>
      </c>
      <c r="W3168" t="s">
        <v>30</v>
      </c>
    </row>
    <row r="3169" spans="1:23" x14ac:dyDescent="0.3">
      <c r="A3169">
        <v>27</v>
      </c>
      <c r="B3169">
        <v>22</v>
      </c>
      <c r="C3169">
        <v>4</v>
      </c>
      <c r="D3169">
        <v>1</v>
      </c>
      <c r="E3169">
        <v>3168</v>
      </c>
      <c r="F3169">
        <v>1</v>
      </c>
      <c r="G3169">
        <v>22060</v>
      </c>
      <c r="H3169">
        <v>14</v>
      </c>
      <c r="I3169">
        <v>8</v>
      </c>
      <c r="J3169">
        <v>1</v>
      </c>
      <c r="K3169">
        <v>6</v>
      </c>
      <c r="L3169">
        <v>4</v>
      </c>
      <c r="M3169">
        <v>5</v>
      </c>
      <c r="N3169">
        <v>0</v>
      </c>
      <c r="O3169">
        <v>3</v>
      </c>
      <c r="P3169" t="s">
        <v>24</v>
      </c>
      <c r="Q3169" t="s">
        <v>25</v>
      </c>
      <c r="R3169" t="s">
        <v>41</v>
      </c>
      <c r="S3169" t="s">
        <v>44</v>
      </c>
      <c r="T3169" t="s">
        <v>46</v>
      </c>
      <c r="U3169" t="s">
        <v>37</v>
      </c>
      <c r="V3169" t="s">
        <v>23</v>
      </c>
      <c r="W3169" t="s">
        <v>30</v>
      </c>
    </row>
    <row r="3170" spans="1:23" x14ac:dyDescent="0.3">
      <c r="A3170">
        <v>37</v>
      </c>
      <c r="B3170">
        <v>9</v>
      </c>
      <c r="C3170">
        <v>4</v>
      </c>
      <c r="D3170">
        <v>1</v>
      </c>
      <c r="E3170">
        <v>3169</v>
      </c>
      <c r="F3170">
        <v>2</v>
      </c>
      <c r="G3170">
        <v>20860</v>
      </c>
      <c r="H3170">
        <v>14</v>
      </c>
      <c r="I3170">
        <v>8</v>
      </c>
      <c r="J3170">
        <v>0</v>
      </c>
      <c r="K3170">
        <v>17</v>
      </c>
      <c r="L3170">
        <v>3</v>
      </c>
      <c r="M3170">
        <v>3</v>
      </c>
      <c r="N3170">
        <v>1</v>
      </c>
      <c r="O3170">
        <v>0</v>
      </c>
      <c r="P3170" t="s">
        <v>24</v>
      </c>
      <c r="Q3170" t="s">
        <v>25</v>
      </c>
      <c r="R3170" t="s">
        <v>48</v>
      </c>
      <c r="S3170" t="s">
        <v>29</v>
      </c>
      <c r="T3170" t="s">
        <v>43</v>
      </c>
      <c r="U3170" t="s">
        <v>27</v>
      </c>
      <c r="V3170" t="s">
        <v>23</v>
      </c>
      <c r="W3170" t="s">
        <v>30</v>
      </c>
    </row>
    <row r="3171" spans="1:23" x14ac:dyDescent="0.3">
      <c r="A3171">
        <v>20</v>
      </c>
      <c r="B3171">
        <v>17</v>
      </c>
      <c r="C3171">
        <v>4</v>
      </c>
      <c r="D3171">
        <v>1</v>
      </c>
      <c r="E3171">
        <v>3170</v>
      </c>
      <c r="F3171">
        <v>1</v>
      </c>
      <c r="G3171">
        <v>22930</v>
      </c>
      <c r="H3171">
        <v>13</v>
      </c>
      <c r="I3171">
        <v>8</v>
      </c>
      <c r="J3171">
        <v>2</v>
      </c>
      <c r="K3171">
        <v>1</v>
      </c>
      <c r="L3171">
        <v>3</v>
      </c>
      <c r="M3171">
        <v>1</v>
      </c>
      <c r="N3171">
        <v>0</v>
      </c>
      <c r="O3171">
        <v>0</v>
      </c>
      <c r="P3171" t="s">
        <v>24</v>
      </c>
      <c r="Q3171" t="s">
        <v>33</v>
      </c>
      <c r="R3171" t="s">
        <v>41</v>
      </c>
      <c r="S3171" t="s">
        <v>35</v>
      </c>
      <c r="T3171" t="s">
        <v>46</v>
      </c>
      <c r="U3171" t="s">
        <v>27</v>
      </c>
      <c r="V3171" t="s">
        <v>23</v>
      </c>
      <c r="W3171" t="s">
        <v>30</v>
      </c>
    </row>
    <row r="3172" spans="1:23" x14ac:dyDescent="0.3">
      <c r="A3172">
        <v>42</v>
      </c>
      <c r="B3172">
        <v>28</v>
      </c>
      <c r="C3172">
        <v>4</v>
      </c>
      <c r="D3172">
        <v>1</v>
      </c>
      <c r="E3172">
        <v>3171</v>
      </c>
      <c r="F3172">
        <v>2</v>
      </c>
      <c r="G3172">
        <v>26450</v>
      </c>
      <c r="H3172">
        <v>15</v>
      </c>
      <c r="I3172">
        <v>8</v>
      </c>
      <c r="J3172">
        <v>0</v>
      </c>
      <c r="K3172">
        <v>10</v>
      </c>
      <c r="L3172">
        <v>5</v>
      </c>
      <c r="M3172">
        <v>10</v>
      </c>
      <c r="N3172">
        <v>2</v>
      </c>
      <c r="O3172">
        <v>2</v>
      </c>
      <c r="P3172" t="s">
        <v>24</v>
      </c>
      <c r="Q3172" t="s">
        <v>33</v>
      </c>
      <c r="R3172" t="s">
        <v>26</v>
      </c>
      <c r="S3172" t="s">
        <v>29</v>
      </c>
      <c r="T3172" t="s">
        <v>45</v>
      </c>
      <c r="U3172" t="s">
        <v>27</v>
      </c>
      <c r="V3172" t="s">
        <v>23</v>
      </c>
      <c r="W3172" t="s">
        <v>30</v>
      </c>
    </row>
    <row r="3173" spans="1:23" x14ac:dyDescent="0.3">
      <c r="A3173">
        <v>43</v>
      </c>
      <c r="B3173">
        <v>10</v>
      </c>
      <c r="C3173">
        <v>5</v>
      </c>
      <c r="D3173">
        <v>1</v>
      </c>
      <c r="E3173">
        <v>3172</v>
      </c>
      <c r="F3173">
        <v>2</v>
      </c>
      <c r="G3173">
        <v>26830</v>
      </c>
      <c r="H3173">
        <v>11</v>
      </c>
      <c r="I3173">
        <v>8</v>
      </c>
      <c r="J3173">
        <v>0</v>
      </c>
      <c r="K3173">
        <v>21</v>
      </c>
      <c r="L3173">
        <v>3</v>
      </c>
      <c r="M3173">
        <v>1</v>
      </c>
      <c r="N3173">
        <v>0</v>
      </c>
      <c r="O3173">
        <v>0</v>
      </c>
      <c r="P3173" t="s">
        <v>24</v>
      </c>
      <c r="Q3173" t="s">
        <v>33</v>
      </c>
      <c r="R3173" t="s">
        <v>49</v>
      </c>
      <c r="S3173" t="s">
        <v>44</v>
      </c>
      <c r="T3173" t="s">
        <v>38</v>
      </c>
      <c r="U3173" t="s">
        <v>27</v>
      </c>
      <c r="V3173" t="s">
        <v>23</v>
      </c>
      <c r="W3173" t="s">
        <v>30</v>
      </c>
    </row>
    <row r="3174" spans="1:23" x14ac:dyDescent="0.3">
      <c r="A3174">
        <v>38</v>
      </c>
      <c r="B3174">
        <v>2</v>
      </c>
      <c r="C3174">
        <v>4</v>
      </c>
      <c r="D3174">
        <v>1</v>
      </c>
      <c r="E3174">
        <v>3173</v>
      </c>
      <c r="F3174">
        <v>1</v>
      </c>
      <c r="G3174">
        <v>20140</v>
      </c>
      <c r="H3174">
        <v>17</v>
      </c>
      <c r="I3174">
        <v>8</v>
      </c>
      <c r="J3174">
        <v>1</v>
      </c>
      <c r="K3174">
        <v>8</v>
      </c>
      <c r="L3174">
        <v>5</v>
      </c>
      <c r="M3174">
        <v>0</v>
      </c>
      <c r="N3174">
        <v>0</v>
      </c>
      <c r="O3174">
        <v>0</v>
      </c>
      <c r="P3174" t="s">
        <v>24</v>
      </c>
      <c r="Q3174" t="s">
        <v>40</v>
      </c>
      <c r="R3174" t="s">
        <v>41</v>
      </c>
      <c r="S3174" t="s">
        <v>35</v>
      </c>
      <c r="T3174" t="s">
        <v>40</v>
      </c>
      <c r="U3174" t="s">
        <v>37</v>
      </c>
      <c r="V3174" t="s">
        <v>23</v>
      </c>
      <c r="W3174" t="s">
        <v>30</v>
      </c>
    </row>
    <row r="3175" spans="1:23" x14ac:dyDescent="0.3">
      <c r="A3175">
        <v>43</v>
      </c>
      <c r="B3175">
        <v>4</v>
      </c>
      <c r="C3175">
        <v>3</v>
      </c>
      <c r="D3175">
        <v>1</v>
      </c>
      <c r="E3175">
        <v>3174</v>
      </c>
      <c r="F3175">
        <v>2</v>
      </c>
      <c r="G3175">
        <v>34190</v>
      </c>
      <c r="H3175">
        <v>11</v>
      </c>
      <c r="I3175">
        <v>8</v>
      </c>
      <c r="J3175">
        <v>1</v>
      </c>
      <c r="K3175">
        <v>10</v>
      </c>
      <c r="L3175">
        <v>5</v>
      </c>
      <c r="M3175">
        <v>8</v>
      </c>
      <c r="N3175">
        <v>4</v>
      </c>
      <c r="O3175">
        <v>7</v>
      </c>
      <c r="P3175" t="s">
        <v>32</v>
      </c>
      <c r="Q3175" t="s">
        <v>25</v>
      </c>
      <c r="R3175" t="s">
        <v>41</v>
      </c>
      <c r="S3175" t="s">
        <v>44</v>
      </c>
      <c r="T3175" t="s">
        <v>28</v>
      </c>
      <c r="U3175" t="s">
        <v>27</v>
      </c>
      <c r="V3175" t="s">
        <v>23</v>
      </c>
      <c r="W3175" t="s">
        <v>30</v>
      </c>
    </row>
    <row r="3176" spans="1:23" x14ac:dyDescent="0.3">
      <c r="A3176">
        <v>48</v>
      </c>
      <c r="B3176">
        <v>8</v>
      </c>
      <c r="C3176">
        <v>1</v>
      </c>
      <c r="D3176">
        <v>1</v>
      </c>
      <c r="E3176">
        <v>3175</v>
      </c>
      <c r="F3176">
        <v>2</v>
      </c>
      <c r="G3176">
        <v>53760</v>
      </c>
      <c r="H3176">
        <v>13</v>
      </c>
      <c r="I3176">
        <v>8</v>
      </c>
      <c r="J3176">
        <v>1</v>
      </c>
      <c r="K3176">
        <v>21</v>
      </c>
      <c r="L3176">
        <v>3</v>
      </c>
      <c r="M3176">
        <v>3</v>
      </c>
      <c r="N3176">
        <v>0</v>
      </c>
      <c r="O3176">
        <v>2</v>
      </c>
      <c r="P3176" t="s">
        <v>24</v>
      </c>
      <c r="Q3176" t="s">
        <v>33</v>
      </c>
      <c r="R3176" t="s">
        <v>41</v>
      </c>
      <c r="S3176" t="s">
        <v>29</v>
      </c>
      <c r="T3176" t="s">
        <v>43</v>
      </c>
      <c r="U3176" t="s">
        <v>37</v>
      </c>
      <c r="V3176" t="s">
        <v>23</v>
      </c>
      <c r="W3176" t="s">
        <v>30</v>
      </c>
    </row>
    <row r="3177" spans="1:23" x14ac:dyDescent="0.3">
      <c r="A3177">
        <v>44</v>
      </c>
      <c r="B3177">
        <v>29</v>
      </c>
      <c r="C3177">
        <v>4</v>
      </c>
      <c r="D3177">
        <v>1</v>
      </c>
      <c r="E3177">
        <v>3176</v>
      </c>
      <c r="F3177">
        <v>2</v>
      </c>
      <c r="G3177">
        <v>19510</v>
      </c>
      <c r="H3177">
        <v>22</v>
      </c>
      <c r="I3177">
        <v>8</v>
      </c>
      <c r="J3177">
        <v>3</v>
      </c>
      <c r="K3177">
        <v>10</v>
      </c>
      <c r="L3177">
        <v>4</v>
      </c>
      <c r="M3177">
        <v>2</v>
      </c>
      <c r="N3177">
        <v>0</v>
      </c>
      <c r="O3177">
        <v>2</v>
      </c>
      <c r="P3177" t="s">
        <v>24</v>
      </c>
      <c r="Q3177" t="s">
        <v>25</v>
      </c>
      <c r="R3177" t="s">
        <v>48</v>
      </c>
      <c r="S3177" t="s">
        <v>35</v>
      </c>
      <c r="T3177" t="s">
        <v>38</v>
      </c>
      <c r="U3177" t="s">
        <v>37</v>
      </c>
      <c r="V3177" t="s">
        <v>23</v>
      </c>
      <c r="W3177" t="s">
        <v>30</v>
      </c>
    </row>
    <row r="3178" spans="1:23" x14ac:dyDescent="0.3">
      <c r="A3178">
        <v>34</v>
      </c>
      <c r="B3178">
        <v>13</v>
      </c>
      <c r="C3178">
        <v>4</v>
      </c>
      <c r="D3178">
        <v>1</v>
      </c>
      <c r="E3178">
        <v>3177</v>
      </c>
      <c r="F3178">
        <v>1</v>
      </c>
      <c r="G3178">
        <v>23410</v>
      </c>
      <c r="H3178">
        <v>20</v>
      </c>
      <c r="I3178">
        <v>8</v>
      </c>
      <c r="J3178">
        <v>2</v>
      </c>
      <c r="K3178">
        <v>8</v>
      </c>
      <c r="L3178">
        <v>3</v>
      </c>
      <c r="M3178">
        <v>8</v>
      </c>
      <c r="N3178">
        <v>0</v>
      </c>
      <c r="O3178">
        <v>6</v>
      </c>
      <c r="P3178" t="s">
        <v>24</v>
      </c>
      <c r="Q3178" t="s">
        <v>33</v>
      </c>
      <c r="R3178" t="s">
        <v>26</v>
      </c>
      <c r="S3178" t="s">
        <v>44</v>
      </c>
      <c r="T3178" t="s">
        <v>43</v>
      </c>
      <c r="U3178" t="s">
        <v>27</v>
      </c>
      <c r="V3178" t="s">
        <v>23</v>
      </c>
      <c r="W3178" t="s">
        <v>30</v>
      </c>
    </row>
    <row r="3179" spans="1:23" x14ac:dyDescent="0.3">
      <c r="A3179">
        <v>27</v>
      </c>
      <c r="B3179">
        <v>27</v>
      </c>
      <c r="C3179">
        <v>3</v>
      </c>
      <c r="D3179">
        <v>1</v>
      </c>
      <c r="E3179">
        <v>3178</v>
      </c>
      <c r="F3179">
        <v>2</v>
      </c>
      <c r="G3179">
        <v>22930</v>
      </c>
      <c r="H3179">
        <v>18</v>
      </c>
      <c r="I3179">
        <v>8</v>
      </c>
      <c r="J3179">
        <v>0</v>
      </c>
      <c r="K3179">
        <v>5</v>
      </c>
      <c r="L3179">
        <v>0</v>
      </c>
      <c r="M3179">
        <v>4</v>
      </c>
      <c r="N3179">
        <v>0</v>
      </c>
      <c r="O3179">
        <v>2</v>
      </c>
      <c r="P3179" t="s">
        <v>24</v>
      </c>
      <c r="Q3179" t="s">
        <v>25</v>
      </c>
      <c r="R3179" t="s">
        <v>26</v>
      </c>
      <c r="S3179" t="s">
        <v>44</v>
      </c>
      <c r="T3179" t="s">
        <v>34</v>
      </c>
      <c r="U3179" t="s">
        <v>37</v>
      </c>
      <c r="V3179" t="s">
        <v>31</v>
      </c>
      <c r="W3179" t="s">
        <v>30</v>
      </c>
    </row>
    <row r="3180" spans="1:23" x14ac:dyDescent="0.3">
      <c r="A3180">
        <v>21</v>
      </c>
      <c r="B3180">
        <v>16</v>
      </c>
      <c r="C3180">
        <v>2</v>
      </c>
      <c r="D3180">
        <v>1</v>
      </c>
      <c r="E3180">
        <v>3179</v>
      </c>
      <c r="F3180">
        <v>3</v>
      </c>
      <c r="G3180">
        <v>87260</v>
      </c>
      <c r="H3180">
        <v>11</v>
      </c>
      <c r="I3180">
        <v>8</v>
      </c>
      <c r="J3180">
        <v>1</v>
      </c>
      <c r="K3180">
        <v>3</v>
      </c>
      <c r="L3180">
        <v>2</v>
      </c>
      <c r="M3180">
        <v>3</v>
      </c>
      <c r="N3180">
        <v>1</v>
      </c>
      <c r="O3180">
        <v>2</v>
      </c>
      <c r="P3180" t="s">
        <v>24</v>
      </c>
      <c r="Q3180" t="s">
        <v>25</v>
      </c>
      <c r="R3180" t="s">
        <v>26</v>
      </c>
      <c r="S3180" t="s">
        <v>35</v>
      </c>
      <c r="T3180" t="s">
        <v>38</v>
      </c>
      <c r="U3180" t="s">
        <v>37</v>
      </c>
      <c r="V3180" t="s">
        <v>23</v>
      </c>
      <c r="W3180" t="s">
        <v>30</v>
      </c>
    </row>
    <row r="3181" spans="1:23" x14ac:dyDescent="0.3">
      <c r="A3181">
        <v>44</v>
      </c>
      <c r="B3181">
        <v>2</v>
      </c>
      <c r="C3181">
        <v>2</v>
      </c>
      <c r="D3181">
        <v>1</v>
      </c>
      <c r="E3181">
        <v>3180</v>
      </c>
      <c r="F3181">
        <v>1</v>
      </c>
      <c r="G3181">
        <v>40110</v>
      </c>
      <c r="H3181">
        <v>14</v>
      </c>
      <c r="I3181">
        <v>8</v>
      </c>
      <c r="J3181">
        <v>1</v>
      </c>
      <c r="K3181">
        <v>26</v>
      </c>
      <c r="L3181">
        <v>2</v>
      </c>
      <c r="M3181">
        <v>2</v>
      </c>
      <c r="N3181">
        <v>0</v>
      </c>
      <c r="O3181">
        <v>1</v>
      </c>
      <c r="P3181" t="s">
        <v>24</v>
      </c>
      <c r="Q3181" t="s">
        <v>33</v>
      </c>
      <c r="R3181" t="s">
        <v>26</v>
      </c>
      <c r="S3181" t="s">
        <v>29</v>
      </c>
      <c r="T3181" t="s">
        <v>43</v>
      </c>
      <c r="U3181" t="s">
        <v>37</v>
      </c>
      <c r="V3181" t="s">
        <v>23</v>
      </c>
      <c r="W3181" t="s">
        <v>30</v>
      </c>
    </row>
    <row r="3182" spans="1:23" x14ac:dyDescent="0.3">
      <c r="A3182">
        <v>22</v>
      </c>
      <c r="B3182">
        <v>2</v>
      </c>
      <c r="C3182">
        <v>2</v>
      </c>
      <c r="D3182">
        <v>1</v>
      </c>
      <c r="E3182">
        <v>3181</v>
      </c>
      <c r="F3182">
        <v>2</v>
      </c>
      <c r="G3182">
        <v>195450</v>
      </c>
      <c r="H3182">
        <v>14</v>
      </c>
      <c r="I3182">
        <v>8</v>
      </c>
      <c r="J3182">
        <v>0</v>
      </c>
      <c r="K3182">
        <v>3</v>
      </c>
      <c r="L3182">
        <v>3</v>
      </c>
      <c r="M3182">
        <v>2</v>
      </c>
      <c r="N3182">
        <v>2</v>
      </c>
      <c r="O3182">
        <v>2</v>
      </c>
      <c r="P3182" t="s">
        <v>24</v>
      </c>
      <c r="Q3182" t="s">
        <v>33</v>
      </c>
      <c r="R3182" t="s">
        <v>41</v>
      </c>
      <c r="S3182" t="s">
        <v>29</v>
      </c>
      <c r="T3182" t="s">
        <v>43</v>
      </c>
      <c r="U3182" t="s">
        <v>27</v>
      </c>
      <c r="V3182" t="s">
        <v>23</v>
      </c>
      <c r="W3182" t="s">
        <v>30</v>
      </c>
    </row>
    <row r="3183" spans="1:23" x14ac:dyDescent="0.3">
      <c r="A3183">
        <v>33</v>
      </c>
      <c r="B3183">
        <v>13</v>
      </c>
      <c r="C3183">
        <v>4</v>
      </c>
      <c r="D3183">
        <v>1</v>
      </c>
      <c r="E3183">
        <v>3182</v>
      </c>
      <c r="F3183">
        <v>2</v>
      </c>
      <c r="G3183">
        <v>45680</v>
      </c>
      <c r="H3183">
        <v>18</v>
      </c>
      <c r="I3183">
        <v>8</v>
      </c>
      <c r="J3183">
        <v>1</v>
      </c>
      <c r="K3183">
        <v>6</v>
      </c>
      <c r="L3183">
        <v>2</v>
      </c>
      <c r="M3183">
        <v>5</v>
      </c>
      <c r="N3183">
        <v>1</v>
      </c>
      <c r="O3183">
        <v>2</v>
      </c>
      <c r="P3183" t="s">
        <v>24</v>
      </c>
      <c r="Q3183" t="s">
        <v>25</v>
      </c>
      <c r="R3183" t="s">
        <v>48</v>
      </c>
      <c r="S3183" t="s">
        <v>44</v>
      </c>
      <c r="T3183" t="s">
        <v>45</v>
      </c>
      <c r="U3183" t="s">
        <v>27</v>
      </c>
      <c r="V3183" t="s">
        <v>23</v>
      </c>
      <c r="W3183" t="s">
        <v>30</v>
      </c>
    </row>
    <row r="3184" spans="1:23" x14ac:dyDescent="0.3">
      <c r="A3184">
        <v>32</v>
      </c>
      <c r="B3184">
        <v>1</v>
      </c>
      <c r="C3184">
        <v>1</v>
      </c>
      <c r="D3184">
        <v>1</v>
      </c>
      <c r="E3184">
        <v>3183</v>
      </c>
      <c r="F3184">
        <v>1</v>
      </c>
      <c r="G3184">
        <v>30220</v>
      </c>
      <c r="H3184">
        <v>16</v>
      </c>
      <c r="I3184">
        <v>8</v>
      </c>
      <c r="J3184">
        <v>1</v>
      </c>
      <c r="K3184">
        <v>6</v>
      </c>
      <c r="L3184">
        <v>3</v>
      </c>
      <c r="M3184">
        <v>6</v>
      </c>
      <c r="N3184">
        <v>0</v>
      </c>
      <c r="O3184">
        <v>5</v>
      </c>
      <c r="P3184" t="s">
        <v>24</v>
      </c>
      <c r="Q3184" t="s">
        <v>33</v>
      </c>
      <c r="R3184" t="s">
        <v>26</v>
      </c>
      <c r="S3184" t="s">
        <v>29</v>
      </c>
      <c r="T3184" t="s">
        <v>28</v>
      </c>
      <c r="U3184" t="s">
        <v>27</v>
      </c>
      <c r="V3184" t="s">
        <v>23</v>
      </c>
      <c r="W3184" t="s">
        <v>30</v>
      </c>
    </row>
    <row r="3185" spans="1:23" x14ac:dyDescent="0.3">
      <c r="A3185">
        <v>30</v>
      </c>
      <c r="B3185">
        <v>4</v>
      </c>
      <c r="C3185">
        <v>5</v>
      </c>
      <c r="D3185">
        <v>1</v>
      </c>
      <c r="E3185">
        <v>3184</v>
      </c>
      <c r="F3185">
        <v>3</v>
      </c>
      <c r="G3185">
        <v>57720</v>
      </c>
      <c r="H3185">
        <v>17</v>
      </c>
      <c r="I3185">
        <v>8</v>
      </c>
      <c r="J3185">
        <v>0</v>
      </c>
      <c r="K3185">
        <v>1</v>
      </c>
      <c r="L3185">
        <v>3</v>
      </c>
      <c r="M3185">
        <v>1</v>
      </c>
      <c r="N3185">
        <v>0</v>
      </c>
      <c r="O3185">
        <v>0</v>
      </c>
      <c r="P3185" t="s">
        <v>32</v>
      </c>
      <c r="Q3185" t="s">
        <v>33</v>
      </c>
      <c r="R3185" t="s">
        <v>49</v>
      </c>
      <c r="S3185" t="s">
        <v>44</v>
      </c>
      <c r="T3185" t="s">
        <v>47</v>
      </c>
      <c r="U3185" t="s">
        <v>37</v>
      </c>
      <c r="V3185" t="s">
        <v>23</v>
      </c>
      <c r="W3185" t="s">
        <v>30</v>
      </c>
    </row>
    <row r="3186" spans="1:23" x14ac:dyDescent="0.3">
      <c r="A3186">
        <v>53</v>
      </c>
      <c r="B3186">
        <v>24</v>
      </c>
      <c r="C3186">
        <v>3</v>
      </c>
      <c r="D3186">
        <v>1</v>
      </c>
      <c r="E3186">
        <v>3185</v>
      </c>
      <c r="F3186">
        <v>3</v>
      </c>
      <c r="G3186">
        <v>22690</v>
      </c>
      <c r="H3186">
        <v>11</v>
      </c>
      <c r="I3186">
        <v>8</v>
      </c>
      <c r="J3186">
        <v>1</v>
      </c>
      <c r="K3186">
        <v>18</v>
      </c>
      <c r="L3186">
        <v>2</v>
      </c>
      <c r="M3186">
        <v>14</v>
      </c>
      <c r="N3186">
        <v>8</v>
      </c>
      <c r="O3186">
        <v>10</v>
      </c>
      <c r="P3186" t="s">
        <v>24</v>
      </c>
      <c r="Q3186" t="s">
        <v>33</v>
      </c>
      <c r="R3186" t="s">
        <v>36</v>
      </c>
      <c r="S3186" t="s">
        <v>35</v>
      </c>
      <c r="T3186" t="s">
        <v>47</v>
      </c>
      <c r="U3186" t="s">
        <v>27</v>
      </c>
      <c r="V3186" t="s">
        <v>23</v>
      </c>
      <c r="W3186" t="s">
        <v>30</v>
      </c>
    </row>
    <row r="3187" spans="1:23" x14ac:dyDescent="0.3">
      <c r="A3187">
        <v>34</v>
      </c>
      <c r="B3187">
        <v>1</v>
      </c>
      <c r="C3187">
        <v>5</v>
      </c>
      <c r="D3187">
        <v>1</v>
      </c>
      <c r="E3187">
        <v>3186</v>
      </c>
      <c r="F3187">
        <v>1</v>
      </c>
      <c r="G3187">
        <v>53810</v>
      </c>
      <c r="H3187">
        <v>12</v>
      </c>
      <c r="I3187">
        <v>8</v>
      </c>
      <c r="J3187">
        <v>0</v>
      </c>
      <c r="K3187">
        <v>10</v>
      </c>
      <c r="L3187">
        <v>0</v>
      </c>
      <c r="M3187">
        <v>10</v>
      </c>
      <c r="N3187">
        <v>8</v>
      </c>
      <c r="O3187">
        <v>8</v>
      </c>
      <c r="P3187" t="s">
        <v>24</v>
      </c>
      <c r="Q3187" t="s">
        <v>33</v>
      </c>
      <c r="R3187" t="s">
        <v>41</v>
      </c>
      <c r="S3187" t="s">
        <v>29</v>
      </c>
      <c r="T3187" t="s">
        <v>34</v>
      </c>
      <c r="U3187" t="s">
        <v>37</v>
      </c>
      <c r="V3187" t="s">
        <v>23</v>
      </c>
      <c r="W3187" t="s">
        <v>30</v>
      </c>
    </row>
    <row r="3188" spans="1:23" x14ac:dyDescent="0.3">
      <c r="A3188">
        <v>45</v>
      </c>
      <c r="B3188">
        <v>19</v>
      </c>
      <c r="C3188">
        <v>4</v>
      </c>
      <c r="D3188">
        <v>1</v>
      </c>
      <c r="E3188">
        <v>3187</v>
      </c>
      <c r="F3188">
        <v>3</v>
      </c>
      <c r="G3188">
        <v>34410</v>
      </c>
      <c r="H3188">
        <v>13</v>
      </c>
      <c r="I3188">
        <v>8</v>
      </c>
      <c r="J3188">
        <v>1</v>
      </c>
      <c r="K3188">
        <v>5</v>
      </c>
      <c r="L3188">
        <v>5</v>
      </c>
      <c r="M3188">
        <v>1</v>
      </c>
      <c r="N3188">
        <v>0</v>
      </c>
      <c r="O3188">
        <v>0</v>
      </c>
      <c r="P3188" t="s">
        <v>32</v>
      </c>
      <c r="Q3188" t="s">
        <v>33</v>
      </c>
      <c r="R3188" t="s">
        <v>26</v>
      </c>
      <c r="S3188" t="s">
        <v>29</v>
      </c>
      <c r="T3188" t="s">
        <v>42</v>
      </c>
      <c r="U3188" t="s">
        <v>37</v>
      </c>
      <c r="V3188" t="s">
        <v>31</v>
      </c>
      <c r="W3188" t="s">
        <v>30</v>
      </c>
    </row>
    <row r="3189" spans="1:23" x14ac:dyDescent="0.3">
      <c r="A3189">
        <v>26</v>
      </c>
      <c r="B3189">
        <v>7</v>
      </c>
      <c r="C3189">
        <v>2</v>
      </c>
      <c r="D3189">
        <v>1</v>
      </c>
      <c r="E3189">
        <v>3188</v>
      </c>
      <c r="F3189">
        <v>1</v>
      </c>
      <c r="G3189">
        <v>54540</v>
      </c>
      <c r="H3189">
        <v>13</v>
      </c>
      <c r="I3189">
        <v>8</v>
      </c>
      <c r="J3189">
        <v>1</v>
      </c>
      <c r="K3189">
        <v>3</v>
      </c>
      <c r="L3189">
        <v>5</v>
      </c>
      <c r="M3189">
        <v>3</v>
      </c>
      <c r="N3189">
        <v>0</v>
      </c>
      <c r="O3189">
        <v>2</v>
      </c>
      <c r="P3189" t="s">
        <v>24</v>
      </c>
      <c r="Q3189" t="s">
        <v>33</v>
      </c>
      <c r="R3189" t="s">
        <v>26</v>
      </c>
      <c r="S3189" t="s">
        <v>29</v>
      </c>
      <c r="T3189" t="s">
        <v>45</v>
      </c>
      <c r="U3189" t="s">
        <v>37</v>
      </c>
      <c r="V3189" t="s">
        <v>23</v>
      </c>
      <c r="W3189" t="s">
        <v>30</v>
      </c>
    </row>
    <row r="3190" spans="1:23" x14ac:dyDescent="0.3">
      <c r="A3190">
        <v>37</v>
      </c>
      <c r="B3190">
        <v>4</v>
      </c>
      <c r="C3190">
        <v>3</v>
      </c>
      <c r="D3190">
        <v>1</v>
      </c>
      <c r="E3190">
        <v>3189</v>
      </c>
      <c r="F3190">
        <v>1</v>
      </c>
      <c r="G3190">
        <v>98840</v>
      </c>
      <c r="H3190">
        <v>14</v>
      </c>
      <c r="I3190">
        <v>8</v>
      </c>
      <c r="J3190">
        <v>0</v>
      </c>
      <c r="K3190">
        <v>10</v>
      </c>
      <c r="L3190">
        <v>3</v>
      </c>
      <c r="M3190">
        <v>10</v>
      </c>
      <c r="N3190">
        <v>7</v>
      </c>
      <c r="O3190">
        <v>8</v>
      </c>
      <c r="P3190" t="s">
        <v>24</v>
      </c>
      <c r="Q3190" t="s">
        <v>33</v>
      </c>
      <c r="R3190" t="s">
        <v>41</v>
      </c>
      <c r="S3190" t="s">
        <v>29</v>
      </c>
      <c r="T3190" t="s">
        <v>47</v>
      </c>
      <c r="U3190" t="s">
        <v>37</v>
      </c>
      <c r="V3190" t="s">
        <v>23</v>
      </c>
      <c r="W3190" t="s">
        <v>30</v>
      </c>
    </row>
    <row r="3191" spans="1:23" x14ac:dyDescent="0.3">
      <c r="A3191">
        <v>29</v>
      </c>
      <c r="B3191">
        <v>2</v>
      </c>
      <c r="C3191">
        <v>3</v>
      </c>
      <c r="D3191">
        <v>1</v>
      </c>
      <c r="E3191">
        <v>3190</v>
      </c>
      <c r="F3191">
        <v>1</v>
      </c>
      <c r="G3191">
        <v>41570</v>
      </c>
      <c r="H3191">
        <v>17</v>
      </c>
      <c r="I3191">
        <v>8</v>
      </c>
      <c r="J3191">
        <v>3</v>
      </c>
      <c r="K3191">
        <v>6</v>
      </c>
      <c r="L3191">
        <v>2</v>
      </c>
      <c r="M3191">
        <v>6</v>
      </c>
      <c r="N3191">
        <v>1</v>
      </c>
      <c r="O3191">
        <v>2</v>
      </c>
      <c r="P3191" t="s">
        <v>24</v>
      </c>
      <c r="Q3191" t="s">
        <v>33</v>
      </c>
      <c r="R3191" t="s">
        <v>26</v>
      </c>
      <c r="S3191" t="s">
        <v>29</v>
      </c>
      <c r="T3191" t="s">
        <v>28</v>
      </c>
      <c r="U3191" t="s">
        <v>27</v>
      </c>
      <c r="V3191" t="s">
        <v>23</v>
      </c>
      <c r="W3191" t="s">
        <v>30</v>
      </c>
    </row>
    <row r="3192" spans="1:23" x14ac:dyDescent="0.3">
      <c r="A3192">
        <v>35</v>
      </c>
      <c r="B3192">
        <v>10</v>
      </c>
      <c r="C3192">
        <v>5</v>
      </c>
      <c r="D3192">
        <v>1</v>
      </c>
      <c r="E3192">
        <v>3191</v>
      </c>
      <c r="F3192">
        <v>4</v>
      </c>
      <c r="G3192">
        <v>134580</v>
      </c>
      <c r="H3192">
        <v>11</v>
      </c>
      <c r="I3192">
        <v>8</v>
      </c>
      <c r="J3192">
        <v>0</v>
      </c>
      <c r="K3192">
        <v>17</v>
      </c>
      <c r="L3192">
        <v>3</v>
      </c>
      <c r="M3192">
        <v>17</v>
      </c>
      <c r="N3192">
        <v>11</v>
      </c>
      <c r="O3192">
        <v>8</v>
      </c>
      <c r="P3192" t="s">
        <v>24</v>
      </c>
      <c r="Q3192" t="s">
        <v>33</v>
      </c>
      <c r="R3192" t="s">
        <v>41</v>
      </c>
      <c r="S3192" t="s">
        <v>35</v>
      </c>
      <c r="T3192" t="s">
        <v>43</v>
      </c>
      <c r="U3192" t="s">
        <v>27</v>
      </c>
      <c r="V3192" t="s">
        <v>23</v>
      </c>
      <c r="W3192" t="s">
        <v>30</v>
      </c>
    </row>
    <row r="3193" spans="1:23" x14ac:dyDescent="0.3">
      <c r="A3193">
        <v>33</v>
      </c>
      <c r="B3193">
        <v>8</v>
      </c>
      <c r="C3193">
        <v>3</v>
      </c>
      <c r="D3193">
        <v>1</v>
      </c>
      <c r="E3193">
        <v>3192</v>
      </c>
      <c r="F3193">
        <v>2</v>
      </c>
      <c r="G3193">
        <v>90690</v>
      </c>
      <c r="H3193">
        <v>25</v>
      </c>
      <c r="I3193">
        <v>8</v>
      </c>
      <c r="J3193">
        <v>1</v>
      </c>
      <c r="K3193">
        <v>15</v>
      </c>
      <c r="L3193">
        <v>3</v>
      </c>
      <c r="M3193">
        <v>13</v>
      </c>
      <c r="N3193">
        <v>4</v>
      </c>
      <c r="O3193">
        <v>7</v>
      </c>
      <c r="P3193" t="s">
        <v>32</v>
      </c>
      <c r="Q3193" t="s">
        <v>33</v>
      </c>
      <c r="R3193" t="s">
        <v>49</v>
      </c>
      <c r="S3193" t="s">
        <v>44</v>
      </c>
      <c r="T3193" t="s">
        <v>43</v>
      </c>
      <c r="U3193" t="s">
        <v>37</v>
      </c>
      <c r="V3193" t="s">
        <v>23</v>
      </c>
      <c r="W3193" t="s">
        <v>30</v>
      </c>
    </row>
    <row r="3194" spans="1:23" x14ac:dyDescent="0.3">
      <c r="A3194">
        <v>54</v>
      </c>
      <c r="B3194">
        <v>5</v>
      </c>
      <c r="C3194">
        <v>2</v>
      </c>
      <c r="D3194">
        <v>1</v>
      </c>
      <c r="E3194">
        <v>3193</v>
      </c>
      <c r="F3194">
        <v>2</v>
      </c>
      <c r="G3194">
        <v>40140</v>
      </c>
      <c r="H3194">
        <v>19</v>
      </c>
      <c r="I3194">
        <v>8</v>
      </c>
      <c r="J3194">
        <v>1</v>
      </c>
      <c r="K3194">
        <v>16</v>
      </c>
      <c r="L3194">
        <v>4</v>
      </c>
      <c r="M3194">
        <v>9</v>
      </c>
      <c r="N3194">
        <v>7</v>
      </c>
      <c r="O3194">
        <v>1</v>
      </c>
      <c r="P3194" t="s">
        <v>24</v>
      </c>
      <c r="Q3194" t="s">
        <v>33</v>
      </c>
      <c r="R3194" t="s">
        <v>26</v>
      </c>
      <c r="S3194" t="s">
        <v>29</v>
      </c>
      <c r="T3194" t="s">
        <v>38</v>
      </c>
      <c r="U3194" t="s">
        <v>27</v>
      </c>
      <c r="V3194" t="s">
        <v>23</v>
      </c>
      <c r="W3194" t="s">
        <v>30</v>
      </c>
    </row>
    <row r="3195" spans="1:23" x14ac:dyDescent="0.3">
      <c r="A3195">
        <v>36</v>
      </c>
      <c r="B3195">
        <v>8</v>
      </c>
      <c r="C3195">
        <v>3</v>
      </c>
      <c r="D3195">
        <v>1</v>
      </c>
      <c r="E3195">
        <v>3194</v>
      </c>
      <c r="F3195">
        <v>2</v>
      </c>
      <c r="G3195">
        <v>59150</v>
      </c>
      <c r="H3195">
        <v>13</v>
      </c>
      <c r="I3195">
        <v>8</v>
      </c>
      <c r="J3195">
        <v>1</v>
      </c>
      <c r="K3195">
        <v>13</v>
      </c>
      <c r="L3195">
        <v>3</v>
      </c>
      <c r="M3195">
        <v>3</v>
      </c>
      <c r="N3195">
        <v>0</v>
      </c>
      <c r="O3195">
        <v>2</v>
      </c>
      <c r="P3195" t="s">
        <v>24</v>
      </c>
      <c r="Q3195" t="s">
        <v>33</v>
      </c>
      <c r="R3195" t="s">
        <v>26</v>
      </c>
      <c r="S3195" t="s">
        <v>44</v>
      </c>
      <c r="T3195" t="s">
        <v>34</v>
      </c>
      <c r="U3195" t="s">
        <v>37</v>
      </c>
      <c r="V3195" t="s">
        <v>23</v>
      </c>
      <c r="W3195" t="s">
        <v>30</v>
      </c>
    </row>
    <row r="3196" spans="1:23" x14ac:dyDescent="0.3">
      <c r="A3196">
        <v>27</v>
      </c>
      <c r="B3196">
        <v>9</v>
      </c>
      <c r="C3196">
        <v>3</v>
      </c>
      <c r="D3196">
        <v>1</v>
      </c>
      <c r="E3196">
        <v>3195</v>
      </c>
      <c r="F3196">
        <v>5</v>
      </c>
      <c r="G3196">
        <v>59930</v>
      </c>
      <c r="H3196">
        <v>14</v>
      </c>
      <c r="I3196">
        <v>8</v>
      </c>
      <c r="J3196">
        <v>1</v>
      </c>
      <c r="K3196">
        <v>5</v>
      </c>
      <c r="L3196">
        <v>3</v>
      </c>
      <c r="M3196">
        <v>4</v>
      </c>
      <c r="N3196">
        <v>1</v>
      </c>
      <c r="O3196">
        <v>1</v>
      </c>
      <c r="P3196" t="s">
        <v>24</v>
      </c>
      <c r="Q3196" t="s">
        <v>25</v>
      </c>
      <c r="R3196" t="s">
        <v>48</v>
      </c>
      <c r="S3196" t="s">
        <v>35</v>
      </c>
      <c r="T3196" t="s">
        <v>42</v>
      </c>
      <c r="U3196" t="s">
        <v>37</v>
      </c>
      <c r="V3196" t="s">
        <v>23</v>
      </c>
      <c r="W3196" t="s">
        <v>30</v>
      </c>
    </row>
    <row r="3197" spans="1:23" x14ac:dyDescent="0.3">
      <c r="A3197">
        <v>20</v>
      </c>
      <c r="B3197">
        <v>1</v>
      </c>
      <c r="C3197">
        <v>3</v>
      </c>
      <c r="D3197">
        <v>1</v>
      </c>
      <c r="E3197">
        <v>3196</v>
      </c>
      <c r="F3197">
        <v>5</v>
      </c>
      <c r="G3197">
        <v>61620</v>
      </c>
      <c r="H3197">
        <v>12</v>
      </c>
      <c r="I3197">
        <v>8</v>
      </c>
      <c r="J3197">
        <v>3</v>
      </c>
      <c r="K3197">
        <v>1</v>
      </c>
      <c r="L3197">
        <v>2</v>
      </c>
      <c r="M3197">
        <v>1</v>
      </c>
      <c r="N3197">
        <v>1</v>
      </c>
      <c r="O3197">
        <v>1</v>
      </c>
      <c r="P3197" t="s">
        <v>24</v>
      </c>
      <c r="Q3197" t="s">
        <v>33</v>
      </c>
      <c r="R3197" t="s">
        <v>26</v>
      </c>
      <c r="S3197" t="s">
        <v>35</v>
      </c>
      <c r="T3197" t="s">
        <v>46</v>
      </c>
      <c r="U3197" t="s">
        <v>37</v>
      </c>
      <c r="V3197" t="s">
        <v>31</v>
      </c>
      <c r="W3197" t="s">
        <v>30</v>
      </c>
    </row>
    <row r="3198" spans="1:23" x14ac:dyDescent="0.3">
      <c r="A3198">
        <v>33</v>
      </c>
      <c r="B3198">
        <v>15</v>
      </c>
      <c r="C3198">
        <v>4</v>
      </c>
      <c r="D3198">
        <v>1</v>
      </c>
      <c r="E3198">
        <v>3197</v>
      </c>
      <c r="F3198">
        <v>1</v>
      </c>
      <c r="G3198">
        <v>24060</v>
      </c>
      <c r="H3198">
        <v>11</v>
      </c>
      <c r="I3198">
        <v>8</v>
      </c>
      <c r="J3198">
        <v>0</v>
      </c>
      <c r="K3198">
        <v>10</v>
      </c>
      <c r="L3198">
        <v>3</v>
      </c>
      <c r="M3198">
        <v>10</v>
      </c>
      <c r="N3198">
        <v>9</v>
      </c>
      <c r="O3198">
        <v>7</v>
      </c>
      <c r="P3198" t="s">
        <v>32</v>
      </c>
      <c r="Q3198" t="s">
        <v>33</v>
      </c>
      <c r="R3198" t="s">
        <v>41</v>
      </c>
      <c r="S3198" t="s">
        <v>35</v>
      </c>
      <c r="T3198" t="s">
        <v>43</v>
      </c>
      <c r="U3198" t="s">
        <v>27</v>
      </c>
      <c r="V3198" t="s">
        <v>31</v>
      </c>
      <c r="W3198" t="s">
        <v>30</v>
      </c>
    </row>
    <row r="3199" spans="1:23" x14ac:dyDescent="0.3">
      <c r="A3199">
        <v>35</v>
      </c>
      <c r="B3199">
        <v>2</v>
      </c>
      <c r="C3199">
        <v>1</v>
      </c>
      <c r="D3199">
        <v>1</v>
      </c>
      <c r="E3199">
        <v>3198</v>
      </c>
      <c r="F3199">
        <v>1</v>
      </c>
      <c r="G3199">
        <v>187400</v>
      </c>
      <c r="H3199">
        <v>19</v>
      </c>
      <c r="I3199">
        <v>8</v>
      </c>
      <c r="J3199">
        <v>1</v>
      </c>
      <c r="K3199">
        <v>1</v>
      </c>
      <c r="L3199">
        <v>2</v>
      </c>
      <c r="M3199">
        <v>1</v>
      </c>
      <c r="N3199">
        <v>0</v>
      </c>
      <c r="O3199">
        <v>0</v>
      </c>
      <c r="P3199" t="s">
        <v>39</v>
      </c>
      <c r="Q3199" t="s">
        <v>33</v>
      </c>
      <c r="R3199" t="s">
        <v>41</v>
      </c>
      <c r="S3199" t="s">
        <v>29</v>
      </c>
      <c r="T3199" t="s">
        <v>34</v>
      </c>
      <c r="U3199" t="s">
        <v>37</v>
      </c>
      <c r="V3199" t="s">
        <v>23</v>
      </c>
      <c r="W3199" t="s">
        <v>30</v>
      </c>
    </row>
    <row r="3200" spans="1:23" x14ac:dyDescent="0.3">
      <c r="A3200">
        <v>23</v>
      </c>
      <c r="B3200">
        <v>2</v>
      </c>
      <c r="C3200">
        <v>3</v>
      </c>
      <c r="D3200">
        <v>1</v>
      </c>
      <c r="E3200">
        <v>3199</v>
      </c>
      <c r="F3200">
        <v>1</v>
      </c>
      <c r="G3200">
        <v>76370</v>
      </c>
      <c r="H3200">
        <v>11</v>
      </c>
      <c r="I3200">
        <v>8</v>
      </c>
      <c r="J3200">
        <v>1</v>
      </c>
      <c r="K3200">
        <v>5</v>
      </c>
      <c r="L3200">
        <v>3</v>
      </c>
      <c r="M3200">
        <v>3</v>
      </c>
      <c r="N3200">
        <v>0</v>
      </c>
      <c r="O3200">
        <v>2</v>
      </c>
      <c r="P3200" t="s">
        <v>24</v>
      </c>
      <c r="Q3200" t="s">
        <v>33</v>
      </c>
      <c r="R3200" t="s">
        <v>26</v>
      </c>
      <c r="S3200" t="s">
        <v>29</v>
      </c>
      <c r="T3200" t="s">
        <v>28</v>
      </c>
      <c r="U3200" t="s">
        <v>37</v>
      </c>
      <c r="V3200" t="s">
        <v>23</v>
      </c>
      <c r="W3200" t="s">
        <v>30</v>
      </c>
    </row>
    <row r="3201" spans="1:23" x14ac:dyDescent="0.3">
      <c r="A3201">
        <v>25</v>
      </c>
      <c r="B3201">
        <v>11</v>
      </c>
      <c r="C3201">
        <v>3</v>
      </c>
      <c r="D3201">
        <v>1</v>
      </c>
      <c r="E3201">
        <v>3200</v>
      </c>
      <c r="F3201">
        <v>2</v>
      </c>
      <c r="G3201">
        <v>100960</v>
      </c>
      <c r="H3201">
        <v>11</v>
      </c>
      <c r="I3201">
        <v>8</v>
      </c>
      <c r="J3201">
        <v>1</v>
      </c>
      <c r="K3201">
        <v>4</v>
      </c>
      <c r="L3201">
        <v>3</v>
      </c>
      <c r="M3201">
        <v>3</v>
      </c>
      <c r="N3201">
        <v>1</v>
      </c>
      <c r="O3201">
        <v>2</v>
      </c>
      <c r="P3201" t="s">
        <v>24</v>
      </c>
      <c r="Q3201" t="s">
        <v>33</v>
      </c>
      <c r="R3201" t="s">
        <v>41</v>
      </c>
      <c r="S3201" t="s">
        <v>29</v>
      </c>
      <c r="T3201" t="s">
        <v>45</v>
      </c>
      <c r="U3201" t="s">
        <v>37</v>
      </c>
      <c r="V3201" t="s">
        <v>23</v>
      </c>
      <c r="W3201" t="s">
        <v>30</v>
      </c>
    </row>
    <row r="3202" spans="1:23" x14ac:dyDescent="0.3">
      <c r="A3202">
        <v>38</v>
      </c>
      <c r="B3202">
        <v>16</v>
      </c>
      <c r="C3202">
        <v>3</v>
      </c>
      <c r="D3202">
        <v>1</v>
      </c>
      <c r="E3202">
        <v>3201</v>
      </c>
      <c r="F3202">
        <v>5</v>
      </c>
      <c r="G3202">
        <v>147560</v>
      </c>
      <c r="H3202">
        <v>20</v>
      </c>
      <c r="I3202">
        <v>8</v>
      </c>
      <c r="J3202">
        <v>1</v>
      </c>
      <c r="K3202">
        <v>8</v>
      </c>
      <c r="L3202">
        <v>3</v>
      </c>
      <c r="M3202">
        <v>7</v>
      </c>
      <c r="N3202">
        <v>0</v>
      </c>
      <c r="O3202">
        <v>5</v>
      </c>
      <c r="P3202" t="s">
        <v>24</v>
      </c>
      <c r="Q3202" t="s">
        <v>33</v>
      </c>
      <c r="R3202" t="s">
        <v>26</v>
      </c>
      <c r="S3202" t="s">
        <v>35</v>
      </c>
      <c r="T3202" t="s">
        <v>34</v>
      </c>
      <c r="U3202" t="s">
        <v>37</v>
      </c>
      <c r="V3202" t="s">
        <v>23</v>
      </c>
      <c r="W3202" t="s">
        <v>30</v>
      </c>
    </row>
    <row r="3203" spans="1:23" x14ac:dyDescent="0.3">
      <c r="A3203">
        <v>29</v>
      </c>
      <c r="B3203">
        <v>2</v>
      </c>
      <c r="C3203">
        <v>4</v>
      </c>
      <c r="D3203">
        <v>1</v>
      </c>
      <c r="E3203">
        <v>3202</v>
      </c>
      <c r="F3203">
        <v>4</v>
      </c>
      <c r="G3203">
        <v>64990</v>
      </c>
      <c r="H3203">
        <v>18</v>
      </c>
      <c r="I3203">
        <v>8</v>
      </c>
      <c r="J3203">
        <v>3</v>
      </c>
      <c r="K3203">
        <v>10</v>
      </c>
      <c r="L3203">
        <v>3</v>
      </c>
      <c r="M3203">
        <v>10</v>
      </c>
      <c r="N3203">
        <v>2</v>
      </c>
      <c r="O3203">
        <v>8</v>
      </c>
      <c r="P3203" t="s">
        <v>32</v>
      </c>
      <c r="Q3203" t="s">
        <v>25</v>
      </c>
      <c r="R3203" t="s">
        <v>26</v>
      </c>
      <c r="S3203" t="s">
        <v>44</v>
      </c>
      <c r="T3203" t="s">
        <v>28</v>
      </c>
      <c r="U3203" t="s">
        <v>37</v>
      </c>
      <c r="V3203" t="s">
        <v>23</v>
      </c>
      <c r="W3203" t="s">
        <v>30</v>
      </c>
    </row>
    <row r="3204" spans="1:23" x14ac:dyDescent="0.3">
      <c r="A3204">
        <v>48</v>
      </c>
      <c r="B3204">
        <v>16</v>
      </c>
      <c r="C3204">
        <v>3</v>
      </c>
      <c r="D3204">
        <v>1</v>
      </c>
      <c r="E3204">
        <v>3203</v>
      </c>
      <c r="F3204">
        <v>1</v>
      </c>
      <c r="G3204">
        <v>97240</v>
      </c>
      <c r="H3204">
        <v>13</v>
      </c>
      <c r="I3204">
        <v>8</v>
      </c>
      <c r="J3204">
        <v>0</v>
      </c>
      <c r="K3204">
        <v>12</v>
      </c>
      <c r="L3204">
        <v>2</v>
      </c>
      <c r="M3204">
        <v>2</v>
      </c>
      <c r="N3204">
        <v>2</v>
      </c>
      <c r="O3204">
        <v>2</v>
      </c>
      <c r="P3204" t="s">
        <v>24</v>
      </c>
      <c r="Q3204" t="s">
        <v>33</v>
      </c>
      <c r="R3204" t="s">
        <v>49</v>
      </c>
      <c r="S3204" t="s">
        <v>29</v>
      </c>
      <c r="T3204" t="s">
        <v>38</v>
      </c>
      <c r="U3204" t="s">
        <v>37</v>
      </c>
      <c r="V3204" t="s">
        <v>23</v>
      </c>
      <c r="W3204" t="s">
        <v>30</v>
      </c>
    </row>
    <row r="3205" spans="1:23" x14ac:dyDescent="0.3">
      <c r="A3205">
        <v>27</v>
      </c>
      <c r="B3205">
        <v>4</v>
      </c>
      <c r="C3205">
        <v>3</v>
      </c>
      <c r="D3205">
        <v>1</v>
      </c>
      <c r="E3205">
        <v>3204</v>
      </c>
      <c r="F3205">
        <v>5</v>
      </c>
      <c r="G3205">
        <v>21940</v>
      </c>
      <c r="H3205">
        <v>12</v>
      </c>
      <c r="I3205">
        <v>8</v>
      </c>
      <c r="J3205">
        <v>0</v>
      </c>
      <c r="K3205">
        <v>6</v>
      </c>
      <c r="L3205">
        <v>5</v>
      </c>
      <c r="M3205">
        <v>6</v>
      </c>
      <c r="N3205">
        <v>0</v>
      </c>
      <c r="O3205">
        <v>4</v>
      </c>
      <c r="P3205" t="s">
        <v>32</v>
      </c>
      <c r="Q3205" t="s">
        <v>25</v>
      </c>
      <c r="R3205" t="s">
        <v>49</v>
      </c>
      <c r="S3205" t="s">
        <v>44</v>
      </c>
      <c r="T3205" t="s">
        <v>43</v>
      </c>
      <c r="U3205" t="s">
        <v>37</v>
      </c>
      <c r="V3205" t="s">
        <v>23</v>
      </c>
      <c r="W3205" t="s">
        <v>30</v>
      </c>
    </row>
    <row r="3206" spans="1:23" x14ac:dyDescent="0.3">
      <c r="A3206">
        <v>37</v>
      </c>
      <c r="B3206">
        <v>16</v>
      </c>
      <c r="C3206">
        <v>3</v>
      </c>
      <c r="D3206">
        <v>1</v>
      </c>
      <c r="E3206">
        <v>3205</v>
      </c>
      <c r="F3206">
        <v>3</v>
      </c>
      <c r="G3206">
        <v>33880</v>
      </c>
      <c r="H3206">
        <v>11</v>
      </c>
      <c r="I3206">
        <v>8</v>
      </c>
      <c r="J3206">
        <v>0</v>
      </c>
      <c r="K3206">
        <v>4</v>
      </c>
      <c r="L3206">
        <v>2</v>
      </c>
      <c r="M3206">
        <v>1</v>
      </c>
      <c r="N3206">
        <v>0</v>
      </c>
      <c r="O3206">
        <v>0</v>
      </c>
      <c r="P3206" t="s">
        <v>24</v>
      </c>
      <c r="Q3206" t="s">
        <v>33</v>
      </c>
      <c r="R3206" t="s">
        <v>26</v>
      </c>
      <c r="S3206" t="s">
        <v>35</v>
      </c>
      <c r="T3206" t="s">
        <v>47</v>
      </c>
      <c r="U3206" t="s">
        <v>37</v>
      </c>
      <c r="V3206" t="s">
        <v>23</v>
      </c>
      <c r="W3206" t="s">
        <v>30</v>
      </c>
    </row>
    <row r="3207" spans="1:23" x14ac:dyDescent="0.3">
      <c r="A3207">
        <v>50</v>
      </c>
      <c r="B3207">
        <v>5</v>
      </c>
      <c r="C3207">
        <v>3</v>
      </c>
      <c r="D3207">
        <v>1</v>
      </c>
      <c r="E3207">
        <v>3206</v>
      </c>
      <c r="F3207">
        <v>1</v>
      </c>
      <c r="G3207">
        <v>54730</v>
      </c>
      <c r="H3207">
        <v>19</v>
      </c>
      <c r="I3207">
        <v>8</v>
      </c>
      <c r="J3207">
        <v>1</v>
      </c>
      <c r="K3207">
        <v>20</v>
      </c>
      <c r="L3207">
        <v>2</v>
      </c>
      <c r="M3207">
        <v>20</v>
      </c>
      <c r="N3207">
        <v>3</v>
      </c>
      <c r="O3207">
        <v>8</v>
      </c>
      <c r="P3207" t="s">
        <v>24</v>
      </c>
      <c r="Q3207" t="s">
        <v>25</v>
      </c>
      <c r="R3207" t="s">
        <v>41</v>
      </c>
      <c r="S3207" t="s">
        <v>29</v>
      </c>
      <c r="T3207" t="s">
        <v>43</v>
      </c>
      <c r="U3207" t="s">
        <v>37</v>
      </c>
      <c r="V3207" t="s">
        <v>23</v>
      </c>
      <c r="W3207" t="s">
        <v>30</v>
      </c>
    </row>
    <row r="3208" spans="1:23" x14ac:dyDescent="0.3">
      <c r="A3208">
        <v>34</v>
      </c>
      <c r="B3208">
        <v>18</v>
      </c>
      <c r="C3208">
        <v>1</v>
      </c>
      <c r="D3208">
        <v>1</v>
      </c>
      <c r="E3208">
        <v>3207</v>
      </c>
      <c r="F3208">
        <v>1</v>
      </c>
      <c r="G3208">
        <v>27030</v>
      </c>
      <c r="H3208">
        <v>21</v>
      </c>
      <c r="I3208">
        <v>8</v>
      </c>
      <c r="J3208">
        <v>1</v>
      </c>
      <c r="K3208">
        <v>9</v>
      </c>
      <c r="L3208">
        <v>2</v>
      </c>
      <c r="M3208">
        <v>8</v>
      </c>
      <c r="N3208">
        <v>7</v>
      </c>
      <c r="O3208">
        <v>7</v>
      </c>
      <c r="P3208" t="s">
        <v>24</v>
      </c>
      <c r="Q3208" t="s">
        <v>33</v>
      </c>
      <c r="R3208" t="s">
        <v>41</v>
      </c>
      <c r="S3208" t="s">
        <v>35</v>
      </c>
      <c r="T3208" t="s">
        <v>28</v>
      </c>
      <c r="U3208" t="s">
        <v>37</v>
      </c>
      <c r="V3208" t="s">
        <v>23</v>
      </c>
      <c r="W3208" t="s">
        <v>30</v>
      </c>
    </row>
    <row r="3209" spans="1:23" x14ac:dyDescent="0.3">
      <c r="A3209">
        <v>24</v>
      </c>
      <c r="B3209">
        <v>17</v>
      </c>
      <c r="C3209">
        <v>2</v>
      </c>
      <c r="D3209">
        <v>1</v>
      </c>
      <c r="E3209">
        <v>3208</v>
      </c>
      <c r="F3209">
        <v>1</v>
      </c>
      <c r="G3209">
        <v>25010</v>
      </c>
      <c r="H3209">
        <v>12</v>
      </c>
      <c r="I3209">
        <v>8</v>
      </c>
      <c r="J3209">
        <v>0</v>
      </c>
      <c r="K3209">
        <v>4</v>
      </c>
      <c r="L3209">
        <v>3</v>
      </c>
      <c r="M3209">
        <v>2</v>
      </c>
      <c r="N3209">
        <v>2</v>
      </c>
      <c r="O3209">
        <v>0</v>
      </c>
      <c r="P3209" t="s">
        <v>24</v>
      </c>
      <c r="Q3209" t="s">
        <v>33</v>
      </c>
      <c r="R3209" t="s">
        <v>26</v>
      </c>
      <c r="S3209" t="s">
        <v>35</v>
      </c>
      <c r="T3209" t="s">
        <v>28</v>
      </c>
      <c r="U3209" t="s">
        <v>27</v>
      </c>
      <c r="V3209" t="s">
        <v>31</v>
      </c>
      <c r="W3209" t="s">
        <v>30</v>
      </c>
    </row>
    <row r="3210" spans="1:23" x14ac:dyDescent="0.3">
      <c r="A3210">
        <v>39</v>
      </c>
      <c r="B3210">
        <v>12</v>
      </c>
      <c r="C3210">
        <v>5</v>
      </c>
      <c r="D3210">
        <v>1</v>
      </c>
      <c r="E3210">
        <v>3209</v>
      </c>
      <c r="F3210">
        <v>1</v>
      </c>
      <c r="G3210">
        <v>62200</v>
      </c>
      <c r="H3210">
        <v>14</v>
      </c>
      <c r="I3210">
        <v>8</v>
      </c>
      <c r="J3210">
        <v>2</v>
      </c>
      <c r="K3210">
        <v>20</v>
      </c>
      <c r="L3210">
        <v>2</v>
      </c>
      <c r="M3210">
        <v>20</v>
      </c>
      <c r="N3210">
        <v>11</v>
      </c>
      <c r="O3210">
        <v>10</v>
      </c>
      <c r="P3210" t="s">
        <v>24</v>
      </c>
      <c r="Q3210" t="s">
        <v>33</v>
      </c>
      <c r="R3210" t="s">
        <v>41</v>
      </c>
      <c r="S3210" t="s">
        <v>35</v>
      </c>
      <c r="T3210" t="s">
        <v>46</v>
      </c>
      <c r="U3210" t="s">
        <v>27</v>
      </c>
      <c r="V3210" t="s">
        <v>23</v>
      </c>
      <c r="W3210" t="s">
        <v>30</v>
      </c>
    </row>
    <row r="3211" spans="1:23" x14ac:dyDescent="0.3">
      <c r="A3211">
        <v>32</v>
      </c>
      <c r="B3211">
        <v>2</v>
      </c>
      <c r="C3211">
        <v>3</v>
      </c>
      <c r="D3211">
        <v>1</v>
      </c>
      <c r="E3211">
        <v>3210</v>
      </c>
      <c r="F3211">
        <v>5</v>
      </c>
      <c r="G3211">
        <v>30380</v>
      </c>
      <c r="H3211">
        <v>11</v>
      </c>
      <c r="I3211">
        <v>8</v>
      </c>
      <c r="J3211">
        <v>0</v>
      </c>
      <c r="K3211">
        <v>10</v>
      </c>
      <c r="L3211">
        <v>5</v>
      </c>
      <c r="M3211">
        <v>10</v>
      </c>
      <c r="N3211">
        <v>0</v>
      </c>
      <c r="O3211">
        <v>8</v>
      </c>
      <c r="P3211" t="s">
        <v>24</v>
      </c>
      <c r="Q3211" t="s">
        <v>33</v>
      </c>
      <c r="R3211" t="s">
        <v>26</v>
      </c>
      <c r="S3211" t="s">
        <v>35</v>
      </c>
      <c r="T3211" t="s">
        <v>34</v>
      </c>
      <c r="U3211" t="s">
        <v>37</v>
      </c>
      <c r="V3211" t="s">
        <v>23</v>
      </c>
      <c r="W3211" t="s">
        <v>30</v>
      </c>
    </row>
    <row r="3212" spans="1:23" x14ac:dyDescent="0.3">
      <c r="A3212">
        <v>50</v>
      </c>
      <c r="B3212">
        <v>4</v>
      </c>
      <c r="C3212">
        <v>2</v>
      </c>
      <c r="D3212">
        <v>1</v>
      </c>
      <c r="E3212">
        <v>3211</v>
      </c>
      <c r="F3212">
        <v>4</v>
      </c>
      <c r="G3212">
        <v>44240</v>
      </c>
      <c r="H3212">
        <v>14</v>
      </c>
      <c r="I3212">
        <v>8</v>
      </c>
      <c r="J3212">
        <v>1</v>
      </c>
      <c r="K3212">
        <v>18</v>
      </c>
      <c r="L3212">
        <v>2</v>
      </c>
      <c r="M3212">
        <v>4</v>
      </c>
      <c r="N3212">
        <v>1</v>
      </c>
      <c r="O3212">
        <v>3</v>
      </c>
      <c r="P3212" t="s">
        <v>32</v>
      </c>
      <c r="Q3212" t="s">
        <v>33</v>
      </c>
      <c r="R3212" t="s">
        <v>41</v>
      </c>
      <c r="S3212" t="s">
        <v>29</v>
      </c>
      <c r="T3212" t="s">
        <v>46</v>
      </c>
      <c r="U3212" t="s">
        <v>37</v>
      </c>
      <c r="V3212" t="s">
        <v>31</v>
      </c>
      <c r="W3212" t="s">
        <v>30</v>
      </c>
    </row>
    <row r="3213" spans="1:23" x14ac:dyDescent="0.3">
      <c r="A3213">
        <v>38</v>
      </c>
      <c r="B3213">
        <v>9</v>
      </c>
      <c r="C3213">
        <v>4</v>
      </c>
      <c r="D3213">
        <v>1</v>
      </c>
      <c r="E3213">
        <v>3212</v>
      </c>
      <c r="F3213">
        <v>1</v>
      </c>
      <c r="G3213">
        <v>43120</v>
      </c>
      <c r="H3213">
        <v>12</v>
      </c>
      <c r="I3213">
        <v>8</v>
      </c>
      <c r="J3213">
        <v>1</v>
      </c>
      <c r="K3213">
        <v>10</v>
      </c>
      <c r="L3213">
        <v>2</v>
      </c>
      <c r="M3213">
        <v>9</v>
      </c>
      <c r="N3213">
        <v>1</v>
      </c>
      <c r="O3213">
        <v>8</v>
      </c>
      <c r="P3213" t="s">
        <v>24</v>
      </c>
      <c r="Q3213" t="s">
        <v>33</v>
      </c>
      <c r="R3213" t="s">
        <v>26</v>
      </c>
      <c r="S3213" t="s">
        <v>35</v>
      </c>
      <c r="T3213" t="s">
        <v>38</v>
      </c>
      <c r="U3213" t="s">
        <v>37</v>
      </c>
      <c r="V3213" t="s">
        <v>23</v>
      </c>
      <c r="W3213" t="s">
        <v>30</v>
      </c>
    </row>
    <row r="3214" spans="1:23" x14ac:dyDescent="0.3">
      <c r="A3214">
        <v>27</v>
      </c>
      <c r="B3214">
        <v>10</v>
      </c>
      <c r="C3214">
        <v>3</v>
      </c>
      <c r="D3214">
        <v>1</v>
      </c>
      <c r="E3214">
        <v>3213</v>
      </c>
      <c r="F3214">
        <v>5</v>
      </c>
      <c r="G3214">
        <v>132450</v>
      </c>
      <c r="H3214">
        <v>23</v>
      </c>
      <c r="I3214">
        <v>8</v>
      </c>
      <c r="J3214">
        <v>1</v>
      </c>
      <c r="K3214">
        <v>9</v>
      </c>
      <c r="L3214">
        <v>3</v>
      </c>
      <c r="M3214">
        <v>9</v>
      </c>
      <c r="N3214">
        <v>0</v>
      </c>
      <c r="O3214">
        <v>7</v>
      </c>
      <c r="P3214" t="s">
        <v>24</v>
      </c>
      <c r="Q3214" t="s">
        <v>33</v>
      </c>
      <c r="R3214" t="s">
        <v>41</v>
      </c>
      <c r="S3214" t="s">
        <v>29</v>
      </c>
      <c r="T3214" t="s">
        <v>34</v>
      </c>
      <c r="U3214" t="s">
        <v>37</v>
      </c>
      <c r="V3214" t="s">
        <v>23</v>
      </c>
      <c r="W3214" t="s">
        <v>30</v>
      </c>
    </row>
    <row r="3215" spans="1:23" x14ac:dyDescent="0.3">
      <c r="A3215">
        <v>32</v>
      </c>
      <c r="B3215">
        <v>1</v>
      </c>
      <c r="C3215">
        <v>3</v>
      </c>
      <c r="D3215">
        <v>1</v>
      </c>
      <c r="E3215">
        <v>3214</v>
      </c>
      <c r="F3215">
        <v>2</v>
      </c>
      <c r="G3215">
        <v>136640</v>
      </c>
      <c r="H3215">
        <v>14</v>
      </c>
      <c r="I3215">
        <v>8</v>
      </c>
      <c r="J3215">
        <v>0</v>
      </c>
      <c r="K3215">
        <v>10</v>
      </c>
      <c r="L3215">
        <v>6</v>
      </c>
      <c r="M3215">
        <v>7</v>
      </c>
      <c r="N3215">
        <v>7</v>
      </c>
      <c r="O3215">
        <v>7</v>
      </c>
      <c r="P3215" t="s">
        <v>24</v>
      </c>
      <c r="Q3215" t="s">
        <v>25</v>
      </c>
      <c r="R3215" t="s">
        <v>41</v>
      </c>
      <c r="S3215" t="s">
        <v>35</v>
      </c>
      <c r="T3215" t="s">
        <v>38</v>
      </c>
      <c r="U3215" t="s">
        <v>37</v>
      </c>
      <c r="V3215" t="s">
        <v>23</v>
      </c>
      <c r="W3215" t="s">
        <v>30</v>
      </c>
    </row>
    <row r="3216" spans="1:23" x14ac:dyDescent="0.3">
      <c r="A3216">
        <v>47</v>
      </c>
      <c r="B3216">
        <v>2</v>
      </c>
      <c r="C3216">
        <v>3</v>
      </c>
      <c r="D3216">
        <v>1</v>
      </c>
      <c r="E3216">
        <v>3215</v>
      </c>
      <c r="F3216">
        <v>5</v>
      </c>
      <c r="G3216">
        <v>50210</v>
      </c>
      <c r="H3216">
        <v>17</v>
      </c>
      <c r="I3216">
        <v>8</v>
      </c>
      <c r="J3216">
        <v>0</v>
      </c>
      <c r="K3216">
        <v>20</v>
      </c>
      <c r="L3216">
        <v>3</v>
      </c>
      <c r="M3216">
        <v>7</v>
      </c>
      <c r="N3216">
        <v>1</v>
      </c>
      <c r="O3216">
        <v>7</v>
      </c>
      <c r="P3216" t="s">
        <v>24</v>
      </c>
      <c r="Q3216" t="s">
        <v>33</v>
      </c>
      <c r="R3216" t="s">
        <v>41</v>
      </c>
      <c r="S3216" t="s">
        <v>35</v>
      </c>
      <c r="T3216" t="s">
        <v>38</v>
      </c>
      <c r="U3216" t="s">
        <v>27</v>
      </c>
      <c r="V3216" t="s">
        <v>23</v>
      </c>
      <c r="W3216" t="s">
        <v>30</v>
      </c>
    </row>
    <row r="3217" spans="1:23" x14ac:dyDescent="0.3">
      <c r="A3217">
        <v>40</v>
      </c>
      <c r="B3217">
        <v>3</v>
      </c>
      <c r="C3217">
        <v>4</v>
      </c>
      <c r="D3217">
        <v>1</v>
      </c>
      <c r="E3217">
        <v>3216</v>
      </c>
      <c r="F3217">
        <v>3</v>
      </c>
      <c r="G3217">
        <v>51260</v>
      </c>
      <c r="H3217">
        <v>18</v>
      </c>
      <c r="I3217">
        <v>8</v>
      </c>
      <c r="J3217">
        <v>0</v>
      </c>
      <c r="K3217">
        <v>20</v>
      </c>
      <c r="L3217">
        <v>2</v>
      </c>
      <c r="M3217">
        <v>18</v>
      </c>
      <c r="N3217">
        <v>1</v>
      </c>
      <c r="O3217">
        <v>12</v>
      </c>
      <c r="P3217" t="s">
        <v>32</v>
      </c>
      <c r="Q3217" t="s">
        <v>33</v>
      </c>
      <c r="R3217" t="s">
        <v>41</v>
      </c>
      <c r="S3217" t="s">
        <v>29</v>
      </c>
      <c r="T3217" t="s">
        <v>40</v>
      </c>
      <c r="U3217" t="s">
        <v>27</v>
      </c>
      <c r="V3217" t="s">
        <v>23</v>
      </c>
      <c r="W3217" t="s">
        <v>30</v>
      </c>
    </row>
    <row r="3218" spans="1:23" x14ac:dyDescent="0.3">
      <c r="A3218">
        <v>53</v>
      </c>
      <c r="B3218">
        <v>7</v>
      </c>
      <c r="C3218">
        <v>1</v>
      </c>
      <c r="D3218">
        <v>1</v>
      </c>
      <c r="E3218">
        <v>3217</v>
      </c>
      <c r="F3218">
        <v>2</v>
      </c>
      <c r="G3218">
        <v>28590</v>
      </c>
      <c r="H3218">
        <v>18</v>
      </c>
      <c r="I3218">
        <v>8</v>
      </c>
      <c r="J3218">
        <v>1</v>
      </c>
      <c r="K3218">
        <v>32</v>
      </c>
      <c r="L3218">
        <v>2</v>
      </c>
      <c r="M3218">
        <v>5</v>
      </c>
      <c r="N3218">
        <v>1</v>
      </c>
      <c r="O3218">
        <v>3</v>
      </c>
      <c r="P3218" t="s">
        <v>24</v>
      </c>
      <c r="Q3218" t="s">
        <v>33</v>
      </c>
      <c r="R3218" t="s">
        <v>26</v>
      </c>
      <c r="S3218" t="s">
        <v>29</v>
      </c>
      <c r="T3218" t="s">
        <v>43</v>
      </c>
      <c r="U3218" t="s">
        <v>37</v>
      </c>
      <c r="V3218" t="s">
        <v>23</v>
      </c>
      <c r="W3218" t="s">
        <v>30</v>
      </c>
    </row>
    <row r="3219" spans="1:23" x14ac:dyDescent="0.3">
      <c r="A3219">
        <v>41</v>
      </c>
      <c r="B3219">
        <v>6</v>
      </c>
      <c r="C3219">
        <v>3</v>
      </c>
      <c r="D3219">
        <v>1</v>
      </c>
      <c r="E3219">
        <v>3218</v>
      </c>
      <c r="F3219">
        <v>1</v>
      </c>
      <c r="G3219">
        <v>102390</v>
      </c>
      <c r="H3219">
        <v>24</v>
      </c>
      <c r="I3219">
        <v>8</v>
      </c>
      <c r="J3219">
        <v>3</v>
      </c>
      <c r="K3219">
        <v>23</v>
      </c>
      <c r="L3219">
        <v>3</v>
      </c>
      <c r="M3219">
        <v>21</v>
      </c>
      <c r="N3219">
        <v>12</v>
      </c>
      <c r="O3219">
        <v>6</v>
      </c>
      <c r="P3219" t="s">
        <v>24</v>
      </c>
      <c r="Q3219" t="s">
        <v>25</v>
      </c>
      <c r="R3219" t="s">
        <v>41</v>
      </c>
      <c r="S3219" t="s">
        <v>44</v>
      </c>
      <c r="T3219" t="s">
        <v>38</v>
      </c>
      <c r="U3219" t="s">
        <v>37</v>
      </c>
      <c r="V3219" t="s">
        <v>23</v>
      </c>
      <c r="W3219" t="s">
        <v>30</v>
      </c>
    </row>
    <row r="3220" spans="1:23" x14ac:dyDescent="0.3">
      <c r="A3220">
        <v>60</v>
      </c>
      <c r="B3220">
        <v>8</v>
      </c>
      <c r="C3220">
        <v>2</v>
      </c>
      <c r="D3220">
        <v>1</v>
      </c>
      <c r="E3220">
        <v>3219</v>
      </c>
      <c r="F3220">
        <v>5</v>
      </c>
      <c r="G3220">
        <v>53290</v>
      </c>
      <c r="H3220">
        <v>20</v>
      </c>
      <c r="I3220">
        <v>8</v>
      </c>
      <c r="J3220">
        <v>0</v>
      </c>
      <c r="K3220">
        <v>10</v>
      </c>
      <c r="L3220">
        <v>3</v>
      </c>
      <c r="M3220">
        <v>2</v>
      </c>
      <c r="N3220">
        <v>2</v>
      </c>
      <c r="O3220">
        <v>2</v>
      </c>
      <c r="P3220" t="s">
        <v>24</v>
      </c>
      <c r="Q3220" t="s">
        <v>33</v>
      </c>
      <c r="R3220" t="s">
        <v>26</v>
      </c>
      <c r="S3220" t="s">
        <v>35</v>
      </c>
      <c r="T3220" t="s">
        <v>43</v>
      </c>
      <c r="U3220" t="s">
        <v>27</v>
      </c>
      <c r="V3220" t="s">
        <v>23</v>
      </c>
      <c r="W3220" t="s">
        <v>30</v>
      </c>
    </row>
    <row r="3221" spans="1:23" x14ac:dyDescent="0.3">
      <c r="A3221">
        <v>27</v>
      </c>
      <c r="B3221">
        <v>29</v>
      </c>
      <c r="C3221">
        <v>1</v>
      </c>
      <c r="D3221">
        <v>1</v>
      </c>
      <c r="E3221">
        <v>3220</v>
      </c>
      <c r="F3221">
        <v>2</v>
      </c>
      <c r="G3221">
        <v>43250</v>
      </c>
      <c r="H3221">
        <v>14</v>
      </c>
      <c r="I3221">
        <v>8</v>
      </c>
      <c r="J3221">
        <v>0</v>
      </c>
      <c r="K3221">
        <v>9</v>
      </c>
      <c r="L3221">
        <v>2</v>
      </c>
      <c r="M3221">
        <v>9</v>
      </c>
      <c r="N3221">
        <v>1</v>
      </c>
      <c r="O3221">
        <v>7</v>
      </c>
      <c r="P3221" t="s">
        <v>32</v>
      </c>
      <c r="Q3221" t="s">
        <v>33</v>
      </c>
      <c r="R3221" t="s">
        <v>26</v>
      </c>
      <c r="S3221" t="s">
        <v>44</v>
      </c>
      <c r="T3221" t="s">
        <v>45</v>
      </c>
      <c r="U3221" t="s">
        <v>37</v>
      </c>
      <c r="V3221" t="s">
        <v>23</v>
      </c>
      <c r="W3221" t="s">
        <v>30</v>
      </c>
    </row>
    <row r="3222" spans="1:23" x14ac:dyDescent="0.3">
      <c r="A3222">
        <v>41</v>
      </c>
      <c r="B3222">
        <v>3</v>
      </c>
      <c r="C3222">
        <v>3</v>
      </c>
      <c r="D3222">
        <v>1</v>
      </c>
      <c r="E3222">
        <v>3221</v>
      </c>
      <c r="F3222">
        <v>1</v>
      </c>
      <c r="G3222">
        <v>72600</v>
      </c>
      <c r="H3222">
        <v>16</v>
      </c>
      <c r="I3222">
        <v>8</v>
      </c>
      <c r="J3222">
        <v>0</v>
      </c>
      <c r="K3222">
        <v>22</v>
      </c>
      <c r="L3222">
        <v>2</v>
      </c>
      <c r="M3222">
        <v>22</v>
      </c>
      <c r="N3222">
        <v>2</v>
      </c>
      <c r="O3222">
        <v>10</v>
      </c>
      <c r="P3222" t="s">
        <v>24</v>
      </c>
      <c r="Q3222" t="s">
        <v>33</v>
      </c>
      <c r="R3222" t="s">
        <v>41</v>
      </c>
      <c r="S3222" t="s">
        <v>29</v>
      </c>
      <c r="T3222" t="s">
        <v>45</v>
      </c>
      <c r="U3222" t="s">
        <v>37</v>
      </c>
      <c r="V3222" t="s">
        <v>23</v>
      </c>
      <c r="W3222" t="s">
        <v>30</v>
      </c>
    </row>
    <row r="3223" spans="1:23" x14ac:dyDescent="0.3">
      <c r="A3223">
        <v>50</v>
      </c>
      <c r="B3223">
        <v>9</v>
      </c>
      <c r="C3223">
        <v>3</v>
      </c>
      <c r="D3223">
        <v>1</v>
      </c>
      <c r="E3223">
        <v>3222</v>
      </c>
      <c r="F3223">
        <v>2</v>
      </c>
      <c r="G3223">
        <v>23220</v>
      </c>
      <c r="H3223">
        <v>25</v>
      </c>
      <c r="I3223">
        <v>8</v>
      </c>
      <c r="J3223">
        <v>1</v>
      </c>
      <c r="K3223">
        <v>4</v>
      </c>
      <c r="L3223">
        <v>0</v>
      </c>
      <c r="M3223">
        <v>2</v>
      </c>
      <c r="N3223">
        <v>2</v>
      </c>
      <c r="O3223">
        <v>2</v>
      </c>
      <c r="P3223" t="s">
        <v>24</v>
      </c>
      <c r="Q3223" t="s">
        <v>25</v>
      </c>
      <c r="R3223" t="s">
        <v>26</v>
      </c>
      <c r="S3223" t="s">
        <v>29</v>
      </c>
      <c r="T3223" t="s">
        <v>34</v>
      </c>
      <c r="U3223" t="s">
        <v>37</v>
      </c>
      <c r="V3223" t="s">
        <v>23</v>
      </c>
      <c r="W3223" t="s">
        <v>30</v>
      </c>
    </row>
    <row r="3224" spans="1:23" x14ac:dyDescent="0.3">
      <c r="A3224">
        <v>28</v>
      </c>
      <c r="B3224">
        <v>2</v>
      </c>
      <c r="C3224">
        <v>4</v>
      </c>
      <c r="D3224">
        <v>1</v>
      </c>
      <c r="E3224">
        <v>3223</v>
      </c>
      <c r="F3224">
        <v>3</v>
      </c>
      <c r="G3224">
        <v>20750</v>
      </c>
      <c r="H3224">
        <v>18</v>
      </c>
      <c r="I3224">
        <v>8</v>
      </c>
      <c r="J3224">
        <v>3</v>
      </c>
      <c r="K3224">
        <v>10</v>
      </c>
      <c r="L3224">
        <v>0</v>
      </c>
      <c r="M3224">
        <v>7</v>
      </c>
      <c r="N3224">
        <v>3</v>
      </c>
      <c r="O3224">
        <v>7</v>
      </c>
      <c r="P3224" t="s">
        <v>24</v>
      </c>
      <c r="Q3224" t="s">
        <v>25</v>
      </c>
      <c r="R3224" t="s">
        <v>26</v>
      </c>
      <c r="S3224" t="s">
        <v>35</v>
      </c>
      <c r="T3224" t="s">
        <v>34</v>
      </c>
      <c r="U3224" t="s">
        <v>37</v>
      </c>
      <c r="V3224" t="s">
        <v>31</v>
      </c>
      <c r="W3224" t="s">
        <v>30</v>
      </c>
    </row>
    <row r="3225" spans="1:23" x14ac:dyDescent="0.3">
      <c r="A3225">
        <v>36</v>
      </c>
      <c r="B3225">
        <v>10</v>
      </c>
      <c r="C3225">
        <v>4</v>
      </c>
      <c r="D3225">
        <v>1</v>
      </c>
      <c r="E3225">
        <v>3224</v>
      </c>
      <c r="F3225">
        <v>2</v>
      </c>
      <c r="G3225">
        <v>41520</v>
      </c>
      <c r="H3225">
        <v>19</v>
      </c>
      <c r="I3225">
        <v>8</v>
      </c>
      <c r="J3225">
        <v>1</v>
      </c>
      <c r="K3225">
        <v>10</v>
      </c>
      <c r="L3225">
        <v>3</v>
      </c>
      <c r="M3225">
        <v>8</v>
      </c>
      <c r="N3225">
        <v>0</v>
      </c>
      <c r="O3225">
        <v>5</v>
      </c>
      <c r="P3225" t="s">
        <v>39</v>
      </c>
      <c r="Q3225" t="s">
        <v>33</v>
      </c>
      <c r="R3225" t="s">
        <v>49</v>
      </c>
      <c r="S3225" t="s">
        <v>29</v>
      </c>
      <c r="T3225" t="s">
        <v>34</v>
      </c>
      <c r="U3225" t="s">
        <v>27</v>
      </c>
      <c r="V3225" t="s">
        <v>23</v>
      </c>
      <c r="W3225" t="s">
        <v>30</v>
      </c>
    </row>
    <row r="3226" spans="1:23" x14ac:dyDescent="0.3">
      <c r="A3226">
        <v>38</v>
      </c>
      <c r="B3226">
        <v>1</v>
      </c>
      <c r="C3226">
        <v>3</v>
      </c>
      <c r="D3226">
        <v>1</v>
      </c>
      <c r="E3226">
        <v>3225</v>
      </c>
      <c r="F3226">
        <v>3</v>
      </c>
      <c r="G3226">
        <v>96190</v>
      </c>
      <c r="H3226">
        <v>13</v>
      </c>
      <c r="I3226">
        <v>8</v>
      </c>
      <c r="J3226">
        <v>1</v>
      </c>
      <c r="K3226">
        <v>10</v>
      </c>
      <c r="L3226">
        <v>2</v>
      </c>
      <c r="M3226">
        <v>1</v>
      </c>
      <c r="N3226">
        <v>0</v>
      </c>
      <c r="O3226">
        <v>0</v>
      </c>
      <c r="P3226" t="s">
        <v>24</v>
      </c>
      <c r="Q3226" t="s">
        <v>33</v>
      </c>
      <c r="R3226" t="s">
        <v>41</v>
      </c>
      <c r="S3226" t="s">
        <v>35</v>
      </c>
      <c r="T3226" t="s">
        <v>47</v>
      </c>
      <c r="U3226" t="s">
        <v>27</v>
      </c>
      <c r="V3226" t="s">
        <v>23</v>
      </c>
      <c r="W3226" t="s">
        <v>30</v>
      </c>
    </row>
    <row r="3227" spans="1:23" x14ac:dyDescent="0.3">
      <c r="A3227">
        <v>44</v>
      </c>
      <c r="B3227">
        <v>8</v>
      </c>
      <c r="C3227">
        <v>2</v>
      </c>
      <c r="D3227">
        <v>1</v>
      </c>
      <c r="E3227">
        <v>3226</v>
      </c>
      <c r="F3227">
        <v>1</v>
      </c>
      <c r="G3227">
        <v>135030</v>
      </c>
      <c r="H3227">
        <v>12</v>
      </c>
      <c r="I3227">
        <v>8</v>
      </c>
      <c r="J3227">
        <v>0</v>
      </c>
      <c r="K3227">
        <v>9</v>
      </c>
      <c r="L3227">
        <v>6</v>
      </c>
      <c r="M3227">
        <v>5</v>
      </c>
      <c r="N3227">
        <v>1</v>
      </c>
      <c r="O3227">
        <v>4</v>
      </c>
      <c r="P3227" t="s">
        <v>39</v>
      </c>
      <c r="Q3227" t="s">
        <v>33</v>
      </c>
      <c r="R3227" t="s">
        <v>26</v>
      </c>
      <c r="S3227" t="s">
        <v>35</v>
      </c>
      <c r="T3227" t="s">
        <v>34</v>
      </c>
      <c r="U3227" t="s">
        <v>37</v>
      </c>
      <c r="V3227" t="s">
        <v>23</v>
      </c>
      <c r="W3227" t="s">
        <v>30</v>
      </c>
    </row>
    <row r="3228" spans="1:23" x14ac:dyDescent="0.3">
      <c r="A3228">
        <v>47</v>
      </c>
      <c r="B3228">
        <v>27</v>
      </c>
      <c r="C3228">
        <v>3</v>
      </c>
      <c r="D3228">
        <v>1</v>
      </c>
      <c r="E3228">
        <v>3227</v>
      </c>
      <c r="F3228">
        <v>1</v>
      </c>
      <c r="G3228">
        <v>54410</v>
      </c>
      <c r="H3228">
        <v>22</v>
      </c>
      <c r="I3228">
        <v>8</v>
      </c>
      <c r="J3228">
        <v>1</v>
      </c>
      <c r="K3228">
        <v>28</v>
      </c>
      <c r="L3228">
        <v>6</v>
      </c>
      <c r="M3228">
        <v>22</v>
      </c>
      <c r="N3228">
        <v>11</v>
      </c>
      <c r="O3228">
        <v>13</v>
      </c>
      <c r="P3228" t="s">
        <v>32</v>
      </c>
      <c r="Q3228" t="s">
        <v>33</v>
      </c>
      <c r="R3228" t="s">
        <v>26</v>
      </c>
      <c r="S3228" t="s">
        <v>44</v>
      </c>
      <c r="T3228" t="s">
        <v>34</v>
      </c>
      <c r="U3228" t="s">
        <v>37</v>
      </c>
      <c r="V3228" t="s">
        <v>23</v>
      </c>
      <c r="W3228" t="s">
        <v>30</v>
      </c>
    </row>
    <row r="3229" spans="1:23" x14ac:dyDescent="0.3">
      <c r="A3229">
        <v>30</v>
      </c>
      <c r="B3229">
        <v>8</v>
      </c>
      <c r="C3229">
        <v>3</v>
      </c>
      <c r="D3229">
        <v>1</v>
      </c>
      <c r="E3229">
        <v>3228</v>
      </c>
      <c r="F3229">
        <v>2</v>
      </c>
      <c r="G3229">
        <v>52090</v>
      </c>
      <c r="H3229">
        <v>14</v>
      </c>
      <c r="I3229">
        <v>8</v>
      </c>
      <c r="J3229">
        <v>1</v>
      </c>
      <c r="K3229">
        <v>10</v>
      </c>
      <c r="L3229">
        <v>3</v>
      </c>
      <c r="M3229">
        <v>8</v>
      </c>
      <c r="N3229">
        <v>7</v>
      </c>
      <c r="O3229">
        <v>7</v>
      </c>
      <c r="P3229" t="s">
        <v>24</v>
      </c>
      <c r="Q3229" t="s">
        <v>33</v>
      </c>
      <c r="R3229" t="s">
        <v>26</v>
      </c>
      <c r="S3229" t="s">
        <v>44</v>
      </c>
      <c r="T3229" t="s">
        <v>38</v>
      </c>
      <c r="U3229" t="s">
        <v>37</v>
      </c>
      <c r="V3229" t="s">
        <v>23</v>
      </c>
      <c r="W3229" t="s">
        <v>30</v>
      </c>
    </row>
    <row r="3230" spans="1:23" x14ac:dyDescent="0.3">
      <c r="A3230">
        <v>29</v>
      </c>
      <c r="B3230">
        <v>1</v>
      </c>
      <c r="C3230">
        <v>2</v>
      </c>
      <c r="D3230">
        <v>1</v>
      </c>
      <c r="E3230">
        <v>3229</v>
      </c>
      <c r="F3230">
        <v>1</v>
      </c>
      <c r="G3230">
        <v>106730</v>
      </c>
      <c r="H3230">
        <v>13</v>
      </c>
      <c r="I3230">
        <v>8</v>
      </c>
      <c r="J3230">
        <v>3</v>
      </c>
      <c r="K3230">
        <v>1</v>
      </c>
      <c r="L3230">
        <v>2</v>
      </c>
      <c r="M3230">
        <v>1</v>
      </c>
      <c r="N3230">
        <v>0</v>
      </c>
      <c r="O3230">
        <v>0</v>
      </c>
      <c r="P3230" t="s">
        <v>24</v>
      </c>
      <c r="Q3230" t="s">
        <v>33</v>
      </c>
      <c r="R3230" t="s">
        <v>41</v>
      </c>
      <c r="S3230" t="s">
        <v>35</v>
      </c>
      <c r="T3230" t="s">
        <v>38</v>
      </c>
      <c r="U3230" t="s">
        <v>27</v>
      </c>
      <c r="V3230" t="s">
        <v>23</v>
      </c>
      <c r="W3230" t="s">
        <v>30</v>
      </c>
    </row>
    <row r="3231" spans="1:23" x14ac:dyDescent="0.3">
      <c r="A3231">
        <v>42</v>
      </c>
      <c r="B3231">
        <v>10</v>
      </c>
      <c r="C3231">
        <v>1</v>
      </c>
      <c r="D3231">
        <v>1</v>
      </c>
      <c r="E3231">
        <v>3230</v>
      </c>
      <c r="F3231">
        <v>1</v>
      </c>
      <c r="G3231">
        <v>50100</v>
      </c>
      <c r="H3231">
        <v>21</v>
      </c>
      <c r="I3231">
        <v>8</v>
      </c>
      <c r="J3231">
        <v>3</v>
      </c>
      <c r="K3231">
        <v>7</v>
      </c>
      <c r="L3231">
        <v>3</v>
      </c>
      <c r="M3231">
        <v>2</v>
      </c>
      <c r="N3231">
        <v>2</v>
      </c>
      <c r="O3231">
        <v>2</v>
      </c>
      <c r="P3231" t="s">
        <v>32</v>
      </c>
      <c r="Q3231" t="s">
        <v>33</v>
      </c>
      <c r="R3231" t="s">
        <v>26</v>
      </c>
      <c r="S3231" t="s">
        <v>44</v>
      </c>
      <c r="T3231" t="s">
        <v>38</v>
      </c>
      <c r="U3231" t="s">
        <v>27</v>
      </c>
      <c r="V3231" t="s">
        <v>31</v>
      </c>
      <c r="W3231" t="s">
        <v>30</v>
      </c>
    </row>
    <row r="3232" spans="1:23" x14ac:dyDescent="0.3">
      <c r="A3232">
        <v>43</v>
      </c>
      <c r="B3232">
        <v>26</v>
      </c>
      <c r="C3232">
        <v>1</v>
      </c>
      <c r="D3232">
        <v>1</v>
      </c>
      <c r="E3232">
        <v>3231</v>
      </c>
      <c r="F3232">
        <v>1</v>
      </c>
      <c r="G3232">
        <v>135490</v>
      </c>
      <c r="H3232">
        <v>11</v>
      </c>
      <c r="I3232">
        <v>8</v>
      </c>
      <c r="J3232">
        <v>2</v>
      </c>
      <c r="K3232">
        <v>7</v>
      </c>
      <c r="L3232">
        <v>3</v>
      </c>
      <c r="M3232">
        <v>2</v>
      </c>
      <c r="N3232">
        <v>2</v>
      </c>
      <c r="O3232">
        <v>2</v>
      </c>
      <c r="P3232" t="s">
        <v>32</v>
      </c>
      <c r="Q3232" t="s">
        <v>33</v>
      </c>
      <c r="R3232" t="s">
        <v>26</v>
      </c>
      <c r="S3232" t="s">
        <v>29</v>
      </c>
      <c r="T3232" t="s">
        <v>43</v>
      </c>
      <c r="U3232" t="s">
        <v>37</v>
      </c>
      <c r="V3232" t="s">
        <v>23</v>
      </c>
      <c r="W3232" t="s">
        <v>30</v>
      </c>
    </row>
    <row r="3233" spans="1:23" x14ac:dyDescent="0.3">
      <c r="A3233">
        <v>34</v>
      </c>
      <c r="B3233">
        <v>2</v>
      </c>
      <c r="C3233">
        <v>5</v>
      </c>
      <c r="D3233">
        <v>1</v>
      </c>
      <c r="E3233">
        <v>3232</v>
      </c>
      <c r="F3233">
        <v>2</v>
      </c>
      <c r="G3233">
        <v>49990</v>
      </c>
      <c r="H3233">
        <v>12</v>
      </c>
      <c r="I3233">
        <v>8</v>
      </c>
      <c r="J3233">
        <v>2</v>
      </c>
      <c r="K3233">
        <v>10</v>
      </c>
      <c r="L3233">
        <v>2</v>
      </c>
      <c r="M3233">
        <v>5</v>
      </c>
      <c r="N3233">
        <v>4</v>
      </c>
      <c r="O3233">
        <v>3</v>
      </c>
      <c r="P3233" t="s">
        <v>24</v>
      </c>
      <c r="Q3233" t="s">
        <v>33</v>
      </c>
      <c r="R3233" t="s">
        <v>49</v>
      </c>
      <c r="S3233" t="s">
        <v>35</v>
      </c>
      <c r="T3233" t="s">
        <v>28</v>
      </c>
      <c r="U3233" t="s">
        <v>37</v>
      </c>
      <c r="V3233" t="s">
        <v>23</v>
      </c>
      <c r="W3233" t="s">
        <v>30</v>
      </c>
    </row>
    <row r="3234" spans="1:23" x14ac:dyDescent="0.3">
      <c r="A3234">
        <v>23</v>
      </c>
      <c r="B3234">
        <v>13</v>
      </c>
      <c r="C3234">
        <v>3</v>
      </c>
      <c r="D3234">
        <v>1</v>
      </c>
      <c r="E3234">
        <v>3233</v>
      </c>
      <c r="F3234">
        <v>5</v>
      </c>
      <c r="G3234">
        <v>42210</v>
      </c>
      <c r="H3234">
        <v>11</v>
      </c>
      <c r="I3234">
        <v>8</v>
      </c>
      <c r="J3234">
        <v>1</v>
      </c>
      <c r="K3234">
        <v>5</v>
      </c>
      <c r="L3234">
        <v>4</v>
      </c>
      <c r="M3234">
        <v>4</v>
      </c>
      <c r="N3234">
        <v>0</v>
      </c>
      <c r="O3234">
        <v>2</v>
      </c>
      <c r="P3234" t="s">
        <v>24</v>
      </c>
      <c r="Q3234" t="s">
        <v>25</v>
      </c>
      <c r="R3234" t="s">
        <v>48</v>
      </c>
      <c r="S3234" t="s">
        <v>29</v>
      </c>
      <c r="T3234" t="s">
        <v>38</v>
      </c>
      <c r="U3234" t="s">
        <v>37</v>
      </c>
      <c r="V3234" t="s">
        <v>23</v>
      </c>
      <c r="W3234" t="s">
        <v>30</v>
      </c>
    </row>
    <row r="3235" spans="1:23" x14ac:dyDescent="0.3">
      <c r="A3235">
        <v>39</v>
      </c>
      <c r="B3235">
        <v>2</v>
      </c>
      <c r="C3235">
        <v>4</v>
      </c>
      <c r="D3235">
        <v>1</v>
      </c>
      <c r="E3235">
        <v>3234</v>
      </c>
      <c r="F3235">
        <v>4</v>
      </c>
      <c r="G3235">
        <v>138720</v>
      </c>
      <c r="H3235">
        <v>12</v>
      </c>
      <c r="I3235">
        <v>8</v>
      </c>
      <c r="J3235">
        <v>3</v>
      </c>
      <c r="K3235">
        <v>12</v>
      </c>
      <c r="L3235">
        <v>3</v>
      </c>
      <c r="M3235">
        <v>8</v>
      </c>
      <c r="N3235">
        <v>3</v>
      </c>
      <c r="O3235">
        <v>6</v>
      </c>
      <c r="P3235" t="s">
        <v>24</v>
      </c>
      <c r="Q3235" t="s">
        <v>25</v>
      </c>
      <c r="R3235" t="s">
        <v>48</v>
      </c>
      <c r="S3235" t="s">
        <v>29</v>
      </c>
      <c r="T3235" t="s">
        <v>28</v>
      </c>
      <c r="U3235" t="s">
        <v>27</v>
      </c>
      <c r="V3235" t="s">
        <v>23</v>
      </c>
      <c r="W3235" t="s">
        <v>30</v>
      </c>
    </row>
    <row r="3236" spans="1:23" x14ac:dyDescent="0.3">
      <c r="A3236">
        <v>56</v>
      </c>
      <c r="B3236">
        <v>2</v>
      </c>
      <c r="C3236">
        <v>4</v>
      </c>
      <c r="D3236">
        <v>1</v>
      </c>
      <c r="E3236">
        <v>3235</v>
      </c>
      <c r="F3236">
        <v>1</v>
      </c>
      <c r="G3236">
        <v>20420</v>
      </c>
      <c r="H3236">
        <v>12</v>
      </c>
      <c r="I3236">
        <v>8</v>
      </c>
      <c r="J3236">
        <v>0</v>
      </c>
      <c r="K3236">
        <v>30</v>
      </c>
      <c r="L3236">
        <v>6</v>
      </c>
      <c r="M3236">
        <v>10</v>
      </c>
      <c r="N3236">
        <v>1</v>
      </c>
      <c r="O3236">
        <v>1</v>
      </c>
      <c r="P3236" t="s">
        <v>24</v>
      </c>
      <c r="Q3236" t="s">
        <v>33</v>
      </c>
      <c r="R3236" t="s">
        <v>41</v>
      </c>
      <c r="S3236" t="s">
        <v>29</v>
      </c>
      <c r="T3236" t="s">
        <v>47</v>
      </c>
      <c r="U3236" t="s">
        <v>37</v>
      </c>
      <c r="V3236" t="s">
        <v>23</v>
      </c>
      <c r="W3236" t="s">
        <v>30</v>
      </c>
    </row>
    <row r="3237" spans="1:23" x14ac:dyDescent="0.3">
      <c r="A3237">
        <v>40</v>
      </c>
      <c r="B3237">
        <v>9</v>
      </c>
      <c r="C3237">
        <v>3</v>
      </c>
      <c r="D3237">
        <v>1</v>
      </c>
      <c r="E3237">
        <v>3236</v>
      </c>
      <c r="F3237">
        <v>2</v>
      </c>
      <c r="G3237">
        <v>20730</v>
      </c>
      <c r="H3237">
        <v>14</v>
      </c>
      <c r="I3237">
        <v>8</v>
      </c>
      <c r="J3237">
        <v>0</v>
      </c>
      <c r="K3237">
        <v>5</v>
      </c>
      <c r="L3237">
        <v>3</v>
      </c>
      <c r="M3237">
        <v>4</v>
      </c>
      <c r="N3237">
        <v>2</v>
      </c>
      <c r="O3237">
        <v>3</v>
      </c>
      <c r="P3237" t="s">
        <v>24</v>
      </c>
      <c r="Q3237" t="s">
        <v>25</v>
      </c>
      <c r="R3237" t="s">
        <v>48</v>
      </c>
      <c r="S3237" t="s">
        <v>35</v>
      </c>
      <c r="T3237" t="s">
        <v>34</v>
      </c>
      <c r="U3237" t="s">
        <v>37</v>
      </c>
      <c r="V3237" t="s">
        <v>23</v>
      </c>
      <c r="W3237" t="s">
        <v>30</v>
      </c>
    </row>
    <row r="3238" spans="1:23" x14ac:dyDescent="0.3">
      <c r="A3238">
        <v>27</v>
      </c>
      <c r="B3238">
        <v>10</v>
      </c>
      <c r="C3238">
        <v>3</v>
      </c>
      <c r="D3238">
        <v>1</v>
      </c>
      <c r="E3238">
        <v>3237</v>
      </c>
      <c r="F3238">
        <v>1</v>
      </c>
      <c r="G3238">
        <v>29560</v>
      </c>
      <c r="H3238">
        <v>13</v>
      </c>
      <c r="I3238">
        <v>8</v>
      </c>
      <c r="J3238">
        <v>0</v>
      </c>
      <c r="K3238">
        <v>9</v>
      </c>
      <c r="L3238">
        <v>6</v>
      </c>
      <c r="M3238">
        <v>7</v>
      </c>
      <c r="N3238">
        <v>0</v>
      </c>
      <c r="O3238">
        <v>7</v>
      </c>
      <c r="P3238" t="s">
        <v>24</v>
      </c>
      <c r="Q3238" t="s">
        <v>33</v>
      </c>
      <c r="R3238" t="s">
        <v>26</v>
      </c>
      <c r="S3238" t="s">
        <v>35</v>
      </c>
      <c r="T3238" t="s">
        <v>43</v>
      </c>
      <c r="U3238" t="s">
        <v>27</v>
      </c>
      <c r="V3238" t="s">
        <v>23</v>
      </c>
      <c r="W3238" t="s">
        <v>30</v>
      </c>
    </row>
    <row r="3239" spans="1:23" x14ac:dyDescent="0.3">
      <c r="A3239">
        <v>29</v>
      </c>
      <c r="B3239">
        <v>20</v>
      </c>
      <c r="C3239">
        <v>3</v>
      </c>
      <c r="D3239">
        <v>1</v>
      </c>
      <c r="E3239">
        <v>3238</v>
      </c>
      <c r="F3239">
        <v>2</v>
      </c>
      <c r="G3239">
        <v>29260</v>
      </c>
      <c r="H3239">
        <v>15</v>
      </c>
      <c r="I3239">
        <v>8</v>
      </c>
      <c r="J3239">
        <v>1</v>
      </c>
      <c r="K3239">
        <v>2</v>
      </c>
      <c r="L3239">
        <v>3</v>
      </c>
      <c r="M3239">
        <v>2</v>
      </c>
      <c r="N3239">
        <v>2</v>
      </c>
      <c r="O3239">
        <v>2</v>
      </c>
      <c r="P3239" t="s">
        <v>24</v>
      </c>
      <c r="Q3239" t="s">
        <v>25</v>
      </c>
      <c r="R3239" t="s">
        <v>48</v>
      </c>
      <c r="S3239" t="s">
        <v>44</v>
      </c>
      <c r="T3239" t="s">
        <v>47</v>
      </c>
      <c r="U3239" t="s">
        <v>27</v>
      </c>
      <c r="V3239" t="s">
        <v>23</v>
      </c>
      <c r="W3239" t="s">
        <v>30</v>
      </c>
    </row>
    <row r="3240" spans="1:23" x14ac:dyDescent="0.3">
      <c r="A3240">
        <v>53</v>
      </c>
      <c r="B3240">
        <v>9</v>
      </c>
      <c r="C3240">
        <v>3</v>
      </c>
      <c r="D3240">
        <v>1</v>
      </c>
      <c r="E3240">
        <v>3239</v>
      </c>
      <c r="F3240">
        <v>3</v>
      </c>
      <c r="G3240">
        <v>48090</v>
      </c>
      <c r="H3240">
        <v>18</v>
      </c>
      <c r="I3240">
        <v>8</v>
      </c>
      <c r="J3240">
        <v>0</v>
      </c>
      <c r="K3240">
        <v>19</v>
      </c>
      <c r="L3240">
        <v>2</v>
      </c>
      <c r="M3240">
        <v>2</v>
      </c>
      <c r="N3240">
        <v>2</v>
      </c>
      <c r="O3240">
        <v>2</v>
      </c>
      <c r="P3240" t="s">
        <v>24</v>
      </c>
      <c r="Q3240" t="s">
        <v>33</v>
      </c>
      <c r="R3240" t="s">
        <v>26</v>
      </c>
      <c r="S3240" t="s">
        <v>35</v>
      </c>
      <c r="T3240" t="s">
        <v>43</v>
      </c>
      <c r="U3240" t="s">
        <v>27</v>
      </c>
      <c r="V3240" t="s">
        <v>23</v>
      </c>
      <c r="W3240" t="s">
        <v>30</v>
      </c>
    </row>
    <row r="3241" spans="1:23" x14ac:dyDescent="0.3">
      <c r="A3241">
        <v>35</v>
      </c>
      <c r="B3241">
        <v>5</v>
      </c>
      <c r="C3241">
        <v>1</v>
      </c>
      <c r="D3241">
        <v>1</v>
      </c>
      <c r="E3241">
        <v>3240</v>
      </c>
      <c r="F3241">
        <v>1</v>
      </c>
      <c r="G3241">
        <v>51630</v>
      </c>
      <c r="H3241">
        <v>18</v>
      </c>
      <c r="I3241">
        <v>8</v>
      </c>
      <c r="J3241">
        <v>2</v>
      </c>
      <c r="K3241">
        <v>16</v>
      </c>
      <c r="L3241">
        <v>4</v>
      </c>
      <c r="M3241">
        <v>1</v>
      </c>
      <c r="N3241">
        <v>0</v>
      </c>
      <c r="O3241">
        <v>0</v>
      </c>
      <c r="P3241" t="s">
        <v>39</v>
      </c>
      <c r="Q3241" t="s">
        <v>33</v>
      </c>
      <c r="R3241" t="s">
        <v>41</v>
      </c>
      <c r="S3241" t="s">
        <v>44</v>
      </c>
      <c r="T3241" t="s">
        <v>28</v>
      </c>
      <c r="U3241" t="s">
        <v>37</v>
      </c>
      <c r="V3241" t="s">
        <v>23</v>
      </c>
      <c r="W3241" t="s">
        <v>30</v>
      </c>
    </row>
    <row r="3242" spans="1:23" x14ac:dyDescent="0.3">
      <c r="A3242">
        <v>32</v>
      </c>
      <c r="B3242">
        <v>4</v>
      </c>
      <c r="C3242">
        <v>4</v>
      </c>
      <c r="D3242">
        <v>1</v>
      </c>
      <c r="E3242">
        <v>3241</v>
      </c>
      <c r="F3242">
        <v>2</v>
      </c>
      <c r="G3242">
        <v>188440</v>
      </c>
      <c r="H3242">
        <v>19</v>
      </c>
      <c r="I3242">
        <v>8</v>
      </c>
      <c r="J3242">
        <v>0</v>
      </c>
      <c r="K3242">
        <v>10</v>
      </c>
      <c r="L3242">
        <v>3</v>
      </c>
      <c r="M3242">
        <v>10</v>
      </c>
      <c r="N3242">
        <v>4</v>
      </c>
      <c r="O3242">
        <v>7</v>
      </c>
      <c r="P3242" t="s">
        <v>32</v>
      </c>
      <c r="Q3242" t="s">
        <v>25</v>
      </c>
      <c r="R3242" t="s">
        <v>26</v>
      </c>
      <c r="S3242" t="s">
        <v>29</v>
      </c>
      <c r="T3242" t="s">
        <v>38</v>
      </c>
      <c r="U3242" t="s">
        <v>37</v>
      </c>
      <c r="V3242" t="s">
        <v>23</v>
      </c>
      <c r="W3242" t="s">
        <v>30</v>
      </c>
    </row>
    <row r="3243" spans="1:23" x14ac:dyDescent="0.3">
      <c r="A3243">
        <v>38</v>
      </c>
      <c r="B3243">
        <v>10</v>
      </c>
      <c r="C3243">
        <v>3</v>
      </c>
      <c r="D3243">
        <v>1</v>
      </c>
      <c r="E3243">
        <v>3242</v>
      </c>
      <c r="F3243">
        <v>4</v>
      </c>
      <c r="G3243">
        <v>181720</v>
      </c>
      <c r="H3243">
        <v>12</v>
      </c>
      <c r="I3243">
        <v>8</v>
      </c>
      <c r="J3243">
        <v>2</v>
      </c>
      <c r="K3243">
        <v>6</v>
      </c>
      <c r="L3243">
        <v>5</v>
      </c>
      <c r="M3243">
        <v>1</v>
      </c>
      <c r="N3243">
        <v>0</v>
      </c>
      <c r="O3243">
        <v>1</v>
      </c>
      <c r="P3243" t="s">
        <v>24</v>
      </c>
      <c r="Q3243" t="s">
        <v>25</v>
      </c>
      <c r="R3243" t="s">
        <v>41</v>
      </c>
      <c r="S3243" t="s">
        <v>29</v>
      </c>
      <c r="T3243" t="s">
        <v>43</v>
      </c>
      <c r="U3243" t="s">
        <v>37</v>
      </c>
      <c r="V3243" t="s">
        <v>23</v>
      </c>
      <c r="W3243" t="s">
        <v>30</v>
      </c>
    </row>
    <row r="3244" spans="1:23" x14ac:dyDescent="0.3">
      <c r="A3244">
        <v>34</v>
      </c>
      <c r="B3244">
        <v>20</v>
      </c>
      <c r="C3244">
        <v>3</v>
      </c>
      <c r="D3244">
        <v>1</v>
      </c>
      <c r="E3244">
        <v>3243</v>
      </c>
      <c r="F3244">
        <v>3</v>
      </c>
      <c r="G3244">
        <v>57440</v>
      </c>
      <c r="H3244">
        <v>19</v>
      </c>
      <c r="I3244">
        <v>8</v>
      </c>
      <c r="J3244">
        <v>1</v>
      </c>
      <c r="K3244">
        <v>7</v>
      </c>
      <c r="L3244">
        <v>4</v>
      </c>
      <c r="M3244">
        <v>0</v>
      </c>
      <c r="N3244">
        <v>0</v>
      </c>
      <c r="O3244">
        <v>0</v>
      </c>
      <c r="P3244" t="s">
        <v>24</v>
      </c>
      <c r="Q3244" t="s">
        <v>33</v>
      </c>
      <c r="R3244" t="s">
        <v>41</v>
      </c>
      <c r="S3244" t="s">
        <v>44</v>
      </c>
      <c r="T3244" t="s">
        <v>43</v>
      </c>
      <c r="U3244" t="s">
        <v>27</v>
      </c>
      <c r="V3244" t="s">
        <v>23</v>
      </c>
      <c r="W3244" t="s">
        <v>30</v>
      </c>
    </row>
    <row r="3245" spans="1:23" x14ac:dyDescent="0.3">
      <c r="A3245">
        <v>52</v>
      </c>
      <c r="B3245">
        <v>21</v>
      </c>
      <c r="C3245">
        <v>5</v>
      </c>
      <c r="D3245">
        <v>1</v>
      </c>
      <c r="E3245">
        <v>3244</v>
      </c>
      <c r="F3245">
        <v>3</v>
      </c>
      <c r="G3245">
        <v>28890</v>
      </c>
      <c r="H3245">
        <v>11</v>
      </c>
      <c r="I3245">
        <v>8</v>
      </c>
      <c r="J3245">
        <v>1</v>
      </c>
      <c r="K3245">
        <v>34</v>
      </c>
      <c r="L3245">
        <v>2</v>
      </c>
      <c r="M3245">
        <v>34</v>
      </c>
      <c r="N3245">
        <v>1</v>
      </c>
      <c r="O3245">
        <v>16</v>
      </c>
      <c r="P3245" t="s">
        <v>24</v>
      </c>
      <c r="Q3245" t="s">
        <v>25</v>
      </c>
      <c r="R3245" t="s">
        <v>49</v>
      </c>
      <c r="S3245" t="s">
        <v>29</v>
      </c>
      <c r="T3245" t="s">
        <v>47</v>
      </c>
      <c r="U3245" t="s">
        <v>37</v>
      </c>
      <c r="V3245" t="s">
        <v>23</v>
      </c>
      <c r="W3245" t="s">
        <v>30</v>
      </c>
    </row>
    <row r="3246" spans="1:23" x14ac:dyDescent="0.3">
      <c r="A3246">
        <v>33</v>
      </c>
      <c r="B3246">
        <v>1</v>
      </c>
      <c r="C3246">
        <v>2</v>
      </c>
      <c r="D3246">
        <v>1</v>
      </c>
      <c r="E3246">
        <v>3245</v>
      </c>
      <c r="F3246">
        <v>3</v>
      </c>
      <c r="G3246">
        <v>28710</v>
      </c>
      <c r="H3246">
        <v>17</v>
      </c>
      <c r="I3246">
        <v>8</v>
      </c>
      <c r="J3246">
        <v>3</v>
      </c>
      <c r="K3246">
        <v>10</v>
      </c>
      <c r="L3246">
        <v>2</v>
      </c>
      <c r="M3246">
        <v>10</v>
      </c>
      <c r="N3246">
        <v>7</v>
      </c>
      <c r="O3246">
        <v>8</v>
      </c>
      <c r="P3246" t="s">
        <v>24</v>
      </c>
      <c r="Q3246" t="s">
        <v>33</v>
      </c>
      <c r="R3246" t="s">
        <v>41</v>
      </c>
      <c r="S3246" t="s">
        <v>35</v>
      </c>
      <c r="T3246" t="s">
        <v>43</v>
      </c>
      <c r="U3246" t="s">
        <v>37</v>
      </c>
      <c r="V3246" t="s">
        <v>31</v>
      </c>
      <c r="W3246" t="s">
        <v>30</v>
      </c>
    </row>
    <row r="3247" spans="1:23" x14ac:dyDescent="0.3">
      <c r="A3247">
        <v>25</v>
      </c>
      <c r="B3247">
        <v>8</v>
      </c>
      <c r="C3247">
        <v>3</v>
      </c>
      <c r="D3247">
        <v>1</v>
      </c>
      <c r="E3247">
        <v>3246</v>
      </c>
      <c r="F3247">
        <v>2</v>
      </c>
      <c r="G3247">
        <v>74840</v>
      </c>
      <c r="H3247">
        <v>15</v>
      </c>
      <c r="I3247">
        <v>8</v>
      </c>
      <c r="J3247">
        <v>0</v>
      </c>
      <c r="K3247">
        <v>6</v>
      </c>
      <c r="L3247">
        <v>3</v>
      </c>
      <c r="M3247">
        <v>6</v>
      </c>
      <c r="N3247">
        <v>1</v>
      </c>
      <c r="O3247">
        <v>4</v>
      </c>
      <c r="P3247" t="s">
        <v>24</v>
      </c>
      <c r="Q3247" t="s">
        <v>33</v>
      </c>
      <c r="R3247" t="s">
        <v>26</v>
      </c>
      <c r="S3247" t="s">
        <v>35</v>
      </c>
      <c r="T3247" t="s">
        <v>34</v>
      </c>
      <c r="U3247" t="s">
        <v>37</v>
      </c>
      <c r="V3247" t="s">
        <v>23</v>
      </c>
      <c r="W3247" t="s">
        <v>30</v>
      </c>
    </row>
    <row r="3248" spans="1:23" x14ac:dyDescent="0.3">
      <c r="A3248">
        <v>45</v>
      </c>
      <c r="B3248">
        <v>2</v>
      </c>
      <c r="C3248">
        <v>3</v>
      </c>
      <c r="D3248">
        <v>1</v>
      </c>
      <c r="E3248">
        <v>3247</v>
      </c>
      <c r="F3248">
        <v>3</v>
      </c>
      <c r="G3248">
        <v>60740</v>
      </c>
      <c r="H3248">
        <v>14</v>
      </c>
      <c r="I3248">
        <v>8</v>
      </c>
      <c r="J3248">
        <v>0</v>
      </c>
      <c r="K3248">
        <v>9</v>
      </c>
      <c r="L3248">
        <v>2</v>
      </c>
      <c r="M3248">
        <v>8</v>
      </c>
      <c r="N3248">
        <v>3</v>
      </c>
      <c r="O3248">
        <v>1</v>
      </c>
      <c r="P3248" t="s">
        <v>24</v>
      </c>
      <c r="Q3248" t="s">
        <v>25</v>
      </c>
      <c r="R3248" t="s">
        <v>26</v>
      </c>
      <c r="S3248" t="s">
        <v>35</v>
      </c>
      <c r="T3248" t="s">
        <v>28</v>
      </c>
      <c r="U3248" t="s">
        <v>37</v>
      </c>
      <c r="V3248" t="s">
        <v>23</v>
      </c>
      <c r="W3248" t="s">
        <v>30</v>
      </c>
    </row>
    <row r="3249" spans="1:23" x14ac:dyDescent="0.3">
      <c r="A3249">
        <v>23</v>
      </c>
      <c r="B3249">
        <v>23</v>
      </c>
      <c r="C3249">
        <v>1</v>
      </c>
      <c r="D3249">
        <v>1</v>
      </c>
      <c r="E3249">
        <v>3248</v>
      </c>
      <c r="F3249">
        <v>2</v>
      </c>
      <c r="G3249">
        <v>173280</v>
      </c>
      <c r="H3249">
        <v>17</v>
      </c>
      <c r="I3249">
        <v>8</v>
      </c>
      <c r="J3249">
        <v>1</v>
      </c>
      <c r="K3249">
        <v>2</v>
      </c>
      <c r="L3249">
        <v>2</v>
      </c>
      <c r="M3249">
        <v>2</v>
      </c>
      <c r="N3249">
        <v>0</v>
      </c>
      <c r="O3249">
        <v>2</v>
      </c>
      <c r="P3249" t="s">
        <v>24</v>
      </c>
      <c r="Q3249" t="s">
        <v>33</v>
      </c>
      <c r="R3249" t="s">
        <v>26</v>
      </c>
      <c r="S3249" t="s">
        <v>35</v>
      </c>
      <c r="T3249" t="s">
        <v>34</v>
      </c>
      <c r="U3249" t="s">
        <v>27</v>
      </c>
      <c r="V3249" t="s">
        <v>23</v>
      </c>
      <c r="W3249" t="s">
        <v>30</v>
      </c>
    </row>
    <row r="3250" spans="1:23" x14ac:dyDescent="0.3">
      <c r="A3250">
        <v>47</v>
      </c>
      <c r="B3250">
        <v>4</v>
      </c>
      <c r="C3250">
        <v>3</v>
      </c>
      <c r="D3250">
        <v>1</v>
      </c>
      <c r="E3250">
        <v>3249</v>
      </c>
      <c r="F3250">
        <v>1</v>
      </c>
      <c r="G3250">
        <v>27740</v>
      </c>
      <c r="H3250">
        <v>13</v>
      </c>
      <c r="I3250">
        <v>8</v>
      </c>
      <c r="J3250">
        <v>1</v>
      </c>
      <c r="K3250">
        <v>8</v>
      </c>
      <c r="L3250">
        <v>2</v>
      </c>
      <c r="M3250">
        <v>5</v>
      </c>
      <c r="N3250">
        <v>1</v>
      </c>
      <c r="O3250">
        <v>3</v>
      </c>
      <c r="P3250" t="s">
        <v>32</v>
      </c>
      <c r="Q3250" t="s">
        <v>33</v>
      </c>
      <c r="R3250" t="s">
        <v>26</v>
      </c>
      <c r="S3250" t="s">
        <v>35</v>
      </c>
      <c r="T3250" t="s">
        <v>42</v>
      </c>
      <c r="U3250" t="s">
        <v>37</v>
      </c>
      <c r="V3250" t="s">
        <v>31</v>
      </c>
      <c r="W3250" t="s">
        <v>30</v>
      </c>
    </row>
    <row r="3251" spans="1:23" x14ac:dyDescent="0.3">
      <c r="A3251">
        <v>34</v>
      </c>
      <c r="B3251">
        <v>12</v>
      </c>
      <c r="C3251">
        <v>3</v>
      </c>
      <c r="D3251">
        <v>1</v>
      </c>
      <c r="E3251">
        <v>3250</v>
      </c>
      <c r="F3251">
        <v>1</v>
      </c>
      <c r="G3251">
        <v>45050</v>
      </c>
      <c r="H3251">
        <v>12</v>
      </c>
      <c r="I3251">
        <v>8</v>
      </c>
      <c r="J3251">
        <v>0</v>
      </c>
      <c r="K3251">
        <v>6</v>
      </c>
      <c r="L3251">
        <v>3</v>
      </c>
      <c r="M3251">
        <v>6</v>
      </c>
      <c r="N3251">
        <v>1</v>
      </c>
      <c r="O3251">
        <v>4</v>
      </c>
      <c r="P3251" t="s">
        <v>24</v>
      </c>
      <c r="Q3251" t="s">
        <v>33</v>
      </c>
      <c r="R3251" t="s">
        <v>49</v>
      </c>
      <c r="S3251" t="s">
        <v>35</v>
      </c>
      <c r="T3251" t="s">
        <v>34</v>
      </c>
      <c r="U3251" t="s">
        <v>37</v>
      </c>
      <c r="V3251" t="s">
        <v>23</v>
      </c>
      <c r="W3251" t="s">
        <v>30</v>
      </c>
    </row>
    <row r="3252" spans="1:23" x14ac:dyDescent="0.3">
      <c r="A3252">
        <v>55</v>
      </c>
      <c r="B3252">
        <v>7</v>
      </c>
      <c r="C3252">
        <v>3</v>
      </c>
      <c r="D3252">
        <v>1</v>
      </c>
      <c r="E3252">
        <v>3251</v>
      </c>
      <c r="F3252">
        <v>4</v>
      </c>
      <c r="G3252">
        <v>74280</v>
      </c>
      <c r="H3252">
        <v>12</v>
      </c>
      <c r="I3252">
        <v>8</v>
      </c>
      <c r="J3252">
        <v>0</v>
      </c>
      <c r="K3252">
        <v>24</v>
      </c>
      <c r="L3252">
        <v>2</v>
      </c>
      <c r="M3252">
        <v>5</v>
      </c>
      <c r="N3252">
        <v>1</v>
      </c>
      <c r="O3252">
        <v>4</v>
      </c>
      <c r="P3252" t="s">
        <v>24</v>
      </c>
      <c r="Q3252" t="s">
        <v>40</v>
      </c>
      <c r="R3252" t="s">
        <v>40</v>
      </c>
      <c r="S3252" t="s">
        <v>29</v>
      </c>
      <c r="T3252" t="s">
        <v>43</v>
      </c>
      <c r="U3252" t="s">
        <v>37</v>
      </c>
      <c r="V3252" t="s">
        <v>31</v>
      </c>
      <c r="W3252" t="s">
        <v>30</v>
      </c>
    </row>
    <row r="3253" spans="1:23" x14ac:dyDescent="0.3">
      <c r="A3253">
        <v>36</v>
      </c>
      <c r="B3253">
        <v>7</v>
      </c>
      <c r="C3253">
        <v>2</v>
      </c>
      <c r="D3253">
        <v>1</v>
      </c>
      <c r="E3253">
        <v>3252</v>
      </c>
      <c r="F3253">
        <v>5</v>
      </c>
      <c r="G3253">
        <v>116310</v>
      </c>
      <c r="H3253">
        <v>18</v>
      </c>
      <c r="I3253">
        <v>8</v>
      </c>
      <c r="J3253">
        <v>1</v>
      </c>
      <c r="K3253">
        <v>10</v>
      </c>
      <c r="L3253">
        <v>2</v>
      </c>
      <c r="M3253">
        <v>10</v>
      </c>
      <c r="N3253">
        <v>0</v>
      </c>
      <c r="O3253">
        <v>9</v>
      </c>
      <c r="P3253" t="s">
        <v>39</v>
      </c>
      <c r="Q3253" t="s">
        <v>33</v>
      </c>
      <c r="R3253" t="s">
        <v>26</v>
      </c>
      <c r="S3253" t="s">
        <v>35</v>
      </c>
      <c r="T3253" t="s">
        <v>38</v>
      </c>
      <c r="U3253" t="s">
        <v>37</v>
      </c>
      <c r="V3253" t="s">
        <v>23</v>
      </c>
      <c r="W3253" t="s">
        <v>30</v>
      </c>
    </row>
    <row r="3254" spans="1:23" x14ac:dyDescent="0.3">
      <c r="A3254">
        <v>52</v>
      </c>
      <c r="B3254">
        <v>1</v>
      </c>
      <c r="C3254">
        <v>4</v>
      </c>
      <c r="D3254">
        <v>1</v>
      </c>
      <c r="E3254">
        <v>3253</v>
      </c>
      <c r="F3254">
        <v>5</v>
      </c>
      <c r="G3254">
        <v>97380</v>
      </c>
      <c r="H3254">
        <v>18</v>
      </c>
      <c r="I3254">
        <v>8</v>
      </c>
      <c r="J3254">
        <v>2</v>
      </c>
      <c r="K3254">
        <v>5</v>
      </c>
      <c r="L3254">
        <v>2</v>
      </c>
      <c r="M3254">
        <v>4</v>
      </c>
      <c r="N3254">
        <v>1</v>
      </c>
      <c r="O3254">
        <v>2</v>
      </c>
      <c r="P3254" t="s">
        <v>39</v>
      </c>
      <c r="Q3254" t="s">
        <v>33</v>
      </c>
      <c r="R3254" t="s">
        <v>26</v>
      </c>
      <c r="S3254" t="s">
        <v>29</v>
      </c>
      <c r="T3254" t="s">
        <v>38</v>
      </c>
      <c r="U3254" t="s">
        <v>37</v>
      </c>
      <c r="V3254" t="s">
        <v>23</v>
      </c>
      <c r="W3254" t="s">
        <v>30</v>
      </c>
    </row>
    <row r="3255" spans="1:23" x14ac:dyDescent="0.3">
      <c r="A3255">
        <v>26</v>
      </c>
      <c r="B3255">
        <v>2</v>
      </c>
      <c r="C3255">
        <v>2</v>
      </c>
      <c r="D3255">
        <v>1</v>
      </c>
      <c r="E3255">
        <v>3254</v>
      </c>
      <c r="F3255">
        <v>1</v>
      </c>
      <c r="G3255">
        <v>28350</v>
      </c>
      <c r="H3255">
        <v>11</v>
      </c>
      <c r="I3255">
        <v>8</v>
      </c>
      <c r="J3255">
        <v>1</v>
      </c>
      <c r="K3255">
        <v>5</v>
      </c>
      <c r="L3255">
        <v>2</v>
      </c>
      <c r="M3255">
        <v>2</v>
      </c>
      <c r="N3255">
        <v>2</v>
      </c>
      <c r="O3255">
        <v>0</v>
      </c>
      <c r="P3255" t="s">
        <v>32</v>
      </c>
      <c r="Q3255" t="s">
        <v>33</v>
      </c>
      <c r="R3255" t="s">
        <v>26</v>
      </c>
      <c r="S3255" t="s">
        <v>44</v>
      </c>
      <c r="T3255" t="s">
        <v>45</v>
      </c>
      <c r="U3255" t="s">
        <v>37</v>
      </c>
      <c r="V3255" t="s">
        <v>23</v>
      </c>
      <c r="W3255" t="s">
        <v>30</v>
      </c>
    </row>
    <row r="3256" spans="1:23" x14ac:dyDescent="0.3">
      <c r="A3256">
        <v>29</v>
      </c>
      <c r="B3256">
        <v>10</v>
      </c>
      <c r="C3256">
        <v>2</v>
      </c>
      <c r="D3256">
        <v>1</v>
      </c>
      <c r="E3256">
        <v>3255</v>
      </c>
      <c r="F3256">
        <v>3</v>
      </c>
      <c r="G3256">
        <v>169590</v>
      </c>
      <c r="H3256">
        <v>14</v>
      </c>
      <c r="I3256">
        <v>8</v>
      </c>
      <c r="J3256">
        <v>3</v>
      </c>
      <c r="K3256">
        <v>11</v>
      </c>
      <c r="L3256">
        <v>5</v>
      </c>
      <c r="M3256">
        <v>8</v>
      </c>
      <c r="N3256">
        <v>1</v>
      </c>
      <c r="O3256">
        <v>1</v>
      </c>
      <c r="P3256" t="s">
        <v>24</v>
      </c>
      <c r="Q3256" t="s">
        <v>33</v>
      </c>
      <c r="R3256" t="s">
        <v>41</v>
      </c>
      <c r="S3256" t="s">
        <v>29</v>
      </c>
      <c r="T3256" t="s">
        <v>45</v>
      </c>
      <c r="U3256" t="s">
        <v>37</v>
      </c>
      <c r="V3256" t="s">
        <v>23</v>
      </c>
      <c r="W3256" t="s">
        <v>30</v>
      </c>
    </row>
    <row r="3257" spans="1:23" x14ac:dyDescent="0.3">
      <c r="A3257">
        <v>26</v>
      </c>
      <c r="B3257">
        <v>15</v>
      </c>
      <c r="C3257">
        <v>2</v>
      </c>
      <c r="D3257">
        <v>1</v>
      </c>
      <c r="E3257">
        <v>3256</v>
      </c>
      <c r="F3257">
        <v>2</v>
      </c>
      <c r="G3257">
        <v>26130</v>
      </c>
      <c r="H3257">
        <v>19</v>
      </c>
      <c r="I3257">
        <v>8</v>
      </c>
      <c r="J3257">
        <v>1</v>
      </c>
      <c r="K3257">
        <v>6</v>
      </c>
      <c r="L3257">
        <v>2</v>
      </c>
      <c r="M3257">
        <v>4</v>
      </c>
      <c r="N3257">
        <v>1</v>
      </c>
      <c r="O3257">
        <v>2</v>
      </c>
      <c r="P3257" t="s">
        <v>24</v>
      </c>
      <c r="Q3257" t="s">
        <v>33</v>
      </c>
      <c r="R3257" t="s">
        <v>26</v>
      </c>
      <c r="S3257" t="s">
        <v>35</v>
      </c>
      <c r="T3257" t="s">
        <v>43</v>
      </c>
      <c r="U3257" t="s">
        <v>37</v>
      </c>
      <c r="V3257" t="s">
        <v>31</v>
      </c>
      <c r="W3257" t="s">
        <v>30</v>
      </c>
    </row>
    <row r="3258" spans="1:23" x14ac:dyDescent="0.3">
      <c r="A3258">
        <v>34</v>
      </c>
      <c r="B3258">
        <v>14</v>
      </c>
      <c r="C3258">
        <v>4</v>
      </c>
      <c r="D3258">
        <v>1</v>
      </c>
      <c r="E3258">
        <v>3257</v>
      </c>
      <c r="F3258">
        <v>2</v>
      </c>
      <c r="G3258">
        <v>61460</v>
      </c>
      <c r="H3258">
        <v>12</v>
      </c>
      <c r="I3258">
        <v>8</v>
      </c>
      <c r="J3258">
        <v>0</v>
      </c>
      <c r="K3258">
        <v>10</v>
      </c>
      <c r="L3258">
        <v>3</v>
      </c>
      <c r="M3258">
        <v>4</v>
      </c>
      <c r="N3258">
        <v>1</v>
      </c>
      <c r="O3258">
        <v>3</v>
      </c>
      <c r="P3258" t="s">
        <v>24</v>
      </c>
      <c r="Q3258" t="s">
        <v>33</v>
      </c>
      <c r="R3258" t="s">
        <v>49</v>
      </c>
      <c r="S3258" t="s">
        <v>35</v>
      </c>
      <c r="T3258" t="s">
        <v>45</v>
      </c>
      <c r="U3258" t="s">
        <v>37</v>
      </c>
      <c r="V3258" t="s">
        <v>23</v>
      </c>
      <c r="W3258" t="s">
        <v>30</v>
      </c>
    </row>
    <row r="3259" spans="1:23" x14ac:dyDescent="0.3">
      <c r="A3259">
        <v>54</v>
      </c>
      <c r="B3259">
        <v>18</v>
      </c>
      <c r="C3259">
        <v>4</v>
      </c>
      <c r="D3259">
        <v>1</v>
      </c>
      <c r="E3259">
        <v>3258</v>
      </c>
      <c r="F3259">
        <v>2</v>
      </c>
      <c r="G3259">
        <v>49630</v>
      </c>
      <c r="H3259">
        <v>15</v>
      </c>
      <c r="I3259">
        <v>8</v>
      </c>
      <c r="J3259">
        <v>1</v>
      </c>
      <c r="K3259">
        <v>9</v>
      </c>
      <c r="L3259">
        <v>2</v>
      </c>
      <c r="M3259">
        <v>5</v>
      </c>
      <c r="N3259">
        <v>1</v>
      </c>
      <c r="O3259">
        <v>4</v>
      </c>
      <c r="P3259" t="s">
        <v>24</v>
      </c>
      <c r="Q3259" t="s">
        <v>33</v>
      </c>
      <c r="R3259" t="s">
        <v>41</v>
      </c>
      <c r="S3259" t="s">
        <v>44</v>
      </c>
      <c r="T3259" t="s">
        <v>43</v>
      </c>
      <c r="U3259" t="s">
        <v>27</v>
      </c>
      <c r="V3259" t="s">
        <v>23</v>
      </c>
      <c r="W3259" t="s">
        <v>30</v>
      </c>
    </row>
    <row r="3260" spans="1:23" x14ac:dyDescent="0.3">
      <c r="A3260">
        <v>27</v>
      </c>
      <c r="B3260">
        <v>13</v>
      </c>
      <c r="C3260">
        <v>2</v>
      </c>
      <c r="D3260">
        <v>1</v>
      </c>
      <c r="E3260">
        <v>3259</v>
      </c>
      <c r="F3260">
        <v>4</v>
      </c>
      <c r="G3260">
        <v>195370</v>
      </c>
      <c r="H3260">
        <v>12</v>
      </c>
      <c r="I3260">
        <v>8</v>
      </c>
      <c r="J3260">
        <v>0</v>
      </c>
      <c r="K3260">
        <v>5</v>
      </c>
      <c r="L3260">
        <v>5</v>
      </c>
      <c r="M3260">
        <v>4</v>
      </c>
      <c r="N3260">
        <v>1</v>
      </c>
      <c r="O3260">
        <v>1</v>
      </c>
      <c r="P3260" t="s">
        <v>32</v>
      </c>
      <c r="Q3260" t="s">
        <v>33</v>
      </c>
      <c r="R3260" t="s">
        <v>26</v>
      </c>
      <c r="S3260" t="s">
        <v>29</v>
      </c>
      <c r="T3260" t="s">
        <v>34</v>
      </c>
      <c r="U3260" t="s">
        <v>27</v>
      </c>
      <c r="V3260" t="s">
        <v>23</v>
      </c>
      <c r="W3260" t="s">
        <v>30</v>
      </c>
    </row>
    <row r="3261" spans="1:23" x14ac:dyDescent="0.3">
      <c r="A3261">
        <v>37</v>
      </c>
      <c r="B3261">
        <v>2</v>
      </c>
      <c r="C3261">
        <v>4</v>
      </c>
      <c r="D3261">
        <v>1</v>
      </c>
      <c r="E3261">
        <v>3260</v>
      </c>
      <c r="F3261">
        <v>2</v>
      </c>
      <c r="G3261">
        <v>61720</v>
      </c>
      <c r="H3261">
        <v>11</v>
      </c>
      <c r="I3261">
        <v>8</v>
      </c>
      <c r="J3261">
        <v>0</v>
      </c>
      <c r="K3261">
        <v>6</v>
      </c>
      <c r="L3261">
        <v>1</v>
      </c>
      <c r="M3261">
        <v>5</v>
      </c>
      <c r="N3261">
        <v>4</v>
      </c>
      <c r="O3261">
        <v>3</v>
      </c>
      <c r="P3261" t="s">
        <v>24</v>
      </c>
      <c r="Q3261" t="s">
        <v>25</v>
      </c>
      <c r="R3261" t="s">
        <v>49</v>
      </c>
      <c r="S3261" t="s">
        <v>44</v>
      </c>
      <c r="T3261" t="s">
        <v>45</v>
      </c>
      <c r="U3261" t="s">
        <v>37</v>
      </c>
      <c r="V3261" t="s">
        <v>23</v>
      </c>
      <c r="W3261" t="s">
        <v>30</v>
      </c>
    </row>
    <row r="3262" spans="1:23" x14ac:dyDescent="0.3">
      <c r="A3262">
        <v>38</v>
      </c>
      <c r="B3262">
        <v>2</v>
      </c>
      <c r="C3262">
        <v>4</v>
      </c>
      <c r="D3262">
        <v>1</v>
      </c>
      <c r="E3262">
        <v>3261</v>
      </c>
      <c r="F3262">
        <v>2</v>
      </c>
      <c r="G3262">
        <v>23680</v>
      </c>
      <c r="H3262">
        <v>11</v>
      </c>
      <c r="I3262">
        <v>8</v>
      </c>
      <c r="J3262">
        <v>1</v>
      </c>
      <c r="K3262">
        <v>17</v>
      </c>
      <c r="L3262">
        <v>3</v>
      </c>
      <c r="M3262">
        <v>15</v>
      </c>
      <c r="N3262">
        <v>4</v>
      </c>
      <c r="O3262">
        <v>12</v>
      </c>
      <c r="P3262" t="s">
        <v>32</v>
      </c>
      <c r="Q3262" t="s">
        <v>25</v>
      </c>
      <c r="R3262" t="s">
        <v>26</v>
      </c>
      <c r="S3262" t="s">
        <v>35</v>
      </c>
      <c r="T3262" t="s">
        <v>34</v>
      </c>
      <c r="U3262" t="s">
        <v>27</v>
      </c>
      <c r="V3262" t="s">
        <v>23</v>
      </c>
      <c r="W3262" t="s">
        <v>30</v>
      </c>
    </row>
    <row r="3263" spans="1:23" x14ac:dyDescent="0.3">
      <c r="A3263">
        <v>34</v>
      </c>
      <c r="B3263">
        <v>2</v>
      </c>
      <c r="C3263">
        <v>3</v>
      </c>
      <c r="D3263">
        <v>1</v>
      </c>
      <c r="E3263">
        <v>3262</v>
      </c>
      <c r="F3263">
        <v>1</v>
      </c>
      <c r="G3263">
        <v>103120</v>
      </c>
      <c r="H3263">
        <v>12</v>
      </c>
      <c r="I3263">
        <v>8</v>
      </c>
      <c r="J3263">
        <v>0</v>
      </c>
      <c r="K3263">
        <v>6</v>
      </c>
      <c r="L3263">
        <v>2</v>
      </c>
      <c r="M3263">
        <v>6</v>
      </c>
      <c r="N3263">
        <v>1</v>
      </c>
      <c r="O3263">
        <v>3</v>
      </c>
      <c r="P3263" t="s">
        <v>24</v>
      </c>
      <c r="Q3263" t="s">
        <v>25</v>
      </c>
      <c r="R3263" t="s">
        <v>48</v>
      </c>
      <c r="S3263" t="s">
        <v>35</v>
      </c>
      <c r="T3263" t="s">
        <v>46</v>
      </c>
      <c r="U3263" t="s">
        <v>37</v>
      </c>
      <c r="V3263" t="s">
        <v>23</v>
      </c>
      <c r="W3263" t="s">
        <v>30</v>
      </c>
    </row>
    <row r="3264" spans="1:23" x14ac:dyDescent="0.3">
      <c r="A3264">
        <v>35</v>
      </c>
      <c r="B3264">
        <v>5</v>
      </c>
      <c r="C3264">
        <v>4</v>
      </c>
      <c r="D3264">
        <v>1</v>
      </c>
      <c r="E3264">
        <v>3263</v>
      </c>
      <c r="F3264">
        <v>3</v>
      </c>
      <c r="G3264">
        <v>16750</v>
      </c>
      <c r="H3264">
        <v>16</v>
      </c>
      <c r="I3264">
        <v>8</v>
      </c>
      <c r="J3264">
        <v>0</v>
      </c>
      <c r="K3264">
        <v>3</v>
      </c>
      <c r="L3264">
        <v>6</v>
      </c>
      <c r="M3264">
        <v>3</v>
      </c>
      <c r="N3264">
        <v>0</v>
      </c>
      <c r="O3264">
        <v>2</v>
      </c>
      <c r="P3264" t="s">
        <v>24</v>
      </c>
      <c r="Q3264" t="s">
        <v>33</v>
      </c>
      <c r="R3264" t="s">
        <v>41</v>
      </c>
      <c r="S3264" t="s">
        <v>29</v>
      </c>
      <c r="T3264" t="s">
        <v>47</v>
      </c>
      <c r="U3264" t="s">
        <v>37</v>
      </c>
      <c r="V3264" t="s">
        <v>23</v>
      </c>
      <c r="W3264" t="s">
        <v>30</v>
      </c>
    </row>
    <row r="3265" spans="1:23" x14ac:dyDescent="0.3">
      <c r="A3265">
        <v>30</v>
      </c>
      <c r="B3265">
        <v>20</v>
      </c>
      <c r="C3265">
        <v>3</v>
      </c>
      <c r="D3265">
        <v>1</v>
      </c>
      <c r="E3265">
        <v>3264</v>
      </c>
      <c r="F3265">
        <v>1</v>
      </c>
      <c r="G3265">
        <v>25230</v>
      </c>
      <c r="H3265">
        <v>13</v>
      </c>
      <c r="I3265">
        <v>8</v>
      </c>
      <c r="J3265">
        <v>1</v>
      </c>
      <c r="K3265">
        <v>7</v>
      </c>
      <c r="L3265">
        <v>2</v>
      </c>
      <c r="M3265">
        <v>2</v>
      </c>
      <c r="N3265">
        <v>0</v>
      </c>
      <c r="O3265">
        <v>2</v>
      </c>
      <c r="P3265" t="s">
        <v>24</v>
      </c>
      <c r="Q3265" t="s">
        <v>33</v>
      </c>
      <c r="R3265" t="s">
        <v>41</v>
      </c>
      <c r="S3265" t="s">
        <v>29</v>
      </c>
      <c r="T3265" t="s">
        <v>43</v>
      </c>
      <c r="U3265" t="s">
        <v>37</v>
      </c>
      <c r="V3265" t="s">
        <v>23</v>
      </c>
      <c r="W3265" t="s">
        <v>30</v>
      </c>
    </row>
    <row r="3266" spans="1:23" x14ac:dyDescent="0.3">
      <c r="A3266">
        <v>40</v>
      </c>
      <c r="B3266">
        <v>10</v>
      </c>
      <c r="C3266">
        <v>4</v>
      </c>
      <c r="D3266">
        <v>1</v>
      </c>
      <c r="E3266">
        <v>3265</v>
      </c>
      <c r="F3266">
        <v>2</v>
      </c>
      <c r="G3266">
        <v>65670</v>
      </c>
      <c r="H3266">
        <v>13</v>
      </c>
      <c r="I3266">
        <v>8</v>
      </c>
      <c r="J3266">
        <v>1</v>
      </c>
      <c r="K3266">
        <v>8</v>
      </c>
      <c r="L3266">
        <v>3</v>
      </c>
      <c r="M3266">
        <v>8</v>
      </c>
      <c r="N3266">
        <v>3</v>
      </c>
      <c r="O3266">
        <v>7</v>
      </c>
      <c r="P3266" t="s">
        <v>32</v>
      </c>
      <c r="Q3266" t="s">
        <v>33</v>
      </c>
      <c r="R3266" t="s">
        <v>41</v>
      </c>
      <c r="S3266" t="s">
        <v>29</v>
      </c>
      <c r="T3266" t="s">
        <v>45</v>
      </c>
      <c r="U3266" t="s">
        <v>37</v>
      </c>
      <c r="V3266" t="s">
        <v>23</v>
      </c>
      <c r="W3266" t="s">
        <v>30</v>
      </c>
    </row>
    <row r="3267" spans="1:23" x14ac:dyDescent="0.3">
      <c r="A3267">
        <v>34</v>
      </c>
      <c r="B3267">
        <v>10</v>
      </c>
      <c r="C3267">
        <v>3</v>
      </c>
      <c r="D3267">
        <v>1</v>
      </c>
      <c r="E3267">
        <v>3266</v>
      </c>
      <c r="F3267">
        <v>3</v>
      </c>
      <c r="G3267">
        <v>47390</v>
      </c>
      <c r="H3267">
        <v>24</v>
      </c>
      <c r="I3267">
        <v>8</v>
      </c>
      <c r="J3267">
        <v>2</v>
      </c>
      <c r="K3267">
        <v>6</v>
      </c>
      <c r="L3267">
        <v>2</v>
      </c>
      <c r="M3267">
        <v>3</v>
      </c>
      <c r="N3267">
        <v>1</v>
      </c>
      <c r="O3267">
        <v>2</v>
      </c>
      <c r="P3267" t="s">
        <v>24</v>
      </c>
      <c r="Q3267" t="s">
        <v>33</v>
      </c>
      <c r="R3267" t="s">
        <v>26</v>
      </c>
      <c r="S3267" t="s">
        <v>29</v>
      </c>
      <c r="T3267" t="s">
        <v>28</v>
      </c>
      <c r="U3267" t="s">
        <v>37</v>
      </c>
      <c r="V3267" t="s">
        <v>23</v>
      </c>
      <c r="W3267" t="s">
        <v>30</v>
      </c>
    </row>
    <row r="3268" spans="1:23" x14ac:dyDescent="0.3">
      <c r="A3268">
        <v>42</v>
      </c>
      <c r="B3268">
        <v>9</v>
      </c>
      <c r="C3268">
        <v>4</v>
      </c>
      <c r="D3268">
        <v>1</v>
      </c>
      <c r="E3268">
        <v>3267</v>
      </c>
      <c r="F3268">
        <v>1</v>
      </c>
      <c r="G3268">
        <v>92080</v>
      </c>
      <c r="H3268">
        <v>15</v>
      </c>
      <c r="I3268">
        <v>8</v>
      </c>
      <c r="J3268">
        <v>1</v>
      </c>
      <c r="K3268">
        <v>24</v>
      </c>
      <c r="L3268">
        <v>2</v>
      </c>
      <c r="M3268">
        <v>24</v>
      </c>
      <c r="N3268">
        <v>14</v>
      </c>
      <c r="O3268">
        <v>9</v>
      </c>
      <c r="P3268" t="s">
        <v>32</v>
      </c>
      <c r="Q3268" t="s">
        <v>33</v>
      </c>
      <c r="R3268" t="s">
        <v>41</v>
      </c>
      <c r="S3268" t="s">
        <v>44</v>
      </c>
      <c r="T3268" t="s">
        <v>45</v>
      </c>
      <c r="U3268" t="s">
        <v>37</v>
      </c>
      <c r="V3268" t="s">
        <v>23</v>
      </c>
      <c r="W3268" t="s">
        <v>30</v>
      </c>
    </row>
    <row r="3269" spans="1:23" x14ac:dyDescent="0.3">
      <c r="A3269">
        <v>23</v>
      </c>
      <c r="B3269">
        <v>2</v>
      </c>
      <c r="C3269">
        <v>3</v>
      </c>
      <c r="D3269">
        <v>1</v>
      </c>
      <c r="E3269">
        <v>3268</v>
      </c>
      <c r="F3269">
        <v>4</v>
      </c>
      <c r="G3269">
        <v>45590</v>
      </c>
      <c r="H3269">
        <v>18</v>
      </c>
      <c r="I3269">
        <v>8</v>
      </c>
      <c r="J3269">
        <v>1</v>
      </c>
      <c r="K3269">
        <v>1</v>
      </c>
      <c r="L3269">
        <v>2</v>
      </c>
      <c r="M3269">
        <v>0</v>
      </c>
      <c r="N3269">
        <v>0</v>
      </c>
      <c r="O3269">
        <v>0</v>
      </c>
      <c r="P3269" t="s">
        <v>24</v>
      </c>
      <c r="Q3269" t="s">
        <v>25</v>
      </c>
      <c r="R3269" t="s">
        <v>41</v>
      </c>
      <c r="S3269" t="s">
        <v>29</v>
      </c>
      <c r="T3269" t="s">
        <v>45</v>
      </c>
      <c r="U3269" t="s">
        <v>27</v>
      </c>
      <c r="V3269" t="s">
        <v>31</v>
      </c>
      <c r="W3269" t="s">
        <v>30</v>
      </c>
    </row>
    <row r="3270" spans="1:23" x14ac:dyDescent="0.3">
      <c r="A3270">
        <v>24</v>
      </c>
      <c r="B3270">
        <v>1</v>
      </c>
      <c r="C3270">
        <v>5</v>
      </c>
      <c r="D3270">
        <v>1</v>
      </c>
      <c r="E3270">
        <v>3269</v>
      </c>
      <c r="F3270">
        <v>1</v>
      </c>
      <c r="G3270">
        <v>81890</v>
      </c>
      <c r="H3270">
        <v>14</v>
      </c>
      <c r="I3270">
        <v>8</v>
      </c>
      <c r="J3270">
        <v>1</v>
      </c>
      <c r="K3270">
        <v>1</v>
      </c>
      <c r="L3270">
        <v>3</v>
      </c>
      <c r="M3270">
        <v>1</v>
      </c>
      <c r="N3270">
        <v>0</v>
      </c>
      <c r="O3270">
        <v>0</v>
      </c>
      <c r="P3270" t="s">
        <v>39</v>
      </c>
      <c r="Q3270" t="s">
        <v>25</v>
      </c>
      <c r="R3270" t="s">
        <v>48</v>
      </c>
      <c r="S3270" t="s">
        <v>44</v>
      </c>
      <c r="T3270" t="s">
        <v>45</v>
      </c>
      <c r="U3270" t="s">
        <v>27</v>
      </c>
      <c r="V3270" t="s">
        <v>23</v>
      </c>
      <c r="W3270" t="s">
        <v>30</v>
      </c>
    </row>
    <row r="3271" spans="1:23" x14ac:dyDescent="0.3">
      <c r="A3271">
        <v>52</v>
      </c>
      <c r="B3271">
        <v>29</v>
      </c>
      <c r="C3271">
        <v>3</v>
      </c>
      <c r="D3271">
        <v>1</v>
      </c>
      <c r="E3271">
        <v>3270</v>
      </c>
      <c r="F3271">
        <v>2</v>
      </c>
      <c r="G3271">
        <v>29420</v>
      </c>
      <c r="H3271">
        <v>11</v>
      </c>
      <c r="I3271">
        <v>8</v>
      </c>
      <c r="J3271">
        <v>1</v>
      </c>
      <c r="K3271">
        <v>9</v>
      </c>
      <c r="L3271">
        <v>1</v>
      </c>
      <c r="M3271">
        <v>5</v>
      </c>
      <c r="N3271">
        <v>1</v>
      </c>
      <c r="O3271">
        <v>4</v>
      </c>
      <c r="P3271" t="s">
        <v>24</v>
      </c>
      <c r="Q3271" t="s">
        <v>33</v>
      </c>
      <c r="R3271" t="s">
        <v>26</v>
      </c>
      <c r="S3271" t="s">
        <v>29</v>
      </c>
      <c r="T3271" t="s">
        <v>45</v>
      </c>
      <c r="U3271" t="s">
        <v>37</v>
      </c>
      <c r="V3271" t="s">
        <v>23</v>
      </c>
      <c r="W3271" t="s">
        <v>30</v>
      </c>
    </row>
    <row r="3272" spans="1:23" x14ac:dyDescent="0.3">
      <c r="A3272">
        <v>50</v>
      </c>
      <c r="B3272">
        <v>8</v>
      </c>
      <c r="C3272">
        <v>4</v>
      </c>
      <c r="D3272">
        <v>1</v>
      </c>
      <c r="E3272">
        <v>3271</v>
      </c>
      <c r="F3272">
        <v>2</v>
      </c>
      <c r="G3272">
        <v>49410</v>
      </c>
      <c r="H3272">
        <v>11</v>
      </c>
      <c r="I3272">
        <v>8</v>
      </c>
      <c r="J3272">
        <v>1</v>
      </c>
      <c r="K3272">
        <v>30</v>
      </c>
      <c r="L3272">
        <v>3</v>
      </c>
      <c r="M3272">
        <v>4</v>
      </c>
      <c r="N3272">
        <v>0</v>
      </c>
      <c r="O3272">
        <v>3</v>
      </c>
      <c r="P3272" t="s">
        <v>24</v>
      </c>
      <c r="Q3272" t="s">
        <v>33</v>
      </c>
      <c r="R3272" t="s">
        <v>26</v>
      </c>
      <c r="S3272" t="s">
        <v>29</v>
      </c>
      <c r="T3272" t="s">
        <v>38</v>
      </c>
      <c r="U3272" t="s">
        <v>37</v>
      </c>
      <c r="V3272" t="s">
        <v>23</v>
      </c>
      <c r="W3272" t="s">
        <v>30</v>
      </c>
    </row>
    <row r="3273" spans="1:23" x14ac:dyDescent="0.3">
      <c r="A3273">
        <v>29</v>
      </c>
      <c r="B3273">
        <v>2</v>
      </c>
      <c r="C3273">
        <v>4</v>
      </c>
      <c r="D3273">
        <v>1</v>
      </c>
      <c r="E3273">
        <v>3272</v>
      </c>
      <c r="F3273">
        <v>4</v>
      </c>
      <c r="G3273">
        <v>106500</v>
      </c>
      <c r="H3273">
        <v>13</v>
      </c>
      <c r="I3273">
        <v>8</v>
      </c>
      <c r="J3273">
        <v>2</v>
      </c>
      <c r="K3273">
        <v>1</v>
      </c>
      <c r="L3273">
        <v>2</v>
      </c>
      <c r="M3273">
        <v>1</v>
      </c>
      <c r="N3273">
        <v>0</v>
      </c>
      <c r="O3273">
        <v>0</v>
      </c>
      <c r="P3273" t="s">
        <v>24</v>
      </c>
      <c r="Q3273" t="s">
        <v>25</v>
      </c>
      <c r="R3273" t="s">
        <v>48</v>
      </c>
      <c r="S3273" t="s">
        <v>29</v>
      </c>
      <c r="T3273" t="s">
        <v>34</v>
      </c>
      <c r="U3273" t="s">
        <v>27</v>
      </c>
      <c r="V3273" t="s">
        <v>31</v>
      </c>
      <c r="W3273" t="s">
        <v>30</v>
      </c>
    </row>
    <row r="3274" spans="1:23" x14ac:dyDescent="0.3">
      <c r="A3274">
        <v>33</v>
      </c>
      <c r="B3274">
        <v>3</v>
      </c>
      <c r="C3274">
        <v>4</v>
      </c>
      <c r="D3274">
        <v>1</v>
      </c>
      <c r="E3274">
        <v>3273</v>
      </c>
      <c r="F3274">
        <v>4</v>
      </c>
      <c r="G3274">
        <v>59020</v>
      </c>
      <c r="H3274">
        <v>12</v>
      </c>
      <c r="I3274">
        <v>8</v>
      </c>
      <c r="J3274">
        <v>1</v>
      </c>
      <c r="K3274">
        <v>14</v>
      </c>
      <c r="L3274">
        <v>2</v>
      </c>
      <c r="M3274">
        <v>13</v>
      </c>
      <c r="N3274">
        <v>3</v>
      </c>
      <c r="O3274">
        <v>7</v>
      </c>
      <c r="P3274" t="s">
        <v>24</v>
      </c>
      <c r="Q3274" t="s">
        <v>33</v>
      </c>
      <c r="R3274" t="s">
        <v>26</v>
      </c>
      <c r="S3274" t="s">
        <v>29</v>
      </c>
      <c r="T3274" t="s">
        <v>45</v>
      </c>
      <c r="U3274" t="s">
        <v>37</v>
      </c>
      <c r="V3274" t="s">
        <v>23</v>
      </c>
      <c r="W3274" t="s">
        <v>30</v>
      </c>
    </row>
    <row r="3275" spans="1:23" x14ac:dyDescent="0.3">
      <c r="A3275">
        <v>33</v>
      </c>
      <c r="B3275">
        <v>23</v>
      </c>
      <c r="C3275">
        <v>5</v>
      </c>
      <c r="D3275">
        <v>1</v>
      </c>
      <c r="E3275">
        <v>3274</v>
      </c>
      <c r="F3275">
        <v>1</v>
      </c>
      <c r="G3275">
        <v>86390</v>
      </c>
      <c r="H3275">
        <v>16</v>
      </c>
      <c r="I3275">
        <v>8</v>
      </c>
      <c r="J3275">
        <v>2</v>
      </c>
      <c r="K3275">
        <v>6</v>
      </c>
      <c r="L3275">
        <v>3</v>
      </c>
      <c r="M3275">
        <v>3</v>
      </c>
      <c r="N3275">
        <v>0</v>
      </c>
      <c r="O3275">
        <v>2</v>
      </c>
      <c r="P3275" t="s">
        <v>24</v>
      </c>
      <c r="Q3275" t="s">
        <v>33</v>
      </c>
      <c r="R3275" t="s">
        <v>26</v>
      </c>
      <c r="S3275" t="s">
        <v>35</v>
      </c>
      <c r="T3275" t="s">
        <v>40</v>
      </c>
      <c r="U3275" t="s">
        <v>37</v>
      </c>
      <c r="V3275" t="s">
        <v>31</v>
      </c>
      <c r="W3275" t="s">
        <v>30</v>
      </c>
    </row>
    <row r="3276" spans="1:23" x14ac:dyDescent="0.3">
      <c r="A3276">
        <v>47</v>
      </c>
      <c r="B3276">
        <v>6</v>
      </c>
      <c r="C3276">
        <v>4</v>
      </c>
      <c r="D3276">
        <v>1</v>
      </c>
      <c r="E3276">
        <v>3275</v>
      </c>
      <c r="F3276">
        <v>2</v>
      </c>
      <c r="G3276">
        <v>63470</v>
      </c>
      <c r="H3276">
        <v>14</v>
      </c>
      <c r="I3276">
        <v>8</v>
      </c>
      <c r="J3276">
        <v>0</v>
      </c>
      <c r="K3276">
        <v>26</v>
      </c>
      <c r="L3276">
        <v>2</v>
      </c>
      <c r="M3276">
        <v>26</v>
      </c>
      <c r="N3276">
        <v>3</v>
      </c>
      <c r="O3276">
        <v>0</v>
      </c>
      <c r="P3276" t="s">
        <v>24</v>
      </c>
      <c r="Q3276" t="s">
        <v>33</v>
      </c>
      <c r="R3276" t="s">
        <v>36</v>
      </c>
      <c r="S3276" t="s">
        <v>29</v>
      </c>
      <c r="T3276" t="s">
        <v>47</v>
      </c>
      <c r="U3276" t="s">
        <v>37</v>
      </c>
      <c r="V3276" t="s">
        <v>23</v>
      </c>
      <c r="W3276" t="s">
        <v>30</v>
      </c>
    </row>
    <row r="3277" spans="1:23" x14ac:dyDescent="0.3">
      <c r="A3277">
        <v>36</v>
      </c>
      <c r="B3277">
        <v>6</v>
      </c>
      <c r="C3277">
        <v>3</v>
      </c>
      <c r="D3277">
        <v>1</v>
      </c>
      <c r="E3277">
        <v>3276</v>
      </c>
      <c r="F3277">
        <v>2</v>
      </c>
      <c r="G3277">
        <v>42000</v>
      </c>
      <c r="H3277">
        <v>22</v>
      </c>
      <c r="I3277">
        <v>8</v>
      </c>
      <c r="J3277">
        <v>0</v>
      </c>
      <c r="K3277">
        <v>10</v>
      </c>
      <c r="L3277">
        <v>3</v>
      </c>
      <c r="M3277">
        <v>9</v>
      </c>
      <c r="N3277">
        <v>0</v>
      </c>
      <c r="O3277">
        <v>5</v>
      </c>
      <c r="P3277" t="s">
        <v>24</v>
      </c>
      <c r="Q3277" t="s">
        <v>25</v>
      </c>
      <c r="R3277" t="s">
        <v>41</v>
      </c>
      <c r="S3277" t="s">
        <v>29</v>
      </c>
      <c r="T3277" t="s">
        <v>38</v>
      </c>
      <c r="U3277" t="s">
        <v>27</v>
      </c>
      <c r="V3277" t="s">
        <v>23</v>
      </c>
      <c r="W3277" t="s">
        <v>30</v>
      </c>
    </row>
    <row r="3278" spans="1:23" x14ac:dyDescent="0.3">
      <c r="A3278">
        <v>29</v>
      </c>
      <c r="B3278">
        <v>10</v>
      </c>
      <c r="C3278">
        <v>3</v>
      </c>
      <c r="D3278">
        <v>1</v>
      </c>
      <c r="E3278">
        <v>3277</v>
      </c>
      <c r="F3278">
        <v>1</v>
      </c>
      <c r="G3278">
        <v>34520</v>
      </c>
      <c r="H3278">
        <v>11</v>
      </c>
      <c r="I3278">
        <v>8</v>
      </c>
      <c r="J3278">
        <v>0</v>
      </c>
      <c r="K3278">
        <v>10</v>
      </c>
      <c r="L3278">
        <v>3</v>
      </c>
      <c r="M3278">
        <v>10</v>
      </c>
      <c r="N3278">
        <v>0</v>
      </c>
      <c r="O3278">
        <v>7</v>
      </c>
      <c r="P3278" t="s">
        <v>24</v>
      </c>
      <c r="Q3278" t="s">
        <v>33</v>
      </c>
      <c r="R3278" t="s">
        <v>36</v>
      </c>
      <c r="S3278" t="s">
        <v>29</v>
      </c>
      <c r="T3278" t="s">
        <v>34</v>
      </c>
      <c r="U3278" t="s">
        <v>37</v>
      </c>
      <c r="V3278" t="s">
        <v>23</v>
      </c>
      <c r="W3278" t="s">
        <v>30</v>
      </c>
    </row>
    <row r="3279" spans="1:23" x14ac:dyDescent="0.3">
      <c r="A3279">
        <v>58</v>
      </c>
      <c r="B3279">
        <v>24</v>
      </c>
      <c r="C3279">
        <v>3</v>
      </c>
      <c r="D3279">
        <v>1</v>
      </c>
      <c r="E3279">
        <v>3278</v>
      </c>
      <c r="F3279">
        <v>2</v>
      </c>
      <c r="G3279">
        <v>43170</v>
      </c>
      <c r="H3279">
        <v>17</v>
      </c>
      <c r="I3279">
        <v>8</v>
      </c>
      <c r="J3279">
        <v>0</v>
      </c>
      <c r="K3279">
        <v>40</v>
      </c>
      <c r="L3279">
        <v>2</v>
      </c>
      <c r="M3279">
        <v>31</v>
      </c>
      <c r="N3279">
        <v>13</v>
      </c>
      <c r="O3279">
        <v>8</v>
      </c>
      <c r="P3279" t="s">
        <v>24</v>
      </c>
      <c r="Q3279" t="s">
        <v>33</v>
      </c>
      <c r="R3279" t="s">
        <v>36</v>
      </c>
      <c r="S3279" t="s">
        <v>35</v>
      </c>
      <c r="T3279" t="s">
        <v>34</v>
      </c>
      <c r="U3279" t="s">
        <v>27</v>
      </c>
      <c r="V3279" t="s">
        <v>31</v>
      </c>
      <c r="W3279" t="s">
        <v>30</v>
      </c>
    </row>
    <row r="3280" spans="1:23" x14ac:dyDescent="0.3">
      <c r="A3280">
        <v>35</v>
      </c>
      <c r="B3280">
        <v>10</v>
      </c>
      <c r="C3280">
        <v>4</v>
      </c>
      <c r="D3280">
        <v>1</v>
      </c>
      <c r="E3280">
        <v>3279</v>
      </c>
      <c r="F3280">
        <v>1</v>
      </c>
      <c r="G3280">
        <v>26320</v>
      </c>
      <c r="H3280">
        <v>13</v>
      </c>
      <c r="I3280">
        <v>8</v>
      </c>
      <c r="J3280">
        <v>3</v>
      </c>
      <c r="K3280">
        <v>7</v>
      </c>
      <c r="L3280">
        <v>3</v>
      </c>
      <c r="M3280">
        <v>2</v>
      </c>
      <c r="N3280">
        <v>2</v>
      </c>
      <c r="O3280">
        <v>2</v>
      </c>
      <c r="P3280" t="s">
        <v>24</v>
      </c>
      <c r="Q3280" t="s">
        <v>25</v>
      </c>
      <c r="R3280" t="s">
        <v>48</v>
      </c>
      <c r="S3280" t="s">
        <v>35</v>
      </c>
      <c r="T3280" t="s">
        <v>34</v>
      </c>
      <c r="U3280" t="s">
        <v>27</v>
      </c>
      <c r="V3280" t="s">
        <v>23</v>
      </c>
      <c r="W3280" t="s">
        <v>30</v>
      </c>
    </row>
    <row r="3281" spans="1:23" x14ac:dyDescent="0.3">
      <c r="A3281">
        <v>42</v>
      </c>
      <c r="B3281">
        <v>15</v>
      </c>
      <c r="C3281">
        <v>1</v>
      </c>
      <c r="D3281">
        <v>1</v>
      </c>
      <c r="E3281">
        <v>3280</v>
      </c>
      <c r="F3281">
        <v>2</v>
      </c>
      <c r="G3281">
        <v>46680</v>
      </c>
      <c r="H3281">
        <v>18</v>
      </c>
      <c r="I3281">
        <v>8</v>
      </c>
      <c r="J3281">
        <v>2</v>
      </c>
      <c r="K3281">
        <v>8</v>
      </c>
      <c r="L3281">
        <v>2</v>
      </c>
      <c r="M3281">
        <v>4</v>
      </c>
      <c r="N3281">
        <v>0</v>
      </c>
      <c r="O3281">
        <v>2</v>
      </c>
      <c r="P3281" t="s">
        <v>24</v>
      </c>
      <c r="Q3281" t="s">
        <v>25</v>
      </c>
      <c r="R3281" t="s">
        <v>48</v>
      </c>
      <c r="S3281" t="s">
        <v>29</v>
      </c>
      <c r="T3281" t="s">
        <v>43</v>
      </c>
      <c r="U3281" t="s">
        <v>37</v>
      </c>
      <c r="V3281" t="s">
        <v>23</v>
      </c>
      <c r="W3281" t="s">
        <v>30</v>
      </c>
    </row>
    <row r="3282" spans="1:23" x14ac:dyDescent="0.3">
      <c r="A3282">
        <v>28</v>
      </c>
      <c r="B3282">
        <v>19</v>
      </c>
      <c r="C3282">
        <v>4</v>
      </c>
      <c r="D3282">
        <v>1</v>
      </c>
      <c r="E3282">
        <v>3281</v>
      </c>
      <c r="F3282">
        <v>2</v>
      </c>
      <c r="G3282">
        <v>32040</v>
      </c>
      <c r="H3282">
        <v>16</v>
      </c>
      <c r="I3282">
        <v>8</v>
      </c>
      <c r="J3282">
        <v>1</v>
      </c>
      <c r="K3282">
        <v>5</v>
      </c>
      <c r="L3282">
        <v>4</v>
      </c>
      <c r="M3282">
        <v>2</v>
      </c>
      <c r="N3282">
        <v>2</v>
      </c>
      <c r="O3282">
        <v>1</v>
      </c>
      <c r="P3282" t="s">
        <v>24</v>
      </c>
      <c r="Q3282" t="s">
        <v>33</v>
      </c>
      <c r="R3282" t="s">
        <v>41</v>
      </c>
      <c r="S3282" t="s">
        <v>35</v>
      </c>
      <c r="T3282" t="s">
        <v>38</v>
      </c>
      <c r="U3282" t="s">
        <v>27</v>
      </c>
      <c r="V3282" t="s">
        <v>31</v>
      </c>
      <c r="W3282" t="s">
        <v>30</v>
      </c>
    </row>
    <row r="3283" spans="1:23" x14ac:dyDescent="0.3">
      <c r="A3283">
        <v>36</v>
      </c>
      <c r="B3283">
        <v>2</v>
      </c>
      <c r="C3283">
        <v>3</v>
      </c>
      <c r="D3283">
        <v>1</v>
      </c>
      <c r="E3283">
        <v>3282</v>
      </c>
      <c r="F3283">
        <v>2</v>
      </c>
      <c r="G3283">
        <v>27200</v>
      </c>
      <c r="H3283">
        <v>14</v>
      </c>
      <c r="I3283">
        <v>8</v>
      </c>
      <c r="J3283">
        <v>1</v>
      </c>
      <c r="K3283">
        <v>8</v>
      </c>
      <c r="L3283">
        <v>3</v>
      </c>
      <c r="M3283">
        <v>5</v>
      </c>
      <c r="N3283">
        <v>0</v>
      </c>
      <c r="O3283">
        <v>4</v>
      </c>
      <c r="P3283" t="s">
        <v>24</v>
      </c>
      <c r="Q3283" t="s">
        <v>33</v>
      </c>
      <c r="R3283" t="s">
        <v>26</v>
      </c>
      <c r="S3283" t="s">
        <v>29</v>
      </c>
      <c r="T3283" t="s">
        <v>28</v>
      </c>
      <c r="U3283" t="s">
        <v>37</v>
      </c>
      <c r="V3283" t="s">
        <v>23</v>
      </c>
      <c r="W3283" t="s">
        <v>30</v>
      </c>
    </row>
    <row r="3284" spans="1:23" x14ac:dyDescent="0.3">
      <c r="A3284">
        <v>32</v>
      </c>
      <c r="B3284">
        <v>3</v>
      </c>
      <c r="C3284">
        <v>1</v>
      </c>
      <c r="D3284">
        <v>1</v>
      </c>
      <c r="E3284">
        <v>3283</v>
      </c>
      <c r="F3284">
        <v>2</v>
      </c>
      <c r="G3284">
        <v>171810</v>
      </c>
      <c r="H3284">
        <v>14</v>
      </c>
      <c r="I3284">
        <v>8</v>
      </c>
      <c r="J3284">
        <v>0</v>
      </c>
      <c r="K3284">
        <v>14</v>
      </c>
      <c r="L3284">
        <v>2</v>
      </c>
      <c r="M3284">
        <v>14</v>
      </c>
      <c r="N3284">
        <v>6</v>
      </c>
      <c r="O3284">
        <v>8</v>
      </c>
      <c r="P3284" t="s">
        <v>24</v>
      </c>
      <c r="Q3284" t="s">
        <v>33</v>
      </c>
      <c r="R3284" t="s">
        <v>41</v>
      </c>
      <c r="S3284" t="s">
        <v>29</v>
      </c>
      <c r="T3284" t="s">
        <v>45</v>
      </c>
      <c r="U3284" t="s">
        <v>37</v>
      </c>
      <c r="V3284" t="s">
        <v>23</v>
      </c>
      <c r="W3284" t="s">
        <v>30</v>
      </c>
    </row>
    <row r="3285" spans="1:23" x14ac:dyDescent="0.3">
      <c r="A3285">
        <v>40</v>
      </c>
      <c r="B3285">
        <v>9</v>
      </c>
      <c r="C3285">
        <v>3</v>
      </c>
      <c r="D3285">
        <v>1</v>
      </c>
      <c r="E3285">
        <v>3284</v>
      </c>
      <c r="F3285">
        <v>3</v>
      </c>
      <c r="G3285">
        <v>22380</v>
      </c>
      <c r="H3285">
        <v>14</v>
      </c>
      <c r="I3285">
        <v>8</v>
      </c>
      <c r="J3285">
        <v>0</v>
      </c>
      <c r="K3285">
        <v>10</v>
      </c>
      <c r="L3285">
        <v>3</v>
      </c>
      <c r="M3285">
        <v>1</v>
      </c>
      <c r="N3285">
        <v>0</v>
      </c>
      <c r="O3285">
        <v>0</v>
      </c>
      <c r="P3285" t="s">
        <v>32</v>
      </c>
      <c r="Q3285" t="s">
        <v>25</v>
      </c>
      <c r="R3285" t="s">
        <v>48</v>
      </c>
      <c r="S3285" t="s">
        <v>35</v>
      </c>
      <c r="T3285" t="s">
        <v>45</v>
      </c>
      <c r="U3285" t="s">
        <v>37</v>
      </c>
      <c r="V3285" t="s">
        <v>23</v>
      </c>
      <c r="W3285" t="s">
        <v>30</v>
      </c>
    </row>
    <row r="3286" spans="1:23" x14ac:dyDescent="0.3">
      <c r="A3286">
        <v>30</v>
      </c>
      <c r="B3286">
        <v>7</v>
      </c>
      <c r="C3286">
        <v>3</v>
      </c>
      <c r="D3286">
        <v>1</v>
      </c>
      <c r="E3286">
        <v>3285</v>
      </c>
      <c r="F3286">
        <v>2</v>
      </c>
      <c r="G3286">
        <v>14830</v>
      </c>
      <c r="H3286">
        <v>13</v>
      </c>
      <c r="I3286">
        <v>8</v>
      </c>
      <c r="J3286">
        <v>0</v>
      </c>
      <c r="K3286">
        <v>12</v>
      </c>
      <c r="L3286">
        <v>3</v>
      </c>
      <c r="M3286">
        <v>0</v>
      </c>
      <c r="N3286">
        <v>0</v>
      </c>
      <c r="O3286">
        <v>0</v>
      </c>
      <c r="P3286" t="s">
        <v>24</v>
      </c>
      <c r="Q3286" t="s">
        <v>33</v>
      </c>
      <c r="R3286" t="s">
        <v>49</v>
      </c>
      <c r="S3286" t="s">
        <v>35</v>
      </c>
      <c r="T3286" t="s">
        <v>42</v>
      </c>
      <c r="U3286" t="s">
        <v>37</v>
      </c>
      <c r="V3286" t="s">
        <v>23</v>
      </c>
      <c r="W3286" t="s">
        <v>30</v>
      </c>
    </row>
    <row r="3287" spans="1:23" x14ac:dyDescent="0.3">
      <c r="A3287">
        <v>45</v>
      </c>
      <c r="B3287">
        <v>10</v>
      </c>
      <c r="C3287">
        <v>4</v>
      </c>
      <c r="D3287">
        <v>1</v>
      </c>
      <c r="E3287">
        <v>3286</v>
      </c>
      <c r="F3287">
        <v>1</v>
      </c>
      <c r="G3287">
        <v>56050</v>
      </c>
      <c r="H3287">
        <v>12</v>
      </c>
      <c r="I3287">
        <v>8</v>
      </c>
      <c r="J3287">
        <v>2</v>
      </c>
      <c r="K3287">
        <v>1</v>
      </c>
      <c r="L3287">
        <v>2</v>
      </c>
      <c r="M3287">
        <v>1</v>
      </c>
      <c r="N3287">
        <v>0</v>
      </c>
      <c r="O3287">
        <v>0</v>
      </c>
      <c r="P3287" t="s">
        <v>24</v>
      </c>
      <c r="Q3287" t="s">
        <v>33</v>
      </c>
      <c r="R3287" t="s">
        <v>26</v>
      </c>
      <c r="S3287" t="s">
        <v>35</v>
      </c>
      <c r="T3287" t="s">
        <v>42</v>
      </c>
      <c r="U3287" t="s">
        <v>37</v>
      </c>
      <c r="V3287" t="s">
        <v>23</v>
      </c>
      <c r="W3287" t="s">
        <v>30</v>
      </c>
    </row>
    <row r="3288" spans="1:23" x14ac:dyDescent="0.3">
      <c r="A3288">
        <v>42</v>
      </c>
      <c r="B3288">
        <v>20</v>
      </c>
      <c r="C3288">
        <v>2</v>
      </c>
      <c r="D3288">
        <v>1</v>
      </c>
      <c r="E3288">
        <v>3287</v>
      </c>
      <c r="F3288">
        <v>2</v>
      </c>
      <c r="G3288">
        <v>72950</v>
      </c>
      <c r="H3288">
        <v>15</v>
      </c>
      <c r="I3288">
        <v>8</v>
      </c>
      <c r="J3288">
        <v>0</v>
      </c>
      <c r="K3288">
        <v>10</v>
      </c>
      <c r="L3288">
        <v>3</v>
      </c>
      <c r="M3288">
        <v>9</v>
      </c>
      <c r="N3288">
        <v>7</v>
      </c>
      <c r="O3288">
        <v>8</v>
      </c>
      <c r="P3288" t="s">
        <v>24</v>
      </c>
      <c r="Q3288" t="s">
        <v>33</v>
      </c>
      <c r="R3288" t="s">
        <v>41</v>
      </c>
      <c r="S3288" t="s">
        <v>29</v>
      </c>
      <c r="T3288" t="s">
        <v>46</v>
      </c>
      <c r="U3288" t="s">
        <v>37</v>
      </c>
      <c r="V3288" t="s">
        <v>23</v>
      </c>
      <c r="W3288" t="s">
        <v>30</v>
      </c>
    </row>
    <row r="3289" spans="1:23" x14ac:dyDescent="0.3">
      <c r="A3289">
        <v>38</v>
      </c>
      <c r="B3289">
        <v>4</v>
      </c>
      <c r="C3289">
        <v>3</v>
      </c>
      <c r="D3289">
        <v>1</v>
      </c>
      <c r="E3289">
        <v>3288</v>
      </c>
      <c r="F3289">
        <v>2</v>
      </c>
      <c r="G3289">
        <v>23060</v>
      </c>
      <c r="H3289">
        <v>19</v>
      </c>
      <c r="I3289">
        <v>8</v>
      </c>
      <c r="J3289">
        <v>1</v>
      </c>
      <c r="K3289">
        <v>13</v>
      </c>
      <c r="L3289">
        <v>5</v>
      </c>
      <c r="M3289">
        <v>4</v>
      </c>
      <c r="N3289">
        <v>1</v>
      </c>
      <c r="O3289">
        <v>2</v>
      </c>
      <c r="P3289" t="s">
        <v>32</v>
      </c>
      <c r="Q3289" t="s">
        <v>25</v>
      </c>
      <c r="R3289" t="s">
        <v>41</v>
      </c>
      <c r="S3289" t="s">
        <v>44</v>
      </c>
      <c r="T3289" t="s">
        <v>34</v>
      </c>
      <c r="U3289" t="s">
        <v>37</v>
      </c>
      <c r="V3289" t="s">
        <v>23</v>
      </c>
      <c r="W3289" t="s">
        <v>30</v>
      </c>
    </row>
    <row r="3290" spans="1:23" x14ac:dyDescent="0.3">
      <c r="A3290">
        <v>34</v>
      </c>
      <c r="B3290">
        <v>7</v>
      </c>
      <c r="C3290">
        <v>4</v>
      </c>
      <c r="D3290">
        <v>1</v>
      </c>
      <c r="E3290">
        <v>3289</v>
      </c>
      <c r="F3290">
        <v>3</v>
      </c>
      <c r="G3290">
        <v>23480</v>
      </c>
      <c r="H3290">
        <v>14</v>
      </c>
      <c r="I3290">
        <v>8</v>
      </c>
      <c r="J3290">
        <v>1</v>
      </c>
      <c r="K3290">
        <v>6</v>
      </c>
      <c r="L3290">
        <v>3</v>
      </c>
      <c r="M3290">
        <v>5</v>
      </c>
      <c r="N3290">
        <v>1</v>
      </c>
      <c r="O3290">
        <v>3</v>
      </c>
      <c r="P3290" t="s">
        <v>32</v>
      </c>
      <c r="Q3290" t="s">
        <v>33</v>
      </c>
      <c r="R3290" t="s">
        <v>26</v>
      </c>
      <c r="S3290" t="s">
        <v>35</v>
      </c>
      <c r="T3290" t="s">
        <v>43</v>
      </c>
      <c r="U3290" t="s">
        <v>37</v>
      </c>
      <c r="V3290" t="s">
        <v>23</v>
      </c>
      <c r="W3290" t="s">
        <v>30</v>
      </c>
    </row>
    <row r="3291" spans="1:23" x14ac:dyDescent="0.3">
      <c r="A3291">
        <v>49</v>
      </c>
      <c r="B3291">
        <v>7</v>
      </c>
      <c r="C3291">
        <v>2</v>
      </c>
      <c r="D3291">
        <v>1</v>
      </c>
      <c r="E3291">
        <v>3290</v>
      </c>
      <c r="F3291">
        <v>2</v>
      </c>
      <c r="G3291">
        <v>89980</v>
      </c>
      <c r="H3291">
        <v>14</v>
      </c>
      <c r="I3291">
        <v>8</v>
      </c>
      <c r="J3291">
        <v>2</v>
      </c>
      <c r="K3291">
        <v>9</v>
      </c>
      <c r="L3291">
        <v>2</v>
      </c>
      <c r="M3291">
        <v>9</v>
      </c>
      <c r="N3291">
        <v>7</v>
      </c>
      <c r="O3291">
        <v>7</v>
      </c>
      <c r="P3291" t="s">
        <v>24</v>
      </c>
      <c r="Q3291" t="s">
        <v>25</v>
      </c>
      <c r="R3291" t="s">
        <v>26</v>
      </c>
      <c r="S3291" t="s">
        <v>29</v>
      </c>
      <c r="T3291" t="s">
        <v>28</v>
      </c>
      <c r="U3291" t="s">
        <v>27</v>
      </c>
      <c r="V3291" t="s">
        <v>31</v>
      </c>
      <c r="W3291" t="s">
        <v>30</v>
      </c>
    </row>
    <row r="3292" spans="1:23" x14ac:dyDescent="0.3">
      <c r="A3292">
        <v>55</v>
      </c>
      <c r="B3292">
        <v>16</v>
      </c>
      <c r="C3292">
        <v>3</v>
      </c>
      <c r="D3292">
        <v>1</v>
      </c>
      <c r="E3292">
        <v>3291</v>
      </c>
      <c r="F3292">
        <v>4</v>
      </c>
      <c r="G3292">
        <v>43190</v>
      </c>
      <c r="H3292">
        <v>11</v>
      </c>
      <c r="I3292">
        <v>8</v>
      </c>
      <c r="J3292">
        <v>0</v>
      </c>
      <c r="K3292">
        <v>12</v>
      </c>
      <c r="L3292">
        <v>3</v>
      </c>
      <c r="M3292">
        <v>9</v>
      </c>
      <c r="N3292">
        <v>7</v>
      </c>
      <c r="O3292">
        <v>3</v>
      </c>
      <c r="P3292" t="s">
        <v>24</v>
      </c>
      <c r="Q3292" t="s">
        <v>40</v>
      </c>
      <c r="R3292" t="s">
        <v>49</v>
      </c>
      <c r="S3292" t="s">
        <v>35</v>
      </c>
      <c r="T3292" t="s">
        <v>45</v>
      </c>
      <c r="U3292" t="s">
        <v>37</v>
      </c>
      <c r="V3292" t="s">
        <v>31</v>
      </c>
      <c r="W3292" t="s">
        <v>30</v>
      </c>
    </row>
    <row r="3293" spans="1:23" x14ac:dyDescent="0.3">
      <c r="A3293">
        <v>43</v>
      </c>
      <c r="B3293">
        <v>25</v>
      </c>
      <c r="C3293">
        <v>2</v>
      </c>
      <c r="D3293">
        <v>1</v>
      </c>
      <c r="E3293">
        <v>3292</v>
      </c>
      <c r="F3293">
        <v>2</v>
      </c>
      <c r="G3293">
        <v>61320</v>
      </c>
      <c r="H3293">
        <v>13</v>
      </c>
      <c r="I3293">
        <v>8</v>
      </c>
      <c r="J3293">
        <v>0</v>
      </c>
      <c r="K3293">
        <v>22</v>
      </c>
      <c r="L3293">
        <v>3</v>
      </c>
      <c r="M3293">
        <v>4</v>
      </c>
      <c r="N3293">
        <v>1</v>
      </c>
      <c r="O3293">
        <v>0</v>
      </c>
      <c r="P3293" t="s">
        <v>24</v>
      </c>
      <c r="Q3293" t="s">
        <v>33</v>
      </c>
      <c r="R3293" t="s">
        <v>41</v>
      </c>
      <c r="S3293" t="s">
        <v>29</v>
      </c>
      <c r="T3293" t="s">
        <v>28</v>
      </c>
      <c r="U3293" t="s">
        <v>37</v>
      </c>
      <c r="V3293" t="s">
        <v>23</v>
      </c>
      <c r="W3293" t="s">
        <v>30</v>
      </c>
    </row>
    <row r="3294" spans="1:23" x14ac:dyDescent="0.3">
      <c r="A3294">
        <v>27</v>
      </c>
      <c r="B3294">
        <v>2</v>
      </c>
      <c r="C3294">
        <v>4</v>
      </c>
      <c r="D3294">
        <v>1</v>
      </c>
      <c r="E3294">
        <v>3293</v>
      </c>
      <c r="F3294">
        <v>2</v>
      </c>
      <c r="G3294">
        <v>33460</v>
      </c>
      <c r="H3294">
        <v>21</v>
      </c>
      <c r="I3294">
        <v>8</v>
      </c>
      <c r="J3294">
        <v>1</v>
      </c>
      <c r="K3294">
        <v>9</v>
      </c>
      <c r="L3294">
        <v>2</v>
      </c>
      <c r="M3294">
        <v>9</v>
      </c>
      <c r="N3294">
        <v>0</v>
      </c>
      <c r="O3294">
        <v>8</v>
      </c>
      <c r="P3294" t="s">
        <v>24</v>
      </c>
      <c r="Q3294" t="s">
        <v>25</v>
      </c>
      <c r="R3294" t="s">
        <v>41</v>
      </c>
      <c r="S3294" t="s">
        <v>44</v>
      </c>
      <c r="T3294" t="s">
        <v>47</v>
      </c>
      <c r="U3294" t="s">
        <v>37</v>
      </c>
      <c r="V3294" t="s">
        <v>23</v>
      </c>
      <c r="W3294" t="s">
        <v>30</v>
      </c>
    </row>
    <row r="3295" spans="1:23" x14ac:dyDescent="0.3">
      <c r="A3295">
        <v>35</v>
      </c>
      <c r="B3295">
        <v>1</v>
      </c>
      <c r="C3295">
        <v>3</v>
      </c>
      <c r="D3295">
        <v>1</v>
      </c>
      <c r="E3295">
        <v>3294</v>
      </c>
      <c r="F3295">
        <v>1</v>
      </c>
      <c r="G3295">
        <v>108550</v>
      </c>
      <c r="H3295">
        <v>13</v>
      </c>
      <c r="I3295">
        <v>8</v>
      </c>
      <c r="J3295">
        <v>1</v>
      </c>
      <c r="K3295">
        <v>17</v>
      </c>
      <c r="L3295">
        <v>2</v>
      </c>
      <c r="M3295">
        <v>8</v>
      </c>
      <c r="N3295">
        <v>1</v>
      </c>
      <c r="O3295">
        <v>6</v>
      </c>
      <c r="P3295" t="s">
        <v>24</v>
      </c>
      <c r="Q3295" t="s">
        <v>33</v>
      </c>
      <c r="R3295" t="s">
        <v>41</v>
      </c>
      <c r="S3295" t="s">
        <v>35</v>
      </c>
      <c r="T3295" t="s">
        <v>42</v>
      </c>
      <c r="U3295" t="s">
        <v>37</v>
      </c>
      <c r="V3295" t="s">
        <v>23</v>
      </c>
      <c r="W3295" t="s">
        <v>30</v>
      </c>
    </row>
    <row r="3296" spans="1:23" x14ac:dyDescent="0.3">
      <c r="A3296">
        <v>28</v>
      </c>
      <c r="B3296">
        <v>1</v>
      </c>
      <c r="C3296">
        <v>2</v>
      </c>
      <c r="D3296">
        <v>1</v>
      </c>
      <c r="E3296">
        <v>3295</v>
      </c>
      <c r="F3296">
        <v>1</v>
      </c>
      <c r="G3296">
        <v>22310</v>
      </c>
      <c r="H3296">
        <v>12</v>
      </c>
      <c r="I3296">
        <v>8</v>
      </c>
      <c r="J3296">
        <v>0</v>
      </c>
      <c r="K3296">
        <v>8</v>
      </c>
      <c r="L3296">
        <v>3</v>
      </c>
      <c r="M3296">
        <v>8</v>
      </c>
      <c r="N3296">
        <v>7</v>
      </c>
      <c r="O3296">
        <v>5</v>
      </c>
      <c r="P3296" t="s">
        <v>24</v>
      </c>
      <c r="Q3296" t="s">
        <v>25</v>
      </c>
      <c r="R3296" t="s">
        <v>49</v>
      </c>
      <c r="S3296" t="s">
        <v>29</v>
      </c>
      <c r="T3296" t="s">
        <v>38</v>
      </c>
      <c r="U3296" t="s">
        <v>27</v>
      </c>
      <c r="V3296" t="s">
        <v>23</v>
      </c>
      <c r="W3296" t="s">
        <v>30</v>
      </c>
    </row>
    <row r="3297" spans="1:23" x14ac:dyDescent="0.3">
      <c r="A3297">
        <v>34</v>
      </c>
      <c r="B3297">
        <v>2</v>
      </c>
      <c r="C3297">
        <v>5</v>
      </c>
      <c r="D3297">
        <v>1</v>
      </c>
      <c r="E3297">
        <v>3296</v>
      </c>
      <c r="F3297">
        <v>4</v>
      </c>
      <c r="G3297">
        <v>23230</v>
      </c>
      <c r="H3297">
        <v>17</v>
      </c>
      <c r="I3297">
        <v>8</v>
      </c>
      <c r="J3297">
        <v>0</v>
      </c>
      <c r="K3297">
        <v>4</v>
      </c>
      <c r="L3297">
        <v>2</v>
      </c>
      <c r="M3297">
        <v>3</v>
      </c>
      <c r="N3297">
        <v>0</v>
      </c>
      <c r="O3297">
        <v>2</v>
      </c>
      <c r="P3297" t="s">
        <v>24</v>
      </c>
      <c r="Q3297" t="s">
        <v>25</v>
      </c>
      <c r="R3297" t="s">
        <v>26</v>
      </c>
      <c r="S3297" t="s">
        <v>29</v>
      </c>
      <c r="T3297" t="s">
        <v>34</v>
      </c>
      <c r="U3297" t="s">
        <v>37</v>
      </c>
      <c r="V3297" t="s">
        <v>23</v>
      </c>
      <c r="W3297" t="s">
        <v>30</v>
      </c>
    </row>
    <row r="3298" spans="1:23" x14ac:dyDescent="0.3">
      <c r="A3298">
        <v>26</v>
      </c>
      <c r="B3298">
        <v>22</v>
      </c>
      <c r="C3298">
        <v>4</v>
      </c>
      <c r="D3298">
        <v>1</v>
      </c>
      <c r="E3298">
        <v>3297</v>
      </c>
      <c r="F3298">
        <v>1</v>
      </c>
      <c r="G3298">
        <v>20240</v>
      </c>
      <c r="H3298">
        <v>23</v>
      </c>
      <c r="I3298">
        <v>8</v>
      </c>
      <c r="J3298">
        <v>0</v>
      </c>
      <c r="K3298">
        <v>8</v>
      </c>
      <c r="L3298">
        <v>2</v>
      </c>
      <c r="M3298">
        <v>8</v>
      </c>
      <c r="N3298">
        <v>1</v>
      </c>
      <c r="O3298">
        <v>7</v>
      </c>
      <c r="P3298" t="s">
        <v>32</v>
      </c>
      <c r="Q3298" t="s">
        <v>33</v>
      </c>
      <c r="R3298" t="s">
        <v>36</v>
      </c>
      <c r="S3298" t="s">
        <v>29</v>
      </c>
      <c r="T3298" t="s">
        <v>38</v>
      </c>
      <c r="U3298" t="s">
        <v>27</v>
      </c>
      <c r="V3298" t="s">
        <v>31</v>
      </c>
      <c r="W3298" t="s">
        <v>30</v>
      </c>
    </row>
    <row r="3299" spans="1:23" x14ac:dyDescent="0.3">
      <c r="A3299">
        <v>27</v>
      </c>
      <c r="B3299">
        <v>1</v>
      </c>
      <c r="C3299">
        <v>3</v>
      </c>
      <c r="D3299">
        <v>1</v>
      </c>
      <c r="E3299">
        <v>3298</v>
      </c>
      <c r="F3299">
        <v>1</v>
      </c>
      <c r="G3299">
        <v>27130</v>
      </c>
      <c r="H3299">
        <v>11</v>
      </c>
      <c r="I3299">
        <v>8</v>
      </c>
      <c r="J3299">
        <v>0</v>
      </c>
      <c r="K3299">
        <v>0</v>
      </c>
      <c r="L3299">
        <v>2</v>
      </c>
      <c r="M3299">
        <v>0</v>
      </c>
      <c r="N3299">
        <v>0</v>
      </c>
      <c r="O3299">
        <v>0</v>
      </c>
      <c r="P3299" t="s">
        <v>39</v>
      </c>
      <c r="Q3299" t="s">
        <v>25</v>
      </c>
      <c r="R3299" t="s">
        <v>49</v>
      </c>
      <c r="S3299" t="s">
        <v>29</v>
      </c>
      <c r="T3299" t="s">
        <v>38</v>
      </c>
      <c r="U3299" t="s">
        <v>27</v>
      </c>
      <c r="V3299" t="s">
        <v>23</v>
      </c>
      <c r="W3299" t="s">
        <v>30</v>
      </c>
    </row>
    <row r="3300" spans="1:23" x14ac:dyDescent="0.3">
      <c r="A3300">
        <v>51</v>
      </c>
      <c r="B3300">
        <v>16</v>
      </c>
      <c r="C3300">
        <v>3</v>
      </c>
      <c r="D3300">
        <v>1</v>
      </c>
      <c r="E3300">
        <v>3299</v>
      </c>
      <c r="F3300">
        <v>3</v>
      </c>
      <c r="G3300">
        <v>94390</v>
      </c>
      <c r="H3300">
        <v>15</v>
      </c>
      <c r="I3300">
        <v>8</v>
      </c>
      <c r="J3300">
        <v>3</v>
      </c>
      <c r="K3300">
        <v>29</v>
      </c>
      <c r="L3300">
        <v>0</v>
      </c>
      <c r="M3300">
        <v>20</v>
      </c>
      <c r="N3300">
        <v>4</v>
      </c>
      <c r="O3300">
        <v>17</v>
      </c>
      <c r="P3300" t="s">
        <v>24</v>
      </c>
      <c r="Q3300" t="s">
        <v>25</v>
      </c>
      <c r="R3300" t="s">
        <v>41</v>
      </c>
      <c r="S3300" t="s">
        <v>29</v>
      </c>
      <c r="T3300" t="s">
        <v>34</v>
      </c>
      <c r="U3300" t="s">
        <v>37</v>
      </c>
      <c r="V3300" t="s">
        <v>23</v>
      </c>
      <c r="W3300" t="s">
        <v>30</v>
      </c>
    </row>
    <row r="3301" spans="1:23" x14ac:dyDescent="0.3">
      <c r="A3301">
        <v>44</v>
      </c>
      <c r="B3301">
        <v>24</v>
      </c>
      <c r="C3301">
        <v>5</v>
      </c>
      <c r="D3301">
        <v>1</v>
      </c>
      <c r="E3301">
        <v>3300</v>
      </c>
      <c r="F3301">
        <v>1</v>
      </c>
      <c r="G3301">
        <v>25660</v>
      </c>
      <c r="H3301">
        <v>11</v>
      </c>
      <c r="I3301">
        <v>8</v>
      </c>
      <c r="J3301">
        <v>1</v>
      </c>
      <c r="K3301">
        <v>10</v>
      </c>
      <c r="L3301">
        <v>3</v>
      </c>
      <c r="M3301">
        <v>5</v>
      </c>
      <c r="N3301">
        <v>2</v>
      </c>
      <c r="O3301">
        <v>3</v>
      </c>
      <c r="P3301" t="s">
        <v>24</v>
      </c>
      <c r="Q3301" t="s">
        <v>25</v>
      </c>
      <c r="R3301" t="s">
        <v>41</v>
      </c>
      <c r="S3301" t="s">
        <v>35</v>
      </c>
      <c r="T3301" t="s">
        <v>38</v>
      </c>
      <c r="U3301" t="s">
        <v>27</v>
      </c>
      <c r="V3301" t="s">
        <v>23</v>
      </c>
      <c r="W3301" t="s">
        <v>30</v>
      </c>
    </row>
    <row r="3302" spans="1:23" x14ac:dyDescent="0.3">
      <c r="A3302">
        <v>25</v>
      </c>
      <c r="B3302">
        <v>17</v>
      </c>
      <c r="C3302">
        <v>3</v>
      </c>
      <c r="D3302">
        <v>1</v>
      </c>
      <c r="E3302">
        <v>3301</v>
      </c>
      <c r="F3302">
        <v>1</v>
      </c>
      <c r="G3302">
        <v>199260</v>
      </c>
      <c r="H3302">
        <v>11</v>
      </c>
      <c r="I3302">
        <v>8</v>
      </c>
      <c r="J3302">
        <v>3</v>
      </c>
      <c r="K3302">
        <v>6</v>
      </c>
      <c r="L3302">
        <v>5</v>
      </c>
      <c r="M3302">
        <v>4</v>
      </c>
      <c r="N3302">
        <v>0</v>
      </c>
      <c r="O3302">
        <v>1</v>
      </c>
      <c r="P3302" t="s">
        <v>24</v>
      </c>
      <c r="Q3302" t="s">
        <v>33</v>
      </c>
      <c r="R3302" t="s">
        <v>41</v>
      </c>
      <c r="S3302" t="s">
        <v>35</v>
      </c>
      <c r="T3302" t="s">
        <v>43</v>
      </c>
      <c r="U3302" t="s">
        <v>37</v>
      </c>
      <c r="V3302" t="s">
        <v>23</v>
      </c>
      <c r="W3302" t="s">
        <v>30</v>
      </c>
    </row>
    <row r="3303" spans="1:23" x14ac:dyDescent="0.3">
      <c r="A3303">
        <v>33</v>
      </c>
      <c r="B3303">
        <v>8</v>
      </c>
      <c r="C3303">
        <v>4</v>
      </c>
      <c r="D3303">
        <v>1</v>
      </c>
      <c r="E3303">
        <v>3302</v>
      </c>
      <c r="F3303">
        <v>3</v>
      </c>
      <c r="G3303">
        <v>24510</v>
      </c>
      <c r="H3303">
        <v>13</v>
      </c>
      <c r="I3303">
        <v>8</v>
      </c>
      <c r="J3303">
        <v>1</v>
      </c>
      <c r="K3303">
        <v>9</v>
      </c>
      <c r="L3303">
        <v>3</v>
      </c>
      <c r="M3303">
        <v>9</v>
      </c>
      <c r="N3303">
        <v>0</v>
      </c>
      <c r="O3303">
        <v>8</v>
      </c>
      <c r="P3303" t="s">
        <v>24</v>
      </c>
      <c r="Q3303" t="s">
        <v>33</v>
      </c>
      <c r="R3303" t="s">
        <v>26</v>
      </c>
      <c r="S3303" t="s">
        <v>44</v>
      </c>
      <c r="T3303" t="s">
        <v>43</v>
      </c>
      <c r="U3303" t="s">
        <v>37</v>
      </c>
      <c r="V3303" t="s">
        <v>23</v>
      </c>
      <c r="W3303" t="s">
        <v>30</v>
      </c>
    </row>
    <row r="3304" spans="1:23" x14ac:dyDescent="0.3">
      <c r="A3304">
        <v>35</v>
      </c>
      <c r="B3304">
        <v>6</v>
      </c>
      <c r="C3304">
        <v>4</v>
      </c>
      <c r="D3304">
        <v>1</v>
      </c>
      <c r="E3304">
        <v>3303</v>
      </c>
      <c r="F3304">
        <v>2</v>
      </c>
      <c r="G3304">
        <v>94190</v>
      </c>
      <c r="H3304">
        <v>24</v>
      </c>
      <c r="I3304">
        <v>8</v>
      </c>
      <c r="J3304">
        <v>1</v>
      </c>
      <c r="K3304">
        <v>6</v>
      </c>
      <c r="L3304">
        <v>5</v>
      </c>
      <c r="M3304">
        <v>6</v>
      </c>
      <c r="N3304">
        <v>1</v>
      </c>
      <c r="O3304">
        <v>1</v>
      </c>
      <c r="P3304" t="s">
        <v>24</v>
      </c>
      <c r="Q3304" t="s">
        <v>25</v>
      </c>
      <c r="R3304" t="s">
        <v>41</v>
      </c>
      <c r="S3304" t="s">
        <v>35</v>
      </c>
      <c r="T3304" t="s">
        <v>47</v>
      </c>
      <c r="U3304" t="s">
        <v>27</v>
      </c>
      <c r="V3304" t="s">
        <v>23</v>
      </c>
      <c r="W3304" t="s">
        <v>30</v>
      </c>
    </row>
    <row r="3305" spans="1:23" x14ac:dyDescent="0.3">
      <c r="A3305">
        <v>36</v>
      </c>
      <c r="B3305">
        <v>10</v>
      </c>
      <c r="C3305">
        <v>4</v>
      </c>
      <c r="D3305">
        <v>1</v>
      </c>
      <c r="E3305">
        <v>3304</v>
      </c>
      <c r="F3305">
        <v>3</v>
      </c>
      <c r="G3305">
        <v>86860</v>
      </c>
      <c r="H3305">
        <v>13</v>
      </c>
      <c r="I3305">
        <v>8</v>
      </c>
      <c r="J3305">
        <v>0</v>
      </c>
      <c r="K3305">
        <v>18</v>
      </c>
      <c r="L3305">
        <v>2</v>
      </c>
      <c r="M3305">
        <v>18</v>
      </c>
      <c r="N3305">
        <v>4</v>
      </c>
      <c r="O3305">
        <v>11</v>
      </c>
      <c r="P3305" t="s">
        <v>24</v>
      </c>
      <c r="Q3305" t="s">
        <v>25</v>
      </c>
      <c r="R3305" t="s">
        <v>48</v>
      </c>
      <c r="S3305" t="s">
        <v>29</v>
      </c>
      <c r="T3305" t="s">
        <v>47</v>
      </c>
      <c r="U3305" t="s">
        <v>37</v>
      </c>
      <c r="V3305" t="s">
        <v>23</v>
      </c>
      <c r="W3305" t="s">
        <v>30</v>
      </c>
    </row>
    <row r="3306" spans="1:23" x14ac:dyDescent="0.3">
      <c r="A3306">
        <v>32</v>
      </c>
      <c r="B3306">
        <v>3</v>
      </c>
      <c r="C3306">
        <v>4</v>
      </c>
      <c r="D3306">
        <v>1</v>
      </c>
      <c r="E3306">
        <v>3305</v>
      </c>
      <c r="F3306">
        <v>4</v>
      </c>
      <c r="G3306">
        <v>30380</v>
      </c>
      <c r="H3306">
        <v>20</v>
      </c>
      <c r="I3306">
        <v>8</v>
      </c>
      <c r="J3306">
        <v>0</v>
      </c>
      <c r="K3306">
        <v>8</v>
      </c>
      <c r="L3306">
        <v>3</v>
      </c>
      <c r="M3306">
        <v>5</v>
      </c>
      <c r="N3306">
        <v>0</v>
      </c>
      <c r="O3306">
        <v>3</v>
      </c>
      <c r="P3306" t="s">
        <v>24</v>
      </c>
      <c r="Q3306" t="s">
        <v>33</v>
      </c>
      <c r="R3306" t="s">
        <v>41</v>
      </c>
      <c r="S3306" t="s">
        <v>44</v>
      </c>
      <c r="T3306" t="s">
        <v>38</v>
      </c>
      <c r="U3306" t="s">
        <v>27</v>
      </c>
      <c r="V3306" t="s">
        <v>23</v>
      </c>
      <c r="W3306" t="s">
        <v>30</v>
      </c>
    </row>
    <row r="3307" spans="1:23" x14ac:dyDescent="0.3">
      <c r="A3307">
        <v>30</v>
      </c>
      <c r="B3307">
        <v>4</v>
      </c>
      <c r="C3307">
        <v>5</v>
      </c>
      <c r="D3307">
        <v>1</v>
      </c>
      <c r="E3307">
        <v>3306</v>
      </c>
      <c r="F3307">
        <v>5</v>
      </c>
      <c r="G3307">
        <v>30580</v>
      </c>
      <c r="H3307">
        <v>14</v>
      </c>
      <c r="I3307">
        <v>8</v>
      </c>
      <c r="J3307">
        <v>1</v>
      </c>
      <c r="K3307">
        <v>10</v>
      </c>
      <c r="L3307">
        <v>2</v>
      </c>
      <c r="M3307">
        <v>5</v>
      </c>
      <c r="N3307">
        <v>0</v>
      </c>
      <c r="O3307">
        <v>3</v>
      </c>
      <c r="P3307" t="s">
        <v>32</v>
      </c>
      <c r="Q3307" t="s">
        <v>33</v>
      </c>
      <c r="R3307" t="s">
        <v>41</v>
      </c>
      <c r="S3307" t="s">
        <v>44</v>
      </c>
      <c r="T3307" t="s">
        <v>46</v>
      </c>
      <c r="U3307" t="s">
        <v>37</v>
      </c>
      <c r="V3307" t="s">
        <v>23</v>
      </c>
      <c r="W3307" t="s">
        <v>30</v>
      </c>
    </row>
    <row r="3308" spans="1:23" x14ac:dyDescent="0.3">
      <c r="A3308">
        <v>53</v>
      </c>
      <c r="B3308">
        <v>6</v>
      </c>
      <c r="C3308">
        <v>3</v>
      </c>
      <c r="D3308">
        <v>1</v>
      </c>
      <c r="E3308">
        <v>3307</v>
      </c>
      <c r="F3308">
        <v>4</v>
      </c>
      <c r="G3308">
        <v>23250</v>
      </c>
      <c r="H3308">
        <v>18</v>
      </c>
      <c r="I3308">
        <v>8</v>
      </c>
      <c r="J3308">
        <v>1</v>
      </c>
      <c r="K3308">
        <v>35</v>
      </c>
      <c r="L3308">
        <v>1</v>
      </c>
      <c r="M3308">
        <v>5</v>
      </c>
      <c r="N3308">
        <v>0</v>
      </c>
      <c r="O3308">
        <v>4</v>
      </c>
      <c r="P3308" t="s">
        <v>24</v>
      </c>
      <c r="Q3308" t="s">
        <v>25</v>
      </c>
      <c r="R3308" t="s">
        <v>48</v>
      </c>
      <c r="S3308" t="s">
        <v>29</v>
      </c>
      <c r="T3308" t="s">
        <v>38</v>
      </c>
      <c r="U3308" t="s">
        <v>37</v>
      </c>
      <c r="V3308" t="s">
        <v>23</v>
      </c>
      <c r="W3308" t="s">
        <v>30</v>
      </c>
    </row>
    <row r="3309" spans="1:23" x14ac:dyDescent="0.3">
      <c r="A3309">
        <v>45</v>
      </c>
      <c r="B3309">
        <v>1</v>
      </c>
      <c r="C3309">
        <v>5</v>
      </c>
      <c r="D3309">
        <v>1</v>
      </c>
      <c r="E3309">
        <v>3308</v>
      </c>
      <c r="F3309">
        <v>2</v>
      </c>
      <c r="G3309">
        <v>20880</v>
      </c>
      <c r="H3309">
        <v>15</v>
      </c>
      <c r="I3309">
        <v>8</v>
      </c>
      <c r="J3309">
        <v>3</v>
      </c>
      <c r="K3309">
        <v>18</v>
      </c>
      <c r="L3309">
        <v>2</v>
      </c>
      <c r="M3309">
        <v>5</v>
      </c>
      <c r="N3309">
        <v>0</v>
      </c>
      <c r="O3309">
        <v>2</v>
      </c>
      <c r="P3309" t="s">
        <v>24</v>
      </c>
      <c r="Q3309" t="s">
        <v>33</v>
      </c>
      <c r="R3309" t="s">
        <v>49</v>
      </c>
      <c r="S3309" t="s">
        <v>44</v>
      </c>
      <c r="T3309" t="s">
        <v>28</v>
      </c>
      <c r="U3309" t="s">
        <v>37</v>
      </c>
      <c r="V3309" t="s">
        <v>23</v>
      </c>
      <c r="W3309" t="s">
        <v>30</v>
      </c>
    </row>
    <row r="3310" spans="1:23" x14ac:dyDescent="0.3">
      <c r="A3310">
        <v>32</v>
      </c>
      <c r="B3310">
        <v>10</v>
      </c>
      <c r="C3310">
        <v>3</v>
      </c>
      <c r="D3310">
        <v>1</v>
      </c>
      <c r="E3310">
        <v>3309</v>
      </c>
      <c r="F3310">
        <v>1</v>
      </c>
      <c r="G3310">
        <v>30720</v>
      </c>
      <c r="H3310">
        <v>12</v>
      </c>
      <c r="I3310">
        <v>8</v>
      </c>
      <c r="J3310">
        <v>0</v>
      </c>
      <c r="K3310">
        <v>9</v>
      </c>
      <c r="L3310">
        <v>4</v>
      </c>
      <c r="M3310">
        <v>5</v>
      </c>
      <c r="N3310">
        <v>1</v>
      </c>
      <c r="O3310">
        <v>3</v>
      </c>
      <c r="P3310" t="s">
        <v>24</v>
      </c>
      <c r="Q3310" t="s">
        <v>25</v>
      </c>
      <c r="R3310" t="s">
        <v>48</v>
      </c>
      <c r="S3310" t="s">
        <v>29</v>
      </c>
      <c r="T3310" t="s">
        <v>40</v>
      </c>
      <c r="U3310" t="s">
        <v>27</v>
      </c>
      <c r="V3310" t="s">
        <v>23</v>
      </c>
      <c r="W3310" t="s">
        <v>30</v>
      </c>
    </row>
    <row r="3311" spans="1:23" x14ac:dyDescent="0.3">
      <c r="A3311">
        <v>52</v>
      </c>
      <c r="B3311">
        <v>1</v>
      </c>
      <c r="C3311">
        <v>1</v>
      </c>
      <c r="D3311">
        <v>1</v>
      </c>
      <c r="E3311">
        <v>3310</v>
      </c>
      <c r="F3311">
        <v>2</v>
      </c>
      <c r="G3311">
        <v>50060</v>
      </c>
      <c r="H3311">
        <v>16</v>
      </c>
      <c r="I3311">
        <v>8</v>
      </c>
      <c r="J3311">
        <v>1</v>
      </c>
      <c r="K3311">
        <v>31</v>
      </c>
      <c r="L3311">
        <v>2</v>
      </c>
      <c r="M3311">
        <v>9</v>
      </c>
      <c r="N3311">
        <v>0</v>
      </c>
      <c r="O3311">
        <v>0</v>
      </c>
      <c r="P3311" t="s">
        <v>32</v>
      </c>
      <c r="Q3311" t="s">
        <v>33</v>
      </c>
      <c r="R3311" t="s">
        <v>26</v>
      </c>
      <c r="S3311" t="s">
        <v>29</v>
      </c>
      <c r="T3311" t="s">
        <v>43</v>
      </c>
      <c r="U3311" t="s">
        <v>37</v>
      </c>
      <c r="V3311" t="s">
        <v>23</v>
      </c>
      <c r="W3311" t="s">
        <v>30</v>
      </c>
    </row>
    <row r="3312" spans="1:23" x14ac:dyDescent="0.3">
      <c r="A3312">
        <v>37</v>
      </c>
      <c r="B3312">
        <v>24</v>
      </c>
      <c r="C3312">
        <v>2</v>
      </c>
      <c r="D3312">
        <v>1</v>
      </c>
      <c r="E3312">
        <v>3311</v>
      </c>
      <c r="F3312">
        <v>4</v>
      </c>
      <c r="G3312">
        <v>42570</v>
      </c>
      <c r="H3312">
        <v>15</v>
      </c>
      <c r="I3312">
        <v>8</v>
      </c>
      <c r="J3312">
        <v>0</v>
      </c>
      <c r="K3312">
        <v>9</v>
      </c>
      <c r="L3312">
        <v>2</v>
      </c>
      <c r="M3312">
        <v>1</v>
      </c>
      <c r="N3312">
        <v>0</v>
      </c>
      <c r="O3312">
        <v>0</v>
      </c>
      <c r="P3312" t="s">
        <v>24</v>
      </c>
      <c r="Q3312" t="s">
        <v>25</v>
      </c>
      <c r="R3312" t="s">
        <v>26</v>
      </c>
      <c r="S3312" t="s">
        <v>44</v>
      </c>
      <c r="T3312" t="s">
        <v>43</v>
      </c>
      <c r="U3312" t="s">
        <v>27</v>
      </c>
      <c r="V3312" t="s">
        <v>23</v>
      </c>
      <c r="W3312" t="s">
        <v>30</v>
      </c>
    </row>
    <row r="3313" spans="1:23" x14ac:dyDescent="0.3">
      <c r="A3313">
        <v>28</v>
      </c>
      <c r="B3313">
        <v>21</v>
      </c>
      <c r="C3313">
        <v>4</v>
      </c>
      <c r="D3313">
        <v>1</v>
      </c>
      <c r="E3313">
        <v>3312</v>
      </c>
      <c r="F3313">
        <v>1</v>
      </c>
      <c r="G3313">
        <v>25000</v>
      </c>
      <c r="H3313">
        <v>16</v>
      </c>
      <c r="I3313">
        <v>8</v>
      </c>
      <c r="J3313">
        <v>2</v>
      </c>
      <c r="K3313">
        <v>6</v>
      </c>
      <c r="L3313">
        <v>3</v>
      </c>
      <c r="M3313">
        <v>5</v>
      </c>
      <c r="N3313">
        <v>0</v>
      </c>
      <c r="O3313">
        <v>4</v>
      </c>
      <c r="P3313" t="s">
        <v>24</v>
      </c>
      <c r="Q3313" t="s">
        <v>33</v>
      </c>
      <c r="R3313" t="s">
        <v>26</v>
      </c>
      <c r="S3313" t="s">
        <v>44</v>
      </c>
      <c r="T3313" t="s">
        <v>28</v>
      </c>
      <c r="U3313" t="s">
        <v>27</v>
      </c>
      <c r="V3313" t="s">
        <v>23</v>
      </c>
      <c r="W3313" t="s">
        <v>30</v>
      </c>
    </row>
    <row r="3314" spans="1:23" x14ac:dyDescent="0.3">
      <c r="A3314">
        <v>22</v>
      </c>
      <c r="B3314">
        <v>2</v>
      </c>
      <c r="C3314">
        <v>2</v>
      </c>
      <c r="D3314">
        <v>1</v>
      </c>
      <c r="E3314">
        <v>3313</v>
      </c>
      <c r="F3314">
        <v>1</v>
      </c>
      <c r="G3314">
        <v>11020</v>
      </c>
      <c r="H3314">
        <v>19</v>
      </c>
      <c r="I3314">
        <v>8</v>
      </c>
      <c r="J3314">
        <v>0</v>
      </c>
      <c r="K3314">
        <v>4</v>
      </c>
      <c r="L3314">
        <v>3</v>
      </c>
      <c r="M3314">
        <v>2</v>
      </c>
      <c r="N3314">
        <v>2</v>
      </c>
      <c r="O3314">
        <v>2</v>
      </c>
      <c r="P3314" t="s">
        <v>24</v>
      </c>
      <c r="Q3314" t="s">
        <v>33</v>
      </c>
      <c r="R3314" t="s">
        <v>26</v>
      </c>
      <c r="S3314" t="s">
        <v>29</v>
      </c>
      <c r="T3314" t="s">
        <v>46</v>
      </c>
      <c r="U3314" t="s">
        <v>37</v>
      </c>
      <c r="V3314" t="s">
        <v>23</v>
      </c>
      <c r="W3314" t="s">
        <v>30</v>
      </c>
    </row>
    <row r="3315" spans="1:23" x14ac:dyDescent="0.3">
      <c r="A3315">
        <v>44</v>
      </c>
      <c r="B3315">
        <v>22</v>
      </c>
      <c r="C3315">
        <v>3</v>
      </c>
      <c r="D3315">
        <v>1</v>
      </c>
      <c r="E3315">
        <v>3314</v>
      </c>
      <c r="F3315">
        <v>1</v>
      </c>
      <c r="G3315">
        <v>104530</v>
      </c>
      <c r="H3315">
        <v>11</v>
      </c>
      <c r="I3315">
        <v>8</v>
      </c>
      <c r="J3315">
        <v>1</v>
      </c>
      <c r="K3315">
        <v>10</v>
      </c>
      <c r="L3315">
        <v>2</v>
      </c>
      <c r="M3315">
        <v>3</v>
      </c>
      <c r="N3315">
        <v>0</v>
      </c>
      <c r="O3315">
        <v>2</v>
      </c>
      <c r="P3315" t="s">
        <v>24</v>
      </c>
      <c r="Q3315" t="s">
        <v>33</v>
      </c>
      <c r="R3315" t="s">
        <v>41</v>
      </c>
      <c r="S3315" t="s">
        <v>29</v>
      </c>
      <c r="T3315" t="s">
        <v>43</v>
      </c>
      <c r="U3315" t="s">
        <v>27</v>
      </c>
      <c r="V3315" t="s">
        <v>23</v>
      </c>
      <c r="W3315" t="s">
        <v>30</v>
      </c>
    </row>
    <row r="3316" spans="1:23" x14ac:dyDescent="0.3">
      <c r="A3316">
        <v>42</v>
      </c>
      <c r="B3316">
        <v>13</v>
      </c>
      <c r="C3316">
        <v>4</v>
      </c>
      <c r="D3316">
        <v>1</v>
      </c>
      <c r="E3316">
        <v>3315</v>
      </c>
      <c r="F3316">
        <v>2</v>
      </c>
      <c r="G3316">
        <v>22880</v>
      </c>
      <c r="H3316">
        <v>16</v>
      </c>
      <c r="I3316">
        <v>8</v>
      </c>
      <c r="J3316">
        <v>1</v>
      </c>
      <c r="K3316">
        <v>8</v>
      </c>
      <c r="L3316">
        <v>4</v>
      </c>
      <c r="M3316">
        <v>2</v>
      </c>
      <c r="N3316">
        <v>2</v>
      </c>
      <c r="O3316">
        <v>2</v>
      </c>
      <c r="P3316" t="s">
        <v>32</v>
      </c>
      <c r="Q3316" t="s">
        <v>25</v>
      </c>
      <c r="R3316" t="s">
        <v>26</v>
      </c>
      <c r="S3316" t="s">
        <v>35</v>
      </c>
      <c r="T3316" t="s">
        <v>43</v>
      </c>
      <c r="U3316" t="s">
        <v>27</v>
      </c>
      <c r="V3316" t="s">
        <v>23</v>
      </c>
      <c r="W3316" t="s">
        <v>30</v>
      </c>
    </row>
    <row r="3317" spans="1:23" x14ac:dyDescent="0.3">
      <c r="A3317">
        <v>36</v>
      </c>
      <c r="B3317">
        <v>14</v>
      </c>
      <c r="C3317">
        <v>3</v>
      </c>
      <c r="D3317">
        <v>1</v>
      </c>
      <c r="E3317">
        <v>3316</v>
      </c>
      <c r="F3317">
        <v>2</v>
      </c>
      <c r="G3317">
        <v>39290</v>
      </c>
      <c r="H3317">
        <v>24</v>
      </c>
      <c r="I3317">
        <v>8</v>
      </c>
      <c r="J3317">
        <v>0</v>
      </c>
      <c r="K3317">
        <v>6</v>
      </c>
      <c r="L3317">
        <v>6</v>
      </c>
      <c r="M3317">
        <v>5</v>
      </c>
      <c r="N3317">
        <v>0</v>
      </c>
      <c r="O3317">
        <v>3</v>
      </c>
      <c r="P3317" t="s">
        <v>24</v>
      </c>
      <c r="Q3317" t="s">
        <v>33</v>
      </c>
      <c r="R3317" t="s">
        <v>36</v>
      </c>
      <c r="S3317" t="s">
        <v>29</v>
      </c>
      <c r="T3317" t="s">
        <v>34</v>
      </c>
      <c r="U3317" t="s">
        <v>37</v>
      </c>
      <c r="V3317" t="s">
        <v>23</v>
      </c>
      <c r="W3317" t="s">
        <v>30</v>
      </c>
    </row>
    <row r="3318" spans="1:23" x14ac:dyDescent="0.3">
      <c r="A3318">
        <v>25</v>
      </c>
      <c r="B3318">
        <v>11</v>
      </c>
      <c r="C3318">
        <v>3</v>
      </c>
      <c r="D3318">
        <v>1</v>
      </c>
      <c r="E3318">
        <v>3317</v>
      </c>
      <c r="F3318">
        <v>1</v>
      </c>
      <c r="G3318">
        <v>23110</v>
      </c>
      <c r="H3318">
        <v>11</v>
      </c>
      <c r="I3318">
        <v>8</v>
      </c>
      <c r="J3318">
        <v>1</v>
      </c>
      <c r="K3318">
        <v>5</v>
      </c>
      <c r="L3318">
        <v>2</v>
      </c>
      <c r="M3318">
        <v>5</v>
      </c>
      <c r="N3318">
        <v>0</v>
      </c>
      <c r="O3318">
        <v>3</v>
      </c>
      <c r="P3318" t="s">
        <v>24</v>
      </c>
      <c r="Q3318" t="s">
        <v>25</v>
      </c>
      <c r="R3318" t="s">
        <v>26</v>
      </c>
      <c r="S3318" t="s">
        <v>29</v>
      </c>
      <c r="T3318" t="s">
        <v>43</v>
      </c>
      <c r="U3318" t="s">
        <v>27</v>
      </c>
      <c r="V3318" t="s">
        <v>23</v>
      </c>
      <c r="W3318" t="s">
        <v>30</v>
      </c>
    </row>
    <row r="3319" spans="1:23" x14ac:dyDescent="0.3">
      <c r="A3319">
        <v>35</v>
      </c>
      <c r="B3319">
        <v>9</v>
      </c>
      <c r="C3319">
        <v>2</v>
      </c>
      <c r="D3319">
        <v>1</v>
      </c>
      <c r="E3319">
        <v>3318</v>
      </c>
      <c r="F3319">
        <v>1</v>
      </c>
      <c r="G3319">
        <v>31400</v>
      </c>
      <c r="H3319">
        <v>13</v>
      </c>
      <c r="I3319">
        <v>8</v>
      </c>
      <c r="J3319">
        <v>1</v>
      </c>
      <c r="K3319">
        <v>17</v>
      </c>
      <c r="L3319">
        <v>2</v>
      </c>
      <c r="M3319">
        <v>17</v>
      </c>
      <c r="N3319">
        <v>5</v>
      </c>
      <c r="O3319">
        <v>15</v>
      </c>
      <c r="P3319" t="s">
        <v>24</v>
      </c>
      <c r="Q3319" t="s">
        <v>33</v>
      </c>
      <c r="R3319" t="s">
        <v>26</v>
      </c>
      <c r="S3319" t="s">
        <v>29</v>
      </c>
      <c r="T3319" t="s">
        <v>28</v>
      </c>
      <c r="U3319" t="s">
        <v>27</v>
      </c>
      <c r="V3319" t="s">
        <v>23</v>
      </c>
      <c r="W3319" t="s">
        <v>30</v>
      </c>
    </row>
    <row r="3320" spans="1:23" x14ac:dyDescent="0.3">
      <c r="A3320">
        <v>35</v>
      </c>
      <c r="B3320">
        <v>8</v>
      </c>
      <c r="C3320">
        <v>2</v>
      </c>
      <c r="D3320">
        <v>1</v>
      </c>
      <c r="E3320">
        <v>3319</v>
      </c>
      <c r="F3320">
        <v>1</v>
      </c>
      <c r="G3320">
        <v>36900</v>
      </c>
      <c r="H3320">
        <v>13</v>
      </c>
      <c r="I3320">
        <v>8</v>
      </c>
      <c r="J3320">
        <v>1</v>
      </c>
      <c r="K3320">
        <v>10</v>
      </c>
      <c r="L3320">
        <v>2</v>
      </c>
      <c r="M3320">
        <v>10</v>
      </c>
      <c r="N3320">
        <v>7</v>
      </c>
      <c r="O3320">
        <v>8</v>
      </c>
      <c r="P3320" t="s">
        <v>32</v>
      </c>
      <c r="Q3320" t="s">
        <v>25</v>
      </c>
      <c r="R3320" t="s">
        <v>48</v>
      </c>
      <c r="S3320" t="s">
        <v>44</v>
      </c>
      <c r="T3320" t="s">
        <v>43</v>
      </c>
      <c r="U3320" t="s">
        <v>27</v>
      </c>
      <c r="V3320" t="s">
        <v>31</v>
      </c>
      <c r="W3320" t="s">
        <v>30</v>
      </c>
    </row>
    <row r="3321" spans="1:23" x14ac:dyDescent="0.3">
      <c r="A3321">
        <v>32</v>
      </c>
      <c r="B3321">
        <v>21</v>
      </c>
      <c r="C3321">
        <v>3</v>
      </c>
      <c r="D3321">
        <v>1</v>
      </c>
      <c r="E3321">
        <v>3320</v>
      </c>
      <c r="F3321">
        <v>1</v>
      </c>
      <c r="G3321">
        <v>44500</v>
      </c>
      <c r="H3321">
        <v>13</v>
      </c>
      <c r="I3321">
        <v>8</v>
      </c>
      <c r="J3321">
        <v>0</v>
      </c>
      <c r="K3321">
        <v>4</v>
      </c>
      <c r="L3321">
        <v>3</v>
      </c>
      <c r="M3321">
        <v>3</v>
      </c>
      <c r="N3321">
        <v>0</v>
      </c>
      <c r="O3321">
        <v>2</v>
      </c>
      <c r="P3321" t="s">
        <v>39</v>
      </c>
      <c r="Q3321" t="s">
        <v>33</v>
      </c>
      <c r="R3321" t="s">
        <v>26</v>
      </c>
      <c r="S3321" t="s">
        <v>44</v>
      </c>
      <c r="T3321" t="s">
        <v>38</v>
      </c>
      <c r="U3321" t="s">
        <v>37</v>
      </c>
      <c r="V3321" t="s">
        <v>23</v>
      </c>
      <c r="W3321" t="s">
        <v>30</v>
      </c>
    </row>
    <row r="3322" spans="1:23" x14ac:dyDescent="0.3">
      <c r="A3322">
        <v>25</v>
      </c>
      <c r="B3322">
        <v>5</v>
      </c>
      <c r="C3322">
        <v>3</v>
      </c>
      <c r="D3322">
        <v>1</v>
      </c>
      <c r="E3322">
        <v>3321</v>
      </c>
      <c r="F3322">
        <v>4</v>
      </c>
      <c r="G3322">
        <v>27560</v>
      </c>
      <c r="H3322">
        <v>12</v>
      </c>
      <c r="I3322">
        <v>8</v>
      </c>
      <c r="J3322">
        <v>2</v>
      </c>
      <c r="K3322">
        <v>5</v>
      </c>
      <c r="L3322">
        <v>2</v>
      </c>
      <c r="M3322">
        <v>5</v>
      </c>
      <c r="N3322">
        <v>0</v>
      </c>
      <c r="O3322">
        <v>3</v>
      </c>
      <c r="P3322" t="s">
        <v>24</v>
      </c>
      <c r="Q3322" t="s">
        <v>25</v>
      </c>
      <c r="R3322" t="s">
        <v>48</v>
      </c>
      <c r="S3322" t="s">
        <v>29</v>
      </c>
      <c r="T3322" t="s">
        <v>34</v>
      </c>
      <c r="U3322" t="s">
        <v>27</v>
      </c>
      <c r="V3322" t="s">
        <v>23</v>
      </c>
      <c r="W3322" t="s">
        <v>30</v>
      </c>
    </row>
    <row r="3323" spans="1:23" x14ac:dyDescent="0.3">
      <c r="A3323">
        <v>49</v>
      </c>
      <c r="B3323">
        <v>9</v>
      </c>
      <c r="C3323">
        <v>3</v>
      </c>
      <c r="D3323">
        <v>1</v>
      </c>
      <c r="E3323">
        <v>3322</v>
      </c>
      <c r="F3323">
        <v>2</v>
      </c>
      <c r="G3323">
        <v>190330</v>
      </c>
      <c r="H3323">
        <v>18</v>
      </c>
      <c r="I3323">
        <v>8</v>
      </c>
      <c r="J3323">
        <v>1</v>
      </c>
      <c r="K3323">
        <v>7</v>
      </c>
      <c r="L3323">
        <v>5</v>
      </c>
      <c r="M3323">
        <v>4</v>
      </c>
      <c r="N3323">
        <v>0</v>
      </c>
      <c r="O3323">
        <v>2</v>
      </c>
      <c r="P3323" t="s">
        <v>24</v>
      </c>
      <c r="Q3323" t="s">
        <v>25</v>
      </c>
      <c r="R3323" t="s">
        <v>49</v>
      </c>
      <c r="S3323" t="s">
        <v>29</v>
      </c>
      <c r="T3323" t="s">
        <v>46</v>
      </c>
      <c r="U3323" t="s">
        <v>27</v>
      </c>
      <c r="V3323" t="s">
        <v>23</v>
      </c>
      <c r="W3323" t="s">
        <v>30</v>
      </c>
    </row>
    <row r="3324" spans="1:23" x14ac:dyDescent="0.3">
      <c r="A3324">
        <v>24</v>
      </c>
      <c r="B3324">
        <v>2</v>
      </c>
      <c r="C3324">
        <v>5</v>
      </c>
      <c r="D3324">
        <v>1</v>
      </c>
      <c r="E3324">
        <v>3323</v>
      </c>
      <c r="F3324">
        <v>2</v>
      </c>
      <c r="G3324">
        <v>187220</v>
      </c>
      <c r="H3324">
        <v>22</v>
      </c>
      <c r="I3324">
        <v>8</v>
      </c>
      <c r="J3324">
        <v>1</v>
      </c>
      <c r="K3324">
        <v>6</v>
      </c>
      <c r="L3324">
        <v>3</v>
      </c>
      <c r="M3324">
        <v>5</v>
      </c>
      <c r="N3324">
        <v>3</v>
      </c>
      <c r="O3324">
        <v>4</v>
      </c>
      <c r="P3324" t="s">
        <v>39</v>
      </c>
      <c r="Q3324" t="s">
        <v>33</v>
      </c>
      <c r="R3324" t="s">
        <v>49</v>
      </c>
      <c r="S3324" t="s">
        <v>29</v>
      </c>
      <c r="T3324" t="s">
        <v>28</v>
      </c>
      <c r="U3324" t="s">
        <v>37</v>
      </c>
      <c r="V3324" t="s">
        <v>23</v>
      </c>
      <c r="W3324" t="s">
        <v>30</v>
      </c>
    </row>
    <row r="3325" spans="1:23" x14ac:dyDescent="0.3">
      <c r="A3325">
        <v>32</v>
      </c>
      <c r="B3325">
        <v>12</v>
      </c>
      <c r="C3325">
        <v>5</v>
      </c>
      <c r="D3325">
        <v>1</v>
      </c>
      <c r="E3325">
        <v>3324</v>
      </c>
      <c r="F3325">
        <v>1</v>
      </c>
      <c r="G3325">
        <v>95470</v>
      </c>
      <c r="H3325">
        <v>13</v>
      </c>
      <c r="I3325">
        <v>8</v>
      </c>
      <c r="J3325">
        <v>1</v>
      </c>
      <c r="K3325">
        <v>10</v>
      </c>
      <c r="L3325">
        <v>3</v>
      </c>
      <c r="M3325">
        <v>10</v>
      </c>
      <c r="N3325">
        <v>5</v>
      </c>
      <c r="O3325">
        <v>3</v>
      </c>
      <c r="P3325" t="s">
        <v>32</v>
      </c>
      <c r="Q3325" t="s">
        <v>33</v>
      </c>
      <c r="R3325" t="s">
        <v>41</v>
      </c>
      <c r="S3325" t="s">
        <v>29</v>
      </c>
      <c r="T3325" t="s">
        <v>34</v>
      </c>
      <c r="U3325" t="s">
        <v>37</v>
      </c>
      <c r="V3325" t="s">
        <v>23</v>
      </c>
      <c r="W3325" t="s">
        <v>30</v>
      </c>
    </row>
    <row r="3326" spans="1:23" x14ac:dyDescent="0.3">
      <c r="A3326">
        <v>38</v>
      </c>
      <c r="B3326">
        <v>22</v>
      </c>
      <c r="C3326">
        <v>2</v>
      </c>
      <c r="D3326">
        <v>1</v>
      </c>
      <c r="E3326">
        <v>3325</v>
      </c>
      <c r="F3326">
        <v>1</v>
      </c>
      <c r="G3326">
        <v>137340</v>
      </c>
      <c r="H3326">
        <v>13</v>
      </c>
      <c r="I3326">
        <v>8</v>
      </c>
      <c r="J3326">
        <v>0</v>
      </c>
      <c r="K3326">
        <v>3</v>
      </c>
      <c r="L3326">
        <v>3</v>
      </c>
      <c r="M3326">
        <v>2</v>
      </c>
      <c r="N3326">
        <v>1</v>
      </c>
      <c r="O3326">
        <v>2</v>
      </c>
      <c r="P3326" t="s">
        <v>24</v>
      </c>
      <c r="Q3326" t="s">
        <v>25</v>
      </c>
      <c r="R3326" t="s">
        <v>41</v>
      </c>
      <c r="S3326" t="s">
        <v>29</v>
      </c>
      <c r="T3326" t="s">
        <v>38</v>
      </c>
      <c r="U3326" t="s">
        <v>37</v>
      </c>
      <c r="V3326" t="s">
        <v>23</v>
      </c>
      <c r="W3326" t="s">
        <v>30</v>
      </c>
    </row>
    <row r="3327" spans="1:23" x14ac:dyDescent="0.3">
      <c r="A3327">
        <v>42</v>
      </c>
      <c r="B3327">
        <v>18</v>
      </c>
      <c r="C3327">
        <v>1</v>
      </c>
      <c r="D3327">
        <v>1</v>
      </c>
      <c r="E3327">
        <v>3326</v>
      </c>
      <c r="F3327">
        <v>2</v>
      </c>
      <c r="G3327">
        <v>199990</v>
      </c>
      <c r="H3327">
        <v>23</v>
      </c>
      <c r="I3327">
        <v>8</v>
      </c>
      <c r="J3327">
        <v>1</v>
      </c>
      <c r="K3327">
        <v>17</v>
      </c>
      <c r="L3327">
        <v>6</v>
      </c>
      <c r="M3327">
        <v>5</v>
      </c>
      <c r="N3327">
        <v>1</v>
      </c>
      <c r="O3327">
        <v>3</v>
      </c>
      <c r="P3327" t="s">
        <v>24</v>
      </c>
      <c r="Q3327" t="s">
        <v>33</v>
      </c>
      <c r="R3327" t="s">
        <v>49</v>
      </c>
      <c r="S3327" t="s">
        <v>29</v>
      </c>
      <c r="T3327" t="s">
        <v>34</v>
      </c>
      <c r="U3327" t="s">
        <v>27</v>
      </c>
      <c r="V3327" t="s">
        <v>23</v>
      </c>
      <c r="W3327" t="s">
        <v>30</v>
      </c>
    </row>
    <row r="3328" spans="1:23" x14ac:dyDescent="0.3">
      <c r="A3328">
        <v>31</v>
      </c>
      <c r="B3328">
        <v>16</v>
      </c>
      <c r="C3328">
        <v>3</v>
      </c>
      <c r="D3328">
        <v>1</v>
      </c>
      <c r="E3328">
        <v>3327</v>
      </c>
      <c r="F3328">
        <v>3</v>
      </c>
      <c r="G3328">
        <v>22790</v>
      </c>
      <c r="H3328">
        <v>12</v>
      </c>
      <c r="I3328">
        <v>8</v>
      </c>
      <c r="J3328">
        <v>1</v>
      </c>
      <c r="K3328">
        <v>8</v>
      </c>
      <c r="L3328">
        <v>3</v>
      </c>
      <c r="M3328">
        <v>6</v>
      </c>
      <c r="N3328">
        <v>0</v>
      </c>
      <c r="O3328">
        <v>2</v>
      </c>
      <c r="P3328" t="s">
        <v>24</v>
      </c>
      <c r="Q3328" t="s">
        <v>33</v>
      </c>
      <c r="R3328" t="s">
        <v>26</v>
      </c>
      <c r="S3328" t="s">
        <v>29</v>
      </c>
      <c r="T3328" t="s">
        <v>38</v>
      </c>
      <c r="U3328" t="s">
        <v>27</v>
      </c>
      <c r="V3328" t="s">
        <v>23</v>
      </c>
      <c r="W3328" t="s">
        <v>30</v>
      </c>
    </row>
    <row r="3329" spans="1:23" x14ac:dyDescent="0.3">
      <c r="A3329">
        <v>29</v>
      </c>
      <c r="B3329">
        <v>3</v>
      </c>
      <c r="C3329">
        <v>3</v>
      </c>
      <c r="D3329">
        <v>1</v>
      </c>
      <c r="E3329">
        <v>3328</v>
      </c>
      <c r="F3329">
        <v>3</v>
      </c>
      <c r="G3329">
        <v>59160</v>
      </c>
      <c r="H3329">
        <v>12</v>
      </c>
      <c r="I3329">
        <v>8</v>
      </c>
      <c r="J3329">
        <v>0</v>
      </c>
      <c r="K3329">
        <v>5</v>
      </c>
      <c r="L3329">
        <v>2</v>
      </c>
      <c r="M3329">
        <v>3</v>
      </c>
      <c r="N3329">
        <v>0</v>
      </c>
      <c r="O3329">
        <v>2</v>
      </c>
      <c r="P3329" t="s">
        <v>24</v>
      </c>
      <c r="Q3329" t="s">
        <v>25</v>
      </c>
      <c r="R3329" t="s">
        <v>48</v>
      </c>
      <c r="S3329" t="s">
        <v>44</v>
      </c>
      <c r="T3329" t="s">
        <v>43</v>
      </c>
      <c r="U3329" t="s">
        <v>37</v>
      </c>
      <c r="V3329" t="s">
        <v>31</v>
      </c>
      <c r="W3329" t="s">
        <v>30</v>
      </c>
    </row>
    <row r="3330" spans="1:23" x14ac:dyDescent="0.3">
      <c r="A3330">
        <v>53</v>
      </c>
      <c r="B3330">
        <v>9</v>
      </c>
      <c r="C3330">
        <v>3</v>
      </c>
      <c r="D3330">
        <v>1</v>
      </c>
      <c r="E3330">
        <v>3329</v>
      </c>
      <c r="F3330">
        <v>1</v>
      </c>
      <c r="G3330">
        <v>20890</v>
      </c>
      <c r="H3330">
        <v>16</v>
      </c>
      <c r="I3330">
        <v>8</v>
      </c>
      <c r="J3330">
        <v>0</v>
      </c>
      <c r="K3330">
        <v>28</v>
      </c>
      <c r="L3330">
        <v>2</v>
      </c>
      <c r="M3330">
        <v>2</v>
      </c>
      <c r="N3330">
        <v>2</v>
      </c>
      <c r="O3330">
        <v>2</v>
      </c>
      <c r="P3330" t="s">
        <v>24</v>
      </c>
      <c r="Q3330" t="s">
        <v>33</v>
      </c>
      <c r="R3330" t="s">
        <v>26</v>
      </c>
      <c r="S3330" t="s">
        <v>29</v>
      </c>
      <c r="T3330" t="s">
        <v>46</v>
      </c>
      <c r="U3330" t="s">
        <v>37</v>
      </c>
      <c r="V3330" t="s">
        <v>23</v>
      </c>
      <c r="W3330" t="s">
        <v>30</v>
      </c>
    </row>
    <row r="3331" spans="1:23" x14ac:dyDescent="0.3">
      <c r="A3331">
        <v>35</v>
      </c>
      <c r="B3331">
        <v>1</v>
      </c>
      <c r="C3331">
        <v>3</v>
      </c>
      <c r="D3331">
        <v>1</v>
      </c>
      <c r="E3331">
        <v>3330</v>
      </c>
      <c r="F3331">
        <v>3</v>
      </c>
      <c r="G3331">
        <v>167920</v>
      </c>
      <c r="H3331">
        <v>12</v>
      </c>
      <c r="I3331">
        <v>8</v>
      </c>
      <c r="J3331">
        <v>1</v>
      </c>
      <c r="K3331">
        <v>16</v>
      </c>
      <c r="L3331">
        <v>3</v>
      </c>
      <c r="M3331">
        <v>13</v>
      </c>
      <c r="N3331">
        <v>4</v>
      </c>
      <c r="O3331">
        <v>8</v>
      </c>
      <c r="P3331" t="s">
        <v>24</v>
      </c>
      <c r="Q3331" t="s">
        <v>33</v>
      </c>
      <c r="R3331" t="s">
        <v>26</v>
      </c>
      <c r="S3331" t="s">
        <v>29</v>
      </c>
      <c r="T3331" t="s">
        <v>28</v>
      </c>
      <c r="U3331" t="s">
        <v>37</v>
      </c>
      <c r="V3331" t="s">
        <v>23</v>
      </c>
      <c r="W3331" t="s">
        <v>30</v>
      </c>
    </row>
    <row r="3332" spans="1:23" x14ac:dyDescent="0.3">
      <c r="A3332">
        <v>37</v>
      </c>
      <c r="B3332">
        <v>13</v>
      </c>
      <c r="C3332">
        <v>4</v>
      </c>
      <c r="D3332">
        <v>1</v>
      </c>
      <c r="E3332">
        <v>3331</v>
      </c>
      <c r="F3332">
        <v>3</v>
      </c>
      <c r="G3332">
        <v>35640</v>
      </c>
      <c r="H3332">
        <v>11</v>
      </c>
      <c r="I3332">
        <v>8</v>
      </c>
      <c r="J3332">
        <v>0</v>
      </c>
      <c r="K3332">
        <v>10</v>
      </c>
      <c r="L3332">
        <v>1</v>
      </c>
      <c r="M3332">
        <v>5</v>
      </c>
      <c r="N3332">
        <v>0</v>
      </c>
      <c r="O3332">
        <v>0</v>
      </c>
      <c r="P3332" t="s">
        <v>32</v>
      </c>
      <c r="Q3332" t="s">
        <v>33</v>
      </c>
      <c r="R3332" t="s">
        <v>26</v>
      </c>
      <c r="S3332" t="s">
        <v>29</v>
      </c>
      <c r="T3332" t="s">
        <v>40</v>
      </c>
      <c r="U3332" t="s">
        <v>27</v>
      </c>
      <c r="V3332" t="s">
        <v>23</v>
      </c>
      <c r="W3332" t="s">
        <v>30</v>
      </c>
    </row>
    <row r="3333" spans="1:23" x14ac:dyDescent="0.3">
      <c r="A3333">
        <v>53</v>
      </c>
      <c r="B3333">
        <v>1</v>
      </c>
      <c r="C3333">
        <v>1</v>
      </c>
      <c r="D3333">
        <v>1</v>
      </c>
      <c r="E3333">
        <v>3332</v>
      </c>
      <c r="F3333">
        <v>1</v>
      </c>
      <c r="G3333">
        <v>44250</v>
      </c>
      <c r="H3333">
        <v>22</v>
      </c>
      <c r="I3333">
        <v>8</v>
      </c>
      <c r="J3333">
        <v>1</v>
      </c>
      <c r="K3333">
        <v>33</v>
      </c>
      <c r="L3333">
        <v>2</v>
      </c>
      <c r="M3333">
        <v>12</v>
      </c>
      <c r="N3333">
        <v>3</v>
      </c>
      <c r="O3333">
        <v>8</v>
      </c>
      <c r="P3333" t="s">
        <v>24</v>
      </c>
      <c r="Q3333" t="s">
        <v>33</v>
      </c>
      <c r="R3333" t="s">
        <v>41</v>
      </c>
      <c r="S3333" t="s">
        <v>35</v>
      </c>
      <c r="T3333" t="s">
        <v>38</v>
      </c>
      <c r="U3333" t="s">
        <v>37</v>
      </c>
      <c r="V3333" t="s">
        <v>23</v>
      </c>
      <c r="W3333" t="s">
        <v>30</v>
      </c>
    </row>
    <row r="3334" spans="1:23" x14ac:dyDescent="0.3">
      <c r="A3334">
        <v>43</v>
      </c>
      <c r="B3334">
        <v>1</v>
      </c>
      <c r="C3334">
        <v>3</v>
      </c>
      <c r="D3334">
        <v>1</v>
      </c>
      <c r="E3334">
        <v>3333</v>
      </c>
      <c r="F3334">
        <v>1</v>
      </c>
      <c r="G3334">
        <v>52650</v>
      </c>
      <c r="H3334">
        <v>11</v>
      </c>
      <c r="I3334">
        <v>8</v>
      </c>
      <c r="J3334">
        <v>1</v>
      </c>
      <c r="K3334">
        <v>12</v>
      </c>
      <c r="L3334">
        <v>4</v>
      </c>
      <c r="M3334">
        <v>5</v>
      </c>
      <c r="N3334">
        <v>2</v>
      </c>
      <c r="O3334">
        <v>2</v>
      </c>
      <c r="P3334" t="s">
        <v>32</v>
      </c>
      <c r="Q3334" t="s">
        <v>33</v>
      </c>
      <c r="R3334" t="s">
        <v>41</v>
      </c>
      <c r="S3334" t="s">
        <v>29</v>
      </c>
      <c r="T3334" t="s">
        <v>43</v>
      </c>
      <c r="U3334" t="s">
        <v>37</v>
      </c>
      <c r="V3334" t="s">
        <v>23</v>
      </c>
      <c r="W3334" t="s">
        <v>30</v>
      </c>
    </row>
    <row r="3335" spans="1:23" x14ac:dyDescent="0.3">
      <c r="A3335">
        <v>47</v>
      </c>
      <c r="B3335">
        <v>15</v>
      </c>
      <c r="C3335">
        <v>4</v>
      </c>
      <c r="D3335">
        <v>1</v>
      </c>
      <c r="E3335">
        <v>3334</v>
      </c>
      <c r="F3335">
        <v>3</v>
      </c>
      <c r="G3335">
        <v>65530</v>
      </c>
      <c r="H3335">
        <v>15</v>
      </c>
      <c r="I3335">
        <v>8</v>
      </c>
      <c r="J3335">
        <v>0</v>
      </c>
      <c r="K3335">
        <v>8</v>
      </c>
      <c r="L3335">
        <v>2</v>
      </c>
      <c r="M3335">
        <v>7</v>
      </c>
      <c r="N3335">
        <v>7</v>
      </c>
      <c r="O3335">
        <v>7</v>
      </c>
      <c r="P3335" t="s">
        <v>24</v>
      </c>
      <c r="Q3335" t="s">
        <v>25</v>
      </c>
      <c r="R3335" t="s">
        <v>48</v>
      </c>
      <c r="S3335" t="s">
        <v>29</v>
      </c>
      <c r="T3335" t="s">
        <v>42</v>
      </c>
      <c r="U3335" t="s">
        <v>27</v>
      </c>
      <c r="V3335" t="s">
        <v>23</v>
      </c>
      <c r="W3335" t="s">
        <v>30</v>
      </c>
    </row>
    <row r="3336" spans="1:23" x14ac:dyDescent="0.3">
      <c r="A3336">
        <v>37</v>
      </c>
      <c r="B3336">
        <v>1</v>
      </c>
      <c r="C3336">
        <v>5</v>
      </c>
      <c r="D3336">
        <v>1</v>
      </c>
      <c r="E3336">
        <v>3335</v>
      </c>
      <c r="F3336">
        <v>2</v>
      </c>
      <c r="G3336">
        <v>62610</v>
      </c>
      <c r="H3336">
        <v>12</v>
      </c>
      <c r="I3336">
        <v>8</v>
      </c>
      <c r="J3336">
        <v>0</v>
      </c>
      <c r="K3336">
        <v>10</v>
      </c>
      <c r="L3336">
        <v>1</v>
      </c>
      <c r="M3336">
        <v>10</v>
      </c>
      <c r="N3336">
        <v>0</v>
      </c>
      <c r="O3336">
        <v>9</v>
      </c>
      <c r="P3336" t="s">
        <v>39</v>
      </c>
      <c r="Q3336" t="s">
        <v>33</v>
      </c>
      <c r="R3336" t="s">
        <v>41</v>
      </c>
      <c r="S3336" t="s">
        <v>35</v>
      </c>
      <c r="T3336" t="s">
        <v>34</v>
      </c>
      <c r="U3336" t="s">
        <v>27</v>
      </c>
      <c r="V3336" t="s">
        <v>23</v>
      </c>
      <c r="W3336" t="s">
        <v>30</v>
      </c>
    </row>
    <row r="3337" spans="1:23" x14ac:dyDescent="0.3">
      <c r="A3337">
        <v>50</v>
      </c>
      <c r="B3337">
        <v>17</v>
      </c>
      <c r="C3337">
        <v>3</v>
      </c>
      <c r="D3337">
        <v>1</v>
      </c>
      <c r="E3337">
        <v>3336</v>
      </c>
      <c r="F3337">
        <v>1</v>
      </c>
      <c r="G3337">
        <v>42980</v>
      </c>
      <c r="H3337">
        <v>20</v>
      </c>
      <c r="I3337">
        <v>8</v>
      </c>
      <c r="J3337">
        <v>1</v>
      </c>
      <c r="K3337">
        <v>31</v>
      </c>
      <c r="L3337">
        <v>6</v>
      </c>
      <c r="M3337">
        <v>31</v>
      </c>
      <c r="N3337">
        <v>14</v>
      </c>
      <c r="O3337">
        <v>7</v>
      </c>
      <c r="P3337" t="s">
        <v>39</v>
      </c>
      <c r="Q3337" t="s">
        <v>33</v>
      </c>
      <c r="R3337" t="s">
        <v>41</v>
      </c>
      <c r="S3337" t="s">
        <v>44</v>
      </c>
      <c r="T3337" t="s">
        <v>43</v>
      </c>
      <c r="U3337" t="s">
        <v>27</v>
      </c>
      <c r="V3337" t="s">
        <v>23</v>
      </c>
      <c r="W3337" t="s">
        <v>30</v>
      </c>
    </row>
    <row r="3338" spans="1:23" x14ac:dyDescent="0.3">
      <c r="A3338">
        <v>39</v>
      </c>
      <c r="B3338">
        <v>1</v>
      </c>
      <c r="C3338">
        <v>3</v>
      </c>
      <c r="D3338">
        <v>1</v>
      </c>
      <c r="E3338">
        <v>3337</v>
      </c>
      <c r="F3338">
        <v>3</v>
      </c>
      <c r="G3338">
        <v>68040</v>
      </c>
      <c r="H3338">
        <v>14</v>
      </c>
      <c r="I3338">
        <v>8</v>
      </c>
      <c r="J3338">
        <v>1</v>
      </c>
      <c r="K3338">
        <v>13</v>
      </c>
      <c r="L3338">
        <v>3</v>
      </c>
      <c r="M3338">
        <v>5</v>
      </c>
      <c r="N3338">
        <v>0</v>
      </c>
      <c r="O3338">
        <v>4</v>
      </c>
      <c r="P3338" t="s">
        <v>24</v>
      </c>
      <c r="Q3338" t="s">
        <v>33</v>
      </c>
      <c r="R3338" t="s">
        <v>36</v>
      </c>
      <c r="S3338" t="s">
        <v>29</v>
      </c>
      <c r="T3338" t="s">
        <v>40</v>
      </c>
      <c r="U3338" t="s">
        <v>27</v>
      </c>
      <c r="V3338" t="s">
        <v>23</v>
      </c>
      <c r="W3338" t="s">
        <v>30</v>
      </c>
    </row>
    <row r="3339" spans="1:23" x14ac:dyDescent="0.3">
      <c r="A3339">
        <v>33</v>
      </c>
      <c r="B3339">
        <v>7</v>
      </c>
      <c r="C3339">
        <v>3</v>
      </c>
      <c r="D3339">
        <v>1</v>
      </c>
      <c r="E3339">
        <v>3338</v>
      </c>
      <c r="F3339">
        <v>2</v>
      </c>
      <c r="G3339">
        <v>38150</v>
      </c>
      <c r="H3339">
        <v>11</v>
      </c>
      <c r="I3339">
        <v>8</v>
      </c>
      <c r="J3339">
        <v>1</v>
      </c>
      <c r="K3339">
        <v>7</v>
      </c>
      <c r="L3339">
        <v>3</v>
      </c>
      <c r="M3339">
        <v>4</v>
      </c>
      <c r="N3339">
        <v>0</v>
      </c>
      <c r="O3339">
        <v>3</v>
      </c>
      <c r="P3339" t="s">
        <v>24</v>
      </c>
      <c r="Q3339" t="s">
        <v>25</v>
      </c>
      <c r="R3339" t="s">
        <v>26</v>
      </c>
      <c r="S3339" t="s">
        <v>44</v>
      </c>
      <c r="T3339" t="s">
        <v>45</v>
      </c>
      <c r="U3339" t="s">
        <v>37</v>
      </c>
      <c r="V3339" t="s">
        <v>23</v>
      </c>
      <c r="W3339" t="s">
        <v>30</v>
      </c>
    </row>
    <row r="3340" spans="1:23" x14ac:dyDescent="0.3">
      <c r="A3340">
        <v>32</v>
      </c>
      <c r="B3340">
        <v>9</v>
      </c>
      <c r="C3340">
        <v>1</v>
      </c>
      <c r="D3340">
        <v>1</v>
      </c>
      <c r="E3340">
        <v>3339</v>
      </c>
      <c r="F3340">
        <v>1</v>
      </c>
      <c r="G3340">
        <v>27410</v>
      </c>
      <c r="H3340">
        <v>15</v>
      </c>
      <c r="I3340">
        <v>8</v>
      </c>
      <c r="J3340">
        <v>1</v>
      </c>
      <c r="K3340">
        <v>1</v>
      </c>
      <c r="L3340">
        <v>5</v>
      </c>
      <c r="M3340">
        <v>1</v>
      </c>
      <c r="N3340">
        <v>0</v>
      </c>
      <c r="O3340">
        <v>1</v>
      </c>
      <c r="P3340" t="s">
        <v>24</v>
      </c>
      <c r="Q3340" t="s">
        <v>33</v>
      </c>
      <c r="R3340" t="s">
        <v>41</v>
      </c>
      <c r="S3340" t="s">
        <v>35</v>
      </c>
      <c r="T3340" t="s">
        <v>43</v>
      </c>
      <c r="U3340" t="s">
        <v>27</v>
      </c>
      <c r="V3340" t="s">
        <v>31</v>
      </c>
      <c r="W3340" t="s">
        <v>30</v>
      </c>
    </row>
    <row r="3341" spans="1:23" x14ac:dyDescent="0.3">
      <c r="A3341">
        <v>29</v>
      </c>
      <c r="B3341">
        <v>5</v>
      </c>
      <c r="C3341">
        <v>4</v>
      </c>
      <c r="D3341">
        <v>1</v>
      </c>
      <c r="E3341">
        <v>3340</v>
      </c>
      <c r="F3341">
        <v>4</v>
      </c>
      <c r="G3341">
        <v>66730</v>
      </c>
      <c r="H3341">
        <v>12</v>
      </c>
      <c r="I3341">
        <v>8</v>
      </c>
      <c r="J3341">
        <v>1</v>
      </c>
      <c r="K3341">
        <v>8</v>
      </c>
      <c r="L3341">
        <v>2</v>
      </c>
      <c r="M3341">
        <v>4</v>
      </c>
      <c r="N3341">
        <v>0</v>
      </c>
      <c r="O3341">
        <v>3</v>
      </c>
      <c r="P3341" t="s">
        <v>24</v>
      </c>
      <c r="Q3341" t="s">
        <v>33</v>
      </c>
      <c r="R3341" t="s">
        <v>26</v>
      </c>
      <c r="S3341" t="s">
        <v>44</v>
      </c>
      <c r="T3341" t="s">
        <v>28</v>
      </c>
      <c r="U3341" t="s">
        <v>27</v>
      </c>
      <c r="V3341" t="s">
        <v>23</v>
      </c>
      <c r="W3341" t="s">
        <v>30</v>
      </c>
    </row>
    <row r="3342" spans="1:23" x14ac:dyDescent="0.3">
      <c r="A3342">
        <v>44</v>
      </c>
      <c r="B3342">
        <v>26</v>
      </c>
      <c r="C3342">
        <v>2</v>
      </c>
      <c r="D3342">
        <v>1</v>
      </c>
      <c r="E3342">
        <v>3341</v>
      </c>
      <c r="F3342">
        <v>2</v>
      </c>
      <c r="G3342">
        <v>76390</v>
      </c>
      <c r="H3342">
        <v>14</v>
      </c>
      <c r="I3342">
        <v>8</v>
      </c>
      <c r="J3342">
        <v>0</v>
      </c>
      <c r="K3342">
        <v>8</v>
      </c>
      <c r="L3342">
        <v>6</v>
      </c>
      <c r="M3342">
        <v>8</v>
      </c>
      <c r="N3342">
        <v>7</v>
      </c>
      <c r="O3342">
        <v>1</v>
      </c>
      <c r="P3342" t="s">
        <v>24</v>
      </c>
      <c r="Q3342" t="s">
        <v>33</v>
      </c>
      <c r="R3342" t="s">
        <v>26</v>
      </c>
      <c r="S3342" t="s">
        <v>29</v>
      </c>
      <c r="T3342" t="s">
        <v>45</v>
      </c>
      <c r="U3342" t="s">
        <v>37</v>
      </c>
      <c r="V3342" t="s">
        <v>23</v>
      </c>
      <c r="W3342" t="s">
        <v>30</v>
      </c>
    </row>
    <row r="3343" spans="1:23" x14ac:dyDescent="0.3">
      <c r="A3343">
        <v>28</v>
      </c>
      <c r="B3343">
        <v>24</v>
      </c>
      <c r="C3343">
        <v>5</v>
      </c>
      <c r="D3343">
        <v>1</v>
      </c>
      <c r="E3343">
        <v>3342</v>
      </c>
      <c r="F3343">
        <v>1</v>
      </c>
      <c r="G3343">
        <v>23280</v>
      </c>
      <c r="H3343">
        <v>11</v>
      </c>
      <c r="I3343">
        <v>8</v>
      </c>
      <c r="J3343">
        <v>2</v>
      </c>
      <c r="K3343">
        <v>4</v>
      </c>
      <c r="L3343">
        <v>3</v>
      </c>
      <c r="M3343">
        <v>4</v>
      </c>
      <c r="N3343">
        <v>0</v>
      </c>
      <c r="O3343">
        <v>2</v>
      </c>
      <c r="P3343" t="s">
        <v>24</v>
      </c>
      <c r="Q3343" t="s">
        <v>25</v>
      </c>
      <c r="R3343" t="s">
        <v>26</v>
      </c>
      <c r="S3343" t="s">
        <v>35</v>
      </c>
      <c r="T3343" t="s">
        <v>34</v>
      </c>
      <c r="U3343" t="s">
        <v>27</v>
      </c>
      <c r="V3343" t="s">
        <v>23</v>
      </c>
      <c r="W3343" t="s">
        <v>30</v>
      </c>
    </row>
    <row r="3344" spans="1:23" x14ac:dyDescent="0.3">
      <c r="A3344">
        <v>58</v>
      </c>
      <c r="B3344">
        <v>9</v>
      </c>
      <c r="C3344">
        <v>2</v>
      </c>
      <c r="D3344">
        <v>1</v>
      </c>
      <c r="E3344">
        <v>3343</v>
      </c>
      <c r="F3344">
        <v>1</v>
      </c>
      <c r="G3344">
        <v>21530</v>
      </c>
      <c r="H3344">
        <v>11</v>
      </c>
      <c r="I3344">
        <v>8</v>
      </c>
      <c r="J3344">
        <v>0</v>
      </c>
      <c r="K3344">
        <v>3</v>
      </c>
      <c r="L3344">
        <v>3</v>
      </c>
      <c r="M3344">
        <v>1</v>
      </c>
      <c r="N3344">
        <v>0</v>
      </c>
      <c r="O3344">
        <v>0</v>
      </c>
      <c r="P3344" t="s">
        <v>32</v>
      </c>
      <c r="Q3344" t="s">
        <v>25</v>
      </c>
      <c r="R3344" t="s">
        <v>49</v>
      </c>
      <c r="S3344" t="s">
        <v>44</v>
      </c>
      <c r="T3344" t="s">
        <v>38</v>
      </c>
      <c r="U3344" t="s">
        <v>37</v>
      </c>
      <c r="V3344" t="s">
        <v>31</v>
      </c>
      <c r="W3344" t="s">
        <v>30</v>
      </c>
    </row>
    <row r="3345" spans="1:23" x14ac:dyDescent="0.3">
      <c r="A3345">
        <v>43</v>
      </c>
      <c r="B3345">
        <v>7</v>
      </c>
      <c r="C3345">
        <v>4</v>
      </c>
      <c r="D3345">
        <v>1</v>
      </c>
      <c r="E3345">
        <v>3344</v>
      </c>
      <c r="F3345">
        <v>2</v>
      </c>
      <c r="G3345">
        <v>48760</v>
      </c>
      <c r="H3345">
        <v>16</v>
      </c>
      <c r="I3345">
        <v>8</v>
      </c>
      <c r="J3345">
        <v>2</v>
      </c>
      <c r="K3345">
        <v>4</v>
      </c>
      <c r="L3345">
        <v>4</v>
      </c>
      <c r="M3345">
        <v>1</v>
      </c>
      <c r="N3345">
        <v>0</v>
      </c>
      <c r="O3345">
        <v>0</v>
      </c>
      <c r="P3345" t="s">
        <v>24</v>
      </c>
      <c r="Q3345" t="s">
        <v>25</v>
      </c>
      <c r="R3345" t="s">
        <v>48</v>
      </c>
      <c r="S3345" t="s">
        <v>44</v>
      </c>
      <c r="T3345" t="s">
        <v>38</v>
      </c>
      <c r="U3345" t="s">
        <v>37</v>
      </c>
      <c r="V3345" t="s">
        <v>23</v>
      </c>
      <c r="W3345" t="s">
        <v>30</v>
      </c>
    </row>
    <row r="3346" spans="1:23" x14ac:dyDescent="0.3">
      <c r="A3346">
        <v>20</v>
      </c>
      <c r="B3346">
        <v>11</v>
      </c>
      <c r="C3346">
        <v>3</v>
      </c>
      <c r="D3346">
        <v>1</v>
      </c>
      <c r="E3346">
        <v>3345</v>
      </c>
      <c r="F3346">
        <v>2</v>
      </c>
      <c r="G3346">
        <v>93960</v>
      </c>
      <c r="H3346">
        <v>12</v>
      </c>
      <c r="I3346">
        <v>8</v>
      </c>
      <c r="J3346">
        <v>0</v>
      </c>
      <c r="K3346">
        <v>2</v>
      </c>
      <c r="L3346">
        <v>6</v>
      </c>
      <c r="M3346">
        <v>2</v>
      </c>
      <c r="N3346">
        <v>0</v>
      </c>
      <c r="O3346">
        <v>2</v>
      </c>
      <c r="P3346" t="s">
        <v>24</v>
      </c>
      <c r="Q3346" t="s">
        <v>33</v>
      </c>
      <c r="R3346" t="s">
        <v>41</v>
      </c>
      <c r="S3346" t="s">
        <v>35</v>
      </c>
      <c r="T3346" t="s">
        <v>38</v>
      </c>
      <c r="U3346" t="s">
        <v>37</v>
      </c>
      <c r="V3346" t="s">
        <v>31</v>
      </c>
      <c r="W3346" t="s">
        <v>30</v>
      </c>
    </row>
    <row r="3347" spans="1:23" x14ac:dyDescent="0.3">
      <c r="A3347">
        <v>21</v>
      </c>
      <c r="B3347">
        <v>1</v>
      </c>
      <c r="C3347">
        <v>3</v>
      </c>
      <c r="D3347">
        <v>1</v>
      </c>
      <c r="E3347">
        <v>3346</v>
      </c>
      <c r="F3347">
        <v>2</v>
      </c>
      <c r="G3347">
        <v>104000</v>
      </c>
      <c r="H3347">
        <v>13</v>
      </c>
      <c r="I3347">
        <v>8</v>
      </c>
      <c r="J3347">
        <v>1</v>
      </c>
      <c r="K3347">
        <v>1</v>
      </c>
      <c r="L3347">
        <v>2</v>
      </c>
      <c r="M3347">
        <v>1</v>
      </c>
      <c r="N3347">
        <v>0</v>
      </c>
      <c r="O3347">
        <v>0</v>
      </c>
      <c r="P3347" t="s">
        <v>24</v>
      </c>
      <c r="Q3347" t="s">
        <v>33</v>
      </c>
      <c r="R3347" t="s">
        <v>41</v>
      </c>
      <c r="S3347" t="s">
        <v>35</v>
      </c>
      <c r="T3347" t="s">
        <v>38</v>
      </c>
      <c r="U3347" t="s">
        <v>37</v>
      </c>
      <c r="V3347" t="s">
        <v>31</v>
      </c>
      <c r="W3347" t="s">
        <v>30</v>
      </c>
    </row>
    <row r="3348" spans="1:23" x14ac:dyDescent="0.3">
      <c r="A3348">
        <v>36</v>
      </c>
      <c r="B3348">
        <v>26</v>
      </c>
      <c r="C3348">
        <v>4</v>
      </c>
      <c r="D3348">
        <v>1</v>
      </c>
      <c r="E3348">
        <v>3347</v>
      </c>
      <c r="F3348">
        <v>1</v>
      </c>
      <c r="G3348">
        <v>84740</v>
      </c>
      <c r="H3348">
        <v>14</v>
      </c>
      <c r="I3348">
        <v>8</v>
      </c>
      <c r="J3348">
        <v>0</v>
      </c>
      <c r="K3348">
        <v>17</v>
      </c>
      <c r="L3348">
        <v>3</v>
      </c>
      <c r="M3348">
        <v>16</v>
      </c>
      <c r="N3348">
        <v>4</v>
      </c>
      <c r="O3348">
        <v>11</v>
      </c>
      <c r="P3348" t="s">
        <v>24</v>
      </c>
      <c r="Q3348" t="s">
        <v>33</v>
      </c>
      <c r="R3348" t="s">
        <v>41</v>
      </c>
      <c r="S3348" t="s">
        <v>29</v>
      </c>
      <c r="T3348" t="s">
        <v>43</v>
      </c>
      <c r="U3348" t="s">
        <v>37</v>
      </c>
      <c r="V3348" t="s">
        <v>23</v>
      </c>
      <c r="W3348" t="s">
        <v>30</v>
      </c>
    </row>
    <row r="3349" spans="1:23" x14ac:dyDescent="0.3">
      <c r="A3349">
        <v>47</v>
      </c>
      <c r="B3349">
        <v>2</v>
      </c>
      <c r="C3349">
        <v>3</v>
      </c>
      <c r="D3349">
        <v>1</v>
      </c>
      <c r="E3349">
        <v>3348</v>
      </c>
      <c r="F3349">
        <v>2</v>
      </c>
      <c r="G3349">
        <v>99810</v>
      </c>
      <c r="H3349">
        <v>21</v>
      </c>
      <c r="I3349">
        <v>8</v>
      </c>
      <c r="J3349">
        <v>1</v>
      </c>
      <c r="K3349">
        <v>3</v>
      </c>
      <c r="L3349">
        <v>3</v>
      </c>
      <c r="M3349">
        <v>3</v>
      </c>
      <c r="N3349">
        <v>1</v>
      </c>
      <c r="O3349">
        <v>2</v>
      </c>
      <c r="P3349" t="s">
        <v>24</v>
      </c>
      <c r="Q3349" t="s">
        <v>33</v>
      </c>
      <c r="R3349" t="s">
        <v>26</v>
      </c>
      <c r="S3349" t="s">
        <v>35</v>
      </c>
      <c r="T3349" t="s">
        <v>45</v>
      </c>
      <c r="U3349" t="s">
        <v>37</v>
      </c>
      <c r="V3349" t="s">
        <v>23</v>
      </c>
      <c r="W3349" t="s">
        <v>30</v>
      </c>
    </row>
    <row r="3350" spans="1:23" x14ac:dyDescent="0.3">
      <c r="A3350">
        <v>22</v>
      </c>
      <c r="B3350">
        <v>15</v>
      </c>
      <c r="C3350">
        <v>4</v>
      </c>
      <c r="D3350">
        <v>1</v>
      </c>
      <c r="E3350">
        <v>3349</v>
      </c>
      <c r="F3350">
        <v>1</v>
      </c>
      <c r="G3350">
        <v>124900</v>
      </c>
      <c r="H3350">
        <v>13</v>
      </c>
      <c r="I3350">
        <v>8</v>
      </c>
      <c r="J3350">
        <v>0</v>
      </c>
      <c r="K3350">
        <v>4</v>
      </c>
      <c r="L3350">
        <v>3</v>
      </c>
      <c r="M3350">
        <v>3</v>
      </c>
      <c r="N3350">
        <v>0</v>
      </c>
      <c r="O3350">
        <v>2</v>
      </c>
      <c r="P3350" t="s">
        <v>24</v>
      </c>
      <c r="Q3350" t="s">
        <v>33</v>
      </c>
      <c r="R3350" t="s">
        <v>26</v>
      </c>
      <c r="S3350" t="s">
        <v>29</v>
      </c>
      <c r="T3350" t="s">
        <v>43</v>
      </c>
      <c r="U3350" t="s">
        <v>27</v>
      </c>
      <c r="V3350" t="s">
        <v>31</v>
      </c>
      <c r="W3350" t="s">
        <v>30</v>
      </c>
    </row>
    <row r="3351" spans="1:23" x14ac:dyDescent="0.3">
      <c r="A3351">
        <v>41</v>
      </c>
      <c r="B3351">
        <v>23</v>
      </c>
      <c r="C3351">
        <v>3</v>
      </c>
      <c r="D3351">
        <v>1</v>
      </c>
      <c r="E3351">
        <v>3350</v>
      </c>
      <c r="F3351">
        <v>2</v>
      </c>
      <c r="G3351">
        <v>26570</v>
      </c>
      <c r="H3351">
        <v>11</v>
      </c>
      <c r="I3351">
        <v>8</v>
      </c>
      <c r="J3351">
        <v>0</v>
      </c>
      <c r="K3351">
        <v>10</v>
      </c>
      <c r="L3351">
        <v>3</v>
      </c>
      <c r="M3351">
        <v>7</v>
      </c>
      <c r="N3351">
        <v>1</v>
      </c>
      <c r="O3351">
        <v>0</v>
      </c>
      <c r="P3351" t="s">
        <v>24</v>
      </c>
      <c r="Q3351" t="s">
        <v>33</v>
      </c>
      <c r="R3351" t="s">
        <v>26</v>
      </c>
      <c r="S3351" t="s">
        <v>44</v>
      </c>
      <c r="T3351" t="s">
        <v>38</v>
      </c>
      <c r="U3351" t="s">
        <v>27</v>
      </c>
      <c r="V3351" t="s">
        <v>31</v>
      </c>
      <c r="W3351" t="s">
        <v>30</v>
      </c>
    </row>
    <row r="3352" spans="1:23" x14ac:dyDescent="0.3">
      <c r="A3352">
        <v>28</v>
      </c>
      <c r="B3352">
        <v>10</v>
      </c>
      <c r="C3352">
        <v>3</v>
      </c>
      <c r="D3352">
        <v>1</v>
      </c>
      <c r="E3352">
        <v>3351</v>
      </c>
      <c r="F3352">
        <v>3</v>
      </c>
      <c r="G3352">
        <v>135910</v>
      </c>
      <c r="H3352">
        <v>20</v>
      </c>
      <c r="I3352">
        <v>8</v>
      </c>
      <c r="J3352">
        <v>1</v>
      </c>
      <c r="K3352">
        <v>6</v>
      </c>
      <c r="L3352">
        <v>2</v>
      </c>
      <c r="M3352">
        <v>2</v>
      </c>
      <c r="N3352">
        <v>2</v>
      </c>
      <c r="O3352">
        <v>2</v>
      </c>
      <c r="P3352" t="s">
        <v>24</v>
      </c>
      <c r="Q3352" t="s">
        <v>33</v>
      </c>
      <c r="R3352" t="s">
        <v>26</v>
      </c>
      <c r="S3352" t="s">
        <v>44</v>
      </c>
      <c r="T3352" t="s">
        <v>47</v>
      </c>
      <c r="U3352" t="s">
        <v>27</v>
      </c>
      <c r="V3352" t="s">
        <v>23</v>
      </c>
      <c r="W3352" t="s">
        <v>30</v>
      </c>
    </row>
    <row r="3353" spans="1:23" x14ac:dyDescent="0.3">
      <c r="A3353">
        <v>39</v>
      </c>
      <c r="B3353">
        <v>10</v>
      </c>
      <c r="C3353">
        <v>4</v>
      </c>
      <c r="D3353">
        <v>1</v>
      </c>
      <c r="E3353">
        <v>3352</v>
      </c>
      <c r="F3353">
        <v>4</v>
      </c>
      <c r="G3353">
        <v>66960</v>
      </c>
      <c r="H3353">
        <v>11</v>
      </c>
      <c r="I3353">
        <v>8</v>
      </c>
      <c r="J3353">
        <v>0</v>
      </c>
      <c r="K3353">
        <v>8</v>
      </c>
      <c r="L3353">
        <v>3</v>
      </c>
      <c r="M3353">
        <v>2</v>
      </c>
      <c r="N3353">
        <v>2</v>
      </c>
      <c r="O3353">
        <v>2</v>
      </c>
      <c r="P3353" t="s">
        <v>24</v>
      </c>
      <c r="Q3353" t="s">
        <v>33</v>
      </c>
      <c r="R3353" t="s">
        <v>26</v>
      </c>
      <c r="S3353" t="s">
        <v>29</v>
      </c>
      <c r="T3353" t="s">
        <v>40</v>
      </c>
      <c r="U3353" t="s">
        <v>27</v>
      </c>
      <c r="V3353" t="s">
        <v>31</v>
      </c>
      <c r="W3353" t="s">
        <v>30</v>
      </c>
    </row>
    <row r="3354" spans="1:23" x14ac:dyDescent="0.3">
      <c r="A3354">
        <v>27</v>
      </c>
      <c r="B3354">
        <v>1</v>
      </c>
      <c r="C3354">
        <v>3</v>
      </c>
      <c r="D3354">
        <v>1</v>
      </c>
      <c r="E3354">
        <v>3353</v>
      </c>
      <c r="F3354">
        <v>1</v>
      </c>
      <c r="G3354">
        <v>20580</v>
      </c>
      <c r="H3354">
        <v>14</v>
      </c>
      <c r="I3354">
        <v>8</v>
      </c>
      <c r="J3354">
        <v>1</v>
      </c>
      <c r="K3354">
        <v>1</v>
      </c>
      <c r="L3354">
        <v>5</v>
      </c>
      <c r="M3354">
        <v>1</v>
      </c>
      <c r="N3354">
        <v>0</v>
      </c>
      <c r="O3354">
        <v>0</v>
      </c>
      <c r="P3354" t="s">
        <v>24</v>
      </c>
      <c r="Q3354" t="s">
        <v>33</v>
      </c>
      <c r="R3354" t="s">
        <v>41</v>
      </c>
      <c r="S3354" t="s">
        <v>35</v>
      </c>
      <c r="T3354" t="s">
        <v>34</v>
      </c>
      <c r="U3354" t="s">
        <v>37</v>
      </c>
      <c r="V3354" t="s">
        <v>23</v>
      </c>
      <c r="W3354" t="s">
        <v>30</v>
      </c>
    </row>
    <row r="3355" spans="1:23" x14ac:dyDescent="0.3">
      <c r="A3355">
        <v>34</v>
      </c>
      <c r="B3355">
        <v>12</v>
      </c>
      <c r="C3355">
        <v>2</v>
      </c>
      <c r="D3355">
        <v>1</v>
      </c>
      <c r="E3355">
        <v>3354</v>
      </c>
      <c r="F3355">
        <v>2</v>
      </c>
      <c r="G3355">
        <v>88650</v>
      </c>
      <c r="H3355">
        <v>11</v>
      </c>
      <c r="I3355">
        <v>8</v>
      </c>
      <c r="J3355">
        <v>1</v>
      </c>
      <c r="K3355">
        <v>1</v>
      </c>
      <c r="L3355">
        <v>0</v>
      </c>
      <c r="M3355">
        <v>1</v>
      </c>
      <c r="N3355">
        <v>1</v>
      </c>
      <c r="O3355">
        <v>0</v>
      </c>
      <c r="P3355" t="s">
        <v>24</v>
      </c>
      <c r="Q3355" t="s">
        <v>33</v>
      </c>
      <c r="R3355" t="s">
        <v>49</v>
      </c>
      <c r="S3355" t="s">
        <v>44</v>
      </c>
      <c r="T3355" t="s">
        <v>40</v>
      </c>
      <c r="U3355" t="s">
        <v>37</v>
      </c>
      <c r="V3355" t="s">
        <v>23</v>
      </c>
      <c r="W3355" t="s">
        <v>30</v>
      </c>
    </row>
    <row r="3356" spans="1:23" x14ac:dyDescent="0.3">
      <c r="A3356">
        <v>42</v>
      </c>
      <c r="B3356">
        <v>11</v>
      </c>
      <c r="C3356">
        <v>1</v>
      </c>
      <c r="D3356">
        <v>1</v>
      </c>
      <c r="E3356">
        <v>3355</v>
      </c>
      <c r="F3356">
        <v>2</v>
      </c>
      <c r="G3356">
        <v>59400</v>
      </c>
      <c r="H3356">
        <v>16</v>
      </c>
      <c r="I3356">
        <v>8</v>
      </c>
      <c r="J3356">
        <v>0</v>
      </c>
      <c r="K3356">
        <v>10</v>
      </c>
      <c r="L3356">
        <v>2</v>
      </c>
      <c r="M3356">
        <v>5</v>
      </c>
      <c r="N3356">
        <v>0</v>
      </c>
      <c r="O3356">
        <v>3</v>
      </c>
      <c r="P3356" t="s">
        <v>24</v>
      </c>
      <c r="Q3356" t="s">
        <v>25</v>
      </c>
      <c r="R3356" t="s">
        <v>49</v>
      </c>
      <c r="S3356" t="s">
        <v>35</v>
      </c>
      <c r="T3356" t="s">
        <v>40</v>
      </c>
      <c r="U3356" t="s">
        <v>37</v>
      </c>
      <c r="V3356" t="s">
        <v>23</v>
      </c>
      <c r="W3356" t="s">
        <v>30</v>
      </c>
    </row>
    <row r="3357" spans="1:23" x14ac:dyDescent="0.3">
      <c r="A3357">
        <v>33</v>
      </c>
      <c r="B3357">
        <v>2</v>
      </c>
      <c r="C3357">
        <v>3</v>
      </c>
      <c r="D3357">
        <v>1</v>
      </c>
      <c r="E3357">
        <v>3356</v>
      </c>
      <c r="F3357">
        <v>1</v>
      </c>
      <c r="G3357">
        <v>59140</v>
      </c>
      <c r="H3357">
        <v>16</v>
      </c>
      <c r="I3357">
        <v>8</v>
      </c>
      <c r="J3357">
        <v>1</v>
      </c>
      <c r="K3357">
        <v>6</v>
      </c>
      <c r="L3357">
        <v>4</v>
      </c>
      <c r="M3357">
        <v>3</v>
      </c>
      <c r="N3357">
        <v>0</v>
      </c>
      <c r="O3357">
        <v>2</v>
      </c>
      <c r="P3357" t="s">
        <v>24</v>
      </c>
      <c r="Q3357" t="s">
        <v>25</v>
      </c>
      <c r="R3357" t="s">
        <v>48</v>
      </c>
      <c r="S3357" t="s">
        <v>35</v>
      </c>
      <c r="T3357" t="s">
        <v>38</v>
      </c>
      <c r="U3357" t="s">
        <v>27</v>
      </c>
      <c r="V3357" t="s">
        <v>23</v>
      </c>
      <c r="W3357" t="s">
        <v>30</v>
      </c>
    </row>
    <row r="3358" spans="1:23" x14ac:dyDescent="0.3">
      <c r="A3358">
        <v>58</v>
      </c>
      <c r="B3358">
        <v>2</v>
      </c>
      <c r="C3358">
        <v>4</v>
      </c>
      <c r="D3358">
        <v>1</v>
      </c>
      <c r="E3358">
        <v>3357</v>
      </c>
      <c r="F3358">
        <v>1</v>
      </c>
      <c r="G3358">
        <v>26220</v>
      </c>
      <c r="H3358">
        <v>23</v>
      </c>
      <c r="I3358">
        <v>8</v>
      </c>
      <c r="J3358">
        <v>0</v>
      </c>
      <c r="K3358">
        <v>24</v>
      </c>
      <c r="L3358">
        <v>3</v>
      </c>
      <c r="M3358">
        <v>6</v>
      </c>
      <c r="N3358">
        <v>0</v>
      </c>
      <c r="O3358">
        <v>4</v>
      </c>
      <c r="P3358" t="s">
        <v>24</v>
      </c>
      <c r="Q3358" t="s">
        <v>33</v>
      </c>
      <c r="R3358" t="s">
        <v>26</v>
      </c>
      <c r="S3358" t="s">
        <v>44</v>
      </c>
      <c r="T3358" t="s">
        <v>34</v>
      </c>
      <c r="U3358" t="s">
        <v>37</v>
      </c>
      <c r="V3358" t="s">
        <v>23</v>
      </c>
      <c r="W3358" t="s">
        <v>30</v>
      </c>
    </row>
    <row r="3359" spans="1:23" x14ac:dyDescent="0.3">
      <c r="A3359">
        <v>31</v>
      </c>
      <c r="B3359">
        <v>1</v>
      </c>
      <c r="C3359">
        <v>3</v>
      </c>
      <c r="D3359">
        <v>1</v>
      </c>
      <c r="E3359">
        <v>3358</v>
      </c>
      <c r="F3359">
        <v>1</v>
      </c>
      <c r="G3359">
        <v>121850</v>
      </c>
      <c r="H3359">
        <v>14</v>
      </c>
      <c r="I3359">
        <v>8</v>
      </c>
      <c r="J3359">
        <v>0</v>
      </c>
      <c r="K3359">
        <v>13</v>
      </c>
      <c r="L3359">
        <v>2</v>
      </c>
      <c r="M3359">
        <v>7</v>
      </c>
      <c r="N3359">
        <v>5</v>
      </c>
      <c r="O3359">
        <v>2</v>
      </c>
      <c r="P3359" t="s">
        <v>24</v>
      </c>
      <c r="Q3359" t="s">
        <v>25</v>
      </c>
      <c r="R3359" t="s">
        <v>26</v>
      </c>
      <c r="S3359" t="s">
        <v>29</v>
      </c>
      <c r="T3359" t="s">
        <v>46</v>
      </c>
      <c r="U3359" t="s">
        <v>27</v>
      </c>
      <c r="V3359" t="s">
        <v>23</v>
      </c>
      <c r="W3359" t="s">
        <v>30</v>
      </c>
    </row>
    <row r="3360" spans="1:23" x14ac:dyDescent="0.3">
      <c r="A3360">
        <v>35</v>
      </c>
      <c r="B3360">
        <v>2</v>
      </c>
      <c r="C3360">
        <v>1</v>
      </c>
      <c r="D3360">
        <v>1</v>
      </c>
      <c r="E3360">
        <v>3359</v>
      </c>
      <c r="F3360">
        <v>3</v>
      </c>
      <c r="G3360">
        <v>106090</v>
      </c>
      <c r="H3360">
        <v>22</v>
      </c>
      <c r="I3360">
        <v>8</v>
      </c>
      <c r="J3360">
        <v>0</v>
      </c>
      <c r="K3360">
        <v>10</v>
      </c>
      <c r="L3360">
        <v>3</v>
      </c>
      <c r="M3360">
        <v>10</v>
      </c>
      <c r="N3360">
        <v>0</v>
      </c>
      <c r="O3360">
        <v>7</v>
      </c>
      <c r="P3360" t="s">
        <v>24</v>
      </c>
      <c r="Q3360" t="s">
        <v>33</v>
      </c>
      <c r="R3360" t="s">
        <v>26</v>
      </c>
      <c r="S3360" t="s">
        <v>29</v>
      </c>
      <c r="T3360" t="s">
        <v>28</v>
      </c>
      <c r="U3360" t="s">
        <v>37</v>
      </c>
      <c r="V3360" t="s">
        <v>23</v>
      </c>
      <c r="W3360" t="s">
        <v>30</v>
      </c>
    </row>
    <row r="3361" spans="1:23" x14ac:dyDescent="0.3">
      <c r="A3361">
        <v>49</v>
      </c>
      <c r="B3361">
        <v>25</v>
      </c>
      <c r="C3361">
        <v>2</v>
      </c>
      <c r="D3361">
        <v>1</v>
      </c>
      <c r="E3361">
        <v>3360</v>
      </c>
      <c r="F3361">
        <v>2</v>
      </c>
      <c r="G3361">
        <v>43450</v>
      </c>
      <c r="H3361">
        <v>15</v>
      </c>
      <c r="I3361">
        <v>8</v>
      </c>
      <c r="J3361">
        <v>0</v>
      </c>
      <c r="K3361">
        <v>29</v>
      </c>
      <c r="L3361">
        <v>3</v>
      </c>
      <c r="M3361">
        <v>26</v>
      </c>
      <c r="N3361">
        <v>1</v>
      </c>
      <c r="O3361">
        <v>7</v>
      </c>
      <c r="P3361" t="s">
        <v>24</v>
      </c>
      <c r="Q3361" t="s">
        <v>33</v>
      </c>
      <c r="R3361" t="s">
        <v>26</v>
      </c>
      <c r="S3361" t="s">
        <v>29</v>
      </c>
      <c r="T3361" t="s">
        <v>38</v>
      </c>
      <c r="U3361" t="s">
        <v>27</v>
      </c>
      <c r="V3361" t="s">
        <v>23</v>
      </c>
      <c r="W3361" t="s">
        <v>30</v>
      </c>
    </row>
    <row r="3362" spans="1:23" x14ac:dyDescent="0.3">
      <c r="A3362">
        <v>48</v>
      </c>
      <c r="B3362">
        <v>1</v>
      </c>
      <c r="C3362">
        <v>4</v>
      </c>
      <c r="D3362">
        <v>1</v>
      </c>
      <c r="E3362">
        <v>3361</v>
      </c>
      <c r="F3362">
        <v>1</v>
      </c>
      <c r="G3362">
        <v>21770</v>
      </c>
      <c r="H3362">
        <v>18</v>
      </c>
      <c r="I3362">
        <v>8</v>
      </c>
      <c r="J3362">
        <v>0</v>
      </c>
      <c r="K3362">
        <v>13</v>
      </c>
      <c r="L3362">
        <v>4</v>
      </c>
      <c r="M3362">
        <v>0</v>
      </c>
      <c r="N3362">
        <v>0</v>
      </c>
      <c r="O3362">
        <v>0</v>
      </c>
      <c r="P3362" t="s">
        <v>24</v>
      </c>
      <c r="Q3362" t="s">
        <v>33</v>
      </c>
      <c r="R3362" t="s">
        <v>41</v>
      </c>
      <c r="S3362" t="s">
        <v>29</v>
      </c>
      <c r="T3362" t="s">
        <v>34</v>
      </c>
      <c r="U3362" t="s">
        <v>37</v>
      </c>
      <c r="V3362" t="s">
        <v>23</v>
      </c>
      <c r="W3362" t="s">
        <v>30</v>
      </c>
    </row>
    <row r="3363" spans="1:23" x14ac:dyDescent="0.3">
      <c r="A3363">
        <v>31</v>
      </c>
      <c r="B3363">
        <v>1</v>
      </c>
      <c r="C3363">
        <v>2</v>
      </c>
      <c r="D3363">
        <v>1</v>
      </c>
      <c r="E3363">
        <v>3362</v>
      </c>
      <c r="F3363">
        <v>2</v>
      </c>
      <c r="G3363">
        <v>27930</v>
      </c>
      <c r="H3363">
        <v>16</v>
      </c>
      <c r="I3363">
        <v>8</v>
      </c>
      <c r="J3363">
        <v>0</v>
      </c>
      <c r="K3363">
        <v>9</v>
      </c>
      <c r="L3363">
        <v>4</v>
      </c>
      <c r="M3363">
        <v>9</v>
      </c>
      <c r="N3363">
        <v>0</v>
      </c>
      <c r="O3363">
        <v>0</v>
      </c>
      <c r="P3363" t="s">
        <v>39</v>
      </c>
      <c r="Q3363" t="s">
        <v>33</v>
      </c>
      <c r="R3363" t="s">
        <v>49</v>
      </c>
      <c r="S3363" t="s">
        <v>29</v>
      </c>
      <c r="T3363" t="s">
        <v>38</v>
      </c>
      <c r="U3363" t="s">
        <v>27</v>
      </c>
      <c r="V3363" t="s">
        <v>23</v>
      </c>
      <c r="W3363" t="s">
        <v>30</v>
      </c>
    </row>
    <row r="3364" spans="1:23" x14ac:dyDescent="0.3">
      <c r="A3364">
        <v>36</v>
      </c>
      <c r="B3364">
        <v>2</v>
      </c>
      <c r="C3364">
        <v>4</v>
      </c>
      <c r="D3364">
        <v>1</v>
      </c>
      <c r="E3364">
        <v>3363</v>
      </c>
      <c r="F3364">
        <v>1</v>
      </c>
      <c r="G3364">
        <v>79180</v>
      </c>
      <c r="H3364">
        <v>12</v>
      </c>
      <c r="I3364">
        <v>8</v>
      </c>
      <c r="J3364">
        <v>2</v>
      </c>
      <c r="K3364">
        <v>8</v>
      </c>
      <c r="L3364">
        <v>3</v>
      </c>
      <c r="M3364">
        <v>6</v>
      </c>
      <c r="N3364">
        <v>0</v>
      </c>
      <c r="O3364">
        <v>1</v>
      </c>
      <c r="P3364" t="s">
        <v>24</v>
      </c>
      <c r="Q3364" t="s">
        <v>40</v>
      </c>
      <c r="R3364" t="s">
        <v>49</v>
      </c>
      <c r="S3364" t="s">
        <v>35</v>
      </c>
      <c r="T3364" t="s">
        <v>38</v>
      </c>
      <c r="U3364" t="s">
        <v>37</v>
      </c>
      <c r="V3364" t="s">
        <v>23</v>
      </c>
      <c r="W3364" t="s">
        <v>30</v>
      </c>
    </row>
    <row r="3365" spans="1:23" x14ac:dyDescent="0.3">
      <c r="A3365">
        <v>38</v>
      </c>
      <c r="B3365">
        <v>6</v>
      </c>
      <c r="C3365">
        <v>3</v>
      </c>
      <c r="D3365">
        <v>1</v>
      </c>
      <c r="E3365">
        <v>3364</v>
      </c>
      <c r="F3365">
        <v>2</v>
      </c>
      <c r="G3365">
        <v>87890</v>
      </c>
      <c r="H3365">
        <v>11</v>
      </c>
      <c r="I3365">
        <v>8</v>
      </c>
      <c r="J3365">
        <v>3</v>
      </c>
      <c r="K3365">
        <v>15</v>
      </c>
      <c r="L3365">
        <v>4</v>
      </c>
      <c r="M3365">
        <v>15</v>
      </c>
      <c r="N3365">
        <v>5</v>
      </c>
      <c r="O3365">
        <v>11</v>
      </c>
      <c r="P3365" t="s">
        <v>24</v>
      </c>
      <c r="Q3365" t="s">
        <v>25</v>
      </c>
      <c r="R3365" t="s">
        <v>36</v>
      </c>
      <c r="S3365" t="s">
        <v>29</v>
      </c>
      <c r="T3365" t="s">
        <v>38</v>
      </c>
      <c r="U3365" t="s">
        <v>37</v>
      </c>
      <c r="V3365" t="s">
        <v>23</v>
      </c>
      <c r="W3365" t="s">
        <v>30</v>
      </c>
    </row>
    <row r="3366" spans="1:23" x14ac:dyDescent="0.3">
      <c r="A3366">
        <v>32</v>
      </c>
      <c r="B3366">
        <v>18</v>
      </c>
      <c r="C3366">
        <v>3</v>
      </c>
      <c r="D3366">
        <v>1</v>
      </c>
      <c r="E3366">
        <v>3365</v>
      </c>
      <c r="F3366">
        <v>1</v>
      </c>
      <c r="G3366">
        <v>23890</v>
      </c>
      <c r="H3366">
        <v>12</v>
      </c>
      <c r="I3366">
        <v>8</v>
      </c>
      <c r="J3366">
        <v>1</v>
      </c>
      <c r="K3366">
        <v>5</v>
      </c>
      <c r="L3366">
        <v>4</v>
      </c>
      <c r="M3366">
        <v>3</v>
      </c>
      <c r="N3366">
        <v>0</v>
      </c>
      <c r="O3366">
        <v>2</v>
      </c>
      <c r="P3366" t="s">
        <v>39</v>
      </c>
      <c r="Q3366" t="s">
        <v>25</v>
      </c>
      <c r="R3366" t="s">
        <v>48</v>
      </c>
      <c r="S3366" t="s">
        <v>29</v>
      </c>
      <c r="T3366" t="s">
        <v>43</v>
      </c>
      <c r="U3366" t="s">
        <v>37</v>
      </c>
      <c r="V3366" t="s">
        <v>23</v>
      </c>
      <c r="W3366" t="s">
        <v>30</v>
      </c>
    </row>
    <row r="3367" spans="1:23" x14ac:dyDescent="0.3">
      <c r="A3367">
        <v>25</v>
      </c>
      <c r="B3367">
        <v>1</v>
      </c>
      <c r="C3367">
        <v>2</v>
      </c>
      <c r="D3367">
        <v>1</v>
      </c>
      <c r="E3367">
        <v>3366</v>
      </c>
      <c r="F3367">
        <v>1</v>
      </c>
      <c r="G3367">
        <v>32120</v>
      </c>
      <c r="H3367">
        <v>15</v>
      </c>
      <c r="I3367">
        <v>8</v>
      </c>
      <c r="J3367">
        <v>1</v>
      </c>
      <c r="K3367">
        <v>1</v>
      </c>
      <c r="L3367">
        <v>3</v>
      </c>
      <c r="M3367">
        <v>1</v>
      </c>
      <c r="N3367">
        <v>0</v>
      </c>
      <c r="O3367">
        <v>0</v>
      </c>
      <c r="P3367" t="s">
        <v>24</v>
      </c>
      <c r="Q3367" t="s">
        <v>33</v>
      </c>
      <c r="R3367" t="s">
        <v>26</v>
      </c>
      <c r="S3367" t="s">
        <v>29</v>
      </c>
      <c r="T3367" t="s">
        <v>38</v>
      </c>
      <c r="U3367" t="s">
        <v>37</v>
      </c>
      <c r="V3367" t="s">
        <v>31</v>
      </c>
      <c r="W3367" t="s">
        <v>30</v>
      </c>
    </row>
    <row r="3368" spans="1:23" x14ac:dyDescent="0.3">
      <c r="A3368">
        <v>40</v>
      </c>
      <c r="B3368">
        <v>1</v>
      </c>
      <c r="C3368">
        <v>4</v>
      </c>
      <c r="D3368">
        <v>1</v>
      </c>
      <c r="E3368">
        <v>3367</v>
      </c>
      <c r="F3368">
        <v>2</v>
      </c>
      <c r="G3368">
        <v>192320</v>
      </c>
      <c r="H3368">
        <v>14</v>
      </c>
      <c r="I3368">
        <v>8</v>
      </c>
      <c r="J3368">
        <v>1</v>
      </c>
      <c r="K3368">
        <v>11</v>
      </c>
      <c r="L3368">
        <v>3</v>
      </c>
      <c r="M3368">
        <v>1</v>
      </c>
      <c r="N3368">
        <v>0</v>
      </c>
      <c r="O3368">
        <v>0</v>
      </c>
      <c r="P3368" t="s">
        <v>24</v>
      </c>
      <c r="Q3368" t="s">
        <v>33</v>
      </c>
      <c r="R3368" t="s">
        <v>41</v>
      </c>
      <c r="S3368" t="s">
        <v>44</v>
      </c>
      <c r="T3368" t="s">
        <v>34</v>
      </c>
      <c r="U3368" t="s">
        <v>37</v>
      </c>
      <c r="V3368" t="s">
        <v>23</v>
      </c>
      <c r="W3368" t="s">
        <v>30</v>
      </c>
    </row>
    <row r="3369" spans="1:23" x14ac:dyDescent="0.3">
      <c r="A3369">
        <v>26</v>
      </c>
      <c r="B3369">
        <v>11</v>
      </c>
      <c r="C3369">
        <v>3</v>
      </c>
      <c r="D3369">
        <v>1</v>
      </c>
      <c r="E3369">
        <v>3368</v>
      </c>
      <c r="F3369">
        <v>2</v>
      </c>
      <c r="G3369">
        <v>22670</v>
      </c>
      <c r="H3369">
        <v>19</v>
      </c>
      <c r="I3369">
        <v>8</v>
      </c>
      <c r="J3369">
        <v>3</v>
      </c>
      <c r="K3369">
        <v>7</v>
      </c>
      <c r="L3369">
        <v>2</v>
      </c>
      <c r="M3369">
        <v>7</v>
      </c>
      <c r="N3369">
        <v>0</v>
      </c>
      <c r="O3369">
        <v>7</v>
      </c>
      <c r="P3369" t="s">
        <v>32</v>
      </c>
      <c r="Q3369" t="s">
        <v>25</v>
      </c>
      <c r="R3369" t="s">
        <v>48</v>
      </c>
      <c r="S3369" t="s">
        <v>35</v>
      </c>
      <c r="T3369" t="s">
        <v>28</v>
      </c>
      <c r="U3369" t="s">
        <v>37</v>
      </c>
      <c r="V3369" t="s">
        <v>23</v>
      </c>
      <c r="W3369" t="s">
        <v>30</v>
      </c>
    </row>
    <row r="3370" spans="1:23" x14ac:dyDescent="0.3">
      <c r="A3370">
        <v>41</v>
      </c>
      <c r="B3370">
        <v>1</v>
      </c>
      <c r="C3370">
        <v>4</v>
      </c>
      <c r="D3370">
        <v>1</v>
      </c>
      <c r="E3370">
        <v>3369</v>
      </c>
      <c r="F3370">
        <v>1</v>
      </c>
      <c r="G3370">
        <v>195170</v>
      </c>
      <c r="H3370">
        <v>13</v>
      </c>
      <c r="I3370">
        <v>8</v>
      </c>
      <c r="J3370">
        <v>0</v>
      </c>
      <c r="K3370">
        <v>20</v>
      </c>
      <c r="L3370">
        <v>5</v>
      </c>
      <c r="M3370">
        <v>18</v>
      </c>
      <c r="N3370">
        <v>2</v>
      </c>
      <c r="O3370">
        <v>17</v>
      </c>
      <c r="P3370" t="s">
        <v>24</v>
      </c>
      <c r="Q3370" t="s">
        <v>33</v>
      </c>
      <c r="R3370" t="s">
        <v>41</v>
      </c>
      <c r="S3370" t="s">
        <v>35</v>
      </c>
      <c r="T3370" t="s">
        <v>34</v>
      </c>
      <c r="U3370" t="s">
        <v>37</v>
      </c>
      <c r="V3370" t="s">
        <v>23</v>
      </c>
      <c r="W3370" t="s">
        <v>30</v>
      </c>
    </row>
    <row r="3371" spans="1:23" x14ac:dyDescent="0.3">
      <c r="A3371">
        <v>36</v>
      </c>
      <c r="B3371">
        <v>9</v>
      </c>
      <c r="C3371">
        <v>3</v>
      </c>
      <c r="D3371">
        <v>1</v>
      </c>
      <c r="E3371">
        <v>3370</v>
      </c>
      <c r="F3371">
        <v>2</v>
      </c>
      <c r="G3371">
        <v>24360</v>
      </c>
      <c r="H3371">
        <v>13</v>
      </c>
      <c r="I3371">
        <v>8</v>
      </c>
      <c r="J3371">
        <v>0</v>
      </c>
      <c r="K3371">
        <v>16</v>
      </c>
      <c r="L3371">
        <v>3</v>
      </c>
      <c r="M3371">
        <v>11</v>
      </c>
      <c r="N3371">
        <v>3</v>
      </c>
      <c r="O3371">
        <v>9</v>
      </c>
      <c r="P3371" t="s">
        <v>24</v>
      </c>
      <c r="Q3371" t="s">
        <v>33</v>
      </c>
      <c r="R3371" t="s">
        <v>26</v>
      </c>
      <c r="S3371" t="s">
        <v>35</v>
      </c>
      <c r="T3371" t="s">
        <v>28</v>
      </c>
      <c r="U3371" t="s">
        <v>27</v>
      </c>
      <c r="V3371" t="s">
        <v>23</v>
      </c>
      <c r="W3371" t="s">
        <v>30</v>
      </c>
    </row>
    <row r="3372" spans="1:23" x14ac:dyDescent="0.3">
      <c r="A3372">
        <v>19</v>
      </c>
      <c r="B3372">
        <v>15</v>
      </c>
      <c r="C3372">
        <v>3</v>
      </c>
      <c r="D3372">
        <v>1</v>
      </c>
      <c r="E3372">
        <v>3371</v>
      </c>
      <c r="F3372">
        <v>2</v>
      </c>
      <c r="G3372">
        <v>160640</v>
      </c>
      <c r="H3372">
        <v>15</v>
      </c>
      <c r="I3372">
        <v>8</v>
      </c>
      <c r="J3372">
        <v>1</v>
      </c>
      <c r="K3372">
        <v>1</v>
      </c>
      <c r="L3372">
        <v>3</v>
      </c>
      <c r="M3372">
        <v>1</v>
      </c>
      <c r="N3372">
        <v>0</v>
      </c>
      <c r="O3372">
        <v>0</v>
      </c>
      <c r="P3372" t="s">
        <v>24</v>
      </c>
      <c r="Q3372" t="s">
        <v>33</v>
      </c>
      <c r="R3372" t="s">
        <v>26</v>
      </c>
      <c r="S3372" t="s">
        <v>35</v>
      </c>
      <c r="T3372" t="s">
        <v>34</v>
      </c>
      <c r="U3372" t="s">
        <v>37</v>
      </c>
      <c r="V3372" t="s">
        <v>31</v>
      </c>
      <c r="W3372" t="s">
        <v>30</v>
      </c>
    </row>
    <row r="3373" spans="1:23" x14ac:dyDescent="0.3">
      <c r="A3373">
        <v>20</v>
      </c>
      <c r="B3373">
        <v>29</v>
      </c>
      <c r="C3373">
        <v>3</v>
      </c>
      <c r="D3373">
        <v>1</v>
      </c>
      <c r="E3373">
        <v>3372</v>
      </c>
      <c r="F3373">
        <v>3</v>
      </c>
      <c r="G3373">
        <v>27070</v>
      </c>
      <c r="H3373">
        <v>11</v>
      </c>
      <c r="I3373">
        <v>8</v>
      </c>
      <c r="J3373">
        <v>0</v>
      </c>
      <c r="K3373">
        <v>1</v>
      </c>
      <c r="L3373">
        <v>2</v>
      </c>
      <c r="M3373">
        <v>1</v>
      </c>
      <c r="N3373">
        <v>0</v>
      </c>
      <c r="O3373">
        <v>0</v>
      </c>
      <c r="P3373" t="s">
        <v>24</v>
      </c>
      <c r="Q3373" t="s">
        <v>33</v>
      </c>
      <c r="R3373" t="s">
        <v>26</v>
      </c>
      <c r="S3373" t="s">
        <v>35</v>
      </c>
      <c r="T3373" t="s">
        <v>43</v>
      </c>
      <c r="U3373" t="s">
        <v>27</v>
      </c>
      <c r="V3373" t="s">
        <v>31</v>
      </c>
      <c r="W3373" t="s">
        <v>30</v>
      </c>
    </row>
    <row r="3374" spans="1:23" x14ac:dyDescent="0.3">
      <c r="A3374">
        <v>31</v>
      </c>
      <c r="B3374">
        <v>1</v>
      </c>
      <c r="C3374">
        <v>4</v>
      </c>
      <c r="D3374">
        <v>1</v>
      </c>
      <c r="E3374">
        <v>3373</v>
      </c>
      <c r="F3374">
        <v>4</v>
      </c>
      <c r="G3374">
        <v>190680</v>
      </c>
      <c r="H3374">
        <v>12</v>
      </c>
      <c r="I3374">
        <v>8</v>
      </c>
      <c r="J3374">
        <v>0</v>
      </c>
      <c r="K3374">
        <v>10</v>
      </c>
      <c r="L3374">
        <v>1</v>
      </c>
      <c r="M3374">
        <v>9</v>
      </c>
      <c r="N3374">
        <v>8</v>
      </c>
      <c r="O3374">
        <v>5</v>
      </c>
      <c r="P3374" t="s">
        <v>24</v>
      </c>
      <c r="Q3374" t="s">
        <v>33</v>
      </c>
      <c r="R3374" t="s">
        <v>26</v>
      </c>
      <c r="S3374" t="s">
        <v>29</v>
      </c>
      <c r="T3374" t="s">
        <v>42</v>
      </c>
      <c r="U3374" t="s">
        <v>37</v>
      </c>
      <c r="V3374" t="s">
        <v>23</v>
      </c>
      <c r="W3374" t="s">
        <v>30</v>
      </c>
    </row>
    <row r="3375" spans="1:23" x14ac:dyDescent="0.3">
      <c r="A3375">
        <v>40</v>
      </c>
      <c r="B3375">
        <v>1</v>
      </c>
      <c r="C3375">
        <v>3</v>
      </c>
      <c r="D3375">
        <v>1</v>
      </c>
      <c r="E3375">
        <v>3374</v>
      </c>
      <c r="F3375">
        <v>1</v>
      </c>
      <c r="G3375">
        <v>39310</v>
      </c>
      <c r="H3375">
        <v>19</v>
      </c>
      <c r="I3375">
        <v>8</v>
      </c>
      <c r="J3375">
        <v>0</v>
      </c>
      <c r="K3375">
        <v>3</v>
      </c>
      <c r="L3375">
        <v>2</v>
      </c>
      <c r="M3375">
        <v>1</v>
      </c>
      <c r="N3375">
        <v>0</v>
      </c>
      <c r="O3375">
        <v>0</v>
      </c>
      <c r="P3375" t="s">
        <v>32</v>
      </c>
      <c r="Q3375" t="s">
        <v>25</v>
      </c>
      <c r="R3375" t="s">
        <v>48</v>
      </c>
      <c r="S3375" t="s">
        <v>44</v>
      </c>
      <c r="T3375" t="s">
        <v>34</v>
      </c>
      <c r="U3375" t="s">
        <v>37</v>
      </c>
      <c r="V3375" t="s">
        <v>23</v>
      </c>
      <c r="W3375" t="s">
        <v>30</v>
      </c>
    </row>
    <row r="3376" spans="1:23" x14ac:dyDescent="0.3">
      <c r="A3376">
        <v>32</v>
      </c>
      <c r="B3376">
        <v>24</v>
      </c>
      <c r="C3376">
        <v>3</v>
      </c>
      <c r="D3376">
        <v>1</v>
      </c>
      <c r="E3376">
        <v>3375</v>
      </c>
      <c r="F3376">
        <v>4</v>
      </c>
      <c r="G3376">
        <v>37300</v>
      </c>
      <c r="H3376">
        <v>25</v>
      </c>
      <c r="I3376">
        <v>8</v>
      </c>
      <c r="J3376">
        <v>1</v>
      </c>
      <c r="K3376">
        <v>8</v>
      </c>
      <c r="L3376">
        <v>4</v>
      </c>
      <c r="M3376">
        <v>8</v>
      </c>
      <c r="N3376">
        <v>6</v>
      </c>
      <c r="O3376">
        <v>3</v>
      </c>
      <c r="P3376" t="s">
        <v>24</v>
      </c>
      <c r="Q3376" t="s">
        <v>33</v>
      </c>
      <c r="R3376" t="s">
        <v>26</v>
      </c>
      <c r="S3376" t="s">
        <v>29</v>
      </c>
      <c r="T3376" t="s">
        <v>43</v>
      </c>
      <c r="U3376" t="s">
        <v>37</v>
      </c>
      <c r="V3376" t="s">
        <v>23</v>
      </c>
      <c r="W3376" t="s">
        <v>30</v>
      </c>
    </row>
    <row r="3377" spans="1:23" x14ac:dyDescent="0.3">
      <c r="A3377">
        <v>36</v>
      </c>
      <c r="B3377">
        <v>10</v>
      </c>
      <c r="C3377">
        <v>3</v>
      </c>
      <c r="D3377">
        <v>1</v>
      </c>
      <c r="E3377">
        <v>3376</v>
      </c>
      <c r="F3377">
        <v>3</v>
      </c>
      <c r="G3377">
        <v>22320</v>
      </c>
      <c r="H3377">
        <v>12</v>
      </c>
      <c r="I3377">
        <v>8</v>
      </c>
      <c r="J3377">
        <v>1</v>
      </c>
      <c r="K3377">
        <v>16</v>
      </c>
      <c r="L3377">
        <v>2</v>
      </c>
      <c r="M3377">
        <v>16</v>
      </c>
      <c r="N3377">
        <v>3</v>
      </c>
      <c r="O3377">
        <v>7</v>
      </c>
      <c r="P3377" t="s">
        <v>24</v>
      </c>
      <c r="Q3377" t="s">
        <v>33</v>
      </c>
      <c r="R3377" t="s">
        <v>41</v>
      </c>
      <c r="S3377" t="s">
        <v>29</v>
      </c>
      <c r="T3377" t="s">
        <v>38</v>
      </c>
      <c r="U3377" t="s">
        <v>37</v>
      </c>
      <c r="V3377" t="s">
        <v>31</v>
      </c>
      <c r="W3377" t="s">
        <v>30</v>
      </c>
    </row>
    <row r="3378" spans="1:23" x14ac:dyDescent="0.3">
      <c r="A3378">
        <v>33</v>
      </c>
      <c r="B3378">
        <v>1</v>
      </c>
      <c r="C3378">
        <v>4</v>
      </c>
      <c r="D3378">
        <v>1</v>
      </c>
      <c r="E3378">
        <v>3377</v>
      </c>
      <c r="F3378">
        <v>4</v>
      </c>
      <c r="G3378">
        <v>44650</v>
      </c>
      <c r="H3378">
        <v>13</v>
      </c>
      <c r="I3378">
        <v>8</v>
      </c>
      <c r="J3378">
        <v>0</v>
      </c>
      <c r="K3378">
        <v>6</v>
      </c>
      <c r="L3378">
        <v>3</v>
      </c>
      <c r="M3378">
        <v>5</v>
      </c>
      <c r="N3378">
        <v>1</v>
      </c>
      <c r="O3378">
        <v>4</v>
      </c>
      <c r="P3378" t="s">
        <v>24</v>
      </c>
      <c r="Q3378" t="s">
        <v>33</v>
      </c>
      <c r="R3378" t="s">
        <v>41</v>
      </c>
      <c r="S3378" t="s">
        <v>35</v>
      </c>
      <c r="T3378" t="s">
        <v>45</v>
      </c>
      <c r="U3378" t="s">
        <v>27</v>
      </c>
      <c r="V3378" t="s">
        <v>23</v>
      </c>
      <c r="W3378" t="s">
        <v>30</v>
      </c>
    </row>
    <row r="3379" spans="1:23" x14ac:dyDescent="0.3">
      <c r="A3379">
        <v>37</v>
      </c>
      <c r="B3379">
        <v>10</v>
      </c>
      <c r="C3379">
        <v>4</v>
      </c>
      <c r="D3379">
        <v>1</v>
      </c>
      <c r="E3379">
        <v>3378</v>
      </c>
      <c r="F3379">
        <v>3</v>
      </c>
      <c r="G3379">
        <v>30720</v>
      </c>
      <c r="H3379">
        <v>14</v>
      </c>
      <c r="I3379">
        <v>8</v>
      </c>
      <c r="J3379">
        <v>0</v>
      </c>
      <c r="K3379">
        <v>17</v>
      </c>
      <c r="L3379">
        <v>3</v>
      </c>
      <c r="M3379">
        <v>14</v>
      </c>
      <c r="N3379">
        <v>11</v>
      </c>
      <c r="O3379">
        <v>7</v>
      </c>
      <c r="P3379" t="s">
        <v>24</v>
      </c>
      <c r="Q3379" t="s">
        <v>25</v>
      </c>
      <c r="R3379" t="s">
        <v>48</v>
      </c>
      <c r="S3379" t="s">
        <v>29</v>
      </c>
      <c r="T3379" t="s">
        <v>40</v>
      </c>
      <c r="U3379" t="s">
        <v>27</v>
      </c>
      <c r="V3379" t="s">
        <v>31</v>
      </c>
      <c r="W3379" t="s">
        <v>30</v>
      </c>
    </row>
    <row r="3380" spans="1:23" x14ac:dyDescent="0.3">
      <c r="A3380">
        <v>45</v>
      </c>
      <c r="B3380">
        <v>8</v>
      </c>
      <c r="C3380">
        <v>1</v>
      </c>
      <c r="D3380">
        <v>1</v>
      </c>
      <c r="E3380">
        <v>3379</v>
      </c>
      <c r="F3380">
        <v>2</v>
      </c>
      <c r="G3380">
        <v>33190</v>
      </c>
      <c r="H3380">
        <v>12</v>
      </c>
      <c r="I3380">
        <v>8</v>
      </c>
      <c r="J3380">
        <v>1</v>
      </c>
      <c r="K3380">
        <v>9</v>
      </c>
      <c r="L3380">
        <v>3</v>
      </c>
      <c r="M3380">
        <v>9</v>
      </c>
      <c r="N3380">
        <v>0</v>
      </c>
      <c r="O3380">
        <v>8</v>
      </c>
      <c r="P3380" t="s">
        <v>39</v>
      </c>
      <c r="Q3380" t="s">
        <v>33</v>
      </c>
      <c r="R3380" t="s">
        <v>26</v>
      </c>
      <c r="S3380" t="s">
        <v>29</v>
      </c>
      <c r="T3380" t="s">
        <v>38</v>
      </c>
      <c r="U3380" t="s">
        <v>37</v>
      </c>
      <c r="V3380" t="s">
        <v>23</v>
      </c>
      <c r="W3380" t="s">
        <v>30</v>
      </c>
    </row>
    <row r="3381" spans="1:23" x14ac:dyDescent="0.3">
      <c r="A3381">
        <v>29</v>
      </c>
      <c r="B3381">
        <v>29</v>
      </c>
      <c r="C3381">
        <v>1</v>
      </c>
      <c r="D3381">
        <v>1</v>
      </c>
      <c r="E3381">
        <v>3380</v>
      </c>
      <c r="F3381">
        <v>1</v>
      </c>
      <c r="G3381">
        <v>192020</v>
      </c>
      <c r="H3381">
        <v>12</v>
      </c>
      <c r="I3381">
        <v>8</v>
      </c>
      <c r="J3381">
        <v>0</v>
      </c>
      <c r="K3381">
        <v>3</v>
      </c>
      <c r="L3381">
        <v>5</v>
      </c>
      <c r="M3381">
        <v>3</v>
      </c>
      <c r="N3381">
        <v>0</v>
      </c>
      <c r="O3381">
        <v>2</v>
      </c>
      <c r="P3381" t="s">
        <v>32</v>
      </c>
      <c r="Q3381" t="s">
        <v>33</v>
      </c>
      <c r="R3381" t="s">
        <v>26</v>
      </c>
      <c r="S3381" t="s">
        <v>29</v>
      </c>
      <c r="T3381" t="s">
        <v>46</v>
      </c>
      <c r="U3381" t="s">
        <v>37</v>
      </c>
      <c r="V3381" t="s">
        <v>23</v>
      </c>
      <c r="W3381" t="s">
        <v>30</v>
      </c>
    </row>
    <row r="3382" spans="1:23" x14ac:dyDescent="0.3">
      <c r="A3382">
        <v>35</v>
      </c>
      <c r="B3382">
        <v>1</v>
      </c>
      <c r="C3382">
        <v>3</v>
      </c>
      <c r="D3382">
        <v>1</v>
      </c>
      <c r="E3382">
        <v>3381</v>
      </c>
      <c r="F3382">
        <v>3</v>
      </c>
      <c r="G3382">
        <v>136750</v>
      </c>
      <c r="H3382">
        <v>15</v>
      </c>
      <c r="I3382">
        <v>8</v>
      </c>
      <c r="J3382">
        <v>3</v>
      </c>
      <c r="K3382">
        <v>5</v>
      </c>
      <c r="L3382">
        <v>5</v>
      </c>
      <c r="M3382">
        <v>5</v>
      </c>
      <c r="N3382">
        <v>1</v>
      </c>
      <c r="O3382">
        <v>0</v>
      </c>
      <c r="P3382" t="s">
        <v>24</v>
      </c>
      <c r="Q3382" t="s">
        <v>40</v>
      </c>
      <c r="R3382" t="s">
        <v>40</v>
      </c>
      <c r="S3382" t="s">
        <v>29</v>
      </c>
      <c r="T3382" t="s">
        <v>43</v>
      </c>
      <c r="U3382" t="s">
        <v>37</v>
      </c>
      <c r="V3382" t="s">
        <v>23</v>
      </c>
      <c r="W3382" t="s">
        <v>30</v>
      </c>
    </row>
    <row r="3383" spans="1:23" x14ac:dyDescent="0.3">
      <c r="A3383">
        <v>52</v>
      </c>
      <c r="B3383">
        <v>5</v>
      </c>
      <c r="C3383">
        <v>4</v>
      </c>
      <c r="D3383">
        <v>1</v>
      </c>
      <c r="E3383">
        <v>3382</v>
      </c>
      <c r="F3383">
        <v>1</v>
      </c>
      <c r="G3383">
        <v>29110</v>
      </c>
      <c r="H3383">
        <v>17</v>
      </c>
      <c r="I3383">
        <v>8</v>
      </c>
      <c r="J3383">
        <v>2</v>
      </c>
      <c r="K3383">
        <v>26</v>
      </c>
      <c r="L3383">
        <v>3</v>
      </c>
      <c r="M3383">
        <v>9</v>
      </c>
      <c r="N3383">
        <v>7</v>
      </c>
      <c r="O3383">
        <v>8</v>
      </c>
      <c r="P3383" t="s">
        <v>24</v>
      </c>
      <c r="Q3383" t="s">
        <v>33</v>
      </c>
      <c r="R3383" t="s">
        <v>36</v>
      </c>
      <c r="S3383" t="s">
        <v>29</v>
      </c>
      <c r="T3383" t="s">
        <v>43</v>
      </c>
      <c r="U3383" t="s">
        <v>37</v>
      </c>
      <c r="V3383" t="s">
        <v>23</v>
      </c>
      <c r="W3383" t="s">
        <v>30</v>
      </c>
    </row>
    <row r="3384" spans="1:23" x14ac:dyDescent="0.3">
      <c r="A3384">
        <v>58</v>
      </c>
      <c r="B3384">
        <v>9</v>
      </c>
      <c r="C3384">
        <v>2</v>
      </c>
      <c r="D3384">
        <v>1</v>
      </c>
      <c r="E3384">
        <v>3383</v>
      </c>
      <c r="F3384">
        <v>4</v>
      </c>
      <c r="G3384">
        <v>59570</v>
      </c>
      <c r="H3384">
        <v>14</v>
      </c>
      <c r="I3384">
        <v>8</v>
      </c>
      <c r="J3384">
        <v>1</v>
      </c>
      <c r="K3384">
        <v>7</v>
      </c>
      <c r="L3384">
        <v>2</v>
      </c>
      <c r="M3384">
        <v>1</v>
      </c>
      <c r="N3384">
        <v>0</v>
      </c>
      <c r="O3384">
        <v>0</v>
      </c>
      <c r="P3384" t="s">
        <v>24</v>
      </c>
      <c r="Q3384" t="s">
        <v>25</v>
      </c>
      <c r="R3384" t="s">
        <v>41</v>
      </c>
      <c r="S3384" t="s">
        <v>35</v>
      </c>
      <c r="T3384" t="s">
        <v>38</v>
      </c>
      <c r="U3384" t="s">
        <v>27</v>
      </c>
      <c r="V3384" t="s">
        <v>31</v>
      </c>
      <c r="W3384" t="s">
        <v>30</v>
      </c>
    </row>
    <row r="3385" spans="1:23" x14ac:dyDescent="0.3">
      <c r="A3385">
        <v>53</v>
      </c>
      <c r="B3385">
        <v>9</v>
      </c>
      <c r="C3385">
        <v>3</v>
      </c>
      <c r="D3385">
        <v>1</v>
      </c>
      <c r="E3385">
        <v>3384</v>
      </c>
      <c r="F3385">
        <v>1</v>
      </c>
      <c r="G3385">
        <v>39200</v>
      </c>
      <c r="H3385">
        <v>16</v>
      </c>
      <c r="I3385">
        <v>8</v>
      </c>
      <c r="J3385">
        <v>1</v>
      </c>
      <c r="K3385">
        <v>22</v>
      </c>
      <c r="L3385">
        <v>3</v>
      </c>
      <c r="M3385">
        <v>17</v>
      </c>
      <c r="N3385">
        <v>15</v>
      </c>
      <c r="O3385">
        <v>2</v>
      </c>
      <c r="P3385" t="s">
        <v>24</v>
      </c>
      <c r="Q3385" t="s">
        <v>33</v>
      </c>
      <c r="R3385" t="s">
        <v>49</v>
      </c>
      <c r="S3385" t="s">
        <v>44</v>
      </c>
      <c r="T3385" t="s">
        <v>47</v>
      </c>
      <c r="U3385" t="s">
        <v>37</v>
      </c>
      <c r="V3385" t="s">
        <v>23</v>
      </c>
      <c r="W3385" t="s">
        <v>30</v>
      </c>
    </row>
    <row r="3386" spans="1:23" x14ac:dyDescent="0.3">
      <c r="A3386">
        <v>30</v>
      </c>
      <c r="B3386">
        <v>3</v>
      </c>
      <c r="C3386">
        <v>4</v>
      </c>
      <c r="D3386">
        <v>1</v>
      </c>
      <c r="E3386">
        <v>3385</v>
      </c>
      <c r="F3386">
        <v>1</v>
      </c>
      <c r="G3386">
        <v>64340</v>
      </c>
      <c r="H3386">
        <v>14</v>
      </c>
      <c r="I3386">
        <v>8</v>
      </c>
      <c r="J3386">
        <v>1</v>
      </c>
      <c r="K3386">
        <v>10</v>
      </c>
      <c r="L3386">
        <v>3</v>
      </c>
      <c r="M3386">
        <v>8</v>
      </c>
      <c r="N3386">
        <v>7</v>
      </c>
      <c r="O3386">
        <v>7</v>
      </c>
      <c r="P3386" t="s">
        <v>24</v>
      </c>
      <c r="Q3386" t="s">
        <v>25</v>
      </c>
      <c r="R3386" t="s">
        <v>48</v>
      </c>
      <c r="S3386" t="s">
        <v>44</v>
      </c>
      <c r="T3386" t="s">
        <v>38</v>
      </c>
      <c r="U3386" t="s">
        <v>37</v>
      </c>
      <c r="V3386" t="s">
        <v>23</v>
      </c>
      <c r="W3386" t="s">
        <v>30</v>
      </c>
    </row>
    <row r="3387" spans="1:23" x14ac:dyDescent="0.3">
      <c r="A3387">
        <v>38</v>
      </c>
      <c r="B3387">
        <v>4</v>
      </c>
      <c r="C3387">
        <v>3</v>
      </c>
      <c r="D3387">
        <v>1</v>
      </c>
      <c r="E3387">
        <v>3386</v>
      </c>
      <c r="F3387">
        <v>2</v>
      </c>
      <c r="G3387">
        <v>100480</v>
      </c>
      <c r="H3387">
        <v>23</v>
      </c>
      <c r="I3387">
        <v>8</v>
      </c>
      <c r="J3387">
        <v>1</v>
      </c>
      <c r="K3387">
        <v>6</v>
      </c>
      <c r="L3387">
        <v>2</v>
      </c>
      <c r="M3387">
        <v>5</v>
      </c>
      <c r="N3387">
        <v>1</v>
      </c>
      <c r="O3387">
        <v>3</v>
      </c>
      <c r="P3387" t="s">
        <v>39</v>
      </c>
      <c r="Q3387" t="s">
        <v>25</v>
      </c>
      <c r="R3387" t="s">
        <v>26</v>
      </c>
      <c r="S3387" t="s">
        <v>35</v>
      </c>
      <c r="T3387" t="s">
        <v>42</v>
      </c>
      <c r="U3387" t="s">
        <v>37</v>
      </c>
      <c r="V3387" t="s">
        <v>23</v>
      </c>
      <c r="W3387" t="s">
        <v>30</v>
      </c>
    </row>
    <row r="3388" spans="1:23" x14ac:dyDescent="0.3">
      <c r="A3388">
        <v>35</v>
      </c>
      <c r="B3388">
        <v>1</v>
      </c>
      <c r="C3388">
        <v>2</v>
      </c>
      <c r="D3388">
        <v>1</v>
      </c>
      <c r="E3388">
        <v>3387</v>
      </c>
      <c r="F3388">
        <v>2</v>
      </c>
      <c r="G3388">
        <v>109380</v>
      </c>
      <c r="H3388">
        <v>14</v>
      </c>
      <c r="I3388">
        <v>8</v>
      </c>
      <c r="J3388">
        <v>2</v>
      </c>
      <c r="K3388">
        <v>12</v>
      </c>
      <c r="L3388">
        <v>2</v>
      </c>
      <c r="M3388">
        <v>10</v>
      </c>
      <c r="N3388">
        <v>0</v>
      </c>
      <c r="O3388">
        <v>8</v>
      </c>
      <c r="P3388" t="s">
        <v>24</v>
      </c>
      <c r="Q3388" t="s">
        <v>25</v>
      </c>
      <c r="R3388" t="s">
        <v>26</v>
      </c>
      <c r="S3388" t="s">
        <v>44</v>
      </c>
      <c r="T3388" t="s">
        <v>28</v>
      </c>
      <c r="U3388" t="s">
        <v>27</v>
      </c>
      <c r="V3388" t="s">
        <v>23</v>
      </c>
      <c r="W3388" t="s">
        <v>30</v>
      </c>
    </row>
    <row r="3389" spans="1:23" x14ac:dyDescent="0.3">
      <c r="A3389">
        <v>39</v>
      </c>
      <c r="B3389">
        <v>1</v>
      </c>
      <c r="C3389">
        <v>1</v>
      </c>
      <c r="D3389">
        <v>1</v>
      </c>
      <c r="E3389">
        <v>3388</v>
      </c>
      <c r="F3389">
        <v>2</v>
      </c>
      <c r="G3389">
        <v>23400</v>
      </c>
      <c r="H3389">
        <v>11</v>
      </c>
      <c r="I3389">
        <v>8</v>
      </c>
      <c r="J3389">
        <v>1</v>
      </c>
      <c r="K3389">
        <v>9</v>
      </c>
      <c r="L3389">
        <v>2</v>
      </c>
      <c r="M3389">
        <v>8</v>
      </c>
      <c r="N3389">
        <v>0</v>
      </c>
      <c r="O3389">
        <v>7</v>
      </c>
      <c r="P3389" t="s">
        <v>24</v>
      </c>
      <c r="Q3389" t="s">
        <v>25</v>
      </c>
      <c r="R3389" t="s">
        <v>48</v>
      </c>
      <c r="S3389" t="s">
        <v>35</v>
      </c>
      <c r="T3389" t="s">
        <v>34</v>
      </c>
      <c r="U3389" t="s">
        <v>37</v>
      </c>
      <c r="V3389" t="s">
        <v>23</v>
      </c>
      <c r="W3389" t="s">
        <v>30</v>
      </c>
    </row>
    <row r="3390" spans="1:23" x14ac:dyDescent="0.3">
      <c r="A3390">
        <v>40</v>
      </c>
      <c r="B3390">
        <v>2</v>
      </c>
      <c r="C3390">
        <v>4</v>
      </c>
      <c r="D3390">
        <v>1</v>
      </c>
      <c r="E3390">
        <v>3389</v>
      </c>
      <c r="F3390">
        <v>1</v>
      </c>
      <c r="G3390">
        <v>65450</v>
      </c>
      <c r="H3390">
        <v>15</v>
      </c>
      <c r="I3390">
        <v>8</v>
      </c>
      <c r="J3390">
        <v>0</v>
      </c>
      <c r="K3390">
        <v>22</v>
      </c>
      <c r="L3390">
        <v>2</v>
      </c>
      <c r="M3390">
        <v>1</v>
      </c>
      <c r="N3390">
        <v>0</v>
      </c>
      <c r="O3390">
        <v>0</v>
      </c>
      <c r="P3390" t="s">
        <v>39</v>
      </c>
      <c r="Q3390" t="s">
        <v>33</v>
      </c>
      <c r="R3390" t="s">
        <v>26</v>
      </c>
      <c r="S3390" t="s">
        <v>35</v>
      </c>
      <c r="T3390" t="s">
        <v>40</v>
      </c>
      <c r="U3390" t="s">
        <v>37</v>
      </c>
      <c r="V3390" t="s">
        <v>31</v>
      </c>
      <c r="W3390" t="s">
        <v>30</v>
      </c>
    </row>
    <row r="3391" spans="1:23" x14ac:dyDescent="0.3">
      <c r="A3391">
        <v>47</v>
      </c>
      <c r="B3391">
        <v>7</v>
      </c>
      <c r="C3391">
        <v>4</v>
      </c>
      <c r="D3391">
        <v>1</v>
      </c>
      <c r="E3391">
        <v>3390</v>
      </c>
      <c r="F3391">
        <v>3</v>
      </c>
      <c r="G3391">
        <v>69310</v>
      </c>
      <c r="H3391">
        <v>11</v>
      </c>
      <c r="I3391">
        <v>8</v>
      </c>
      <c r="J3391">
        <v>0</v>
      </c>
      <c r="K3391">
        <v>20</v>
      </c>
      <c r="L3391">
        <v>3</v>
      </c>
      <c r="M3391">
        <v>19</v>
      </c>
      <c r="N3391">
        <v>2</v>
      </c>
      <c r="O3391">
        <v>7</v>
      </c>
      <c r="P3391" t="s">
        <v>32</v>
      </c>
      <c r="Q3391" t="s">
        <v>33</v>
      </c>
      <c r="R3391" t="s">
        <v>26</v>
      </c>
      <c r="S3391" t="s">
        <v>44</v>
      </c>
      <c r="T3391" t="s">
        <v>38</v>
      </c>
      <c r="U3391" t="s">
        <v>37</v>
      </c>
      <c r="V3391" t="s">
        <v>23</v>
      </c>
      <c r="W3391" t="s">
        <v>30</v>
      </c>
    </row>
    <row r="3392" spans="1:23" x14ac:dyDescent="0.3">
      <c r="A3392">
        <v>36</v>
      </c>
      <c r="B3392">
        <v>28</v>
      </c>
      <c r="C3392">
        <v>1</v>
      </c>
      <c r="D3392">
        <v>1</v>
      </c>
      <c r="E3392">
        <v>3391</v>
      </c>
      <c r="F3392">
        <v>2</v>
      </c>
      <c r="G3392">
        <v>48980</v>
      </c>
      <c r="H3392">
        <v>13</v>
      </c>
      <c r="I3392">
        <v>8</v>
      </c>
      <c r="J3392">
        <v>1</v>
      </c>
      <c r="K3392">
        <v>12</v>
      </c>
      <c r="L3392">
        <v>3</v>
      </c>
      <c r="M3392">
        <v>7</v>
      </c>
      <c r="N3392">
        <v>0</v>
      </c>
      <c r="O3392">
        <v>7</v>
      </c>
      <c r="P3392" t="s">
        <v>39</v>
      </c>
      <c r="Q3392" t="s">
        <v>25</v>
      </c>
      <c r="R3392" t="s">
        <v>26</v>
      </c>
      <c r="S3392" t="s">
        <v>44</v>
      </c>
      <c r="T3392" t="s">
        <v>34</v>
      </c>
      <c r="U3392" t="s">
        <v>37</v>
      </c>
      <c r="V3392" t="s">
        <v>23</v>
      </c>
      <c r="W3392" t="s">
        <v>30</v>
      </c>
    </row>
    <row r="3393" spans="1:23" x14ac:dyDescent="0.3">
      <c r="A3393">
        <v>31</v>
      </c>
      <c r="B3393">
        <v>28</v>
      </c>
      <c r="C3393">
        <v>4</v>
      </c>
      <c r="D3393">
        <v>1</v>
      </c>
      <c r="E3393">
        <v>3392</v>
      </c>
      <c r="F3393">
        <v>2</v>
      </c>
      <c r="G3393">
        <v>25930</v>
      </c>
      <c r="H3393">
        <v>21</v>
      </c>
      <c r="I3393">
        <v>8</v>
      </c>
      <c r="J3393">
        <v>0</v>
      </c>
      <c r="K3393">
        <v>4</v>
      </c>
      <c r="L3393">
        <v>2</v>
      </c>
      <c r="M3393">
        <v>3</v>
      </c>
      <c r="N3393">
        <v>1</v>
      </c>
      <c r="O3393">
        <v>2</v>
      </c>
      <c r="P3393" t="s">
        <v>39</v>
      </c>
      <c r="Q3393" t="s">
        <v>33</v>
      </c>
      <c r="R3393" t="s">
        <v>41</v>
      </c>
      <c r="S3393" t="s">
        <v>35</v>
      </c>
      <c r="T3393" t="s">
        <v>34</v>
      </c>
      <c r="U3393" t="s">
        <v>37</v>
      </c>
      <c r="V3393" t="s">
        <v>31</v>
      </c>
      <c r="W3393" t="s">
        <v>30</v>
      </c>
    </row>
    <row r="3394" spans="1:23" x14ac:dyDescent="0.3">
      <c r="A3394">
        <v>33</v>
      </c>
      <c r="B3394">
        <v>15</v>
      </c>
      <c r="C3394">
        <v>3</v>
      </c>
      <c r="D3394">
        <v>1</v>
      </c>
      <c r="E3394">
        <v>3393</v>
      </c>
      <c r="F3394">
        <v>4</v>
      </c>
      <c r="G3394">
        <v>194360</v>
      </c>
      <c r="H3394">
        <v>19</v>
      </c>
      <c r="I3394">
        <v>8</v>
      </c>
      <c r="J3394">
        <v>2</v>
      </c>
      <c r="K3394">
        <v>10</v>
      </c>
      <c r="L3394">
        <v>4</v>
      </c>
      <c r="M3394">
        <v>10</v>
      </c>
      <c r="N3394">
        <v>6</v>
      </c>
      <c r="O3394">
        <v>0</v>
      </c>
      <c r="P3394" t="s">
        <v>39</v>
      </c>
      <c r="Q3394" t="s">
        <v>25</v>
      </c>
      <c r="R3394" t="s">
        <v>36</v>
      </c>
      <c r="S3394" t="s">
        <v>35</v>
      </c>
      <c r="T3394" t="s">
        <v>42</v>
      </c>
      <c r="U3394" t="s">
        <v>37</v>
      </c>
      <c r="V3394" t="s">
        <v>23</v>
      </c>
      <c r="W3394" t="s">
        <v>30</v>
      </c>
    </row>
    <row r="3395" spans="1:23" x14ac:dyDescent="0.3">
      <c r="A3395">
        <v>29</v>
      </c>
      <c r="B3395">
        <v>3</v>
      </c>
      <c r="C3395">
        <v>5</v>
      </c>
      <c r="D3395">
        <v>1</v>
      </c>
      <c r="E3395">
        <v>3394</v>
      </c>
      <c r="F3395">
        <v>1</v>
      </c>
      <c r="G3395">
        <v>27230</v>
      </c>
      <c r="H3395">
        <v>11</v>
      </c>
      <c r="I3395">
        <v>8</v>
      </c>
      <c r="J3395">
        <v>1</v>
      </c>
      <c r="K3395">
        <v>3</v>
      </c>
      <c r="L3395">
        <v>2</v>
      </c>
      <c r="M3395">
        <v>0</v>
      </c>
      <c r="N3395">
        <v>0</v>
      </c>
      <c r="O3395">
        <v>0</v>
      </c>
      <c r="P3395" t="s">
        <v>24</v>
      </c>
      <c r="Q3395" t="s">
        <v>40</v>
      </c>
      <c r="R3395" t="s">
        <v>26</v>
      </c>
      <c r="S3395" t="s">
        <v>35</v>
      </c>
      <c r="T3395" t="s">
        <v>38</v>
      </c>
      <c r="U3395" t="s">
        <v>37</v>
      </c>
      <c r="V3395" t="s">
        <v>31</v>
      </c>
      <c r="W3395" t="s">
        <v>30</v>
      </c>
    </row>
    <row r="3396" spans="1:23" x14ac:dyDescent="0.3">
      <c r="A3396">
        <v>33</v>
      </c>
      <c r="B3396">
        <v>2</v>
      </c>
      <c r="C3396">
        <v>2</v>
      </c>
      <c r="D3396">
        <v>1</v>
      </c>
      <c r="E3396">
        <v>3395</v>
      </c>
      <c r="F3396">
        <v>2</v>
      </c>
      <c r="G3396">
        <v>34790</v>
      </c>
      <c r="H3396">
        <v>12</v>
      </c>
      <c r="I3396">
        <v>8</v>
      </c>
      <c r="J3396">
        <v>0</v>
      </c>
      <c r="K3396">
        <v>5</v>
      </c>
      <c r="L3396">
        <v>3</v>
      </c>
      <c r="M3396">
        <v>3</v>
      </c>
      <c r="N3396">
        <v>0</v>
      </c>
      <c r="O3396">
        <v>2</v>
      </c>
      <c r="P3396" t="s">
        <v>24</v>
      </c>
      <c r="Q3396" t="s">
        <v>33</v>
      </c>
      <c r="R3396" t="s">
        <v>49</v>
      </c>
      <c r="S3396" t="s">
        <v>35</v>
      </c>
      <c r="T3396" t="s">
        <v>43</v>
      </c>
      <c r="U3396" t="s">
        <v>37</v>
      </c>
      <c r="V3396" t="s">
        <v>23</v>
      </c>
      <c r="W3396" t="s">
        <v>30</v>
      </c>
    </row>
    <row r="3397" spans="1:23" x14ac:dyDescent="0.3">
      <c r="A3397">
        <v>45</v>
      </c>
      <c r="B3397">
        <v>26</v>
      </c>
      <c r="C3397">
        <v>1</v>
      </c>
      <c r="D3397">
        <v>1</v>
      </c>
      <c r="E3397">
        <v>3396</v>
      </c>
      <c r="F3397">
        <v>3</v>
      </c>
      <c r="G3397">
        <v>27940</v>
      </c>
      <c r="H3397">
        <v>19</v>
      </c>
      <c r="I3397">
        <v>8</v>
      </c>
      <c r="J3397">
        <v>1</v>
      </c>
      <c r="K3397">
        <v>8</v>
      </c>
      <c r="L3397">
        <v>2</v>
      </c>
      <c r="M3397">
        <v>5</v>
      </c>
      <c r="N3397">
        <v>0</v>
      </c>
      <c r="O3397">
        <v>2</v>
      </c>
      <c r="P3397" t="s">
        <v>24</v>
      </c>
      <c r="Q3397" t="s">
        <v>33</v>
      </c>
      <c r="R3397" t="s">
        <v>41</v>
      </c>
      <c r="S3397" t="s">
        <v>44</v>
      </c>
      <c r="T3397" t="s">
        <v>28</v>
      </c>
      <c r="U3397" t="s">
        <v>27</v>
      </c>
      <c r="V3397" t="s">
        <v>23</v>
      </c>
      <c r="W3397" t="s">
        <v>30</v>
      </c>
    </row>
    <row r="3398" spans="1:23" x14ac:dyDescent="0.3">
      <c r="A3398">
        <v>50</v>
      </c>
      <c r="B3398">
        <v>10</v>
      </c>
      <c r="C3398">
        <v>1</v>
      </c>
      <c r="D3398">
        <v>1</v>
      </c>
      <c r="E3398">
        <v>3397</v>
      </c>
      <c r="F3398">
        <v>1</v>
      </c>
      <c r="G3398">
        <v>52490</v>
      </c>
      <c r="H3398">
        <v>21</v>
      </c>
      <c r="I3398">
        <v>8</v>
      </c>
      <c r="J3398">
        <v>2</v>
      </c>
      <c r="K3398">
        <v>32</v>
      </c>
      <c r="L3398">
        <v>2</v>
      </c>
      <c r="M3398">
        <v>5</v>
      </c>
      <c r="N3398">
        <v>1</v>
      </c>
      <c r="O3398">
        <v>3</v>
      </c>
      <c r="P3398" t="s">
        <v>24</v>
      </c>
      <c r="Q3398" t="s">
        <v>25</v>
      </c>
      <c r="R3398" t="s">
        <v>26</v>
      </c>
      <c r="S3398" t="s">
        <v>44</v>
      </c>
      <c r="T3398" t="s">
        <v>45</v>
      </c>
      <c r="U3398" t="s">
        <v>27</v>
      </c>
      <c r="V3398" t="s">
        <v>23</v>
      </c>
      <c r="W3398" t="s">
        <v>30</v>
      </c>
    </row>
    <row r="3399" spans="1:23" x14ac:dyDescent="0.3">
      <c r="A3399">
        <v>33</v>
      </c>
      <c r="B3399">
        <v>1</v>
      </c>
      <c r="C3399">
        <v>3</v>
      </c>
      <c r="D3399">
        <v>1</v>
      </c>
      <c r="E3399">
        <v>3398</v>
      </c>
      <c r="F3399">
        <v>2</v>
      </c>
      <c r="G3399">
        <v>21760</v>
      </c>
      <c r="H3399">
        <v>14</v>
      </c>
      <c r="I3399">
        <v>8</v>
      </c>
      <c r="J3399">
        <v>1</v>
      </c>
      <c r="K3399">
        <v>6</v>
      </c>
      <c r="L3399">
        <v>2</v>
      </c>
      <c r="M3399">
        <v>6</v>
      </c>
      <c r="N3399">
        <v>1</v>
      </c>
      <c r="O3399">
        <v>2</v>
      </c>
      <c r="P3399" t="s">
        <v>32</v>
      </c>
      <c r="Q3399" t="s">
        <v>25</v>
      </c>
      <c r="R3399" t="s">
        <v>48</v>
      </c>
      <c r="S3399" t="s">
        <v>29</v>
      </c>
      <c r="T3399" t="s">
        <v>40</v>
      </c>
      <c r="U3399" t="s">
        <v>37</v>
      </c>
      <c r="V3399" t="s">
        <v>23</v>
      </c>
      <c r="W3399" t="s">
        <v>30</v>
      </c>
    </row>
    <row r="3400" spans="1:23" x14ac:dyDescent="0.3">
      <c r="A3400">
        <v>41</v>
      </c>
      <c r="B3400">
        <v>11</v>
      </c>
      <c r="C3400">
        <v>3</v>
      </c>
      <c r="D3400">
        <v>1</v>
      </c>
      <c r="E3400">
        <v>3399</v>
      </c>
      <c r="F3400">
        <v>1</v>
      </c>
      <c r="G3400">
        <v>168720</v>
      </c>
      <c r="H3400">
        <v>15</v>
      </c>
      <c r="I3400">
        <v>8</v>
      </c>
      <c r="J3400">
        <v>1</v>
      </c>
      <c r="K3400">
        <v>21</v>
      </c>
      <c r="L3400">
        <v>2</v>
      </c>
      <c r="M3400">
        <v>18</v>
      </c>
      <c r="N3400">
        <v>0</v>
      </c>
      <c r="O3400">
        <v>11</v>
      </c>
      <c r="P3400" t="s">
        <v>32</v>
      </c>
      <c r="Q3400" t="s">
        <v>25</v>
      </c>
      <c r="R3400" t="s">
        <v>36</v>
      </c>
      <c r="S3400" t="s">
        <v>44</v>
      </c>
      <c r="T3400" t="s">
        <v>43</v>
      </c>
      <c r="U3400" t="s">
        <v>37</v>
      </c>
      <c r="V3400" t="s">
        <v>23</v>
      </c>
      <c r="W3400" t="s">
        <v>30</v>
      </c>
    </row>
    <row r="3401" spans="1:23" x14ac:dyDescent="0.3">
      <c r="A3401">
        <v>27</v>
      </c>
      <c r="B3401">
        <v>20</v>
      </c>
      <c r="C3401">
        <v>4</v>
      </c>
      <c r="D3401">
        <v>1</v>
      </c>
      <c r="E3401">
        <v>3400</v>
      </c>
      <c r="F3401">
        <v>2</v>
      </c>
      <c r="G3401">
        <v>34850</v>
      </c>
      <c r="H3401">
        <v>17</v>
      </c>
      <c r="I3401">
        <v>8</v>
      </c>
      <c r="J3401">
        <v>2</v>
      </c>
      <c r="K3401">
        <v>4</v>
      </c>
      <c r="L3401">
        <v>2</v>
      </c>
      <c r="M3401">
        <v>2</v>
      </c>
      <c r="N3401">
        <v>2</v>
      </c>
      <c r="O3401">
        <v>2</v>
      </c>
      <c r="P3401" t="s">
        <v>24</v>
      </c>
      <c r="Q3401" t="s">
        <v>33</v>
      </c>
      <c r="R3401" t="s">
        <v>36</v>
      </c>
      <c r="S3401" t="s">
        <v>29</v>
      </c>
      <c r="T3401" t="s">
        <v>45</v>
      </c>
      <c r="U3401" t="s">
        <v>37</v>
      </c>
      <c r="V3401" t="s">
        <v>23</v>
      </c>
      <c r="W3401" t="s">
        <v>30</v>
      </c>
    </row>
    <row r="3402" spans="1:23" x14ac:dyDescent="0.3">
      <c r="A3402">
        <v>45</v>
      </c>
      <c r="B3402">
        <v>2</v>
      </c>
      <c r="C3402">
        <v>3</v>
      </c>
      <c r="D3402">
        <v>1</v>
      </c>
      <c r="E3402">
        <v>3401</v>
      </c>
      <c r="F3402">
        <v>1</v>
      </c>
      <c r="G3402">
        <v>66440</v>
      </c>
      <c r="H3402">
        <v>12</v>
      </c>
      <c r="I3402">
        <v>8</v>
      </c>
      <c r="J3402">
        <v>0</v>
      </c>
      <c r="K3402">
        <v>9</v>
      </c>
      <c r="L3402">
        <v>3</v>
      </c>
      <c r="M3402">
        <v>9</v>
      </c>
      <c r="N3402">
        <v>0</v>
      </c>
      <c r="O3402">
        <v>8</v>
      </c>
      <c r="P3402" t="s">
        <v>39</v>
      </c>
      <c r="Q3402" t="s">
        <v>25</v>
      </c>
      <c r="R3402" t="s">
        <v>41</v>
      </c>
      <c r="S3402" t="s">
        <v>29</v>
      </c>
      <c r="T3402" t="s">
        <v>38</v>
      </c>
      <c r="U3402" t="s">
        <v>27</v>
      </c>
      <c r="V3402" t="s">
        <v>23</v>
      </c>
      <c r="W3402" t="s">
        <v>30</v>
      </c>
    </row>
    <row r="3403" spans="1:23" x14ac:dyDescent="0.3">
      <c r="A3403">
        <v>47</v>
      </c>
      <c r="B3403">
        <v>18</v>
      </c>
      <c r="C3403">
        <v>4</v>
      </c>
      <c r="D3403">
        <v>1</v>
      </c>
      <c r="E3403">
        <v>3402</v>
      </c>
      <c r="F3403">
        <v>2</v>
      </c>
      <c r="G3403">
        <v>55820</v>
      </c>
      <c r="H3403">
        <v>16</v>
      </c>
      <c r="I3403">
        <v>8</v>
      </c>
      <c r="J3403">
        <v>0</v>
      </c>
      <c r="K3403">
        <v>9</v>
      </c>
      <c r="L3403">
        <v>3</v>
      </c>
      <c r="M3403">
        <v>9</v>
      </c>
      <c r="N3403">
        <v>0</v>
      </c>
      <c r="O3403">
        <v>7</v>
      </c>
      <c r="P3403" t="s">
        <v>24</v>
      </c>
      <c r="Q3403" t="s">
        <v>25</v>
      </c>
      <c r="R3403" t="s">
        <v>41</v>
      </c>
      <c r="S3403" t="s">
        <v>35</v>
      </c>
      <c r="T3403" t="s">
        <v>34</v>
      </c>
      <c r="U3403" t="s">
        <v>27</v>
      </c>
      <c r="V3403" t="s">
        <v>23</v>
      </c>
      <c r="W3403" t="s">
        <v>30</v>
      </c>
    </row>
    <row r="3404" spans="1:23" x14ac:dyDescent="0.3">
      <c r="A3404">
        <v>30</v>
      </c>
      <c r="B3404">
        <v>2</v>
      </c>
      <c r="C3404">
        <v>3</v>
      </c>
      <c r="D3404">
        <v>1</v>
      </c>
      <c r="E3404">
        <v>3403</v>
      </c>
      <c r="F3404">
        <v>2</v>
      </c>
      <c r="G3404">
        <v>40000</v>
      </c>
      <c r="H3404">
        <v>12</v>
      </c>
      <c r="I3404">
        <v>8</v>
      </c>
      <c r="J3404">
        <v>0</v>
      </c>
      <c r="K3404">
        <v>7</v>
      </c>
      <c r="L3404">
        <v>5</v>
      </c>
      <c r="M3404">
        <v>5</v>
      </c>
      <c r="N3404">
        <v>0</v>
      </c>
      <c r="O3404">
        <v>1</v>
      </c>
      <c r="P3404" t="s">
        <v>24</v>
      </c>
      <c r="Q3404" t="s">
        <v>25</v>
      </c>
      <c r="R3404" t="s">
        <v>26</v>
      </c>
      <c r="S3404" t="s">
        <v>29</v>
      </c>
      <c r="T3404" t="s">
        <v>28</v>
      </c>
      <c r="U3404" t="s">
        <v>37</v>
      </c>
      <c r="V3404" t="s">
        <v>31</v>
      </c>
      <c r="W3404" t="s">
        <v>30</v>
      </c>
    </row>
    <row r="3405" spans="1:23" x14ac:dyDescent="0.3">
      <c r="A3405">
        <v>50</v>
      </c>
      <c r="B3405">
        <v>1</v>
      </c>
      <c r="C3405">
        <v>3</v>
      </c>
      <c r="D3405">
        <v>1</v>
      </c>
      <c r="E3405">
        <v>3404</v>
      </c>
      <c r="F3405">
        <v>2</v>
      </c>
      <c r="G3405">
        <v>134960</v>
      </c>
      <c r="H3405">
        <v>18</v>
      </c>
      <c r="I3405">
        <v>8</v>
      </c>
      <c r="J3405">
        <v>1</v>
      </c>
      <c r="K3405">
        <v>22</v>
      </c>
      <c r="L3405">
        <v>3</v>
      </c>
      <c r="M3405">
        <v>12</v>
      </c>
      <c r="N3405">
        <v>1</v>
      </c>
      <c r="O3405">
        <v>5</v>
      </c>
      <c r="P3405" t="s">
        <v>24</v>
      </c>
      <c r="Q3405" t="s">
        <v>33</v>
      </c>
      <c r="R3405" t="s">
        <v>49</v>
      </c>
      <c r="S3405" t="s">
        <v>29</v>
      </c>
      <c r="T3405" t="s">
        <v>38</v>
      </c>
      <c r="U3405" t="s">
        <v>27</v>
      </c>
      <c r="V3405" t="s">
        <v>23</v>
      </c>
      <c r="W3405" t="s">
        <v>30</v>
      </c>
    </row>
    <row r="3406" spans="1:23" x14ac:dyDescent="0.3">
      <c r="A3406">
        <v>38</v>
      </c>
      <c r="B3406">
        <v>13</v>
      </c>
      <c r="C3406">
        <v>3</v>
      </c>
      <c r="D3406">
        <v>1</v>
      </c>
      <c r="E3406">
        <v>3405</v>
      </c>
      <c r="F3406">
        <v>1</v>
      </c>
      <c r="G3406">
        <v>32100</v>
      </c>
      <c r="H3406">
        <v>17</v>
      </c>
      <c r="I3406">
        <v>8</v>
      </c>
      <c r="J3406">
        <v>2</v>
      </c>
      <c r="K3406">
        <v>3</v>
      </c>
      <c r="L3406">
        <v>5</v>
      </c>
      <c r="M3406">
        <v>2</v>
      </c>
      <c r="N3406">
        <v>0</v>
      </c>
      <c r="O3406">
        <v>2</v>
      </c>
      <c r="P3406" t="s">
        <v>32</v>
      </c>
      <c r="Q3406" t="s">
        <v>33</v>
      </c>
      <c r="R3406" t="s">
        <v>49</v>
      </c>
      <c r="S3406" t="s">
        <v>29</v>
      </c>
      <c r="T3406" t="s">
        <v>45</v>
      </c>
      <c r="U3406" t="s">
        <v>37</v>
      </c>
      <c r="V3406" t="s">
        <v>23</v>
      </c>
      <c r="W3406" t="s">
        <v>30</v>
      </c>
    </row>
    <row r="3407" spans="1:23" x14ac:dyDescent="0.3">
      <c r="A3407">
        <v>46</v>
      </c>
      <c r="B3407">
        <v>28</v>
      </c>
      <c r="C3407">
        <v>3</v>
      </c>
      <c r="D3407">
        <v>1</v>
      </c>
      <c r="E3407">
        <v>3406</v>
      </c>
      <c r="F3407">
        <v>3</v>
      </c>
      <c r="G3407">
        <v>190450</v>
      </c>
      <c r="H3407">
        <v>11</v>
      </c>
      <c r="I3407">
        <v>8</v>
      </c>
      <c r="J3407">
        <v>3</v>
      </c>
      <c r="K3407">
        <v>13</v>
      </c>
      <c r="L3407">
        <v>2</v>
      </c>
      <c r="M3407">
        <v>8</v>
      </c>
      <c r="N3407">
        <v>0</v>
      </c>
      <c r="O3407">
        <v>7</v>
      </c>
      <c r="P3407" t="s">
        <v>24</v>
      </c>
      <c r="Q3407" t="s">
        <v>33</v>
      </c>
      <c r="R3407" t="s">
        <v>41</v>
      </c>
      <c r="S3407" t="s">
        <v>44</v>
      </c>
      <c r="T3407" t="s">
        <v>40</v>
      </c>
      <c r="U3407" t="s">
        <v>27</v>
      </c>
      <c r="V3407" t="s">
        <v>23</v>
      </c>
      <c r="W3407" t="s">
        <v>30</v>
      </c>
    </row>
    <row r="3408" spans="1:23" x14ac:dyDescent="0.3">
      <c r="A3408">
        <v>24</v>
      </c>
      <c r="B3408">
        <v>28</v>
      </c>
      <c r="C3408">
        <v>3</v>
      </c>
      <c r="D3408">
        <v>1</v>
      </c>
      <c r="E3408">
        <v>3407</v>
      </c>
      <c r="F3408">
        <v>1</v>
      </c>
      <c r="G3408">
        <v>118490</v>
      </c>
      <c r="H3408">
        <v>16</v>
      </c>
      <c r="I3408">
        <v>8</v>
      </c>
      <c r="J3408">
        <v>1</v>
      </c>
      <c r="K3408">
        <v>5</v>
      </c>
      <c r="L3408">
        <v>3</v>
      </c>
      <c r="M3408">
        <v>4</v>
      </c>
      <c r="N3408">
        <v>3</v>
      </c>
      <c r="O3408">
        <v>2</v>
      </c>
      <c r="P3408" t="s">
        <v>24</v>
      </c>
      <c r="Q3408" t="s">
        <v>25</v>
      </c>
      <c r="R3408" t="s">
        <v>26</v>
      </c>
      <c r="S3408" t="s">
        <v>44</v>
      </c>
      <c r="T3408" t="s">
        <v>28</v>
      </c>
      <c r="U3408" t="s">
        <v>27</v>
      </c>
      <c r="V3408" t="s">
        <v>23</v>
      </c>
      <c r="W3408" t="s">
        <v>30</v>
      </c>
    </row>
    <row r="3409" spans="1:23" x14ac:dyDescent="0.3">
      <c r="A3409">
        <v>35</v>
      </c>
      <c r="B3409">
        <v>24</v>
      </c>
      <c r="C3409">
        <v>3</v>
      </c>
      <c r="D3409">
        <v>1</v>
      </c>
      <c r="E3409">
        <v>3408</v>
      </c>
      <c r="F3409">
        <v>3</v>
      </c>
      <c r="G3409">
        <v>20700</v>
      </c>
      <c r="H3409">
        <v>13</v>
      </c>
      <c r="I3409">
        <v>8</v>
      </c>
      <c r="J3409">
        <v>3</v>
      </c>
      <c r="K3409">
        <v>5</v>
      </c>
      <c r="L3409">
        <v>1</v>
      </c>
      <c r="M3409">
        <v>4</v>
      </c>
      <c r="N3409">
        <v>0</v>
      </c>
      <c r="O3409">
        <v>2</v>
      </c>
      <c r="P3409" t="s">
        <v>24</v>
      </c>
      <c r="Q3409" t="s">
        <v>25</v>
      </c>
      <c r="R3409" t="s">
        <v>41</v>
      </c>
      <c r="S3409" t="s">
        <v>44</v>
      </c>
      <c r="T3409" t="s">
        <v>28</v>
      </c>
      <c r="U3409" t="s">
        <v>37</v>
      </c>
      <c r="V3409" t="s">
        <v>31</v>
      </c>
      <c r="W3409" t="s">
        <v>30</v>
      </c>
    </row>
    <row r="3410" spans="1:23" x14ac:dyDescent="0.3">
      <c r="A3410">
        <v>31</v>
      </c>
      <c r="B3410">
        <v>5</v>
      </c>
      <c r="C3410">
        <v>2</v>
      </c>
      <c r="D3410">
        <v>1</v>
      </c>
      <c r="E3410">
        <v>3409</v>
      </c>
      <c r="F3410">
        <v>2</v>
      </c>
      <c r="G3410">
        <v>65020</v>
      </c>
      <c r="H3410">
        <v>12</v>
      </c>
      <c r="I3410">
        <v>8</v>
      </c>
      <c r="J3410">
        <v>0</v>
      </c>
      <c r="K3410">
        <v>4</v>
      </c>
      <c r="L3410">
        <v>3</v>
      </c>
      <c r="M3410">
        <v>4</v>
      </c>
      <c r="N3410">
        <v>0</v>
      </c>
      <c r="O3410">
        <v>3</v>
      </c>
      <c r="P3410" t="s">
        <v>32</v>
      </c>
      <c r="Q3410" t="s">
        <v>33</v>
      </c>
      <c r="R3410" t="s">
        <v>49</v>
      </c>
      <c r="S3410" t="s">
        <v>29</v>
      </c>
      <c r="T3410" t="s">
        <v>38</v>
      </c>
      <c r="U3410" t="s">
        <v>37</v>
      </c>
      <c r="V3410" t="s">
        <v>23</v>
      </c>
      <c r="W3410" t="s">
        <v>30</v>
      </c>
    </row>
    <row r="3411" spans="1:23" x14ac:dyDescent="0.3">
      <c r="A3411">
        <v>18</v>
      </c>
      <c r="B3411">
        <v>5</v>
      </c>
      <c r="C3411">
        <v>4</v>
      </c>
      <c r="D3411">
        <v>1</v>
      </c>
      <c r="E3411">
        <v>3410</v>
      </c>
      <c r="F3411">
        <v>2</v>
      </c>
      <c r="G3411">
        <v>32300</v>
      </c>
      <c r="H3411">
        <v>12</v>
      </c>
      <c r="I3411">
        <v>8</v>
      </c>
      <c r="J3411">
        <v>1</v>
      </c>
      <c r="K3411">
        <v>0</v>
      </c>
      <c r="L3411">
        <v>3</v>
      </c>
      <c r="M3411">
        <v>0</v>
      </c>
      <c r="N3411">
        <v>0</v>
      </c>
      <c r="O3411">
        <v>0</v>
      </c>
      <c r="P3411" t="s">
        <v>39</v>
      </c>
      <c r="Q3411" t="s">
        <v>25</v>
      </c>
      <c r="R3411" t="s">
        <v>36</v>
      </c>
      <c r="S3411" t="s">
        <v>35</v>
      </c>
      <c r="T3411" t="s">
        <v>47</v>
      </c>
      <c r="U3411" t="s">
        <v>37</v>
      </c>
      <c r="V3411" t="s">
        <v>23</v>
      </c>
      <c r="W3411" t="s">
        <v>30</v>
      </c>
    </row>
    <row r="3412" spans="1:23" x14ac:dyDescent="0.3">
      <c r="A3412">
        <v>54</v>
      </c>
      <c r="B3412">
        <v>23</v>
      </c>
      <c r="C3412">
        <v>3</v>
      </c>
      <c r="D3412">
        <v>1</v>
      </c>
      <c r="E3412">
        <v>3411</v>
      </c>
      <c r="F3412">
        <v>1</v>
      </c>
      <c r="G3412">
        <v>136030</v>
      </c>
      <c r="H3412">
        <v>13</v>
      </c>
      <c r="I3412">
        <v>8</v>
      </c>
      <c r="J3412">
        <v>1</v>
      </c>
      <c r="K3412">
        <v>22</v>
      </c>
      <c r="L3412">
        <v>2</v>
      </c>
      <c r="M3412">
        <v>10</v>
      </c>
      <c r="N3412">
        <v>0</v>
      </c>
      <c r="O3412">
        <v>8</v>
      </c>
      <c r="P3412" t="s">
        <v>24</v>
      </c>
      <c r="Q3412" t="s">
        <v>25</v>
      </c>
      <c r="R3412" t="s">
        <v>41</v>
      </c>
      <c r="S3412" t="s">
        <v>29</v>
      </c>
      <c r="T3412" t="s">
        <v>43</v>
      </c>
      <c r="U3412" t="s">
        <v>27</v>
      </c>
      <c r="V3412" t="s">
        <v>23</v>
      </c>
      <c r="W3412" t="s">
        <v>30</v>
      </c>
    </row>
    <row r="3413" spans="1:23" x14ac:dyDescent="0.3">
      <c r="A3413">
        <v>35</v>
      </c>
      <c r="B3413">
        <v>6</v>
      </c>
      <c r="C3413">
        <v>4</v>
      </c>
      <c r="D3413">
        <v>1</v>
      </c>
      <c r="E3413">
        <v>3412</v>
      </c>
      <c r="F3413">
        <v>1</v>
      </c>
      <c r="G3413">
        <v>119960</v>
      </c>
      <c r="H3413">
        <v>19</v>
      </c>
      <c r="I3413">
        <v>8</v>
      </c>
      <c r="J3413">
        <v>2</v>
      </c>
      <c r="K3413">
        <v>16</v>
      </c>
      <c r="L3413">
        <v>3</v>
      </c>
      <c r="M3413">
        <v>16</v>
      </c>
      <c r="N3413">
        <v>10</v>
      </c>
      <c r="O3413">
        <v>1</v>
      </c>
      <c r="P3413" t="s">
        <v>24</v>
      </c>
      <c r="Q3413" t="s">
        <v>33</v>
      </c>
      <c r="R3413" t="s">
        <v>41</v>
      </c>
      <c r="S3413" t="s">
        <v>44</v>
      </c>
      <c r="T3413" t="s">
        <v>45</v>
      </c>
      <c r="U3413" t="s">
        <v>27</v>
      </c>
      <c r="V3413" t="s">
        <v>23</v>
      </c>
      <c r="W3413" t="s">
        <v>30</v>
      </c>
    </row>
    <row r="3414" spans="1:23" x14ac:dyDescent="0.3">
      <c r="A3414">
        <v>30</v>
      </c>
      <c r="B3414">
        <v>4</v>
      </c>
      <c r="C3414">
        <v>3</v>
      </c>
      <c r="D3414">
        <v>1</v>
      </c>
      <c r="E3414">
        <v>3413</v>
      </c>
      <c r="F3414">
        <v>5</v>
      </c>
      <c r="G3414">
        <v>56050</v>
      </c>
      <c r="H3414">
        <v>12</v>
      </c>
      <c r="I3414">
        <v>8</v>
      </c>
      <c r="J3414">
        <v>1</v>
      </c>
      <c r="K3414">
        <v>9</v>
      </c>
      <c r="L3414">
        <v>0</v>
      </c>
      <c r="M3414">
        <v>8</v>
      </c>
      <c r="N3414">
        <v>1</v>
      </c>
      <c r="O3414">
        <v>7</v>
      </c>
      <c r="P3414" t="s">
        <v>24</v>
      </c>
      <c r="Q3414" t="s">
        <v>33</v>
      </c>
      <c r="R3414" t="s">
        <v>26</v>
      </c>
      <c r="S3414" t="s">
        <v>29</v>
      </c>
      <c r="T3414" t="s">
        <v>28</v>
      </c>
      <c r="U3414" t="s">
        <v>27</v>
      </c>
      <c r="V3414" t="s">
        <v>23</v>
      </c>
      <c r="W3414" t="s">
        <v>30</v>
      </c>
    </row>
    <row r="3415" spans="1:23" x14ac:dyDescent="0.3">
      <c r="A3415">
        <v>20</v>
      </c>
      <c r="B3415">
        <v>2</v>
      </c>
      <c r="C3415">
        <v>2</v>
      </c>
      <c r="D3415">
        <v>1</v>
      </c>
      <c r="E3415">
        <v>3414</v>
      </c>
      <c r="F3415">
        <v>2</v>
      </c>
      <c r="G3415">
        <v>63970</v>
      </c>
      <c r="H3415">
        <v>17</v>
      </c>
      <c r="I3415">
        <v>8</v>
      </c>
      <c r="J3415">
        <v>1</v>
      </c>
      <c r="K3415">
        <v>1</v>
      </c>
      <c r="L3415">
        <v>3</v>
      </c>
      <c r="M3415">
        <v>1</v>
      </c>
      <c r="N3415">
        <v>0</v>
      </c>
      <c r="O3415">
        <v>0</v>
      </c>
      <c r="P3415" t="s">
        <v>24</v>
      </c>
      <c r="Q3415" t="s">
        <v>33</v>
      </c>
      <c r="R3415" t="s">
        <v>26</v>
      </c>
      <c r="S3415" t="s">
        <v>35</v>
      </c>
      <c r="T3415" t="s">
        <v>34</v>
      </c>
      <c r="U3415" t="s">
        <v>27</v>
      </c>
      <c r="V3415" t="s">
        <v>31</v>
      </c>
      <c r="W3415" t="s">
        <v>30</v>
      </c>
    </row>
    <row r="3416" spans="1:23" x14ac:dyDescent="0.3">
      <c r="A3416">
        <v>30</v>
      </c>
      <c r="B3416">
        <v>8</v>
      </c>
      <c r="C3416">
        <v>4</v>
      </c>
      <c r="D3416">
        <v>1</v>
      </c>
      <c r="E3416">
        <v>3415</v>
      </c>
      <c r="F3416">
        <v>1</v>
      </c>
      <c r="G3416">
        <v>191440</v>
      </c>
      <c r="H3416">
        <v>11</v>
      </c>
      <c r="I3416">
        <v>8</v>
      </c>
      <c r="J3416">
        <v>0</v>
      </c>
      <c r="K3416">
        <v>4</v>
      </c>
      <c r="L3416">
        <v>3</v>
      </c>
      <c r="M3416">
        <v>3</v>
      </c>
      <c r="N3416">
        <v>1</v>
      </c>
      <c r="O3416">
        <v>2</v>
      </c>
      <c r="P3416" t="s">
        <v>32</v>
      </c>
      <c r="Q3416" t="s">
        <v>33</v>
      </c>
      <c r="R3416" t="s">
        <v>41</v>
      </c>
      <c r="S3416" t="s">
        <v>35</v>
      </c>
      <c r="T3416" t="s">
        <v>38</v>
      </c>
      <c r="U3416" t="s">
        <v>37</v>
      </c>
      <c r="V3416" t="s">
        <v>31</v>
      </c>
      <c r="W3416" t="s">
        <v>30</v>
      </c>
    </row>
    <row r="3417" spans="1:23" x14ac:dyDescent="0.3">
      <c r="A3417">
        <v>26</v>
      </c>
      <c r="B3417">
        <v>1</v>
      </c>
      <c r="C3417">
        <v>3</v>
      </c>
      <c r="D3417">
        <v>1</v>
      </c>
      <c r="E3417">
        <v>3416</v>
      </c>
      <c r="F3417">
        <v>2</v>
      </c>
      <c r="G3417">
        <v>175840</v>
      </c>
      <c r="H3417">
        <v>20</v>
      </c>
      <c r="I3417">
        <v>8</v>
      </c>
      <c r="J3417">
        <v>0</v>
      </c>
      <c r="K3417">
        <v>8</v>
      </c>
      <c r="L3417">
        <v>2</v>
      </c>
      <c r="M3417">
        <v>8</v>
      </c>
      <c r="N3417">
        <v>1</v>
      </c>
      <c r="O3417">
        <v>3</v>
      </c>
      <c r="P3417" t="s">
        <v>24</v>
      </c>
      <c r="Q3417" t="s">
        <v>25</v>
      </c>
      <c r="R3417" t="s">
        <v>48</v>
      </c>
      <c r="S3417" t="s">
        <v>29</v>
      </c>
      <c r="T3417" t="s">
        <v>34</v>
      </c>
      <c r="U3417" t="s">
        <v>27</v>
      </c>
      <c r="V3417" t="s">
        <v>23</v>
      </c>
      <c r="W3417" t="s">
        <v>30</v>
      </c>
    </row>
    <row r="3418" spans="1:23" x14ac:dyDescent="0.3">
      <c r="A3418">
        <v>22</v>
      </c>
      <c r="B3418">
        <v>8</v>
      </c>
      <c r="C3418">
        <v>3</v>
      </c>
      <c r="D3418">
        <v>1</v>
      </c>
      <c r="E3418">
        <v>3417</v>
      </c>
      <c r="F3418">
        <v>2</v>
      </c>
      <c r="G3418">
        <v>49070</v>
      </c>
      <c r="H3418">
        <v>21</v>
      </c>
      <c r="I3418">
        <v>8</v>
      </c>
      <c r="J3418">
        <v>1</v>
      </c>
      <c r="K3418">
        <v>4</v>
      </c>
      <c r="L3418">
        <v>2</v>
      </c>
      <c r="M3418">
        <v>4</v>
      </c>
      <c r="N3418">
        <v>1</v>
      </c>
      <c r="O3418">
        <v>1</v>
      </c>
      <c r="P3418" t="s">
        <v>24</v>
      </c>
      <c r="Q3418" t="s">
        <v>33</v>
      </c>
      <c r="R3418" t="s">
        <v>36</v>
      </c>
      <c r="S3418" t="s">
        <v>29</v>
      </c>
      <c r="T3418" t="s">
        <v>46</v>
      </c>
      <c r="U3418" t="s">
        <v>37</v>
      </c>
      <c r="V3418" t="s">
        <v>23</v>
      </c>
      <c r="W3418" t="s">
        <v>30</v>
      </c>
    </row>
    <row r="3419" spans="1:23" x14ac:dyDescent="0.3">
      <c r="A3419">
        <v>48</v>
      </c>
      <c r="B3419">
        <v>2</v>
      </c>
      <c r="C3419">
        <v>4</v>
      </c>
      <c r="D3419">
        <v>1</v>
      </c>
      <c r="E3419">
        <v>3418</v>
      </c>
      <c r="F3419">
        <v>2</v>
      </c>
      <c r="G3419">
        <v>45540</v>
      </c>
      <c r="H3419">
        <v>11</v>
      </c>
      <c r="I3419">
        <v>8</v>
      </c>
      <c r="J3419">
        <v>2</v>
      </c>
      <c r="K3419">
        <v>19</v>
      </c>
      <c r="L3419">
        <v>3</v>
      </c>
      <c r="M3419">
        <v>2</v>
      </c>
      <c r="N3419">
        <v>2</v>
      </c>
      <c r="O3419">
        <v>2</v>
      </c>
      <c r="P3419" t="s">
        <v>24</v>
      </c>
      <c r="Q3419" t="s">
        <v>40</v>
      </c>
      <c r="R3419" t="s">
        <v>41</v>
      </c>
      <c r="S3419" t="s">
        <v>35</v>
      </c>
      <c r="T3419" t="s">
        <v>38</v>
      </c>
      <c r="U3419" t="s">
        <v>37</v>
      </c>
      <c r="V3419" t="s">
        <v>23</v>
      </c>
      <c r="W3419" t="s">
        <v>30</v>
      </c>
    </row>
    <row r="3420" spans="1:23" x14ac:dyDescent="0.3">
      <c r="A3420">
        <v>48</v>
      </c>
      <c r="B3420">
        <v>3</v>
      </c>
      <c r="C3420">
        <v>3</v>
      </c>
      <c r="D3420">
        <v>1</v>
      </c>
      <c r="E3420">
        <v>3419</v>
      </c>
      <c r="F3420">
        <v>1</v>
      </c>
      <c r="G3420">
        <v>54150</v>
      </c>
      <c r="H3420">
        <v>11</v>
      </c>
      <c r="I3420">
        <v>8</v>
      </c>
      <c r="J3420">
        <v>1</v>
      </c>
      <c r="K3420">
        <v>27</v>
      </c>
      <c r="L3420">
        <v>1</v>
      </c>
      <c r="M3420">
        <v>15</v>
      </c>
      <c r="N3420">
        <v>4</v>
      </c>
      <c r="O3420">
        <v>8</v>
      </c>
      <c r="P3420" t="s">
        <v>24</v>
      </c>
      <c r="Q3420" t="s">
        <v>25</v>
      </c>
      <c r="R3420" t="s">
        <v>41</v>
      </c>
      <c r="S3420" t="s">
        <v>35</v>
      </c>
      <c r="T3420" t="s">
        <v>42</v>
      </c>
      <c r="U3420" t="s">
        <v>37</v>
      </c>
      <c r="V3420" t="s">
        <v>23</v>
      </c>
      <c r="W3420" t="s">
        <v>30</v>
      </c>
    </row>
    <row r="3421" spans="1:23" x14ac:dyDescent="0.3">
      <c r="A3421">
        <v>41</v>
      </c>
      <c r="B3421">
        <v>2</v>
      </c>
      <c r="C3421">
        <v>3</v>
      </c>
      <c r="D3421">
        <v>1</v>
      </c>
      <c r="E3421">
        <v>3420</v>
      </c>
      <c r="F3421">
        <v>2</v>
      </c>
      <c r="G3421">
        <v>47410</v>
      </c>
      <c r="H3421">
        <v>16</v>
      </c>
      <c r="I3421">
        <v>8</v>
      </c>
      <c r="J3421">
        <v>0</v>
      </c>
      <c r="K3421">
        <v>8</v>
      </c>
      <c r="L3421">
        <v>3</v>
      </c>
      <c r="M3421">
        <v>2</v>
      </c>
      <c r="N3421">
        <v>2</v>
      </c>
      <c r="O3421">
        <v>1</v>
      </c>
      <c r="P3421" t="s">
        <v>24</v>
      </c>
      <c r="Q3421" t="s">
        <v>33</v>
      </c>
      <c r="R3421" t="s">
        <v>26</v>
      </c>
      <c r="S3421" t="s">
        <v>35</v>
      </c>
      <c r="T3421" t="s">
        <v>34</v>
      </c>
      <c r="U3421" t="s">
        <v>37</v>
      </c>
      <c r="V3421" t="s">
        <v>23</v>
      </c>
      <c r="W3421" t="s">
        <v>30</v>
      </c>
    </row>
    <row r="3422" spans="1:23" x14ac:dyDescent="0.3">
      <c r="A3422">
        <v>39</v>
      </c>
      <c r="B3422">
        <v>2</v>
      </c>
      <c r="C3422">
        <v>3</v>
      </c>
      <c r="D3422">
        <v>1</v>
      </c>
      <c r="E3422">
        <v>3421</v>
      </c>
      <c r="F3422">
        <v>3</v>
      </c>
      <c r="G3422">
        <v>21150</v>
      </c>
      <c r="H3422">
        <v>18</v>
      </c>
      <c r="I3422">
        <v>8</v>
      </c>
      <c r="J3422">
        <v>0</v>
      </c>
      <c r="K3422">
        <v>21</v>
      </c>
      <c r="L3422">
        <v>3</v>
      </c>
      <c r="M3422">
        <v>21</v>
      </c>
      <c r="N3422">
        <v>11</v>
      </c>
      <c r="O3422">
        <v>8</v>
      </c>
      <c r="P3422" t="s">
        <v>24</v>
      </c>
      <c r="Q3422" t="s">
        <v>25</v>
      </c>
      <c r="R3422" t="s">
        <v>26</v>
      </c>
      <c r="S3422" t="s">
        <v>29</v>
      </c>
      <c r="T3422" t="s">
        <v>40</v>
      </c>
      <c r="U3422" t="s">
        <v>37</v>
      </c>
      <c r="V3422" t="s">
        <v>23</v>
      </c>
      <c r="W3422" t="s">
        <v>30</v>
      </c>
    </row>
    <row r="3423" spans="1:23" x14ac:dyDescent="0.3">
      <c r="A3423">
        <v>27</v>
      </c>
      <c r="B3423">
        <v>3</v>
      </c>
      <c r="C3423">
        <v>3</v>
      </c>
      <c r="D3423">
        <v>1</v>
      </c>
      <c r="E3423">
        <v>3422</v>
      </c>
      <c r="F3423">
        <v>2</v>
      </c>
      <c r="G3423">
        <v>31610</v>
      </c>
      <c r="H3423">
        <v>13</v>
      </c>
      <c r="I3423">
        <v>8</v>
      </c>
      <c r="J3423">
        <v>2</v>
      </c>
      <c r="K3423">
        <v>4</v>
      </c>
      <c r="L3423">
        <v>0</v>
      </c>
      <c r="M3423">
        <v>3</v>
      </c>
      <c r="N3423">
        <v>2</v>
      </c>
      <c r="O3423">
        <v>2</v>
      </c>
      <c r="P3423" t="s">
        <v>24</v>
      </c>
      <c r="Q3423" t="s">
        <v>33</v>
      </c>
      <c r="R3423" t="s">
        <v>26</v>
      </c>
      <c r="S3423" t="s">
        <v>29</v>
      </c>
      <c r="T3423" t="s">
        <v>40</v>
      </c>
      <c r="U3423" t="s">
        <v>37</v>
      </c>
      <c r="V3423" t="s">
        <v>23</v>
      </c>
      <c r="W3423" t="s">
        <v>30</v>
      </c>
    </row>
    <row r="3424" spans="1:23" x14ac:dyDescent="0.3">
      <c r="A3424">
        <v>35</v>
      </c>
      <c r="B3424">
        <v>24</v>
      </c>
      <c r="C3424">
        <v>3</v>
      </c>
      <c r="D3424">
        <v>1</v>
      </c>
      <c r="E3424">
        <v>3423</v>
      </c>
      <c r="F3424">
        <v>5</v>
      </c>
      <c r="G3424">
        <v>57450</v>
      </c>
      <c r="H3424">
        <v>17</v>
      </c>
      <c r="I3424">
        <v>8</v>
      </c>
      <c r="J3424">
        <v>3</v>
      </c>
      <c r="K3424">
        <v>3</v>
      </c>
      <c r="L3424">
        <v>4</v>
      </c>
      <c r="M3424">
        <v>3</v>
      </c>
      <c r="N3424">
        <v>1</v>
      </c>
      <c r="O3424">
        <v>2</v>
      </c>
      <c r="P3424" t="s">
        <v>24</v>
      </c>
      <c r="Q3424" t="s">
        <v>25</v>
      </c>
      <c r="R3424" t="s">
        <v>41</v>
      </c>
      <c r="S3424" t="s">
        <v>44</v>
      </c>
      <c r="T3424" t="s">
        <v>38</v>
      </c>
      <c r="U3424" t="s">
        <v>37</v>
      </c>
      <c r="V3424" t="s">
        <v>23</v>
      </c>
      <c r="W3424" t="s">
        <v>30</v>
      </c>
    </row>
    <row r="3425" spans="1:23" x14ac:dyDescent="0.3">
      <c r="A3425">
        <v>42</v>
      </c>
      <c r="B3425">
        <v>23</v>
      </c>
      <c r="C3425">
        <v>4</v>
      </c>
      <c r="D3425">
        <v>1</v>
      </c>
      <c r="E3425">
        <v>3424</v>
      </c>
      <c r="F3425">
        <v>1</v>
      </c>
      <c r="G3425">
        <v>23730</v>
      </c>
      <c r="H3425">
        <v>14</v>
      </c>
      <c r="I3425">
        <v>8</v>
      </c>
      <c r="J3425">
        <v>1</v>
      </c>
      <c r="K3425">
        <v>21</v>
      </c>
      <c r="L3425">
        <v>3</v>
      </c>
      <c r="M3425">
        <v>1</v>
      </c>
      <c r="N3425">
        <v>0</v>
      </c>
      <c r="O3425">
        <v>0</v>
      </c>
      <c r="P3425" t="s">
        <v>24</v>
      </c>
      <c r="Q3425" t="s">
        <v>33</v>
      </c>
      <c r="R3425" t="s">
        <v>36</v>
      </c>
      <c r="S3425" t="s">
        <v>29</v>
      </c>
      <c r="T3425" t="s">
        <v>34</v>
      </c>
      <c r="U3425" t="s">
        <v>37</v>
      </c>
      <c r="V3425" t="s">
        <v>23</v>
      </c>
      <c r="W3425" t="s">
        <v>30</v>
      </c>
    </row>
    <row r="3426" spans="1:23" x14ac:dyDescent="0.3">
      <c r="A3426">
        <v>50</v>
      </c>
      <c r="B3426">
        <v>27</v>
      </c>
      <c r="C3426">
        <v>3</v>
      </c>
      <c r="D3426">
        <v>1</v>
      </c>
      <c r="E3426">
        <v>3425</v>
      </c>
      <c r="F3426">
        <v>2</v>
      </c>
      <c r="G3426">
        <v>33100</v>
      </c>
      <c r="H3426">
        <v>22</v>
      </c>
      <c r="I3426">
        <v>8</v>
      </c>
      <c r="J3426">
        <v>1</v>
      </c>
      <c r="K3426">
        <v>8</v>
      </c>
      <c r="L3426">
        <v>3</v>
      </c>
      <c r="M3426">
        <v>1</v>
      </c>
      <c r="N3426">
        <v>0</v>
      </c>
      <c r="O3426">
        <v>0</v>
      </c>
      <c r="P3426" t="s">
        <v>24</v>
      </c>
      <c r="Q3426" t="s">
        <v>25</v>
      </c>
      <c r="R3426" t="s">
        <v>41</v>
      </c>
      <c r="S3426" t="s">
        <v>29</v>
      </c>
      <c r="T3426" t="s">
        <v>38</v>
      </c>
      <c r="U3426" t="s">
        <v>37</v>
      </c>
      <c r="V3426" t="s">
        <v>23</v>
      </c>
      <c r="W3426" t="s">
        <v>30</v>
      </c>
    </row>
    <row r="3427" spans="1:23" x14ac:dyDescent="0.3">
      <c r="A3427">
        <v>59</v>
      </c>
      <c r="B3427">
        <v>16</v>
      </c>
      <c r="C3427">
        <v>4</v>
      </c>
      <c r="D3427">
        <v>1</v>
      </c>
      <c r="E3427">
        <v>3426</v>
      </c>
      <c r="F3427">
        <v>5</v>
      </c>
      <c r="G3427">
        <v>186650</v>
      </c>
      <c r="H3427">
        <v>12</v>
      </c>
      <c r="I3427">
        <v>8</v>
      </c>
      <c r="J3427">
        <v>0</v>
      </c>
      <c r="K3427">
        <v>30</v>
      </c>
      <c r="L3427">
        <v>3</v>
      </c>
      <c r="M3427">
        <v>5</v>
      </c>
      <c r="N3427">
        <v>4</v>
      </c>
      <c r="O3427">
        <v>3</v>
      </c>
      <c r="P3427" t="s">
        <v>24</v>
      </c>
      <c r="Q3427" t="s">
        <v>33</v>
      </c>
      <c r="R3427" t="s">
        <v>41</v>
      </c>
      <c r="S3427" t="s">
        <v>35</v>
      </c>
      <c r="T3427" t="s">
        <v>43</v>
      </c>
      <c r="U3427" t="s">
        <v>27</v>
      </c>
      <c r="V3427" t="s">
        <v>23</v>
      </c>
      <c r="W3427" t="s">
        <v>30</v>
      </c>
    </row>
    <row r="3428" spans="1:23" x14ac:dyDescent="0.3">
      <c r="A3428">
        <v>37</v>
      </c>
      <c r="B3428">
        <v>15</v>
      </c>
      <c r="C3428">
        <v>3</v>
      </c>
      <c r="D3428">
        <v>1</v>
      </c>
      <c r="E3428">
        <v>3427</v>
      </c>
      <c r="F3428">
        <v>2</v>
      </c>
      <c r="G3428">
        <v>44850</v>
      </c>
      <c r="H3428">
        <v>11</v>
      </c>
      <c r="I3428">
        <v>8</v>
      </c>
      <c r="J3428">
        <v>1</v>
      </c>
      <c r="K3428">
        <v>15</v>
      </c>
      <c r="L3428">
        <v>2</v>
      </c>
      <c r="M3428">
        <v>1</v>
      </c>
      <c r="N3428">
        <v>0</v>
      </c>
      <c r="O3428">
        <v>0</v>
      </c>
      <c r="P3428" t="s">
        <v>24</v>
      </c>
      <c r="Q3428" t="s">
        <v>25</v>
      </c>
      <c r="R3428" t="s">
        <v>48</v>
      </c>
      <c r="S3428" t="s">
        <v>29</v>
      </c>
      <c r="T3428" t="s">
        <v>43</v>
      </c>
      <c r="U3428" t="s">
        <v>37</v>
      </c>
      <c r="V3428" t="s">
        <v>31</v>
      </c>
      <c r="W3428" t="s">
        <v>30</v>
      </c>
    </row>
    <row r="3429" spans="1:23" x14ac:dyDescent="0.3">
      <c r="A3429">
        <v>55</v>
      </c>
      <c r="B3429">
        <v>26</v>
      </c>
      <c r="C3429">
        <v>2</v>
      </c>
      <c r="D3429">
        <v>1</v>
      </c>
      <c r="E3429">
        <v>3428</v>
      </c>
      <c r="F3429">
        <v>2</v>
      </c>
      <c r="G3429">
        <v>27890</v>
      </c>
      <c r="H3429">
        <v>13</v>
      </c>
      <c r="I3429">
        <v>8</v>
      </c>
      <c r="J3429">
        <v>1</v>
      </c>
      <c r="K3429">
        <v>17</v>
      </c>
      <c r="L3429">
        <v>2</v>
      </c>
      <c r="M3429">
        <v>8</v>
      </c>
      <c r="N3429">
        <v>6</v>
      </c>
      <c r="O3429">
        <v>7</v>
      </c>
      <c r="P3429" t="s">
        <v>32</v>
      </c>
      <c r="Q3429" t="s">
        <v>33</v>
      </c>
      <c r="R3429" t="s">
        <v>26</v>
      </c>
      <c r="S3429" t="s">
        <v>29</v>
      </c>
      <c r="T3429" t="s">
        <v>38</v>
      </c>
      <c r="U3429" t="s">
        <v>27</v>
      </c>
      <c r="V3429" t="s">
        <v>23</v>
      </c>
      <c r="W3429" t="s">
        <v>30</v>
      </c>
    </row>
    <row r="3430" spans="1:23" x14ac:dyDescent="0.3">
      <c r="A3430">
        <v>41</v>
      </c>
      <c r="B3430">
        <v>19</v>
      </c>
      <c r="C3430">
        <v>1</v>
      </c>
      <c r="D3430">
        <v>1</v>
      </c>
      <c r="E3430">
        <v>3429</v>
      </c>
      <c r="F3430">
        <v>2</v>
      </c>
      <c r="G3430">
        <v>58280</v>
      </c>
      <c r="H3430">
        <v>13</v>
      </c>
      <c r="I3430">
        <v>8</v>
      </c>
      <c r="J3430">
        <v>0</v>
      </c>
      <c r="K3430">
        <v>21</v>
      </c>
      <c r="L3430">
        <v>0</v>
      </c>
      <c r="M3430">
        <v>21</v>
      </c>
      <c r="N3430">
        <v>5</v>
      </c>
      <c r="O3430">
        <v>10</v>
      </c>
      <c r="P3430" t="s">
        <v>39</v>
      </c>
      <c r="Q3430" t="s">
        <v>33</v>
      </c>
      <c r="R3430" t="s">
        <v>26</v>
      </c>
      <c r="S3430" t="s">
        <v>44</v>
      </c>
      <c r="T3430" t="s">
        <v>34</v>
      </c>
      <c r="U3430" t="s">
        <v>37</v>
      </c>
      <c r="V3430" t="s">
        <v>23</v>
      </c>
      <c r="W3430" t="s">
        <v>30</v>
      </c>
    </row>
    <row r="3431" spans="1:23" x14ac:dyDescent="0.3">
      <c r="A3431">
        <v>38</v>
      </c>
      <c r="B3431">
        <v>24</v>
      </c>
      <c r="C3431">
        <v>2</v>
      </c>
      <c r="D3431">
        <v>1</v>
      </c>
      <c r="E3431">
        <v>3430</v>
      </c>
      <c r="F3431">
        <v>1</v>
      </c>
      <c r="G3431">
        <v>23260</v>
      </c>
      <c r="H3431">
        <v>14</v>
      </c>
      <c r="I3431">
        <v>8</v>
      </c>
      <c r="J3431">
        <v>0</v>
      </c>
      <c r="K3431">
        <v>19</v>
      </c>
      <c r="L3431">
        <v>3</v>
      </c>
      <c r="M3431">
        <v>1</v>
      </c>
      <c r="N3431">
        <v>0</v>
      </c>
      <c r="O3431">
        <v>0</v>
      </c>
      <c r="P3431" t="s">
        <v>24</v>
      </c>
      <c r="Q3431" t="s">
        <v>33</v>
      </c>
      <c r="R3431" t="s">
        <v>36</v>
      </c>
      <c r="S3431" t="s">
        <v>35</v>
      </c>
      <c r="T3431" t="s">
        <v>43</v>
      </c>
      <c r="U3431" t="s">
        <v>27</v>
      </c>
      <c r="V3431" t="s">
        <v>23</v>
      </c>
      <c r="W3431" t="s">
        <v>30</v>
      </c>
    </row>
    <row r="3432" spans="1:23" x14ac:dyDescent="0.3">
      <c r="A3432">
        <v>26</v>
      </c>
      <c r="B3432">
        <v>21</v>
      </c>
      <c r="C3432">
        <v>1</v>
      </c>
      <c r="D3432">
        <v>1</v>
      </c>
      <c r="E3432">
        <v>3431</v>
      </c>
      <c r="F3432">
        <v>1</v>
      </c>
      <c r="G3432">
        <v>135250</v>
      </c>
      <c r="H3432">
        <v>17</v>
      </c>
      <c r="I3432">
        <v>8</v>
      </c>
      <c r="J3432">
        <v>1</v>
      </c>
      <c r="K3432">
        <v>7</v>
      </c>
      <c r="L3432">
        <v>4</v>
      </c>
      <c r="M3432">
        <v>2</v>
      </c>
      <c r="N3432">
        <v>2</v>
      </c>
      <c r="O3432">
        <v>2</v>
      </c>
      <c r="P3432" t="s">
        <v>39</v>
      </c>
      <c r="Q3432" t="s">
        <v>33</v>
      </c>
      <c r="R3432" t="s">
        <v>26</v>
      </c>
      <c r="S3432" t="s">
        <v>35</v>
      </c>
      <c r="T3432" t="s">
        <v>45</v>
      </c>
      <c r="U3432" t="s">
        <v>27</v>
      </c>
      <c r="V3432" t="s">
        <v>31</v>
      </c>
      <c r="W3432" t="s">
        <v>30</v>
      </c>
    </row>
    <row r="3433" spans="1:23" x14ac:dyDescent="0.3">
      <c r="A3433">
        <v>52</v>
      </c>
      <c r="B3433">
        <v>5</v>
      </c>
      <c r="C3433">
        <v>4</v>
      </c>
      <c r="D3433">
        <v>1</v>
      </c>
      <c r="E3433">
        <v>3432</v>
      </c>
      <c r="F3433">
        <v>4</v>
      </c>
      <c r="G3433">
        <v>14200</v>
      </c>
      <c r="H3433">
        <v>13</v>
      </c>
      <c r="I3433">
        <v>8</v>
      </c>
      <c r="J3433">
        <v>1</v>
      </c>
      <c r="K3433">
        <v>33</v>
      </c>
      <c r="L3433">
        <v>2</v>
      </c>
      <c r="M3433">
        <v>32</v>
      </c>
      <c r="N3433">
        <v>6</v>
      </c>
      <c r="O3433">
        <v>9</v>
      </c>
      <c r="P3433" t="s">
        <v>24</v>
      </c>
      <c r="Q3433" t="s">
        <v>33</v>
      </c>
      <c r="R3433" t="s">
        <v>41</v>
      </c>
      <c r="S3433" t="s">
        <v>29</v>
      </c>
      <c r="T3433" t="s">
        <v>40</v>
      </c>
      <c r="U3433" t="s">
        <v>27</v>
      </c>
      <c r="V3433" t="s">
        <v>31</v>
      </c>
      <c r="W3433" t="s">
        <v>30</v>
      </c>
    </row>
    <row r="3434" spans="1:23" x14ac:dyDescent="0.3">
      <c r="A3434">
        <v>44</v>
      </c>
      <c r="B3434">
        <v>16</v>
      </c>
      <c r="C3434">
        <v>3</v>
      </c>
      <c r="D3434">
        <v>1</v>
      </c>
      <c r="E3434">
        <v>3433</v>
      </c>
      <c r="F3434">
        <v>1</v>
      </c>
      <c r="G3434">
        <v>80200</v>
      </c>
      <c r="H3434">
        <v>11</v>
      </c>
      <c r="I3434">
        <v>8</v>
      </c>
      <c r="J3434">
        <v>1</v>
      </c>
      <c r="K3434">
        <v>23</v>
      </c>
      <c r="L3434">
        <v>2</v>
      </c>
      <c r="M3434">
        <v>12</v>
      </c>
      <c r="N3434">
        <v>11</v>
      </c>
      <c r="O3434">
        <v>11</v>
      </c>
      <c r="P3434" t="s">
        <v>24</v>
      </c>
      <c r="Q3434" t="s">
        <v>33</v>
      </c>
      <c r="R3434" t="s">
        <v>26</v>
      </c>
      <c r="S3434" t="s">
        <v>29</v>
      </c>
      <c r="T3434" t="s">
        <v>28</v>
      </c>
      <c r="U3434" t="s">
        <v>27</v>
      </c>
      <c r="V3434" t="s">
        <v>23</v>
      </c>
      <c r="W3434" t="s">
        <v>30</v>
      </c>
    </row>
    <row r="3435" spans="1:23" x14ac:dyDescent="0.3">
      <c r="A3435">
        <v>50</v>
      </c>
      <c r="B3435">
        <v>2</v>
      </c>
      <c r="C3435">
        <v>2</v>
      </c>
      <c r="D3435">
        <v>1</v>
      </c>
      <c r="E3435">
        <v>3434</v>
      </c>
      <c r="F3435">
        <v>1</v>
      </c>
      <c r="G3435">
        <v>36880</v>
      </c>
      <c r="H3435">
        <v>11</v>
      </c>
      <c r="I3435">
        <v>8</v>
      </c>
      <c r="J3435">
        <v>0</v>
      </c>
      <c r="K3435">
        <v>19</v>
      </c>
      <c r="L3435">
        <v>3</v>
      </c>
      <c r="M3435">
        <v>18</v>
      </c>
      <c r="N3435">
        <v>0</v>
      </c>
      <c r="O3435">
        <v>13</v>
      </c>
      <c r="P3435" t="s">
        <v>39</v>
      </c>
      <c r="Q3435" t="s">
        <v>40</v>
      </c>
      <c r="R3435" t="s">
        <v>26</v>
      </c>
      <c r="S3435" t="s">
        <v>29</v>
      </c>
      <c r="T3435" t="s">
        <v>43</v>
      </c>
      <c r="U3435" t="s">
        <v>37</v>
      </c>
      <c r="V3435" t="s">
        <v>23</v>
      </c>
      <c r="W3435" t="s">
        <v>30</v>
      </c>
    </row>
    <row r="3436" spans="1:23" x14ac:dyDescent="0.3">
      <c r="A3436">
        <v>36</v>
      </c>
      <c r="B3436">
        <v>2</v>
      </c>
      <c r="C3436">
        <v>4</v>
      </c>
      <c r="D3436">
        <v>1</v>
      </c>
      <c r="E3436">
        <v>3435</v>
      </c>
      <c r="F3436">
        <v>4</v>
      </c>
      <c r="G3436">
        <v>54820</v>
      </c>
      <c r="H3436">
        <v>18</v>
      </c>
      <c r="I3436">
        <v>8</v>
      </c>
      <c r="J3436">
        <v>0</v>
      </c>
      <c r="K3436">
        <v>18</v>
      </c>
      <c r="L3436">
        <v>3</v>
      </c>
      <c r="M3436">
        <v>17</v>
      </c>
      <c r="N3436">
        <v>15</v>
      </c>
      <c r="O3436">
        <v>14</v>
      </c>
      <c r="P3436" t="s">
        <v>24</v>
      </c>
      <c r="Q3436" t="s">
        <v>25</v>
      </c>
      <c r="R3436" t="s">
        <v>49</v>
      </c>
      <c r="S3436" t="s">
        <v>35</v>
      </c>
      <c r="T3436" t="s">
        <v>38</v>
      </c>
      <c r="U3436" t="s">
        <v>37</v>
      </c>
      <c r="V3436" t="s">
        <v>31</v>
      </c>
      <c r="W3436" t="s">
        <v>30</v>
      </c>
    </row>
    <row r="3437" spans="1:23" x14ac:dyDescent="0.3">
      <c r="A3437">
        <v>39</v>
      </c>
      <c r="B3437">
        <v>11</v>
      </c>
      <c r="C3437">
        <v>3</v>
      </c>
      <c r="D3437">
        <v>1</v>
      </c>
      <c r="E3437">
        <v>3436</v>
      </c>
      <c r="F3437">
        <v>1</v>
      </c>
      <c r="G3437">
        <v>160150</v>
      </c>
      <c r="H3437">
        <v>11</v>
      </c>
      <c r="I3437">
        <v>8</v>
      </c>
      <c r="J3437">
        <v>0</v>
      </c>
      <c r="K3437">
        <v>21</v>
      </c>
      <c r="L3437">
        <v>3</v>
      </c>
      <c r="M3437">
        <v>21</v>
      </c>
      <c r="N3437">
        <v>2</v>
      </c>
      <c r="O3437">
        <v>8</v>
      </c>
      <c r="P3437" t="s">
        <v>32</v>
      </c>
      <c r="Q3437" t="s">
        <v>25</v>
      </c>
      <c r="R3437" t="s">
        <v>48</v>
      </c>
      <c r="S3437" t="s">
        <v>35</v>
      </c>
      <c r="T3437" t="s">
        <v>38</v>
      </c>
      <c r="U3437" t="s">
        <v>37</v>
      </c>
      <c r="V3437" t="s">
        <v>23</v>
      </c>
      <c r="W3437" t="s">
        <v>30</v>
      </c>
    </row>
    <row r="3438" spans="1:23" x14ac:dyDescent="0.3">
      <c r="A3438">
        <v>33</v>
      </c>
      <c r="B3438">
        <v>9</v>
      </c>
      <c r="C3438">
        <v>2</v>
      </c>
      <c r="D3438">
        <v>1</v>
      </c>
      <c r="E3438">
        <v>3437</v>
      </c>
      <c r="F3438">
        <v>5</v>
      </c>
      <c r="G3438">
        <v>12000</v>
      </c>
      <c r="H3438">
        <v>11</v>
      </c>
      <c r="I3438">
        <v>8</v>
      </c>
      <c r="J3438">
        <v>1</v>
      </c>
      <c r="K3438">
        <v>3</v>
      </c>
      <c r="L3438">
        <v>3</v>
      </c>
      <c r="M3438">
        <v>2</v>
      </c>
      <c r="N3438">
        <v>2</v>
      </c>
      <c r="O3438">
        <v>2</v>
      </c>
      <c r="P3438" t="s">
        <v>39</v>
      </c>
      <c r="Q3438" t="s">
        <v>25</v>
      </c>
      <c r="R3438" t="s">
        <v>49</v>
      </c>
      <c r="S3438" t="s">
        <v>35</v>
      </c>
      <c r="T3438" t="s">
        <v>46</v>
      </c>
      <c r="U3438" t="s">
        <v>37</v>
      </c>
      <c r="V3438" t="s">
        <v>23</v>
      </c>
      <c r="W3438" t="s">
        <v>30</v>
      </c>
    </row>
    <row r="3439" spans="1:23" x14ac:dyDescent="0.3">
      <c r="A3439">
        <v>45</v>
      </c>
      <c r="B3439">
        <v>7</v>
      </c>
      <c r="C3439">
        <v>2</v>
      </c>
      <c r="D3439">
        <v>1</v>
      </c>
      <c r="E3439">
        <v>3438</v>
      </c>
      <c r="F3439">
        <v>1</v>
      </c>
      <c r="G3439">
        <v>56610</v>
      </c>
      <c r="H3439">
        <v>12</v>
      </c>
      <c r="I3439">
        <v>8</v>
      </c>
      <c r="J3439">
        <v>0</v>
      </c>
      <c r="K3439">
        <v>26</v>
      </c>
      <c r="L3439">
        <v>2</v>
      </c>
      <c r="M3439">
        <v>9</v>
      </c>
      <c r="N3439">
        <v>1</v>
      </c>
      <c r="O3439">
        <v>1</v>
      </c>
      <c r="P3439" t="s">
        <v>24</v>
      </c>
      <c r="Q3439" t="s">
        <v>33</v>
      </c>
      <c r="R3439" t="s">
        <v>36</v>
      </c>
      <c r="S3439" t="s">
        <v>29</v>
      </c>
      <c r="T3439" t="s">
        <v>40</v>
      </c>
      <c r="U3439" t="s">
        <v>37</v>
      </c>
      <c r="V3439" t="s">
        <v>23</v>
      </c>
      <c r="W3439" t="s">
        <v>30</v>
      </c>
    </row>
    <row r="3440" spans="1:23" x14ac:dyDescent="0.3">
      <c r="A3440">
        <v>32</v>
      </c>
      <c r="B3440">
        <v>15</v>
      </c>
      <c r="C3440">
        <v>3</v>
      </c>
      <c r="D3440">
        <v>1</v>
      </c>
      <c r="E3440">
        <v>3439</v>
      </c>
      <c r="F3440">
        <v>2</v>
      </c>
      <c r="G3440">
        <v>69290</v>
      </c>
      <c r="H3440">
        <v>20</v>
      </c>
      <c r="I3440">
        <v>8</v>
      </c>
      <c r="J3440">
        <v>0</v>
      </c>
      <c r="K3440">
        <v>10</v>
      </c>
      <c r="L3440">
        <v>6</v>
      </c>
      <c r="M3440">
        <v>8</v>
      </c>
      <c r="N3440">
        <v>7</v>
      </c>
      <c r="O3440">
        <v>7</v>
      </c>
      <c r="P3440" t="s">
        <v>39</v>
      </c>
      <c r="Q3440" t="s">
        <v>33</v>
      </c>
      <c r="R3440" t="s">
        <v>41</v>
      </c>
      <c r="S3440" t="s">
        <v>35</v>
      </c>
      <c r="T3440" t="s">
        <v>47</v>
      </c>
      <c r="U3440" t="s">
        <v>37</v>
      </c>
      <c r="V3440" t="s">
        <v>23</v>
      </c>
      <c r="W3440" t="s">
        <v>30</v>
      </c>
    </row>
    <row r="3441" spans="1:23" x14ac:dyDescent="0.3">
      <c r="A3441">
        <v>34</v>
      </c>
      <c r="B3441">
        <v>6</v>
      </c>
      <c r="C3441">
        <v>4</v>
      </c>
      <c r="D3441">
        <v>1</v>
      </c>
      <c r="E3441">
        <v>3440</v>
      </c>
      <c r="F3441">
        <v>2</v>
      </c>
      <c r="G3441">
        <v>96130</v>
      </c>
      <c r="H3441">
        <v>12</v>
      </c>
      <c r="I3441">
        <v>8</v>
      </c>
      <c r="J3441">
        <v>1</v>
      </c>
      <c r="K3441">
        <v>16</v>
      </c>
      <c r="L3441">
        <v>5</v>
      </c>
      <c r="M3441">
        <v>15</v>
      </c>
      <c r="N3441">
        <v>0</v>
      </c>
      <c r="O3441">
        <v>9</v>
      </c>
      <c r="P3441" t="s">
        <v>24</v>
      </c>
      <c r="Q3441" t="s">
        <v>25</v>
      </c>
      <c r="R3441" t="s">
        <v>48</v>
      </c>
      <c r="S3441" t="s">
        <v>44</v>
      </c>
      <c r="T3441" t="s">
        <v>42</v>
      </c>
      <c r="U3441" t="s">
        <v>37</v>
      </c>
      <c r="V3441" t="s">
        <v>23</v>
      </c>
      <c r="W3441" t="s">
        <v>30</v>
      </c>
    </row>
    <row r="3442" spans="1:23" x14ac:dyDescent="0.3">
      <c r="A3442">
        <v>59</v>
      </c>
      <c r="B3442">
        <v>5</v>
      </c>
      <c r="C3442">
        <v>3</v>
      </c>
      <c r="D3442">
        <v>1</v>
      </c>
      <c r="E3442">
        <v>3441</v>
      </c>
      <c r="F3442">
        <v>2</v>
      </c>
      <c r="G3442">
        <v>56740</v>
      </c>
      <c r="H3442">
        <v>12</v>
      </c>
      <c r="I3442">
        <v>8</v>
      </c>
      <c r="J3442">
        <v>0</v>
      </c>
      <c r="K3442">
        <v>14</v>
      </c>
      <c r="L3442">
        <v>6</v>
      </c>
      <c r="M3442">
        <v>6</v>
      </c>
      <c r="N3442">
        <v>0</v>
      </c>
      <c r="O3442">
        <v>4</v>
      </c>
      <c r="P3442" t="s">
        <v>24</v>
      </c>
      <c r="Q3442" t="s">
        <v>33</v>
      </c>
      <c r="R3442" t="s">
        <v>26</v>
      </c>
      <c r="S3442" t="s">
        <v>29</v>
      </c>
      <c r="T3442" t="s">
        <v>34</v>
      </c>
      <c r="U3442" t="s">
        <v>37</v>
      </c>
      <c r="V3442" t="s">
        <v>23</v>
      </c>
      <c r="W3442" t="s">
        <v>30</v>
      </c>
    </row>
    <row r="3443" spans="1:23" x14ac:dyDescent="0.3">
      <c r="A3443">
        <v>45</v>
      </c>
      <c r="B3443">
        <v>16</v>
      </c>
      <c r="C3443">
        <v>1</v>
      </c>
      <c r="D3443">
        <v>1</v>
      </c>
      <c r="E3443">
        <v>3442</v>
      </c>
      <c r="F3443">
        <v>2</v>
      </c>
      <c r="G3443">
        <v>54840</v>
      </c>
      <c r="H3443">
        <v>20</v>
      </c>
      <c r="I3443">
        <v>8</v>
      </c>
      <c r="J3443">
        <v>3</v>
      </c>
      <c r="K3443">
        <v>6</v>
      </c>
      <c r="L3443">
        <v>6</v>
      </c>
      <c r="M3443">
        <v>6</v>
      </c>
      <c r="N3443">
        <v>0</v>
      </c>
      <c r="O3443">
        <v>4</v>
      </c>
      <c r="P3443" t="s">
        <v>24</v>
      </c>
      <c r="Q3443" t="s">
        <v>33</v>
      </c>
      <c r="R3443" t="s">
        <v>41</v>
      </c>
      <c r="S3443" t="s">
        <v>35</v>
      </c>
      <c r="T3443" t="s">
        <v>38</v>
      </c>
      <c r="U3443" t="s">
        <v>37</v>
      </c>
      <c r="V3443" t="s">
        <v>23</v>
      </c>
      <c r="W3443" t="s">
        <v>30</v>
      </c>
    </row>
    <row r="3444" spans="1:23" x14ac:dyDescent="0.3">
      <c r="A3444">
        <v>53</v>
      </c>
      <c r="B3444">
        <v>8</v>
      </c>
      <c r="C3444">
        <v>2</v>
      </c>
      <c r="D3444">
        <v>1</v>
      </c>
      <c r="E3444">
        <v>3443</v>
      </c>
      <c r="F3444">
        <v>2</v>
      </c>
      <c r="G3444">
        <v>120610</v>
      </c>
      <c r="H3444">
        <v>20</v>
      </c>
      <c r="I3444">
        <v>8</v>
      </c>
      <c r="J3444">
        <v>1</v>
      </c>
      <c r="K3444">
        <v>30</v>
      </c>
      <c r="L3444">
        <v>2</v>
      </c>
      <c r="M3444">
        <v>15</v>
      </c>
      <c r="N3444">
        <v>6</v>
      </c>
      <c r="O3444">
        <v>12</v>
      </c>
      <c r="P3444" t="s">
        <v>32</v>
      </c>
      <c r="Q3444" t="s">
        <v>25</v>
      </c>
      <c r="R3444" t="s">
        <v>41</v>
      </c>
      <c r="S3444" t="s">
        <v>29</v>
      </c>
      <c r="T3444" t="s">
        <v>34</v>
      </c>
      <c r="U3444" t="s">
        <v>37</v>
      </c>
      <c r="V3444" t="s">
        <v>23</v>
      </c>
      <c r="W3444" t="s">
        <v>30</v>
      </c>
    </row>
    <row r="3445" spans="1:23" x14ac:dyDescent="0.3">
      <c r="A3445">
        <v>36</v>
      </c>
      <c r="B3445">
        <v>7</v>
      </c>
      <c r="C3445">
        <v>2</v>
      </c>
      <c r="D3445">
        <v>1</v>
      </c>
      <c r="E3445">
        <v>3444</v>
      </c>
      <c r="F3445">
        <v>1</v>
      </c>
      <c r="G3445">
        <v>56600</v>
      </c>
      <c r="H3445">
        <v>12</v>
      </c>
      <c r="I3445">
        <v>8</v>
      </c>
      <c r="J3445">
        <v>0</v>
      </c>
      <c r="K3445">
        <v>9</v>
      </c>
      <c r="L3445">
        <v>3</v>
      </c>
      <c r="M3445">
        <v>1</v>
      </c>
      <c r="N3445">
        <v>0</v>
      </c>
      <c r="O3445">
        <v>0</v>
      </c>
      <c r="P3445" t="s">
        <v>24</v>
      </c>
      <c r="Q3445" t="s">
        <v>33</v>
      </c>
      <c r="R3445" t="s">
        <v>26</v>
      </c>
      <c r="S3445" t="s">
        <v>44</v>
      </c>
      <c r="T3445" t="s">
        <v>34</v>
      </c>
      <c r="U3445" t="s">
        <v>27</v>
      </c>
      <c r="V3445" t="s">
        <v>31</v>
      </c>
      <c r="W3445" t="s">
        <v>30</v>
      </c>
    </row>
    <row r="3446" spans="1:23" x14ac:dyDescent="0.3">
      <c r="A3446">
        <v>26</v>
      </c>
      <c r="B3446">
        <v>2</v>
      </c>
      <c r="C3446">
        <v>3</v>
      </c>
      <c r="D3446">
        <v>1</v>
      </c>
      <c r="E3446">
        <v>3445</v>
      </c>
      <c r="F3446">
        <v>2</v>
      </c>
      <c r="G3446">
        <v>48210</v>
      </c>
      <c r="H3446">
        <v>14</v>
      </c>
      <c r="I3446">
        <v>8</v>
      </c>
      <c r="J3446">
        <v>2</v>
      </c>
      <c r="K3446">
        <v>6</v>
      </c>
      <c r="L3446">
        <v>2</v>
      </c>
      <c r="M3446">
        <v>3</v>
      </c>
      <c r="N3446">
        <v>1</v>
      </c>
      <c r="O3446">
        <v>2</v>
      </c>
      <c r="P3446" t="s">
        <v>32</v>
      </c>
      <c r="Q3446" t="s">
        <v>25</v>
      </c>
      <c r="R3446" t="s">
        <v>26</v>
      </c>
      <c r="S3446" t="s">
        <v>29</v>
      </c>
      <c r="T3446" t="s">
        <v>34</v>
      </c>
      <c r="U3446" t="s">
        <v>37</v>
      </c>
      <c r="V3446" t="s">
        <v>31</v>
      </c>
      <c r="W3446" t="s">
        <v>30</v>
      </c>
    </row>
    <row r="3447" spans="1:23" x14ac:dyDescent="0.3">
      <c r="A3447">
        <v>34</v>
      </c>
      <c r="B3447">
        <v>2</v>
      </c>
      <c r="C3447">
        <v>2</v>
      </c>
      <c r="D3447">
        <v>1</v>
      </c>
      <c r="E3447">
        <v>3446</v>
      </c>
      <c r="F3447">
        <v>1</v>
      </c>
      <c r="G3447">
        <v>64100</v>
      </c>
      <c r="H3447">
        <v>13</v>
      </c>
      <c r="I3447">
        <v>8</v>
      </c>
      <c r="J3447">
        <v>1</v>
      </c>
      <c r="K3447">
        <v>1</v>
      </c>
      <c r="L3447">
        <v>5</v>
      </c>
      <c r="M3447">
        <v>1</v>
      </c>
      <c r="N3447">
        <v>0</v>
      </c>
      <c r="O3447">
        <v>0</v>
      </c>
      <c r="P3447" t="s">
        <v>24</v>
      </c>
      <c r="Q3447" t="s">
        <v>33</v>
      </c>
      <c r="R3447" t="s">
        <v>26</v>
      </c>
      <c r="S3447" t="s">
        <v>29</v>
      </c>
      <c r="T3447" t="s">
        <v>46</v>
      </c>
      <c r="U3447" t="s">
        <v>37</v>
      </c>
      <c r="V3447" t="s">
        <v>23</v>
      </c>
      <c r="W3447" t="s">
        <v>30</v>
      </c>
    </row>
    <row r="3448" spans="1:23" x14ac:dyDescent="0.3">
      <c r="A3448">
        <v>28</v>
      </c>
      <c r="B3448">
        <v>10</v>
      </c>
      <c r="C3448">
        <v>3</v>
      </c>
      <c r="D3448">
        <v>1</v>
      </c>
      <c r="E3448">
        <v>3447</v>
      </c>
      <c r="F3448">
        <v>2</v>
      </c>
      <c r="G3448">
        <v>52100</v>
      </c>
      <c r="H3448">
        <v>15</v>
      </c>
      <c r="I3448">
        <v>8</v>
      </c>
      <c r="J3448">
        <v>0</v>
      </c>
      <c r="K3448">
        <v>1</v>
      </c>
      <c r="L3448">
        <v>1</v>
      </c>
      <c r="M3448">
        <v>1</v>
      </c>
      <c r="N3448">
        <v>0</v>
      </c>
      <c r="O3448">
        <v>0</v>
      </c>
      <c r="P3448" t="s">
        <v>24</v>
      </c>
      <c r="Q3448" t="s">
        <v>33</v>
      </c>
      <c r="R3448" t="s">
        <v>36</v>
      </c>
      <c r="S3448" t="s">
        <v>29</v>
      </c>
      <c r="T3448" t="s">
        <v>46</v>
      </c>
      <c r="U3448" t="s">
        <v>37</v>
      </c>
      <c r="V3448" t="s">
        <v>23</v>
      </c>
      <c r="W3448" t="s">
        <v>30</v>
      </c>
    </row>
    <row r="3449" spans="1:23" x14ac:dyDescent="0.3">
      <c r="A3449">
        <v>38</v>
      </c>
      <c r="B3449">
        <v>9</v>
      </c>
      <c r="C3449">
        <v>4</v>
      </c>
      <c r="D3449">
        <v>1</v>
      </c>
      <c r="E3449">
        <v>3448</v>
      </c>
      <c r="F3449">
        <v>2</v>
      </c>
      <c r="G3449">
        <v>26950</v>
      </c>
      <c r="H3449">
        <v>14</v>
      </c>
      <c r="I3449">
        <v>8</v>
      </c>
      <c r="J3449">
        <v>1</v>
      </c>
      <c r="K3449">
        <v>8</v>
      </c>
      <c r="L3449">
        <v>4</v>
      </c>
      <c r="M3449">
        <v>2</v>
      </c>
      <c r="N3449">
        <v>2</v>
      </c>
      <c r="O3449">
        <v>2</v>
      </c>
      <c r="P3449" t="s">
        <v>32</v>
      </c>
      <c r="Q3449" t="s">
        <v>25</v>
      </c>
      <c r="R3449" t="s">
        <v>41</v>
      </c>
      <c r="S3449" t="s">
        <v>29</v>
      </c>
      <c r="T3449" t="s">
        <v>34</v>
      </c>
      <c r="U3449" t="s">
        <v>37</v>
      </c>
      <c r="V3449" t="s">
        <v>23</v>
      </c>
      <c r="W3449" t="s">
        <v>30</v>
      </c>
    </row>
    <row r="3450" spans="1:23" x14ac:dyDescent="0.3">
      <c r="A3450">
        <v>50</v>
      </c>
      <c r="B3450">
        <v>5</v>
      </c>
      <c r="C3450">
        <v>4</v>
      </c>
      <c r="D3450">
        <v>1</v>
      </c>
      <c r="E3450">
        <v>3449</v>
      </c>
      <c r="F3450">
        <v>1</v>
      </c>
      <c r="G3450">
        <v>118780</v>
      </c>
      <c r="H3450">
        <v>13</v>
      </c>
      <c r="I3450">
        <v>8</v>
      </c>
      <c r="J3450">
        <v>1</v>
      </c>
      <c r="K3450">
        <v>29</v>
      </c>
      <c r="L3450">
        <v>2</v>
      </c>
      <c r="M3450">
        <v>8</v>
      </c>
      <c r="N3450">
        <v>7</v>
      </c>
      <c r="O3450">
        <v>7</v>
      </c>
      <c r="P3450" t="s">
        <v>24</v>
      </c>
      <c r="Q3450" t="s">
        <v>33</v>
      </c>
      <c r="R3450" t="s">
        <v>26</v>
      </c>
      <c r="S3450" t="s">
        <v>29</v>
      </c>
      <c r="T3450" t="s">
        <v>38</v>
      </c>
      <c r="U3450" t="s">
        <v>37</v>
      </c>
      <c r="V3450" t="s">
        <v>23</v>
      </c>
      <c r="W3450" t="s">
        <v>30</v>
      </c>
    </row>
    <row r="3451" spans="1:23" x14ac:dyDescent="0.3">
      <c r="A3451">
        <v>37</v>
      </c>
      <c r="B3451">
        <v>1</v>
      </c>
      <c r="C3451">
        <v>3</v>
      </c>
      <c r="D3451">
        <v>1</v>
      </c>
      <c r="E3451">
        <v>3450</v>
      </c>
      <c r="F3451">
        <v>1</v>
      </c>
      <c r="G3451">
        <v>170680</v>
      </c>
      <c r="H3451">
        <v>23</v>
      </c>
      <c r="I3451">
        <v>8</v>
      </c>
      <c r="J3451">
        <v>0</v>
      </c>
      <c r="K3451">
        <v>8</v>
      </c>
      <c r="L3451">
        <v>6</v>
      </c>
      <c r="M3451">
        <v>4</v>
      </c>
      <c r="N3451">
        <v>0</v>
      </c>
      <c r="O3451">
        <v>1</v>
      </c>
      <c r="P3451" t="s">
        <v>24</v>
      </c>
      <c r="Q3451" t="s">
        <v>33</v>
      </c>
      <c r="R3451" t="s">
        <v>26</v>
      </c>
      <c r="S3451" t="s">
        <v>35</v>
      </c>
      <c r="T3451" t="s">
        <v>43</v>
      </c>
      <c r="U3451" t="s">
        <v>37</v>
      </c>
      <c r="V3451" t="s">
        <v>23</v>
      </c>
      <c r="W3451" t="s">
        <v>30</v>
      </c>
    </row>
    <row r="3452" spans="1:23" x14ac:dyDescent="0.3">
      <c r="A3452">
        <v>40</v>
      </c>
      <c r="B3452">
        <v>2</v>
      </c>
      <c r="C3452">
        <v>3</v>
      </c>
      <c r="D3452">
        <v>1</v>
      </c>
      <c r="E3452">
        <v>3451</v>
      </c>
      <c r="F3452">
        <v>5</v>
      </c>
      <c r="G3452">
        <v>24550</v>
      </c>
      <c r="H3452">
        <v>15</v>
      </c>
      <c r="I3452">
        <v>8</v>
      </c>
      <c r="J3452">
        <v>1</v>
      </c>
      <c r="K3452">
        <v>8</v>
      </c>
      <c r="L3452">
        <v>2</v>
      </c>
      <c r="M3452">
        <v>7</v>
      </c>
      <c r="N3452">
        <v>7</v>
      </c>
      <c r="O3452">
        <v>5</v>
      </c>
      <c r="P3452" t="s">
        <v>24</v>
      </c>
      <c r="Q3452" t="s">
        <v>40</v>
      </c>
      <c r="R3452" t="s">
        <v>41</v>
      </c>
      <c r="S3452" t="s">
        <v>29</v>
      </c>
      <c r="T3452" t="s">
        <v>38</v>
      </c>
      <c r="U3452" t="s">
        <v>37</v>
      </c>
      <c r="V3452" t="s">
        <v>23</v>
      </c>
      <c r="W3452" t="s">
        <v>30</v>
      </c>
    </row>
    <row r="3453" spans="1:23" x14ac:dyDescent="0.3">
      <c r="A3453">
        <v>26</v>
      </c>
      <c r="B3453">
        <v>3</v>
      </c>
      <c r="C3453">
        <v>3</v>
      </c>
      <c r="D3453">
        <v>1</v>
      </c>
      <c r="E3453">
        <v>3452</v>
      </c>
      <c r="F3453">
        <v>2</v>
      </c>
      <c r="G3453">
        <v>139640</v>
      </c>
      <c r="H3453">
        <v>11</v>
      </c>
      <c r="I3453">
        <v>8</v>
      </c>
      <c r="J3453">
        <v>2</v>
      </c>
      <c r="K3453">
        <v>5</v>
      </c>
      <c r="L3453">
        <v>1</v>
      </c>
      <c r="M3453">
        <v>5</v>
      </c>
      <c r="N3453">
        <v>1</v>
      </c>
      <c r="O3453">
        <v>3</v>
      </c>
      <c r="P3453" t="s">
        <v>32</v>
      </c>
      <c r="Q3453" t="s">
        <v>33</v>
      </c>
      <c r="R3453" t="s">
        <v>41</v>
      </c>
      <c r="S3453" t="s">
        <v>44</v>
      </c>
      <c r="T3453" t="s">
        <v>43</v>
      </c>
      <c r="U3453" t="s">
        <v>37</v>
      </c>
      <c r="V3453" t="s">
        <v>23</v>
      </c>
      <c r="W3453" t="s">
        <v>30</v>
      </c>
    </row>
    <row r="3454" spans="1:23" x14ac:dyDescent="0.3">
      <c r="A3454">
        <v>46</v>
      </c>
      <c r="B3454">
        <v>2</v>
      </c>
      <c r="C3454">
        <v>1</v>
      </c>
      <c r="D3454">
        <v>1</v>
      </c>
      <c r="E3454">
        <v>3453</v>
      </c>
      <c r="F3454">
        <v>3</v>
      </c>
      <c r="G3454">
        <v>49410</v>
      </c>
      <c r="H3454">
        <v>13</v>
      </c>
      <c r="I3454">
        <v>8</v>
      </c>
      <c r="J3454">
        <v>2</v>
      </c>
      <c r="K3454">
        <v>23</v>
      </c>
      <c r="L3454">
        <v>2</v>
      </c>
      <c r="M3454">
        <v>2</v>
      </c>
      <c r="N3454">
        <v>2</v>
      </c>
      <c r="O3454">
        <v>2</v>
      </c>
      <c r="P3454" t="s">
        <v>24</v>
      </c>
      <c r="Q3454" t="s">
        <v>33</v>
      </c>
      <c r="R3454" t="s">
        <v>41</v>
      </c>
      <c r="S3454" t="s">
        <v>44</v>
      </c>
      <c r="T3454" t="s">
        <v>34</v>
      </c>
      <c r="U3454" t="s">
        <v>27</v>
      </c>
      <c r="V3454" t="s">
        <v>23</v>
      </c>
      <c r="W3454" t="s">
        <v>30</v>
      </c>
    </row>
    <row r="3455" spans="1:23" x14ac:dyDescent="0.3">
      <c r="A3455">
        <v>54</v>
      </c>
      <c r="B3455">
        <v>5</v>
      </c>
      <c r="C3455">
        <v>3</v>
      </c>
      <c r="D3455">
        <v>1</v>
      </c>
      <c r="E3455">
        <v>3454</v>
      </c>
      <c r="F3455">
        <v>2</v>
      </c>
      <c r="G3455">
        <v>24780</v>
      </c>
      <c r="H3455">
        <v>11</v>
      </c>
      <c r="I3455">
        <v>8</v>
      </c>
      <c r="J3455">
        <v>0</v>
      </c>
      <c r="K3455">
        <v>13</v>
      </c>
      <c r="L3455">
        <v>0</v>
      </c>
      <c r="M3455">
        <v>9</v>
      </c>
      <c r="N3455">
        <v>7</v>
      </c>
      <c r="O3455">
        <v>0</v>
      </c>
      <c r="P3455" t="s">
        <v>24</v>
      </c>
      <c r="Q3455" t="s">
        <v>33</v>
      </c>
      <c r="R3455" t="s">
        <v>41</v>
      </c>
      <c r="S3455" t="s">
        <v>29</v>
      </c>
      <c r="T3455" t="s">
        <v>45</v>
      </c>
      <c r="U3455" t="s">
        <v>27</v>
      </c>
      <c r="V3455" t="s">
        <v>23</v>
      </c>
      <c r="W3455" t="s">
        <v>30</v>
      </c>
    </row>
    <row r="3456" spans="1:23" x14ac:dyDescent="0.3">
      <c r="A3456">
        <v>56</v>
      </c>
      <c r="B3456">
        <v>1</v>
      </c>
      <c r="C3456">
        <v>2</v>
      </c>
      <c r="D3456">
        <v>1</v>
      </c>
      <c r="E3456">
        <v>3455</v>
      </c>
      <c r="F3456">
        <v>2</v>
      </c>
      <c r="G3456">
        <v>52280</v>
      </c>
      <c r="H3456">
        <v>11</v>
      </c>
      <c r="I3456">
        <v>8</v>
      </c>
      <c r="J3456">
        <v>0</v>
      </c>
      <c r="K3456">
        <v>18</v>
      </c>
      <c r="L3456">
        <v>4</v>
      </c>
      <c r="M3456">
        <v>5</v>
      </c>
      <c r="N3456">
        <v>0</v>
      </c>
      <c r="O3456">
        <v>3</v>
      </c>
      <c r="P3456" t="s">
        <v>32</v>
      </c>
      <c r="Q3456" t="s">
        <v>33</v>
      </c>
      <c r="R3456" t="s">
        <v>26</v>
      </c>
      <c r="S3456" t="s">
        <v>29</v>
      </c>
      <c r="T3456" t="s">
        <v>45</v>
      </c>
      <c r="U3456" t="s">
        <v>27</v>
      </c>
      <c r="V3456" t="s">
        <v>23</v>
      </c>
      <c r="W3456" t="s">
        <v>30</v>
      </c>
    </row>
    <row r="3457" spans="1:23" x14ac:dyDescent="0.3">
      <c r="A3457">
        <v>36</v>
      </c>
      <c r="B3457">
        <v>4</v>
      </c>
      <c r="C3457">
        <v>2</v>
      </c>
      <c r="D3457">
        <v>1</v>
      </c>
      <c r="E3457">
        <v>3456</v>
      </c>
      <c r="F3457">
        <v>2</v>
      </c>
      <c r="G3457">
        <v>44780</v>
      </c>
      <c r="H3457">
        <v>18</v>
      </c>
      <c r="I3457">
        <v>8</v>
      </c>
      <c r="J3457">
        <v>1</v>
      </c>
      <c r="K3457">
        <v>15</v>
      </c>
      <c r="L3457">
        <v>3</v>
      </c>
      <c r="M3457">
        <v>14</v>
      </c>
      <c r="N3457">
        <v>7</v>
      </c>
      <c r="O3457">
        <v>8</v>
      </c>
      <c r="P3457" t="s">
        <v>24</v>
      </c>
      <c r="Q3457" t="s">
        <v>33</v>
      </c>
      <c r="R3457" t="s">
        <v>26</v>
      </c>
      <c r="S3457" t="s">
        <v>35</v>
      </c>
      <c r="T3457" t="s">
        <v>40</v>
      </c>
      <c r="U3457" t="s">
        <v>27</v>
      </c>
      <c r="V3457" t="s">
        <v>23</v>
      </c>
      <c r="W3457" t="s">
        <v>30</v>
      </c>
    </row>
    <row r="3458" spans="1:23" x14ac:dyDescent="0.3">
      <c r="A3458">
        <v>55</v>
      </c>
      <c r="B3458">
        <v>2</v>
      </c>
      <c r="C3458">
        <v>3</v>
      </c>
      <c r="D3458">
        <v>1</v>
      </c>
      <c r="E3458">
        <v>3457</v>
      </c>
      <c r="F3458">
        <v>2</v>
      </c>
      <c r="G3458">
        <v>75470</v>
      </c>
      <c r="H3458">
        <v>16</v>
      </c>
      <c r="I3458">
        <v>8</v>
      </c>
      <c r="J3458">
        <v>0</v>
      </c>
      <c r="K3458">
        <v>31</v>
      </c>
      <c r="L3458">
        <v>2</v>
      </c>
      <c r="M3458">
        <v>9</v>
      </c>
      <c r="N3458">
        <v>6</v>
      </c>
      <c r="O3458">
        <v>2</v>
      </c>
      <c r="P3458" t="s">
        <v>39</v>
      </c>
      <c r="Q3458" t="s">
        <v>33</v>
      </c>
      <c r="R3458" t="s">
        <v>41</v>
      </c>
      <c r="S3458" t="s">
        <v>35</v>
      </c>
      <c r="T3458" t="s">
        <v>47</v>
      </c>
      <c r="U3458" t="s">
        <v>27</v>
      </c>
      <c r="V3458" t="s">
        <v>23</v>
      </c>
      <c r="W3458" t="s">
        <v>30</v>
      </c>
    </row>
    <row r="3459" spans="1:23" x14ac:dyDescent="0.3">
      <c r="A3459">
        <v>43</v>
      </c>
      <c r="B3459">
        <v>25</v>
      </c>
      <c r="C3459">
        <v>2</v>
      </c>
      <c r="D3459">
        <v>1</v>
      </c>
      <c r="E3459">
        <v>3458</v>
      </c>
      <c r="F3459">
        <v>3</v>
      </c>
      <c r="G3459">
        <v>50550</v>
      </c>
      <c r="H3459">
        <v>22</v>
      </c>
      <c r="I3459">
        <v>8</v>
      </c>
      <c r="J3459">
        <v>0</v>
      </c>
      <c r="K3459">
        <v>18</v>
      </c>
      <c r="L3459">
        <v>2</v>
      </c>
      <c r="M3459">
        <v>1</v>
      </c>
      <c r="N3459">
        <v>0</v>
      </c>
      <c r="O3459">
        <v>0</v>
      </c>
      <c r="P3459" t="s">
        <v>24</v>
      </c>
      <c r="Q3459" t="s">
        <v>25</v>
      </c>
      <c r="R3459" t="s">
        <v>26</v>
      </c>
      <c r="S3459" t="s">
        <v>44</v>
      </c>
      <c r="T3459" t="s">
        <v>34</v>
      </c>
      <c r="U3459" t="s">
        <v>37</v>
      </c>
      <c r="V3459" t="s">
        <v>23</v>
      </c>
      <c r="W3459" t="s">
        <v>30</v>
      </c>
    </row>
    <row r="3460" spans="1:23" x14ac:dyDescent="0.3">
      <c r="A3460">
        <v>20</v>
      </c>
      <c r="B3460">
        <v>8</v>
      </c>
      <c r="C3460">
        <v>3</v>
      </c>
      <c r="D3460">
        <v>1</v>
      </c>
      <c r="E3460">
        <v>3459</v>
      </c>
      <c r="F3460">
        <v>3</v>
      </c>
      <c r="G3460">
        <v>34640</v>
      </c>
      <c r="H3460">
        <v>20</v>
      </c>
      <c r="I3460">
        <v>8</v>
      </c>
      <c r="J3460">
        <v>0</v>
      </c>
      <c r="K3460">
        <v>2</v>
      </c>
      <c r="L3460">
        <v>3</v>
      </c>
      <c r="M3460">
        <v>2</v>
      </c>
      <c r="N3460">
        <v>0</v>
      </c>
      <c r="O3460">
        <v>2</v>
      </c>
      <c r="P3460" t="s">
        <v>32</v>
      </c>
      <c r="Q3460" t="s">
        <v>25</v>
      </c>
      <c r="R3460" t="s">
        <v>48</v>
      </c>
      <c r="S3460" t="s">
        <v>35</v>
      </c>
      <c r="T3460" t="s">
        <v>38</v>
      </c>
      <c r="U3460" t="s">
        <v>37</v>
      </c>
      <c r="V3460" t="s">
        <v>31</v>
      </c>
      <c r="W3460" t="s">
        <v>30</v>
      </c>
    </row>
    <row r="3461" spans="1:23" x14ac:dyDescent="0.3">
      <c r="A3461">
        <v>21</v>
      </c>
      <c r="B3461">
        <v>1</v>
      </c>
      <c r="C3461">
        <v>4</v>
      </c>
      <c r="D3461">
        <v>1</v>
      </c>
      <c r="E3461">
        <v>3460</v>
      </c>
      <c r="F3461">
        <v>1</v>
      </c>
      <c r="G3461">
        <v>57750</v>
      </c>
      <c r="H3461">
        <v>18</v>
      </c>
      <c r="I3461">
        <v>8</v>
      </c>
      <c r="J3461">
        <v>0</v>
      </c>
      <c r="K3461">
        <v>1</v>
      </c>
      <c r="L3461">
        <v>2</v>
      </c>
      <c r="M3461">
        <v>1</v>
      </c>
      <c r="N3461">
        <v>1</v>
      </c>
      <c r="O3461">
        <v>0</v>
      </c>
      <c r="P3461" t="s">
        <v>24</v>
      </c>
      <c r="Q3461" t="s">
        <v>33</v>
      </c>
      <c r="R3461" t="s">
        <v>26</v>
      </c>
      <c r="S3461" t="s">
        <v>35</v>
      </c>
      <c r="T3461" t="s">
        <v>47</v>
      </c>
      <c r="U3461" t="s">
        <v>37</v>
      </c>
      <c r="V3461" t="s">
        <v>31</v>
      </c>
      <c r="W3461" t="s">
        <v>30</v>
      </c>
    </row>
    <row r="3462" spans="1:23" x14ac:dyDescent="0.3">
      <c r="A3462">
        <v>46</v>
      </c>
      <c r="B3462">
        <v>12</v>
      </c>
      <c r="C3462">
        <v>3</v>
      </c>
      <c r="D3462">
        <v>1</v>
      </c>
      <c r="E3462">
        <v>3461</v>
      </c>
      <c r="F3462">
        <v>3</v>
      </c>
      <c r="G3462">
        <v>89430</v>
      </c>
      <c r="H3462">
        <v>12</v>
      </c>
      <c r="I3462">
        <v>8</v>
      </c>
      <c r="J3462">
        <v>1</v>
      </c>
      <c r="K3462">
        <v>19</v>
      </c>
      <c r="L3462">
        <v>6</v>
      </c>
      <c r="M3462">
        <v>16</v>
      </c>
      <c r="N3462">
        <v>1</v>
      </c>
      <c r="O3462">
        <v>7</v>
      </c>
      <c r="P3462" t="s">
        <v>24</v>
      </c>
      <c r="Q3462" t="s">
        <v>25</v>
      </c>
      <c r="R3462" t="s">
        <v>48</v>
      </c>
      <c r="S3462" t="s">
        <v>44</v>
      </c>
      <c r="T3462" t="s">
        <v>28</v>
      </c>
      <c r="U3462" t="s">
        <v>27</v>
      </c>
      <c r="V3462" t="s">
        <v>23</v>
      </c>
      <c r="W3462" t="s">
        <v>30</v>
      </c>
    </row>
    <row r="3463" spans="1:23" x14ac:dyDescent="0.3">
      <c r="A3463">
        <v>51</v>
      </c>
      <c r="B3463">
        <v>23</v>
      </c>
      <c r="C3463">
        <v>3</v>
      </c>
      <c r="D3463">
        <v>1</v>
      </c>
      <c r="E3463">
        <v>3462</v>
      </c>
      <c r="F3463">
        <v>2</v>
      </c>
      <c r="G3463">
        <v>192720</v>
      </c>
      <c r="H3463">
        <v>20</v>
      </c>
      <c r="I3463">
        <v>8</v>
      </c>
      <c r="J3463">
        <v>0</v>
      </c>
      <c r="K3463">
        <v>18</v>
      </c>
      <c r="L3463">
        <v>2</v>
      </c>
      <c r="M3463">
        <v>10</v>
      </c>
      <c r="N3463">
        <v>2</v>
      </c>
      <c r="O3463">
        <v>7</v>
      </c>
      <c r="P3463" t="s">
        <v>24</v>
      </c>
      <c r="Q3463" t="s">
        <v>25</v>
      </c>
      <c r="R3463" t="s">
        <v>41</v>
      </c>
      <c r="S3463" t="s">
        <v>29</v>
      </c>
      <c r="T3463" t="s">
        <v>34</v>
      </c>
      <c r="U3463" t="s">
        <v>27</v>
      </c>
      <c r="V3463" t="s">
        <v>31</v>
      </c>
      <c r="W3463" t="s">
        <v>30</v>
      </c>
    </row>
    <row r="3464" spans="1:23" x14ac:dyDescent="0.3">
      <c r="A3464">
        <v>28</v>
      </c>
      <c r="B3464">
        <v>19</v>
      </c>
      <c r="C3464">
        <v>4</v>
      </c>
      <c r="D3464">
        <v>1</v>
      </c>
      <c r="E3464">
        <v>3463</v>
      </c>
      <c r="F3464">
        <v>4</v>
      </c>
      <c r="G3464">
        <v>52380</v>
      </c>
      <c r="H3464">
        <v>17</v>
      </c>
      <c r="I3464">
        <v>8</v>
      </c>
      <c r="J3464">
        <v>1</v>
      </c>
      <c r="K3464">
        <v>10</v>
      </c>
      <c r="L3464">
        <v>4</v>
      </c>
      <c r="M3464">
        <v>10</v>
      </c>
      <c r="N3464">
        <v>1</v>
      </c>
      <c r="O3464">
        <v>9</v>
      </c>
      <c r="P3464" t="s">
        <v>39</v>
      </c>
      <c r="Q3464" t="s">
        <v>33</v>
      </c>
      <c r="R3464" t="s">
        <v>26</v>
      </c>
      <c r="S3464" t="s">
        <v>35</v>
      </c>
      <c r="T3464" t="s">
        <v>43</v>
      </c>
      <c r="U3464" t="s">
        <v>27</v>
      </c>
      <c r="V3464" t="s">
        <v>31</v>
      </c>
      <c r="W3464" t="s">
        <v>30</v>
      </c>
    </row>
    <row r="3465" spans="1:23" x14ac:dyDescent="0.3">
      <c r="A3465">
        <v>26</v>
      </c>
      <c r="B3465">
        <v>5</v>
      </c>
      <c r="C3465">
        <v>4</v>
      </c>
      <c r="D3465">
        <v>1</v>
      </c>
      <c r="E3465">
        <v>3464</v>
      </c>
      <c r="F3465">
        <v>2</v>
      </c>
      <c r="G3465">
        <v>46820</v>
      </c>
      <c r="H3465">
        <v>11</v>
      </c>
      <c r="I3465">
        <v>8</v>
      </c>
      <c r="J3465">
        <v>1</v>
      </c>
      <c r="K3465">
        <v>6</v>
      </c>
      <c r="L3465">
        <v>3</v>
      </c>
      <c r="M3465">
        <v>5</v>
      </c>
      <c r="N3465">
        <v>1</v>
      </c>
      <c r="O3465">
        <v>3</v>
      </c>
      <c r="P3465" t="s">
        <v>24</v>
      </c>
      <c r="Q3465" t="s">
        <v>33</v>
      </c>
      <c r="R3465" t="s">
        <v>41</v>
      </c>
      <c r="S3465" t="s">
        <v>29</v>
      </c>
      <c r="T3465" t="s">
        <v>38</v>
      </c>
      <c r="U3465" t="s">
        <v>27</v>
      </c>
      <c r="V3465" t="s">
        <v>23</v>
      </c>
      <c r="W3465" t="s">
        <v>30</v>
      </c>
    </row>
    <row r="3466" spans="1:23" x14ac:dyDescent="0.3">
      <c r="A3466">
        <v>30</v>
      </c>
      <c r="B3466">
        <v>8</v>
      </c>
      <c r="C3466">
        <v>3</v>
      </c>
      <c r="D3466">
        <v>1</v>
      </c>
      <c r="E3466">
        <v>3465</v>
      </c>
      <c r="F3466">
        <v>1</v>
      </c>
      <c r="G3466">
        <v>183000</v>
      </c>
      <c r="H3466">
        <v>14</v>
      </c>
      <c r="I3466">
        <v>8</v>
      </c>
      <c r="J3466">
        <v>0</v>
      </c>
      <c r="K3466">
        <v>7</v>
      </c>
      <c r="L3466">
        <v>6</v>
      </c>
      <c r="M3466">
        <v>6</v>
      </c>
      <c r="N3466">
        <v>0</v>
      </c>
      <c r="O3466">
        <v>2</v>
      </c>
      <c r="P3466" t="s">
        <v>24</v>
      </c>
      <c r="Q3466" t="s">
        <v>33</v>
      </c>
      <c r="R3466" t="s">
        <v>41</v>
      </c>
      <c r="S3466" t="s">
        <v>29</v>
      </c>
      <c r="T3466" t="s">
        <v>38</v>
      </c>
      <c r="U3466" t="s">
        <v>27</v>
      </c>
      <c r="V3466" t="s">
        <v>23</v>
      </c>
      <c r="W3466" t="s">
        <v>30</v>
      </c>
    </row>
    <row r="3467" spans="1:23" x14ac:dyDescent="0.3">
      <c r="A3467">
        <v>41</v>
      </c>
      <c r="B3467">
        <v>1</v>
      </c>
      <c r="C3467">
        <v>4</v>
      </c>
      <c r="D3467">
        <v>1</v>
      </c>
      <c r="E3467">
        <v>3466</v>
      </c>
      <c r="F3467">
        <v>1</v>
      </c>
      <c r="G3467">
        <v>52570</v>
      </c>
      <c r="H3467">
        <v>14</v>
      </c>
      <c r="I3467">
        <v>8</v>
      </c>
      <c r="J3467">
        <v>0</v>
      </c>
      <c r="K3467">
        <v>10</v>
      </c>
      <c r="L3467">
        <v>2</v>
      </c>
      <c r="M3467">
        <v>10</v>
      </c>
      <c r="N3467">
        <v>0</v>
      </c>
      <c r="O3467">
        <v>8</v>
      </c>
      <c r="P3467" t="s">
        <v>24</v>
      </c>
      <c r="Q3467" t="s">
        <v>25</v>
      </c>
      <c r="R3467" t="s">
        <v>26</v>
      </c>
      <c r="S3467" t="s">
        <v>29</v>
      </c>
      <c r="T3467" t="s">
        <v>42</v>
      </c>
      <c r="U3467" t="s">
        <v>27</v>
      </c>
      <c r="V3467" t="s">
        <v>23</v>
      </c>
      <c r="W3467" t="s">
        <v>30</v>
      </c>
    </row>
    <row r="3468" spans="1:23" x14ac:dyDescent="0.3">
      <c r="A3468">
        <v>38</v>
      </c>
      <c r="B3468">
        <v>5</v>
      </c>
      <c r="C3468">
        <v>3</v>
      </c>
      <c r="D3468">
        <v>1</v>
      </c>
      <c r="E3468">
        <v>3467</v>
      </c>
      <c r="F3468">
        <v>1</v>
      </c>
      <c r="G3468">
        <v>63490</v>
      </c>
      <c r="H3468">
        <v>11</v>
      </c>
      <c r="I3468">
        <v>8</v>
      </c>
      <c r="J3468">
        <v>0</v>
      </c>
      <c r="K3468">
        <v>20</v>
      </c>
      <c r="L3468">
        <v>3</v>
      </c>
      <c r="M3468">
        <v>19</v>
      </c>
      <c r="N3468">
        <v>1</v>
      </c>
      <c r="O3468">
        <v>9</v>
      </c>
      <c r="P3468" t="s">
        <v>24</v>
      </c>
      <c r="Q3468" t="s">
        <v>33</v>
      </c>
      <c r="R3468" t="s">
        <v>49</v>
      </c>
      <c r="S3468" t="s">
        <v>29</v>
      </c>
      <c r="T3468" t="s">
        <v>38</v>
      </c>
      <c r="U3468" t="s">
        <v>37</v>
      </c>
      <c r="V3468" t="s">
        <v>23</v>
      </c>
      <c r="W3468" t="s">
        <v>30</v>
      </c>
    </row>
    <row r="3469" spans="1:23" x14ac:dyDescent="0.3">
      <c r="A3469">
        <v>40</v>
      </c>
      <c r="B3469">
        <v>1</v>
      </c>
      <c r="C3469">
        <v>4</v>
      </c>
      <c r="D3469">
        <v>1</v>
      </c>
      <c r="E3469">
        <v>3468</v>
      </c>
      <c r="F3469">
        <v>1</v>
      </c>
      <c r="G3469">
        <v>48690</v>
      </c>
      <c r="H3469">
        <v>12</v>
      </c>
      <c r="I3469">
        <v>8</v>
      </c>
      <c r="J3469">
        <v>0</v>
      </c>
      <c r="K3469">
        <v>14</v>
      </c>
      <c r="L3469">
        <v>2</v>
      </c>
      <c r="M3469">
        <v>11</v>
      </c>
      <c r="N3469">
        <v>11</v>
      </c>
      <c r="O3469">
        <v>1</v>
      </c>
      <c r="P3469" t="s">
        <v>24</v>
      </c>
      <c r="Q3469" t="s">
        <v>25</v>
      </c>
      <c r="R3469" t="s">
        <v>48</v>
      </c>
      <c r="S3469" t="s">
        <v>29</v>
      </c>
      <c r="T3469" t="s">
        <v>38</v>
      </c>
      <c r="U3469" t="s">
        <v>37</v>
      </c>
      <c r="V3469" t="s">
        <v>23</v>
      </c>
      <c r="W3469" t="s">
        <v>30</v>
      </c>
    </row>
    <row r="3470" spans="1:23" x14ac:dyDescent="0.3">
      <c r="A3470">
        <v>27</v>
      </c>
      <c r="B3470">
        <v>11</v>
      </c>
      <c r="C3470">
        <v>3</v>
      </c>
      <c r="D3470">
        <v>1</v>
      </c>
      <c r="E3470">
        <v>3469</v>
      </c>
      <c r="F3470">
        <v>2</v>
      </c>
      <c r="G3470">
        <v>99850</v>
      </c>
      <c r="H3470">
        <v>14</v>
      </c>
      <c r="I3470">
        <v>8</v>
      </c>
      <c r="J3470">
        <v>1</v>
      </c>
      <c r="K3470">
        <v>3</v>
      </c>
      <c r="L3470">
        <v>3</v>
      </c>
      <c r="M3470">
        <v>3</v>
      </c>
      <c r="N3470">
        <v>1</v>
      </c>
      <c r="O3470">
        <v>2</v>
      </c>
      <c r="P3470" t="s">
        <v>39</v>
      </c>
      <c r="Q3470" t="s">
        <v>25</v>
      </c>
      <c r="R3470" t="s">
        <v>49</v>
      </c>
      <c r="S3470" t="s">
        <v>29</v>
      </c>
      <c r="T3470" t="s">
        <v>43</v>
      </c>
      <c r="U3470" t="s">
        <v>27</v>
      </c>
      <c r="V3470" t="s">
        <v>23</v>
      </c>
      <c r="W3470" t="s">
        <v>30</v>
      </c>
    </row>
    <row r="3471" spans="1:23" x14ac:dyDescent="0.3">
      <c r="A3471">
        <v>55</v>
      </c>
      <c r="B3471">
        <v>23</v>
      </c>
      <c r="C3471">
        <v>5</v>
      </c>
      <c r="D3471">
        <v>1</v>
      </c>
      <c r="E3471">
        <v>3470</v>
      </c>
      <c r="F3471">
        <v>3</v>
      </c>
      <c r="G3471">
        <v>36970</v>
      </c>
      <c r="H3471">
        <v>13</v>
      </c>
      <c r="I3471">
        <v>8</v>
      </c>
      <c r="J3471">
        <v>1</v>
      </c>
      <c r="K3471">
        <v>23</v>
      </c>
      <c r="L3471">
        <v>1</v>
      </c>
      <c r="M3471">
        <v>3</v>
      </c>
      <c r="N3471">
        <v>1</v>
      </c>
      <c r="O3471">
        <v>2</v>
      </c>
      <c r="P3471" t="s">
        <v>32</v>
      </c>
      <c r="Q3471" t="s">
        <v>33</v>
      </c>
      <c r="R3471" t="s">
        <v>26</v>
      </c>
      <c r="S3471" t="s">
        <v>29</v>
      </c>
      <c r="T3471" t="s">
        <v>43</v>
      </c>
      <c r="U3471" t="s">
        <v>37</v>
      </c>
      <c r="V3471" t="s">
        <v>23</v>
      </c>
      <c r="W3471" t="s">
        <v>30</v>
      </c>
    </row>
    <row r="3472" spans="1:23" x14ac:dyDescent="0.3">
      <c r="A3472">
        <v>28</v>
      </c>
      <c r="B3472">
        <v>1</v>
      </c>
      <c r="C3472">
        <v>3</v>
      </c>
      <c r="D3472">
        <v>1</v>
      </c>
      <c r="E3472">
        <v>3471</v>
      </c>
      <c r="F3472">
        <v>2</v>
      </c>
      <c r="G3472">
        <v>74570</v>
      </c>
      <c r="H3472">
        <v>11</v>
      </c>
      <c r="I3472">
        <v>8</v>
      </c>
      <c r="J3472">
        <v>2</v>
      </c>
      <c r="K3472">
        <v>10</v>
      </c>
      <c r="L3472">
        <v>1</v>
      </c>
      <c r="M3472">
        <v>8</v>
      </c>
      <c r="N3472">
        <v>1</v>
      </c>
      <c r="O3472">
        <v>7</v>
      </c>
      <c r="P3472" t="s">
        <v>24</v>
      </c>
      <c r="Q3472" t="s">
        <v>33</v>
      </c>
      <c r="R3472" t="s">
        <v>26</v>
      </c>
      <c r="S3472" t="s">
        <v>35</v>
      </c>
      <c r="T3472" t="s">
        <v>28</v>
      </c>
      <c r="U3472" t="s">
        <v>37</v>
      </c>
      <c r="V3472" t="s">
        <v>23</v>
      </c>
      <c r="W3472" t="s">
        <v>30</v>
      </c>
    </row>
    <row r="3473" spans="1:23" x14ac:dyDescent="0.3">
      <c r="A3473">
        <v>44</v>
      </c>
      <c r="B3473">
        <v>18</v>
      </c>
      <c r="C3473">
        <v>4</v>
      </c>
      <c r="D3473">
        <v>1</v>
      </c>
      <c r="E3473">
        <v>3472</v>
      </c>
      <c r="F3473">
        <v>2</v>
      </c>
      <c r="G3473">
        <v>21190</v>
      </c>
      <c r="H3473">
        <v>15</v>
      </c>
      <c r="I3473">
        <v>8</v>
      </c>
      <c r="J3473">
        <v>0</v>
      </c>
      <c r="K3473">
        <v>24</v>
      </c>
      <c r="L3473">
        <v>3</v>
      </c>
      <c r="M3473">
        <v>20</v>
      </c>
      <c r="N3473">
        <v>3</v>
      </c>
      <c r="O3473">
        <v>6</v>
      </c>
      <c r="P3473" t="s">
        <v>24</v>
      </c>
      <c r="Q3473" t="s">
        <v>33</v>
      </c>
      <c r="R3473" t="s">
        <v>26</v>
      </c>
      <c r="S3473" t="s">
        <v>29</v>
      </c>
      <c r="T3473" t="s">
        <v>38</v>
      </c>
      <c r="U3473" t="s">
        <v>27</v>
      </c>
      <c r="V3473" t="s">
        <v>31</v>
      </c>
      <c r="W3473" t="s">
        <v>30</v>
      </c>
    </row>
    <row r="3474" spans="1:23" x14ac:dyDescent="0.3">
      <c r="A3474">
        <v>33</v>
      </c>
      <c r="B3474">
        <v>23</v>
      </c>
      <c r="C3474">
        <v>4</v>
      </c>
      <c r="D3474">
        <v>1</v>
      </c>
      <c r="E3474">
        <v>3473</v>
      </c>
      <c r="F3474">
        <v>4</v>
      </c>
      <c r="G3474">
        <v>39830</v>
      </c>
      <c r="H3474">
        <v>12</v>
      </c>
      <c r="I3474">
        <v>8</v>
      </c>
      <c r="J3474">
        <v>0</v>
      </c>
      <c r="K3474">
        <v>9</v>
      </c>
      <c r="L3474">
        <v>3</v>
      </c>
      <c r="M3474">
        <v>3</v>
      </c>
      <c r="N3474">
        <v>1</v>
      </c>
      <c r="O3474">
        <v>2</v>
      </c>
      <c r="P3474" t="s">
        <v>24</v>
      </c>
      <c r="Q3474" t="s">
        <v>25</v>
      </c>
      <c r="R3474" t="s">
        <v>48</v>
      </c>
      <c r="S3474" t="s">
        <v>44</v>
      </c>
      <c r="T3474" t="s">
        <v>38</v>
      </c>
      <c r="U3474" t="s">
        <v>27</v>
      </c>
      <c r="V3474" t="s">
        <v>23</v>
      </c>
      <c r="W3474" t="s">
        <v>30</v>
      </c>
    </row>
    <row r="3475" spans="1:23" x14ac:dyDescent="0.3">
      <c r="A3475">
        <v>35</v>
      </c>
      <c r="B3475">
        <v>7</v>
      </c>
      <c r="C3475">
        <v>4</v>
      </c>
      <c r="D3475">
        <v>1</v>
      </c>
      <c r="E3475">
        <v>3474</v>
      </c>
      <c r="F3475">
        <v>3</v>
      </c>
      <c r="G3475">
        <v>61180</v>
      </c>
      <c r="H3475">
        <v>21</v>
      </c>
      <c r="I3475">
        <v>8</v>
      </c>
      <c r="J3475">
        <v>1</v>
      </c>
      <c r="K3475">
        <v>9</v>
      </c>
      <c r="L3475">
        <v>3</v>
      </c>
      <c r="M3475">
        <v>8</v>
      </c>
      <c r="N3475">
        <v>4</v>
      </c>
      <c r="O3475">
        <v>7</v>
      </c>
      <c r="P3475" t="s">
        <v>24</v>
      </c>
      <c r="Q3475" t="s">
        <v>25</v>
      </c>
      <c r="R3475" t="s">
        <v>26</v>
      </c>
      <c r="S3475" t="s">
        <v>35</v>
      </c>
      <c r="T3475" t="s">
        <v>46</v>
      </c>
      <c r="U3475" t="s">
        <v>37</v>
      </c>
      <c r="V3475" t="s">
        <v>31</v>
      </c>
      <c r="W3475" t="s">
        <v>30</v>
      </c>
    </row>
    <row r="3476" spans="1:23" x14ac:dyDescent="0.3">
      <c r="A3476">
        <v>33</v>
      </c>
      <c r="B3476">
        <v>1</v>
      </c>
      <c r="C3476">
        <v>2</v>
      </c>
      <c r="D3476">
        <v>1</v>
      </c>
      <c r="E3476">
        <v>3475</v>
      </c>
      <c r="F3476">
        <v>1</v>
      </c>
      <c r="G3476">
        <v>62140</v>
      </c>
      <c r="H3476">
        <v>19</v>
      </c>
      <c r="I3476">
        <v>8</v>
      </c>
      <c r="J3476">
        <v>2</v>
      </c>
      <c r="K3476">
        <v>14</v>
      </c>
      <c r="L3476">
        <v>3</v>
      </c>
      <c r="M3476">
        <v>13</v>
      </c>
      <c r="N3476">
        <v>3</v>
      </c>
      <c r="O3476">
        <v>8</v>
      </c>
      <c r="P3476" t="s">
        <v>32</v>
      </c>
      <c r="Q3476" t="s">
        <v>33</v>
      </c>
      <c r="R3476" t="s">
        <v>26</v>
      </c>
      <c r="S3476" t="s">
        <v>35</v>
      </c>
      <c r="T3476" t="s">
        <v>38</v>
      </c>
      <c r="U3476" t="s">
        <v>27</v>
      </c>
      <c r="V3476" t="s">
        <v>31</v>
      </c>
      <c r="W3476" t="s">
        <v>30</v>
      </c>
    </row>
    <row r="3477" spans="1:23" x14ac:dyDescent="0.3">
      <c r="A3477">
        <v>28</v>
      </c>
      <c r="B3477">
        <v>1</v>
      </c>
      <c r="C3477">
        <v>1</v>
      </c>
      <c r="D3477">
        <v>1</v>
      </c>
      <c r="E3477">
        <v>3476</v>
      </c>
      <c r="F3477">
        <v>2</v>
      </c>
      <c r="G3477">
        <v>63470</v>
      </c>
      <c r="H3477">
        <v>15</v>
      </c>
      <c r="I3477">
        <v>8</v>
      </c>
      <c r="J3477">
        <v>1</v>
      </c>
      <c r="K3477">
        <v>4</v>
      </c>
      <c r="L3477">
        <v>2</v>
      </c>
      <c r="M3477">
        <v>4</v>
      </c>
      <c r="N3477">
        <v>2</v>
      </c>
      <c r="O3477">
        <v>2</v>
      </c>
      <c r="P3477" t="s">
        <v>24</v>
      </c>
      <c r="Q3477" t="s">
        <v>40</v>
      </c>
      <c r="R3477" t="s">
        <v>40</v>
      </c>
      <c r="S3477" t="s">
        <v>44</v>
      </c>
      <c r="T3477" t="s">
        <v>34</v>
      </c>
      <c r="U3477" t="s">
        <v>37</v>
      </c>
      <c r="V3477" t="s">
        <v>23</v>
      </c>
      <c r="W3477" t="s">
        <v>30</v>
      </c>
    </row>
    <row r="3478" spans="1:23" x14ac:dyDescent="0.3">
      <c r="A3478">
        <v>34</v>
      </c>
      <c r="B3478">
        <v>29</v>
      </c>
      <c r="C3478">
        <v>4</v>
      </c>
      <c r="D3478">
        <v>1</v>
      </c>
      <c r="E3478">
        <v>3477</v>
      </c>
      <c r="F3478">
        <v>1</v>
      </c>
      <c r="G3478">
        <v>115100</v>
      </c>
      <c r="H3478">
        <v>14</v>
      </c>
      <c r="I3478">
        <v>8</v>
      </c>
      <c r="J3478">
        <v>1</v>
      </c>
      <c r="K3478">
        <v>7</v>
      </c>
      <c r="L3478">
        <v>5</v>
      </c>
      <c r="M3478">
        <v>6</v>
      </c>
      <c r="N3478">
        <v>0</v>
      </c>
      <c r="O3478">
        <v>4</v>
      </c>
      <c r="P3478" t="s">
        <v>32</v>
      </c>
      <c r="Q3478" t="s">
        <v>25</v>
      </c>
      <c r="R3478" t="s">
        <v>48</v>
      </c>
      <c r="S3478" t="s">
        <v>35</v>
      </c>
      <c r="T3478" t="s">
        <v>34</v>
      </c>
      <c r="U3478" t="s">
        <v>37</v>
      </c>
      <c r="V3478" t="s">
        <v>23</v>
      </c>
      <c r="W3478" t="s">
        <v>30</v>
      </c>
    </row>
    <row r="3479" spans="1:23" x14ac:dyDescent="0.3">
      <c r="A3479">
        <v>37</v>
      </c>
      <c r="B3479">
        <v>7</v>
      </c>
      <c r="C3479">
        <v>4</v>
      </c>
      <c r="D3479">
        <v>1</v>
      </c>
      <c r="E3479">
        <v>3478</v>
      </c>
      <c r="F3479">
        <v>4</v>
      </c>
      <c r="G3479">
        <v>71430</v>
      </c>
      <c r="H3479">
        <v>21</v>
      </c>
      <c r="I3479">
        <v>8</v>
      </c>
      <c r="J3479">
        <v>0</v>
      </c>
      <c r="K3479">
        <v>8</v>
      </c>
      <c r="L3479">
        <v>6</v>
      </c>
      <c r="M3479">
        <v>1</v>
      </c>
      <c r="N3479">
        <v>0</v>
      </c>
      <c r="O3479">
        <v>0</v>
      </c>
      <c r="P3479" t="s">
        <v>24</v>
      </c>
      <c r="Q3479" t="s">
        <v>33</v>
      </c>
      <c r="R3479" t="s">
        <v>26</v>
      </c>
      <c r="S3479" t="s">
        <v>44</v>
      </c>
      <c r="T3479" t="s">
        <v>38</v>
      </c>
      <c r="U3479" t="s">
        <v>37</v>
      </c>
      <c r="V3479" t="s">
        <v>23</v>
      </c>
      <c r="W3479" t="s">
        <v>30</v>
      </c>
    </row>
    <row r="3480" spans="1:23" x14ac:dyDescent="0.3">
      <c r="A3480">
        <v>25</v>
      </c>
      <c r="B3480">
        <v>25</v>
      </c>
      <c r="C3480">
        <v>4</v>
      </c>
      <c r="D3480">
        <v>1</v>
      </c>
      <c r="E3480">
        <v>3479</v>
      </c>
      <c r="F3480">
        <v>2</v>
      </c>
      <c r="G3480">
        <v>82680</v>
      </c>
      <c r="H3480">
        <v>12</v>
      </c>
      <c r="I3480">
        <v>8</v>
      </c>
      <c r="J3480">
        <v>0</v>
      </c>
      <c r="K3480">
        <v>7</v>
      </c>
      <c r="L3480">
        <v>3</v>
      </c>
      <c r="M3480">
        <v>7</v>
      </c>
      <c r="N3480">
        <v>5</v>
      </c>
      <c r="O3480">
        <v>6</v>
      </c>
      <c r="P3480" t="s">
        <v>24</v>
      </c>
      <c r="Q3480" t="s">
        <v>40</v>
      </c>
      <c r="R3480" t="s">
        <v>40</v>
      </c>
      <c r="S3480" t="s">
        <v>29</v>
      </c>
      <c r="T3480" t="s">
        <v>34</v>
      </c>
      <c r="U3480" t="s">
        <v>27</v>
      </c>
      <c r="V3480" t="s">
        <v>31</v>
      </c>
      <c r="W3480" t="s">
        <v>30</v>
      </c>
    </row>
    <row r="3481" spans="1:23" x14ac:dyDescent="0.3">
      <c r="A3481">
        <v>26</v>
      </c>
      <c r="B3481">
        <v>8</v>
      </c>
      <c r="C3481">
        <v>2</v>
      </c>
      <c r="D3481">
        <v>1</v>
      </c>
      <c r="E3481">
        <v>3480</v>
      </c>
      <c r="F3481">
        <v>2</v>
      </c>
      <c r="G3481">
        <v>80950</v>
      </c>
      <c r="H3481">
        <v>15</v>
      </c>
      <c r="I3481">
        <v>8</v>
      </c>
      <c r="J3481">
        <v>0</v>
      </c>
      <c r="K3481">
        <v>1</v>
      </c>
      <c r="L3481">
        <v>3</v>
      </c>
      <c r="M3481">
        <v>1</v>
      </c>
      <c r="N3481">
        <v>0</v>
      </c>
      <c r="O3481">
        <v>0</v>
      </c>
      <c r="P3481" t="s">
        <v>24</v>
      </c>
      <c r="Q3481" t="s">
        <v>25</v>
      </c>
      <c r="R3481" t="s">
        <v>48</v>
      </c>
      <c r="S3481" t="s">
        <v>44</v>
      </c>
      <c r="T3481" t="s">
        <v>38</v>
      </c>
      <c r="U3481" t="s">
        <v>37</v>
      </c>
      <c r="V3481" t="s">
        <v>31</v>
      </c>
      <c r="W3481" t="s">
        <v>30</v>
      </c>
    </row>
    <row r="3482" spans="1:23" x14ac:dyDescent="0.3">
      <c r="A3482">
        <v>33</v>
      </c>
      <c r="B3482">
        <v>8</v>
      </c>
      <c r="C3482">
        <v>2</v>
      </c>
      <c r="D3482">
        <v>1</v>
      </c>
      <c r="E3482">
        <v>3481</v>
      </c>
      <c r="F3482">
        <v>4</v>
      </c>
      <c r="G3482">
        <v>29040</v>
      </c>
      <c r="H3482">
        <v>13</v>
      </c>
      <c r="I3482">
        <v>8</v>
      </c>
      <c r="J3482">
        <v>0</v>
      </c>
      <c r="K3482">
        <v>5</v>
      </c>
      <c r="L3482">
        <v>2</v>
      </c>
      <c r="M3482">
        <v>2</v>
      </c>
      <c r="N3482">
        <v>2</v>
      </c>
      <c r="O3482">
        <v>2</v>
      </c>
      <c r="P3482" t="s">
        <v>24</v>
      </c>
      <c r="Q3482" t="s">
        <v>33</v>
      </c>
      <c r="R3482" t="s">
        <v>26</v>
      </c>
      <c r="S3482" t="s">
        <v>35</v>
      </c>
      <c r="T3482" t="s">
        <v>45</v>
      </c>
      <c r="U3482" t="s">
        <v>37</v>
      </c>
      <c r="V3482" t="s">
        <v>31</v>
      </c>
      <c r="W3482" t="s">
        <v>30</v>
      </c>
    </row>
    <row r="3483" spans="1:23" x14ac:dyDescent="0.3">
      <c r="A3483">
        <v>42</v>
      </c>
      <c r="B3483">
        <v>11</v>
      </c>
      <c r="C3483">
        <v>1</v>
      </c>
      <c r="D3483">
        <v>1</v>
      </c>
      <c r="E3483">
        <v>3482</v>
      </c>
      <c r="F3483">
        <v>4</v>
      </c>
      <c r="G3483">
        <v>60320</v>
      </c>
      <c r="H3483">
        <v>14</v>
      </c>
      <c r="I3483">
        <v>8</v>
      </c>
      <c r="J3483">
        <v>0</v>
      </c>
      <c r="K3483">
        <v>23</v>
      </c>
      <c r="L3483">
        <v>2</v>
      </c>
      <c r="M3483">
        <v>22</v>
      </c>
      <c r="N3483">
        <v>13</v>
      </c>
      <c r="O3483">
        <v>7</v>
      </c>
      <c r="P3483" t="s">
        <v>24</v>
      </c>
      <c r="Q3483" t="s">
        <v>33</v>
      </c>
      <c r="R3483" t="s">
        <v>26</v>
      </c>
      <c r="S3483" t="s">
        <v>29</v>
      </c>
      <c r="T3483" t="s">
        <v>34</v>
      </c>
      <c r="U3483" t="s">
        <v>37</v>
      </c>
      <c r="V3483" t="s">
        <v>23</v>
      </c>
      <c r="W3483" t="s">
        <v>30</v>
      </c>
    </row>
    <row r="3484" spans="1:23" x14ac:dyDescent="0.3">
      <c r="A3484">
        <v>28</v>
      </c>
      <c r="B3484">
        <v>7</v>
      </c>
      <c r="C3484">
        <v>3</v>
      </c>
      <c r="D3484">
        <v>1</v>
      </c>
      <c r="E3484">
        <v>3483</v>
      </c>
      <c r="F3484">
        <v>2</v>
      </c>
      <c r="G3484">
        <v>29760</v>
      </c>
      <c r="H3484">
        <v>14</v>
      </c>
      <c r="I3484">
        <v>8</v>
      </c>
      <c r="J3484">
        <v>0</v>
      </c>
      <c r="K3484">
        <v>1</v>
      </c>
      <c r="L3484">
        <v>3</v>
      </c>
      <c r="M3484">
        <v>1</v>
      </c>
      <c r="N3484">
        <v>0</v>
      </c>
      <c r="O3484">
        <v>0</v>
      </c>
      <c r="P3484" t="s">
        <v>32</v>
      </c>
      <c r="Q3484" t="s">
        <v>33</v>
      </c>
      <c r="R3484" t="s">
        <v>26</v>
      </c>
      <c r="S3484" t="s">
        <v>44</v>
      </c>
      <c r="T3484" t="s">
        <v>47</v>
      </c>
      <c r="U3484" t="s">
        <v>37</v>
      </c>
      <c r="V3484" t="s">
        <v>31</v>
      </c>
      <c r="W3484" t="s">
        <v>30</v>
      </c>
    </row>
    <row r="3485" spans="1:23" x14ac:dyDescent="0.3">
      <c r="A3485">
        <v>50</v>
      </c>
      <c r="B3485">
        <v>1</v>
      </c>
      <c r="C3485">
        <v>4</v>
      </c>
      <c r="D3485">
        <v>1</v>
      </c>
      <c r="E3485">
        <v>3484</v>
      </c>
      <c r="F3485">
        <v>2</v>
      </c>
      <c r="G3485">
        <v>159920</v>
      </c>
      <c r="H3485">
        <v>14</v>
      </c>
      <c r="I3485">
        <v>8</v>
      </c>
      <c r="J3485">
        <v>0</v>
      </c>
      <c r="K3485">
        <v>5</v>
      </c>
      <c r="L3485">
        <v>3</v>
      </c>
      <c r="M3485">
        <v>0</v>
      </c>
      <c r="N3485">
        <v>0</v>
      </c>
      <c r="O3485">
        <v>0</v>
      </c>
      <c r="P3485" t="s">
        <v>32</v>
      </c>
      <c r="Q3485" t="s">
        <v>33</v>
      </c>
      <c r="R3485" t="s">
        <v>41</v>
      </c>
      <c r="S3485" t="s">
        <v>35</v>
      </c>
      <c r="T3485" t="s">
        <v>34</v>
      </c>
      <c r="U3485" t="s">
        <v>37</v>
      </c>
      <c r="V3485" t="s">
        <v>31</v>
      </c>
      <c r="W3485" t="s">
        <v>30</v>
      </c>
    </row>
    <row r="3486" spans="1:23" x14ac:dyDescent="0.3">
      <c r="A3486">
        <v>33</v>
      </c>
      <c r="B3486">
        <v>9</v>
      </c>
      <c r="C3486">
        <v>3</v>
      </c>
      <c r="D3486">
        <v>1</v>
      </c>
      <c r="E3486">
        <v>3485</v>
      </c>
      <c r="F3486">
        <v>2</v>
      </c>
      <c r="G3486">
        <v>46490</v>
      </c>
      <c r="H3486">
        <v>12</v>
      </c>
      <c r="I3486">
        <v>8</v>
      </c>
      <c r="J3486">
        <v>0</v>
      </c>
      <c r="K3486">
        <v>4</v>
      </c>
      <c r="L3486">
        <v>2</v>
      </c>
      <c r="M3486">
        <v>3</v>
      </c>
      <c r="N3486">
        <v>0</v>
      </c>
      <c r="O3486">
        <v>2</v>
      </c>
      <c r="P3486" t="s">
        <v>32</v>
      </c>
      <c r="Q3486" t="s">
        <v>25</v>
      </c>
      <c r="R3486" t="s">
        <v>41</v>
      </c>
      <c r="S3486" t="s">
        <v>29</v>
      </c>
      <c r="T3486" t="s">
        <v>34</v>
      </c>
      <c r="U3486" t="s">
        <v>27</v>
      </c>
      <c r="V3486" t="s">
        <v>23</v>
      </c>
      <c r="W3486" t="s">
        <v>30</v>
      </c>
    </row>
    <row r="3487" spans="1:23" x14ac:dyDescent="0.3">
      <c r="A3487">
        <v>34</v>
      </c>
      <c r="B3487">
        <v>1</v>
      </c>
      <c r="C3487">
        <v>1</v>
      </c>
      <c r="D3487">
        <v>1</v>
      </c>
      <c r="E3487">
        <v>3486</v>
      </c>
      <c r="F3487">
        <v>2</v>
      </c>
      <c r="G3487">
        <v>26960</v>
      </c>
      <c r="H3487">
        <v>23</v>
      </c>
      <c r="I3487">
        <v>8</v>
      </c>
      <c r="J3487">
        <v>0</v>
      </c>
      <c r="K3487">
        <v>6</v>
      </c>
      <c r="L3487">
        <v>3</v>
      </c>
      <c r="M3487">
        <v>0</v>
      </c>
      <c r="N3487">
        <v>0</v>
      </c>
      <c r="O3487">
        <v>0</v>
      </c>
      <c r="P3487" t="s">
        <v>39</v>
      </c>
      <c r="Q3487" t="s">
        <v>25</v>
      </c>
      <c r="R3487" t="s">
        <v>48</v>
      </c>
      <c r="S3487" t="s">
        <v>29</v>
      </c>
      <c r="T3487" t="s">
        <v>42</v>
      </c>
      <c r="U3487" t="s">
        <v>27</v>
      </c>
      <c r="V3487" t="s">
        <v>23</v>
      </c>
      <c r="W3487" t="s">
        <v>30</v>
      </c>
    </row>
    <row r="3488" spans="1:23" x14ac:dyDescent="0.3">
      <c r="A3488">
        <v>48</v>
      </c>
      <c r="B3488">
        <v>2</v>
      </c>
      <c r="C3488">
        <v>1</v>
      </c>
      <c r="D3488">
        <v>1</v>
      </c>
      <c r="E3488">
        <v>3487</v>
      </c>
      <c r="F3488">
        <v>2</v>
      </c>
      <c r="G3488">
        <v>23700</v>
      </c>
      <c r="H3488">
        <v>11</v>
      </c>
      <c r="I3488">
        <v>8</v>
      </c>
      <c r="J3488">
        <v>0</v>
      </c>
      <c r="K3488">
        <v>27</v>
      </c>
      <c r="L3488">
        <v>3</v>
      </c>
      <c r="M3488">
        <v>5</v>
      </c>
      <c r="N3488">
        <v>2</v>
      </c>
      <c r="O3488">
        <v>1</v>
      </c>
      <c r="P3488" t="s">
        <v>39</v>
      </c>
      <c r="Q3488" t="s">
        <v>25</v>
      </c>
      <c r="R3488" t="s">
        <v>26</v>
      </c>
      <c r="S3488" t="s">
        <v>35</v>
      </c>
      <c r="T3488" t="s">
        <v>38</v>
      </c>
      <c r="U3488" t="s">
        <v>37</v>
      </c>
      <c r="V3488" t="s">
        <v>23</v>
      </c>
      <c r="W3488" t="s">
        <v>30</v>
      </c>
    </row>
    <row r="3489" spans="1:23" x14ac:dyDescent="0.3">
      <c r="A3489">
        <v>45</v>
      </c>
      <c r="B3489">
        <v>1</v>
      </c>
      <c r="C3489">
        <v>3</v>
      </c>
      <c r="D3489">
        <v>1</v>
      </c>
      <c r="E3489">
        <v>3488</v>
      </c>
      <c r="F3489">
        <v>2</v>
      </c>
      <c r="G3489">
        <v>125040</v>
      </c>
      <c r="H3489">
        <v>12</v>
      </c>
      <c r="I3489">
        <v>8</v>
      </c>
      <c r="J3489">
        <v>1</v>
      </c>
      <c r="K3489">
        <v>15</v>
      </c>
      <c r="L3489">
        <v>2</v>
      </c>
      <c r="M3489">
        <v>15</v>
      </c>
      <c r="N3489">
        <v>4</v>
      </c>
      <c r="O3489">
        <v>12</v>
      </c>
      <c r="P3489" t="s">
        <v>39</v>
      </c>
      <c r="Q3489" t="s">
        <v>33</v>
      </c>
      <c r="R3489" t="s">
        <v>41</v>
      </c>
      <c r="S3489" t="s">
        <v>29</v>
      </c>
      <c r="T3489" t="s">
        <v>40</v>
      </c>
      <c r="U3489" t="s">
        <v>27</v>
      </c>
      <c r="V3489" t="s">
        <v>23</v>
      </c>
      <c r="W3489" t="s">
        <v>30</v>
      </c>
    </row>
    <row r="3490" spans="1:23" x14ac:dyDescent="0.3">
      <c r="A3490">
        <v>52</v>
      </c>
      <c r="B3490">
        <v>1</v>
      </c>
      <c r="C3490">
        <v>3</v>
      </c>
      <c r="D3490">
        <v>1</v>
      </c>
      <c r="E3490">
        <v>3489</v>
      </c>
      <c r="F3490">
        <v>1</v>
      </c>
      <c r="G3490">
        <v>59740</v>
      </c>
      <c r="H3490">
        <v>18</v>
      </c>
      <c r="I3490">
        <v>8</v>
      </c>
      <c r="J3490">
        <v>1</v>
      </c>
      <c r="K3490">
        <v>18</v>
      </c>
      <c r="L3490">
        <v>6</v>
      </c>
      <c r="M3490">
        <v>8</v>
      </c>
      <c r="N3490">
        <v>4</v>
      </c>
      <c r="O3490">
        <v>0</v>
      </c>
      <c r="P3490" t="s">
        <v>24</v>
      </c>
      <c r="Q3490" t="s">
        <v>25</v>
      </c>
      <c r="R3490" t="s">
        <v>26</v>
      </c>
      <c r="S3490" t="s">
        <v>35</v>
      </c>
      <c r="T3490" t="s">
        <v>38</v>
      </c>
      <c r="U3490" t="s">
        <v>37</v>
      </c>
      <c r="V3490" t="s">
        <v>23</v>
      </c>
      <c r="W3490" t="s">
        <v>30</v>
      </c>
    </row>
    <row r="3491" spans="1:23" x14ac:dyDescent="0.3">
      <c r="A3491">
        <v>38</v>
      </c>
      <c r="B3491">
        <v>6</v>
      </c>
      <c r="C3491">
        <v>2</v>
      </c>
      <c r="D3491">
        <v>1</v>
      </c>
      <c r="E3491">
        <v>3490</v>
      </c>
      <c r="F3491">
        <v>1</v>
      </c>
      <c r="G3491">
        <v>47360</v>
      </c>
      <c r="H3491">
        <v>11</v>
      </c>
      <c r="I3491">
        <v>8</v>
      </c>
      <c r="J3491">
        <v>1</v>
      </c>
      <c r="K3491">
        <v>9</v>
      </c>
      <c r="L3491">
        <v>3</v>
      </c>
      <c r="M3491">
        <v>8</v>
      </c>
      <c r="N3491">
        <v>2</v>
      </c>
      <c r="O3491">
        <v>7</v>
      </c>
      <c r="P3491" t="s">
        <v>24</v>
      </c>
      <c r="Q3491" t="s">
        <v>33</v>
      </c>
      <c r="R3491" t="s">
        <v>41</v>
      </c>
      <c r="S3491" t="s">
        <v>44</v>
      </c>
      <c r="T3491" t="s">
        <v>34</v>
      </c>
      <c r="U3491" t="s">
        <v>37</v>
      </c>
      <c r="V3491" t="s">
        <v>23</v>
      </c>
      <c r="W3491" t="s">
        <v>30</v>
      </c>
    </row>
    <row r="3492" spans="1:23" x14ac:dyDescent="0.3">
      <c r="A3492">
        <v>29</v>
      </c>
      <c r="B3492">
        <v>8</v>
      </c>
      <c r="C3492">
        <v>3</v>
      </c>
      <c r="D3492">
        <v>1</v>
      </c>
      <c r="E3492">
        <v>3491</v>
      </c>
      <c r="F3492">
        <v>4</v>
      </c>
      <c r="G3492">
        <v>52960</v>
      </c>
      <c r="H3492">
        <v>14</v>
      </c>
      <c r="I3492">
        <v>8</v>
      </c>
      <c r="J3492">
        <v>0</v>
      </c>
      <c r="K3492">
        <v>11</v>
      </c>
      <c r="L3492">
        <v>3</v>
      </c>
      <c r="M3492">
        <v>7</v>
      </c>
      <c r="N3492">
        <v>1</v>
      </c>
      <c r="O3492">
        <v>7</v>
      </c>
      <c r="P3492" t="s">
        <v>24</v>
      </c>
      <c r="Q3492" t="s">
        <v>33</v>
      </c>
      <c r="R3492" t="s">
        <v>41</v>
      </c>
      <c r="S3492" t="s">
        <v>44</v>
      </c>
      <c r="T3492" t="s">
        <v>34</v>
      </c>
      <c r="U3492" t="s">
        <v>27</v>
      </c>
      <c r="V3492" t="s">
        <v>23</v>
      </c>
      <c r="W3492" t="s">
        <v>30</v>
      </c>
    </row>
    <row r="3493" spans="1:23" x14ac:dyDescent="0.3">
      <c r="A3493">
        <v>28</v>
      </c>
      <c r="B3493">
        <v>1</v>
      </c>
      <c r="C3493">
        <v>3</v>
      </c>
      <c r="D3493">
        <v>1</v>
      </c>
      <c r="E3493">
        <v>3492</v>
      </c>
      <c r="F3493">
        <v>4</v>
      </c>
      <c r="G3493">
        <v>67810</v>
      </c>
      <c r="H3493">
        <v>15</v>
      </c>
      <c r="I3493">
        <v>8</v>
      </c>
      <c r="J3493">
        <v>1</v>
      </c>
      <c r="K3493">
        <v>10</v>
      </c>
      <c r="L3493">
        <v>2</v>
      </c>
      <c r="M3493">
        <v>9</v>
      </c>
      <c r="N3493">
        <v>1</v>
      </c>
      <c r="O3493">
        <v>7</v>
      </c>
      <c r="P3493" t="s">
        <v>24</v>
      </c>
      <c r="Q3493" t="s">
        <v>40</v>
      </c>
      <c r="R3493" t="s">
        <v>40</v>
      </c>
      <c r="S3493" t="s">
        <v>44</v>
      </c>
      <c r="T3493" t="s">
        <v>43</v>
      </c>
      <c r="U3493" t="s">
        <v>27</v>
      </c>
      <c r="V3493" t="s">
        <v>23</v>
      </c>
      <c r="W3493" t="s">
        <v>30</v>
      </c>
    </row>
    <row r="3494" spans="1:23" x14ac:dyDescent="0.3">
      <c r="A3494">
        <v>46</v>
      </c>
      <c r="B3494">
        <v>6</v>
      </c>
      <c r="C3494">
        <v>4</v>
      </c>
      <c r="D3494">
        <v>1</v>
      </c>
      <c r="E3494">
        <v>3493</v>
      </c>
      <c r="F3494">
        <v>3</v>
      </c>
      <c r="G3494">
        <v>21740</v>
      </c>
      <c r="H3494">
        <v>11</v>
      </c>
      <c r="I3494">
        <v>8</v>
      </c>
      <c r="J3494">
        <v>1</v>
      </c>
      <c r="K3494">
        <v>23</v>
      </c>
      <c r="L3494">
        <v>3</v>
      </c>
      <c r="M3494">
        <v>12</v>
      </c>
      <c r="N3494">
        <v>4</v>
      </c>
      <c r="O3494">
        <v>9</v>
      </c>
      <c r="P3494" t="s">
        <v>24</v>
      </c>
      <c r="Q3494" t="s">
        <v>33</v>
      </c>
      <c r="R3494" t="s">
        <v>41</v>
      </c>
      <c r="S3494" t="s">
        <v>29</v>
      </c>
      <c r="T3494" t="s">
        <v>38</v>
      </c>
      <c r="U3494" t="s">
        <v>37</v>
      </c>
      <c r="V3494" t="s">
        <v>23</v>
      </c>
      <c r="W3494" t="s">
        <v>30</v>
      </c>
    </row>
    <row r="3495" spans="1:23" x14ac:dyDescent="0.3">
      <c r="A3495">
        <v>38</v>
      </c>
      <c r="B3495">
        <v>7</v>
      </c>
      <c r="C3495">
        <v>4</v>
      </c>
      <c r="D3495">
        <v>1</v>
      </c>
      <c r="E3495">
        <v>3494</v>
      </c>
      <c r="F3495">
        <v>1</v>
      </c>
      <c r="G3495">
        <v>66530</v>
      </c>
      <c r="H3495">
        <v>20</v>
      </c>
      <c r="I3495">
        <v>8</v>
      </c>
      <c r="J3495">
        <v>1</v>
      </c>
      <c r="K3495">
        <v>10</v>
      </c>
      <c r="L3495">
        <v>2</v>
      </c>
      <c r="M3495">
        <v>1</v>
      </c>
      <c r="N3495">
        <v>0</v>
      </c>
      <c r="O3495">
        <v>0</v>
      </c>
      <c r="P3495" t="s">
        <v>24</v>
      </c>
      <c r="Q3495" t="s">
        <v>33</v>
      </c>
      <c r="R3495" t="s">
        <v>41</v>
      </c>
      <c r="S3495" t="s">
        <v>35</v>
      </c>
      <c r="T3495" t="s">
        <v>38</v>
      </c>
      <c r="U3495" t="s">
        <v>37</v>
      </c>
      <c r="V3495" t="s">
        <v>23</v>
      </c>
      <c r="W3495" t="s">
        <v>30</v>
      </c>
    </row>
    <row r="3496" spans="1:23" x14ac:dyDescent="0.3">
      <c r="A3496">
        <v>43</v>
      </c>
      <c r="B3496">
        <v>5</v>
      </c>
      <c r="C3496">
        <v>3</v>
      </c>
      <c r="D3496">
        <v>1</v>
      </c>
      <c r="E3496">
        <v>3495</v>
      </c>
      <c r="F3496">
        <v>2</v>
      </c>
      <c r="G3496">
        <v>96990</v>
      </c>
      <c r="H3496">
        <v>19</v>
      </c>
      <c r="I3496">
        <v>8</v>
      </c>
      <c r="J3496">
        <v>1</v>
      </c>
      <c r="K3496">
        <v>18</v>
      </c>
      <c r="L3496">
        <v>3</v>
      </c>
      <c r="M3496">
        <v>8</v>
      </c>
      <c r="N3496">
        <v>0</v>
      </c>
      <c r="O3496">
        <v>1</v>
      </c>
      <c r="P3496" t="s">
        <v>32</v>
      </c>
      <c r="Q3496" t="s">
        <v>33</v>
      </c>
      <c r="R3496" t="s">
        <v>41</v>
      </c>
      <c r="S3496" t="s">
        <v>29</v>
      </c>
      <c r="T3496" t="s">
        <v>43</v>
      </c>
      <c r="U3496" t="s">
        <v>27</v>
      </c>
      <c r="V3496" t="s">
        <v>23</v>
      </c>
      <c r="W3496" t="s">
        <v>30</v>
      </c>
    </row>
    <row r="3497" spans="1:23" x14ac:dyDescent="0.3">
      <c r="A3497">
        <v>39</v>
      </c>
      <c r="B3497">
        <v>1</v>
      </c>
      <c r="C3497">
        <v>3</v>
      </c>
      <c r="D3497">
        <v>1</v>
      </c>
      <c r="E3497">
        <v>3496</v>
      </c>
      <c r="F3497">
        <v>2</v>
      </c>
      <c r="G3497">
        <v>67550</v>
      </c>
      <c r="H3497">
        <v>14</v>
      </c>
      <c r="I3497">
        <v>8</v>
      </c>
      <c r="J3497">
        <v>1</v>
      </c>
      <c r="K3497">
        <v>21</v>
      </c>
      <c r="L3497">
        <v>2</v>
      </c>
      <c r="M3497">
        <v>18</v>
      </c>
      <c r="N3497">
        <v>11</v>
      </c>
      <c r="O3497">
        <v>5</v>
      </c>
      <c r="P3497" t="s">
        <v>32</v>
      </c>
      <c r="Q3497" t="s">
        <v>25</v>
      </c>
      <c r="R3497" t="s">
        <v>48</v>
      </c>
      <c r="S3497" t="s">
        <v>44</v>
      </c>
      <c r="T3497" t="s">
        <v>28</v>
      </c>
      <c r="U3497" t="s">
        <v>37</v>
      </c>
      <c r="V3497" t="s">
        <v>31</v>
      </c>
      <c r="W3497" t="s">
        <v>30</v>
      </c>
    </row>
    <row r="3498" spans="1:23" x14ac:dyDescent="0.3">
      <c r="A3498">
        <v>40</v>
      </c>
      <c r="B3498">
        <v>1</v>
      </c>
      <c r="C3498">
        <v>1</v>
      </c>
      <c r="D3498">
        <v>1</v>
      </c>
      <c r="E3498">
        <v>3497</v>
      </c>
      <c r="F3498">
        <v>1</v>
      </c>
      <c r="G3498">
        <v>22130</v>
      </c>
      <c r="H3498">
        <v>17</v>
      </c>
      <c r="I3498">
        <v>8</v>
      </c>
      <c r="J3498">
        <v>0</v>
      </c>
      <c r="K3498">
        <v>21</v>
      </c>
      <c r="L3498">
        <v>4</v>
      </c>
      <c r="M3498">
        <v>20</v>
      </c>
      <c r="N3498">
        <v>4</v>
      </c>
      <c r="O3498">
        <v>9</v>
      </c>
      <c r="P3498" t="s">
        <v>24</v>
      </c>
      <c r="Q3498" t="s">
        <v>33</v>
      </c>
      <c r="R3498" t="s">
        <v>26</v>
      </c>
      <c r="S3498" t="s">
        <v>35</v>
      </c>
      <c r="T3498" t="s">
        <v>28</v>
      </c>
      <c r="U3498" t="s">
        <v>37</v>
      </c>
      <c r="V3498" t="s">
        <v>23</v>
      </c>
      <c r="W3498" t="s">
        <v>30</v>
      </c>
    </row>
    <row r="3499" spans="1:23" x14ac:dyDescent="0.3">
      <c r="A3499">
        <v>21</v>
      </c>
      <c r="B3499">
        <v>1</v>
      </c>
      <c r="C3499">
        <v>4</v>
      </c>
      <c r="D3499">
        <v>1</v>
      </c>
      <c r="E3499">
        <v>3498</v>
      </c>
      <c r="F3499">
        <v>1</v>
      </c>
      <c r="G3499">
        <v>26100</v>
      </c>
      <c r="H3499">
        <v>11</v>
      </c>
      <c r="I3499">
        <v>8</v>
      </c>
      <c r="J3499">
        <v>1</v>
      </c>
      <c r="K3499">
        <v>2</v>
      </c>
      <c r="L3499">
        <v>3</v>
      </c>
      <c r="M3499">
        <v>2</v>
      </c>
      <c r="N3499">
        <v>2</v>
      </c>
      <c r="O3499">
        <v>2</v>
      </c>
      <c r="P3499" t="s">
        <v>24</v>
      </c>
      <c r="Q3499" t="s">
        <v>33</v>
      </c>
      <c r="R3499" t="s">
        <v>26</v>
      </c>
      <c r="S3499" t="s">
        <v>35</v>
      </c>
      <c r="T3499" t="s">
        <v>34</v>
      </c>
      <c r="U3499" t="s">
        <v>27</v>
      </c>
      <c r="V3499" t="s">
        <v>23</v>
      </c>
      <c r="W3499" t="s">
        <v>30</v>
      </c>
    </row>
    <row r="3500" spans="1:23" x14ac:dyDescent="0.3">
      <c r="A3500">
        <v>39</v>
      </c>
      <c r="B3500">
        <v>6</v>
      </c>
      <c r="C3500">
        <v>3</v>
      </c>
      <c r="D3500">
        <v>1</v>
      </c>
      <c r="E3500">
        <v>3499</v>
      </c>
      <c r="F3500">
        <v>1</v>
      </c>
      <c r="G3500">
        <v>28510</v>
      </c>
      <c r="H3500">
        <v>15</v>
      </c>
      <c r="I3500">
        <v>8</v>
      </c>
      <c r="J3500">
        <v>0</v>
      </c>
      <c r="K3500">
        <v>9</v>
      </c>
      <c r="L3500">
        <v>2</v>
      </c>
      <c r="M3500">
        <v>5</v>
      </c>
      <c r="N3500">
        <v>0</v>
      </c>
      <c r="O3500">
        <v>3</v>
      </c>
      <c r="P3500" t="s">
        <v>39</v>
      </c>
      <c r="Q3500" t="s">
        <v>33</v>
      </c>
      <c r="R3500" t="s">
        <v>26</v>
      </c>
      <c r="S3500" t="s">
        <v>35</v>
      </c>
      <c r="T3500" t="s">
        <v>43</v>
      </c>
      <c r="U3500" t="s">
        <v>37</v>
      </c>
      <c r="V3500" t="s">
        <v>23</v>
      </c>
      <c r="W3500" t="s">
        <v>30</v>
      </c>
    </row>
    <row r="3501" spans="1:23" x14ac:dyDescent="0.3">
      <c r="A3501">
        <v>36</v>
      </c>
      <c r="B3501">
        <v>1</v>
      </c>
      <c r="C3501">
        <v>3</v>
      </c>
      <c r="D3501">
        <v>1</v>
      </c>
      <c r="E3501">
        <v>3500</v>
      </c>
      <c r="F3501">
        <v>3</v>
      </c>
      <c r="G3501">
        <v>34520</v>
      </c>
      <c r="H3501">
        <v>13</v>
      </c>
      <c r="I3501">
        <v>8</v>
      </c>
      <c r="J3501">
        <v>3</v>
      </c>
      <c r="K3501">
        <v>18</v>
      </c>
      <c r="L3501">
        <v>4</v>
      </c>
      <c r="M3501">
        <v>11</v>
      </c>
      <c r="N3501">
        <v>0</v>
      </c>
      <c r="O3501">
        <v>9</v>
      </c>
      <c r="P3501" t="s">
        <v>39</v>
      </c>
      <c r="Q3501" t="s">
        <v>33</v>
      </c>
      <c r="R3501" t="s">
        <v>41</v>
      </c>
      <c r="S3501" t="s">
        <v>35</v>
      </c>
      <c r="T3501" t="s">
        <v>46</v>
      </c>
      <c r="U3501" t="s">
        <v>37</v>
      </c>
      <c r="V3501" t="s">
        <v>23</v>
      </c>
      <c r="W3501" t="s">
        <v>30</v>
      </c>
    </row>
    <row r="3502" spans="1:23" x14ac:dyDescent="0.3">
      <c r="A3502">
        <v>31</v>
      </c>
      <c r="B3502">
        <v>7</v>
      </c>
      <c r="C3502">
        <v>3</v>
      </c>
      <c r="D3502">
        <v>1</v>
      </c>
      <c r="E3502">
        <v>3501</v>
      </c>
      <c r="F3502">
        <v>1</v>
      </c>
      <c r="G3502">
        <v>52580</v>
      </c>
      <c r="H3502">
        <v>14</v>
      </c>
      <c r="I3502">
        <v>8</v>
      </c>
      <c r="J3502">
        <v>3</v>
      </c>
      <c r="K3502">
        <v>3</v>
      </c>
      <c r="L3502">
        <v>5</v>
      </c>
      <c r="M3502">
        <v>2</v>
      </c>
      <c r="N3502">
        <v>2</v>
      </c>
      <c r="O3502">
        <v>2</v>
      </c>
      <c r="P3502" t="s">
        <v>32</v>
      </c>
      <c r="Q3502" t="s">
        <v>33</v>
      </c>
      <c r="R3502" t="s">
        <v>26</v>
      </c>
      <c r="S3502" t="s">
        <v>29</v>
      </c>
      <c r="T3502" t="s">
        <v>38</v>
      </c>
      <c r="U3502" t="s">
        <v>37</v>
      </c>
      <c r="V3502" t="s">
        <v>23</v>
      </c>
      <c r="W3502" t="s">
        <v>30</v>
      </c>
    </row>
    <row r="3503" spans="1:23" x14ac:dyDescent="0.3">
      <c r="A3503">
        <v>28</v>
      </c>
      <c r="B3503">
        <v>2</v>
      </c>
      <c r="C3503">
        <v>4</v>
      </c>
      <c r="D3503">
        <v>1</v>
      </c>
      <c r="E3503">
        <v>3502</v>
      </c>
      <c r="F3503">
        <v>1</v>
      </c>
      <c r="G3503">
        <v>93550</v>
      </c>
      <c r="H3503">
        <v>11</v>
      </c>
      <c r="I3503">
        <v>8</v>
      </c>
      <c r="J3503">
        <v>0</v>
      </c>
      <c r="K3503">
        <v>6</v>
      </c>
      <c r="L3503">
        <v>4</v>
      </c>
      <c r="M3503">
        <v>5</v>
      </c>
      <c r="N3503">
        <v>0</v>
      </c>
      <c r="O3503">
        <v>4</v>
      </c>
      <c r="P3503" t="s">
        <v>24</v>
      </c>
      <c r="Q3503" t="s">
        <v>25</v>
      </c>
      <c r="R3503" t="s">
        <v>48</v>
      </c>
      <c r="S3503" t="s">
        <v>29</v>
      </c>
      <c r="T3503" t="s">
        <v>38</v>
      </c>
      <c r="U3503" t="s">
        <v>37</v>
      </c>
      <c r="V3503" t="s">
        <v>23</v>
      </c>
      <c r="W3503" t="s">
        <v>30</v>
      </c>
    </row>
    <row r="3504" spans="1:23" x14ac:dyDescent="0.3">
      <c r="A3504">
        <v>35</v>
      </c>
      <c r="B3504">
        <v>9</v>
      </c>
      <c r="C3504">
        <v>2</v>
      </c>
      <c r="D3504">
        <v>1</v>
      </c>
      <c r="E3504">
        <v>3503</v>
      </c>
      <c r="F3504">
        <v>1</v>
      </c>
      <c r="G3504">
        <v>104960</v>
      </c>
      <c r="H3504">
        <v>13</v>
      </c>
      <c r="I3504">
        <v>8</v>
      </c>
      <c r="J3504">
        <v>1</v>
      </c>
      <c r="K3504">
        <v>5</v>
      </c>
      <c r="L3504">
        <v>2</v>
      </c>
      <c r="M3504">
        <v>5</v>
      </c>
      <c r="N3504">
        <v>0</v>
      </c>
      <c r="O3504">
        <v>2</v>
      </c>
      <c r="P3504" t="s">
        <v>32</v>
      </c>
      <c r="Q3504" t="s">
        <v>33</v>
      </c>
      <c r="R3504" t="s">
        <v>36</v>
      </c>
      <c r="S3504" t="s">
        <v>44</v>
      </c>
      <c r="T3504" t="s">
        <v>45</v>
      </c>
      <c r="U3504" t="s">
        <v>27</v>
      </c>
      <c r="V3504" t="s">
        <v>23</v>
      </c>
      <c r="W3504" t="s">
        <v>30</v>
      </c>
    </row>
    <row r="3505" spans="1:23" x14ac:dyDescent="0.3">
      <c r="A3505">
        <v>49</v>
      </c>
      <c r="B3505">
        <v>2</v>
      </c>
      <c r="C3505">
        <v>2</v>
      </c>
      <c r="D3505">
        <v>1</v>
      </c>
      <c r="E3505">
        <v>3504</v>
      </c>
      <c r="F3505">
        <v>1</v>
      </c>
      <c r="G3505">
        <v>63800</v>
      </c>
      <c r="H3505">
        <v>23</v>
      </c>
      <c r="I3505">
        <v>8</v>
      </c>
      <c r="J3505">
        <v>1</v>
      </c>
      <c r="K3505">
        <v>22</v>
      </c>
      <c r="L3505">
        <v>1</v>
      </c>
      <c r="M3505">
        <v>9</v>
      </c>
      <c r="N3505">
        <v>2</v>
      </c>
      <c r="O3505">
        <v>3</v>
      </c>
      <c r="P3505" t="s">
        <v>24</v>
      </c>
      <c r="Q3505" t="s">
        <v>25</v>
      </c>
      <c r="R3505" t="s">
        <v>41</v>
      </c>
      <c r="S3505" t="s">
        <v>29</v>
      </c>
      <c r="T3505" t="s">
        <v>38</v>
      </c>
      <c r="U3505" t="s">
        <v>27</v>
      </c>
      <c r="V3505" t="s">
        <v>23</v>
      </c>
      <c r="W3505" t="s">
        <v>30</v>
      </c>
    </row>
    <row r="3506" spans="1:23" x14ac:dyDescent="0.3">
      <c r="A3506">
        <v>34</v>
      </c>
      <c r="B3506">
        <v>9</v>
      </c>
      <c r="C3506">
        <v>1</v>
      </c>
      <c r="D3506">
        <v>1</v>
      </c>
      <c r="E3506">
        <v>3505</v>
      </c>
      <c r="F3506">
        <v>2</v>
      </c>
      <c r="G3506">
        <v>26570</v>
      </c>
      <c r="H3506">
        <v>13</v>
      </c>
      <c r="I3506">
        <v>8</v>
      </c>
      <c r="J3506">
        <v>1</v>
      </c>
      <c r="K3506">
        <v>5</v>
      </c>
      <c r="L3506">
        <v>3</v>
      </c>
      <c r="M3506">
        <v>3</v>
      </c>
      <c r="N3506">
        <v>0</v>
      </c>
      <c r="O3506">
        <v>2</v>
      </c>
      <c r="P3506" t="s">
        <v>32</v>
      </c>
      <c r="Q3506" t="s">
        <v>25</v>
      </c>
      <c r="R3506" t="s">
        <v>49</v>
      </c>
      <c r="S3506" t="s">
        <v>35</v>
      </c>
      <c r="T3506" t="s">
        <v>38</v>
      </c>
      <c r="U3506" t="s">
        <v>37</v>
      </c>
      <c r="V3506" t="s">
        <v>23</v>
      </c>
      <c r="W3506" t="s">
        <v>30</v>
      </c>
    </row>
    <row r="3507" spans="1:23" x14ac:dyDescent="0.3">
      <c r="A3507">
        <v>29</v>
      </c>
      <c r="B3507">
        <v>1</v>
      </c>
      <c r="C3507">
        <v>4</v>
      </c>
      <c r="D3507">
        <v>1</v>
      </c>
      <c r="E3507">
        <v>3506</v>
      </c>
      <c r="F3507">
        <v>3</v>
      </c>
      <c r="G3507">
        <v>27160</v>
      </c>
      <c r="H3507">
        <v>18</v>
      </c>
      <c r="I3507">
        <v>8</v>
      </c>
      <c r="J3507">
        <v>0</v>
      </c>
      <c r="K3507">
        <v>8</v>
      </c>
      <c r="L3507">
        <v>2</v>
      </c>
      <c r="M3507">
        <v>7</v>
      </c>
      <c r="N3507">
        <v>1</v>
      </c>
      <c r="O3507">
        <v>1</v>
      </c>
      <c r="P3507" t="s">
        <v>32</v>
      </c>
      <c r="Q3507" t="s">
        <v>33</v>
      </c>
      <c r="R3507" t="s">
        <v>41</v>
      </c>
      <c r="S3507" t="s">
        <v>44</v>
      </c>
      <c r="T3507" t="s">
        <v>34</v>
      </c>
      <c r="U3507" t="s">
        <v>37</v>
      </c>
      <c r="V3507" t="s">
        <v>23</v>
      </c>
      <c r="W3507" t="s">
        <v>30</v>
      </c>
    </row>
    <row r="3508" spans="1:23" x14ac:dyDescent="0.3">
      <c r="A3508">
        <v>42</v>
      </c>
      <c r="B3508">
        <v>21</v>
      </c>
      <c r="C3508">
        <v>2</v>
      </c>
      <c r="D3508">
        <v>1</v>
      </c>
      <c r="E3508">
        <v>3507</v>
      </c>
      <c r="F3508">
        <v>1</v>
      </c>
      <c r="G3508">
        <v>22010</v>
      </c>
      <c r="H3508">
        <v>12</v>
      </c>
      <c r="I3508">
        <v>8</v>
      </c>
      <c r="J3508">
        <v>1</v>
      </c>
      <c r="K3508">
        <v>16</v>
      </c>
      <c r="L3508">
        <v>3</v>
      </c>
      <c r="M3508">
        <v>1</v>
      </c>
      <c r="N3508">
        <v>0</v>
      </c>
      <c r="O3508">
        <v>0</v>
      </c>
      <c r="P3508" t="s">
        <v>24</v>
      </c>
      <c r="Q3508" t="s">
        <v>25</v>
      </c>
      <c r="R3508" t="s">
        <v>26</v>
      </c>
      <c r="S3508" t="s">
        <v>35</v>
      </c>
      <c r="T3508" t="s">
        <v>28</v>
      </c>
      <c r="U3508" t="s">
        <v>27</v>
      </c>
      <c r="V3508" t="s">
        <v>23</v>
      </c>
      <c r="W3508" t="s">
        <v>30</v>
      </c>
    </row>
    <row r="3509" spans="1:23" x14ac:dyDescent="0.3">
      <c r="A3509">
        <v>29</v>
      </c>
      <c r="B3509">
        <v>4</v>
      </c>
      <c r="C3509">
        <v>2</v>
      </c>
      <c r="D3509">
        <v>1</v>
      </c>
      <c r="E3509">
        <v>3508</v>
      </c>
      <c r="F3509">
        <v>2</v>
      </c>
      <c r="G3509">
        <v>65400</v>
      </c>
      <c r="H3509">
        <v>22</v>
      </c>
      <c r="I3509">
        <v>8</v>
      </c>
      <c r="J3509">
        <v>0</v>
      </c>
      <c r="K3509">
        <v>10</v>
      </c>
      <c r="L3509">
        <v>2</v>
      </c>
      <c r="M3509">
        <v>10</v>
      </c>
      <c r="N3509">
        <v>1</v>
      </c>
      <c r="O3509">
        <v>2</v>
      </c>
      <c r="P3509" t="s">
        <v>24</v>
      </c>
      <c r="Q3509" t="s">
        <v>25</v>
      </c>
      <c r="R3509" t="s">
        <v>36</v>
      </c>
      <c r="S3509" t="s">
        <v>29</v>
      </c>
      <c r="T3509" t="s">
        <v>28</v>
      </c>
      <c r="U3509" t="s">
        <v>27</v>
      </c>
      <c r="V3509" t="s">
        <v>23</v>
      </c>
      <c r="W3509" t="s">
        <v>30</v>
      </c>
    </row>
    <row r="3510" spans="1:23" x14ac:dyDescent="0.3">
      <c r="A3510">
        <v>38</v>
      </c>
      <c r="B3510">
        <v>1</v>
      </c>
      <c r="C3510">
        <v>3</v>
      </c>
      <c r="D3510">
        <v>1</v>
      </c>
      <c r="E3510">
        <v>3509</v>
      </c>
      <c r="F3510">
        <v>1</v>
      </c>
      <c r="G3510">
        <v>38160</v>
      </c>
      <c r="H3510">
        <v>13</v>
      </c>
      <c r="I3510">
        <v>8</v>
      </c>
      <c r="J3510">
        <v>2</v>
      </c>
      <c r="K3510">
        <v>7</v>
      </c>
      <c r="L3510">
        <v>2</v>
      </c>
      <c r="M3510">
        <v>7</v>
      </c>
      <c r="N3510">
        <v>5</v>
      </c>
      <c r="O3510">
        <v>0</v>
      </c>
      <c r="P3510" t="s">
        <v>24</v>
      </c>
      <c r="Q3510" t="s">
        <v>33</v>
      </c>
      <c r="R3510" t="s">
        <v>41</v>
      </c>
      <c r="S3510" t="s">
        <v>29</v>
      </c>
      <c r="T3510" t="s">
        <v>40</v>
      </c>
      <c r="U3510" t="s">
        <v>27</v>
      </c>
      <c r="V3510" t="s">
        <v>23</v>
      </c>
      <c r="W3510" t="s">
        <v>30</v>
      </c>
    </row>
    <row r="3511" spans="1:23" x14ac:dyDescent="0.3">
      <c r="A3511">
        <v>28</v>
      </c>
      <c r="B3511">
        <v>6</v>
      </c>
      <c r="C3511">
        <v>4</v>
      </c>
      <c r="D3511">
        <v>1</v>
      </c>
      <c r="E3511">
        <v>3510</v>
      </c>
      <c r="F3511">
        <v>1</v>
      </c>
      <c r="G3511">
        <v>52530</v>
      </c>
      <c r="H3511">
        <v>15</v>
      </c>
      <c r="I3511">
        <v>8</v>
      </c>
      <c r="J3511">
        <v>0</v>
      </c>
      <c r="K3511">
        <v>3</v>
      </c>
      <c r="L3511">
        <v>2</v>
      </c>
      <c r="M3511">
        <v>3</v>
      </c>
      <c r="N3511">
        <v>0</v>
      </c>
      <c r="O3511">
        <v>2</v>
      </c>
      <c r="P3511" t="s">
        <v>32</v>
      </c>
      <c r="Q3511" t="s">
        <v>25</v>
      </c>
      <c r="R3511" t="s">
        <v>26</v>
      </c>
      <c r="S3511" t="s">
        <v>44</v>
      </c>
      <c r="T3511" t="s">
        <v>47</v>
      </c>
      <c r="U3511" t="s">
        <v>37</v>
      </c>
      <c r="V3511" t="s">
        <v>23</v>
      </c>
      <c r="W3511" t="s">
        <v>30</v>
      </c>
    </row>
    <row r="3512" spans="1:23" x14ac:dyDescent="0.3">
      <c r="A3512">
        <v>18</v>
      </c>
      <c r="B3512">
        <v>2</v>
      </c>
      <c r="C3512">
        <v>4</v>
      </c>
      <c r="D3512">
        <v>1</v>
      </c>
      <c r="E3512">
        <v>3511</v>
      </c>
      <c r="F3512">
        <v>3</v>
      </c>
      <c r="G3512">
        <v>109650</v>
      </c>
      <c r="H3512">
        <v>18</v>
      </c>
      <c r="I3512">
        <v>8</v>
      </c>
      <c r="J3512">
        <v>0</v>
      </c>
      <c r="K3512">
        <v>0</v>
      </c>
      <c r="L3512">
        <v>5</v>
      </c>
      <c r="M3512">
        <v>0</v>
      </c>
      <c r="N3512">
        <v>0</v>
      </c>
      <c r="O3512">
        <v>0</v>
      </c>
      <c r="P3512" t="s">
        <v>39</v>
      </c>
      <c r="Q3512" t="s">
        <v>33</v>
      </c>
      <c r="R3512" t="s">
        <v>41</v>
      </c>
      <c r="S3512" t="s">
        <v>35</v>
      </c>
      <c r="T3512" t="s">
        <v>43</v>
      </c>
      <c r="U3512" t="s">
        <v>37</v>
      </c>
      <c r="V3512" t="s">
        <v>31</v>
      </c>
      <c r="W3512" t="s">
        <v>30</v>
      </c>
    </row>
    <row r="3513" spans="1:23" x14ac:dyDescent="0.3">
      <c r="A3513">
        <v>33</v>
      </c>
      <c r="B3513">
        <v>3</v>
      </c>
      <c r="C3513">
        <v>2</v>
      </c>
      <c r="D3513">
        <v>1</v>
      </c>
      <c r="E3513">
        <v>3512</v>
      </c>
      <c r="F3513">
        <v>1</v>
      </c>
      <c r="G3513">
        <v>49360</v>
      </c>
      <c r="H3513">
        <v>14</v>
      </c>
      <c r="I3513">
        <v>8</v>
      </c>
      <c r="J3513">
        <v>0</v>
      </c>
      <c r="K3513">
        <v>6</v>
      </c>
      <c r="L3513">
        <v>2</v>
      </c>
      <c r="M3513">
        <v>5</v>
      </c>
      <c r="N3513">
        <v>0</v>
      </c>
      <c r="O3513">
        <v>3</v>
      </c>
      <c r="P3513" t="s">
        <v>24</v>
      </c>
      <c r="Q3513" t="s">
        <v>33</v>
      </c>
      <c r="R3513" t="s">
        <v>26</v>
      </c>
      <c r="S3513" t="s">
        <v>35</v>
      </c>
      <c r="T3513" t="s">
        <v>38</v>
      </c>
      <c r="U3513" t="s">
        <v>37</v>
      </c>
      <c r="V3513" t="s">
        <v>31</v>
      </c>
      <c r="W3513" t="s">
        <v>30</v>
      </c>
    </row>
    <row r="3514" spans="1:23" x14ac:dyDescent="0.3">
      <c r="A3514">
        <v>41</v>
      </c>
      <c r="B3514">
        <v>4</v>
      </c>
      <c r="C3514">
        <v>2</v>
      </c>
      <c r="D3514">
        <v>1</v>
      </c>
      <c r="E3514">
        <v>3513</v>
      </c>
      <c r="F3514">
        <v>2</v>
      </c>
      <c r="G3514">
        <v>25430</v>
      </c>
      <c r="H3514">
        <v>12</v>
      </c>
      <c r="I3514">
        <v>8</v>
      </c>
      <c r="J3514">
        <v>0</v>
      </c>
      <c r="K3514">
        <v>6</v>
      </c>
      <c r="L3514">
        <v>3</v>
      </c>
      <c r="M3514">
        <v>1</v>
      </c>
      <c r="N3514">
        <v>0</v>
      </c>
      <c r="O3514">
        <v>0</v>
      </c>
      <c r="P3514" t="s">
        <v>24</v>
      </c>
      <c r="Q3514" t="s">
        <v>33</v>
      </c>
      <c r="R3514" t="s">
        <v>41</v>
      </c>
      <c r="S3514" t="s">
        <v>29</v>
      </c>
      <c r="T3514" t="s">
        <v>34</v>
      </c>
      <c r="U3514" t="s">
        <v>37</v>
      </c>
      <c r="V3514" t="s">
        <v>23</v>
      </c>
      <c r="W3514" t="s">
        <v>30</v>
      </c>
    </row>
    <row r="3515" spans="1:23" x14ac:dyDescent="0.3">
      <c r="A3515">
        <v>31</v>
      </c>
      <c r="B3515">
        <v>10</v>
      </c>
      <c r="C3515">
        <v>3</v>
      </c>
      <c r="D3515">
        <v>1</v>
      </c>
      <c r="E3515">
        <v>3514</v>
      </c>
      <c r="F3515">
        <v>1</v>
      </c>
      <c r="G3515">
        <v>53040</v>
      </c>
      <c r="H3515">
        <v>17</v>
      </c>
      <c r="I3515">
        <v>8</v>
      </c>
      <c r="J3515">
        <v>0</v>
      </c>
      <c r="K3515">
        <v>2</v>
      </c>
      <c r="L3515">
        <v>3</v>
      </c>
      <c r="M3515">
        <v>2</v>
      </c>
      <c r="N3515">
        <v>2</v>
      </c>
      <c r="O3515">
        <v>2</v>
      </c>
      <c r="P3515" t="s">
        <v>32</v>
      </c>
      <c r="Q3515" t="s">
        <v>25</v>
      </c>
      <c r="R3515" t="s">
        <v>49</v>
      </c>
      <c r="S3515" t="s">
        <v>29</v>
      </c>
      <c r="T3515" t="s">
        <v>42</v>
      </c>
      <c r="U3515" t="s">
        <v>27</v>
      </c>
      <c r="V3515" t="s">
        <v>31</v>
      </c>
      <c r="W3515" t="s">
        <v>30</v>
      </c>
    </row>
    <row r="3516" spans="1:23" x14ac:dyDescent="0.3">
      <c r="A3516">
        <v>37</v>
      </c>
      <c r="B3516">
        <v>23</v>
      </c>
      <c r="C3516">
        <v>3</v>
      </c>
      <c r="D3516">
        <v>1</v>
      </c>
      <c r="E3516">
        <v>3515</v>
      </c>
      <c r="F3516">
        <v>3</v>
      </c>
      <c r="G3516">
        <v>166590</v>
      </c>
      <c r="H3516">
        <v>16</v>
      </c>
      <c r="I3516">
        <v>8</v>
      </c>
      <c r="J3516">
        <v>1</v>
      </c>
      <c r="K3516">
        <v>9</v>
      </c>
      <c r="L3516">
        <v>2</v>
      </c>
      <c r="M3516">
        <v>6</v>
      </c>
      <c r="N3516">
        <v>1</v>
      </c>
      <c r="O3516">
        <v>3</v>
      </c>
      <c r="P3516" t="s">
        <v>24</v>
      </c>
      <c r="Q3516" t="s">
        <v>33</v>
      </c>
      <c r="R3516" t="s">
        <v>26</v>
      </c>
      <c r="S3516" t="s">
        <v>44</v>
      </c>
      <c r="T3516" t="s">
        <v>45</v>
      </c>
      <c r="U3516" t="s">
        <v>37</v>
      </c>
      <c r="V3516" t="s">
        <v>23</v>
      </c>
      <c r="W3516" t="s">
        <v>30</v>
      </c>
    </row>
    <row r="3517" spans="1:23" x14ac:dyDescent="0.3">
      <c r="A3517">
        <v>27</v>
      </c>
      <c r="B3517">
        <v>6</v>
      </c>
      <c r="C3517">
        <v>2</v>
      </c>
      <c r="D3517">
        <v>1</v>
      </c>
      <c r="E3517">
        <v>3516</v>
      </c>
      <c r="F3517">
        <v>1</v>
      </c>
      <c r="G3517">
        <v>42600</v>
      </c>
      <c r="H3517">
        <v>11</v>
      </c>
      <c r="I3517">
        <v>8</v>
      </c>
      <c r="J3517">
        <v>2</v>
      </c>
      <c r="K3517">
        <v>4</v>
      </c>
      <c r="L3517">
        <v>2</v>
      </c>
      <c r="M3517">
        <v>4</v>
      </c>
      <c r="N3517">
        <v>2</v>
      </c>
      <c r="O3517">
        <v>2</v>
      </c>
      <c r="P3517" t="s">
        <v>24</v>
      </c>
      <c r="Q3517" t="s">
        <v>33</v>
      </c>
      <c r="R3517" t="s">
        <v>41</v>
      </c>
      <c r="S3517" t="s">
        <v>29</v>
      </c>
      <c r="T3517" t="s">
        <v>28</v>
      </c>
      <c r="U3517" t="s">
        <v>27</v>
      </c>
      <c r="V3517" t="s">
        <v>23</v>
      </c>
      <c r="W3517" t="s">
        <v>30</v>
      </c>
    </row>
    <row r="3518" spans="1:23" x14ac:dyDescent="0.3">
      <c r="A3518">
        <v>34</v>
      </c>
      <c r="B3518">
        <v>1</v>
      </c>
      <c r="C3518">
        <v>1</v>
      </c>
      <c r="D3518">
        <v>1</v>
      </c>
      <c r="E3518">
        <v>3517</v>
      </c>
      <c r="F3518">
        <v>2</v>
      </c>
      <c r="G3518">
        <v>24760</v>
      </c>
      <c r="H3518">
        <v>19</v>
      </c>
      <c r="I3518">
        <v>8</v>
      </c>
      <c r="J3518">
        <v>0</v>
      </c>
      <c r="K3518">
        <v>6</v>
      </c>
      <c r="L3518">
        <v>2</v>
      </c>
      <c r="M3518">
        <v>6</v>
      </c>
      <c r="N3518">
        <v>1</v>
      </c>
      <c r="O3518">
        <v>3</v>
      </c>
      <c r="P3518" t="s">
        <v>24</v>
      </c>
      <c r="Q3518" t="s">
        <v>25</v>
      </c>
      <c r="R3518" t="s">
        <v>48</v>
      </c>
      <c r="S3518" t="s">
        <v>29</v>
      </c>
      <c r="T3518" t="s">
        <v>43</v>
      </c>
      <c r="U3518" t="s">
        <v>27</v>
      </c>
      <c r="V3518" t="s">
        <v>23</v>
      </c>
      <c r="W3518" t="s">
        <v>30</v>
      </c>
    </row>
    <row r="3519" spans="1:23" x14ac:dyDescent="0.3">
      <c r="A3519">
        <v>35</v>
      </c>
      <c r="B3519">
        <v>6</v>
      </c>
      <c r="C3519">
        <v>3</v>
      </c>
      <c r="D3519">
        <v>1</v>
      </c>
      <c r="E3519">
        <v>3518</v>
      </c>
      <c r="F3519">
        <v>3</v>
      </c>
      <c r="G3519">
        <v>31020</v>
      </c>
      <c r="H3519">
        <v>13</v>
      </c>
      <c r="I3519">
        <v>8</v>
      </c>
      <c r="J3519">
        <v>1</v>
      </c>
      <c r="K3519">
        <v>6</v>
      </c>
      <c r="L3519">
        <v>3</v>
      </c>
      <c r="M3519">
        <v>5</v>
      </c>
      <c r="N3519">
        <v>1</v>
      </c>
      <c r="O3519">
        <v>4</v>
      </c>
      <c r="P3519" t="s">
        <v>24</v>
      </c>
      <c r="Q3519" t="s">
        <v>33</v>
      </c>
      <c r="R3519" t="s">
        <v>26</v>
      </c>
      <c r="S3519" t="s">
        <v>35</v>
      </c>
      <c r="T3519" t="s">
        <v>43</v>
      </c>
      <c r="U3519" t="s">
        <v>27</v>
      </c>
      <c r="V3519" t="s">
        <v>23</v>
      </c>
      <c r="W3519" t="s">
        <v>30</v>
      </c>
    </row>
    <row r="3520" spans="1:23" x14ac:dyDescent="0.3">
      <c r="A3520">
        <v>29</v>
      </c>
      <c r="B3520">
        <v>6</v>
      </c>
      <c r="C3520">
        <v>3</v>
      </c>
      <c r="D3520">
        <v>1</v>
      </c>
      <c r="E3520">
        <v>3519</v>
      </c>
      <c r="F3520">
        <v>1</v>
      </c>
      <c r="G3520">
        <v>22440</v>
      </c>
      <c r="H3520">
        <v>12</v>
      </c>
      <c r="I3520">
        <v>8</v>
      </c>
      <c r="J3520">
        <v>3</v>
      </c>
      <c r="K3520">
        <v>11</v>
      </c>
      <c r="L3520">
        <v>5</v>
      </c>
      <c r="M3520">
        <v>11</v>
      </c>
      <c r="N3520">
        <v>3</v>
      </c>
      <c r="O3520">
        <v>10</v>
      </c>
      <c r="P3520" t="s">
        <v>24</v>
      </c>
      <c r="Q3520" t="s">
        <v>33</v>
      </c>
      <c r="R3520" t="s">
        <v>26</v>
      </c>
      <c r="S3520" t="s">
        <v>29</v>
      </c>
      <c r="T3520" t="s">
        <v>38</v>
      </c>
      <c r="U3520" t="s">
        <v>37</v>
      </c>
      <c r="V3520" t="s">
        <v>31</v>
      </c>
      <c r="W3520" t="s">
        <v>30</v>
      </c>
    </row>
    <row r="3521" spans="1:23" x14ac:dyDescent="0.3">
      <c r="A3521">
        <v>40</v>
      </c>
      <c r="B3521">
        <v>2</v>
      </c>
      <c r="C3521">
        <v>4</v>
      </c>
      <c r="D3521">
        <v>1</v>
      </c>
      <c r="E3521">
        <v>3520</v>
      </c>
      <c r="F3521">
        <v>4</v>
      </c>
      <c r="G3521">
        <v>75960</v>
      </c>
      <c r="H3521">
        <v>11</v>
      </c>
      <c r="I3521">
        <v>8</v>
      </c>
      <c r="J3521">
        <v>0</v>
      </c>
      <c r="K3521">
        <v>20</v>
      </c>
      <c r="L3521">
        <v>0</v>
      </c>
      <c r="M3521">
        <v>18</v>
      </c>
      <c r="N3521">
        <v>2</v>
      </c>
      <c r="O3521">
        <v>13</v>
      </c>
      <c r="P3521" t="s">
        <v>32</v>
      </c>
      <c r="Q3521" t="s">
        <v>33</v>
      </c>
      <c r="R3521" t="s">
        <v>41</v>
      </c>
      <c r="S3521" t="s">
        <v>35</v>
      </c>
      <c r="T3521" t="s">
        <v>40</v>
      </c>
      <c r="U3521" t="s">
        <v>37</v>
      </c>
      <c r="V3521" t="s">
        <v>23</v>
      </c>
      <c r="W3521" t="s">
        <v>30</v>
      </c>
    </row>
    <row r="3522" spans="1:23" x14ac:dyDescent="0.3">
      <c r="A3522">
        <v>42</v>
      </c>
      <c r="B3522">
        <v>2</v>
      </c>
      <c r="C3522">
        <v>4</v>
      </c>
      <c r="D3522">
        <v>1</v>
      </c>
      <c r="E3522">
        <v>3521</v>
      </c>
      <c r="F3522">
        <v>1</v>
      </c>
      <c r="G3522">
        <v>22850</v>
      </c>
      <c r="H3522">
        <v>16</v>
      </c>
      <c r="I3522">
        <v>8</v>
      </c>
      <c r="J3522">
        <v>0</v>
      </c>
      <c r="K3522">
        <v>22</v>
      </c>
      <c r="L3522">
        <v>3</v>
      </c>
      <c r="M3522">
        <v>21</v>
      </c>
      <c r="N3522">
        <v>13</v>
      </c>
      <c r="O3522">
        <v>14</v>
      </c>
      <c r="P3522" t="s">
        <v>32</v>
      </c>
      <c r="Q3522" t="s">
        <v>25</v>
      </c>
      <c r="R3522" t="s">
        <v>26</v>
      </c>
      <c r="S3522" t="s">
        <v>35</v>
      </c>
      <c r="T3522" t="s">
        <v>43</v>
      </c>
      <c r="U3522" t="s">
        <v>37</v>
      </c>
      <c r="V3522" t="s">
        <v>31</v>
      </c>
      <c r="W3522" t="s">
        <v>30</v>
      </c>
    </row>
    <row r="3523" spans="1:23" x14ac:dyDescent="0.3">
      <c r="A3523">
        <v>42</v>
      </c>
      <c r="B3523">
        <v>1</v>
      </c>
      <c r="C3523">
        <v>2</v>
      </c>
      <c r="D3523">
        <v>1</v>
      </c>
      <c r="E3523">
        <v>3522</v>
      </c>
      <c r="F3523">
        <v>4</v>
      </c>
      <c r="G3523">
        <v>30340</v>
      </c>
      <c r="H3523">
        <v>21</v>
      </c>
      <c r="I3523">
        <v>8</v>
      </c>
      <c r="J3523">
        <v>1</v>
      </c>
      <c r="K3523">
        <v>9</v>
      </c>
      <c r="L3523">
        <v>3</v>
      </c>
      <c r="M3523">
        <v>6</v>
      </c>
      <c r="N3523">
        <v>1</v>
      </c>
      <c r="O3523">
        <v>5</v>
      </c>
      <c r="P3523" t="s">
        <v>24</v>
      </c>
      <c r="Q3523" t="s">
        <v>33</v>
      </c>
      <c r="R3523" t="s">
        <v>26</v>
      </c>
      <c r="S3523" t="s">
        <v>35</v>
      </c>
      <c r="T3523" t="s">
        <v>43</v>
      </c>
      <c r="U3523" t="s">
        <v>37</v>
      </c>
      <c r="V3523" t="s">
        <v>23</v>
      </c>
      <c r="W3523" t="s">
        <v>30</v>
      </c>
    </row>
    <row r="3524" spans="1:23" x14ac:dyDescent="0.3">
      <c r="A3524">
        <v>35</v>
      </c>
      <c r="B3524">
        <v>5</v>
      </c>
      <c r="C3524">
        <v>3</v>
      </c>
      <c r="D3524">
        <v>1</v>
      </c>
      <c r="E3524">
        <v>3523</v>
      </c>
      <c r="F3524">
        <v>1</v>
      </c>
      <c r="G3524">
        <v>57150</v>
      </c>
      <c r="H3524">
        <v>24</v>
      </c>
      <c r="I3524">
        <v>8</v>
      </c>
      <c r="J3524">
        <v>2</v>
      </c>
      <c r="K3524">
        <v>10</v>
      </c>
      <c r="L3524">
        <v>0</v>
      </c>
      <c r="M3524">
        <v>8</v>
      </c>
      <c r="N3524">
        <v>1</v>
      </c>
      <c r="O3524">
        <v>7</v>
      </c>
      <c r="P3524" t="s">
        <v>24</v>
      </c>
      <c r="Q3524" t="s">
        <v>33</v>
      </c>
      <c r="R3524" t="s">
        <v>41</v>
      </c>
      <c r="S3524" t="s">
        <v>29</v>
      </c>
      <c r="T3524" t="s">
        <v>28</v>
      </c>
      <c r="U3524" t="s">
        <v>37</v>
      </c>
      <c r="V3524" t="s">
        <v>23</v>
      </c>
      <c r="W3524" t="s">
        <v>30</v>
      </c>
    </row>
    <row r="3525" spans="1:23" x14ac:dyDescent="0.3">
      <c r="A3525">
        <v>24</v>
      </c>
      <c r="B3525">
        <v>7</v>
      </c>
      <c r="C3525">
        <v>4</v>
      </c>
      <c r="D3525">
        <v>1</v>
      </c>
      <c r="E3525">
        <v>3524</v>
      </c>
      <c r="F3525">
        <v>1</v>
      </c>
      <c r="G3525">
        <v>25760</v>
      </c>
      <c r="H3525">
        <v>17</v>
      </c>
      <c r="I3525">
        <v>8</v>
      </c>
      <c r="J3525">
        <v>3</v>
      </c>
      <c r="K3525">
        <v>6</v>
      </c>
      <c r="L3525">
        <v>3</v>
      </c>
      <c r="M3525">
        <v>4</v>
      </c>
      <c r="N3525">
        <v>1</v>
      </c>
      <c r="O3525">
        <v>2</v>
      </c>
      <c r="P3525" t="s">
        <v>24</v>
      </c>
      <c r="Q3525" t="s">
        <v>25</v>
      </c>
      <c r="R3525" t="s">
        <v>26</v>
      </c>
      <c r="S3525" t="s">
        <v>35</v>
      </c>
      <c r="T3525" t="s">
        <v>43</v>
      </c>
      <c r="U3525" t="s">
        <v>27</v>
      </c>
      <c r="V3525" t="s">
        <v>23</v>
      </c>
      <c r="W3525" t="s">
        <v>30</v>
      </c>
    </row>
    <row r="3526" spans="1:23" x14ac:dyDescent="0.3">
      <c r="A3526">
        <v>28</v>
      </c>
      <c r="B3526">
        <v>15</v>
      </c>
      <c r="C3526">
        <v>4</v>
      </c>
      <c r="D3526">
        <v>1</v>
      </c>
      <c r="E3526">
        <v>3525</v>
      </c>
      <c r="F3526">
        <v>2</v>
      </c>
      <c r="G3526">
        <v>41970</v>
      </c>
      <c r="H3526">
        <v>13</v>
      </c>
      <c r="I3526">
        <v>8</v>
      </c>
      <c r="J3526">
        <v>0</v>
      </c>
      <c r="K3526">
        <v>1</v>
      </c>
      <c r="L3526">
        <v>3</v>
      </c>
      <c r="M3526">
        <v>1</v>
      </c>
      <c r="N3526">
        <v>0</v>
      </c>
      <c r="O3526">
        <v>0</v>
      </c>
      <c r="P3526" t="s">
        <v>24</v>
      </c>
      <c r="Q3526" t="s">
        <v>33</v>
      </c>
      <c r="R3526" t="s">
        <v>26</v>
      </c>
      <c r="S3526" t="s">
        <v>29</v>
      </c>
      <c r="T3526" t="s">
        <v>38</v>
      </c>
      <c r="U3526" t="s">
        <v>37</v>
      </c>
      <c r="V3526" t="s">
        <v>31</v>
      </c>
      <c r="W3526" t="s">
        <v>30</v>
      </c>
    </row>
    <row r="3527" spans="1:23" x14ac:dyDescent="0.3">
      <c r="A3527">
        <v>26</v>
      </c>
      <c r="B3527">
        <v>1</v>
      </c>
      <c r="C3527">
        <v>4</v>
      </c>
      <c r="D3527">
        <v>1</v>
      </c>
      <c r="E3527">
        <v>3526</v>
      </c>
      <c r="F3527">
        <v>2</v>
      </c>
      <c r="G3527">
        <v>143360</v>
      </c>
      <c r="H3527">
        <v>21</v>
      </c>
      <c r="I3527">
        <v>8</v>
      </c>
      <c r="J3527">
        <v>1</v>
      </c>
      <c r="K3527">
        <v>8</v>
      </c>
      <c r="L3527">
        <v>3</v>
      </c>
      <c r="M3527">
        <v>8</v>
      </c>
      <c r="N3527">
        <v>0</v>
      </c>
      <c r="O3527">
        <v>7</v>
      </c>
      <c r="P3527" t="s">
        <v>24</v>
      </c>
      <c r="Q3527" t="s">
        <v>33</v>
      </c>
      <c r="R3527" t="s">
        <v>26</v>
      </c>
      <c r="S3527" t="s">
        <v>29</v>
      </c>
      <c r="T3527" t="s">
        <v>46</v>
      </c>
      <c r="U3527" t="s">
        <v>37</v>
      </c>
      <c r="V3527" t="s">
        <v>23</v>
      </c>
      <c r="W3527" t="s">
        <v>30</v>
      </c>
    </row>
    <row r="3528" spans="1:23" x14ac:dyDescent="0.3">
      <c r="A3528">
        <v>30</v>
      </c>
      <c r="B3528">
        <v>7</v>
      </c>
      <c r="C3528">
        <v>2</v>
      </c>
      <c r="D3528">
        <v>1</v>
      </c>
      <c r="E3528">
        <v>3527</v>
      </c>
      <c r="F3528">
        <v>1</v>
      </c>
      <c r="G3528">
        <v>34480</v>
      </c>
      <c r="H3528">
        <v>11</v>
      </c>
      <c r="I3528">
        <v>8</v>
      </c>
      <c r="J3528">
        <v>0</v>
      </c>
      <c r="K3528">
        <v>10</v>
      </c>
      <c r="L3528">
        <v>3</v>
      </c>
      <c r="M3528">
        <v>10</v>
      </c>
      <c r="N3528">
        <v>1</v>
      </c>
      <c r="O3528">
        <v>4</v>
      </c>
      <c r="P3528" t="s">
        <v>24</v>
      </c>
      <c r="Q3528" t="s">
        <v>33</v>
      </c>
      <c r="R3528" t="s">
        <v>26</v>
      </c>
      <c r="S3528" t="s">
        <v>29</v>
      </c>
      <c r="T3528" t="s">
        <v>45</v>
      </c>
      <c r="U3528" t="s">
        <v>27</v>
      </c>
      <c r="V3528" t="s">
        <v>23</v>
      </c>
      <c r="W3528" t="s">
        <v>30</v>
      </c>
    </row>
    <row r="3529" spans="1:23" x14ac:dyDescent="0.3">
      <c r="A3529">
        <v>40</v>
      </c>
      <c r="B3529">
        <v>26</v>
      </c>
      <c r="C3529">
        <v>4</v>
      </c>
      <c r="D3529">
        <v>1</v>
      </c>
      <c r="E3529">
        <v>3528</v>
      </c>
      <c r="F3529">
        <v>2</v>
      </c>
      <c r="G3529">
        <v>194060</v>
      </c>
      <c r="H3529">
        <v>20</v>
      </c>
      <c r="I3529">
        <v>8</v>
      </c>
      <c r="J3529">
        <v>3</v>
      </c>
      <c r="K3529">
        <v>16</v>
      </c>
      <c r="L3529">
        <v>2</v>
      </c>
      <c r="M3529">
        <v>1</v>
      </c>
      <c r="N3529">
        <v>0</v>
      </c>
      <c r="O3529">
        <v>0</v>
      </c>
      <c r="P3529" t="s">
        <v>32</v>
      </c>
      <c r="Q3529" t="s">
        <v>33</v>
      </c>
      <c r="R3529" t="s">
        <v>26</v>
      </c>
      <c r="S3529" t="s">
        <v>29</v>
      </c>
      <c r="T3529" t="s">
        <v>34</v>
      </c>
      <c r="U3529" t="s">
        <v>37</v>
      </c>
      <c r="V3529" t="s">
        <v>23</v>
      </c>
      <c r="W3529" t="s">
        <v>30</v>
      </c>
    </row>
    <row r="3530" spans="1:23" x14ac:dyDescent="0.3">
      <c r="A3530">
        <v>35</v>
      </c>
      <c r="B3530">
        <v>18</v>
      </c>
      <c r="C3530">
        <v>5</v>
      </c>
      <c r="D3530">
        <v>1</v>
      </c>
      <c r="E3530">
        <v>3529</v>
      </c>
      <c r="F3530">
        <v>2</v>
      </c>
      <c r="G3530">
        <v>65380</v>
      </c>
      <c r="H3530">
        <v>16</v>
      </c>
      <c r="I3530">
        <v>8</v>
      </c>
      <c r="J3530">
        <v>1</v>
      </c>
      <c r="K3530">
        <v>15</v>
      </c>
      <c r="L3530">
        <v>3</v>
      </c>
      <c r="M3530">
        <v>7</v>
      </c>
      <c r="N3530">
        <v>6</v>
      </c>
      <c r="O3530">
        <v>4</v>
      </c>
      <c r="P3530" t="s">
        <v>24</v>
      </c>
      <c r="Q3530" t="s">
        <v>33</v>
      </c>
      <c r="R3530" t="s">
        <v>41</v>
      </c>
      <c r="S3530" t="s">
        <v>44</v>
      </c>
      <c r="T3530" t="s">
        <v>34</v>
      </c>
      <c r="U3530" t="s">
        <v>27</v>
      </c>
      <c r="V3530" t="s">
        <v>23</v>
      </c>
      <c r="W3530" t="s">
        <v>30</v>
      </c>
    </row>
    <row r="3531" spans="1:23" x14ac:dyDescent="0.3">
      <c r="A3531">
        <v>34</v>
      </c>
      <c r="B3531">
        <v>6</v>
      </c>
      <c r="C3531">
        <v>2</v>
      </c>
      <c r="D3531">
        <v>1</v>
      </c>
      <c r="E3531">
        <v>3530</v>
      </c>
      <c r="F3531">
        <v>1</v>
      </c>
      <c r="G3531">
        <v>43060</v>
      </c>
      <c r="H3531">
        <v>11</v>
      </c>
      <c r="I3531">
        <v>8</v>
      </c>
      <c r="J3531">
        <v>0</v>
      </c>
      <c r="K3531">
        <v>14</v>
      </c>
      <c r="L3531">
        <v>2</v>
      </c>
      <c r="M3531">
        <v>13</v>
      </c>
      <c r="N3531">
        <v>4</v>
      </c>
      <c r="O3531">
        <v>9</v>
      </c>
      <c r="P3531" t="s">
        <v>32</v>
      </c>
      <c r="Q3531" t="s">
        <v>33</v>
      </c>
      <c r="R3531" t="s">
        <v>26</v>
      </c>
      <c r="S3531" t="s">
        <v>35</v>
      </c>
      <c r="T3531" t="s">
        <v>42</v>
      </c>
      <c r="U3531" t="s">
        <v>37</v>
      </c>
      <c r="V3531" t="s">
        <v>23</v>
      </c>
      <c r="W3531" t="s">
        <v>30</v>
      </c>
    </row>
    <row r="3532" spans="1:23" x14ac:dyDescent="0.3">
      <c r="A3532">
        <v>35</v>
      </c>
      <c r="B3532">
        <v>3</v>
      </c>
      <c r="C3532">
        <v>3</v>
      </c>
      <c r="D3532">
        <v>1</v>
      </c>
      <c r="E3532">
        <v>3531</v>
      </c>
      <c r="F3532">
        <v>2</v>
      </c>
      <c r="G3532">
        <v>22580</v>
      </c>
      <c r="H3532">
        <v>11</v>
      </c>
      <c r="I3532">
        <v>8</v>
      </c>
      <c r="J3532">
        <v>1</v>
      </c>
      <c r="K3532">
        <v>2</v>
      </c>
      <c r="L3532">
        <v>2</v>
      </c>
      <c r="M3532">
        <v>2</v>
      </c>
      <c r="N3532">
        <v>2</v>
      </c>
      <c r="O3532">
        <v>2</v>
      </c>
      <c r="P3532" t="s">
        <v>32</v>
      </c>
      <c r="Q3532" t="s">
        <v>33</v>
      </c>
      <c r="R3532" t="s">
        <v>41</v>
      </c>
      <c r="S3532" t="s">
        <v>29</v>
      </c>
      <c r="T3532" t="s">
        <v>43</v>
      </c>
      <c r="U3532" t="s">
        <v>27</v>
      </c>
      <c r="V3532" t="s">
        <v>23</v>
      </c>
      <c r="W3532" t="s">
        <v>30</v>
      </c>
    </row>
    <row r="3533" spans="1:23" x14ac:dyDescent="0.3">
      <c r="A3533">
        <v>43</v>
      </c>
      <c r="B3533">
        <v>5</v>
      </c>
      <c r="C3533">
        <v>3</v>
      </c>
      <c r="D3533">
        <v>1</v>
      </c>
      <c r="E3533">
        <v>3532</v>
      </c>
      <c r="F3533">
        <v>3</v>
      </c>
      <c r="G3533">
        <v>45220</v>
      </c>
      <c r="H3533">
        <v>15</v>
      </c>
      <c r="I3533">
        <v>8</v>
      </c>
      <c r="J3533">
        <v>1</v>
      </c>
      <c r="K3533">
        <v>7</v>
      </c>
      <c r="L3533">
        <v>3</v>
      </c>
      <c r="M3533">
        <v>4</v>
      </c>
      <c r="N3533">
        <v>1</v>
      </c>
      <c r="O3533">
        <v>3</v>
      </c>
      <c r="P3533" t="s">
        <v>24</v>
      </c>
      <c r="Q3533" t="s">
        <v>25</v>
      </c>
      <c r="R3533" t="s">
        <v>48</v>
      </c>
      <c r="S3533" t="s">
        <v>35</v>
      </c>
      <c r="T3533" t="s">
        <v>34</v>
      </c>
      <c r="U3533" t="s">
        <v>27</v>
      </c>
      <c r="V3533" t="s">
        <v>31</v>
      </c>
      <c r="W3533" t="s">
        <v>30</v>
      </c>
    </row>
    <row r="3534" spans="1:23" x14ac:dyDescent="0.3">
      <c r="A3534">
        <v>32</v>
      </c>
      <c r="B3534">
        <v>11</v>
      </c>
      <c r="C3534">
        <v>2</v>
      </c>
      <c r="D3534">
        <v>1</v>
      </c>
      <c r="E3534">
        <v>3533</v>
      </c>
      <c r="F3534">
        <v>2</v>
      </c>
      <c r="G3534">
        <v>44870</v>
      </c>
      <c r="H3534">
        <v>11</v>
      </c>
      <c r="I3534">
        <v>8</v>
      </c>
      <c r="J3534">
        <v>0</v>
      </c>
      <c r="K3534">
        <v>1</v>
      </c>
      <c r="L3534">
        <v>5</v>
      </c>
      <c r="M3534">
        <v>1</v>
      </c>
      <c r="N3534">
        <v>0</v>
      </c>
      <c r="O3534">
        <v>0</v>
      </c>
      <c r="P3534" t="s">
        <v>39</v>
      </c>
      <c r="Q3534" t="s">
        <v>33</v>
      </c>
      <c r="R3534" t="s">
        <v>36</v>
      </c>
      <c r="S3534" t="s">
        <v>44</v>
      </c>
      <c r="T3534" t="s">
        <v>34</v>
      </c>
      <c r="U3534" t="s">
        <v>27</v>
      </c>
      <c r="V3534" t="s">
        <v>23</v>
      </c>
      <c r="W3534" t="s">
        <v>30</v>
      </c>
    </row>
    <row r="3535" spans="1:23" x14ac:dyDescent="0.3">
      <c r="A3535">
        <v>56</v>
      </c>
      <c r="B3535">
        <v>3</v>
      </c>
      <c r="C3535">
        <v>2</v>
      </c>
      <c r="D3535">
        <v>1</v>
      </c>
      <c r="E3535">
        <v>3534</v>
      </c>
      <c r="F3535">
        <v>2</v>
      </c>
      <c r="G3535">
        <v>44490</v>
      </c>
      <c r="H3535">
        <v>15</v>
      </c>
      <c r="I3535">
        <v>8</v>
      </c>
      <c r="J3535">
        <v>0</v>
      </c>
      <c r="K3535">
        <v>28</v>
      </c>
      <c r="L3535">
        <v>3</v>
      </c>
      <c r="M3535">
        <v>5</v>
      </c>
      <c r="N3535">
        <v>4</v>
      </c>
      <c r="O3535">
        <v>2</v>
      </c>
      <c r="P3535" t="s">
        <v>24</v>
      </c>
      <c r="Q3535" t="s">
        <v>33</v>
      </c>
      <c r="R3535" t="s">
        <v>36</v>
      </c>
      <c r="S3535" t="s">
        <v>44</v>
      </c>
      <c r="T3535" t="s">
        <v>28</v>
      </c>
      <c r="U3535" t="s">
        <v>37</v>
      </c>
      <c r="V3535" t="s">
        <v>23</v>
      </c>
      <c r="W3535" t="s">
        <v>30</v>
      </c>
    </row>
    <row r="3536" spans="1:23" x14ac:dyDescent="0.3">
      <c r="A3536">
        <v>29</v>
      </c>
      <c r="B3536">
        <v>26</v>
      </c>
      <c r="C3536">
        <v>1</v>
      </c>
      <c r="D3536">
        <v>1</v>
      </c>
      <c r="E3536">
        <v>3535</v>
      </c>
      <c r="F3536">
        <v>1</v>
      </c>
      <c r="G3536">
        <v>22180</v>
      </c>
      <c r="H3536">
        <v>24</v>
      </c>
      <c r="I3536">
        <v>8</v>
      </c>
      <c r="J3536">
        <v>1</v>
      </c>
      <c r="K3536">
        <v>10</v>
      </c>
      <c r="L3536">
        <v>1</v>
      </c>
      <c r="M3536">
        <v>10</v>
      </c>
      <c r="N3536">
        <v>0</v>
      </c>
      <c r="O3536">
        <v>8</v>
      </c>
      <c r="P3536" t="s">
        <v>24</v>
      </c>
      <c r="Q3536" t="s">
        <v>33</v>
      </c>
      <c r="R3536" t="s">
        <v>26</v>
      </c>
      <c r="S3536" t="s">
        <v>29</v>
      </c>
      <c r="T3536" t="s">
        <v>43</v>
      </c>
      <c r="U3536" t="s">
        <v>37</v>
      </c>
      <c r="V3536" t="s">
        <v>23</v>
      </c>
      <c r="W3536" t="s">
        <v>30</v>
      </c>
    </row>
    <row r="3537" spans="1:23" x14ac:dyDescent="0.3">
      <c r="A3537">
        <v>19</v>
      </c>
      <c r="B3537">
        <v>23</v>
      </c>
      <c r="C3537">
        <v>4</v>
      </c>
      <c r="D3537">
        <v>1</v>
      </c>
      <c r="E3537">
        <v>3536</v>
      </c>
      <c r="F3537">
        <v>2</v>
      </c>
      <c r="G3537">
        <v>191970</v>
      </c>
      <c r="H3537">
        <v>12</v>
      </c>
      <c r="I3537">
        <v>8</v>
      </c>
      <c r="J3537">
        <v>0</v>
      </c>
      <c r="K3537">
        <v>1</v>
      </c>
      <c r="L3537">
        <v>2</v>
      </c>
      <c r="M3537">
        <v>1</v>
      </c>
      <c r="N3537">
        <v>0</v>
      </c>
      <c r="O3537">
        <v>0</v>
      </c>
      <c r="P3537" t="s">
        <v>24</v>
      </c>
      <c r="Q3537" t="s">
        <v>33</v>
      </c>
      <c r="R3537" t="s">
        <v>26</v>
      </c>
      <c r="S3537" t="s">
        <v>35</v>
      </c>
      <c r="T3537" t="s">
        <v>43</v>
      </c>
      <c r="U3537" t="s">
        <v>37</v>
      </c>
      <c r="V3537" t="s">
        <v>23</v>
      </c>
      <c r="W3537" t="s">
        <v>30</v>
      </c>
    </row>
    <row r="3538" spans="1:23" x14ac:dyDescent="0.3">
      <c r="A3538">
        <v>45</v>
      </c>
      <c r="B3538">
        <v>22</v>
      </c>
      <c r="C3538">
        <v>3</v>
      </c>
      <c r="D3538">
        <v>1</v>
      </c>
      <c r="E3538">
        <v>3537</v>
      </c>
      <c r="F3538">
        <v>2</v>
      </c>
      <c r="G3538">
        <v>132120</v>
      </c>
      <c r="H3538">
        <v>13</v>
      </c>
      <c r="I3538">
        <v>8</v>
      </c>
      <c r="J3538">
        <v>0</v>
      </c>
      <c r="K3538">
        <v>7</v>
      </c>
      <c r="L3538">
        <v>4</v>
      </c>
      <c r="M3538">
        <v>3</v>
      </c>
      <c r="N3538">
        <v>0</v>
      </c>
      <c r="O3538">
        <v>2</v>
      </c>
      <c r="P3538" t="s">
        <v>24</v>
      </c>
      <c r="Q3538" t="s">
        <v>33</v>
      </c>
      <c r="R3538" t="s">
        <v>26</v>
      </c>
      <c r="S3538" t="s">
        <v>29</v>
      </c>
      <c r="T3538" t="s">
        <v>46</v>
      </c>
      <c r="U3538" t="s">
        <v>27</v>
      </c>
      <c r="V3538" t="s">
        <v>23</v>
      </c>
      <c r="W3538" t="s">
        <v>30</v>
      </c>
    </row>
    <row r="3539" spans="1:23" x14ac:dyDescent="0.3">
      <c r="A3539">
        <v>37</v>
      </c>
      <c r="B3539">
        <v>14</v>
      </c>
      <c r="C3539">
        <v>4</v>
      </c>
      <c r="D3539">
        <v>1</v>
      </c>
      <c r="E3539">
        <v>3538</v>
      </c>
      <c r="F3539">
        <v>3</v>
      </c>
      <c r="G3539">
        <v>65770</v>
      </c>
      <c r="H3539">
        <v>13</v>
      </c>
      <c r="I3539">
        <v>8</v>
      </c>
      <c r="J3539">
        <v>0</v>
      </c>
      <c r="K3539">
        <v>14</v>
      </c>
      <c r="L3539">
        <v>1</v>
      </c>
      <c r="M3539">
        <v>14</v>
      </c>
      <c r="N3539">
        <v>3</v>
      </c>
      <c r="O3539">
        <v>11</v>
      </c>
      <c r="P3539" t="s">
        <v>24</v>
      </c>
      <c r="Q3539" t="s">
        <v>33</v>
      </c>
      <c r="R3539" t="s">
        <v>26</v>
      </c>
      <c r="S3539" t="s">
        <v>29</v>
      </c>
      <c r="T3539" t="s">
        <v>34</v>
      </c>
      <c r="U3539" t="s">
        <v>37</v>
      </c>
      <c r="V3539" t="s">
        <v>23</v>
      </c>
      <c r="W3539" t="s">
        <v>30</v>
      </c>
    </row>
    <row r="3540" spans="1:23" x14ac:dyDescent="0.3">
      <c r="A3540">
        <v>20</v>
      </c>
      <c r="B3540">
        <v>6</v>
      </c>
      <c r="C3540">
        <v>3</v>
      </c>
      <c r="D3540">
        <v>1</v>
      </c>
      <c r="E3540">
        <v>3539</v>
      </c>
      <c r="F3540">
        <v>5</v>
      </c>
      <c r="G3540">
        <v>83920</v>
      </c>
      <c r="H3540">
        <v>17</v>
      </c>
      <c r="I3540">
        <v>8</v>
      </c>
      <c r="J3540">
        <v>0</v>
      </c>
      <c r="K3540">
        <v>2</v>
      </c>
      <c r="L3540">
        <v>5</v>
      </c>
      <c r="M3540">
        <v>2</v>
      </c>
      <c r="N3540">
        <v>1</v>
      </c>
      <c r="O3540">
        <v>2</v>
      </c>
      <c r="P3540" t="s">
        <v>24</v>
      </c>
      <c r="Q3540" t="s">
        <v>33</v>
      </c>
      <c r="R3540" t="s">
        <v>41</v>
      </c>
      <c r="S3540" t="s">
        <v>35</v>
      </c>
      <c r="T3540" t="s">
        <v>42</v>
      </c>
      <c r="U3540" t="s">
        <v>37</v>
      </c>
      <c r="V3540" t="s">
        <v>23</v>
      </c>
      <c r="W3540" t="s">
        <v>30</v>
      </c>
    </row>
    <row r="3541" spans="1:23" x14ac:dyDescent="0.3">
      <c r="A3541">
        <v>44</v>
      </c>
      <c r="B3541">
        <v>6</v>
      </c>
      <c r="C3541">
        <v>2</v>
      </c>
      <c r="D3541">
        <v>1</v>
      </c>
      <c r="E3541">
        <v>3540</v>
      </c>
      <c r="F3541">
        <v>3</v>
      </c>
      <c r="G3541">
        <v>45580</v>
      </c>
      <c r="H3541">
        <v>13</v>
      </c>
      <c r="I3541">
        <v>8</v>
      </c>
      <c r="J3541">
        <v>1</v>
      </c>
      <c r="K3541">
        <v>6</v>
      </c>
      <c r="L3541">
        <v>2</v>
      </c>
      <c r="M3541">
        <v>6</v>
      </c>
      <c r="N3541">
        <v>0</v>
      </c>
      <c r="O3541">
        <v>2</v>
      </c>
      <c r="P3541" t="s">
        <v>24</v>
      </c>
      <c r="Q3541" t="s">
        <v>40</v>
      </c>
      <c r="R3541" t="s">
        <v>40</v>
      </c>
      <c r="S3541" t="s">
        <v>35</v>
      </c>
      <c r="T3541" t="s">
        <v>38</v>
      </c>
      <c r="U3541" t="s">
        <v>37</v>
      </c>
      <c r="V3541" t="s">
        <v>31</v>
      </c>
      <c r="W3541" t="s">
        <v>30</v>
      </c>
    </row>
    <row r="3542" spans="1:23" x14ac:dyDescent="0.3">
      <c r="A3542">
        <v>53</v>
      </c>
      <c r="B3542">
        <v>6</v>
      </c>
      <c r="C3542">
        <v>4</v>
      </c>
      <c r="D3542">
        <v>1</v>
      </c>
      <c r="E3542">
        <v>3541</v>
      </c>
      <c r="F3542">
        <v>1</v>
      </c>
      <c r="G3542">
        <v>40310</v>
      </c>
      <c r="H3542">
        <v>12</v>
      </c>
      <c r="I3542">
        <v>8</v>
      </c>
      <c r="J3542">
        <v>1</v>
      </c>
      <c r="K3542">
        <v>26</v>
      </c>
      <c r="L3542">
        <v>3</v>
      </c>
      <c r="M3542">
        <v>7</v>
      </c>
      <c r="N3542">
        <v>4</v>
      </c>
      <c r="O3542">
        <v>7</v>
      </c>
      <c r="P3542" t="s">
        <v>24</v>
      </c>
      <c r="Q3542" t="s">
        <v>33</v>
      </c>
      <c r="R3542" t="s">
        <v>26</v>
      </c>
      <c r="S3542" t="s">
        <v>44</v>
      </c>
      <c r="T3542" t="s">
        <v>42</v>
      </c>
      <c r="U3542" t="s">
        <v>37</v>
      </c>
      <c r="V3542" t="s">
        <v>23</v>
      </c>
      <c r="W3542" t="s">
        <v>30</v>
      </c>
    </row>
    <row r="3543" spans="1:23" x14ac:dyDescent="0.3">
      <c r="A3543">
        <v>29</v>
      </c>
      <c r="B3543">
        <v>23</v>
      </c>
      <c r="C3543">
        <v>3</v>
      </c>
      <c r="D3543">
        <v>1</v>
      </c>
      <c r="E3543">
        <v>3542</v>
      </c>
      <c r="F3543">
        <v>1</v>
      </c>
      <c r="G3543">
        <v>79690</v>
      </c>
      <c r="H3543">
        <v>14</v>
      </c>
      <c r="I3543">
        <v>8</v>
      </c>
      <c r="J3543">
        <v>0</v>
      </c>
      <c r="K3543">
        <v>6</v>
      </c>
      <c r="L3543">
        <v>3</v>
      </c>
      <c r="M3543">
        <v>5</v>
      </c>
      <c r="N3543">
        <v>1</v>
      </c>
      <c r="O3543">
        <v>3</v>
      </c>
      <c r="P3543" t="s">
        <v>24</v>
      </c>
      <c r="Q3543" t="s">
        <v>33</v>
      </c>
      <c r="R3543" t="s">
        <v>41</v>
      </c>
      <c r="S3543" t="s">
        <v>29</v>
      </c>
      <c r="T3543" t="s">
        <v>38</v>
      </c>
      <c r="U3543" t="s">
        <v>37</v>
      </c>
      <c r="V3543" t="s">
        <v>23</v>
      </c>
      <c r="W3543" t="s">
        <v>30</v>
      </c>
    </row>
    <row r="3544" spans="1:23" x14ac:dyDescent="0.3">
      <c r="A3544">
        <v>22</v>
      </c>
      <c r="B3544">
        <v>22</v>
      </c>
      <c r="C3544">
        <v>4</v>
      </c>
      <c r="D3544">
        <v>1</v>
      </c>
      <c r="E3544">
        <v>3543</v>
      </c>
      <c r="F3544">
        <v>1</v>
      </c>
      <c r="G3544">
        <v>26540</v>
      </c>
      <c r="H3544">
        <v>24</v>
      </c>
      <c r="I3544">
        <v>8</v>
      </c>
      <c r="J3544">
        <v>0</v>
      </c>
      <c r="K3544">
        <v>1</v>
      </c>
      <c r="L3544">
        <v>5</v>
      </c>
      <c r="M3544">
        <v>0</v>
      </c>
      <c r="N3544">
        <v>0</v>
      </c>
      <c r="O3544">
        <v>0</v>
      </c>
      <c r="P3544" t="s">
        <v>32</v>
      </c>
      <c r="Q3544" t="s">
        <v>33</v>
      </c>
      <c r="R3544" t="s">
        <v>41</v>
      </c>
      <c r="S3544" t="s">
        <v>29</v>
      </c>
      <c r="T3544" t="s">
        <v>46</v>
      </c>
      <c r="U3544" t="s">
        <v>37</v>
      </c>
      <c r="V3544" t="s">
        <v>31</v>
      </c>
      <c r="W3544" t="s">
        <v>30</v>
      </c>
    </row>
    <row r="3545" spans="1:23" x14ac:dyDescent="0.3">
      <c r="A3545">
        <v>46</v>
      </c>
      <c r="B3545">
        <v>2</v>
      </c>
      <c r="C3545">
        <v>3</v>
      </c>
      <c r="D3545">
        <v>1</v>
      </c>
      <c r="E3545">
        <v>3544</v>
      </c>
      <c r="F3545">
        <v>2</v>
      </c>
      <c r="G3545">
        <v>165550</v>
      </c>
      <c r="H3545">
        <v>14</v>
      </c>
      <c r="I3545">
        <v>8</v>
      </c>
      <c r="J3545">
        <v>2</v>
      </c>
      <c r="K3545">
        <v>28</v>
      </c>
      <c r="L3545">
        <v>4</v>
      </c>
      <c r="M3545">
        <v>26</v>
      </c>
      <c r="N3545">
        <v>15</v>
      </c>
      <c r="O3545">
        <v>9</v>
      </c>
      <c r="P3545" t="s">
        <v>24</v>
      </c>
      <c r="Q3545" t="s">
        <v>33</v>
      </c>
      <c r="R3545" t="s">
        <v>26</v>
      </c>
      <c r="S3545" t="s">
        <v>29</v>
      </c>
      <c r="T3545" t="s">
        <v>34</v>
      </c>
      <c r="U3545" t="s">
        <v>37</v>
      </c>
      <c r="V3545" t="s">
        <v>23</v>
      </c>
      <c r="W3545" t="s">
        <v>30</v>
      </c>
    </row>
    <row r="3546" spans="1:23" x14ac:dyDescent="0.3">
      <c r="A3546">
        <v>44</v>
      </c>
      <c r="B3546">
        <v>20</v>
      </c>
      <c r="C3546">
        <v>3</v>
      </c>
      <c r="D3546">
        <v>1</v>
      </c>
      <c r="E3546">
        <v>3545</v>
      </c>
      <c r="F3546">
        <v>1</v>
      </c>
      <c r="G3546">
        <v>45560</v>
      </c>
      <c r="H3546">
        <v>13</v>
      </c>
      <c r="I3546">
        <v>8</v>
      </c>
      <c r="J3546">
        <v>0</v>
      </c>
      <c r="K3546">
        <v>6</v>
      </c>
      <c r="L3546">
        <v>4</v>
      </c>
      <c r="M3546">
        <v>0</v>
      </c>
      <c r="N3546">
        <v>0</v>
      </c>
      <c r="O3546">
        <v>0</v>
      </c>
      <c r="P3546" t="s">
        <v>39</v>
      </c>
      <c r="Q3546" t="s">
        <v>33</v>
      </c>
      <c r="R3546" t="s">
        <v>26</v>
      </c>
      <c r="S3546" t="s">
        <v>35</v>
      </c>
      <c r="T3546" t="s">
        <v>46</v>
      </c>
      <c r="U3546" t="s">
        <v>37</v>
      </c>
      <c r="V3546" t="s">
        <v>23</v>
      </c>
      <c r="W3546" t="s">
        <v>30</v>
      </c>
    </row>
    <row r="3547" spans="1:23" x14ac:dyDescent="0.3">
      <c r="A3547">
        <v>33</v>
      </c>
      <c r="B3547">
        <v>28</v>
      </c>
      <c r="C3547">
        <v>4</v>
      </c>
      <c r="D3547">
        <v>1</v>
      </c>
      <c r="E3547">
        <v>3546</v>
      </c>
      <c r="F3547">
        <v>1</v>
      </c>
      <c r="G3547">
        <v>60910</v>
      </c>
      <c r="H3547">
        <v>15</v>
      </c>
      <c r="I3547">
        <v>8</v>
      </c>
      <c r="J3547">
        <v>0</v>
      </c>
      <c r="K3547">
        <v>5</v>
      </c>
      <c r="L3547">
        <v>6</v>
      </c>
      <c r="M3547">
        <v>5</v>
      </c>
      <c r="N3547">
        <v>1</v>
      </c>
      <c r="O3547">
        <v>4</v>
      </c>
      <c r="P3547" t="s">
        <v>24</v>
      </c>
      <c r="Q3547" t="s">
        <v>33</v>
      </c>
      <c r="R3547" t="s">
        <v>26</v>
      </c>
      <c r="S3547" t="s">
        <v>29</v>
      </c>
      <c r="T3547" t="s">
        <v>47</v>
      </c>
      <c r="U3547" t="s">
        <v>27</v>
      </c>
      <c r="V3547" t="s">
        <v>23</v>
      </c>
      <c r="W3547" t="s">
        <v>30</v>
      </c>
    </row>
    <row r="3548" spans="1:23" x14ac:dyDescent="0.3">
      <c r="A3548">
        <v>41</v>
      </c>
      <c r="B3548">
        <v>12</v>
      </c>
      <c r="C3548">
        <v>3</v>
      </c>
      <c r="D3548">
        <v>1</v>
      </c>
      <c r="E3548">
        <v>3547</v>
      </c>
      <c r="F3548">
        <v>2</v>
      </c>
      <c r="G3548">
        <v>195660</v>
      </c>
      <c r="H3548">
        <v>16</v>
      </c>
      <c r="I3548">
        <v>8</v>
      </c>
      <c r="J3548">
        <v>0</v>
      </c>
      <c r="K3548">
        <v>5</v>
      </c>
      <c r="L3548">
        <v>2</v>
      </c>
      <c r="M3548">
        <v>1</v>
      </c>
      <c r="N3548">
        <v>0</v>
      </c>
      <c r="O3548">
        <v>0</v>
      </c>
      <c r="P3548" t="s">
        <v>39</v>
      </c>
      <c r="Q3548" t="s">
        <v>33</v>
      </c>
      <c r="R3548" t="s">
        <v>26</v>
      </c>
      <c r="S3548" t="s">
        <v>44</v>
      </c>
      <c r="T3548" t="s">
        <v>46</v>
      </c>
      <c r="U3548" t="s">
        <v>37</v>
      </c>
      <c r="V3548" t="s">
        <v>31</v>
      </c>
      <c r="W3548" t="s">
        <v>30</v>
      </c>
    </row>
    <row r="3549" spans="1:23" x14ac:dyDescent="0.3">
      <c r="A3549">
        <v>30</v>
      </c>
      <c r="B3549">
        <v>20</v>
      </c>
      <c r="C3549">
        <v>3</v>
      </c>
      <c r="D3549">
        <v>1</v>
      </c>
      <c r="E3549">
        <v>3548</v>
      </c>
      <c r="F3549">
        <v>3</v>
      </c>
      <c r="G3549">
        <v>48100</v>
      </c>
      <c r="H3549">
        <v>18</v>
      </c>
      <c r="I3549">
        <v>8</v>
      </c>
      <c r="J3549">
        <v>0</v>
      </c>
      <c r="K3549">
        <v>8</v>
      </c>
      <c r="L3549">
        <v>3</v>
      </c>
      <c r="M3549">
        <v>4</v>
      </c>
      <c r="N3549">
        <v>0</v>
      </c>
      <c r="O3549">
        <v>3</v>
      </c>
      <c r="P3549" t="s">
        <v>24</v>
      </c>
      <c r="Q3549" t="s">
        <v>25</v>
      </c>
      <c r="R3549" t="s">
        <v>48</v>
      </c>
      <c r="S3549" t="s">
        <v>44</v>
      </c>
      <c r="T3549" t="s">
        <v>38</v>
      </c>
      <c r="U3549" t="s">
        <v>37</v>
      </c>
      <c r="V3549" t="s">
        <v>23</v>
      </c>
      <c r="W3549" t="s">
        <v>30</v>
      </c>
    </row>
    <row r="3550" spans="1:23" x14ac:dyDescent="0.3">
      <c r="A3550">
        <v>40</v>
      </c>
      <c r="B3550">
        <v>9</v>
      </c>
      <c r="C3550">
        <v>3</v>
      </c>
      <c r="D3550">
        <v>1</v>
      </c>
      <c r="E3550">
        <v>3549</v>
      </c>
      <c r="F3550">
        <v>1</v>
      </c>
      <c r="G3550">
        <v>45230</v>
      </c>
      <c r="H3550">
        <v>16</v>
      </c>
      <c r="I3550">
        <v>8</v>
      </c>
      <c r="J3550">
        <v>1</v>
      </c>
      <c r="K3550">
        <v>5</v>
      </c>
      <c r="L3550">
        <v>5</v>
      </c>
      <c r="M3550">
        <v>0</v>
      </c>
      <c r="N3550">
        <v>0</v>
      </c>
      <c r="O3550">
        <v>0</v>
      </c>
      <c r="P3550" t="s">
        <v>32</v>
      </c>
      <c r="Q3550" t="s">
        <v>25</v>
      </c>
      <c r="R3550" t="s">
        <v>41</v>
      </c>
      <c r="S3550" t="s">
        <v>29</v>
      </c>
      <c r="T3550" t="s">
        <v>45</v>
      </c>
      <c r="U3550" t="s">
        <v>37</v>
      </c>
      <c r="V3550" t="s">
        <v>23</v>
      </c>
      <c r="W3550" t="s">
        <v>30</v>
      </c>
    </row>
    <row r="3551" spans="1:23" x14ac:dyDescent="0.3">
      <c r="A3551">
        <v>50</v>
      </c>
      <c r="B3551">
        <v>25</v>
      </c>
      <c r="C3551">
        <v>4</v>
      </c>
      <c r="D3551">
        <v>1</v>
      </c>
      <c r="E3551">
        <v>3550</v>
      </c>
      <c r="F3551">
        <v>2</v>
      </c>
      <c r="G3551">
        <v>32020</v>
      </c>
      <c r="H3551">
        <v>24</v>
      </c>
      <c r="I3551">
        <v>8</v>
      </c>
      <c r="J3551">
        <v>1</v>
      </c>
      <c r="K3551">
        <v>32</v>
      </c>
      <c r="L3551">
        <v>2</v>
      </c>
      <c r="M3551">
        <v>2</v>
      </c>
      <c r="N3551">
        <v>2</v>
      </c>
      <c r="O3551">
        <v>2</v>
      </c>
      <c r="P3551" t="s">
        <v>32</v>
      </c>
      <c r="Q3551" t="s">
        <v>33</v>
      </c>
      <c r="R3551" t="s">
        <v>26</v>
      </c>
      <c r="S3551" t="s">
        <v>29</v>
      </c>
      <c r="T3551" t="s">
        <v>28</v>
      </c>
      <c r="U3551" t="s">
        <v>27</v>
      </c>
      <c r="V3551" t="s">
        <v>23</v>
      </c>
      <c r="W3551" t="s">
        <v>30</v>
      </c>
    </row>
    <row r="3552" spans="1:23" x14ac:dyDescent="0.3">
      <c r="A3552">
        <v>28</v>
      </c>
      <c r="B3552">
        <v>6</v>
      </c>
      <c r="C3552">
        <v>3</v>
      </c>
      <c r="D3552">
        <v>1</v>
      </c>
      <c r="E3552">
        <v>3551</v>
      </c>
      <c r="F3552">
        <v>2</v>
      </c>
      <c r="G3552">
        <v>23510</v>
      </c>
      <c r="H3552">
        <v>16</v>
      </c>
      <c r="I3552">
        <v>8</v>
      </c>
      <c r="J3552">
        <v>0</v>
      </c>
      <c r="K3552">
        <v>6</v>
      </c>
      <c r="L3552">
        <v>4</v>
      </c>
      <c r="M3552">
        <v>6</v>
      </c>
      <c r="N3552">
        <v>3</v>
      </c>
      <c r="O3552">
        <v>3</v>
      </c>
      <c r="P3552" t="s">
        <v>24</v>
      </c>
      <c r="Q3552" t="s">
        <v>33</v>
      </c>
      <c r="R3552" t="s">
        <v>49</v>
      </c>
      <c r="S3552" t="s">
        <v>29</v>
      </c>
      <c r="T3552" t="s">
        <v>34</v>
      </c>
      <c r="U3552" t="s">
        <v>37</v>
      </c>
      <c r="V3552" t="s">
        <v>23</v>
      </c>
      <c r="W3552" t="s">
        <v>30</v>
      </c>
    </row>
    <row r="3553" spans="1:23" x14ac:dyDescent="0.3">
      <c r="A3553">
        <v>46</v>
      </c>
      <c r="B3553">
        <v>8</v>
      </c>
      <c r="C3553">
        <v>4</v>
      </c>
      <c r="D3553">
        <v>1</v>
      </c>
      <c r="E3553">
        <v>3552</v>
      </c>
      <c r="F3553">
        <v>3</v>
      </c>
      <c r="G3553">
        <v>17020</v>
      </c>
      <c r="H3553">
        <v>21</v>
      </c>
      <c r="I3553">
        <v>8</v>
      </c>
      <c r="J3553">
        <v>0</v>
      </c>
      <c r="K3553">
        <v>25</v>
      </c>
      <c r="L3553">
        <v>2</v>
      </c>
      <c r="M3553">
        <v>4</v>
      </c>
      <c r="N3553">
        <v>0</v>
      </c>
      <c r="O3553">
        <v>3</v>
      </c>
      <c r="P3553" t="s">
        <v>24</v>
      </c>
      <c r="Q3553" t="s">
        <v>33</v>
      </c>
      <c r="R3553" t="s">
        <v>36</v>
      </c>
      <c r="S3553" t="s">
        <v>29</v>
      </c>
      <c r="T3553" t="s">
        <v>47</v>
      </c>
      <c r="U3553" t="s">
        <v>37</v>
      </c>
      <c r="V3553" t="s">
        <v>23</v>
      </c>
      <c r="W3553" t="s">
        <v>30</v>
      </c>
    </row>
    <row r="3554" spans="1:23" x14ac:dyDescent="0.3">
      <c r="A3554">
        <v>35</v>
      </c>
      <c r="B3554">
        <v>4</v>
      </c>
      <c r="C3554">
        <v>4</v>
      </c>
      <c r="D3554">
        <v>1</v>
      </c>
      <c r="E3554">
        <v>3553</v>
      </c>
      <c r="F3554">
        <v>1</v>
      </c>
      <c r="G3554">
        <v>180410</v>
      </c>
      <c r="H3554">
        <v>20</v>
      </c>
      <c r="I3554">
        <v>8</v>
      </c>
      <c r="J3554">
        <v>1</v>
      </c>
      <c r="K3554">
        <v>15</v>
      </c>
      <c r="L3554">
        <v>3</v>
      </c>
      <c r="M3554">
        <v>7</v>
      </c>
      <c r="N3554">
        <v>1</v>
      </c>
      <c r="O3554">
        <v>7</v>
      </c>
      <c r="P3554" t="s">
        <v>24</v>
      </c>
      <c r="Q3554" t="s">
        <v>25</v>
      </c>
      <c r="R3554" t="s">
        <v>48</v>
      </c>
      <c r="S3554" t="s">
        <v>29</v>
      </c>
      <c r="T3554" t="s">
        <v>43</v>
      </c>
      <c r="U3554" t="s">
        <v>37</v>
      </c>
      <c r="V3554" t="s">
        <v>23</v>
      </c>
      <c r="W3554" t="s">
        <v>30</v>
      </c>
    </row>
    <row r="3555" spans="1:23" x14ac:dyDescent="0.3">
      <c r="A3555">
        <v>24</v>
      </c>
      <c r="B3555">
        <v>28</v>
      </c>
      <c r="C3555">
        <v>4</v>
      </c>
      <c r="D3555">
        <v>1</v>
      </c>
      <c r="E3555">
        <v>3554</v>
      </c>
      <c r="F3555">
        <v>3</v>
      </c>
      <c r="G3555">
        <v>28860</v>
      </c>
      <c r="H3555">
        <v>19</v>
      </c>
      <c r="I3555">
        <v>8</v>
      </c>
      <c r="J3555">
        <v>1</v>
      </c>
      <c r="K3555">
        <v>1</v>
      </c>
      <c r="L3555">
        <v>5</v>
      </c>
      <c r="M3555">
        <v>1</v>
      </c>
      <c r="N3555">
        <v>0</v>
      </c>
      <c r="O3555">
        <v>0</v>
      </c>
      <c r="P3555" t="s">
        <v>24</v>
      </c>
      <c r="Q3555" t="s">
        <v>40</v>
      </c>
      <c r="R3555" t="s">
        <v>40</v>
      </c>
      <c r="S3555" t="s">
        <v>29</v>
      </c>
      <c r="T3555" t="s">
        <v>45</v>
      </c>
      <c r="U3555" t="s">
        <v>37</v>
      </c>
      <c r="V3555" t="s">
        <v>31</v>
      </c>
      <c r="W3555" t="s">
        <v>30</v>
      </c>
    </row>
    <row r="3556" spans="1:23" x14ac:dyDescent="0.3">
      <c r="A3556">
        <v>33</v>
      </c>
      <c r="B3556">
        <v>9</v>
      </c>
      <c r="C3556">
        <v>2</v>
      </c>
      <c r="D3556">
        <v>1</v>
      </c>
      <c r="E3556">
        <v>3555</v>
      </c>
      <c r="F3556">
        <v>1</v>
      </c>
      <c r="G3556">
        <v>20970</v>
      </c>
      <c r="H3556">
        <v>14</v>
      </c>
      <c r="I3556">
        <v>8</v>
      </c>
      <c r="J3556">
        <v>2</v>
      </c>
      <c r="K3556">
        <v>10</v>
      </c>
      <c r="L3556">
        <v>5</v>
      </c>
      <c r="M3556">
        <v>10</v>
      </c>
      <c r="N3556">
        <v>0</v>
      </c>
      <c r="O3556">
        <v>1</v>
      </c>
      <c r="P3556" t="s">
        <v>32</v>
      </c>
      <c r="Q3556" t="s">
        <v>33</v>
      </c>
      <c r="R3556" t="s">
        <v>41</v>
      </c>
      <c r="S3556" t="s">
        <v>29</v>
      </c>
      <c r="T3556" t="s">
        <v>38</v>
      </c>
      <c r="U3556" t="s">
        <v>27</v>
      </c>
      <c r="V3556" t="s">
        <v>23</v>
      </c>
      <c r="W3556" t="s">
        <v>30</v>
      </c>
    </row>
    <row r="3557" spans="1:23" x14ac:dyDescent="0.3">
      <c r="A3557">
        <v>36</v>
      </c>
      <c r="B3557">
        <v>9</v>
      </c>
      <c r="C3557">
        <v>2</v>
      </c>
      <c r="D3557">
        <v>1</v>
      </c>
      <c r="E3557">
        <v>3556</v>
      </c>
      <c r="F3557">
        <v>2</v>
      </c>
      <c r="G3557">
        <v>119350</v>
      </c>
      <c r="H3557">
        <v>11</v>
      </c>
      <c r="I3557">
        <v>8</v>
      </c>
      <c r="J3557">
        <v>3</v>
      </c>
      <c r="K3557">
        <v>7</v>
      </c>
      <c r="L3557">
        <v>6</v>
      </c>
      <c r="M3557">
        <v>7</v>
      </c>
      <c r="N3557">
        <v>1</v>
      </c>
      <c r="O3557">
        <v>7</v>
      </c>
      <c r="P3557" t="s">
        <v>24</v>
      </c>
      <c r="Q3557" t="s">
        <v>33</v>
      </c>
      <c r="R3557" t="s">
        <v>41</v>
      </c>
      <c r="S3557" t="s">
        <v>44</v>
      </c>
      <c r="T3557" t="s">
        <v>38</v>
      </c>
      <c r="U3557" t="s">
        <v>37</v>
      </c>
      <c r="V3557" t="s">
        <v>23</v>
      </c>
      <c r="W3557" t="s">
        <v>30</v>
      </c>
    </row>
    <row r="3558" spans="1:23" x14ac:dyDescent="0.3">
      <c r="A3558">
        <v>30</v>
      </c>
      <c r="B3558">
        <v>29</v>
      </c>
      <c r="C3558">
        <v>3</v>
      </c>
      <c r="D3558">
        <v>1</v>
      </c>
      <c r="E3558">
        <v>3557</v>
      </c>
      <c r="F3558">
        <v>1</v>
      </c>
      <c r="G3558">
        <v>25460</v>
      </c>
      <c r="H3558">
        <v>14</v>
      </c>
      <c r="I3558">
        <v>8</v>
      </c>
      <c r="J3558">
        <v>1</v>
      </c>
      <c r="K3558">
        <v>10</v>
      </c>
      <c r="L3558">
        <v>2</v>
      </c>
      <c r="M3558">
        <v>10</v>
      </c>
      <c r="N3558">
        <v>8</v>
      </c>
      <c r="O3558">
        <v>9</v>
      </c>
      <c r="P3558" t="s">
        <v>24</v>
      </c>
      <c r="Q3558" t="s">
        <v>25</v>
      </c>
      <c r="R3558" t="s">
        <v>48</v>
      </c>
      <c r="S3558" t="s">
        <v>44</v>
      </c>
      <c r="T3558" t="s">
        <v>38</v>
      </c>
      <c r="U3558" t="s">
        <v>37</v>
      </c>
      <c r="V3558" t="s">
        <v>23</v>
      </c>
      <c r="W3558" t="s">
        <v>30</v>
      </c>
    </row>
    <row r="3559" spans="1:23" x14ac:dyDescent="0.3">
      <c r="A3559">
        <v>44</v>
      </c>
      <c r="B3559">
        <v>3</v>
      </c>
      <c r="C3559">
        <v>4</v>
      </c>
      <c r="D3559">
        <v>1</v>
      </c>
      <c r="E3559">
        <v>3558</v>
      </c>
      <c r="F3559">
        <v>2</v>
      </c>
      <c r="G3559">
        <v>25640</v>
      </c>
      <c r="H3559">
        <v>12</v>
      </c>
      <c r="I3559">
        <v>8</v>
      </c>
      <c r="J3559">
        <v>3</v>
      </c>
      <c r="K3559">
        <v>20</v>
      </c>
      <c r="L3559">
        <v>3</v>
      </c>
      <c r="M3559">
        <v>20</v>
      </c>
      <c r="N3559">
        <v>13</v>
      </c>
      <c r="O3559">
        <v>17</v>
      </c>
      <c r="P3559" t="s">
        <v>24</v>
      </c>
      <c r="Q3559" t="s">
        <v>33</v>
      </c>
      <c r="R3559" t="s">
        <v>41</v>
      </c>
      <c r="S3559" t="s">
        <v>35</v>
      </c>
      <c r="T3559" t="s">
        <v>34</v>
      </c>
      <c r="U3559" t="s">
        <v>37</v>
      </c>
      <c r="V3559" t="s">
        <v>23</v>
      </c>
      <c r="W3559" t="s">
        <v>30</v>
      </c>
    </row>
    <row r="3560" spans="1:23" x14ac:dyDescent="0.3">
      <c r="A3560">
        <v>20</v>
      </c>
      <c r="B3560">
        <v>18</v>
      </c>
      <c r="C3560">
        <v>4</v>
      </c>
      <c r="D3560">
        <v>1</v>
      </c>
      <c r="E3560">
        <v>3559</v>
      </c>
      <c r="F3560">
        <v>1</v>
      </c>
      <c r="G3560">
        <v>84120</v>
      </c>
      <c r="H3560">
        <v>13</v>
      </c>
      <c r="I3560">
        <v>8</v>
      </c>
      <c r="J3560">
        <v>0</v>
      </c>
      <c r="K3560">
        <v>2</v>
      </c>
      <c r="L3560">
        <v>2</v>
      </c>
      <c r="M3560">
        <v>2</v>
      </c>
      <c r="N3560">
        <v>2</v>
      </c>
      <c r="O3560">
        <v>2</v>
      </c>
      <c r="P3560" t="s">
        <v>24</v>
      </c>
      <c r="Q3560" t="s">
        <v>33</v>
      </c>
      <c r="R3560" t="s">
        <v>41</v>
      </c>
      <c r="S3560" t="s">
        <v>35</v>
      </c>
      <c r="T3560" t="s">
        <v>40</v>
      </c>
      <c r="U3560" t="s">
        <v>37</v>
      </c>
      <c r="V3560" t="s">
        <v>23</v>
      </c>
      <c r="W3560" t="s">
        <v>30</v>
      </c>
    </row>
    <row r="3561" spans="1:23" x14ac:dyDescent="0.3">
      <c r="A3561">
        <v>46</v>
      </c>
      <c r="B3561">
        <v>9</v>
      </c>
      <c r="C3561">
        <v>1</v>
      </c>
      <c r="D3561">
        <v>1</v>
      </c>
      <c r="E3561">
        <v>3560</v>
      </c>
      <c r="F3561">
        <v>1</v>
      </c>
      <c r="G3561">
        <v>141180</v>
      </c>
      <c r="H3561">
        <v>22</v>
      </c>
      <c r="I3561">
        <v>8</v>
      </c>
      <c r="J3561">
        <v>0</v>
      </c>
      <c r="K3561">
        <v>12</v>
      </c>
      <c r="L3561">
        <v>3</v>
      </c>
      <c r="M3561">
        <v>6</v>
      </c>
      <c r="N3561">
        <v>1</v>
      </c>
      <c r="O3561">
        <v>4</v>
      </c>
      <c r="P3561" t="s">
        <v>24</v>
      </c>
      <c r="Q3561" t="s">
        <v>25</v>
      </c>
      <c r="R3561" t="s">
        <v>41</v>
      </c>
      <c r="S3561" t="s">
        <v>44</v>
      </c>
      <c r="T3561" t="s">
        <v>38</v>
      </c>
      <c r="U3561" t="s">
        <v>27</v>
      </c>
      <c r="V3561" t="s">
        <v>23</v>
      </c>
      <c r="W3561" t="s">
        <v>30</v>
      </c>
    </row>
    <row r="3562" spans="1:23" x14ac:dyDescent="0.3">
      <c r="A3562">
        <v>42</v>
      </c>
      <c r="B3562">
        <v>5</v>
      </c>
      <c r="C3562">
        <v>4</v>
      </c>
      <c r="D3562">
        <v>1</v>
      </c>
      <c r="E3562">
        <v>3561</v>
      </c>
      <c r="F3562">
        <v>5</v>
      </c>
      <c r="G3562">
        <v>170460</v>
      </c>
      <c r="H3562">
        <v>11</v>
      </c>
      <c r="I3562">
        <v>8</v>
      </c>
      <c r="J3562">
        <v>0</v>
      </c>
      <c r="K3562">
        <v>10</v>
      </c>
      <c r="L3562">
        <v>3</v>
      </c>
      <c r="M3562">
        <v>4</v>
      </c>
      <c r="N3562">
        <v>0</v>
      </c>
      <c r="O3562">
        <v>3</v>
      </c>
      <c r="P3562" t="s">
        <v>39</v>
      </c>
      <c r="Q3562" t="s">
        <v>33</v>
      </c>
      <c r="R3562" t="s">
        <v>41</v>
      </c>
      <c r="S3562" t="s">
        <v>29</v>
      </c>
      <c r="T3562" t="s">
        <v>38</v>
      </c>
      <c r="U3562" t="s">
        <v>37</v>
      </c>
      <c r="V3562" t="s">
        <v>23</v>
      </c>
      <c r="W3562" t="s">
        <v>30</v>
      </c>
    </row>
    <row r="3563" spans="1:23" x14ac:dyDescent="0.3">
      <c r="A3563">
        <v>60</v>
      </c>
      <c r="B3563">
        <v>2</v>
      </c>
      <c r="C3563">
        <v>2</v>
      </c>
      <c r="D3563">
        <v>1</v>
      </c>
      <c r="E3563">
        <v>3562</v>
      </c>
      <c r="F3563">
        <v>2</v>
      </c>
      <c r="G3563">
        <v>25640</v>
      </c>
      <c r="H3563">
        <v>14</v>
      </c>
      <c r="I3563">
        <v>8</v>
      </c>
      <c r="J3563">
        <v>1</v>
      </c>
      <c r="K3563">
        <v>12</v>
      </c>
      <c r="L3563">
        <v>3</v>
      </c>
      <c r="M3563">
        <v>11</v>
      </c>
      <c r="N3563">
        <v>1</v>
      </c>
      <c r="O3563">
        <v>9</v>
      </c>
      <c r="P3563" t="s">
        <v>24</v>
      </c>
      <c r="Q3563" t="s">
        <v>25</v>
      </c>
      <c r="R3563" t="s">
        <v>26</v>
      </c>
      <c r="S3563" t="s">
        <v>44</v>
      </c>
      <c r="T3563" t="s">
        <v>38</v>
      </c>
      <c r="U3563" t="s">
        <v>37</v>
      </c>
      <c r="V3563" t="s">
        <v>23</v>
      </c>
      <c r="W3563" t="s">
        <v>30</v>
      </c>
    </row>
    <row r="3564" spans="1:23" x14ac:dyDescent="0.3">
      <c r="A3564">
        <v>32</v>
      </c>
      <c r="B3564">
        <v>10</v>
      </c>
      <c r="C3564">
        <v>3</v>
      </c>
      <c r="D3564">
        <v>1</v>
      </c>
      <c r="E3564">
        <v>3563</v>
      </c>
      <c r="F3564">
        <v>1</v>
      </c>
      <c r="G3564">
        <v>102660</v>
      </c>
      <c r="H3564">
        <v>11</v>
      </c>
      <c r="I3564">
        <v>8</v>
      </c>
      <c r="J3564">
        <v>0</v>
      </c>
      <c r="K3564">
        <v>2</v>
      </c>
      <c r="L3564">
        <v>3</v>
      </c>
      <c r="M3564">
        <v>2</v>
      </c>
      <c r="N3564">
        <v>2</v>
      </c>
      <c r="O3564">
        <v>2</v>
      </c>
      <c r="P3564" t="s">
        <v>32</v>
      </c>
      <c r="Q3564" t="s">
        <v>25</v>
      </c>
      <c r="R3564" t="s">
        <v>26</v>
      </c>
      <c r="S3564" t="s">
        <v>29</v>
      </c>
      <c r="T3564" t="s">
        <v>38</v>
      </c>
      <c r="U3564" t="s">
        <v>27</v>
      </c>
      <c r="V3564" t="s">
        <v>23</v>
      </c>
      <c r="W3564" t="s">
        <v>30</v>
      </c>
    </row>
    <row r="3565" spans="1:23" x14ac:dyDescent="0.3">
      <c r="A3565">
        <v>32</v>
      </c>
      <c r="B3565">
        <v>9</v>
      </c>
      <c r="C3565">
        <v>3</v>
      </c>
      <c r="D3565">
        <v>1</v>
      </c>
      <c r="E3565">
        <v>3564</v>
      </c>
      <c r="F3565">
        <v>2</v>
      </c>
      <c r="G3565">
        <v>50700</v>
      </c>
      <c r="H3565">
        <v>12</v>
      </c>
      <c r="I3565">
        <v>8</v>
      </c>
      <c r="J3565">
        <v>1</v>
      </c>
      <c r="K3565">
        <v>10</v>
      </c>
      <c r="L3565">
        <v>6</v>
      </c>
      <c r="M3565">
        <v>8</v>
      </c>
      <c r="N3565">
        <v>0</v>
      </c>
      <c r="O3565">
        <v>7</v>
      </c>
      <c r="P3565" t="s">
        <v>32</v>
      </c>
      <c r="Q3565" t="s">
        <v>33</v>
      </c>
      <c r="R3565" t="s">
        <v>26</v>
      </c>
      <c r="S3565" t="s">
        <v>35</v>
      </c>
      <c r="T3565" t="s">
        <v>34</v>
      </c>
      <c r="U3565" t="s">
        <v>27</v>
      </c>
      <c r="V3565" t="s">
        <v>23</v>
      </c>
      <c r="W3565" t="s">
        <v>30</v>
      </c>
    </row>
    <row r="3566" spans="1:23" x14ac:dyDescent="0.3">
      <c r="A3566">
        <v>36</v>
      </c>
      <c r="B3566">
        <v>3</v>
      </c>
      <c r="C3566">
        <v>2</v>
      </c>
      <c r="D3566">
        <v>1</v>
      </c>
      <c r="E3566">
        <v>3565</v>
      </c>
      <c r="F3566">
        <v>4</v>
      </c>
      <c r="G3566">
        <v>178610</v>
      </c>
      <c r="H3566">
        <v>18</v>
      </c>
      <c r="I3566">
        <v>8</v>
      </c>
      <c r="J3566">
        <v>0</v>
      </c>
      <c r="K3566">
        <v>17</v>
      </c>
      <c r="L3566">
        <v>2</v>
      </c>
      <c r="M3566">
        <v>7</v>
      </c>
      <c r="N3566">
        <v>7</v>
      </c>
      <c r="O3566">
        <v>7</v>
      </c>
      <c r="P3566" t="s">
        <v>24</v>
      </c>
      <c r="Q3566" t="s">
        <v>25</v>
      </c>
      <c r="R3566" t="s">
        <v>48</v>
      </c>
      <c r="S3566" t="s">
        <v>44</v>
      </c>
      <c r="T3566" t="s">
        <v>28</v>
      </c>
      <c r="U3566" t="s">
        <v>37</v>
      </c>
      <c r="V3566" t="s">
        <v>23</v>
      </c>
      <c r="W3566" t="s">
        <v>30</v>
      </c>
    </row>
    <row r="3567" spans="1:23" x14ac:dyDescent="0.3">
      <c r="A3567">
        <v>33</v>
      </c>
      <c r="B3567">
        <v>26</v>
      </c>
      <c r="C3567">
        <v>2</v>
      </c>
      <c r="D3567">
        <v>1</v>
      </c>
      <c r="E3567">
        <v>3566</v>
      </c>
      <c r="F3567">
        <v>1</v>
      </c>
      <c r="G3567">
        <v>42300</v>
      </c>
      <c r="H3567">
        <v>12</v>
      </c>
      <c r="I3567">
        <v>8</v>
      </c>
      <c r="J3567">
        <v>0</v>
      </c>
      <c r="K3567">
        <v>15</v>
      </c>
      <c r="L3567">
        <v>0</v>
      </c>
      <c r="M3567">
        <v>14</v>
      </c>
      <c r="N3567">
        <v>4</v>
      </c>
      <c r="O3567">
        <v>10</v>
      </c>
      <c r="P3567" t="s">
        <v>24</v>
      </c>
      <c r="Q3567" t="s">
        <v>25</v>
      </c>
      <c r="R3567" t="s">
        <v>48</v>
      </c>
      <c r="S3567" t="s">
        <v>29</v>
      </c>
      <c r="T3567" t="s">
        <v>34</v>
      </c>
      <c r="U3567" t="s">
        <v>37</v>
      </c>
      <c r="V3567" t="s">
        <v>23</v>
      </c>
      <c r="W3567" t="s">
        <v>30</v>
      </c>
    </row>
    <row r="3568" spans="1:23" x14ac:dyDescent="0.3">
      <c r="A3568">
        <v>40</v>
      </c>
      <c r="B3568">
        <v>1</v>
      </c>
      <c r="C3568">
        <v>3</v>
      </c>
      <c r="D3568">
        <v>1</v>
      </c>
      <c r="E3568">
        <v>3567</v>
      </c>
      <c r="F3568">
        <v>2</v>
      </c>
      <c r="G3568">
        <v>37800</v>
      </c>
      <c r="H3568">
        <v>12</v>
      </c>
      <c r="I3568">
        <v>8</v>
      </c>
      <c r="J3568">
        <v>0</v>
      </c>
      <c r="K3568">
        <v>7</v>
      </c>
      <c r="L3568">
        <v>2</v>
      </c>
      <c r="M3568">
        <v>5</v>
      </c>
      <c r="N3568">
        <v>1</v>
      </c>
      <c r="O3568">
        <v>3</v>
      </c>
      <c r="P3568" t="s">
        <v>24</v>
      </c>
      <c r="Q3568" t="s">
        <v>33</v>
      </c>
      <c r="R3568" t="s">
        <v>41</v>
      </c>
      <c r="S3568" t="s">
        <v>44</v>
      </c>
      <c r="T3568" t="s">
        <v>34</v>
      </c>
      <c r="U3568" t="s">
        <v>27</v>
      </c>
      <c r="V3568" t="s">
        <v>23</v>
      </c>
      <c r="W3568" t="s">
        <v>30</v>
      </c>
    </row>
    <row r="3569" spans="1:23" x14ac:dyDescent="0.3">
      <c r="A3569">
        <v>25</v>
      </c>
      <c r="B3569">
        <v>6</v>
      </c>
      <c r="C3569">
        <v>2</v>
      </c>
      <c r="D3569">
        <v>1</v>
      </c>
      <c r="E3569">
        <v>3568</v>
      </c>
      <c r="F3569">
        <v>1</v>
      </c>
      <c r="G3569">
        <v>27680</v>
      </c>
      <c r="H3569">
        <v>22</v>
      </c>
      <c r="I3569">
        <v>8</v>
      </c>
      <c r="J3569">
        <v>1</v>
      </c>
      <c r="K3569">
        <v>5</v>
      </c>
      <c r="L3569">
        <v>0</v>
      </c>
      <c r="M3569">
        <v>4</v>
      </c>
      <c r="N3569">
        <v>1</v>
      </c>
      <c r="O3569">
        <v>1</v>
      </c>
      <c r="P3569" t="s">
        <v>24</v>
      </c>
      <c r="Q3569" t="s">
        <v>33</v>
      </c>
      <c r="R3569" t="s">
        <v>41</v>
      </c>
      <c r="S3569" t="s">
        <v>35</v>
      </c>
      <c r="T3569" t="s">
        <v>43</v>
      </c>
      <c r="U3569" t="s">
        <v>27</v>
      </c>
      <c r="V3569" t="s">
        <v>23</v>
      </c>
      <c r="W3569" t="s">
        <v>30</v>
      </c>
    </row>
    <row r="3570" spans="1:23" x14ac:dyDescent="0.3">
      <c r="A3570">
        <v>30</v>
      </c>
      <c r="B3570">
        <v>9</v>
      </c>
      <c r="C3570">
        <v>3</v>
      </c>
      <c r="D3570">
        <v>1</v>
      </c>
      <c r="E3570">
        <v>3569</v>
      </c>
      <c r="F3570">
        <v>1</v>
      </c>
      <c r="G3570">
        <v>90710</v>
      </c>
      <c r="H3570">
        <v>19</v>
      </c>
      <c r="I3570">
        <v>8</v>
      </c>
      <c r="J3570">
        <v>1</v>
      </c>
      <c r="K3570">
        <v>12</v>
      </c>
      <c r="L3570">
        <v>2</v>
      </c>
      <c r="M3570">
        <v>11</v>
      </c>
      <c r="N3570">
        <v>5</v>
      </c>
      <c r="O3570">
        <v>7</v>
      </c>
      <c r="P3570" t="s">
        <v>24</v>
      </c>
      <c r="Q3570" t="s">
        <v>25</v>
      </c>
      <c r="R3570" t="s">
        <v>48</v>
      </c>
      <c r="S3570" t="s">
        <v>29</v>
      </c>
      <c r="T3570" t="s">
        <v>34</v>
      </c>
      <c r="U3570" t="s">
        <v>27</v>
      </c>
      <c r="V3570" t="s">
        <v>23</v>
      </c>
      <c r="W3570" t="s">
        <v>30</v>
      </c>
    </row>
    <row r="3571" spans="1:23" x14ac:dyDescent="0.3">
      <c r="A3571">
        <v>42</v>
      </c>
      <c r="B3571">
        <v>8</v>
      </c>
      <c r="C3571">
        <v>2</v>
      </c>
      <c r="D3571">
        <v>1</v>
      </c>
      <c r="E3571">
        <v>3570</v>
      </c>
      <c r="F3571">
        <v>1</v>
      </c>
      <c r="G3571">
        <v>106480</v>
      </c>
      <c r="H3571">
        <v>13</v>
      </c>
      <c r="I3571">
        <v>8</v>
      </c>
      <c r="J3571">
        <v>1</v>
      </c>
      <c r="K3571">
        <v>20</v>
      </c>
      <c r="L3571">
        <v>1</v>
      </c>
      <c r="M3571">
        <v>1</v>
      </c>
      <c r="N3571">
        <v>0</v>
      </c>
      <c r="O3571">
        <v>0</v>
      </c>
      <c r="P3571" t="s">
        <v>32</v>
      </c>
      <c r="Q3571" t="s">
        <v>40</v>
      </c>
      <c r="R3571" t="s">
        <v>41</v>
      </c>
      <c r="S3571" t="s">
        <v>29</v>
      </c>
      <c r="T3571" t="s">
        <v>38</v>
      </c>
      <c r="U3571" t="s">
        <v>37</v>
      </c>
      <c r="V3571" t="s">
        <v>23</v>
      </c>
      <c r="W3571" t="s">
        <v>30</v>
      </c>
    </row>
    <row r="3572" spans="1:23" x14ac:dyDescent="0.3">
      <c r="A3572">
        <v>35</v>
      </c>
      <c r="B3572">
        <v>1</v>
      </c>
      <c r="C3572">
        <v>1</v>
      </c>
      <c r="D3572">
        <v>1</v>
      </c>
      <c r="E3572">
        <v>3571</v>
      </c>
      <c r="F3572">
        <v>2</v>
      </c>
      <c r="G3572">
        <v>136100</v>
      </c>
      <c r="H3572">
        <v>22</v>
      </c>
      <c r="I3572">
        <v>8</v>
      </c>
      <c r="J3572">
        <v>2</v>
      </c>
      <c r="K3572">
        <v>16</v>
      </c>
      <c r="L3572">
        <v>4</v>
      </c>
      <c r="M3572">
        <v>13</v>
      </c>
      <c r="N3572">
        <v>4</v>
      </c>
      <c r="O3572">
        <v>12</v>
      </c>
      <c r="P3572" t="s">
        <v>39</v>
      </c>
      <c r="Q3572" t="s">
        <v>33</v>
      </c>
      <c r="R3572" t="s">
        <v>26</v>
      </c>
      <c r="S3572" t="s">
        <v>29</v>
      </c>
      <c r="T3572" t="s">
        <v>38</v>
      </c>
      <c r="U3572" t="s">
        <v>37</v>
      </c>
      <c r="V3572" t="s">
        <v>23</v>
      </c>
      <c r="W3572" t="s">
        <v>30</v>
      </c>
    </row>
    <row r="3573" spans="1:23" x14ac:dyDescent="0.3">
      <c r="A3573">
        <v>27</v>
      </c>
      <c r="B3573">
        <v>7</v>
      </c>
      <c r="C3573">
        <v>3</v>
      </c>
      <c r="D3573">
        <v>1</v>
      </c>
      <c r="E3573">
        <v>3572</v>
      </c>
      <c r="F3573">
        <v>3</v>
      </c>
      <c r="G3573">
        <v>34080</v>
      </c>
      <c r="H3573">
        <v>24</v>
      </c>
      <c r="I3573">
        <v>8</v>
      </c>
      <c r="J3573">
        <v>0</v>
      </c>
      <c r="K3573">
        <v>9</v>
      </c>
      <c r="L3573">
        <v>2</v>
      </c>
      <c r="M3573">
        <v>9</v>
      </c>
      <c r="N3573">
        <v>6</v>
      </c>
      <c r="O3573">
        <v>8</v>
      </c>
      <c r="P3573" t="s">
        <v>24</v>
      </c>
      <c r="Q3573" t="s">
        <v>33</v>
      </c>
      <c r="R3573" t="s">
        <v>26</v>
      </c>
      <c r="S3573" t="s">
        <v>29</v>
      </c>
      <c r="T3573" t="s">
        <v>45</v>
      </c>
      <c r="U3573" t="s">
        <v>37</v>
      </c>
      <c r="V3573" t="s">
        <v>23</v>
      </c>
      <c r="W3573" t="s">
        <v>30</v>
      </c>
    </row>
    <row r="3574" spans="1:23" x14ac:dyDescent="0.3">
      <c r="A3574">
        <v>54</v>
      </c>
      <c r="B3574">
        <v>9</v>
      </c>
      <c r="C3574">
        <v>2</v>
      </c>
      <c r="D3574">
        <v>1</v>
      </c>
      <c r="E3574">
        <v>3573</v>
      </c>
      <c r="F3574">
        <v>2</v>
      </c>
      <c r="G3574">
        <v>29830</v>
      </c>
      <c r="H3574">
        <v>14</v>
      </c>
      <c r="I3574">
        <v>8</v>
      </c>
      <c r="J3574">
        <v>1</v>
      </c>
      <c r="K3574">
        <v>33</v>
      </c>
      <c r="L3574">
        <v>2</v>
      </c>
      <c r="M3574">
        <v>5</v>
      </c>
      <c r="N3574">
        <v>1</v>
      </c>
      <c r="O3574">
        <v>4</v>
      </c>
      <c r="P3574" t="s">
        <v>32</v>
      </c>
      <c r="Q3574" t="s">
        <v>33</v>
      </c>
      <c r="R3574" t="s">
        <v>41</v>
      </c>
      <c r="S3574" t="s">
        <v>44</v>
      </c>
      <c r="T3574" t="s">
        <v>46</v>
      </c>
      <c r="U3574" t="s">
        <v>37</v>
      </c>
      <c r="V3574" t="s">
        <v>23</v>
      </c>
      <c r="W3574" t="s">
        <v>30</v>
      </c>
    </row>
    <row r="3575" spans="1:23" x14ac:dyDescent="0.3">
      <c r="A3575">
        <v>44</v>
      </c>
      <c r="B3575">
        <v>4</v>
      </c>
      <c r="C3575">
        <v>4</v>
      </c>
      <c r="D3575">
        <v>1</v>
      </c>
      <c r="E3575">
        <v>3574</v>
      </c>
      <c r="F3575">
        <v>5</v>
      </c>
      <c r="G3575">
        <v>76320</v>
      </c>
      <c r="H3575">
        <v>21</v>
      </c>
      <c r="I3575">
        <v>8</v>
      </c>
      <c r="J3575">
        <v>0</v>
      </c>
      <c r="K3575">
        <v>10</v>
      </c>
      <c r="L3575">
        <v>3</v>
      </c>
      <c r="M3575">
        <v>10</v>
      </c>
      <c r="N3575">
        <v>7</v>
      </c>
      <c r="O3575">
        <v>7</v>
      </c>
      <c r="P3575" t="s">
        <v>24</v>
      </c>
      <c r="Q3575" t="s">
        <v>40</v>
      </c>
      <c r="R3575" t="s">
        <v>26</v>
      </c>
      <c r="S3575" t="s">
        <v>29</v>
      </c>
      <c r="T3575" t="s">
        <v>43</v>
      </c>
      <c r="U3575" t="s">
        <v>37</v>
      </c>
      <c r="V3575" t="s">
        <v>23</v>
      </c>
      <c r="W3575" t="s">
        <v>30</v>
      </c>
    </row>
    <row r="3576" spans="1:23" x14ac:dyDescent="0.3">
      <c r="A3576">
        <v>19</v>
      </c>
      <c r="B3576">
        <v>2</v>
      </c>
      <c r="C3576">
        <v>2</v>
      </c>
      <c r="D3576">
        <v>1</v>
      </c>
      <c r="E3576">
        <v>3575</v>
      </c>
      <c r="F3576">
        <v>3</v>
      </c>
      <c r="G3576">
        <v>98240</v>
      </c>
      <c r="H3576">
        <v>18</v>
      </c>
      <c r="I3576">
        <v>8</v>
      </c>
      <c r="J3576">
        <v>0</v>
      </c>
      <c r="K3576">
        <v>1</v>
      </c>
      <c r="L3576">
        <v>2</v>
      </c>
      <c r="M3576">
        <v>1</v>
      </c>
      <c r="N3576">
        <v>0</v>
      </c>
      <c r="O3576">
        <v>0</v>
      </c>
      <c r="P3576" t="s">
        <v>39</v>
      </c>
      <c r="Q3576" t="s">
        <v>25</v>
      </c>
      <c r="R3576" t="s">
        <v>36</v>
      </c>
      <c r="S3576" t="s">
        <v>35</v>
      </c>
      <c r="T3576" t="s">
        <v>28</v>
      </c>
      <c r="U3576" t="s">
        <v>37</v>
      </c>
      <c r="V3576" t="s">
        <v>31</v>
      </c>
      <c r="W3576" t="s">
        <v>30</v>
      </c>
    </row>
    <row r="3577" spans="1:23" x14ac:dyDescent="0.3">
      <c r="A3577">
        <v>29</v>
      </c>
      <c r="B3577">
        <v>19</v>
      </c>
      <c r="C3577">
        <v>4</v>
      </c>
      <c r="D3577">
        <v>1</v>
      </c>
      <c r="E3577">
        <v>3576</v>
      </c>
      <c r="F3577">
        <v>1</v>
      </c>
      <c r="G3577">
        <v>99500</v>
      </c>
      <c r="H3577">
        <v>20</v>
      </c>
      <c r="I3577">
        <v>8</v>
      </c>
      <c r="J3577">
        <v>0</v>
      </c>
      <c r="K3577">
        <v>3</v>
      </c>
      <c r="L3577">
        <v>3</v>
      </c>
      <c r="M3577">
        <v>3</v>
      </c>
      <c r="N3577">
        <v>1</v>
      </c>
      <c r="O3577">
        <v>2</v>
      </c>
      <c r="P3577" t="s">
        <v>24</v>
      </c>
      <c r="Q3577" t="s">
        <v>33</v>
      </c>
      <c r="R3577" t="s">
        <v>26</v>
      </c>
      <c r="S3577" t="s">
        <v>44</v>
      </c>
      <c r="T3577" t="s">
        <v>45</v>
      </c>
      <c r="U3577" t="s">
        <v>37</v>
      </c>
      <c r="V3577" t="s">
        <v>23</v>
      </c>
      <c r="W3577" t="s">
        <v>30</v>
      </c>
    </row>
    <row r="3578" spans="1:23" x14ac:dyDescent="0.3">
      <c r="A3578">
        <v>54</v>
      </c>
      <c r="B3578">
        <v>9</v>
      </c>
      <c r="C3578">
        <v>4</v>
      </c>
      <c r="D3578">
        <v>1</v>
      </c>
      <c r="E3578">
        <v>3577</v>
      </c>
      <c r="F3578">
        <v>2</v>
      </c>
      <c r="G3578">
        <v>20930</v>
      </c>
      <c r="H3578">
        <v>19</v>
      </c>
      <c r="I3578">
        <v>8</v>
      </c>
      <c r="J3578">
        <v>0</v>
      </c>
      <c r="K3578">
        <v>36</v>
      </c>
      <c r="L3578">
        <v>2</v>
      </c>
      <c r="M3578">
        <v>10</v>
      </c>
      <c r="N3578">
        <v>0</v>
      </c>
      <c r="O3578">
        <v>9</v>
      </c>
      <c r="P3578" t="s">
        <v>24</v>
      </c>
      <c r="Q3578" t="s">
        <v>33</v>
      </c>
      <c r="R3578" t="s">
        <v>26</v>
      </c>
      <c r="S3578" t="s">
        <v>29</v>
      </c>
      <c r="T3578" t="s">
        <v>38</v>
      </c>
      <c r="U3578" t="s">
        <v>37</v>
      </c>
      <c r="V3578" t="s">
        <v>23</v>
      </c>
      <c r="W3578" t="s">
        <v>30</v>
      </c>
    </row>
    <row r="3579" spans="1:23" x14ac:dyDescent="0.3">
      <c r="A3579">
        <v>31</v>
      </c>
      <c r="B3579">
        <v>21</v>
      </c>
      <c r="C3579">
        <v>3</v>
      </c>
      <c r="D3579">
        <v>1</v>
      </c>
      <c r="E3579">
        <v>3578</v>
      </c>
      <c r="F3579">
        <v>2</v>
      </c>
      <c r="G3579">
        <v>99800</v>
      </c>
      <c r="H3579">
        <v>12</v>
      </c>
      <c r="I3579">
        <v>8</v>
      </c>
      <c r="J3579">
        <v>0</v>
      </c>
      <c r="K3579">
        <v>6</v>
      </c>
      <c r="L3579">
        <v>1</v>
      </c>
      <c r="M3579">
        <v>6</v>
      </c>
      <c r="N3579">
        <v>0</v>
      </c>
      <c r="O3579">
        <v>1</v>
      </c>
      <c r="P3579" t="s">
        <v>24</v>
      </c>
      <c r="Q3579" t="s">
        <v>33</v>
      </c>
      <c r="R3579" t="s">
        <v>26</v>
      </c>
      <c r="S3579" t="s">
        <v>29</v>
      </c>
      <c r="T3579" t="s">
        <v>43</v>
      </c>
      <c r="U3579" t="s">
        <v>37</v>
      </c>
      <c r="V3579" t="s">
        <v>23</v>
      </c>
      <c r="W3579" t="s">
        <v>30</v>
      </c>
    </row>
    <row r="3580" spans="1:23" x14ac:dyDescent="0.3">
      <c r="A3580">
        <v>31</v>
      </c>
      <c r="B3580">
        <v>24</v>
      </c>
      <c r="C3580">
        <v>1</v>
      </c>
      <c r="D3580">
        <v>1</v>
      </c>
      <c r="E3580">
        <v>3579</v>
      </c>
      <c r="F3580">
        <v>1</v>
      </c>
      <c r="G3580">
        <v>38940</v>
      </c>
      <c r="H3580">
        <v>12</v>
      </c>
      <c r="I3580">
        <v>8</v>
      </c>
      <c r="J3580">
        <v>0</v>
      </c>
      <c r="K3580">
        <v>10</v>
      </c>
      <c r="L3580">
        <v>3</v>
      </c>
      <c r="M3580">
        <v>10</v>
      </c>
      <c r="N3580">
        <v>1</v>
      </c>
      <c r="O3580">
        <v>8</v>
      </c>
      <c r="P3580" t="s">
        <v>24</v>
      </c>
      <c r="Q3580" t="s">
        <v>25</v>
      </c>
      <c r="R3580" t="s">
        <v>48</v>
      </c>
      <c r="S3580" t="s">
        <v>35</v>
      </c>
      <c r="T3580" t="s">
        <v>38</v>
      </c>
      <c r="U3580" t="s">
        <v>27</v>
      </c>
      <c r="V3580" t="s">
        <v>23</v>
      </c>
      <c r="W3580" t="s">
        <v>30</v>
      </c>
    </row>
    <row r="3581" spans="1:23" x14ac:dyDescent="0.3">
      <c r="A3581">
        <v>59</v>
      </c>
      <c r="B3581">
        <v>3</v>
      </c>
      <c r="C3581">
        <v>4</v>
      </c>
      <c r="D3581">
        <v>1</v>
      </c>
      <c r="E3581">
        <v>3580</v>
      </c>
      <c r="F3581">
        <v>1</v>
      </c>
      <c r="G3581">
        <v>40510</v>
      </c>
      <c r="H3581">
        <v>16</v>
      </c>
      <c r="I3581">
        <v>8</v>
      </c>
      <c r="J3581">
        <v>3</v>
      </c>
      <c r="K3581">
        <v>13</v>
      </c>
      <c r="L3581">
        <v>3</v>
      </c>
      <c r="M3581">
        <v>6</v>
      </c>
      <c r="N3581">
        <v>0</v>
      </c>
      <c r="O3581">
        <v>5</v>
      </c>
      <c r="P3581" t="s">
        <v>24</v>
      </c>
      <c r="Q3581" t="s">
        <v>33</v>
      </c>
      <c r="R3581" t="s">
        <v>49</v>
      </c>
      <c r="S3581" t="s">
        <v>35</v>
      </c>
      <c r="T3581" t="s">
        <v>34</v>
      </c>
      <c r="U3581" t="s">
        <v>37</v>
      </c>
      <c r="V3581" t="s">
        <v>23</v>
      </c>
      <c r="W3581" t="s">
        <v>30</v>
      </c>
    </row>
    <row r="3582" spans="1:23" x14ac:dyDescent="0.3">
      <c r="A3582">
        <v>43</v>
      </c>
      <c r="B3582">
        <v>11</v>
      </c>
      <c r="C3582">
        <v>2</v>
      </c>
      <c r="D3582">
        <v>1</v>
      </c>
      <c r="E3582">
        <v>3581</v>
      </c>
      <c r="F3582">
        <v>3</v>
      </c>
      <c r="G3582">
        <v>168350</v>
      </c>
      <c r="H3582">
        <v>17</v>
      </c>
      <c r="I3582">
        <v>8</v>
      </c>
      <c r="J3582">
        <v>1</v>
      </c>
      <c r="K3582">
        <v>25</v>
      </c>
      <c r="L3582">
        <v>3</v>
      </c>
      <c r="M3582">
        <v>8</v>
      </c>
      <c r="N3582">
        <v>0</v>
      </c>
      <c r="O3582">
        <v>7</v>
      </c>
      <c r="P3582" t="s">
        <v>24</v>
      </c>
      <c r="Q3582" t="s">
        <v>33</v>
      </c>
      <c r="R3582" t="s">
        <v>26</v>
      </c>
      <c r="S3582" t="s">
        <v>29</v>
      </c>
      <c r="T3582" t="s">
        <v>43</v>
      </c>
      <c r="U3582" t="s">
        <v>37</v>
      </c>
      <c r="V3582" t="s">
        <v>23</v>
      </c>
      <c r="W3582" t="s">
        <v>30</v>
      </c>
    </row>
    <row r="3583" spans="1:23" x14ac:dyDescent="0.3">
      <c r="A3583">
        <v>49</v>
      </c>
      <c r="B3583">
        <v>14</v>
      </c>
      <c r="C3583">
        <v>4</v>
      </c>
      <c r="D3583">
        <v>1</v>
      </c>
      <c r="E3583">
        <v>3582</v>
      </c>
      <c r="F3583">
        <v>2</v>
      </c>
      <c r="G3583">
        <v>62300</v>
      </c>
      <c r="H3583">
        <v>14</v>
      </c>
      <c r="I3583">
        <v>8</v>
      </c>
      <c r="J3583">
        <v>0</v>
      </c>
      <c r="K3583">
        <v>23</v>
      </c>
      <c r="L3583">
        <v>2</v>
      </c>
      <c r="M3583">
        <v>1</v>
      </c>
      <c r="N3583">
        <v>0</v>
      </c>
      <c r="O3583">
        <v>0</v>
      </c>
      <c r="P3583" t="s">
        <v>24</v>
      </c>
      <c r="Q3583" t="s">
        <v>25</v>
      </c>
      <c r="R3583" t="s">
        <v>26</v>
      </c>
      <c r="S3583" t="s">
        <v>29</v>
      </c>
      <c r="T3583" t="s">
        <v>34</v>
      </c>
      <c r="U3583" t="s">
        <v>37</v>
      </c>
      <c r="V3583" t="s">
        <v>23</v>
      </c>
      <c r="W3583" t="s">
        <v>30</v>
      </c>
    </row>
    <row r="3584" spans="1:23" x14ac:dyDescent="0.3">
      <c r="A3584">
        <v>36</v>
      </c>
      <c r="B3584">
        <v>5</v>
      </c>
      <c r="C3584">
        <v>2</v>
      </c>
      <c r="D3584">
        <v>1</v>
      </c>
      <c r="E3584">
        <v>3583</v>
      </c>
      <c r="F3584">
        <v>1</v>
      </c>
      <c r="G3584">
        <v>47170</v>
      </c>
      <c r="H3584">
        <v>19</v>
      </c>
      <c r="I3584">
        <v>8</v>
      </c>
      <c r="J3584">
        <v>1</v>
      </c>
      <c r="K3584">
        <v>12</v>
      </c>
      <c r="L3584">
        <v>3</v>
      </c>
      <c r="M3584">
        <v>11</v>
      </c>
      <c r="N3584">
        <v>0</v>
      </c>
      <c r="O3584">
        <v>7</v>
      </c>
      <c r="P3584" t="s">
        <v>32</v>
      </c>
      <c r="Q3584" t="s">
        <v>25</v>
      </c>
      <c r="R3584" t="s">
        <v>48</v>
      </c>
      <c r="S3584" t="s">
        <v>29</v>
      </c>
      <c r="T3584" t="s">
        <v>43</v>
      </c>
      <c r="U3584" t="s">
        <v>27</v>
      </c>
      <c r="V3584" t="s">
        <v>23</v>
      </c>
      <c r="W3584" t="s">
        <v>30</v>
      </c>
    </row>
    <row r="3585" spans="1:23" x14ac:dyDescent="0.3">
      <c r="A3585">
        <v>48</v>
      </c>
      <c r="B3585">
        <v>1</v>
      </c>
      <c r="C3585">
        <v>4</v>
      </c>
      <c r="D3585">
        <v>1</v>
      </c>
      <c r="E3585">
        <v>3584</v>
      </c>
      <c r="F3585">
        <v>2</v>
      </c>
      <c r="G3585">
        <v>132370</v>
      </c>
      <c r="H3585">
        <v>13</v>
      </c>
      <c r="I3585">
        <v>8</v>
      </c>
      <c r="J3585">
        <v>1</v>
      </c>
      <c r="K3585">
        <v>7</v>
      </c>
      <c r="L3585">
        <v>2</v>
      </c>
      <c r="M3585">
        <v>1</v>
      </c>
      <c r="N3585">
        <v>0</v>
      </c>
      <c r="O3585">
        <v>0</v>
      </c>
      <c r="P3585" t="s">
        <v>24</v>
      </c>
      <c r="Q3585" t="s">
        <v>33</v>
      </c>
      <c r="R3585" t="s">
        <v>26</v>
      </c>
      <c r="S3585" t="s">
        <v>35</v>
      </c>
      <c r="T3585" t="s">
        <v>43</v>
      </c>
      <c r="U3585" t="s">
        <v>27</v>
      </c>
      <c r="V3585" t="s">
        <v>23</v>
      </c>
      <c r="W3585" t="s">
        <v>30</v>
      </c>
    </row>
    <row r="3586" spans="1:23" x14ac:dyDescent="0.3">
      <c r="A3586">
        <v>27</v>
      </c>
      <c r="B3586">
        <v>6</v>
      </c>
      <c r="C3586">
        <v>4</v>
      </c>
      <c r="D3586">
        <v>1</v>
      </c>
      <c r="E3586">
        <v>3585</v>
      </c>
      <c r="F3586">
        <v>2</v>
      </c>
      <c r="G3586">
        <v>37550</v>
      </c>
      <c r="H3586">
        <v>19</v>
      </c>
      <c r="I3586">
        <v>8</v>
      </c>
      <c r="J3586">
        <v>0</v>
      </c>
      <c r="K3586">
        <v>5</v>
      </c>
      <c r="L3586">
        <v>2</v>
      </c>
      <c r="M3586">
        <v>5</v>
      </c>
      <c r="N3586">
        <v>0</v>
      </c>
      <c r="O3586">
        <v>3</v>
      </c>
      <c r="P3586" t="s">
        <v>24</v>
      </c>
      <c r="Q3586" t="s">
        <v>33</v>
      </c>
      <c r="R3586" t="s">
        <v>26</v>
      </c>
      <c r="S3586" t="s">
        <v>44</v>
      </c>
      <c r="T3586" t="s">
        <v>43</v>
      </c>
      <c r="U3586" t="s">
        <v>37</v>
      </c>
      <c r="V3586" t="s">
        <v>23</v>
      </c>
      <c r="W3586" t="s">
        <v>30</v>
      </c>
    </row>
    <row r="3587" spans="1:23" x14ac:dyDescent="0.3">
      <c r="A3587">
        <v>29</v>
      </c>
      <c r="B3587">
        <v>17</v>
      </c>
      <c r="C3587">
        <v>4</v>
      </c>
      <c r="D3587">
        <v>1</v>
      </c>
      <c r="E3587">
        <v>3586</v>
      </c>
      <c r="F3587">
        <v>1</v>
      </c>
      <c r="G3587">
        <v>65820</v>
      </c>
      <c r="H3587">
        <v>19</v>
      </c>
      <c r="I3587">
        <v>8</v>
      </c>
      <c r="J3587">
        <v>1</v>
      </c>
      <c r="K3587">
        <v>6</v>
      </c>
      <c r="L3587">
        <v>3</v>
      </c>
      <c r="M3587">
        <v>6</v>
      </c>
      <c r="N3587">
        <v>1</v>
      </c>
      <c r="O3587">
        <v>0</v>
      </c>
      <c r="P3587" t="s">
        <v>24</v>
      </c>
      <c r="Q3587" t="s">
        <v>25</v>
      </c>
      <c r="R3587" t="s">
        <v>41</v>
      </c>
      <c r="S3587" t="s">
        <v>44</v>
      </c>
      <c r="T3587" t="s">
        <v>43</v>
      </c>
      <c r="U3587" t="s">
        <v>37</v>
      </c>
      <c r="V3587" t="s">
        <v>23</v>
      </c>
      <c r="W3587" t="s">
        <v>30</v>
      </c>
    </row>
    <row r="3588" spans="1:23" x14ac:dyDescent="0.3">
      <c r="A3588">
        <v>48</v>
      </c>
      <c r="B3588">
        <v>1</v>
      </c>
      <c r="C3588">
        <v>1</v>
      </c>
      <c r="D3588">
        <v>1</v>
      </c>
      <c r="E3588">
        <v>3587</v>
      </c>
      <c r="F3588">
        <v>2</v>
      </c>
      <c r="G3588">
        <v>74060</v>
      </c>
      <c r="H3588">
        <v>14</v>
      </c>
      <c r="I3588">
        <v>8</v>
      </c>
      <c r="J3588">
        <v>2</v>
      </c>
      <c r="K3588">
        <v>25</v>
      </c>
      <c r="L3588">
        <v>2</v>
      </c>
      <c r="M3588">
        <v>1</v>
      </c>
      <c r="N3588">
        <v>0</v>
      </c>
      <c r="O3588">
        <v>0</v>
      </c>
      <c r="P3588" t="s">
        <v>24</v>
      </c>
      <c r="Q3588" t="s">
        <v>25</v>
      </c>
      <c r="R3588" t="s">
        <v>48</v>
      </c>
      <c r="S3588" t="s">
        <v>35</v>
      </c>
      <c r="T3588" t="s">
        <v>45</v>
      </c>
      <c r="U3588" t="s">
        <v>37</v>
      </c>
      <c r="V3588" t="s">
        <v>23</v>
      </c>
      <c r="W3588" t="s">
        <v>30</v>
      </c>
    </row>
    <row r="3589" spans="1:23" x14ac:dyDescent="0.3">
      <c r="A3589">
        <v>29</v>
      </c>
      <c r="B3589">
        <v>3</v>
      </c>
      <c r="C3589">
        <v>3</v>
      </c>
      <c r="D3589">
        <v>1</v>
      </c>
      <c r="E3589">
        <v>3588</v>
      </c>
      <c r="F3589">
        <v>2</v>
      </c>
      <c r="G3589">
        <v>48050</v>
      </c>
      <c r="H3589">
        <v>16</v>
      </c>
      <c r="I3589">
        <v>8</v>
      </c>
      <c r="J3589">
        <v>1</v>
      </c>
      <c r="K3589">
        <v>9</v>
      </c>
      <c r="L3589">
        <v>2</v>
      </c>
      <c r="M3589">
        <v>7</v>
      </c>
      <c r="N3589">
        <v>1</v>
      </c>
      <c r="O3589">
        <v>7</v>
      </c>
      <c r="P3589" t="s">
        <v>24</v>
      </c>
      <c r="Q3589" t="s">
        <v>33</v>
      </c>
      <c r="R3589" t="s">
        <v>49</v>
      </c>
      <c r="S3589" t="s">
        <v>44</v>
      </c>
      <c r="T3589" t="s">
        <v>28</v>
      </c>
      <c r="U3589" t="s">
        <v>27</v>
      </c>
      <c r="V3589" t="s">
        <v>23</v>
      </c>
      <c r="W3589" t="s">
        <v>30</v>
      </c>
    </row>
    <row r="3590" spans="1:23" x14ac:dyDescent="0.3">
      <c r="A3590">
        <v>34</v>
      </c>
      <c r="B3590">
        <v>9</v>
      </c>
      <c r="C3590">
        <v>4</v>
      </c>
      <c r="D3590">
        <v>1</v>
      </c>
      <c r="E3590">
        <v>3589</v>
      </c>
      <c r="F3590">
        <v>2</v>
      </c>
      <c r="G3590">
        <v>27410</v>
      </c>
      <c r="H3590">
        <v>15</v>
      </c>
      <c r="I3590">
        <v>8</v>
      </c>
      <c r="J3590">
        <v>1</v>
      </c>
      <c r="K3590">
        <v>2</v>
      </c>
      <c r="L3590">
        <v>3</v>
      </c>
      <c r="M3590">
        <v>1</v>
      </c>
      <c r="N3590">
        <v>0</v>
      </c>
      <c r="O3590">
        <v>0</v>
      </c>
      <c r="P3590" t="s">
        <v>24</v>
      </c>
      <c r="Q3590" t="s">
        <v>25</v>
      </c>
      <c r="R3590" t="s">
        <v>41</v>
      </c>
      <c r="S3590" t="s">
        <v>29</v>
      </c>
      <c r="T3590" t="s">
        <v>43</v>
      </c>
      <c r="U3590" t="s">
        <v>27</v>
      </c>
      <c r="V3590" t="s">
        <v>23</v>
      </c>
      <c r="W3590" t="s">
        <v>30</v>
      </c>
    </row>
    <row r="3591" spans="1:23" x14ac:dyDescent="0.3">
      <c r="A3591">
        <v>44</v>
      </c>
      <c r="B3591">
        <v>4</v>
      </c>
      <c r="C3591">
        <v>3</v>
      </c>
      <c r="D3591">
        <v>1</v>
      </c>
      <c r="E3591">
        <v>3590</v>
      </c>
      <c r="F3591">
        <v>1</v>
      </c>
      <c r="G3591">
        <v>42620</v>
      </c>
      <c r="H3591">
        <v>18</v>
      </c>
      <c r="I3591">
        <v>8</v>
      </c>
      <c r="J3591">
        <v>0</v>
      </c>
      <c r="K3591">
        <v>26</v>
      </c>
      <c r="L3591">
        <v>2</v>
      </c>
      <c r="M3591">
        <v>22</v>
      </c>
      <c r="N3591">
        <v>3</v>
      </c>
      <c r="O3591">
        <v>10</v>
      </c>
      <c r="P3591" t="s">
        <v>24</v>
      </c>
      <c r="Q3591" t="s">
        <v>33</v>
      </c>
      <c r="R3591" t="s">
        <v>26</v>
      </c>
      <c r="S3591" t="s">
        <v>29</v>
      </c>
      <c r="T3591" t="s">
        <v>43</v>
      </c>
      <c r="U3591" t="s">
        <v>27</v>
      </c>
      <c r="V3591" t="s">
        <v>23</v>
      </c>
      <c r="W3591" t="s">
        <v>30</v>
      </c>
    </row>
    <row r="3592" spans="1:23" x14ac:dyDescent="0.3">
      <c r="A3592">
        <v>33</v>
      </c>
      <c r="B3592">
        <v>8</v>
      </c>
      <c r="C3592">
        <v>2</v>
      </c>
      <c r="D3592">
        <v>1</v>
      </c>
      <c r="E3592">
        <v>3591</v>
      </c>
      <c r="F3592">
        <v>2</v>
      </c>
      <c r="G3592">
        <v>161840</v>
      </c>
      <c r="H3592">
        <v>13</v>
      </c>
      <c r="I3592">
        <v>8</v>
      </c>
      <c r="J3592">
        <v>1</v>
      </c>
      <c r="K3592">
        <v>10</v>
      </c>
      <c r="L3592">
        <v>2</v>
      </c>
      <c r="M3592">
        <v>9</v>
      </c>
      <c r="N3592">
        <v>0</v>
      </c>
      <c r="O3592">
        <v>8</v>
      </c>
      <c r="P3592" t="s">
        <v>24</v>
      </c>
      <c r="Q3592" t="s">
        <v>33</v>
      </c>
      <c r="R3592" t="s">
        <v>26</v>
      </c>
      <c r="S3592" t="s">
        <v>44</v>
      </c>
      <c r="T3592" t="s">
        <v>34</v>
      </c>
      <c r="U3592" t="s">
        <v>27</v>
      </c>
      <c r="V3592" t="s">
        <v>23</v>
      </c>
      <c r="W3592" t="s">
        <v>30</v>
      </c>
    </row>
    <row r="3593" spans="1:23" x14ac:dyDescent="0.3">
      <c r="A3593">
        <v>19</v>
      </c>
      <c r="B3593">
        <v>2</v>
      </c>
      <c r="C3593">
        <v>4</v>
      </c>
      <c r="D3593">
        <v>1</v>
      </c>
      <c r="E3593">
        <v>3592</v>
      </c>
      <c r="F3593">
        <v>3</v>
      </c>
      <c r="G3593">
        <v>115570</v>
      </c>
      <c r="H3593">
        <v>22</v>
      </c>
      <c r="I3593">
        <v>8</v>
      </c>
      <c r="J3593">
        <v>0</v>
      </c>
      <c r="K3593">
        <v>1</v>
      </c>
      <c r="L3593">
        <v>0</v>
      </c>
      <c r="M3593">
        <v>1</v>
      </c>
      <c r="N3593">
        <v>0</v>
      </c>
      <c r="O3593">
        <v>1</v>
      </c>
      <c r="P3593" t="s">
        <v>24</v>
      </c>
      <c r="Q3593" t="s">
        <v>25</v>
      </c>
      <c r="R3593" t="s">
        <v>48</v>
      </c>
      <c r="S3593" t="s">
        <v>35</v>
      </c>
      <c r="T3593" t="s">
        <v>43</v>
      </c>
      <c r="U3593" t="s">
        <v>37</v>
      </c>
      <c r="V3593" t="s">
        <v>23</v>
      </c>
      <c r="W3593" t="s">
        <v>30</v>
      </c>
    </row>
    <row r="3594" spans="1:23" x14ac:dyDescent="0.3">
      <c r="A3594">
        <v>23</v>
      </c>
      <c r="B3594">
        <v>2</v>
      </c>
      <c r="C3594">
        <v>3</v>
      </c>
      <c r="D3594">
        <v>1</v>
      </c>
      <c r="E3594">
        <v>3593</v>
      </c>
      <c r="F3594">
        <v>3</v>
      </c>
      <c r="G3594">
        <v>18780</v>
      </c>
      <c r="H3594">
        <v>13</v>
      </c>
      <c r="I3594">
        <v>8</v>
      </c>
      <c r="J3594">
        <v>1</v>
      </c>
      <c r="K3594">
        <v>1</v>
      </c>
      <c r="L3594">
        <v>2</v>
      </c>
      <c r="M3594">
        <v>1</v>
      </c>
      <c r="N3594">
        <v>0</v>
      </c>
      <c r="O3594">
        <v>1</v>
      </c>
      <c r="P3594" t="s">
        <v>24</v>
      </c>
      <c r="Q3594" t="s">
        <v>25</v>
      </c>
      <c r="R3594" t="s">
        <v>41</v>
      </c>
      <c r="S3594" t="s">
        <v>29</v>
      </c>
      <c r="T3594" t="s">
        <v>43</v>
      </c>
      <c r="U3594" t="s">
        <v>37</v>
      </c>
      <c r="V3594" t="s">
        <v>23</v>
      </c>
      <c r="W3594" t="s">
        <v>30</v>
      </c>
    </row>
    <row r="3595" spans="1:23" x14ac:dyDescent="0.3">
      <c r="A3595">
        <v>25</v>
      </c>
      <c r="B3595">
        <v>1</v>
      </c>
      <c r="C3595">
        <v>1</v>
      </c>
      <c r="D3595">
        <v>1</v>
      </c>
      <c r="E3595">
        <v>3594</v>
      </c>
      <c r="F3595">
        <v>1</v>
      </c>
      <c r="G3595">
        <v>109320</v>
      </c>
      <c r="H3595">
        <v>11</v>
      </c>
      <c r="I3595">
        <v>8</v>
      </c>
      <c r="J3595">
        <v>1</v>
      </c>
      <c r="K3595">
        <v>1</v>
      </c>
      <c r="L3595">
        <v>3</v>
      </c>
      <c r="M3595">
        <v>1</v>
      </c>
      <c r="N3595">
        <v>1</v>
      </c>
      <c r="O3595">
        <v>0</v>
      </c>
      <c r="P3595" t="s">
        <v>32</v>
      </c>
      <c r="Q3595" t="s">
        <v>33</v>
      </c>
      <c r="R3595" t="s">
        <v>26</v>
      </c>
      <c r="S3595" t="s">
        <v>35</v>
      </c>
      <c r="T3595" t="s">
        <v>45</v>
      </c>
      <c r="U3595" t="s">
        <v>37</v>
      </c>
      <c r="V3595" t="s">
        <v>31</v>
      </c>
      <c r="W3595" t="s">
        <v>30</v>
      </c>
    </row>
    <row r="3596" spans="1:23" x14ac:dyDescent="0.3">
      <c r="A3596">
        <v>26</v>
      </c>
      <c r="B3596">
        <v>9</v>
      </c>
      <c r="C3596">
        <v>3</v>
      </c>
      <c r="D3596">
        <v>1</v>
      </c>
      <c r="E3596">
        <v>3595</v>
      </c>
      <c r="F3596">
        <v>2</v>
      </c>
      <c r="G3596">
        <v>68110</v>
      </c>
      <c r="H3596">
        <v>11</v>
      </c>
      <c r="I3596">
        <v>8</v>
      </c>
      <c r="J3596">
        <v>1</v>
      </c>
      <c r="K3596">
        <v>8</v>
      </c>
      <c r="L3596">
        <v>4</v>
      </c>
      <c r="M3596">
        <v>8</v>
      </c>
      <c r="N3596">
        <v>2</v>
      </c>
      <c r="O3596">
        <v>2</v>
      </c>
      <c r="P3596" t="s">
        <v>24</v>
      </c>
      <c r="Q3596" t="s">
        <v>40</v>
      </c>
      <c r="R3596" t="s">
        <v>26</v>
      </c>
      <c r="S3596" t="s">
        <v>35</v>
      </c>
      <c r="T3596" t="s">
        <v>34</v>
      </c>
      <c r="U3596" t="s">
        <v>37</v>
      </c>
      <c r="V3596" t="s">
        <v>23</v>
      </c>
      <c r="W3596" t="s">
        <v>30</v>
      </c>
    </row>
    <row r="3597" spans="1:23" x14ac:dyDescent="0.3">
      <c r="A3597">
        <v>45</v>
      </c>
      <c r="B3597">
        <v>12</v>
      </c>
      <c r="C3597">
        <v>3</v>
      </c>
      <c r="D3597">
        <v>1</v>
      </c>
      <c r="E3597">
        <v>3596</v>
      </c>
      <c r="F3597">
        <v>2</v>
      </c>
      <c r="G3597">
        <v>43060</v>
      </c>
      <c r="H3597">
        <v>11</v>
      </c>
      <c r="I3597">
        <v>8</v>
      </c>
      <c r="J3597">
        <v>2</v>
      </c>
      <c r="K3597">
        <v>26</v>
      </c>
      <c r="L3597">
        <v>3</v>
      </c>
      <c r="M3597">
        <v>24</v>
      </c>
      <c r="N3597">
        <v>1</v>
      </c>
      <c r="O3597">
        <v>11</v>
      </c>
      <c r="P3597" t="s">
        <v>24</v>
      </c>
      <c r="Q3597" t="s">
        <v>40</v>
      </c>
      <c r="R3597" t="s">
        <v>40</v>
      </c>
      <c r="S3597" t="s">
        <v>35</v>
      </c>
      <c r="T3597" t="s">
        <v>43</v>
      </c>
      <c r="U3597" t="s">
        <v>37</v>
      </c>
      <c r="V3597" t="s">
        <v>31</v>
      </c>
      <c r="W3597" t="s">
        <v>30</v>
      </c>
    </row>
    <row r="3598" spans="1:23" x14ac:dyDescent="0.3">
      <c r="A3598">
        <v>55</v>
      </c>
      <c r="B3598">
        <v>27</v>
      </c>
      <c r="C3598">
        <v>3</v>
      </c>
      <c r="D3598">
        <v>1</v>
      </c>
      <c r="E3598">
        <v>3597</v>
      </c>
      <c r="F3598">
        <v>2</v>
      </c>
      <c r="G3598">
        <v>48590</v>
      </c>
      <c r="H3598">
        <v>24</v>
      </c>
      <c r="I3598">
        <v>8</v>
      </c>
      <c r="J3598">
        <v>1</v>
      </c>
      <c r="K3598">
        <v>34</v>
      </c>
      <c r="L3598">
        <v>3</v>
      </c>
      <c r="M3598">
        <v>33</v>
      </c>
      <c r="N3598">
        <v>15</v>
      </c>
      <c r="O3598">
        <v>0</v>
      </c>
      <c r="P3598" t="s">
        <v>39</v>
      </c>
      <c r="Q3598" t="s">
        <v>33</v>
      </c>
      <c r="R3598" t="s">
        <v>26</v>
      </c>
      <c r="S3598" t="s">
        <v>44</v>
      </c>
      <c r="T3598" t="s">
        <v>47</v>
      </c>
      <c r="U3598" t="s">
        <v>27</v>
      </c>
      <c r="V3598" t="s">
        <v>23</v>
      </c>
      <c r="W3598" t="s">
        <v>30</v>
      </c>
    </row>
    <row r="3599" spans="1:23" x14ac:dyDescent="0.3">
      <c r="A3599">
        <v>21</v>
      </c>
      <c r="B3599">
        <v>20</v>
      </c>
      <c r="C3599">
        <v>2</v>
      </c>
      <c r="D3599">
        <v>1</v>
      </c>
      <c r="E3599">
        <v>3598</v>
      </c>
      <c r="F3599">
        <v>4</v>
      </c>
      <c r="G3599">
        <v>53370</v>
      </c>
      <c r="H3599">
        <v>14</v>
      </c>
      <c r="I3599">
        <v>8</v>
      </c>
      <c r="J3599">
        <v>1</v>
      </c>
      <c r="K3599">
        <v>2</v>
      </c>
      <c r="L3599">
        <v>2</v>
      </c>
      <c r="M3599">
        <v>2</v>
      </c>
      <c r="N3599">
        <v>2</v>
      </c>
      <c r="O3599">
        <v>2</v>
      </c>
      <c r="P3599" t="s">
        <v>32</v>
      </c>
      <c r="Q3599" t="s">
        <v>33</v>
      </c>
      <c r="R3599" t="s">
        <v>41</v>
      </c>
      <c r="S3599" t="s">
        <v>35</v>
      </c>
      <c r="T3599" t="s">
        <v>34</v>
      </c>
      <c r="U3599" t="s">
        <v>27</v>
      </c>
      <c r="V3599" t="s">
        <v>31</v>
      </c>
      <c r="W3599" t="s">
        <v>30</v>
      </c>
    </row>
    <row r="3600" spans="1:23" x14ac:dyDescent="0.3">
      <c r="A3600">
        <v>46</v>
      </c>
      <c r="B3600">
        <v>1</v>
      </c>
      <c r="C3600">
        <v>4</v>
      </c>
      <c r="D3600">
        <v>1</v>
      </c>
      <c r="E3600">
        <v>3599</v>
      </c>
      <c r="F3600">
        <v>1</v>
      </c>
      <c r="G3600">
        <v>23400</v>
      </c>
      <c r="H3600">
        <v>13</v>
      </c>
      <c r="I3600">
        <v>8</v>
      </c>
      <c r="J3600">
        <v>1</v>
      </c>
      <c r="K3600">
        <v>26</v>
      </c>
      <c r="L3600">
        <v>2</v>
      </c>
      <c r="M3600">
        <v>11</v>
      </c>
      <c r="N3600">
        <v>0</v>
      </c>
      <c r="O3600">
        <v>8</v>
      </c>
      <c r="P3600" t="s">
        <v>24</v>
      </c>
      <c r="Q3600" t="s">
        <v>33</v>
      </c>
      <c r="R3600" t="s">
        <v>26</v>
      </c>
      <c r="S3600" t="s">
        <v>29</v>
      </c>
      <c r="T3600" t="s">
        <v>45</v>
      </c>
      <c r="U3600" t="s">
        <v>37</v>
      </c>
      <c r="V3600" t="s">
        <v>23</v>
      </c>
      <c r="W3600" t="s">
        <v>30</v>
      </c>
    </row>
    <row r="3601" spans="1:23" x14ac:dyDescent="0.3">
      <c r="A3601">
        <v>34</v>
      </c>
      <c r="B3601">
        <v>13</v>
      </c>
      <c r="C3601">
        <v>4</v>
      </c>
      <c r="D3601">
        <v>1</v>
      </c>
      <c r="E3601">
        <v>3600</v>
      </c>
      <c r="F3601">
        <v>3</v>
      </c>
      <c r="G3601">
        <v>74910</v>
      </c>
      <c r="H3601">
        <v>14</v>
      </c>
      <c r="I3601">
        <v>8</v>
      </c>
      <c r="J3601">
        <v>1</v>
      </c>
      <c r="K3601">
        <v>4</v>
      </c>
      <c r="L3601">
        <v>3</v>
      </c>
      <c r="M3601">
        <v>3</v>
      </c>
      <c r="N3601">
        <v>0</v>
      </c>
      <c r="O3601">
        <v>2</v>
      </c>
      <c r="P3601" t="s">
        <v>24</v>
      </c>
      <c r="Q3601" t="s">
        <v>25</v>
      </c>
      <c r="R3601" t="s">
        <v>41</v>
      </c>
      <c r="S3601" t="s">
        <v>35</v>
      </c>
      <c r="T3601" t="s">
        <v>46</v>
      </c>
      <c r="U3601" t="s">
        <v>37</v>
      </c>
      <c r="V3601" t="s">
        <v>23</v>
      </c>
      <c r="W3601" t="s">
        <v>30</v>
      </c>
    </row>
    <row r="3602" spans="1:23" x14ac:dyDescent="0.3">
      <c r="A3602">
        <v>51</v>
      </c>
      <c r="B3602">
        <v>14</v>
      </c>
      <c r="C3602">
        <v>3</v>
      </c>
      <c r="D3602">
        <v>1</v>
      </c>
      <c r="E3602">
        <v>3601</v>
      </c>
      <c r="F3602">
        <v>2</v>
      </c>
      <c r="G3602">
        <v>105270</v>
      </c>
      <c r="H3602">
        <v>14</v>
      </c>
      <c r="I3602">
        <v>8</v>
      </c>
      <c r="J3602">
        <v>0</v>
      </c>
      <c r="K3602">
        <v>31</v>
      </c>
      <c r="L3602">
        <v>3</v>
      </c>
      <c r="M3602">
        <v>29</v>
      </c>
      <c r="N3602">
        <v>11</v>
      </c>
      <c r="O3602">
        <v>10</v>
      </c>
      <c r="P3602" t="s">
        <v>32</v>
      </c>
      <c r="Q3602" t="s">
        <v>33</v>
      </c>
      <c r="R3602" t="s">
        <v>26</v>
      </c>
      <c r="S3602" t="s">
        <v>44</v>
      </c>
      <c r="T3602" t="s">
        <v>42</v>
      </c>
      <c r="U3602" t="s">
        <v>37</v>
      </c>
      <c r="V3602" t="s">
        <v>23</v>
      </c>
      <c r="W3602" t="s">
        <v>30</v>
      </c>
    </row>
    <row r="3603" spans="1:23" x14ac:dyDescent="0.3">
      <c r="A3603">
        <v>59</v>
      </c>
      <c r="B3603">
        <v>4</v>
      </c>
      <c r="C3603">
        <v>2</v>
      </c>
      <c r="D3603">
        <v>1</v>
      </c>
      <c r="E3603">
        <v>3602</v>
      </c>
      <c r="F3603">
        <v>2</v>
      </c>
      <c r="G3603">
        <v>165950</v>
      </c>
      <c r="H3603">
        <v>21</v>
      </c>
      <c r="I3603">
        <v>8</v>
      </c>
      <c r="J3603">
        <v>1</v>
      </c>
      <c r="K3603">
        <v>25</v>
      </c>
      <c r="L3603">
        <v>2</v>
      </c>
      <c r="M3603">
        <v>9</v>
      </c>
      <c r="N3603">
        <v>5</v>
      </c>
      <c r="O3603">
        <v>4</v>
      </c>
      <c r="P3603" t="s">
        <v>24</v>
      </c>
      <c r="Q3603" t="s">
        <v>33</v>
      </c>
      <c r="R3603" t="s">
        <v>26</v>
      </c>
      <c r="S3603" t="s">
        <v>35</v>
      </c>
      <c r="T3603" t="s">
        <v>34</v>
      </c>
      <c r="U3603" t="s">
        <v>37</v>
      </c>
      <c r="V3603" t="s">
        <v>23</v>
      </c>
      <c r="W3603" t="s">
        <v>30</v>
      </c>
    </row>
    <row r="3604" spans="1:23" x14ac:dyDescent="0.3">
      <c r="A3604">
        <v>34</v>
      </c>
      <c r="B3604">
        <v>14</v>
      </c>
      <c r="C3604">
        <v>4</v>
      </c>
      <c r="D3604">
        <v>1</v>
      </c>
      <c r="E3604">
        <v>3603</v>
      </c>
      <c r="F3604">
        <v>3</v>
      </c>
      <c r="G3604">
        <v>88340</v>
      </c>
      <c r="H3604">
        <v>13</v>
      </c>
      <c r="I3604">
        <v>8</v>
      </c>
      <c r="J3604">
        <v>1</v>
      </c>
      <c r="K3604">
        <v>15</v>
      </c>
      <c r="L3604">
        <v>1</v>
      </c>
      <c r="M3604">
        <v>11</v>
      </c>
      <c r="N3604">
        <v>5</v>
      </c>
      <c r="O3604">
        <v>10</v>
      </c>
      <c r="P3604" t="s">
        <v>32</v>
      </c>
      <c r="Q3604" t="s">
        <v>25</v>
      </c>
      <c r="R3604" t="s">
        <v>41</v>
      </c>
      <c r="S3604" t="s">
        <v>44</v>
      </c>
      <c r="T3604" t="s">
        <v>34</v>
      </c>
      <c r="U3604" t="s">
        <v>27</v>
      </c>
      <c r="V3604" t="s">
        <v>23</v>
      </c>
      <c r="W3604" t="s">
        <v>30</v>
      </c>
    </row>
    <row r="3605" spans="1:23" x14ac:dyDescent="0.3">
      <c r="A3605">
        <v>28</v>
      </c>
      <c r="B3605">
        <v>2</v>
      </c>
      <c r="C3605">
        <v>3</v>
      </c>
      <c r="D3605">
        <v>1</v>
      </c>
      <c r="E3605">
        <v>3604</v>
      </c>
      <c r="F3605">
        <v>1</v>
      </c>
      <c r="G3605">
        <v>55770</v>
      </c>
      <c r="H3605">
        <v>19</v>
      </c>
      <c r="I3605">
        <v>8</v>
      </c>
      <c r="J3605">
        <v>0</v>
      </c>
      <c r="K3605">
        <v>5</v>
      </c>
      <c r="L3605">
        <v>3</v>
      </c>
      <c r="M3605">
        <v>4</v>
      </c>
      <c r="N3605">
        <v>0</v>
      </c>
      <c r="O3605">
        <v>2</v>
      </c>
      <c r="P3605" t="s">
        <v>32</v>
      </c>
      <c r="Q3605" t="s">
        <v>33</v>
      </c>
      <c r="R3605" t="s">
        <v>36</v>
      </c>
      <c r="S3605" t="s">
        <v>35</v>
      </c>
      <c r="T3605" t="s">
        <v>47</v>
      </c>
      <c r="U3605" t="s">
        <v>27</v>
      </c>
      <c r="V3605" t="s">
        <v>23</v>
      </c>
      <c r="W3605" t="s">
        <v>30</v>
      </c>
    </row>
    <row r="3606" spans="1:23" x14ac:dyDescent="0.3">
      <c r="A3606">
        <v>44</v>
      </c>
      <c r="B3606">
        <v>3</v>
      </c>
      <c r="C3606">
        <v>4</v>
      </c>
      <c r="D3606">
        <v>1</v>
      </c>
      <c r="E3606">
        <v>3605</v>
      </c>
      <c r="F3606">
        <v>2</v>
      </c>
      <c r="G3606">
        <v>47070</v>
      </c>
      <c r="H3606">
        <v>17</v>
      </c>
      <c r="I3606">
        <v>8</v>
      </c>
      <c r="J3606">
        <v>0</v>
      </c>
      <c r="K3606">
        <v>26</v>
      </c>
      <c r="L3606">
        <v>4</v>
      </c>
      <c r="M3606">
        <v>25</v>
      </c>
      <c r="N3606">
        <v>14</v>
      </c>
      <c r="O3606">
        <v>13</v>
      </c>
      <c r="P3606" t="s">
        <v>24</v>
      </c>
      <c r="Q3606" t="s">
        <v>33</v>
      </c>
      <c r="R3606" t="s">
        <v>26</v>
      </c>
      <c r="S3606" t="s">
        <v>44</v>
      </c>
      <c r="T3606" t="s">
        <v>34</v>
      </c>
      <c r="U3606" t="s">
        <v>37</v>
      </c>
      <c r="V3606" t="s">
        <v>23</v>
      </c>
      <c r="W3606" t="s">
        <v>30</v>
      </c>
    </row>
    <row r="3607" spans="1:23" x14ac:dyDescent="0.3">
      <c r="A3607">
        <v>34</v>
      </c>
      <c r="B3607">
        <v>1</v>
      </c>
      <c r="C3607">
        <v>3</v>
      </c>
      <c r="D3607">
        <v>1</v>
      </c>
      <c r="E3607">
        <v>3606</v>
      </c>
      <c r="F3607">
        <v>2</v>
      </c>
      <c r="G3607">
        <v>24000</v>
      </c>
      <c r="H3607">
        <v>18</v>
      </c>
      <c r="I3607">
        <v>8</v>
      </c>
      <c r="J3607">
        <v>1</v>
      </c>
      <c r="K3607">
        <v>14</v>
      </c>
      <c r="L3607">
        <v>3</v>
      </c>
      <c r="M3607">
        <v>10</v>
      </c>
      <c r="N3607">
        <v>1</v>
      </c>
      <c r="O3607">
        <v>8</v>
      </c>
      <c r="P3607" t="s">
        <v>32</v>
      </c>
      <c r="Q3607" t="s">
        <v>25</v>
      </c>
      <c r="R3607" t="s">
        <v>26</v>
      </c>
      <c r="S3607" t="s">
        <v>29</v>
      </c>
      <c r="T3607" t="s">
        <v>38</v>
      </c>
      <c r="U3607" t="s">
        <v>37</v>
      </c>
      <c r="V3607" t="s">
        <v>23</v>
      </c>
      <c r="W3607" t="s">
        <v>30</v>
      </c>
    </row>
    <row r="3608" spans="1:23" x14ac:dyDescent="0.3">
      <c r="A3608">
        <v>35</v>
      </c>
      <c r="B3608">
        <v>9</v>
      </c>
      <c r="C3608">
        <v>3</v>
      </c>
      <c r="D3608">
        <v>1</v>
      </c>
      <c r="E3608">
        <v>3607</v>
      </c>
      <c r="F3608">
        <v>4</v>
      </c>
      <c r="G3608">
        <v>98240</v>
      </c>
      <c r="H3608">
        <v>19</v>
      </c>
      <c r="I3608">
        <v>8</v>
      </c>
      <c r="J3608">
        <v>0</v>
      </c>
      <c r="K3608">
        <v>4</v>
      </c>
      <c r="L3608">
        <v>2</v>
      </c>
      <c r="M3608">
        <v>3</v>
      </c>
      <c r="N3608">
        <v>2</v>
      </c>
      <c r="O3608">
        <v>2</v>
      </c>
      <c r="P3608" t="s">
        <v>24</v>
      </c>
      <c r="Q3608" t="s">
        <v>33</v>
      </c>
      <c r="R3608" t="s">
        <v>26</v>
      </c>
      <c r="S3608" t="s">
        <v>29</v>
      </c>
      <c r="T3608" t="s">
        <v>28</v>
      </c>
      <c r="U3608" t="s">
        <v>37</v>
      </c>
      <c r="V3608" t="s">
        <v>23</v>
      </c>
      <c r="W3608" t="s">
        <v>30</v>
      </c>
    </row>
    <row r="3609" spans="1:23" x14ac:dyDescent="0.3">
      <c r="A3609">
        <v>42</v>
      </c>
      <c r="B3609">
        <v>23</v>
      </c>
      <c r="C3609">
        <v>4</v>
      </c>
      <c r="D3609">
        <v>1</v>
      </c>
      <c r="E3609">
        <v>3608</v>
      </c>
      <c r="F3609">
        <v>1</v>
      </c>
      <c r="G3609">
        <v>64470</v>
      </c>
      <c r="H3609">
        <v>13</v>
      </c>
      <c r="I3609">
        <v>8</v>
      </c>
      <c r="J3609">
        <v>0</v>
      </c>
      <c r="K3609">
        <v>18</v>
      </c>
      <c r="L3609">
        <v>3</v>
      </c>
      <c r="M3609">
        <v>1</v>
      </c>
      <c r="N3609">
        <v>0</v>
      </c>
      <c r="O3609">
        <v>0</v>
      </c>
      <c r="P3609" t="s">
        <v>24</v>
      </c>
      <c r="Q3609" t="s">
        <v>33</v>
      </c>
      <c r="R3609" t="s">
        <v>26</v>
      </c>
      <c r="S3609" t="s">
        <v>29</v>
      </c>
      <c r="T3609" t="s">
        <v>47</v>
      </c>
      <c r="U3609" t="s">
        <v>27</v>
      </c>
      <c r="V3609" t="s">
        <v>23</v>
      </c>
      <c r="W3609" t="s">
        <v>30</v>
      </c>
    </row>
    <row r="3610" spans="1:23" x14ac:dyDescent="0.3">
      <c r="A3610">
        <v>43</v>
      </c>
      <c r="B3610">
        <v>7</v>
      </c>
      <c r="C3610">
        <v>2</v>
      </c>
      <c r="D3610">
        <v>1</v>
      </c>
      <c r="E3610">
        <v>3609</v>
      </c>
      <c r="F3610">
        <v>1</v>
      </c>
      <c r="G3610">
        <v>195020</v>
      </c>
      <c r="H3610">
        <v>18</v>
      </c>
      <c r="I3610">
        <v>8</v>
      </c>
      <c r="J3610">
        <v>2</v>
      </c>
      <c r="K3610">
        <v>23</v>
      </c>
      <c r="L3610">
        <v>3</v>
      </c>
      <c r="M3610">
        <v>21</v>
      </c>
      <c r="N3610">
        <v>15</v>
      </c>
      <c r="O3610">
        <v>17</v>
      </c>
      <c r="P3610" t="s">
        <v>24</v>
      </c>
      <c r="Q3610" t="s">
        <v>33</v>
      </c>
      <c r="R3610" t="s">
        <v>41</v>
      </c>
      <c r="S3610" t="s">
        <v>35</v>
      </c>
      <c r="T3610" t="s">
        <v>43</v>
      </c>
      <c r="U3610" t="s">
        <v>27</v>
      </c>
      <c r="V3610" t="s">
        <v>23</v>
      </c>
      <c r="W3610" t="s">
        <v>30</v>
      </c>
    </row>
    <row r="3611" spans="1:23" x14ac:dyDescent="0.3">
      <c r="A3611">
        <v>36</v>
      </c>
      <c r="B3611">
        <v>2</v>
      </c>
      <c r="C3611">
        <v>4</v>
      </c>
      <c r="D3611">
        <v>1</v>
      </c>
      <c r="E3611">
        <v>3610</v>
      </c>
      <c r="F3611">
        <v>1</v>
      </c>
      <c r="G3611">
        <v>27250</v>
      </c>
      <c r="H3611">
        <v>21</v>
      </c>
      <c r="I3611">
        <v>8</v>
      </c>
      <c r="J3611">
        <v>1</v>
      </c>
      <c r="K3611">
        <v>18</v>
      </c>
      <c r="L3611">
        <v>4</v>
      </c>
      <c r="M3611">
        <v>16</v>
      </c>
      <c r="N3611">
        <v>5</v>
      </c>
      <c r="O3611">
        <v>12</v>
      </c>
      <c r="P3611" t="s">
        <v>24</v>
      </c>
      <c r="Q3611" t="s">
        <v>33</v>
      </c>
      <c r="R3611" t="s">
        <v>41</v>
      </c>
      <c r="S3611" t="s">
        <v>35</v>
      </c>
      <c r="T3611" t="s">
        <v>28</v>
      </c>
      <c r="U3611" t="s">
        <v>37</v>
      </c>
      <c r="V3611" t="s">
        <v>23</v>
      </c>
      <c r="W3611" t="s">
        <v>30</v>
      </c>
    </row>
    <row r="3612" spans="1:23" x14ac:dyDescent="0.3">
      <c r="A3612">
        <v>44</v>
      </c>
      <c r="B3612">
        <v>21</v>
      </c>
      <c r="C3612">
        <v>4</v>
      </c>
      <c r="D3612">
        <v>1</v>
      </c>
      <c r="E3612">
        <v>3611</v>
      </c>
      <c r="F3612">
        <v>2</v>
      </c>
      <c r="G3612">
        <v>62720</v>
      </c>
      <c r="H3612">
        <v>19</v>
      </c>
      <c r="I3612">
        <v>8</v>
      </c>
      <c r="J3612">
        <v>1</v>
      </c>
      <c r="K3612">
        <v>10</v>
      </c>
      <c r="L3612">
        <v>3</v>
      </c>
      <c r="M3612">
        <v>10</v>
      </c>
      <c r="N3612">
        <v>0</v>
      </c>
      <c r="O3612">
        <v>5</v>
      </c>
      <c r="P3612" t="s">
        <v>24</v>
      </c>
      <c r="Q3612" t="s">
        <v>33</v>
      </c>
      <c r="R3612" t="s">
        <v>26</v>
      </c>
      <c r="S3612" t="s">
        <v>29</v>
      </c>
      <c r="T3612" t="s">
        <v>43</v>
      </c>
      <c r="U3612" t="s">
        <v>27</v>
      </c>
      <c r="V3612" t="s">
        <v>31</v>
      </c>
      <c r="W3612" t="s">
        <v>30</v>
      </c>
    </row>
    <row r="3613" spans="1:23" x14ac:dyDescent="0.3">
      <c r="A3613">
        <v>28</v>
      </c>
      <c r="B3613">
        <v>2</v>
      </c>
      <c r="C3613">
        <v>3</v>
      </c>
      <c r="D3613">
        <v>1</v>
      </c>
      <c r="E3613">
        <v>3612</v>
      </c>
      <c r="F3613">
        <v>2</v>
      </c>
      <c r="G3613">
        <v>21270</v>
      </c>
      <c r="H3613">
        <v>14</v>
      </c>
      <c r="I3613">
        <v>8</v>
      </c>
      <c r="J3613">
        <v>0</v>
      </c>
      <c r="K3613">
        <v>2</v>
      </c>
      <c r="L3613">
        <v>3</v>
      </c>
      <c r="M3613">
        <v>2</v>
      </c>
      <c r="N3613">
        <v>2</v>
      </c>
      <c r="O3613">
        <v>2</v>
      </c>
      <c r="P3613" t="s">
        <v>32</v>
      </c>
      <c r="Q3613" t="s">
        <v>33</v>
      </c>
      <c r="R3613" t="s">
        <v>26</v>
      </c>
      <c r="S3613" t="s">
        <v>29</v>
      </c>
      <c r="T3613" t="s">
        <v>46</v>
      </c>
      <c r="U3613" t="s">
        <v>27</v>
      </c>
      <c r="V3613" t="s">
        <v>23</v>
      </c>
      <c r="W3613" t="s">
        <v>30</v>
      </c>
    </row>
    <row r="3614" spans="1:23" x14ac:dyDescent="0.3">
      <c r="A3614">
        <v>51</v>
      </c>
      <c r="B3614">
        <v>21</v>
      </c>
      <c r="C3614">
        <v>4</v>
      </c>
      <c r="D3614">
        <v>1</v>
      </c>
      <c r="E3614">
        <v>3613</v>
      </c>
      <c r="F3614">
        <v>2</v>
      </c>
      <c r="G3614">
        <v>182000</v>
      </c>
      <c r="H3614">
        <v>17</v>
      </c>
      <c r="I3614">
        <v>8</v>
      </c>
      <c r="J3614">
        <v>0</v>
      </c>
      <c r="K3614">
        <v>8</v>
      </c>
      <c r="L3614">
        <v>3</v>
      </c>
      <c r="M3614">
        <v>7</v>
      </c>
      <c r="N3614">
        <v>7</v>
      </c>
      <c r="O3614">
        <v>7</v>
      </c>
      <c r="P3614" t="s">
        <v>32</v>
      </c>
      <c r="Q3614" t="s">
        <v>25</v>
      </c>
      <c r="R3614" t="s">
        <v>41</v>
      </c>
      <c r="S3614" t="s">
        <v>35</v>
      </c>
      <c r="T3614" t="s">
        <v>34</v>
      </c>
      <c r="U3614" t="s">
        <v>37</v>
      </c>
      <c r="V3614" t="s">
        <v>23</v>
      </c>
      <c r="W3614" t="s">
        <v>30</v>
      </c>
    </row>
    <row r="3615" spans="1:23" x14ac:dyDescent="0.3">
      <c r="A3615">
        <v>30</v>
      </c>
      <c r="B3615">
        <v>2</v>
      </c>
      <c r="C3615">
        <v>4</v>
      </c>
      <c r="D3615">
        <v>1</v>
      </c>
      <c r="E3615">
        <v>3614</v>
      </c>
      <c r="F3615">
        <v>1</v>
      </c>
      <c r="G3615">
        <v>20960</v>
      </c>
      <c r="H3615">
        <v>11</v>
      </c>
      <c r="I3615">
        <v>8</v>
      </c>
      <c r="J3615">
        <v>3</v>
      </c>
      <c r="K3615">
        <v>10</v>
      </c>
      <c r="L3615">
        <v>2</v>
      </c>
      <c r="M3615">
        <v>8</v>
      </c>
      <c r="N3615">
        <v>1</v>
      </c>
      <c r="O3615">
        <v>7</v>
      </c>
      <c r="P3615" t="s">
        <v>39</v>
      </c>
      <c r="Q3615" t="s">
        <v>33</v>
      </c>
      <c r="R3615" t="s">
        <v>36</v>
      </c>
      <c r="S3615" t="s">
        <v>35</v>
      </c>
      <c r="T3615" t="s">
        <v>34</v>
      </c>
      <c r="U3615" t="s">
        <v>37</v>
      </c>
      <c r="V3615" t="s">
        <v>23</v>
      </c>
      <c r="W3615" t="s">
        <v>30</v>
      </c>
    </row>
    <row r="3616" spans="1:23" x14ac:dyDescent="0.3">
      <c r="A3616">
        <v>29</v>
      </c>
      <c r="B3616">
        <v>29</v>
      </c>
      <c r="C3616">
        <v>4</v>
      </c>
      <c r="D3616">
        <v>1</v>
      </c>
      <c r="E3616">
        <v>3615</v>
      </c>
      <c r="F3616">
        <v>1</v>
      </c>
      <c r="G3616">
        <v>28860</v>
      </c>
      <c r="H3616">
        <v>13</v>
      </c>
      <c r="I3616">
        <v>8</v>
      </c>
      <c r="J3616">
        <v>0</v>
      </c>
      <c r="K3616">
        <v>10</v>
      </c>
      <c r="L3616">
        <v>4</v>
      </c>
      <c r="M3616">
        <v>7</v>
      </c>
      <c r="N3616">
        <v>7</v>
      </c>
      <c r="O3616">
        <v>7</v>
      </c>
      <c r="P3616" t="s">
        <v>24</v>
      </c>
      <c r="Q3616" t="s">
        <v>33</v>
      </c>
      <c r="R3616" t="s">
        <v>49</v>
      </c>
      <c r="S3616" t="s">
        <v>44</v>
      </c>
      <c r="T3616" t="s">
        <v>46</v>
      </c>
      <c r="U3616" t="s">
        <v>27</v>
      </c>
      <c r="V3616" t="s">
        <v>31</v>
      </c>
      <c r="W3616" t="s">
        <v>30</v>
      </c>
    </row>
    <row r="3617" spans="1:23" x14ac:dyDescent="0.3">
      <c r="A3617">
        <v>28</v>
      </c>
      <c r="B3617">
        <v>1</v>
      </c>
      <c r="C3617">
        <v>4</v>
      </c>
      <c r="D3617">
        <v>1</v>
      </c>
      <c r="E3617">
        <v>3616</v>
      </c>
      <c r="F3617">
        <v>2</v>
      </c>
      <c r="G3617">
        <v>20330</v>
      </c>
      <c r="H3617">
        <v>15</v>
      </c>
      <c r="I3617">
        <v>8</v>
      </c>
      <c r="J3617">
        <v>1</v>
      </c>
      <c r="K3617">
        <v>5</v>
      </c>
      <c r="L3617">
        <v>5</v>
      </c>
      <c r="M3617">
        <v>3</v>
      </c>
      <c r="N3617">
        <v>1</v>
      </c>
      <c r="O3617">
        <v>2</v>
      </c>
      <c r="P3617" t="s">
        <v>24</v>
      </c>
      <c r="Q3617" t="s">
        <v>25</v>
      </c>
      <c r="R3617" t="s">
        <v>26</v>
      </c>
      <c r="S3617" t="s">
        <v>35</v>
      </c>
      <c r="T3617" t="s">
        <v>46</v>
      </c>
      <c r="U3617" t="s">
        <v>27</v>
      </c>
      <c r="V3617" t="s">
        <v>23</v>
      </c>
      <c r="W3617" t="s">
        <v>30</v>
      </c>
    </row>
    <row r="3618" spans="1:23" x14ac:dyDescent="0.3">
      <c r="A3618">
        <v>25</v>
      </c>
      <c r="B3618">
        <v>18</v>
      </c>
      <c r="C3618">
        <v>2</v>
      </c>
      <c r="D3618">
        <v>1</v>
      </c>
      <c r="E3618">
        <v>3617</v>
      </c>
      <c r="F3618">
        <v>1</v>
      </c>
      <c r="G3618">
        <v>36220</v>
      </c>
      <c r="H3618">
        <v>25</v>
      </c>
      <c r="I3618">
        <v>8</v>
      </c>
      <c r="J3618">
        <v>0</v>
      </c>
      <c r="K3618">
        <v>2</v>
      </c>
      <c r="L3618">
        <v>0</v>
      </c>
      <c r="M3618">
        <v>2</v>
      </c>
      <c r="N3618">
        <v>2</v>
      </c>
      <c r="O3618">
        <v>1</v>
      </c>
      <c r="P3618" t="s">
        <v>24</v>
      </c>
      <c r="Q3618" t="s">
        <v>33</v>
      </c>
      <c r="R3618" t="s">
        <v>26</v>
      </c>
      <c r="S3618" t="s">
        <v>35</v>
      </c>
      <c r="T3618" t="s">
        <v>34</v>
      </c>
      <c r="U3618" t="s">
        <v>37</v>
      </c>
      <c r="V3618" t="s">
        <v>23</v>
      </c>
      <c r="W3618" t="s">
        <v>30</v>
      </c>
    </row>
    <row r="3619" spans="1:23" x14ac:dyDescent="0.3">
      <c r="A3619">
        <v>32</v>
      </c>
      <c r="B3619">
        <v>10</v>
      </c>
      <c r="C3619">
        <v>4</v>
      </c>
      <c r="D3619">
        <v>1</v>
      </c>
      <c r="E3619">
        <v>3618</v>
      </c>
      <c r="F3619">
        <v>1</v>
      </c>
      <c r="G3619">
        <v>42330</v>
      </c>
      <c r="H3619">
        <v>11</v>
      </c>
      <c r="I3619">
        <v>8</v>
      </c>
      <c r="J3619">
        <v>0</v>
      </c>
      <c r="K3619">
        <v>10</v>
      </c>
      <c r="L3619">
        <v>5</v>
      </c>
      <c r="M3619">
        <v>10</v>
      </c>
      <c r="N3619">
        <v>0</v>
      </c>
      <c r="O3619">
        <v>8</v>
      </c>
      <c r="P3619" t="s">
        <v>24</v>
      </c>
      <c r="Q3619" t="s">
        <v>33</v>
      </c>
      <c r="R3619" t="s">
        <v>36</v>
      </c>
      <c r="S3619" t="s">
        <v>29</v>
      </c>
      <c r="T3619" t="s">
        <v>38</v>
      </c>
      <c r="U3619" t="s">
        <v>27</v>
      </c>
      <c r="V3619" t="s">
        <v>23</v>
      </c>
      <c r="W3619" t="s">
        <v>30</v>
      </c>
    </row>
    <row r="3620" spans="1:23" x14ac:dyDescent="0.3">
      <c r="A3620">
        <v>45</v>
      </c>
      <c r="B3620">
        <v>19</v>
      </c>
      <c r="C3620">
        <v>3</v>
      </c>
      <c r="D3620">
        <v>1</v>
      </c>
      <c r="E3620">
        <v>3619</v>
      </c>
      <c r="F3620">
        <v>3</v>
      </c>
      <c r="G3620">
        <v>36810</v>
      </c>
      <c r="H3620">
        <v>17</v>
      </c>
      <c r="I3620">
        <v>8</v>
      </c>
      <c r="J3620">
        <v>1</v>
      </c>
      <c r="K3620">
        <v>22</v>
      </c>
      <c r="L3620">
        <v>2</v>
      </c>
      <c r="M3620">
        <v>0</v>
      </c>
      <c r="N3620">
        <v>0</v>
      </c>
      <c r="O3620">
        <v>0</v>
      </c>
      <c r="P3620" t="s">
        <v>32</v>
      </c>
      <c r="Q3620" t="s">
        <v>33</v>
      </c>
      <c r="R3620" t="s">
        <v>41</v>
      </c>
      <c r="S3620" t="s">
        <v>35</v>
      </c>
      <c r="T3620" t="s">
        <v>43</v>
      </c>
      <c r="U3620" t="s">
        <v>37</v>
      </c>
      <c r="V3620" t="s">
        <v>23</v>
      </c>
      <c r="W3620" t="s">
        <v>30</v>
      </c>
    </row>
    <row r="3621" spans="1:23" x14ac:dyDescent="0.3">
      <c r="A3621">
        <v>39</v>
      </c>
      <c r="B3621">
        <v>29</v>
      </c>
      <c r="C3621">
        <v>1</v>
      </c>
      <c r="D3621">
        <v>1</v>
      </c>
      <c r="E3621">
        <v>3620</v>
      </c>
      <c r="F3621">
        <v>1</v>
      </c>
      <c r="G3621">
        <v>54600</v>
      </c>
      <c r="H3621">
        <v>13</v>
      </c>
      <c r="I3621">
        <v>8</v>
      </c>
      <c r="J3621">
        <v>2</v>
      </c>
      <c r="K3621">
        <v>21</v>
      </c>
      <c r="L3621">
        <v>3</v>
      </c>
      <c r="M3621">
        <v>19</v>
      </c>
      <c r="N3621">
        <v>15</v>
      </c>
      <c r="O3621">
        <v>2</v>
      </c>
      <c r="P3621" t="s">
        <v>24</v>
      </c>
      <c r="Q3621" t="s">
        <v>25</v>
      </c>
      <c r="R3621" t="s">
        <v>48</v>
      </c>
      <c r="S3621" t="s">
        <v>44</v>
      </c>
      <c r="T3621" t="s">
        <v>43</v>
      </c>
      <c r="U3621" t="s">
        <v>27</v>
      </c>
      <c r="V3621" t="s">
        <v>23</v>
      </c>
      <c r="W3621" t="s">
        <v>30</v>
      </c>
    </row>
    <row r="3622" spans="1:23" x14ac:dyDescent="0.3">
      <c r="A3622">
        <v>58</v>
      </c>
      <c r="B3622">
        <v>27</v>
      </c>
      <c r="C3622">
        <v>3</v>
      </c>
      <c r="D3622">
        <v>1</v>
      </c>
      <c r="E3622">
        <v>3621</v>
      </c>
      <c r="F3622">
        <v>2</v>
      </c>
      <c r="G3622">
        <v>21870</v>
      </c>
      <c r="H3622">
        <v>18</v>
      </c>
      <c r="I3622">
        <v>8</v>
      </c>
      <c r="J3622">
        <v>1</v>
      </c>
      <c r="K3622">
        <v>2</v>
      </c>
      <c r="L3622">
        <v>1</v>
      </c>
      <c r="M3622">
        <v>2</v>
      </c>
      <c r="N3622">
        <v>2</v>
      </c>
      <c r="O3622">
        <v>2</v>
      </c>
      <c r="P3622" t="s">
        <v>24</v>
      </c>
      <c r="Q3622" t="s">
        <v>33</v>
      </c>
      <c r="R3622" t="s">
        <v>36</v>
      </c>
      <c r="S3622" t="s">
        <v>44</v>
      </c>
      <c r="T3622" t="s">
        <v>43</v>
      </c>
      <c r="U3622" t="s">
        <v>37</v>
      </c>
      <c r="V3622" t="s">
        <v>23</v>
      </c>
      <c r="W3622" t="s">
        <v>30</v>
      </c>
    </row>
    <row r="3623" spans="1:23" x14ac:dyDescent="0.3">
      <c r="A3623">
        <v>32</v>
      </c>
      <c r="B3623">
        <v>5</v>
      </c>
      <c r="C3623">
        <v>3</v>
      </c>
      <c r="D3623">
        <v>1</v>
      </c>
      <c r="E3623">
        <v>3622</v>
      </c>
      <c r="F3623">
        <v>1</v>
      </c>
      <c r="G3623">
        <v>96020</v>
      </c>
      <c r="H3623">
        <v>13</v>
      </c>
      <c r="I3623">
        <v>8</v>
      </c>
      <c r="J3623">
        <v>1</v>
      </c>
      <c r="K3623">
        <v>10</v>
      </c>
      <c r="L3623">
        <v>3</v>
      </c>
      <c r="M3623">
        <v>10</v>
      </c>
      <c r="N3623">
        <v>1</v>
      </c>
      <c r="O3623">
        <v>1</v>
      </c>
      <c r="P3623" t="s">
        <v>24</v>
      </c>
      <c r="Q3623" t="s">
        <v>33</v>
      </c>
      <c r="R3623" t="s">
        <v>49</v>
      </c>
      <c r="S3623" t="s">
        <v>29</v>
      </c>
      <c r="T3623" t="s">
        <v>38</v>
      </c>
      <c r="U3623" t="s">
        <v>27</v>
      </c>
      <c r="V3623" t="s">
        <v>31</v>
      </c>
      <c r="W3623" t="s">
        <v>30</v>
      </c>
    </row>
    <row r="3624" spans="1:23" x14ac:dyDescent="0.3">
      <c r="A3624">
        <v>39</v>
      </c>
      <c r="B3624">
        <v>18</v>
      </c>
      <c r="C3624">
        <v>2</v>
      </c>
      <c r="D3624">
        <v>1</v>
      </c>
      <c r="E3624">
        <v>3623</v>
      </c>
      <c r="F3624">
        <v>2</v>
      </c>
      <c r="G3624">
        <v>28360</v>
      </c>
      <c r="H3624">
        <v>20</v>
      </c>
      <c r="I3624">
        <v>8</v>
      </c>
      <c r="J3624">
        <v>0</v>
      </c>
      <c r="K3624">
        <v>6</v>
      </c>
      <c r="L3624">
        <v>3</v>
      </c>
      <c r="M3624">
        <v>5</v>
      </c>
      <c r="N3624">
        <v>0</v>
      </c>
      <c r="O3624">
        <v>3</v>
      </c>
      <c r="P3624" t="s">
        <v>24</v>
      </c>
      <c r="Q3624" t="s">
        <v>33</v>
      </c>
      <c r="R3624" t="s">
        <v>26</v>
      </c>
      <c r="S3624" t="s">
        <v>35</v>
      </c>
      <c r="T3624" t="s">
        <v>43</v>
      </c>
      <c r="U3624" t="s">
        <v>37</v>
      </c>
      <c r="V3624" t="s">
        <v>31</v>
      </c>
      <c r="W3624" t="s">
        <v>30</v>
      </c>
    </row>
    <row r="3625" spans="1:23" x14ac:dyDescent="0.3">
      <c r="A3625">
        <v>30</v>
      </c>
      <c r="B3625">
        <v>9</v>
      </c>
      <c r="C3625">
        <v>1</v>
      </c>
      <c r="D3625">
        <v>1</v>
      </c>
      <c r="E3625">
        <v>3624</v>
      </c>
      <c r="F3625">
        <v>4</v>
      </c>
      <c r="G3625">
        <v>40890</v>
      </c>
      <c r="H3625">
        <v>18</v>
      </c>
      <c r="I3625">
        <v>8</v>
      </c>
      <c r="J3625">
        <v>0</v>
      </c>
      <c r="K3625">
        <v>10</v>
      </c>
      <c r="L3625">
        <v>2</v>
      </c>
      <c r="M3625">
        <v>9</v>
      </c>
      <c r="N3625">
        <v>6</v>
      </c>
      <c r="O3625">
        <v>7</v>
      </c>
      <c r="P3625" t="s">
        <v>24</v>
      </c>
      <c r="Q3625" t="s">
        <v>25</v>
      </c>
      <c r="R3625" t="s">
        <v>48</v>
      </c>
      <c r="S3625" t="s">
        <v>29</v>
      </c>
      <c r="T3625" t="s">
        <v>42</v>
      </c>
      <c r="U3625" t="s">
        <v>37</v>
      </c>
      <c r="V3625" t="s">
        <v>23</v>
      </c>
      <c r="W3625" t="s">
        <v>30</v>
      </c>
    </row>
    <row r="3626" spans="1:23" x14ac:dyDescent="0.3">
      <c r="A3626">
        <v>36</v>
      </c>
      <c r="B3626">
        <v>1</v>
      </c>
      <c r="C3626">
        <v>3</v>
      </c>
      <c r="D3626">
        <v>1</v>
      </c>
      <c r="E3626">
        <v>3625</v>
      </c>
      <c r="F3626">
        <v>2</v>
      </c>
      <c r="G3626">
        <v>166270</v>
      </c>
      <c r="H3626">
        <v>12</v>
      </c>
      <c r="I3626">
        <v>8</v>
      </c>
      <c r="J3626">
        <v>0</v>
      </c>
      <c r="K3626">
        <v>10</v>
      </c>
      <c r="L3626">
        <v>5</v>
      </c>
      <c r="M3626">
        <v>7</v>
      </c>
      <c r="N3626">
        <v>1</v>
      </c>
      <c r="O3626">
        <v>7</v>
      </c>
      <c r="P3626" t="s">
        <v>24</v>
      </c>
      <c r="Q3626" t="s">
        <v>25</v>
      </c>
      <c r="R3626" t="s">
        <v>48</v>
      </c>
      <c r="S3626" t="s">
        <v>29</v>
      </c>
      <c r="T3626" t="s">
        <v>38</v>
      </c>
      <c r="U3626" t="s">
        <v>37</v>
      </c>
      <c r="V3626" t="s">
        <v>23</v>
      </c>
      <c r="W3626" t="s">
        <v>30</v>
      </c>
    </row>
    <row r="3627" spans="1:23" x14ac:dyDescent="0.3">
      <c r="A3627">
        <v>46</v>
      </c>
      <c r="B3627">
        <v>4</v>
      </c>
      <c r="C3627">
        <v>3</v>
      </c>
      <c r="D3627">
        <v>1</v>
      </c>
      <c r="E3627">
        <v>3626</v>
      </c>
      <c r="F3627">
        <v>1</v>
      </c>
      <c r="G3627">
        <v>26190</v>
      </c>
      <c r="H3627">
        <v>12</v>
      </c>
      <c r="I3627">
        <v>8</v>
      </c>
      <c r="J3627">
        <v>1</v>
      </c>
      <c r="K3627">
        <v>10</v>
      </c>
      <c r="L3627">
        <v>3</v>
      </c>
      <c r="M3627">
        <v>7</v>
      </c>
      <c r="N3627">
        <v>5</v>
      </c>
      <c r="O3627">
        <v>7</v>
      </c>
      <c r="P3627" t="s">
        <v>24</v>
      </c>
      <c r="Q3627" t="s">
        <v>25</v>
      </c>
      <c r="R3627" t="s">
        <v>41</v>
      </c>
      <c r="S3627" t="s">
        <v>35</v>
      </c>
      <c r="T3627" t="s">
        <v>34</v>
      </c>
      <c r="U3627" t="s">
        <v>37</v>
      </c>
      <c r="V3627" t="s">
        <v>23</v>
      </c>
      <c r="W3627" t="s">
        <v>30</v>
      </c>
    </row>
    <row r="3628" spans="1:23" x14ac:dyDescent="0.3">
      <c r="A3628">
        <v>28</v>
      </c>
      <c r="B3628">
        <v>1</v>
      </c>
      <c r="C3628">
        <v>3</v>
      </c>
      <c r="D3628">
        <v>1</v>
      </c>
      <c r="E3628">
        <v>3627</v>
      </c>
      <c r="F3628">
        <v>5</v>
      </c>
      <c r="G3628">
        <v>56790</v>
      </c>
      <c r="H3628">
        <v>13</v>
      </c>
      <c r="I3628">
        <v>8</v>
      </c>
      <c r="J3628">
        <v>0</v>
      </c>
      <c r="K3628">
        <v>10</v>
      </c>
      <c r="L3628">
        <v>2</v>
      </c>
      <c r="M3628">
        <v>9</v>
      </c>
      <c r="N3628">
        <v>7</v>
      </c>
      <c r="O3628">
        <v>5</v>
      </c>
      <c r="P3628" t="s">
        <v>39</v>
      </c>
      <c r="Q3628" t="s">
        <v>33</v>
      </c>
      <c r="R3628" t="s">
        <v>41</v>
      </c>
      <c r="S3628" t="s">
        <v>29</v>
      </c>
      <c r="T3628" t="s">
        <v>38</v>
      </c>
      <c r="U3628" t="s">
        <v>37</v>
      </c>
      <c r="V3628" t="s">
        <v>23</v>
      </c>
      <c r="W3628" t="s">
        <v>30</v>
      </c>
    </row>
    <row r="3629" spans="1:23" x14ac:dyDescent="0.3">
      <c r="A3629">
        <v>50</v>
      </c>
      <c r="B3629">
        <v>20</v>
      </c>
      <c r="C3629">
        <v>2</v>
      </c>
      <c r="D3629">
        <v>1</v>
      </c>
      <c r="E3629">
        <v>3628</v>
      </c>
      <c r="F3629">
        <v>5</v>
      </c>
      <c r="G3629">
        <v>154020</v>
      </c>
      <c r="H3629">
        <v>21</v>
      </c>
      <c r="I3629">
        <v>8</v>
      </c>
      <c r="J3629">
        <v>0</v>
      </c>
      <c r="K3629">
        <v>25</v>
      </c>
      <c r="L3629">
        <v>3</v>
      </c>
      <c r="M3629">
        <v>3</v>
      </c>
      <c r="N3629">
        <v>1</v>
      </c>
      <c r="O3629">
        <v>2</v>
      </c>
      <c r="P3629" t="s">
        <v>24</v>
      </c>
      <c r="Q3629" t="s">
        <v>33</v>
      </c>
      <c r="R3629" t="s">
        <v>41</v>
      </c>
      <c r="S3629" t="s">
        <v>29</v>
      </c>
      <c r="T3629" t="s">
        <v>43</v>
      </c>
      <c r="U3629" t="s">
        <v>27</v>
      </c>
      <c r="V3629" t="s">
        <v>23</v>
      </c>
      <c r="W3629" t="s">
        <v>30</v>
      </c>
    </row>
    <row r="3630" spans="1:23" x14ac:dyDescent="0.3">
      <c r="A3630">
        <v>40</v>
      </c>
      <c r="B3630">
        <v>8</v>
      </c>
      <c r="C3630">
        <v>1</v>
      </c>
      <c r="D3630">
        <v>1</v>
      </c>
      <c r="E3630">
        <v>3629</v>
      </c>
      <c r="F3630">
        <v>1</v>
      </c>
      <c r="G3630">
        <v>59850</v>
      </c>
      <c r="H3630">
        <v>13</v>
      </c>
      <c r="I3630">
        <v>8</v>
      </c>
      <c r="J3630">
        <v>3</v>
      </c>
      <c r="K3630">
        <v>9</v>
      </c>
      <c r="L3630">
        <v>1</v>
      </c>
      <c r="M3630">
        <v>5</v>
      </c>
      <c r="N3630">
        <v>1</v>
      </c>
      <c r="O3630">
        <v>0</v>
      </c>
      <c r="P3630" t="s">
        <v>24</v>
      </c>
      <c r="Q3630" t="s">
        <v>25</v>
      </c>
      <c r="R3630" t="s">
        <v>36</v>
      </c>
      <c r="S3630" t="s">
        <v>35</v>
      </c>
      <c r="T3630" t="s">
        <v>43</v>
      </c>
      <c r="U3630" t="s">
        <v>37</v>
      </c>
      <c r="V3630" t="s">
        <v>31</v>
      </c>
      <c r="W3630" t="s">
        <v>30</v>
      </c>
    </row>
    <row r="3631" spans="1:23" x14ac:dyDescent="0.3">
      <c r="A3631">
        <v>52</v>
      </c>
      <c r="B3631">
        <v>3</v>
      </c>
      <c r="C3631">
        <v>2</v>
      </c>
      <c r="D3631">
        <v>1</v>
      </c>
      <c r="E3631">
        <v>3630</v>
      </c>
      <c r="F3631">
        <v>3</v>
      </c>
      <c r="G3631">
        <v>25790</v>
      </c>
      <c r="H3631">
        <v>19</v>
      </c>
      <c r="I3631">
        <v>8</v>
      </c>
      <c r="J3631">
        <v>1</v>
      </c>
      <c r="K3631">
        <v>10</v>
      </c>
      <c r="L3631">
        <v>1</v>
      </c>
      <c r="M3631">
        <v>8</v>
      </c>
      <c r="N3631">
        <v>7</v>
      </c>
      <c r="O3631">
        <v>7</v>
      </c>
      <c r="P3631" t="s">
        <v>24</v>
      </c>
      <c r="Q3631" t="s">
        <v>33</v>
      </c>
      <c r="R3631" t="s">
        <v>49</v>
      </c>
      <c r="S3631" t="s">
        <v>35</v>
      </c>
      <c r="T3631" t="s">
        <v>43</v>
      </c>
      <c r="U3631" t="s">
        <v>37</v>
      </c>
      <c r="V3631" t="s">
        <v>31</v>
      </c>
      <c r="W3631" t="s">
        <v>30</v>
      </c>
    </row>
    <row r="3632" spans="1:23" x14ac:dyDescent="0.3">
      <c r="A3632">
        <v>30</v>
      </c>
      <c r="B3632">
        <v>6</v>
      </c>
      <c r="C3632">
        <v>4</v>
      </c>
      <c r="D3632">
        <v>1</v>
      </c>
      <c r="E3632">
        <v>3631</v>
      </c>
      <c r="F3632">
        <v>1</v>
      </c>
      <c r="G3632">
        <v>30410</v>
      </c>
      <c r="H3632">
        <v>11</v>
      </c>
      <c r="I3632">
        <v>8</v>
      </c>
      <c r="J3632">
        <v>1</v>
      </c>
      <c r="K3632">
        <v>9</v>
      </c>
      <c r="L3632">
        <v>2</v>
      </c>
      <c r="M3632">
        <v>9</v>
      </c>
      <c r="N3632">
        <v>0</v>
      </c>
      <c r="O3632">
        <v>8</v>
      </c>
      <c r="P3632" t="s">
        <v>24</v>
      </c>
      <c r="Q3632" t="s">
        <v>33</v>
      </c>
      <c r="R3632" t="s">
        <v>41</v>
      </c>
      <c r="S3632" t="s">
        <v>29</v>
      </c>
      <c r="T3632" t="s">
        <v>38</v>
      </c>
      <c r="U3632" t="s">
        <v>27</v>
      </c>
      <c r="V3632" t="s">
        <v>23</v>
      </c>
      <c r="W3632" t="s">
        <v>30</v>
      </c>
    </row>
    <row r="3633" spans="1:23" x14ac:dyDescent="0.3">
      <c r="A3633">
        <v>39</v>
      </c>
      <c r="B3633">
        <v>26</v>
      </c>
      <c r="C3633">
        <v>1</v>
      </c>
      <c r="D3633">
        <v>1</v>
      </c>
      <c r="E3633">
        <v>3632</v>
      </c>
      <c r="F3633">
        <v>2</v>
      </c>
      <c r="G3633">
        <v>34470</v>
      </c>
      <c r="H3633">
        <v>14</v>
      </c>
      <c r="I3633">
        <v>8</v>
      </c>
      <c r="J3633">
        <v>0</v>
      </c>
      <c r="K3633">
        <v>9</v>
      </c>
      <c r="L3633">
        <v>5</v>
      </c>
      <c r="M3633">
        <v>8</v>
      </c>
      <c r="N3633">
        <v>1</v>
      </c>
      <c r="O3633">
        <v>7</v>
      </c>
      <c r="P3633" t="s">
        <v>24</v>
      </c>
      <c r="Q3633" t="s">
        <v>33</v>
      </c>
      <c r="R3633" t="s">
        <v>41</v>
      </c>
      <c r="S3633" t="s">
        <v>35</v>
      </c>
      <c r="T3633" t="s">
        <v>28</v>
      </c>
      <c r="U3633" t="s">
        <v>37</v>
      </c>
      <c r="V3633" t="s">
        <v>23</v>
      </c>
      <c r="W3633" t="s">
        <v>30</v>
      </c>
    </row>
    <row r="3634" spans="1:23" x14ac:dyDescent="0.3">
      <c r="A3634">
        <v>31</v>
      </c>
      <c r="B3634">
        <v>1</v>
      </c>
      <c r="C3634">
        <v>2</v>
      </c>
      <c r="D3634">
        <v>1</v>
      </c>
      <c r="E3634">
        <v>3633</v>
      </c>
      <c r="F3634">
        <v>1</v>
      </c>
      <c r="G3634">
        <v>195130</v>
      </c>
      <c r="H3634">
        <v>12</v>
      </c>
      <c r="I3634">
        <v>8</v>
      </c>
      <c r="J3634">
        <v>1</v>
      </c>
      <c r="K3634">
        <v>10</v>
      </c>
      <c r="L3634">
        <v>1</v>
      </c>
      <c r="M3634">
        <v>10</v>
      </c>
      <c r="N3634">
        <v>9</v>
      </c>
      <c r="O3634">
        <v>6</v>
      </c>
      <c r="P3634" t="s">
        <v>39</v>
      </c>
      <c r="Q3634" t="s">
        <v>33</v>
      </c>
      <c r="R3634" t="s">
        <v>41</v>
      </c>
      <c r="S3634" t="s">
        <v>44</v>
      </c>
      <c r="T3634" t="s">
        <v>38</v>
      </c>
      <c r="U3634" t="s">
        <v>37</v>
      </c>
      <c r="V3634" t="s">
        <v>23</v>
      </c>
      <c r="W3634" t="s">
        <v>30</v>
      </c>
    </row>
    <row r="3635" spans="1:23" x14ac:dyDescent="0.3">
      <c r="A3635">
        <v>41</v>
      </c>
      <c r="B3635">
        <v>6</v>
      </c>
      <c r="C3635">
        <v>3</v>
      </c>
      <c r="D3635">
        <v>1</v>
      </c>
      <c r="E3635">
        <v>3634</v>
      </c>
      <c r="F3635">
        <v>1</v>
      </c>
      <c r="G3635">
        <v>27730</v>
      </c>
      <c r="H3635">
        <v>11</v>
      </c>
      <c r="I3635">
        <v>8</v>
      </c>
      <c r="J3635">
        <v>0</v>
      </c>
      <c r="K3635">
        <v>19</v>
      </c>
      <c r="L3635">
        <v>3</v>
      </c>
      <c r="M3635">
        <v>19</v>
      </c>
      <c r="N3635">
        <v>11</v>
      </c>
      <c r="O3635">
        <v>9</v>
      </c>
      <c r="P3635" t="s">
        <v>39</v>
      </c>
      <c r="Q3635" t="s">
        <v>25</v>
      </c>
      <c r="R3635" t="s">
        <v>26</v>
      </c>
      <c r="S3635" t="s">
        <v>35</v>
      </c>
      <c r="T3635" t="s">
        <v>42</v>
      </c>
      <c r="U3635" t="s">
        <v>27</v>
      </c>
      <c r="V3635" t="s">
        <v>23</v>
      </c>
      <c r="W3635" t="s">
        <v>30</v>
      </c>
    </row>
    <row r="3636" spans="1:23" x14ac:dyDescent="0.3">
      <c r="A3636">
        <v>31</v>
      </c>
      <c r="B3636">
        <v>3</v>
      </c>
      <c r="C3636">
        <v>1</v>
      </c>
      <c r="D3636">
        <v>1</v>
      </c>
      <c r="E3636">
        <v>3635</v>
      </c>
      <c r="F3636">
        <v>1</v>
      </c>
      <c r="G3636">
        <v>71040</v>
      </c>
      <c r="H3636">
        <v>14</v>
      </c>
      <c r="I3636">
        <v>8</v>
      </c>
      <c r="J3636">
        <v>1</v>
      </c>
      <c r="K3636">
        <v>3</v>
      </c>
      <c r="L3636">
        <v>3</v>
      </c>
      <c r="M3636">
        <v>3</v>
      </c>
      <c r="N3636">
        <v>2</v>
      </c>
      <c r="O3636">
        <v>2</v>
      </c>
      <c r="P3636" t="s">
        <v>32</v>
      </c>
      <c r="Q3636" t="s">
        <v>33</v>
      </c>
      <c r="R3636" t="s">
        <v>26</v>
      </c>
      <c r="S3636" t="s">
        <v>35</v>
      </c>
      <c r="T3636" t="s">
        <v>38</v>
      </c>
      <c r="U3636" t="s">
        <v>37</v>
      </c>
      <c r="V3636" t="s">
        <v>31</v>
      </c>
      <c r="W3636" t="s">
        <v>30</v>
      </c>
    </row>
    <row r="3637" spans="1:23" x14ac:dyDescent="0.3">
      <c r="A3637">
        <v>44</v>
      </c>
      <c r="B3637">
        <v>5</v>
      </c>
      <c r="C3637">
        <v>3</v>
      </c>
      <c r="D3637">
        <v>1</v>
      </c>
      <c r="E3637">
        <v>3636</v>
      </c>
      <c r="F3637">
        <v>1</v>
      </c>
      <c r="G3637">
        <v>63220</v>
      </c>
      <c r="H3637">
        <v>11</v>
      </c>
      <c r="I3637">
        <v>8</v>
      </c>
      <c r="J3637">
        <v>1</v>
      </c>
      <c r="K3637">
        <v>10</v>
      </c>
      <c r="L3637">
        <v>2</v>
      </c>
      <c r="M3637">
        <v>3</v>
      </c>
      <c r="N3637">
        <v>1</v>
      </c>
      <c r="O3637">
        <v>2</v>
      </c>
      <c r="P3637" t="s">
        <v>24</v>
      </c>
      <c r="Q3637" t="s">
        <v>25</v>
      </c>
      <c r="R3637" t="s">
        <v>26</v>
      </c>
      <c r="S3637" t="s">
        <v>29</v>
      </c>
      <c r="T3637" t="s">
        <v>43</v>
      </c>
      <c r="U3637" t="s">
        <v>37</v>
      </c>
      <c r="V3637" t="s">
        <v>31</v>
      </c>
      <c r="W3637" t="s">
        <v>30</v>
      </c>
    </row>
    <row r="3638" spans="1:23" x14ac:dyDescent="0.3">
      <c r="A3638">
        <v>42</v>
      </c>
      <c r="B3638">
        <v>4</v>
      </c>
      <c r="C3638">
        <v>3</v>
      </c>
      <c r="D3638">
        <v>1</v>
      </c>
      <c r="E3638">
        <v>3637</v>
      </c>
      <c r="F3638">
        <v>2</v>
      </c>
      <c r="G3638">
        <v>20830</v>
      </c>
      <c r="H3638">
        <v>12</v>
      </c>
      <c r="I3638">
        <v>8</v>
      </c>
      <c r="J3638">
        <v>2</v>
      </c>
      <c r="K3638">
        <v>21</v>
      </c>
      <c r="L3638">
        <v>3</v>
      </c>
      <c r="M3638">
        <v>20</v>
      </c>
      <c r="N3638">
        <v>2</v>
      </c>
      <c r="O3638">
        <v>10</v>
      </c>
      <c r="P3638" t="s">
        <v>39</v>
      </c>
      <c r="Q3638" t="s">
        <v>33</v>
      </c>
      <c r="R3638" t="s">
        <v>26</v>
      </c>
      <c r="S3638" t="s">
        <v>29</v>
      </c>
      <c r="T3638" t="s">
        <v>43</v>
      </c>
      <c r="U3638" t="s">
        <v>37</v>
      </c>
      <c r="V3638" t="s">
        <v>23</v>
      </c>
      <c r="W3638" t="s">
        <v>30</v>
      </c>
    </row>
    <row r="3639" spans="1:23" x14ac:dyDescent="0.3">
      <c r="A3639">
        <v>55</v>
      </c>
      <c r="B3639">
        <v>11</v>
      </c>
      <c r="C3639">
        <v>3</v>
      </c>
      <c r="D3639">
        <v>1</v>
      </c>
      <c r="E3639">
        <v>3638</v>
      </c>
      <c r="F3639">
        <v>2</v>
      </c>
      <c r="G3639">
        <v>83810</v>
      </c>
      <c r="H3639">
        <v>15</v>
      </c>
      <c r="I3639">
        <v>8</v>
      </c>
      <c r="J3639">
        <v>1</v>
      </c>
      <c r="K3639">
        <v>23</v>
      </c>
      <c r="L3639">
        <v>3</v>
      </c>
      <c r="M3639">
        <v>19</v>
      </c>
      <c r="N3639">
        <v>9</v>
      </c>
      <c r="O3639">
        <v>11</v>
      </c>
      <c r="P3639" t="s">
        <v>24</v>
      </c>
      <c r="Q3639" t="s">
        <v>25</v>
      </c>
      <c r="R3639" t="s">
        <v>49</v>
      </c>
      <c r="S3639" t="s">
        <v>29</v>
      </c>
      <c r="T3639" t="s">
        <v>45</v>
      </c>
      <c r="U3639" t="s">
        <v>37</v>
      </c>
      <c r="V3639" t="s">
        <v>23</v>
      </c>
      <c r="W3639" t="s">
        <v>30</v>
      </c>
    </row>
    <row r="3640" spans="1:23" x14ac:dyDescent="0.3">
      <c r="A3640">
        <v>56</v>
      </c>
      <c r="B3640">
        <v>3</v>
      </c>
      <c r="C3640">
        <v>2</v>
      </c>
      <c r="D3640">
        <v>1</v>
      </c>
      <c r="E3640">
        <v>3639</v>
      </c>
      <c r="F3640">
        <v>3</v>
      </c>
      <c r="G3640">
        <v>26910</v>
      </c>
      <c r="H3640">
        <v>16</v>
      </c>
      <c r="I3640">
        <v>8</v>
      </c>
      <c r="J3640">
        <v>1</v>
      </c>
      <c r="K3640">
        <v>36</v>
      </c>
      <c r="L3640">
        <v>6</v>
      </c>
      <c r="M3640">
        <v>7</v>
      </c>
      <c r="N3640">
        <v>7</v>
      </c>
      <c r="O3640">
        <v>7</v>
      </c>
      <c r="P3640" t="s">
        <v>24</v>
      </c>
      <c r="Q3640" t="s">
        <v>25</v>
      </c>
      <c r="R3640" t="s">
        <v>41</v>
      </c>
      <c r="S3640" t="s">
        <v>35</v>
      </c>
      <c r="T3640" t="s">
        <v>45</v>
      </c>
      <c r="U3640" t="s">
        <v>27</v>
      </c>
      <c r="V3640" t="s">
        <v>23</v>
      </c>
      <c r="W3640" t="s">
        <v>30</v>
      </c>
    </row>
    <row r="3641" spans="1:23" x14ac:dyDescent="0.3">
      <c r="A3641">
        <v>40</v>
      </c>
      <c r="B3641">
        <v>1</v>
      </c>
      <c r="C3641">
        <v>1</v>
      </c>
      <c r="D3641">
        <v>1</v>
      </c>
      <c r="E3641">
        <v>3640</v>
      </c>
      <c r="F3641">
        <v>1</v>
      </c>
      <c r="G3641">
        <v>42860</v>
      </c>
      <c r="H3641">
        <v>15</v>
      </c>
      <c r="I3641">
        <v>8</v>
      </c>
      <c r="J3641">
        <v>0</v>
      </c>
      <c r="K3641">
        <v>6</v>
      </c>
      <c r="L3641">
        <v>6</v>
      </c>
      <c r="M3641">
        <v>4</v>
      </c>
      <c r="N3641">
        <v>0</v>
      </c>
      <c r="O3641">
        <v>0</v>
      </c>
      <c r="P3641" t="s">
        <v>39</v>
      </c>
      <c r="Q3641" t="s">
        <v>33</v>
      </c>
      <c r="R3641" t="s">
        <v>26</v>
      </c>
      <c r="S3641" t="s">
        <v>44</v>
      </c>
      <c r="T3641" t="s">
        <v>43</v>
      </c>
      <c r="U3641" t="s">
        <v>37</v>
      </c>
      <c r="V3641" t="s">
        <v>23</v>
      </c>
      <c r="W3641" t="s">
        <v>30</v>
      </c>
    </row>
    <row r="3642" spans="1:23" x14ac:dyDescent="0.3">
      <c r="A3642">
        <v>34</v>
      </c>
      <c r="B3642">
        <v>3</v>
      </c>
      <c r="C3642">
        <v>2</v>
      </c>
      <c r="D3642">
        <v>1</v>
      </c>
      <c r="E3642">
        <v>3641</v>
      </c>
      <c r="F3642">
        <v>2</v>
      </c>
      <c r="G3642">
        <v>26590</v>
      </c>
      <c r="H3642">
        <v>24</v>
      </c>
      <c r="I3642">
        <v>8</v>
      </c>
      <c r="J3642">
        <v>3</v>
      </c>
      <c r="K3642">
        <v>10</v>
      </c>
      <c r="L3642">
        <v>2</v>
      </c>
      <c r="M3642">
        <v>9</v>
      </c>
      <c r="N3642">
        <v>1</v>
      </c>
      <c r="O3642">
        <v>6</v>
      </c>
      <c r="P3642" t="s">
        <v>24</v>
      </c>
      <c r="Q3642" t="s">
        <v>33</v>
      </c>
      <c r="R3642" t="s">
        <v>49</v>
      </c>
      <c r="S3642" t="s">
        <v>44</v>
      </c>
      <c r="T3642" t="s">
        <v>42</v>
      </c>
      <c r="U3642" t="s">
        <v>37</v>
      </c>
      <c r="V3642" t="s">
        <v>23</v>
      </c>
      <c r="W3642" t="s">
        <v>30</v>
      </c>
    </row>
    <row r="3643" spans="1:23" x14ac:dyDescent="0.3">
      <c r="A3643">
        <v>40</v>
      </c>
      <c r="B3643">
        <v>4</v>
      </c>
      <c r="C3643">
        <v>3</v>
      </c>
      <c r="D3643">
        <v>1</v>
      </c>
      <c r="E3643">
        <v>3642</v>
      </c>
      <c r="F3643">
        <v>2</v>
      </c>
      <c r="G3643">
        <v>94340</v>
      </c>
      <c r="H3643">
        <v>13</v>
      </c>
      <c r="I3643">
        <v>8</v>
      </c>
      <c r="J3643">
        <v>1</v>
      </c>
      <c r="K3643">
        <v>9</v>
      </c>
      <c r="L3643">
        <v>3</v>
      </c>
      <c r="M3643">
        <v>9</v>
      </c>
      <c r="N3643">
        <v>8</v>
      </c>
      <c r="O3643">
        <v>8</v>
      </c>
      <c r="P3643" t="s">
        <v>24</v>
      </c>
      <c r="Q3643" t="s">
        <v>25</v>
      </c>
      <c r="R3643" t="s">
        <v>41</v>
      </c>
      <c r="S3643" t="s">
        <v>35</v>
      </c>
      <c r="T3643" t="s">
        <v>38</v>
      </c>
      <c r="U3643" t="s">
        <v>37</v>
      </c>
      <c r="V3643" t="s">
        <v>23</v>
      </c>
      <c r="W3643" t="s">
        <v>30</v>
      </c>
    </row>
    <row r="3644" spans="1:23" x14ac:dyDescent="0.3">
      <c r="A3644">
        <v>41</v>
      </c>
      <c r="B3644">
        <v>1</v>
      </c>
      <c r="C3644">
        <v>4</v>
      </c>
      <c r="D3644">
        <v>1</v>
      </c>
      <c r="E3644">
        <v>3643</v>
      </c>
      <c r="F3644">
        <v>2</v>
      </c>
      <c r="G3644">
        <v>55610</v>
      </c>
      <c r="H3644">
        <v>11</v>
      </c>
      <c r="I3644">
        <v>8</v>
      </c>
      <c r="J3644">
        <v>0</v>
      </c>
      <c r="K3644">
        <v>10</v>
      </c>
      <c r="L3644">
        <v>2</v>
      </c>
      <c r="M3644">
        <v>9</v>
      </c>
      <c r="N3644">
        <v>1</v>
      </c>
      <c r="O3644">
        <v>7</v>
      </c>
      <c r="P3644" t="s">
        <v>32</v>
      </c>
      <c r="Q3644" t="s">
        <v>25</v>
      </c>
      <c r="R3644" t="s">
        <v>36</v>
      </c>
      <c r="S3644" t="s">
        <v>44</v>
      </c>
      <c r="T3644" t="s">
        <v>28</v>
      </c>
      <c r="U3644" t="s">
        <v>27</v>
      </c>
      <c r="V3644" t="s">
        <v>23</v>
      </c>
      <c r="W3644" t="s">
        <v>30</v>
      </c>
    </row>
    <row r="3645" spans="1:23" x14ac:dyDescent="0.3">
      <c r="A3645">
        <v>35</v>
      </c>
      <c r="B3645">
        <v>1</v>
      </c>
      <c r="C3645">
        <v>2</v>
      </c>
      <c r="D3645">
        <v>1</v>
      </c>
      <c r="E3645">
        <v>3644</v>
      </c>
      <c r="F3645">
        <v>2</v>
      </c>
      <c r="G3645">
        <v>66460</v>
      </c>
      <c r="H3645">
        <v>13</v>
      </c>
      <c r="I3645">
        <v>8</v>
      </c>
      <c r="J3645">
        <v>1</v>
      </c>
      <c r="K3645">
        <v>9</v>
      </c>
      <c r="L3645">
        <v>2</v>
      </c>
      <c r="M3645">
        <v>9</v>
      </c>
      <c r="N3645">
        <v>1</v>
      </c>
      <c r="O3645">
        <v>1</v>
      </c>
      <c r="P3645" t="s">
        <v>32</v>
      </c>
      <c r="Q3645" t="s">
        <v>25</v>
      </c>
      <c r="R3645" t="s">
        <v>49</v>
      </c>
      <c r="S3645" t="s">
        <v>35</v>
      </c>
      <c r="T3645" t="s">
        <v>47</v>
      </c>
      <c r="U3645" t="s">
        <v>37</v>
      </c>
      <c r="V3645" t="s">
        <v>23</v>
      </c>
      <c r="W3645" t="s">
        <v>30</v>
      </c>
    </row>
    <row r="3646" spans="1:23" x14ac:dyDescent="0.3">
      <c r="A3646">
        <v>51</v>
      </c>
      <c r="B3646">
        <v>18</v>
      </c>
      <c r="C3646">
        <v>2</v>
      </c>
      <c r="D3646">
        <v>1</v>
      </c>
      <c r="E3646">
        <v>3645</v>
      </c>
      <c r="F3646">
        <v>4</v>
      </c>
      <c r="G3646">
        <v>77250</v>
      </c>
      <c r="H3646">
        <v>13</v>
      </c>
      <c r="I3646">
        <v>8</v>
      </c>
      <c r="J3646">
        <v>1</v>
      </c>
      <c r="K3646">
        <v>33</v>
      </c>
      <c r="L3646">
        <v>2</v>
      </c>
      <c r="M3646">
        <v>33</v>
      </c>
      <c r="N3646">
        <v>0</v>
      </c>
      <c r="O3646">
        <v>10</v>
      </c>
      <c r="P3646" t="s">
        <v>24</v>
      </c>
      <c r="Q3646" t="s">
        <v>25</v>
      </c>
      <c r="R3646" t="s">
        <v>26</v>
      </c>
      <c r="S3646" t="s">
        <v>44</v>
      </c>
      <c r="T3646" t="s">
        <v>45</v>
      </c>
      <c r="U3646" t="s">
        <v>37</v>
      </c>
      <c r="V3646" t="s">
        <v>23</v>
      </c>
      <c r="W3646" t="s">
        <v>30</v>
      </c>
    </row>
    <row r="3647" spans="1:23" x14ac:dyDescent="0.3">
      <c r="A3647">
        <v>38</v>
      </c>
      <c r="B3647">
        <v>2</v>
      </c>
      <c r="C3647">
        <v>4</v>
      </c>
      <c r="D3647">
        <v>1</v>
      </c>
      <c r="E3647">
        <v>3646</v>
      </c>
      <c r="F3647">
        <v>1</v>
      </c>
      <c r="G3647">
        <v>107250</v>
      </c>
      <c r="H3647">
        <v>18</v>
      </c>
      <c r="I3647">
        <v>8</v>
      </c>
      <c r="J3647">
        <v>0</v>
      </c>
      <c r="K3647">
        <v>11</v>
      </c>
      <c r="L3647">
        <v>5</v>
      </c>
      <c r="M3647">
        <v>7</v>
      </c>
      <c r="N3647">
        <v>1</v>
      </c>
      <c r="O3647">
        <v>7</v>
      </c>
      <c r="P3647" t="s">
        <v>24</v>
      </c>
      <c r="Q3647" t="s">
        <v>25</v>
      </c>
      <c r="R3647" t="s">
        <v>26</v>
      </c>
      <c r="S3647" t="s">
        <v>44</v>
      </c>
      <c r="T3647" t="s">
        <v>34</v>
      </c>
      <c r="U3647" t="s">
        <v>27</v>
      </c>
      <c r="V3647" t="s">
        <v>23</v>
      </c>
      <c r="W3647" t="s">
        <v>30</v>
      </c>
    </row>
    <row r="3648" spans="1:23" x14ac:dyDescent="0.3">
      <c r="A3648">
        <v>34</v>
      </c>
      <c r="B3648">
        <v>4</v>
      </c>
      <c r="C3648">
        <v>3</v>
      </c>
      <c r="D3648">
        <v>1</v>
      </c>
      <c r="E3648">
        <v>3647</v>
      </c>
      <c r="F3648">
        <v>2</v>
      </c>
      <c r="G3648">
        <v>88470</v>
      </c>
      <c r="H3648">
        <v>16</v>
      </c>
      <c r="I3648">
        <v>8</v>
      </c>
      <c r="J3648">
        <v>0</v>
      </c>
      <c r="K3648">
        <v>10</v>
      </c>
      <c r="L3648">
        <v>3</v>
      </c>
      <c r="M3648">
        <v>10</v>
      </c>
      <c r="N3648">
        <v>9</v>
      </c>
      <c r="O3648">
        <v>6</v>
      </c>
      <c r="P3648" t="s">
        <v>24</v>
      </c>
      <c r="Q3648" t="s">
        <v>25</v>
      </c>
      <c r="R3648" t="s">
        <v>26</v>
      </c>
      <c r="S3648" t="s">
        <v>35</v>
      </c>
      <c r="T3648" t="s">
        <v>34</v>
      </c>
      <c r="U3648" t="s">
        <v>37</v>
      </c>
      <c r="V3648" t="s">
        <v>23</v>
      </c>
      <c r="W3648" t="s">
        <v>30</v>
      </c>
    </row>
    <row r="3649" spans="1:23" x14ac:dyDescent="0.3">
      <c r="A3649">
        <v>25</v>
      </c>
      <c r="B3649">
        <v>6</v>
      </c>
      <c r="C3649">
        <v>2</v>
      </c>
      <c r="D3649">
        <v>1</v>
      </c>
      <c r="E3649">
        <v>3648</v>
      </c>
      <c r="F3649">
        <v>4</v>
      </c>
      <c r="G3649">
        <v>20450</v>
      </c>
      <c r="H3649">
        <v>19</v>
      </c>
      <c r="I3649">
        <v>8</v>
      </c>
      <c r="J3649">
        <v>0</v>
      </c>
      <c r="K3649">
        <v>7</v>
      </c>
      <c r="L3649">
        <v>3</v>
      </c>
      <c r="M3649">
        <v>3</v>
      </c>
      <c r="N3649">
        <v>1</v>
      </c>
      <c r="O3649">
        <v>2</v>
      </c>
      <c r="P3649" t="s">
        <v>24</v>
      </c>
      <c r="Q3649" t="s">
        <v>33</v>
      </c>
      <c r="R3649" t="s">
        <v>41</v>
      </c>
      <c r="S3649" t="s">
        <v>29</v>
      </c>
      <c r="T3649" t="s">
        <v>34</v>
      </c>
      <c r="U3649" t="s">
        <v>27</v>
      </c>
      <c r="V3649" t="s">
        <v>23</v>
      </c>
      <c r="W3649" t="s">
        <v>30</v>
      </c>
    </row>
    <row r="3650" spans="1:23" x14ac:dyDescent="0.3">
      <c r="A3650">
        <v>58</v>
      </c>
      <c r="B3650">
        <v>1</v>
      </c>
      <c r="C3650">
        <v>4</v>
      </c>
      <c r="D3650">
        <v>1</v>
      </c>
      <c r="E3650">
        <v>3649</v>
      </c>
      <c r="F3650">
        <v>2</v>
      </c>
      <c r="G3650">
        <v>10090</v>
      </c>
      <c r="H3650">
        <v>13</v>
      </c>
      <c r="I3650">
        <v>8</v>
      </c>
      <c r="J3650">
        <v>2</v>
      </c>
      <c r="K3650">
        <v>31</v>
      </c>
      <c r="L3650">
        <v>3</v>
      </c>
      <c r="M3650">
        <v>10</v>
      </c>
      <c r="N3650">
        <v>5</v>
      </c>
      <c r="O3650">
        <v>9</v>
      </c>
      <c r="P3650" t="s">
        <v>24</v>
      </c>
      <c r="Q3650" t="s">
        <v>25</v>
      </c>
      <c r="R3650" t="s">
        <v>49</v>
      </c>
      <c r="S3650" t="s">
        <v>29</v>
      </c>
      <c r="T3650" t="s">
        <v>38</v>
      </c>
      <c r="U3650" t="s">
        <v>37</v>
      </c>
      <c r="V3650" t="s">
        <v>31</v>
      </c>
      <c r="W3650" t="s">
        <v>30</v>
      </c>
    </row>
    <row r="3651" spans="1:23" x14ac:dyDescent="0.3">
      <c r="A3651">
        <v>40</v>
      </c>
      <c r="B3651">
        <v>14</v>
      </c>
      <c r="C3651">
        <v>4</v>
      </c>
      <c r="D3651">
        <v>1</v>
      </c>
      <c r="E3651">
        <v>3650</v>
      </c>
      <c r="F3651">
        <v>1</v>
      </c>
      <c r="G3651">
        <v>33480</v>
      </c>
      <c r="H3651">
        <v>22</v>
      </c>
      <c r="I3651">
        <v>8</v>
      </c>
      <c r="J3651">
        <v>0</v>
      </c>
      <c r="K3651">
        <v>7</v>
      </c>
      <c r="L3651">
        <v>2</v>
      </c>
      <c r="M3651">
        <v>4</v>
      </c>
      <c r="N3651">
        <v>0</v>
      </c>
      <c r="O3651">
        <v>3</v>
      </c>
      <c r="P3651" t="s">
        <v>24</v>
      </c>
      <c r="Q3651" t="s">
        <v>33</v>
      </c>
      <c r="R3651" t="s">
        <v>41</v>
      </c>
      <c r="S3651" t="s">
        <v>29</v>
      </c>
      <c r="T3651" t="s">
        <v>34</v>
      </c>
      <c r="U3651" t="s">
        <v>27</v>
      </c>
      <c r="V3651" t="s">
        <v>23</v>
      </c>
      <c r="W3651" t="s">
        <v>30</v>
      </c>
    </row>
    <row r="3652" spans="1:23" x14ac:dyDescent="0.3">
      <c r="A3652">
        <v>36</v>
      </c>
      <c r="B3652">
        <v>16</v>
      </c>
      <c r="C3652">
        <v>2</v>
      </c>
      <c r="D3652">
        <v>1</v>
      </c>
      <c r="E3652">
        <v>3651</v>
      </c>
      <c r="F3652">
        <v>1</v>
      </c>
      <c r="G3652">
        <v>12810</v>
      </c>
      <c r="H3652">
        <v>11</v>
      </c>
      <c r="I3652">
        <v>8</v>
      </c>
      <c r="J3652">
        <v>0</v>
      </c>
      <c r="K3652">
        <v>17</v>
      </c>
      <c r="L3652">
        <v>2</v>
      </c>
      <c r="M3652">
        <v>15</v>
      </c>
      <c r="N3652">
        <v>6</v>
      </c>
      <c r="O3652">
        <v>13</v>
      </c>
      <c r="P3652" t="s">
        <v>32</v>
      </c>
      <c r="Q3652" t="s">
        <v>25</v>
      </c>
      <c r="R3652" t="s">
        <v>26</v>
      </c>
      <c r="S3652" t="s">
        <v>29</v>
      </c>
      <c r="T3652" t="s">
        <v>34</v>
      </c>
      <c r="U3652" t="s">
        <v>37</v>
      </c>
      <c r="V3652" t="s">
        <v>23</v>
      </c>
      <c r="W3652" t="s">
        <v>30</v>
      </c>
    </row>
    <row r="3653" spans="1:23" x14ac:dyDescent="0.3">
      <c r="A3653">
        <v>48</v>
      </c>
      <c r="B3653">
        <v>2</v>
      </c>
      <c r="C3653">
        <v>1</v>
      </c>
      <c r="D3653">
        <v>1</v>
      </c>
      <c r="E3653">
        <v>3652</v>
      </c>
      <c r="F3653">
        <v>2</v>
      </c>
      <c r="G3653">
        <v>28190</v>
      </c>
      <c r="H3653">
        <v>20</v>
      </c>
      <c r="I3653">
        <v>8</v>
      </c>
      <c r="J3653">
        <v>0</v>
      </c>
      <c r="K3653">
        <v>11</v>
      </c>
      <c r="L3653">
        <v>2</v>
      </c>
      <c r="M3653">
        <v>10</v>
      </c>
      <c r="N3653">
        <v>0</v>
      </c>
      <c r="O3653">
        <v>8</v>
      </c>
      <c r="P3653" t="s">
        <v>24</v>
      </c>
      <c r="Q3653" t="s">
        <v>33</v>
      </c>
      <c r="R3653" t="s">
        <v>26</v>
      </c>
      <c r="S3653" t="s">
        <v>35</v>
      </c>
      <c r="T3653" t="s">
        <v>34</v>
      </c>
      <c r="U3653" t="s">
        <v>37</v>
      </c>
      <c r="V3653" t="s">
        <v>23</v>
      </c>
      <c r="W3653" t="s">
        <v>30</v>
      </c>
    </row>
    <row r="3654" spans="1:23" x14ac:dyDescent="0.3">
      <c r="A3654">
        <v>27</v>
      </c>
      <c r="B3654">
        <v>2</v>
      </c>
      <c r="C3654">
        <v>3</v>
      </c>
      <c r="D3654">
        <v>1</v>
      </c>
      <c r="E3654">
        <v>3653</v>
      </c>
      <c r="F3654">
        <v>2</v>
      </c>
      <c r="G3654">
        <v>48510</v>
      </c>
      <c r="H3654">
        <v>18</v>
      </c>
      <c r="I3654">
        <v>8</v>
      </c>
      <c r="J3654">
        <v>0</v>
      </c>
      <c r="K3654">
        <v>5</v>
      </c>
      <c r="L3654">
        <v>2</v>
      </c>
      <c r="M3654">
        <v>1</v>
      </c>
      <c r="N3654">
        <v>0</v>
      </c>
      <c r="O3654">
        <v>0</v>
      </c>
      <c r="P3654" t="s">
        <v>24</v>
      </c>
      <c r="Q3654" t="s">
        <v>33</v>
      </c>
      <c r="R3654" t="s">
        <v>26</v>
      </c>
      <c r="S3654" t="s">
        <v>29</v>
      </c>
      <c r="T3654" t="s">
        <v>43</v>
      </c>
      <c r="U3654" t="s">
        <v>27</v>
      </c>
      <c r="V3654" t="s">
        <v>23</v>
      </c>
      <c r="W3654" t="s">
        <v>30</v>
      </c>
    </row>
    <row r="3655" spans="1:23" x14ac:dyDescent="0.3">
      <c r="A3655">
        <v>51</v>
      </c>
      <c r="B3655">
        <v>4</v>
      </c>
      <c r="C3655">
        <v>1</v>
      </c>
      <c r="D3655">
        <v>1</v>
      </c>
      <c r="E3655">
        <v>3654</v>
      </c>
      <c r="F3655">
        <v>3</v>
      </c>
      <c r="G3655">
        <v>40280</v>
      </c>
      <c r="H3655">
        <v>14</v>
      </c>
      <c r="I3655">
        <v>8</v>
      </c>
      <c r="J3655">
        <v>0</v>
      </c>
      <c r="K3655">
        <v>29</v>
      </c>
      <c r="L3655">
        <v>3</v>
      </c>
      <c r="M3655">
        <v>5</v>
      </c>
      <c r="N3655">
        <v>0</v>
      </c>
      <c r="O3655">
        <v>3</v>
      </c>
      <c r="P3655" t="s">
        <v>24</v>
      </c>
      <c r="Q3655" t="s">
        <v>33</v>
      </c>
      <c r="R3655" t="s">
        <v>41</v>
      </c>
      <c r="S3655" t="s">
        <v>35</v>
      </c>
      <c r="T3655" t="s">
        <v>45</v>
      </c>
      <c r="U3655" t="s">
        <v>27</v>
      </c>
      <c r="V3655" t="s">
        <v>23</v>
      </c>
      <c r="W3655" t="s">
        <v>30</v>
      </c>
    </row>
    <row r="3656" spans="1:23" x14ac:dyDescent="0.3">
      <c r="A3656">
        <v>18</v>
      </c>
      <c r="B3656">
        <v>1</v>
      </c>
      <c r="C3656">
        <v>4</v>
      </c>
      <c r="D3656">
        <v>1</v>
      </c>
      <c r="E3656">
        <v>3655</v>
      </c>
      <c r="F3656">
        <v>2</v>
      </c>
      <c r="G3656">
        <v>27200</v>
      </c>
      <c r="H3656">
        <v>22</v>
      </c>
      <c r="I3656">
        <v>8</v>
      </c>
      <c r="J3656">
        <v>1</v>
      </c>
      <c r="K3656">
        <v>0</v>
      </c>
      <c r="L3656">
        <v>2</v>
      </c>
      <c r="M3656">
        <v>0</v>
      </c>
      <c r="N3656">
        <v>0</v>
      </c>
      <c r="O3656">
        <v>0</v>
      </c>
      <c r="P3656" t="s">
        <v>39</v>
      </c>
      <c r="Q3656" t="s">
        <v>33</v>
      </c>
      <c r="R3656" t="s">
        <v>41</v>
      </c>
      <c r="S3656" t="s">
        <v>35</v>
      </c>
      <c r="T3656" t="s">
        <v>38</v>
      </c>
      <c r="U3656" t="s">
        <v>37</v>
      </c>
      <c r="V3656" t="s">
        <v>23</v>
      </c>
      <c r="W3656" t="s">
        <v>30</v>
      </c>
    </row>
    <row r="3657" spans="1:23" x14ac:dyDescent="0.3">
      <c r="A3657">
        <v>35</v>
      </c>
      <c r="B3657">
        <v>1</v>
      </c>
      <c r="C3657">
        <v>4</v>
      </c>
      <c r="D3657">
        <v>1</v>
      </c>
      <c r="E3657">
        <v>3656</v>
      </c>
      <c r="F3657">
        <v>2</v>
      </c>
      <c r="G3657">
        <v>81200</v>
      </c>
      <c r="H3657">
        <v>13</v>
      </c>
      <c r="I3657">
        <v>8</v>
      </c>
      <c r="J3657">
        <v>0</v>
      </c>
      <c r="K3657">
        <v>10</v>
      </c>
      <c r="L3657">
        <v>2</v>
      </c>
      <c r="M3657">
        <v>9</v>
      </c>
      <c r="N3657">
        <v>0</v>
      </c>
      <c r="O3657">
        <v>0</v>
      </c>
      <c r="P3657" t="s">
        <v>24</v>
      </c>
      <c r="Q3657" t="s">
        <v>33</v>
      </c>
      <c r="R3657" t="s">
        <v>36</v>
      </c>
      <c r="S3657" t="s">
        <v>29</v>
      </c>
      <c r="T3657" t="s">
        <v>42</v>
      </c>
      <c r="U3657" t="s">
        <v>27</v>
      </c>
      <c r="V3657" t="s">
        <v>23</v>
      </c>
      <c r="W3657" t="s">
        <v>30</v>
      </c>
    </row>
    <row r="3658" spans="1:23" x14ac:dyDescent="0.3">
      <c r="A3658">
        <v>27</v>
      </c>
      <c r="B3658">
        <v>26</v>
      </c>
      <c r="C3658">
        <v>4</v>
      </c>
      <c r="D3658">
        <v>1</v>
      </c>
      <c r="E3658">
        <v>3657</v>
      </c>
      <c r="F3658">
        <v>1</v>
      </c>
      <c r="G3658">
        <v>46470</v>
      </c>
      <c r="H3658">
        <v>17</v>
      </c>
      <c r="I3658">
        <v>8</v>
      </c>
      <c r="J3658">
        <v>0</v>
      </c>
      <c r="K3658">
        <v>8</v>
      </c>
      <c r="L3658">
        <v>3</v>
      </c>
      <c r="M3658">
        <v>6</v>
      </c>
      <c r="N3658">
        <v>0</v>
      </c>
      <c r="O3658">
        <v>0</v>
      </c>
      <c r="P3658" t="s">
        <v>32</v>
      </c>
      <c r="Q3658" t="s">
        <v>33</v>
      </c>
      <c r="R3658" t="s">
        <v>41</v>
      </c>
      <c r="S3658" t="s">
        <v>35</v>
      </c>
      <c r="T3658" t="s">
        <v>42</v>
      </c>
      <c r="U3658" t="s">
        <v>27</v>
      </c>
      <c r="V3658" t="s">
        <v>23</v>
      </c>
      <c r="W3658" t="s">
        <v>30</v>
      </c>
    </row>
    <row r="3659" spans="1:23" x14ac:dyDescent="0.3">
      <c r="A3659">
        <v>55</v>
      </c>
      <c r="B3659">
        <v>19</v>
      </c>
      <c r="C3659">
        <v>3</v>
      </c>
      <c r="D3659">
        <v>1</v>
      </c>
      <c r="E3659">
        <v>3658</v>
      </c>
      <c r="F3659">
        <v>1</v>
      </c>
      <c r="G3659">
        <v>46800</v>
      </c>
      <c r="H3659">
        <v>14</v>
      </c>
      <c r="I3659">
        <v>8</v>
      </c>
      <c r="J3659">
        <v>3</v>
      </c>
      <c r="K3659">
        <v>24</v>
      </c>
      <c r="L3659">
        <v>0</v>
      </c>
      <c r="M3659">
        <v>19</v>
      </c>
      <c r="N3659">
        <v>3</v>
      </c>
      <c r="O3659">
        <v>8</v>
      </c>
      <c r="P3659" t="s">
        <v>24</v>
      </c>
      <c r="Q3659" t="s">
        <v>33</v>
      </c>
      <c r="R3659" t="s">
        <v>49</v>
      </c>
      <c r="S3659" t="s">
        <v>35</v>
      </c>
      <c r="T3659" t="s">
        <v>40</v>
      </c>
      <c r="U3659" t="s">
        <v>37</v>
      </c>
      <c r="V3659" t="s">
        <v>31</v>
      </c>
      <c r="W3659" t="s">
        <v>30</v>
      </c>
    </row>
    <row r="3660" spans="1:23" x14ac:dyDescent="0.3">
      <c r="A3660">
        <v>56</v>
      </c>
      <c r="B3660">
        <v>24</v>
      </c>
      <c r="C3660">
        <v>4</v>
      </c>
      <c r="D3660">
        <v>1</v>
      </c>
      <c r="E3660">
        <v>3659</v>
      </c>
      <c r="F3660">
        <v>2</v>
      </c>
      <c r="G3660">
        <v>32210</v>
      </c>
      <c r="H3660">
        <v>15</v>
      </c>
      <c r="I3660">
        <v>8</v>
      </c>
      <c r="J3660">
        <v>2</v>
      </c>
      <c r="K3660">
        <v>33</v>
      </c>
      <c r="L3660">
        <v>2</v>
      </c>
      <c r="M3660">
        <v>19</v>
      </c>
      <c r="N3660">
        <v>15</v>
      </c>
      <c r="O3660">
        <v>9</v>
      </c>
      <c r="P3660" t="s">
        <v>24</v>
      </c>
      <c r="Q3660" t="s">
        <v>33</v>
      </c>
      <c r="R3660" t="s">
        <v>26</v>
      </c>
      <c r="S3660" t="s">
        <v>29</v>
      </c>
      <c r="T3660" t="s">
        <v>43</v>
      </c>
      <c r="U3660" t="s">
        <v>37</v>
      </c>
      <c r="V3660" t="s">
        <v>23</v>
      </c>
      <c r="W3660" t="s">
        <v>30</v>
      </c>
    </row>
    <row r="3661" spans="1:23" x14ac:dyDescent="0.3">
      <c r="A3661">
        <v>34</v>
      </c>
      <c r="B3661">
        <v>1</v>
      </c>
      <c r="C3661">
        <v>2</v>
      </c>
      <c r="D3661">
        <v>1</v>
      </c>
      <c r="E3661">
        <v>3660</v>
      </c>
      <c r="F3661">
        <v>2</v>
      </c>
      <c r="G3661">
        <v>86210</v>
      </c>
      <c r="H3661">
        <v>17</v>
      </c>
      <c r="I3661">
        <v>8</v>
      </c>
      <c r="J3661">
        <v>1</v>
      </c>
      <c r="K3661">
        <v>5</v>
      </c>
      <c r="L3661">
        <v>1</v>
      </c>
      <c r="M3661">
        <v>5</v>
      </c>
      <c r="N3661">
        <v>0</v>
      </c>
      <c r="O3661">
        <v>0</v>
      </c>
      <c r="P3661" t="s">
        <v>39</v>
      </c>
      <c r="Q3661" t="s">
        <v>25</v>
      </c>
      <c r="R3661" t="s">
        <v>26</v>
      </c>
      <c r="S3661" t="s">
        <v>44</v>
      </c>
      <c r="T3661" t="s">
        <v>34</v>
      </c>
      <c r="U3661" t="s">
        <v>37</v>
      </c>
      <c r="V3661" t="s">
        <v>23</v>
      </c>
      <c r="W3661" t="s">
        <v>30</v>
      </c>
    </row>
    <row r="3662" spans="1:23" x14ac:dyDescent="0.3">
      <c r="A3662">
        <v>40</v>
      </c>
      <c r="B3662">
        <v>3</v>
      </c>
      <c r="C3662">
        <v>3</v>
      </c>
      <c r="D3662">
        <v>1</v>
      </c>
      <c r="E3662">
        <v>3661</v>
      </c>
      <c r="F3662">
        <v>2</v>
      </c>
      <c r="G3662">
        <v>45770</v>
      </c>
      <c r="H3662">
        <v>11</v>
      </c>
      <c r="I3662">
        <v>8</v>
      </c>
      <c r="J3662">
        <v>1</v>
      </c>
      <c r="K3662">
        <v>15</v>
      </c>
      <c r="L3662">
        <v>3</v>
      </c>
      <c r="M3662">
        <v>12</v>
      </c>
      <c r="N3662">
        <v>11</v>
      </c>
      <c r="O3662">
        <v>8</v>
      </c>
      <c r="P3662" t="s">
        <v>24</v>
      </c>
      <c r="Q3662" t="s">
        <v>33</v>
      </c>
      <c r="R3662" t="s">
        <v>26</v>
      </c>
      <c r="S3662" t="s">
        <v>44</v>
      </c>
      <c r="T3662" t="s">
        <v>38</v>
      </c>
      <c r="U3662" t="s">
        <v>37</v>
      </c>
      <c r="V3662" t="s">
        <v>23</v>
      </c>
      <c r="W3662" t="s">
        <v>30</v>
      </c>
    </row>
    <row r="3663" spans="1:23" x14ac:dyDescent="0.3">
      <c r="A3663">
        <v>34</v>
      </c>
      <c r="B3663">
        <v>5</v>
      </c>
      <c r="C3663">
        <v>3</v>
      </c>
      <c r="D3663">
        <v>1</v>
      </c>
      <c r="E3663">
        <v>3662</v>
      </c>
      <c r="F3663">
        <v>1</v>
      </c>
      <c r="G3663">
        <v>45530</v>
      </c>
      <c r="H3663">
        <v>18</v>
      </c>
      <c r="I3663">
        <v>8</v>
      </c>
      <c r="J3663">
        <v>1</v>
      </c>
      <c r="K3663">
        <v>10</v>
      </c>
      <c r="L3663">
        <v>2</v>
      </c>
      <c r="M3663">
        <v>8</v>
      </c>
      <c r="N3663">
        <v>7</v>
      </c>
      <c r="O3663">
        <v>7</v>
      </c>
      <c r="P3663" t="s">
        <v>24</v>
      </c>
      <c r="Q3663" t="s">
        <v>33</v>
      </c>
      <c r="R3663" t="s">
        <v>26</v>
      </c>
      <c r="S3663" t="s">
        <v>29</v>
      </c>
      <c r="T3663" t="s">
        <v>34</v>
      </c>
      <c r="U3663" t="s">
        <v>37</v>
      </c>
      <c r="V3663" t="s">
        <v>23</v>
      </c>
      <c r="W3663" t="s">
        <v>30</v>
      </c>
    </row>
    <row r="3664" spans="1:23" x14ac:dyDescent="0.3">
      <c r="A3664">
        <v>31</v>
      </c>
      <c r="B3664">
        <v>2</v>
      </c>
      <c r="C3664">
        <v>2</v>
      </c>
      <c r="D3664">
        <v>1</v>
      </c>
      <c r="E3664">
        <v>3663</v>
      </c>
      <c r="F3664">
        <v>2</v>
      </c>
      <c r="G3664">
        <v>53960</v>
      </c>
      <c r="H3664">
        <v>17</v>
      </c>
      <c r="I3664">
        <v>8</v>
      </c>
      <c r="J3664">
        <v>1</v>
      </c>
      <c r="K3664">
        <v>3</v>
      </c>
      <c r="L3664">
        <v>2</v>
      </c>
      <c r="M3664">
        <v>1</v>
      </c>
      <c r="N3664">
        <v>0</v>
      </c>
      <c r="O3664">
        <v>0</v>
      </c>
      <c r="P3664" t="s">
        <v>32</v>
      </c>
      <c r="Q3664" t="s">
        <v>33</v>
      </c>
      <c r="R3664" t="s">
        <v>41</v>
      </c>
      <c r="S3664" t="s">
        <v>35</v>
      </c>
      <c r="T3664" t="s">
        <v>45</v>
      </c>
      <c r="U3664" t="s">
        <v>27</v>
      </c>
      <c r="V3664" t="s">
        <v>31</v>
      </c>
      <c r="W3664" t="s">
        <v>30</v>
      </c>
    </row>
    <row r="3665" spans="1:23" x14ac:dyDescent="0.3">
      <c r="A3665">
        <v>35</v>
      </c>
      <c r="B3665">
        <v>1</v>
      </c>
      <c r="C3665">
        <v>2</v>
      </c>
      <c r="D3665">
        <v>1</v>
      </c>
      <c r="E3665">
        <v>3664</v>
      </c>
      <c r="F3665">
        <v>1</v>
      </c>
      <c r="G3665">
        <v>67960</v>
      </c>
      <c r="H3665">
        <v>13</v>
      </c>
      <c r="I3665">
        <v>8</v>
      </c>
      <c r="J3665">
        <v>0</v>
      </c>
      <c r="K3665">
        <v>5</v>
      </c>
      <c r="L3665">
        <v>2</v>
      </c>
      <c r="M3665">
        <v>4</v>
      </c>
      <c r="N3665">
        <v>3</v>
      </c>
      <c r="O3665">
        <v>2</v>
      </c>
      <c r="P3665" t="s">
        <v>32</v>
      </c>
      <c r="Q3665" t="s">
        <v>33</v>
      </c>
      <c r="R3665" t="s">
        <v>41</v>
      </c>
      <c r="S3665" t="s">
        <v>29</v>
      </c>
      <c r="T3665" t="s">
        <v>45</v>
      </c>
      <c r="U3665" t="s">
        <v>37</v>
      </c>
      <c r="V3665" t="s">
        <v>31</v>
      </c>
      <c r="W3665" t="s">
        <v>30</v>
      </c>
    </row>
    <row r="3666" spans="1:23" x14ac:dyDescent="0.3">
      <c r="A3666">
        <v>38</v>
      </c>
      <c r="B3666">
        <v>7</v>
      </c>
      <c r="C3666">
        <v>3</v>
      </c>
      <c r="D3666">
        <v>1</v>
      </c>
      <c r="E3666">
        <v>3665</v>
      </c>
      <c r="F3666">
        <v>2</v>
      </c>
      <c r="G3666">
        <v>76250</v>
      </c>
      <c r="H3666">
        <v>15</v>
      </c>
      <c r="I3666">
        <v>8</v>
      </c>
      <c r="J3666">
        <v>0</v>
      </c>
      <c r="K3666">
        <v>4</v>
      </c>
      <c r="L3666">
        <v>2</v>
      </c>
      <c r="M3666">
        <v>4</v>
      </c>
      <c r="N3666">
        <v>0</v>
      </c>
      <c r="O3666">
        <v>3</v>
      </c>
      <c r="P3666" t="s">
        <v>32</v>
      </c>
      <c r="Q3666" t="s">
        <v>33</v>
      </c>
      <c r="R3666" t="s">
        <v>41</v>
      </c>
      <c r="S3666" t="s">
        <v>44</v>
      </c>
      <c r="T3666" t="s">
        <v>46</v>
      </c>
      <c r="U3666" t="s">
        <v>27</v>
      </c>
      <c r="V3666" t="s">
        <v>23</v>
      </c>
      <c r="W3666" t="s">
        <v>30</v>
      </c>
    </row>
    <row r="3667" spans="1:23" x14ac:dyDescent="0.3">
      <c r="A3667">
        <v>34</v>
      </c>
      <c r="B3667">
        <v>10</v>
      </c>
      <c r="C3667">
        <v>4</v>
      </c>
      <c r="D3667">
        <v>1</v>
      </c>
      <c r="E3667">
        <v>3666</v>
      </c>
      <c r="F3667">
        <v>2</v>
      </c>
      <c r="G3667">
        <v>74120</v>
      </c>
      <c r="H3667">
        <v>24</v>
      </c>
      <c r="I3667">
        <v>8</v>
      </c>
      <c r="J3667">
        <v>0</v>
      </c>
      <c r="K3667">
        <v>14</v>
      </c>
      <c r="L3667">
        <v>4</v>
      </c>
      <c r="M3667">
        <v>14</v>
      </c>
      <c r="N3667">
        <v>4</v>
      </c>
      <c r="O3667">
        <v>11</v>
      </c>
      <c r="P3667" t="s">
        <v>24</v>
      </c>
      <c r="Q3667" t="s">
        <v>33</v>
      </c>
      <c r="R3667" t="s">
        <v>36</v>
      </c>
      <c r="S3667" t="s">
        <v>35</v>
      </c>
      <c r="T3667" t="s">
        <v>43</v>
      </c>
      <c r="U3667" t="s">
        <v>27</v>
      </c>
      <c r="V3667" t="s">
        <v>23</v>
      </c>
      <c r="W3667" t="s">
        <v>30</v>
      </c>
    </row>
    <row r="3668" spans="1:23" x14ac:dyDescent="0.3">
      <c r="A3668">
        <v>28</v>
      </c>
      <c r="B3668">
        <v>2</v>
      </c>
      <c r="C3668">
        <v>3</v>
      </c>
      <c r="D3668">
        <v>1</v>
      </c>
      <c r="E3668">
        <v>3667</v>
      </c>
      <c r="F3668">
        <v>2</v>
      </c>
      <c r="G3668">
        <v>111590</v>
      </c>
      <c r="H3668">
        <v>12</v>
      </c>
      <c r="I3668">
        <v>8</v>
      </c>
      <c r="J3668">
        <v>0</v>
      </c>
      <c r="K3668">
        <v>5</v>
      </c>
      <c r="L3668">
        <v>2</v>
      </c>
      <c r="M3668">
        <v>5</v>
      </c>
      <c r="N3668">
        <v>0</v>
      </c>
      <c r="O3668">
        <v>4</v>
      </c>
      <c r="P3668" t="s">
        <v>24</v>
      </c>
      <c r="Q3668" t="s">
        <v>33</v>
      </c>
      <c r="R3668" t="s">
        <v>26</v>
      </c>
      <c r="S3668" t="s">
        <v>29</v>
      </c>
      <c r="T3668" t="s">
        <v>28</v>
      </c>
      <c r="U3668" t="s">
        <v>27</v>
      </c>
      <c r="V3668" t="s">
        <v>23</v>
      </c>
      <c r="W3668" t="s">
        <v>30</v>
      </c>
    </row>
    <row r="3669" spans="1:23" x14ac:dyDescent="0.3">
      <c r="A3669">
        <v>31</v>
      </c>
      <c r="B3669">
        <v>15</v>
      </c>
      <c r="C3669">
        <v>2</v>
      </c>
      <c r="D3669">
        <v>1</v>
      </c>
      <c r="E3669">
        <v>3668</v>
      </c>
      <c r="F3669">
        <v>2</v>
      </c>
      <c r="G3669">
        <v>49600</v>
      </c>
      <c r="H3669">
        <v>15</v>
      </c>
      <c r="I3669">
        <v>8</v>
      </c>
      <c r="J3669">
        <v>0</v>
      </c>
      <c r="K3669">
        <v>10</v>
      </c>
      <c r="L3669">
        <v>3</v>
      </c>
      <c r="M3669">
        <v>10</v>
      </c>
      <c r="N3669">
        <v>6</v>
      </c>
      <c r="O3669">
        <v>7</v>
      </c>
      <c r="P3669" t="s">
        <v>24</v>
      </c>
      <c r="Q3669" t="s">
        <v>33</v>
      </c>
      <c r="R3669" t="s">
        <v>26</v>
      </c>
      <c r="S3669" t="s">
        <v>29</v>
      </c>
      <c r="T3669" t="s">
        <v>38</v>
      </c>
      <c r="U3669" t="s">
        <v>37</v>
      </c>
      <c r="V3669" t="s">
        <v>31</v>
      </c>
      <c r="W3669" t="s">
        <v>30</v>
      </c>
    </row>
    <row r="3670" spans="1:23" x14ac:dyDescent="0.3">
      <c r="A3670">
        <v>39</v>
      </c>
      <c r="B3670">
        <v>17</v>
      </c>
      <c r="C3670">
        <v>4</v>
      </c>
      <c r="D3670">
        <v>1</v>
      </c>
      <c r="E3670">
        <v>3669</v>
      </c>
      <c r="F3670">
        <v>2</v>
      </c>
      <c r="G3670">
        <v>104750</v>
      </c>
      <c r="H3670">
        <v>11</v>
      </c>
      <c r="I3670">
        <v>8</v>
      </c>
      <c r="J3670">
        <v>1</v>
      </c>
      <c r="K3670">
        <v>8</v>
      </c>
      <c r="L3670">
        <v>3</v>
      </c>
      <c r="M3670">
        <v>5</v>
      </c>
      <c r="N3670">
        <v>1</v>
      </c>
      <c r="O3670">
        <v>4</v>
      </c>
      <c r="P3670" t="s">
        <v>24</v>
      </c>
      <c r="Q3670" t="s">
        <v>33</v>
      </c>
      <c r="R3670" t="s">
        <v>49</v>
      </c>
      <c r="S3670" t="s">
        <v>29</v>
      </c>
      <c r="T3670" t="s">
        <v>28</v>
      </c>
      <c r="U3670" t="s">
        <v>27</v>
      </c>
      <c r="V3670" t="s">
        <v>23</v>
      </c>
      <c r="W3670" t="s">
        <v>30</v>
      </c>
    </row>
    <row r="3671" spans="1:23" x14ac:dyDescent="0.3">
      <c r="A3671">
        <v>51</v>
      </c>
      <c r="B3671">
        <v>20</v>
      </c>
      <c r="C3671">
        <v>3</v>
      </c>
      <c r="D3671">
        <v>1</v>
      </c>
      <c r="E3671">
        <v>3670</v>
      </c>
      <c r="F3671">
        <v>2</v>
      </c>
      <c r="G3671">
        <v>148140</v>
      </c>
      <c r="H3671">
        <v>11</v>
      </c>
      <c r="I3671">
        <v>8</v>
      </c>
      <c r="J3671">
        <v>1</v>
      </c>
      <c r="K3671">
        <v>14</v>
      </c>
      <c r="L3671">
        <v>2</v>
      </c>
      <c r="M3671">
        <v>4</v>
      </c>
      <c r="N3671">
        <v>3</v>
      </c>
      <c r="O3671">
        <v>2</v>
      </c>
      <c r="P3671" t="s">
        <v>32</v>
      </c>
      <c r="Q3671" t="s">
        <v>33</v>
      </c>
      <c r="R3671" t="s">
        <v>41</v>
      </c>
      <c r="S3671" t="s">
        <v>29</v>
      </c>
      <c r="T3671" t="s">
        <v>38</v>
      </c>
      <c r="U3671" t="s">
        <v>37</v>
      </c>
      <c r="V3671" t="s">
        <v>23</v>
      </c>
      <c r="W3671" t="s">
        <v>30</v>
      </c>
    </row>
    <row r="3672" spans="1:23" x14ac:dyDescent="0.3">
      <c r="A3672">
        <v>41</v>
      </c>
      <c r="B3672">
        <v>1</v>
      </c>
      <c r="C3672">
        <v>3</v>
      </c>
      <c r="D3672">
        <v>1</v>
      </c>
      <c r="E3672">
        <v>3671</v>
      </c>
      <c r="F3672">
        <v>4</v>
      </c>
      <c r="G3672">
        <v>191410</v>
      </c>
      <c r="H3672">
        <v>12</v>
      </c>
      <c r="I3672">
        <v>8</v>
      </c>
      <c r="J3672">
        <v>1</v>
      </c>
      <c r="K3672">
        <v>12</v>
      </c>
      <c r="L3672">
        <v>2</v>
      </c>
      <c r="M3672">
        <v>6</v>
      </c>
      <c r="N3672">
        <v>3</v>
      </c>
      <c r="O3672">
        <v>3</v>
      </c>
      <c r="P3672" t="s">
        <v>32</v>
      </c>
      <c r="Q3672" t="s">
        <v>33</v>
      </c>
      <c r="R3672" t="s">
        <v>26</v>
      </c>
      <c r="S3672" t="s">
        <v>44</v>
      </c>
      <c r="T3672" t="s">
        <v>38</v>
      </c>
      <c r="U3672" t="s">
        <v>37</v>
      </c>
      <c r="V3672" t="s">
        <v>23</v>
      </c>
      <c r="W3672" t="s">
        <v>30</v>
      </c>
    </row>
    <row r="3673" spans="1:23" x14ac:dyDescent="0.3">
      <c r="A3673">
        <v>37</v>
      </c>
      <c r="B3673">
        <v>2</v>
      </c>
      <c r="C3673">
        <v>2</v>
      </c>
      <c r="D3673">
        <v>1</v>
      </c>
      <c r="E3673">
        <v>3672</v>
      </c>
      <c r="F3673">
        <v>1</v>
      </c>
      <c r="G3673">
        <v>54050</v>
      </c>
      <c r="H3673">
        <v>15</v>
      </c>
      <c r="I3673">
        <v>8</v>
      </c>
      <c r="J3673">
        <v>0</v>
      </c>
      <c r="K3673">
        <v>8</v>
      </c>
      <c r="L3673">
        <v>3</v>
      </c>
      <c r="M3673">
        <v>6</v>
      </c>
      <c r="N3673">
        <v>1</v>
      </c>
      <c r="O3673">
        <v>3</v>
      </c>
      <c r="P3673" t="s">
        <v>24</v>
      </c>
      <c r="Q3673" t="s">
        <v>33</v>
      </c>
      <c r="R3673" t="s">
        <v>41</v>
      </c>
      <c r="S3673" t="s">
        <v>29</v>
      </c>
      <c r="T3673" t="s">
        <v>28</v>
      </c>
      <c r="U3673" t="s">
        <v>27</v>
      </c>
      <c r="V3673" t="s">
        <v>23</v>
      </c>
      <c r="W3673" t="s">
        <v>30</v>
      </c>
    </row>
    <row r="3674" spans="1:23" x14ac:dyDescent="0.3">
      <c r="A3674">
        <v>33</v>
      </c>
      <c r="B3674">
        <v>2</v>
      </c>
      <c r="C3674">
        <v>3</v>
      </c>
      <c r="D3674">
        <v>1</v>
      </c>
      <c r="E3674">
        <v>3673</v>
      </c>
      <c r="F3674">
        <v>1</v>
      </c>
      <c r="G3674">
        <v>87930</v>
      </c>
      <c r="H3674">
        <v>17</v>
      </c>
      <c r="I3674">
        <v>8</v>
      </c>
      <c r="J3674">
        <v>0</v>
      </c>
      <c r="K3674">
        <v>8</v>
      </c>
      <c r="L3674">
        <v>2</v>
      </c>
      <c r="M3674">
        <v>5</v>
      </c>
      <c r="N3674">
        <v>1</v>
      </c>
      <c r="O3674">
        <v>2</v>
      </c>
      <c r="P3674" t="s">
        <v>32</v>
      </c>
      <c r="Q3674" t="s">
        <v>33</v>
      </c>
      <c r="R3674" t="s">
        <v>41</v>
      </c>
      <c r="S3674" t="s">
        <v>29</v>
      </c>
      <c r="T3674" t="s">
        <v>38</v>
      </c>
      <c r="U3674" t="s">
        <v>27</v>
      </c>
      <c r="V3674" t="s">
        <v>23</v>
      </c>
      <c r="W3674" t="s">
        <v>30</v>
      </c>
    </row>
    <row r="3675" spans="1:23" x14ac:dyDescent="0.3">
      <c r="A3675">
        <v>32</v>
      </c>
      <c r="B3675">
        <v>1</v>
      </c>
      <c r="C3675">
        <v>4</v>
      </c>
      <c r="D3675">
        <v>1</v>
      </c>
      <c r="E3675">
        <v>3674</v>
      </c>
      <c r="F3675">
        <v>5</v>
      </c>
      <c r="G3675">
        <v>191890</v>
      </c>
      <c r="H3675">
        <v>12</v>
      </c>
      <c r="I3675">
        <v>8</v>
      </c>
      <c r="J3675">
        <v>1</v>
      </c>
      <c r="K3675">
        <v>4</v>
      </c>
      <c r="L3675">
        <v>3</v>
      </c>
      <c r="M3675">
        <v>3</v>
      </c>
      <c r="N3675">
        <v>1</v>
      </c>
      <c r="O3675">
        <v>2</v>
      </c>
      <c r="P3675" t="s">
        <v>24</v>
      </c>
      <c r="Q3675" t="s">
        <v>33</v>
      </c>
      <c r="R3675" t="s">
        <v>41</v>
      </c>
      <c r="S3675" t="s">
        <v>29</v>
      </c>
      <c r="T3675" t="s">
        <v>42</v>
      </c>
      <c r="U3675" t="s">
        <v>37</v>
      </c>
      <c r="V3675" t="s">
        <v>23</v>
      </c>
      <c r="W3675" t="s">
        <v>30</v>
      </c>
    </row>
    <row r="3676" spans="1:23" x14ac:dyDescent="0.3">
      <c r="A3676">
        <v>39</v>
      </c>
      <c r="B3676">
        <v>29</v>
      </c>
      <c r="C3676">
        <v>2</v>
      </c>
      <c r="D3676">
        <v>1</v>
      </c>
      <c r="E3676">
        <v>3675</v>
      </c>
      <c r="F3676">
        <v>2</v>
      </c>
      <c r="G3676">
        <v>38750</v>
      </c>
      <c r="H3676">
        <v>15</v>
      </c>
      <c r="I3676">
        <v>8</v>
      </c>
      <c r="J3676">
        <v>0</v>
      </c>
      <c r="K3676">
        <v>13</v>
      </c>
      <c r="L3676">
        <v>3</v>
      </c>
      <c r="M3676">
        <v>6</v>
      </c>
      <c r="N3676">
        <v>0</v>
      </c>
      <c r="O3676">
        <v>5</v>
      </c>
      <c r="P3676" t="s">
        <v>39</v>
      </c>
      <c r="Q3676" t="s">
        <v>33</v>
      </c>
      <c r="R3676" t="s">
        <v>26</v>
      </c>
      <c r="S3676" t="s">
        <v>29</v>
      </c>
      <c r="T3676" t="s">
        <v>38</v>
      </c>
      <c r="U3676" t="s">
        <v>37</v>
      </c>
      <c r="V3676" t="s">
        <v>23</v>
      </c>
      <c r="W3676" t="s">
        <v>30</v>
      </c>
    </row>
    <row r="3677" spans="1:23" x14ac:dyDescent="0.3">
      <c r="A3677">
        <v>25</v>
      </c>
      <c r="B3677">
        <v>7</v>
      </c>
      <c r="C3677">
        <v>4</v>
      </c>
      <c r="D3677">
        <v>1</v>
      </c>
      <c r="E3677">
        <v>3676</v>
      </c>
      <c r="F3677">
        <v>1</v>
      </c>
      <c r="G3677">
        <v>22160</v>
      </c>
      <c r="H3677">
        <v>13</v>
      </c>
      <c r="I3677">
        <v>8</v>
      </c>
      <c r="J3677">
        <v>3</v>
      </c>
      <c r="K3677">
        <v>6</v>
      </c>
      <c r="L3677">
        <v>2</v>
      </c>
      <c r="M3677">
        <v>3</v>
      </c>
      <c r="N3677">
        <v>1</v>
      </c>
      <c r="O3677">
        <v>2</v>
      </c>
      <c r="P3677" t="s">
        <v>24</v>
      </c>
      <c r="Q3677" t="s">
        <v>33</v>
      </c>
      <c r="R3677" t="s">
        <v>26</v>
      </c>
      <c r="S3677" t="s">
        <v>29</v>
      </c>
      <c r="T3677" t="s">
        <v>38</v>
      </c>
      <c r="U3677" t="s">
        <v>37</v>
      </c>
      <c r="V3677" t="s">
        <v>23</v>
      </c>
      <c r="W3677" t="s">
        <v>30</v>
      </c>
    </row>
    <row r="3678" spans="1:23" x14ac:dyDescent="0.3">
      <c r="A3678">
        <v>52</v>
      </c>
      <c r="B3678">
        <v>2</v>
      </c>
      <c r="C3678">
        <v>1</v>
      </c>
      <c r="D3678">
        <v>1</v>
      </c>
      <c r="E3678">
        <v>3677</v>
      </c>
      <c r="F3678">
        <v>2</v>
      </c>
      <c r="G3678">
        <v>117130</v>
      </c>
      <c r="H3678">
        <v>14</v>
      </c>
      <c r="I3678">
        <v>8</v>
      </c>
      <c r="J3678">
        <v>0</v>
      </c>
      <c r="K3678">
        <v>24</v>
      </c>
      <c r="L3678">
        <v>2</v>
      </c>
      <c r="M3678">
        <v>5</v>
      </c>
      <c r="N3678">
        <v>0</v>
      </c>
      <c r="O3678">
        <v>2</v>
      </c>
      <c r="P3678" t="s">
        <v>32</v>
      </c>
      <c r="Q3678" t="s">
        <v>33</v>
      </c>
      <c r="R3678" t="s">
        <v>26</v>
      </c>
      <c r="S3678" t="s">
        <v>29</v>
      </c>
      <c r="T3678" t="s">
        <v>38</v>
      </c>
      <c r="U3678" t="s">
        <v>37</v>
      </c>
      <c r="V3678" t="s">
        <v>23</v>
      </c>
      <c r="W3678" t="s">
        <v>30</v>
      </c>
    </row>
    <row r="3679" spans="1:23" x14ac:dyDescent="0.3">
      <c r="A3679">
        <v>43</v>
      </c>
      <c r="B3679">
        <v>2</v>
      </c>
      <c r="C3679">
        <v>2</v>
      </c>
      <c r="D3679">
        <v>1</v>
      </c>
      <c r="E3679">
        <v>3678</v>
      </c>
      <c r="F3679">
        <v>1</v>
      </c>
      <c r="G3679">
        <v>78610</v>
      </c>
      <c r="H3679">
        <v>14</v>
      </c>
      <c r="I3679">
        <v>8</v>
      </c>
      <c r="J3679">
        <v>2</v>
      </c>
      <c r="K3679">
        <v>20</v>
      </c>
      <c r="L3679">
        <v>1</v>
      </c>
      <c r="M3679">
        <v>20</v>
      </c>
      <c r="N3679">
        <v>1</v>
      </c>
      <c r="O3679">
        <v>8</v>
      </c>
      <c r="P3679" t="s">
        <v>24</v>
      </c>
      <c r="Q3679" t="s">
        <v>33</v>
      </c>
      <c r="R3679" t="s">
        <v>41</v>
      </c>
      <c r="S3679" t="s">
        <v>35</v>
      </c>
      <c r="T3679" t="s">
        <v>43</v>
      </c>
      <c r="U3679" t="s">
        <v>37</v>
      </c>
      <c r="V3679" t="s">
        <v>23</v>
      </c>
      <c r="W3679" t="s">
        <v>30</v>
      </c>
    </row>
    <row r="3680" spans="1:23" x14ac:dyDescent="0.3">
      <c r="A3680">
        <v>27</v>
      </c>
      <c r="B3680">
        <v>2</v>
      </c>
      <c r="C3680">
        <v>4</v>
      </c>
      <c r="D3680">
        <v>1</v>
      </c>
      <c r="E3680">
        <v>3679</v>
      </c>
      <c r="F3680">
        <v>1</v>
      </c>
      <c r="G3680">
        <v>37080</v>
      </c>
      <c r="H3680">
        <v>16</v>
      </c>
      <c r="I3680">
        <v>8</v>
      </c>
      <c r="J3680">
        <v>2</v>
      </c>
      <c r="K3680">
        <v>6</v>
      </c>
      <c r="L3680">
        <v>2</v>
      </c>
      <c r="M3680">
        <v>6</v>
      </c>
      <c r="N3680">
        <v>4</v>
      </c>
      <c r="O3680">
        <v>4</v>
      </c>
      <c r="P3680" t="s">
        <v>24</v>
      </c>
      <c r="Q3680" t="s">
        <v>33</v>
      </c>
      <c r="R3680" t="s">
        <v>26</v>
      </c>
      <c r="S3680" t="s">
        <v>29</v>
      </c>
      <c r="T3680" t="s">
        <v>40</v>
      </c>
      <c r="U3680" t="s">
        <v>37</v>
      </c>
      <c r="V3680" t="s">
        <v>23</v>
      </c>
      <c r="W3680" t="s">
        <v>30</v>
      </c>
    </row>
    <row r="3681" spans="1:23" x14ac:dyDescent="0.3">
      <c r="A3681">
        <v>27</v>
      </c>
      <c r="B3681">
        <v>2</v>
      </c>
      <c r="C3681">
        <v>5</v>
      </c>
      <c r="D3681">
        <v>1</v>
      </c>
      <c r="E3681">
        <v>3680</v>
      </c>
      <c r="F3681">
        <v>1</v>
      </c>
      <c r="G3681">
        <v>137700</v>
      </c>
      <c r="H3681">
        <v>18</v>
      </c>
      <c r="I3681">
        <v>8</v>
      </c>
      <c r="J3681">
        <v>1</v>
      </c>
      <c r="K3681">
        <v>8</v>
      </c>
      <c r="L3681">
        <v>3</v>
      </c>
      <c r="M3681">
        <v>8</v>
      </c>
      <c r="N3681">
        <v>7</v>
      </c>
      <c r="O3681">
        <v>7</v>
      </c>
      <c r="P3681" t="s">
        <v>24</v>
      </c>
      <c r="Q3681" t="s">
        <v>33</v>
      </c>
      <c r="R3681" t="s">
        <v>26</v>
      </c>
      <c r="S3681" t="s">
        <v>35</v>
      </c>
      <c r="T3681" t="s">
        <v>34</v>
      </c>
      <c r="U3681" t="s">
        <v>27</v>
      </c>
      <c r="V3681" t="s">
        <v>31</v>
      </c>
      <c r="W3681" t="s">
        <v>30</v>
      </c>
    </row>
    <row r="3682" spans="1:23" x14ac:dyDescent="0.3">
      <c r="A3682">
        <v>26</v>
      </c>
      <c r="B3682">
        <v>2</v>
      </c>
      <c r="C3682">
        <v>2</v>
      </c>
      <c r="D3682">
        <v>1</v>
      </c>
      <c r="E3682">
        <v>3681</v>
      </c>
      <c r="F3682">
        <v>3</v>
      </c>
      <c r="G3682">
        <v>53040</v>
      </c>
      <c r="H3682">
        <v>20</v>
      </c>
      <c r="I3682">
        <v>8</v>
      </c>
      <c r="J3682">
        <v>1</v>
      </c>
      <c r="K3682">
        <v>5</v>
      </c>
      <c r="L3682">
        <v>2</v>
      </c>
      <c r="M3682">
        <v>4</v>
      </c>
      <c r="N3682">
        <v>1</v>
      </c>
      <c r="O3682">
        <v>1</v>
      </c>
      <c r="P3682" t="s">
        <v>24</v>
      </c>
      <c r="Q3682" t="s">
        <v>33</v>
      </c>
      <c r="R3682" t="s">
        <v>36</v>
      </c>
      <c r="S3682" t="s">
        <v>35</v>
      </c>
      <c r="T3682" t="s">
        <v>43</v>
      </c>
      <c r="U3682" t="s">
        <v>37</v>
      </c>
      <c r="V3682" t="s">
        <v>23</v>
      </c>
      <c r="W3682" t="s">
        <v>30</v>
      </c>
    </row>
    <row r="3683" spans="1:23" x14ac:dyDescent="0.3">
      <c r="A3683">
        <v>42</v>
      </c>
      <c r="B3683">
        <v>23</v>
      </c>
      <c r="C3683">
        <v>3</v>
      </c>
      <c r="D3683">
        <v>1</v>
      </c>
      <c r="E3683">
        <v>3682</v>
      </c>
      <c r="F3683">
        <v>3</v>
      </c>
      <c r="G3683">
        <v>26420</v>
      </c>
      <c r="H3683">
        <v>13</v>
      </c>
      <c r="I3683">
        <v>8</v>
      </c>
      <c r="J3683">
        <v>1</v>
      </c>
      <c r="K3683">
        <v>21</v>
      </c>
      <c r="L3683">
        <v>3</v>
      </c>
      <c r="M3683">
        <v>20</v>
      </c>
      <c r="N3683">
        <v>0</v>
      </c>
      <c r="O3683">
        <v>9</v>
      </c>
      <c r="P3683" t="s">
        <v>24</v>
      </c>
      <c r="Q3683" t="s">
        <v>25</v>
      </c>
      <c r="R3683" t="s">
        <v>48</v>
      </c>
      <c r="S3683" t="s">
        <v>29</v>
      </c>
      <c r="T3683" t="s">
        <v>34</v>
      </c>
      <c r="U3683" t="s">
        <v>27</v>
      </c>
      <c r="V3683" t="s">
        <v>23</v>
      </c>
      <c r="W3683" t="s">
        <v>30</v>
      </c>
    </row>
    <row r="3684" spans="1:23" x14ac:dyDescent="0.3">
      <c r="A3684">
        <v>52</v>
      </c>
      <c r="B3684">
        <v>5</v>
      </c>
      <c r="C3684">
        <v>2</v>
      </c>
      <c r="D3684">
        <v>1</v>
      </c>
      <c r="E3684">
        <v>3683</v>
      </c>
      <c r="F3684">
        <v>1</v>
      </c>
      <c r="G3684">
        <v>27590</v>
      </c>
      <c r="H3684">
        <v>18</v>
      </c>
      <c r="I3684">
        <v>8</v>
      </c>
      <c r="J3684">
        <v>1</v>
      </c>
      <c r="K3684">
        <v>12</v>
      </c>
      <c r="L3684">
        <v>6</v>
      </c>
      <c r="M3684">
        <v>5</v>
      </c>
      <c r="N3684">
        <v>0</v>
      </c>
      <c r="O3684">
        <v>4</v>
      </c>
      <c r="P3684" t="s">
        <v>24</v>
      </c>
      <c r="Q3684" t="s">
        <v>33</v>
      </c>
      <c r="R3684" t="s">
        <v>26</v>
      </c>
      <c r="S3684" t="s">
        <v>29</v>
      </c>
      <c r="T3684" t="s">
        <v>28</v>
      </c>
      <c r="U3684" t="s">
        <v>27</v>
      </c>
      <c r="V3684" t="s">
        <v>23</v>
      </c>
      <c r="W3684" t="s">
        <v>30</v>
      </c>
    </row>
    <row r="3685" spans="1:23" x14ac:dyDescent="0.3">
      <c r="A3685">
        <v>37</v>
      </c>
      <c r="B3685">
        <v>20</v>
      </c>
      <c r="C3685">
        <v>5</v>
      </c>
      <c r="D3685">
        <v>1</v>
      </c>
      <c r="E3685">
        <v>3684</v>
      </c>
      <c r="F3685">
        <v>2</v>
      </c>
      <c r="G3685">
        <v>68040</v>
      </c>
      <c r="H3685">
        <v>13</v>
      </c>
      <c r="I3685">
        <v>8</v>
      </c>
      <c r="J3685">
        <v>1</v>
      </c>
      <c r="K3685">
        <v>8</v>
      </c>
      <c r="L3685">
        <v>1</v>
      </c>
      <c r="M3685">
        <v>3</v>
      </c>
      <c r="N3685">
        <v>0</v>
      </c>
      <c r="O3685">
        <v>2</v>
      </c>
      <c r="P3685" t="s">
        <v>24</v>
      </c>
      <c r="Q3685" t="s">
        <v>33</v>
      </c>
      <c r="R3685" t="s">
        <v>26</v>
      </c>
      <c r="S3685" t="s">
        <v>35</v>
      </c>
      <c r="T3685" t="s">
        <v>47</v>
      </c>
      <c r="U3685" t="s">
        <v>37</v>
      </c>
      <c r="V3685" t="s">
        <v>23</v>
      </c>
      <c r="W3685" t="s">
        <v>30</v>
      </c>
    </row>
    <row r="3686" spans="1:23" x14ac:dyDescent="0.3">
      <c r="A3686">
        <v>35</v>
      </c>
      <c r="B3686">
        <v>6</v>
      </c>
      <c r="C3686">
        <v>4</v>
      </c>
      <c r="D3686">
        <v>1</v>
      </c>
      <c r="E3686">
        <v>3685</v>
      </c>
      <c r="F3686">
        <v>2</v>
      </c>
      <c r="G3686">
        <v>61420</v>
      </c>
      <c r="H3686">
        <v>15</v>
      </c>
      <c r="I3686">
        <v>8</v>
      </c>
      <c r="J3686">
        <v>1</v>
      </c>
      <c r="K3686">
        <v>10</v>
      </c>
      <c r="L3686">
        <v>2</v>
      </c>
      <c r="M3686">
        <v>2</v>
      </c>
      <c r="N3686">
        <v>2</v>
      </c>
      <c r="O3686">
        <v>2</v>
      </c>
      <c r="P3686" t="s">
        <v>32</v>
      </c>
      <c r="Q3686" t="s">
        <v>33</v>
      </c>
      <c r="R3686" t="s">
        <v>41</v>
      </c>
      <c r="S3686" t="s">
        <v>35</v>
      </c>
      <c r="T3686" t="s">
        <v>42</v>
      </c>
      <c r="U3686" t="s">
        <v>27</v>
      </c>
      <c r="V3686" t="s">
        <v>23</v>
      </c>
      <c r="W3686" t="s">
        <v>30</v>
      </c>
    </row>
    <row r="3687" spans="1:23" x14ac:dyDescent="0.3">
      <c r="A3687">
        <v>25</v>
      </c>
      <c r="B3687">
        <v>1</v>
      </c>
      <c r="C3687">
        <v>4</v>
      </c>
      <c r="D3687">
        <v>1</v>
      </c>
      <c r="E3687">
        <v>3686</v>
      </c>
      <c r="F3687">
        <v>2</v>
      </c>
      <c r="G3687">
        <v>25000</v>
      </c>
      <c r="H3687">
        <v>14</v>
      </c>
      <c r="I3687">
        <v>8</v>
      </c>
      <c r="J3687">
        <v>2</v>
      </c>
      <c r="K3687">
        <v>7</v>
      </c>
      <c r="L3687">
        <v>2</v>
      </c>
      <c r="M3687">
        <v>3</v>
      </c>
      <c r="N3687">
        <v>0</v>
      </c>
      <c r="O3687">
        <v>2</v>
      </c>
      <c r="P3687" t="s">
        <v>24</v>
      </c>
      <c r="Q3687" t="s">
        <v>33</v>
      </c>
      <c r="R3687" t="s">
        <v>41</v>
      </c>
      <c r="S3687" t="s">
        <v>29</v>
      </c>
      <c r="T3687" t="s">
        <v>38</v>
      </c>
      <c r="U3687" t="s">
        <v>37</v>
      </c>
      <c r="V3687" t="s">
        <v>23</v>
      </c>
      <c r="W3687" t="s">
        <v>30</v>
      </c>
    </row>
    <row r="3688" spans="1:23" x14ac:dyDescent="0.3">
      <c r="A3688">
        <v>26</v>
      </c>
      <c r="B3688">
        <v>29</v>
      </c>
      <c r="C3688">
        <v>4</v>
      </c>
      <c r="D3688">
        <v>1</v>
      </c>
      <c r="E3688">
        <v>3687</v>
      </c>
      <c r="F3688">
        <v>1</v>
      </c>
      <c r="G3688">
        <v>63890</v>
      </c>
      <c r="H3688">
        <v>22</v>
      </c>
      <c r="I3688">
        <v>8</v>
      </c>
      <c r="J3688">
        <v>0</v>
      </c>
      <c r="K3688">
        <v>8</v>
      </c>
      <c r="L3688">
        <v>2</v>
      </c>
      <c r="M3688">
        <v>7</v>
      </c>
      <c r="N3688">
        <v>0</v>
      </c>
      <c r="O3688">
        <v>7</v>
      </c>
      <c r="P3688" t="s">
        <v>24</v>
      </c>
      <c r="Q3688" t="s">
        <v>33</v>
      </c>
      <c r="R3688" t="s">
        <v>26</v>
      </c>
      <c r="S3688" t="s">
        <v>35</v>
      </c>
      <c r="T3688" t="s">
        <v>34</v>
      </c>
      <c r="U3688" t="s">
        <v>37</v>
      </c>
      <c r="V3688" t="s">
        <v>23</v>
      </c>
      <c r="W3688" t="s">
        <v>30</v>
      </c>
    </row>
    <row r="3689" spans="1:23" x14ac:dyDescent="0.3">
      <c r="A3689">
        <v>29</v>
      </c>
      <c r="B3689">
        <v>9</v>
      </c>
      <c r="C3689">
        <v>3</v>
      </c>
      <c r="D3689">
        <v>1</v>
      </c>
      <c r="E3689">
        <v>3688</v>
      </c>
      <c r="F3689">
        <v>1</v>
      </c>
      <c r="G3689">
        <v>111030</v>
      </c>
      <c r="H3689">
        <v>12</v>
      </c>
      <c r="I3689">
        <v>8</v>
      </c>
      <c r="J3689">
        <v>0</v>
      </c>
      <c r="K3689">
        <v>10</v>
      </c>
      <c r="L3689">
        <v>5</v>
      </c>
      <c r="M3689">
        <v>10</v>
      </c>
      <c r="N3689">
        <v>0</v>
      </c>
      <c r="O3689">
        <v>9</v>
      </c>
      <c r="P3689" t="s">
        <v>24</v>
      </c>
      <c r="Q3689" t="s">
        <v>25</v>
      </c>
      <c r="R3689" t="s">
        <v>26</v>
      </c>
      <c r="S3689" t="s">
        <v>35</v>
      </c>
      <c r="T3689" t="s">
        <v>43</v>
      </c>
      <c r="U3689" t="s">
        <v>37</v>
      </c>
      <c r="V3689" t="s">
        <v>23</v>
      </c>
      <c r="W3689" t="s">
        <v>30</v>
      </c>
    </row>
    <row r="3690" spans="1:23" x14ac:dyDescent="0.3">
      <c r="A3690">
        <v>49</v>
      </c>
      <c r="B3690">
        <v>6</v>
      </c>
      <c r="C3690">
        <v>5</v>
      </c>
      <c r="D3690">
        <v>1</v>
      </c>
      <c r="E3690">
        <v>3689</v>
      </c>
      <c r="F3690">
        <v>2</v>
      </c>
      <c r="G3690">
        <v>23420</v>
      </c>
      <c r="H3690">
        <v>18</v>
      </c>
      <c r="I3690">
        <v>8</v>
      </c>
      <c r="J3690">
        <v>0</v>
      </c>
      <c r="K3690">
        <v>20</v>
      </c>
      <c r="L3690">
        <v>2</v>
      </c>
      <c r="M3690">
        <v>4</v>
      </c>
      <c r="N3690">
        <v>1</v>
      </c>
      <c r="O3690">
        <v>3</v>
      </c>
      <c r="P3690" t="s">
        <v>32</v>
      </c>
      <c r="Q3690" t="s">
        <v>25</v>
      </c>
      <c r="R3690" t="s">
        <v>41</v>
      </c>
      <c r="S3690" t="s">
        <v>35</v>
      </c>
      <c r="T3690" t="s">
        <v>28</v>
      </c>
      <c r="U3690" t="s">
        <v>27</v>
      </c>
      <c r="V3690" t="s">
        <v>31</v>
      </c>
      <c r="W3690" t="s">
        <v>30</v>
      </c>
    </row>
    <row r="3691" spans="1:23" x14ac:dyDescent="0.3">
      <c r="A3691">
        <v>29</v>
      </c>
      <c r="B3691">
        <v>3</v>
      </c>
      <c r="C3691">
        <v>2</v>
      </c>
      <c r="D3691">
        <v>1</v>
      </c>
      <c r="E3691">
        <v>3690</v>
      </c>
      <c r="F3691">
        <v>2</v>
      </c>
      <c r="G3691">
        <v>68110</v>
      </c>
      <c r="H3691">
        <v>15</v>
      </c>
      <c r="I3691">
        <v>8</v>
      </c>
      <c r="J3691">
        <v>1</v>
      </c>
      <c r="K3691">
        <v>9</v>
      </c>
      <c r="L3691">
        <v>2</v>
      </c>
      <c r="M3691">
        <v>8</v>
      </c>
      <c r="N3691">
        <v>7</v>
      </c>
      <c r="O3691">
        <v>7</v>
      </c>
      <c r="P3691" t="s">
        <v>32</v>
      </c>
      <c r="Q3691" t="s">
        <v>25</v>
      </c>
      <c r="R3691" t="s">
        <v>48</v>
      </c>
      <c r="S3691" t="s">
        <v>35</v>
      </c>
      <c r="T3691" t="s">
        <v>43</v>
      </c>
      <c r="U3691" t="s">
        <v>27</v>
      </c>
      <c r="V3691" t="s">
        <v>31</v>
      </c>
      <c r="W3691" t="s">
        <v>30</v>
      </c>
    </row>
    <row r="3692" spans="1:23" x14ac:dyDescent="0.3">
      <c r="A3692">
        <v>54</v>
      </c>
      <c r="B3692">
        <v>1</v>
      </c>
      <c r="C3692">
        <v>3</v>
      </c>
      <c r="D3692">
        <v>1</v>
      </c>
      <c r="E3692">
        <v>3691</v>
      </c>
      <c r="F3692">
        <v>2</v>
      </c>
      <c r="G3692">
        <v>22970</v>
      </c>
      <c r="H3692">
        <v>18</v>
      </c>
      <c r="I3692">
        <v>8</v>
      </c>
      <c r="J3692">
        <v>2</v>
      </c>
      <c r="K3692">
        <v>29</v>
      </c>
      <c r="L3692">
        <v>2</v>
      </c>
      <c r="M3692">
        <v>20</v>
      </c>
      <c r="N3692">
        <v>12</v>
      </c>
      <c r="O3692">
        <v>7</v>
      </c>
      <c r="P3692" t="s">
        <v>24</v>
      </c>
      <c r="Q3692" t="s">
        <v>25</v>
      </c>
      <c r="R3692" t="s">
        <v>41</v>
      </c>
      <c r="S3692" t="s">
        <v>35</v>
      </c>
      <c r="T3692" t="s">
        <v>47</v>
      </c>
      <c r="U3692" t="s">
        <v>27</v>
      </c>
      <c r="V3692" t="s">
        <v>23</v>
      </c>
      <c r="W3692" t="s">
        <v>30</v>
      </c>
    </row>
    <row r="3693" spans="1:23" x14ac:dyDescent="0.3">
      <c r="A3693">
        <v>58</v>
      </c>
      <c r="B3693">
        <v>22</v>
      </c>
      <c r="C3693">
        <v>3</v>
      </c>
      <c r="D3693">
        <v>1</v>
      </c>
      <c r="E3693">
        <v>3692</v>
      </c>
      <c r="F3693">
        <v>2</v>
      </c>
      <c r="G3693">
        <v>24500</v>
      </c>
      <c r="H3693">
        <v>12</v>
      </c>
      <c r="I3693">
        <v>8</v>
      </c>
      <c r="J3693">
        <v>1</v>
      </c>
      <c r="K3693">
        <v>32</v>
      </c>
      <c r="L3693">
        <v>2</v>
      </c>
      <c r="M3693">
        <v>9</v>
      </c>
      <c r="N3693">
        <v>1</v>
      </c>
      <c r="O3693">
        <v>5</v>
      </c>
      <c r="P3693" t="s">
        <v>24</v>
      </c>
      <c r="Q3693" t="s">
        <v>25</v>
      </c>
      <c r="R3693" t="s">
        <v>26</v>
      </c>
      <c r="S3693" t="s">
        <v>29</v>
      </c>
      <c r="T3693" t="s">
        <v>43</v>
      </c>
      <c r="U3693" t="s">
        <v>27</v>
      </c>
      <c r="V3693" t="s">
        <v>23</v>
      </c>
      <c r="W3693" t="s">
        <v>30</v>
      </c>
    </row>
    <row r="3694" spans="1:23" x14ac:dyDescent="0.3">
      <c r="A3694">
        <v>55</v>
      </c>
      <c r="B3694">
        <v>7</v>
      </c>
      <c r="C3694">
        <v>3</v>
      </c>
      <c r="D3694">
        <v>1</v>
      </c>
      <c r="E3694">
        <v>3693</v>
      </c>
      <c r="F3694">
        <v>3</v>
      </c>
      <c r="G3694">
        <v>50930</v>
      </c>
      <c r="H3694">
        <v>16</v>
      </c>
      <c r="I3694">
        <v>8</v>
      </c>
      <c r="J3694">
        <v>1</v>
      </c>
      <c r="K3694">
        <v>31</v>
      </c>
      <c r="L3694">
        <v>3</v>
      </c>
      <c r="M3694">
        <v>7</v>
      </c>
      <c r="N3694">
        <v>0</v>
      </c>
      <c r="O3694">
        <v>0</v>
      </c>
      <c r="P3694" t="s">
        <v>24</v>
      </c>
      <c r="Q3694" t="s">
        <v>33</v>
      </c>
      <c r="R3694" t="s">
        <v>26</v>
      </c>
      <c r="S3694" t="s">
        <v>44</v>
      </c>
      <c r="T3694" t="s">
        <v>34</v>
      </c>
      <c r="U3694" t="s">
        <v>27</v>
      </c>
      <c r="V3694" t="s">
        <v>23</v>
      </c>
      <c r="W3694" t="s">
        <v>30</v>
      </c>
    </row>
    <row r="3695" spans="1:23" x14ac:dyDescent="0.3">
      <c r="A3695">
        <v>36</v>
      </c>
      <c r="B3695">
        <v>1</v>
      </c>
      <c r="C3695">
        <v>3</v>
      </c>
      <c r="D3695">
        <v>1</v>
      </c>
      <c r="E3695">
        <v>3694</v>
      </c>
      <c r="F3695">
        <v>2</v>
      </c>
      <c r="G3695">
        <v>53090</v>
      </c>
      <c r="H3695">
        <v>13</v>
      </c>
      <c r="I3695">
        <v>8</v>
      </c>
      <c r="J3695">
        <v>0</v>
      </c>
      <c r="K3695">
        <v>15</v>
      </c>
      <c r="L3695">
        <v>5</v>
      </c>
      <c r="M3695">
        <v>5</v>
      </c>
      <c r="N3695">
        <v>0</v>
      </c>
      <c r="O3695">
        <v>1</v>
      </c>
      <c r="P3695" t="s">
        <v>24</v>
      </c>
      <c r="Q3695" t="s">
        <v>33</v>
      </c>
      <c r="R3695" t="s">
        <v>41</v>
      </c>
      <c r="S3695" t="s">
        <v>35</v>
      </c>
      <c r="T3695" t="s">
        <v>38</v>
      </c>
      <c r="U3695" t="s">
        <v>37</v>
      </c>
      <c r="V3695" t="s">
        <v>23</v>
      </c>
      <c r="W3695" t="s">
        <v>30</v>
      </c>
    </row>
    <row r="3696" spans="1:23" x14ac:dyDescent="0.3">
      <c r="A3696">
        <v>31</v>
      </c>
      <c r="B3696">
        <v>4</v>
      </c>
      <c r="C3696">
        <v>3</v>
      </c>
      <c r="D3696">
        <v>1</v>
      </c>
      <c r="E3696">
        <v>3695</v>
      </c>
      <c r="F3696">
        <v>2</v>
      </c>
      <c r="G3696">
        <v>30570</v>
      </c>
      <c r="H3696">
        <v>19</v>
      </c>
      <c r="I3696">
        <v>8</v>
      </c>
      <c r="J3696">
        <v>0</v>
      </c>
      <c r="K3696">
        <v>1</v>
      </c>
      <c r="L3696">
        <v>3</v>
      </c>
      <c r="M3696">
        <v>1</v>
      </c>
      <c r="N3696">
        <v>0</v>
      </c>
      <c r="O3696">
        <v>0</v>
      </c>
      <c r="P3696" t="s">
        <v>32</v>
      </c>
      <c r="Q3696" t="s">
        <v>25</v>
      </c>
      <c r="R3696" t="s">
        <v>26</v>
      </c>
      <c r="S3696" t="s">
        <v>35</v>
      </c>
      <c r="T3696" t="s">
        <v>47</v>
      </c>
      <c r="U3696" t="s">
        <v>37</v>
      </c>
      <c r="V3696" t="s">
        <v>31</v>
      </c>
      <c r="W3696" t="s">
        <v>30</v>
      </c>
    </row>
    <row r="3697" spans="1:23" x14ac:dyDescent="0.3">
      <c r="A3697">
        <v>30</v>
      </c>
      <c r="B3697">
        <v>3</v>
      </c>
      <c r="C3697">
        <v>3</v>
      </c>
      <c r="D3697">
        <v>1</v>
      </c>
      <c r="E3697">
        <v>3696</v>
      </c>
      <c r="F3697">
        <v>3</v>
      </c>
      <c r="G3697">
        <v>51210</v>
      </c>
      <c r="H3697">
        <v>13</v>
      </c>
      <c r="I3697">
        <v>8</v>
      </c>
      <c r="J3697">
        <v>0</v>
      </c>
      <c r="K3697">
        <v>8</v>
      </c>
      <c r="L3697">
        <v>4</v>
      </c>
      <c r="M3697">
        <v>3</v>
      </c>
      <c r="N3697">
        <v>0</v>
      </c>
      <c r="O3697">
        <v>2</v>
      </c>
      <c r="P3697" t="s">
        <v>24</v>
      </c>
      <c r="Q3697" t="s">
        <v>25</v>
      </c>
      <c r="R3697" t="s">
        <v>26</v>
      </c>
      <c r="S3697" t="s">
        <v>44</v>
      </c>
      <c r="T3697" t="s">
        <v>38</v>
      </c>
      <c r="U3697" t="s">
        <v>37</v>
      </c>
      <c r="V3697" t="s">
        <v>23</v>
      </c>
      <c r="W3697" t="s">
        <v>30</v>
      </c>
    </row>
    <row r="3698" spans="1:23" x14ac:dyDescent="0.3">
      <c r="A3698">
        <v>31</v>
      </c>
      <c r="B3698">
        <v>1</v>
      </c>
      <c r="C3698">
        <v>3</v>
      </c>
      <c r="D3698">
        <v>1</v>
      </c>
      <c r="E3698">
        <v>3697</v>
      </c>
      <c r="F3698">
        <v>1</v>
      </c>
      <c r="G3698">
        <v>168560</v>
      </c>
      <c r="H3698">
        <v>12</v>
      </c>
      <c r="I3698">
        <v>8</v>
      </c>
      <c r="J3698">
        <v>1</v>
      </c>
      <c r="K3698">
        <v>9</v>
      </c>
      <c r="L3698">
        <v>3</v>
      </c>
      <c r="M3698">
        <v>3</v>
      </c>
      <c r="N3698">
        <v>1</v>
      </c>
      <c r="O3698">
        <v>0</v>
      </c>
      <c r="P3698" t="s">
        <v>24</v>
      </c>
      <c r="Q3698" t="s">
        <v>33</v>
      </c>
      <c r="R3698" t="s">
        <v>41</v>
      </c>
      <c r="S3698" t="s">
        <v>35</v>
      </c>
      <c r="T3698" t="s">
        <v>43</v>
      </c>
      <c r="U3698" t="s">
        <v>37</v>
      </c>
      <c r="V3698" t="s">
        <v>23</v>
      </c>
      <c r="W3698" t="s">
        <v>30</v>
      </c>
    </row>
    <row r="3699" spans="1:23" x14ac:dyDescent="0.3">
      <c r="A3699">
        <v>34</v>
      </c>
      <c r="B3699">
        <v>2</v>
      </c>
      <c r="C3699">
        <v>1</v>
      </c>
      <c r="D3699">
        <v>1</v>
      </c>
      <c r="E3699">
        <v>3698</v>
      </c>
      <c r="F3699">
        <v>5</v>
      </c>
      <c r="G3699">
        <v>26860</v>
      </c>
      <c r="H3699">
        <v>11</v>
      </c>
      <c r="I3699">
        <v>8</v>
      </c>
      <c r="J3699">
        <v>0</v>
      </c>
      <c r="K3699">
        <v>10</v>
      </c>
      <c r="L3699">
        <v>3</v>
      </c>
      <c r="M3699">
        <v>4</v>
      </c>
      <c r="N3699">
        <v>1</v>
      </c>
      <c r="O3699">
        <v>3</v>
      </c>
      <c r="P3699" t="s">
        <v>32</v>
      </c>
      <c r="Q3699" t="s">
        <v>25</v>
      </c>
      <c r="R3699" t="s">
        <v>48</v>
      </c>
      <c r="S3699" t="s">
        <v>44</v>
      </c>
      <c r="T3699" t="s">
        <v>47</v>
      </c>
      <c r="U3699" t="s">
        <v>27</v>
      </c>
      <c r="V3699" t="s">
        <v>23</v>
      </c>
      <c r="W3699" t="s">
        <v>30</v>
      </c>
    </row>
    <row r="3700" spans="1:23" x14ac:dyDescent="0.3">
      <c r="A3700">
        <v>31</v>
      </c>
      <c r="B3700">
        <v>20</v>
      </c>
      <c r="C3700">
        <v>3</v>
      </c>
      <c r="D3700">
        <v>1</v>
      </c>
      <c r="E3700">
        <v>3699</v>
      </c>
      <c r="F3700">
        <v>1</v>
      </c>
      <c r="G3700">
        <v>61800</v>
      </c>
      <c r="H3700">
        <v>14</v>
      </c>
      <c r="I3700">
        <v>8</v>
      </c>
      <c r="J3700">
        <v>1</v>
      </c>
      <c r="K3700">
        <v>1</v>
      </c>
      <c r="L3700">
        <v>2</v>
      </c>
      <c r="M3700">
        <v>1</v>
      </c>
      <c r="N3700">
        <v>0</v>
      </c>
      <c r="O3700">
        <v>0</v>
      </c>
      <c r="P3700" t="s">
        <v>24</v>
      </c>
      <c r="Q3700" t="s">
        <v>25</v>
      </c>
      <c r="R3700" t="s">
        <v>49</v>
      </c>
      <c r="S3700" t="s">
        <v>35</v>
      </c>
      <c r="T3700" t="s">
        <v>34</v>
      </c>
      <c r="U3700" t="s">
        <v>37</v>
      </c>
      <c r="V3700" t="s">
        <v>31</v>
      </c>
      <c r="W3700" t="s">
        <v>30</v>
      </c>
    </row>
    <row r="3701" spans="1:23" x14ac:dyDescent="0.3">
      <c r="A3701">
        <v>27</v>
      </c>
      <c r="B3701">
        <v>11</v>
      </c>
      <c r="C3701">
        <v>4</v>
      </c>
      <c r="D3701">
        <v>1</v>
      </c>
      <c r="E3701">
        <v>3700</v>
      </c>
      <c r="F3701">
        <v>4</v>
      </c>
      <c r="G3701">
        <v>66320</v>
      </c>
      <c r="H3701">
        <v>16</v>
      </c>
      <c r="I3701">
        <v>8</v>
      </c>
      <c r="J3701">
        <v>0</v>
      </c>
      <c r="K3701">
        <v>6</v>
      </c>
      <c r="L3701">
        <v>3</v>
      </c>
      <c r="M3701">
        <v>5</v>
      </c>
      <c r="N3701">
        <v>1</v>
      </c>
      <c r="O3701">
        <v>4</v>
      </c>
      <c r="P3701" t="s">
        <v>24</v>
      </c>
      <c r="Q3701" t="s">
        <v>40</v>
      </c>
      <c r="R3701" t="s">
        <v>41</v>
      </c>
      <c r="S3701" t="s">
        <v>29</v>
      </c>
      <c r="T3701" t="s">
        <v>38</v>
      </c>
      <c r="U3701" t="s">
        <v>37</v>
      </c>
      <c r="V3701" t="s">
        <v>23</v>
      </c>
      <c r="W3701" t="s">
        <v>30</v>
      </c>
    </row>
    <row r="3702" spans="1:23" x14ac:dyDescent="0.3">
      <c r="A3702">
        <v>36</v>
      </c>
      <c r="B3702">
        <v>1</v>
      </c>
      <c r="C3702">
        <v>3</v>
      </c>
      <c r="D3702">
        <v>1</v>
      </c>
      <c r="E3702">
        <v>3701</v>
      </c>
      <c r="F3702">
        <v>2</v>
      </c>
      <c r="G3702">
        <v>35050</v>
      </c>
      <c r="H3702">
        <v>12</v>
      </c>
      <c r="I3702">
        <v>8</v>
      </c>
      <c r="J3702">
        <v>2</v>
      </c>
      <c r="K3702">
        <v>10</v>
      </c>
      <c r="L3702">
        <v>2</v>
      </c>
      <c r="M3702">
        <v>10</v>
      </c>
      <c r="N3702">
        <v>1</v>
      </c>
      <c r="O3702">
        <v>8</v>
      </c>
      <c r="P3702" t="s">
        <v>24</v>
      </c>
      <c r="Q3702" t="s">
        <v>25</v>
      </c>
      <c r="R3702" t="s">
        <v>48</v>
      </c>
      <c r="S3702" t="s">
        <v>35</v>
      </c>
      <c r="T3702" t="s">
        <v>34</v>
      </c>
      <c r="U3702" t="s">
        <v>37</v>
      </c>
      <c r="V3702" t="s">
        <v>23</v>
      </c>
      <c r="W3702" t="s">
        <v>30</v>
      </c>
    </row>
    <row r="3703" spans="1:23" x14ac:dyDescent="0.3">
      <c r="A3703">
        <v>36</v>
      </c>
      <c r="B3703">
        <v>24</v>
      </c>
      <c r="C3703">
        <v>3</v>
      </c>
      <c r="D3703">
        <v>1</v>
      </c>
      <c r="E3703">
        <v>3702</v>
      </c>
      <c r="F3703">
        <v>3</v>
      </c>
      <c r="G3703">
        <v>63970</v>
      </c>
      <c r="H3703">
        <v>14</v>
      </c>
      <c r="I3703">
        <v>8</v>
      </c>
      <c r="J3703">
        <v>1</v>
      </c>
      <c r="K3703">
        <v>11</v>
      </c>
      <c r="L3703">
        <v>3</v>
      </c>
      <c r="M3703">
        <v>3</v>
      </c>
      <c r="N3703">
        <v>0</v>
      </c>
      <c r="O3703">
        <v>2</v>
      </c>
      <c r="P3703" t="s">
        <v>24</v>
      </c>
      <c r="Q3703" t="s">
        <v>33</v>
      </c>
      <c r="R3703" t="s">
        <v>36</v>
      </c>
      <c r="S3703" t="s">
        <v>29</v>
      </c>
      <c r="T3703" t="s">
        <v>42</v>
      </c>
      <c r="U3703" t="s">
        <v>27</v>
      </c>
      <c r="V3703" t="s">
        <v>23</v>
      </c>
      <c r="W3703" t="s">
        <v>30</v>
      </c>
    </row>
    <row r="3704" spans="1:23" x14ac:dyDescent="0.3">
      <c r="A3704">
        <v>47</v>
      </c>
      <c r="B3704">
        <v>23</v>
      </c>
      <c r="C3704">
        <v>4</v>
      </c>
      <c r="D3704">
        <v>1</v>
      </c>
      <c r="E3704">
        <v>3703</v>
      </c>
      <c r="F3704">
        <v>2</v>
      </c>
      <c r="G3704">
        <v>62740</v>
      </c>
      <c r="H3704">
        <v>14</v>
      </c>
      <c r="I3704">
        <v>8</v>
      </c>
      <c r="J3704">
        <v>2</v>
      </c>
      <c r="K3704">
        <v>17</v>
      </c>
      <c r="L3704">
        <v>0</v>
      </c>
      <c r="M3704">
        <v>6</v>
      </c>
      <c r="N3704">
        <v>1</v>
      </c>
      <c r="O3704">
        <v>2</v>
      </c>
      <c r="P3704" t="s">
        <v>24</v>
      </c>
      <c r="Q3704" t="s">
        <v>33</v>
      </c>
      <c r="R3704" t="s">
        <v>26</v>
      </c>
      <c r="S3704" t="s">
        <v>29</v>
      </c>
      <c r="T3704" t="s">
        <v>38</v>
      </c>
      <c r="U3704" t="s">
        <v>27</v>
      </c>
      <c r="V3704" t="s">
        <v>23</v>
      </c>
      <c r="W3704" t="s">
        <v>30</v>
      </c>
    </row>
    <row r="3705" spans="1:23" x14ac:dyDescent="0.3">
      <c r="A3705">
        <v>25</v>
      </c>
      <c r="B3705">
        <v>16</v>
      </c>
      <c r="C3705">
        <v>4</v>
      </c>
      <c r="D3705">
        <v>1</v>
      </c>
      <c r="E3705">
        <v>3704</v>
      </c>
      <c r="F3705">
        <v>2</v>
      </c>
      <c r="G3705">
        <v>198590</v>
      </c>
      <c r="H3705">
        <v>19</v>
      </c>
      <c r="I3705">
        <v>8</v>
      </c>
      <c r="J3705">
        <v>0</v>
      </c>
      <c r="K3705">
        <v>6</v>
      </c>
      <c r="L3705">
        <v>3</v>
      </c>
      <c r="M3705">
        <v>3</v>
      </c>
      <c r="N3705">
        <v>2</v>
      </c>
      <c r="O3705">
        <v>2</v>
      </c>
      <c r="P3705" t="s">
        <v>24</v>
      </c>
      <c r="Q3705" t="s">
        <v>25</v>
      </c>
      <c r="R3705" t="s">
        <v>26</v>
      </c>
      <c r="S3705" t="s">
        <v>29</v>
      </c>
      <c r="T3705" t="s">
        <v>34</v>
      </c>
      <c r="U3705" t="s">
        <v>37</v>
      </c>
      <c r="V3705" t="s">
        <v>31</v>
      </c>
      <c r="W3705" t="s">
        <v>30</v>
      </c>
    </row>
    <row r="3706" spans="1:23" x14ac:dyDescent="0.3">
      <c r="A3706">
        <v>37</v>
      </c>
      <c r="B3706">
        <v>8</v>
      </c>
      <c r="C3706">
        <v>4</v>
      </c>
      <c r="D3706">
        <v>1</v>
      </c>
      <c r="E3706">
        <v>3705</v>
      </c>
      <c r="F3706">
        <v>1</v>
      </c>
      <c r="G3706">
        <v>75870</v>
      </c>
      <c r="H3706">
        <v>22</v>
      </c>
      <c r="I3706">
        <v>8</v>
      </c>
      <c r="J3706">
        <v>1</v>
      </c>
      <c r="K3706">
        <v>7</v>
      </c>
      <c r="L3706">
        <v>5</v>
      </c>
      <c r="M3706">
        <v>6</v>
      </c>
      <c r="N3706">
        <v>1</v>
      </c>
      <c r="O3706">
        <v>3</v>
      </c>
      <c r="P3706" t="s">
        <v>39</v>
      </c>
      <c r="Q3706" t="s">
        <v>25</v>
      </c>
      <c r="R3706" t="s">
        <v>41</v>
      </c>
      <c r="S3706" t="s">
        <v>35</v>
      </c>
      <c r="T3706" t="s">
        <v>28</v>
      </c>
      <c r="U3706" t="s">
        <v>37</v>
      </c>
      <c r="V3706" t="s">
        <v>23</v>
      </c>
      <c r="W3706" t="s">
        <v>30</v>
      </c>
    </row>
    <row r="3707" spans="1:23" x14ac:dyDescent="0.3">
      <c r="A3707">
        <v>56</v>
      </c>
      <c r="B3707">
        <v>10</v>
      </c>
      <c r="C3707">
        <v>4</v>
      </c>
      <c r="D3707">
        <v>1</v>
      </c>
      <c r="E3707">
        <v>3706</v>
      </c>
      <c r="F3707">
        <v>2</v>
      </c>
      <c r="G3707">
        <v>42580</v>
      </c>
      <c r="H3707">
        <v>16</v>
      </c>
      <c r="I3707">
        <v>8</v>
      </c>
      <c r="J3707">
        <v>0</v>
      </c>
      <c r="K3707">
        <v>5</v>
      </c>
      <c r="L3707">
        <v>2</v>
      </c>
      <c r="M3707">
        <v>3</v>
      </c>
      <c r="N3707">
        <v>1</v>
      </c>
      <c r="O3707">
        <v>0</v>
      </c>
      <c r="P3707" t="s">
        <v>24</v>
      </c>
      <c r="Q3707" t="s">
        <v>33</v>
      </c>
      <c r="R3707" t="s">
        <v>36</v>
      </c>
      <c r="S3707" t="s">
        <v>29</v>
      </c>
      <c r="T3707" t="s">
        <v>46</v>
      </c>
      <c r="U3707" t="s">
        <v>37</v>
      </c>
      <c r="V3707" t="s">
        <v>23</v>
      </c>
      <c r="W3707" t="s">
        <v>30</v>
      </c>
    </row>
    <row r="3708" spans="1:23" x14ac:dyDescent="0.3">
      <c r="A3708">
        <v>47</v>
      </c>
      <c r="B3708">
        <v>3</v>
      </c>
      <c r="C3708">
        <v>2</v>
      </c>
      <c r="D3708">
        <v>1</v>
      </c>
      <c r="E3708">
        <v>3707</v>
      </c>
      <c r="F3708">
        <v>2</v>
      </c>
      <c r="G3708">
        <v>43640</v>
      </c>
      <c r="H3708">
        <v>11</v>
      </c>
      <c r="I3708">
        <v>8</v>
      </c>
      <c r="J3708">
        <v>1</v>
      </c>
      <c r="K3708">
        <v>26</v>
      </c>
      <c r="L3708">
        <v>3</v>
      </c>
      <c r="M3708">
        <v>20</v>
      </c>
      <c r="N3708">
        <v>5</v>
      </c>
      <c r="O3708">
        <v>6</v>
      </c>
      <c r="P3708" t="s">
        <v>24</v>
      </c>
      <c r="Q3708" t="s">
        <v>33</v>
      </c>
      <c r="R3708" t="s">
        <v>41</v>
      </c>
      <c r="S3708" t="s">
        <v>29</v>
      </c>
      <c r="T3708" t="s">
        <v>43</v>
      </c>
      <c r="U3708" t="s">
        <v>37</v>
      </c>
      <c r="V3708" t="s">
        <v>23</v>
      </c>
      <c r="W3708" t="s">
        <v>30</v>
      </c>
    </row>
    <row r="3709" spans="1:23" x14ac:dyDescent="0.3">
      <c r="A3709">
        <v>24</v>
      </c>
      <c r="B3709">
        <v>5</v>
      </c>
      <c r="C3709">
        <v>1</v>
      </c>
      <c r="D3709">
        <v>1</v>
      </c>
      <c r="E3709">
        <v>3708</v>
      </c>
      <c r="F3709">
        <v>1</v>
      </c>
      <c r="G3709">
        <v>43350</v>
      </c>
      <c r="H3709">
        <v>15</v>
      </c>
      <c r="I3709">
        <v>8</v>
      </c>
      <c r="J3709">
        <v>1</v>
      </c>
      <c r="K3709">
        <v>5</v>
      </c>
      <c r="L3709">
        <v>5</v>
      </c>
      <c r="M3709">
        <v>5</v>
      </c>
      <c r="N3709">
        <v>0</v>
      </c>
      <c r="O3709">
        <v>3</v>
      </c>
      <c r="P3709" t="s">
        <v>24</v>
      </c>
      <c r="Q3709" t="s">
        <v>33</v>
      </c>
      <c r="R3709" t="s">
        <v>36</v>
      </c>
      <c r="S3709" t="s">
        <v>29</v>
      </c>
      <c r="T3709" t="s">
        <v>45</v>
      </c>
      <c r="U3709" t="s">
        <v>37</v>
      </c>
      <c r="V3709" t="s">
        <v>23</v>
      </c>
      <c r="W3709" t="s">
        <v>30</v>
      </c>
    </row>
    <row r="3710" spans="1:23" x14ac:dyDescent="0.3">
      <c r="A3710">
        <v>32</v>
      </c>
      <c r="B3710">
        <v>4</v>
      </c>
      <c r="C3710">
        <v>3</v>
      </c>
      <c r="D3710">
        <v>1</v>
      </c>
      <c r="E3710">
        <v>3709</v>
      </c>
      <c r="F3710">
        <v>1</v>
      </c>
      <c r="G3710">
        <v>53260</v>
      </c>
      <c r="H3710">
        <v>14</v>
      </c>
      <c r="I3710">
        <v>8</v>
      </c>
      <c r="J3710">
        <v>1</v>
      </c>
      <c r="K3710">
        <v>7</v>
      </c>
      <c r="L3710">
        <v>2</v>
      </c>
      <c r="M3710">
        <v>4</v>
      </c>
      <c r="N3710">
        <v>0</v>
      </c>
      <c r="O3710">
        <v>3</v>
      </c>
      <c r="P3710" t="s">
        <v>24</v>
      </c>
      <c r="Q3710" t="s">
        <v>25</v>
      </c>
      <c r="R3710" t="s">
        <v>48</v>
      </c>
      <c r="S3710" t="s">
        <v>29</v>
      </c>
      <c r="T3710" t="s">
        <v>34</v>
      </c>
      <c r="U3710" t="s">
        <v>37</v>
      </c>
      <c r="V3710" t="s">
        <v>23</v>
      </c>
      <c r="W3710" t="s">
        <v>30</v>
      </c>
    </row>
    <row r="3711" spans="1:23" x14ac:dyDescent="0.3">
      <c r="A3711">
        <v>34</v>
      </c>
      <c r="B3711">
        <v>9</v>
      </c>
      <c r="C3711">
        <v>2</v>
      </c>
      <c r="D3711">
        <v>1</v>
      </c>
      <c r="E3711">
        <v>3710</v>
      </c>
      <c r="F3711">
        <v>1</v>
      </c>
      <c r="G3711">
        <v>32800</v>
      </c>
      <c r="H3711">
        <v>13</v>
      </c>
      <c r="I3711">
        <v>8</v>
      </c>
      <c r="J3711">
        <v>0</v>
      </c>
      <c r="K3711">
        <v>7</v>
      </c>
      <c r="L3711">
        <v>3</v>
      </c>
      <c r="M3711">
        <v>5</v>
      </c>
      <c r="N3711">
        <v>0</v>
      </c>
      <c r="O3711">
        <v>2</v>
      </c>
      <c r="P3711" t="s">
        <v>24</v>
      </c>
      <c r="Q3711" t="s">
        <v>33</v>
      </c>
      <c r="R3711" t="s">
        <v>41</v>
      </c>
      <c r="S3711" t="s">
        <v>29</v>
      </c>
      <c r="T3711" t="s">
        <v>38</v>
      </c>
      <c r="U3711" t="s">
        <v>37</v>
      </c>
      <c r="V3711" t="s">
        <v>23</v>
      </c>
      <c r="W3711" t="s">
        <v>30</v>
      </c>
    </row>
    <row r="3712" spans="1:23" x14ac:dyDescent="0.3">
      <c r="A3712">
        <v>41</v>
      </c>
      <c r="B3712">
        <v>26</v>
      </c>
      <c r="C3712">
        <v>3</v>
      </c>
      <c r="D3712">
        <v>1</v>
      </c>
      <c r="E3712">
        <v>3711</v>
      </c>
      <c r="F3712">
        <v>3</v>
      </c>
      <c r="G3712">
        <v>54850</v>
      </c>
      <c r="H3712">
        <v>17</v>
      </c>
      <c r="I3712">
        <v>8</v>
      </c>
      <c r="J3712">
        <v>2</v>
      </c>
      <c r="K3712">
        <v>7</v>
      </c>
      <c r="L3712">
        <v>2</v>
      </c>
      <c r="M3712">
        <v>4</v>
      </c>
      <c r="N3712">
        <v>0</v>
      </c>
      <c r="O3712">
        <v>3</v>
      </c>
      <c r="P3712" t="s">
        <v>24</v>
      </c>
      <c r="Q3712" t="s">
        <v>33</v>
      </c>
      <c r="R3712" t="s">
        <v>41</v>
      </c>
      <c r="S3712" t="s">
        <v>29</v>
      </c>
      <c r="T3712" t="s">
        <v>38</v>
      </c>
      <c r="U3712" t="s">
        <v>27</v>
      </c>
      <c r="V3712" t="s">
        <v>23</v>
      </c>
      <c r="W3712" t="s">
        <v>30</v>
      </c>
    </row>
    <row r="3713" spans="1:23" x14ac:dyDescent="0.3">
      <c r="A3713">
        <v>40</v>
      </c>
      <c r="B3713">
        <v>3</v>
      </c>
      <c r="C3713">
        <v>2</v>
      </c>
      <c r="D3713">
        <v>1</v>
      </c>
      <c r="E3713">
        <v>3712</v>
      </c>
      <c r="F3713">
        <v>1</v>
      </c>
      <c r="G3713">
        <v>43420</v>
      </c>
      <c r="H3713">
        <v>11</v>
      </c>
      <c r="I3713">
        <v>8</v>
      </c>
      <c r="J3713">
        <v>1</v>
      </c>
      <c r="K3713">
        <v>11</v>
      </c>
      <c r="L3713">
        <v>6</v>
      </c>
      <c r="M3713">
        <v>8</v>
      </c>
      <c r="N3713">
        <v>0</v>
      </c>
      <c r="O3713">
        <v>7</v>
      </c>
      <c r="P3713" t="s">
        <v>39</v>
      </c>
      <c r="Q3713" t="s">
        <v>25</v>
      </c>
      <c r="R3713" t="s">
        <v>26</v>
      </c>
      <c r="S3713" t="s">
        <v>44</v>
      </c>
      <c r="T3713" t="s">
        <v>38</v>
      </c>
      <c r="U3713" t="s">
        <v>37</v>
      </c>
      <c r="V3713" t="s">
        <v>23</v>
      </c>
      <c r="W3713" t="s">
        <v>30</v>
      </c>
    </row>
    <row r="3714" spans="1:23" x14ac:dyDescent="0.3">
      <c r="A3714">
        <v>31</v>
      </c>
      <c r="B3714">
        <v>16</v>
      </c>
      <c r="C3714">
        <v>3</v>
      </c>
      <c r="D3714">
        <v>1</v>
      </c>
      <c r="E3714">
        <v>3713</v>
      </c>
      <c r="F3714">
        <v>2</v>
      </c>
      <c r="G3714">
        <v>27820</v>
      </c>
      <c r="H3714">
        <v>19</v>
      </c>
      <c r="I3714">
        <v>8</v>
      </c>
      <c r="J3714">
        <v>1</v>
      </c>
      <c r="K3714">
        <v>13</v>
      </c>
      <c r="L3714">
        <v>5</v>
      </c>
      <c r="M3714">
        <v>13</v>
      </c>
      <c r="N3714">
        <v>9</v>
      </c>
      <c r="O3714">
        <v>9</v>
      </c>
      <c r="P3714" t="s">
        <v>24</v>
      </c>
      <c r="Q3714" t="s">
        <v>33</v>
      </c>
      <c r="R3714" t="s">
        <v>41</v>
      </c>
      <c r="S3714" t="s">
        <v>44</v>
      </c>
      <c r="T3714" t="s">
        <v>40</v>
      </c>
      <c r="U3714" t="s">
        <v>37</v>
      </c>
      <c r="V3714" t="s">
        <v>23</v>
      </c>
      <c r="W3714" t="s">
        <v>30</v>
      </c>
    </row>
    <row r="3715" spans="1:23" x14ac:dyDescent="0.3">
      <c r="A3715">
        <v>46</v>
      </c>
      <c r="B3715">
        <v>18</v>
      </c>
      <c r="C3715">
        <v>1</v>
      </c>
      <c r="D3715">
        <v>1</v>
      </c>
      <c r="E3715">
        <v>3714</v>
      </c>
      <c r="F3715">
        <v>1</v>
      </c>
      <c r="G3715">
        <v>59800</v>
      </c>
      <c r="H3715">
        <v>11</v>
      </c>
      <c r="I3715">
        <v>8</v>
      </c>
      <c r="J3715">
        <v>1</v>
      </c>
      <c r="K3715">
        <v>28</v>
      </c>
      <c r="L3715">
        <v>2</v>
      </c>
      <c r="M3715">
        <v>7</v>
      </c>
      <c r="N3715">
        <v>4</v>
      </c>
      <c r="O3715">
        <v>3</v>
      </c>
      <c r="P3715" t="s">
        <v>24</v>
      </c>
      <c r="Q3715" t="s">
        <v>33</v>
      </c>
      <c r="R3715" t="s">
        <v>41</v>
      </c>
      <c r="S3715" t="s">
        <v>44</v>
      </c>
      <c r="T3715" t="s">
        <v>45</v>
      </c>
      <c r="U3715" t="s">
        <v>37</v>
      </c>
      <c r="V3715" t="s">
        <v>31</v>
      </c>
      <c r="W3715" t="s">
        <v>30</v>
      </c>
    </row>
    <row r="3716" spans="1:23" x14ac:dyDescent="0.3">
      <c r="A3716">
        <v>39</v>
      </c>
      <c r="B3716">
        <v>2</v>
      </c>
      <c r="C3716">
        <v>4</v>
      </c>
      <c r="D3716">
        <v>1</v>
      </c>
      <c r="E3716">
        <v>3715</v>
      </c>
      <c r="F3716">
        <v>2</v>
      </c>
      <c r="G3716">
        <v>43810</v>
      </c>
      <c r="H3716">
        <v>15</v>
      </c>
      <c r="I3716">
        <v>8</v>
      </c>
      <c r="J3716">
        <v>2</v>
      </c>
      <c r="K3716">
        <v>11</v>
      </c>
      <c r="L3716">
        <v>1</v>
      </c>
      <c r="M3716">
        <v>1</v>
      </c>
      <c r="N3716">
        <v>0</v>
      </c>
      <c r="O3716">
        <v>0</v>
      </c>
      <c r="P3716" t="s">
        <v>39</v>
      </c>
      <c r="Q3716" t="s">
        <v>33</v>
      </c>
      <c r="R3716" t="s">
        <v>41</v>
      </c>
      <c r="S3716" t="s">
        <v>35</v>
      </c>
      <c r="T3716" t="s">
        <v>45</v>
      </c>
      <c r="U3716" t="s">
        <v>37</v>
      </c>
      <c r="V3716" t="s">
        <v>31</v>
      </c>
      <c r="W3716" t="s">
        <v>30</v>
      </c>
    </row>
    <row r="3717" spans="1:23" x14ac:dyDescent="0.3">
      <c r="A3717">
        <v>31</v>
      </c>
      <c r="B3717">
        <v>2</v>
      </c>
      <c r="C3717">
        <v>3</v>
      </c>
      <c r="D3717">
        <v>1</v>
      </c>
      <c r="E3717">
        <v>3716</v>
      </c>
      <c r="F3717">
        <v>2</v>
      </c>
      <c r="G3717">
        <v>25720</v>
      </c>
      <c r="H3717">
        <v>13</v>
      </c>
      <c r="I3717">
        <v>8</v>
      </c>
      <c r="J3717">
        <v>3</v>
      </c>
      <c r="K3717">
        <v>10</v>
      </c>
      <c r="L3717">
        <v>3</v>
      </c>
      <c r="M3717">
        <v>10</v>
      </c>
      <c r="N3717">
        <v>4</v>
      </c>
      <c r="O3717">
        <v>7</v>
      </c>
      <c r="P3717" t="s">
        <v>32</v>
      </c>
      <c r="Q3717" t="s">
        <v>25</v>
      </c>
      <c r="R3717" t="s">
        <v>41</v>
      </c>
      <c r="S3717" t="s">
        <v>35</v>
      </c>
      <c r="T3717" t="s">
        <v>38</v>
      </c>
      <c r="U3717" t="s">
        <v>37</v>
      </c>
      <c r="V3717" t="s">
        <v>31</v>
      </c>
      <c r="W3717" t="s">
        <v>30</v>
      </c>
    </row>
    <row r="3718" spans="1:23" x14ac:dyDescent="0.3">
      <c r="A3718">
        <v>45</v>
      </c>
      <c r="B3718">
        <v>10</v>
      </c>
      <c r="C3718">
        <v>2</v>
      </c>
      <c r="D3718">
        <v>1</v>
      </c>
      <c r="E3718">
        <v>3717</v>
      </c>
      <c r="F3718">
        <v>1</v>
      </c>
      <c r="G3718">
        <v>38330</v>
      </c>
      <c r="H3718">
        <v>14</v>
      </c>
      <c r="I3718">
        <v>8</v>
      </c>
      <c r="J3718">
        <v>0</v>
      </c>
      <c r="K3718">
        <v>24</v>
      </c>
      <c r="L3718">
        <v>1</v>
      </c>
      <c r="M3718">
        <v>7</v>
      </c>
      <c r="N3718">
        <v>0</v>
      </c>
      <c r="O3718">
        <v>7</v>
      </c>
      <c r="P3718" t="s">
        <v>24</v>
      </c>
      <c r="Q3718" t="s">
        <v>25</v>
      </c>
      <c r="R3718" t="s">
        <v>48</v>
      </c>
      <c r="S3718" t="s">
        <v>44</v>
      </c>
      <c r="T3718" t="s">
        <v>38</v>
      </c>
      <c r="U3718" t="s">
        <v>37</v>
      </c>
      <c r="V3718" t="s">
        <v>23</v>
      </c>
      <c r="W3718" t="s">
        <v>30</v>
      </c>
    </row>
    <row r="3719" spans="1:23" x14ac:dyDescent="0.3">
      <c r="A3719">
        <v>31</v>
      </c>
      <c r="B3719">
        <v>16</v>
      </c>
      <c r="C3719">
        <v>4</v>
      </c>
      <c r="D3719">
        <v>1</v>
      </c>
      <c r="E3719">
        <v>3718</v>
      </c>
      <c r="F3719">
        <v>3</v>
      </c>
      <c r="G3719">
        <v>42440</v>
      </c>
      <c r="H3719">
        <v>13</v>
      </c>
      <c r="I3719">
        <v>8</v>
      </c>
      <c r="J3719">
        <v>0</v>
      </c>
      <c r="K3719">
        <v>8</v>
      </c>
      <c r="L3719">
        <v>3</v>
      </c>
      <c r="M3719">
        <v>3</v>
      </c>
      <c r="N3719">
        <v>0</v>
      </c>
      <c r="O3719">
        <v>2</v>
      </c>
      <c r="P3719" t="s">
        <v>24</v>
      </c>
      <c r="Q3719" t="s">
        <v>33</v>
      </c>
      <c r="R3719" t="s">
        <v>26</v>
      </c>
      <c r="S3719" t="s">
        <v>35</v>
      </c>
      <c r="T3719" t="s">
        <v>40</v>
      </c>
      <c r="U3719" t="s">
        <v>37</v>
      </c>
      <c r="V3719" t="s">
        <v>23</v>
      </c>
      <c r="W3719" t="s">
        <v>30</v>
      </c>
    </row>
    <row r="3720" spans="1:23" x14ac:dyDescent="0.3">
      <c r="A3720">
        <v>31</v>
      </c>
      <c r="B3720">
        <v>7</v>
      </c>
      <c r="C3720">
        <v>4</v>
      </c>
      <c r="D3720">
        <v>1</v>
      </c>
      <c r="E3720">
        <v>3719</v>
      </c>
      <c r="F3720">
        <v>1</v>
      </c>
      <c r="G3720">
        <v>65000</v>
      </c>
      <c r="H3720">
        <v>23</v>
      </c>
      <c r="I3720">
        <v>8</v>
      </c>
      <c r="J3720">
        <v>1</v>
      </c>
      <c r="K3720">
        <v>7</v>
      </c>
      <c r="L3720">
        <v>5</v>
      </c>
      <c r="M3720">
        <v>2</v>
      </c>
      <c r="N3720">
        <v>2</v>
      </c>
      <c r="O3720">
        <v>2</v>
      </c>
      <c r="P3720" t="s">
        <v>32</v>
      </c>
      <c r="Q3720" t="s">
        <v>33</v>
      </c>
      <c r="R3720" t="s">
        <v>26</v>
      </c>
      <c r="S3720" t="s">
        <v>29</v>
      </c>
      <c r="T3720" t="s">
        <v>43</v>
      </c>
      <c r="U3720" t="s">
        <v>37</v>
      </c>
      <c r="V3720" t="s">
        <v>31</v>
      </c>
      <c r="W3720" t="s">
        <v>30</v>
      </c>
    </row>
    <row r="3721" spans="1:23" x14ac:dyDescent="0.3">
      <c r="A3721">
        <v>45</v>
      </c>
      <c r="B3721">
        <v>1</v>
      </c>
      <c r="C3721">
        <v>2</v>
      </c>
      <c r="D3721">
        <v>1</v>
      </c>
      <c r="E3721">
        <v>3720</v>
      </c>
      <c r="F3721">
        <v>1</v>
      </c>
      <c r="G3721">
        <v>184300</v>
      </c>
      <c r="H3721">
        <v>12</v>
      </c>
      <c r="I3721">
        <v>8</v>
      </c>
      <c r="J3721">
        <v>1</v>
      </c>
      <c r="K3721">
        <v>10</v>
      </c>
      <c r="L3721">
        <v>5</v>
      </c>
      <c r="M3721">
        <v>3</v>
      </c>
      <c r="N3721">
        <v>1</v>
      </c>
      <c r="O3721">
        <v>2</v>
      </c>
      <c r="P3721" t="s">
        <v>24</v>
      </c>
      <c r="Q3721" t="s">
        <v>33</v>
      </c>
      <c r="R3721" t="s">
        <v>26</v>
      </c>
      <c r="S3721" t="s">
        <v>29</v>
      </c>
      <c r="T3721" t="s">
        <v>34</v>
      </c>
      <c r="U3721" t="s">
        <v>27</v>
      </c>
      <c r="V3721" t="s">
        <v>23</v>
      </c>
      <c r="W3721" t="s">
        <v>30</v>
      </c>
    </row>
    <row r="3722" spans="1:23" x14ac:dyDescent="0.3">
      <c r="A3722">
        <v>48</v>
      </c>
      <c r="B3722">
        <v>24</v>
      </c>
      <c r="C3722">
        <v>3</v>
      </c>
      <c r="D3722">
        <v>1</v>
      </c>
      <c r="E3722">
        <v>3721</v>
      </c>
      <c r="F3722">
        <v>2</v>
      </c>
      <c r="G3722">
        <v>16010</v>
      </c>
      <c r="H3722">
        <v>12</v>
      </c>
      <c r="I3722">
        <v>8</v>
      </c>
      <c r="J3722">
        <v>0</v>
      </c>
      <c r="K3722">
        <v>15</v>
      </c>
      <c r="L3722">
        <v>3</v>
      </c>
      <c r="M3722">
        <v>2</v>
      </c>
      <c r="N3722">
        <v>2</v>
      </c>
      <c r="O3722">
        <v>2</v>
      </c>
      <c r="P3722" t="s">
        <v>24</v>
      </c>
      <c r="Q3722" t="s">
        <v>33</v>
      </c>
      <c r="R3722" t="s">
        <v>49</v>
      </c>
      <c r="S3722" t="s">
        <v>44</v>
      </c>
      <c r="T3722" t="s">
        <v>34</v>
      </c>
      <c r="U3722" t="s">
        <v>37</v>
      </c>
      <c r="V3722" t="s">
        <v>23</v>
      </c>
      <c r="W3722" t="s">
        <v>30</v>
      </c>
    </row>
    <row r="3723" spans="1:23" x14ac:dyDescent="0.3">
      <c r="A3723">
        <v>34</v>
      </c>
      <c r="B3723">
        <v>7</v>
      </c>
      <c r="C3723">
        <v>4</v>
      </c>
      <c r="D3723">
        <v>1</v>
      </c>
      <c r="E3723">
        <v>3722</v>
      </c>
      <c r="F3723">
        <v>2</v>
      </c>
      <c r="G3723">
        <v>26940</v>
      </c>
      <c r="H3723">
        <v>16</v>
      </c>
      <c r="I3723">
        <v>8</v>
      </c>
      <c r="J3723">
        <v>1</v>
      </c>
      <c r="K3723">
        <v>2</v>
      </c>
      <c r="L3723">
        <v>3</v>
      </c>
      <c r="M3723">
        <v>2</v>
      </c>
      <c r="N3723">
        <v>2</v>
      </c>
      <c r="O3723">
        <v>2</v>
      </c>
      <c r="P3723" t="s">
        <v>24</v>
      </c>
      <c r="Q3723" t="s">
        <v>33</v>
      </c>
      <c r="R3723" t="s">
        <v>41</v>
      </c>
      <c r="S3723" t="s">
        <v>29</v>
      </c>
      <c r="T3723" t="s">
        <v>34</v>
      </c>
      <c r="U3723" t="s">
        <v>37</v>
      </c>
      <c r="V3723" t="s">
        <v>31</v>
      </c>
      <c r="W3723" t="s">
        <v>30</v>
      </c>
    </row>
    <row r="3724" spans="1:23" x14ac:dyDescent="0.3">
      <c r="A3724">
        <v>40</v>
      </c>
      <c r="B3724">
        <v>25</v>
      </c>
      <c r="C3724">
        <v>4</v>
      </c>
      <c r="D3724">
        <v>1</v>
      </c>
      <c r="E3724">
        <v>3723</v>
      </c>
      <c r="F3724">
        <v>1</v>
      </c>
      <c r="G3724">
        <v>31490</v>
      </c>
      <c r="H3724">
        <v>15</v>
      </c>
      <c r="I3724">
        <v>8</v>
      </c>
      <c r="J3724">
        <v>1</v>
      </c>
      <c r="K3724">
        <v>16</v>
      </c>
      <c r="L3724">
        <v>1</v>
      </c>
      <c r="M3724">
        <v>9</v>
      </c>
      <c r="N3724">
        <v>4</v>
      </c>
      <c r="O3724">
        <v>8</v>
      </c>
      <c r="P3724" t="s">
        <v>39</v>
      </c>
      <c r="Q3724" t="s">
        <v>33</v>
      </c>
      <c r="R3724" t="s">
        <v>36</v>
      </c>
      <c r="S3724" t="s">
        <v>44</v>
      </c>
      <c r="T3724" t="s">
        <v>38</v>
      </c>
      <c r="U3724" t="s">
        <v>27</v>
      </c>
      <c r="V3724" t="s">
        <v>23</v>
      </c>
      <c r="W3724" t="s">
        <v>30</v>
      </c>
    </row>
    <row r="3725" spans="1:23" x14ac:dyDescent="0.3">
      <c r="A3725">
        <v>28</v>
      </c>
      <c r="B3725">
        <v>1</v>
      </c>
      <c r="C3725">
        <v>2</v>
      </c>
      <c r="D3725">
        <v>1</v>
      </c>
      <c r="E3725">
        <v>3724</v>
      </c>
      <c r="F3725">
        <v>1</v>
      </c>
      <c r="G3725">
        <v>176390</v>
      </c>
      <c r="H3725">
        <v>13</v>
      </c>
      <c r="I3725">
        <v>8</v>
      </c>
      <c r="J3725">
        <v>1</v>
      </c>
      <c r="K3725">
        <v>6</v>
      </c>
      <c r="L3725">
        <v>0</v>
      </c>
      <c r="M3725">
        <v>5</v>
      </c>
      <c r="N3725">
        <v>1</v>
      </c>
      <c r="O3725">
        <v>3</v>
      </c>
      <c r="P3725" t="s">
        <v>24</v>
      </c>
      <c r="Q3725" t="s">
        <v>33</v>
      </c>
      <c r="R3725" t="s">
        <v>49</v>
      </c>
      <c r="S3725" t="s">
        <v>35</v>
      </c>
      <c r="T3725" t="s">
        <v>34</v>
      </c>
      <c r="U3725" t="s">
        <v>27</v>
      </c>
      <c r="V3725" t="s">
        <v>23</v>
      </c>
      <c r="W3725" t="s">
        <v>30</v>
      </c>
    </row>
    <row r="3726" spans="1:23" x14ac:dyDescent="0.3">
      <c r="A3726">
        <v>44</v>
      </c>
      <c r="B3726">
        <v>5</v>
      </c>
      <c r="C3726">
        <v>3</v>
      </c>
      <c r="D3726">
        <v>1</v>
      </c>
      <c r="E3726">
        <v>3725</v>
      </c>
      <c r="F3726">
        <v>1</v>
      </c>
      <c r="G3726">
        <v>23190</v>
      </c>
      <c r="H3726">
        <v>18</v>
      </c>
      <c r="I3726">
        <v>8</v>
      </c>
      <c r="J3726">
        <v>0</v>
      </c>
      <c r="K3726">
        <v>7</v>
      </c>
      <c r="L3726">
        <v>4</v>
      </c>
      <c r="M3726">
        <v>5</v>
      </c>
      <c r="N3726">
        <v>0</v>
      </c>
      <c r="O3726">
        <v>3</v>
      </c>
      <c r="P3726" t="s">
        <v>39</v>
      </c>
      <c r="Q3726" t="s">
        <v>33</v>
      </c>
      <c r="R3726" t="s">
        <v>26</v>
      </c>
      <c r="S3726" t="s">
        <v>35</v>
      </c>
      <c r="T3726" t="s">
        <v>43</v>
      </c>
      <c r="U3726" t="s">
        <v>37</v>
      </c>
      <c r="V3726" t="s">
        <v>23</v>
      </c>
      <c r="W3726" t="s">
        <v>30</v>
      </c>
    </row>
    <row r="3727" spans="1:23" x14ac:dyDescent="0.3">
      <c r="A3727">
        <v>53</v>
      </c>
      <c r="B3727">
        <v>2</v>
      </c>
      <c r="C3727">
        <v>4</v>
      </c>
      <c r="D3727">
        <v>1</v>
      </c>
      <c r="E3727">
        <v>3726</v>
      </c>
      <c r="F3727">
        <v>2</v>
      </c>
      <c r="G3727">
        <v>116910</v>
      </c>
      <c r="H3727">
        <v>20</v>
      </c>
      <c r="I3727">
        <v>8</v>
      </c>
      <c r="J3727">
        <v>0</v>
      </c>
      <c r="K3727">
        <v>35</v>
      </c>
      <c r="L3727">
        <v>2</v>
      </c>
      <c r="M3727">
        <v>9</v>
      </c>
      <c r="N3727">
        <v>8</v>
      </c>
      <c r="O3727">
        <v>8</v>
      </c>
      <c r="P3727" t="s">
        <v>24</v>
      </c>
      <c r="Q3727" t="s">
        <v>33</v>
      </c>
      <c r="R3727" t="s">
        <v>49</v>
      </c>
      <c r="S3727" t="s">
        <v>35</v>
      </c>
      <c r="T3727" t="s">
        <v>47</v>
      </c>
      <c r="U3727" t="s">
        <v>37</v>
      </c>
      <c r="V3727" t="s">
        <v>23</v>
      </c>
      <c r="W3727" t="s">
        <v>30</v>
      </c>
    </row>
    <row r="3728" spans="1:23" x14ac:dyDescent="0.3">
      <c r="A3728">
        <v>49</v>
      </c>
      <c r="B3728">
        <v>7</v>
      </c>
      <c r="C3728">
        <v>3</v>
      </c>
      <c r="D3728">
        <v>1</v>
      </c>
      <c r="E3728">
        <v>3727</v>
      </c>
      <c r="F3728">
        <v>3</v>
      </c>
      <c r="G3728">
        <v>53240</v>
      </c>
      <c r="H3728">
        <v>19</v>
      </c>
      <c r="I3728">
        <v>8</v>
      </c>
      <c r="J3728">
        <v>0</v>
      </c>
      <c r="K3728">
        <v>20</v>
      </c>
      <c r="L3728">
        <v>2</v>
      </c>
      <c r="M3728">
        <v>3</v>
      </c>
      <c r="N3728">
        <v>1</v>
      </c>
      <c r="O3728">
        <v>2</v>
      </c>
      <c r="P3728" t="s">
        <v>24</v>
      </c>
      <c r="Q3728" t="s">
        <v>33</v>
      </c>
      <c r="R3728" t="s">
        <v>26</v>
      </c>
      <c r="S3728" t="s">
        <v>29</v>
      </c>
      <c r="T3728" t="s">
        <v>43</v>
      </c>
      <c r="U3728" t="s">
        <v>37</v>
      </c>
      <c r="V3728" t="s">
        <v>23</v>
      </c>
      <c r="W3728" t="s">
        <v>30</v>
      </c>
    </row>
    <row r="3729" spans="1:23" x14ac:dyDescent="0.3">
      <c r="A3729">
        <v>40</v>
      </c>
      <c r="B3729">
        <v>2</v>
      </c>
      <c r="C3729">
        <v>4</v>
      </c>
      <c r="D3729">
        <v>1</v>
      </c>
      <c r="E3729">
        <v>3728</v>
      </c>
      <c r="F3729">
        <v>3</v>
      </c>
      <c r="G3729">
        <v>167520</v>
      </c>
      <c r="H3729">
        <v>18</v>
      </c>
      <c r="I3729">
        <v>8</v>
      </c>
      <c r="J3729">
        <v>1</v>
      </c>
      <c r="K3729">
        <v>8</v>
      </c>
      <c r="L3729">
        <v>3</v>
      </c>
      <c r="M3729">
        <v>3</v>
      </c>
      <c r="N3729">
        <v>1</v>
      </c>
      <c r="O3729">
        <v>2</v>
      </c>
      <c r="P3729" t="s">
        <v>24</v>
      </c>
      <c r="Q3729" t="s">
        <v>33</v>
      </c>
      <c r="R3729" t="s">
        <v>26</v>
      </c>
      <c r="S3729" t="s">
        <v>44</v>
      </c>
      <c r="T3729" t="s">
        <v>43</v>
      </c>
      <c r="U3729" t="s">
        <v>37</v>
      </c>
      <c r="V3729" t="s">
        <v>23</v>
      </c>
      <c r="W3729" t="s">
        <v>30</v>
      </c>
    </row>
    <row r="3730" spans="1:23" x14ac:dyDescent="0.3">
      <c r="A3730">
        <v>44</v>
      </c>
      <c r="B3730">
        <v>5</v>
      </c>
      <c r="C3730">
        <v>1</v>
      </c>
      <c r="D3730">
        <v>1</v>
      </c>
      <c r="E3730">
        <v>3729</v>
      </c>
      <c r="F3730">
        <v>3</v>
      </c>
      <c r="G3730">
        <v>52280</v>
      </c>
      <c r="H3730">
        <v>13</v>
      </c>
      <c r="I3730">
        <v>8</v>
      </c>
      <c r="J3730">
        <v>0</v>
      </c>
      <c r="K3730">
        <v>6</v>
      </c>
      <c r="L3730">
        <v>2</v>
      </c>
      <c r="M3730">
        <v>5</v>
      </c>
      <c r="N3730">
        <v>1</v>
      </c>
      <c r="O3730">
        <v>3</v>
      </c>
      <c r="P3730" t="s">
        <v>24</v>
      </c>
      <c r="Q3730" t="s">
        <v>33</v>
      </c>
      <c r="R3730" t="s">
        <v>36</v>
      </c>
      <c r="S3730" t="s">
        <v>35</v>
      </c>
      <c r="T3730" t="s">
        <v>34</v>
      </c>
      <c r="U3730" t="s">
        <v>37</v>
      </c>
      <c r="V3730" t="s">
        <v>23</v>
      </c>
      <c r="W3730" t="s">
        <v>30</v>
      </c>
    </row>
    <row r="3731" spans="1:23" x14ac:dyDescent="0.3">
      <c r="A3731">
        <v>33</v>
      </c>
      <c r="B3731">
        <v>10</v>
      </c>
      <c r="C3731">
        <v>3</v>
      </c>
      <c r="D3731">
        <v>1</v>
      </c>
      <c r="E3731">
        <v>3730</v>
      </c>
      <c r="F3731">
        <v>2</v>
      </c>
      <c r="G3731">
        <v>27000</v>
      </c>
      <c r="H3731">
        <v>14</v>
      </c>
      <c r="I3731">
        <v>8</v>
      </c>
      <c r="J3731">
        <v>3</v>
      </c>
      <c r="K3731">
        <v>5</v>
      </c>
      <c r="L3731">
        <v>2</v>
      </c>
      <c r="M3731">
        <v>4</v>
      </c>
      <c r="N3731">
        <v>0</v>
      </c>
      <c r="O3731">
        <v>3</v>
      </c>
      <c r="P3731" t="s">
        <v>32</v>
      </c>
      <c r="Q3731" t="s">
        <v>40</v>
      </c>
      <c r="R3731" t="s">
        <v>41</v>
      </c>
      <c r="S3731" t="s">
        <v>29</v>
      </c>
      <c r="T3731" t="s">
        <v>38</v>
      </c>
      <c r="U3731" t="s">
        <v>27</v>
      </c>
      <c r="V3731" t="s">
        <v>23</v>
      </c>
      <c r="W3731" t="s">
        <v>30</v>
      </c>
    </row>
    <row r="3732" spans="1:23" x14ac:dyDescent="0.3">
      <c r="A3732">
        <v>34</v>
      </c>
      <c r="B3732">
        <v>10</v>
      </c>
      <c r="C3732">
        <v>4</v>
      </c>
      <c r="D3732">
        <v>1</v>
      </c>
      <c r="E3732">
        <v>3731</v>
      </c>
      <c r="F3732">
        <v>1</v>
      </c>
      <c r="G3732">
        <v>192460</v>
      </c>
      <c r="H3732">
        <v>15</v>
      </c>
      <c r="I3732">
        <v>8</v>
      </c>
      <c r="J3732">
        <v>1</v>
      </c>
      <c r="K3732">
        <v>15</v>
      </c>
      <c r="L3732">
        <v>5</v>
      </c>
      <c r="M3732">
        <v>13</v>
      </c>
      <c r="N3732">
        <v>3</v>
      </c>
      <c r="O3732">
        <v>12</v>
      </c>
      <c r="P3732" t="s">
        <v>24</v>
      </c>
      <c r="Q3732" t="s">
        <v>33</v>
      </c>
      <c r="R3732" t="s">
        <v>26</v>
      </c>
      <c r="S3732" t="s">
        <v>35</v>
      </c>
      <c r="T3732" t="s">
        <v>46</v>
      </c>
      <c r="U3732" t="s">
        <v>27</v>
      </c>
      <c r="V3732" t="s">
        <v>23</v>
      </c>
      <c r="W3732" t="s">
        <v>30</v>
      </c>
    </row>
    <row r="3733" spans="1:23" x14ac:dyDescent="0.3">
      <c r="A3733">
        <v>30</v>
      </c>
      <c r="B3733">
        <v>1</v>
      </c>
      <c r="C3733">
        <v>2</v>
      </c>
      <c r="D3733">
        <v>1</v>
      </c>
      <c r="E3733">
        <v>3732</v>
      </c>
      <c r="F3733">
        <v>1</v>
      </c>
      <c r="G3733">
        <v>25060</v>
      </c>
      <c r="H3733">
        <v>22</v>
      </c>
      <c r="I3733">
        <v>8</v>
      </c>
      <c r="J3733">
        <v>0</v>
      </c>
      <c r="K3733">
        <v>4</v>
      </c>
      <c r="L3733">
        <v>3</v>
      </c>
      <c r="M3733">
        <v>2</v>
      </c>
      <c r="N3733">
        <v>2</v>
      </c>
      <c r="O3733">
        <v>2</v>
      </c>
      <c r="P3733" t="s">
        <v>24</v>
      </c>
      <c r="Q3733" t="s">
        <v>25</v>
      </c>
      <c r="R3733" t="s">
        <v>49</v>
      </c>
      <c r="S3733" t="s">
        <v>29</v>
      </c>
      <c r="T3733" t="s">
        <v>43</v>
      </c>
      <c r="U3733" t="s">
        <v>37</v>
      </c>
      <c r="V3733" t="s">
        <v>23</v>
      </c>
      <c r="W3733" t="s">
        <v>30</v>
      </c>
    </row>
    <row r="3734" spans="1:23" x14ac:dyDescent="0.3">
      <c r="A3734">
        <v>42</v>
      </c>
      <c r="B3734">
        <v>8</v>
      </c>
      <c r="C3734">
        <v>4</v>
      </c>
      <c r="D3734">
        <v>1</v>
      </c>
      <c r="E3734">
        <v>3733</v>
      </c>
      <c r="F3734">
        <v>1</v>
      </c>
      <c r="G3734">
        <v>60620</v>
      </c>
      <c r="H3734">
        <v>22</v>
      </c>
      <c r="I3734">
        <v>8</v>
      </c>
      <c r="J3734">
        <v>2</v>
      </c>
      <c r="K3734">
        <v>12</v>
      </c>
      <c r="L3734">
        <v>2</v>
      </c>
      <c r="M3734">
        <v>12</v>
      </c>
      <c r="N3734">
        <v>5</v>
      </c>
      <c r="O3734">
        <v>8</v>
      </c>
      <c r="P3734" t="s">
        <v>32</v>
      </c>
      <c r="Q3734" t="s">
        <v>33</v>
      </c>
      <c r="R3734" t="s">
        <v>41</v>
      </c>
      <c r="S3734" t="s">
        <v>35</v>
      </c>
      <c r="T3734" t="s">
        <v>38</v>
      </c>
      <c r="U3734" t="s">
        <v>27</v>
      </c>
      <c r="V3734" t="s">
        <v>23</v>
      </c>
      <c r="W3734" t="s">
        <v>30</v>
      </c>
    </row>
    <row r="3735" spans="1:23" x14ac:dyDescent="0.3">
      <c r="A3735">
        <v>44</v>
      </c>
      <c r="B3735">
        <v>5</v>
      </c>
      <c r="C3735">
        <v>3</v>
      </c>
      <c r="D3735">
        <v>1</v>
      </c>
      <c r="E3735">
        <v>3734</v>
      </c>
      <c r="F3735">
        <v>5</v>
      </c>
      <c r="G3735">
        <v>43820</v>
      </c>
      <c r="H3735">
        <v>16</v>
      </c>
      <c r="I3735">
        <v>8</v>
      </c>
      <c r="J3735">
        <v>2</v>
      </c>
      <c r="K3735">
        <v>11</v>
      </c>
      <c r="L3735">
        <v>2</v>
      </c>
      <c r="M3735">
        <v>1</v>
      </c>
      <c r="N3735">
        <v>0</v>
      </c>
      <c r="O3735">
        <v>0</v>
      </c>
      <c r="P3735" t="s">
        <v>32</v>
      </c>
      <c r="Q3735" t="s">
        <v>33</v>
      </c>
      <c r="R3735" t="s">
        <v>26</v>
      </c>
      <c r="S3735" t="s">
        <v>29</v>
      </c>
      <c r="T3735" t="s">
        <v>45</v>
      </c>
      <c r="U3735" t="s">
        <v>27</v>
      </c>
      <c r="V3735" t="s">
        <v>23</v>
      </c>
      <c r="W3735" t="s">
        <v>30</v>
      </c>
    </row>
    <row r="3736" spans="1:23" x14ac:dyDescent="0.3">
      <c r="A3736">
        <v>30</v>
      </c>
      <c r="B3736">
        <v>8</v>
      </c>
      <c r="C3736">
        <v>3</v>
      </c>
      <c r="D3736">
        <v>1</v>
      </c>
      <c r="E3736">
        <v>3735</v>
      </c>
      <c r="F3736">
        <v>1</v>
      </c>
      <c r="G3736">
        <v>21430</v>
      </c>
      <c r="H3736">
        <v>17</v>
      </c>
      <c r="I3736">
        <v>8</v>
      </c>
      <c r="J3736">
        <v>1</v>
      </c>
      <c r="K3736">
        <v>1</v>
      </c>
      <c r="L3736">
        <v>2</v>
      </c>
      <c r="M3736">
        <v>1</v>
      </c>
      <c r="N3736">
        <v>0</v>
      </c>
      <c r="O3736">
        <v>0</v>
      </c>
      <c r="P3736" t="s">
        <v>39</v>
      </c>
      <c r="Q3736" t="s">
        <v>33</v>
      </c>
      <c r="R3736" t="s">
        <v>26</v>
      </c>
      <c r="S3736" t="s">
        <v>44</v>
      </c>
      <c r="T3736" t="s">
        <v>45</v>
      </c>
      <c r="U3736" t="s">
        <v>37</v>
      </c>
      <c r="V3736" t="s">
        <v>23</v>
      </c>
      <c r="W3736" t="s">
        <v>30</v>
      </c>
    </row>
    <row r="3737" spans="1:23" x14ac:dyDescent="0.3">
      <c r="A3737">
        <v>57</v>
      </c>
      <c r="B3737">
        <v>2</v>
      </c>
      <c r="C3737">
        <v>1</v>
      </c>
      <c r="D3737">
        <v>1</v>
      </c>
      <c r="E3737">
        <v>3736</v>
      </c>
      <c r="F3737">
        <v>3</v>
      </c>
      <c r="G3737">
        <v>61620</v>
      </c>
      <c r="H3737">
        <v>14</v>
      </c>
      <c r="I3737">
        <v>8</v>
      </c>
      <c r="J3737">
        <v>0</v>
      </c>
      <c r="K3737">
        <v>13</v>
      </c>
      <c r="L3737">
        <v>5</v>
      </c>
      <c r="M3737">
        <v>12</v>
      </c>
      <c r="N3737">
        <v>2</v>
      </c>
      <c r="O3737">
        <v>8</v>
      </c>
      <c r="P3737" t="s">
        <v>24</v>
      </c>
      <c r="Q3737" t="s">
        <v>25</v>
      </c>
      <c r="R3737" t="s">
        <v>26</v>
      </c>
      <c r="S3737" t="s">
        <v>29</v>
      </c>
      <c r="T3737" t="s">
        <v>34</v>
      </c>
      <c r="U3737" t="s">
        <v>37</v>
      </c>
      <c r="V3737" t="s">
        <v>23</v>
      </c>
      <c r="W3737" t="s">
        <v>30</v>
      </c>
    </row>
    <row r="3738" spans="1:23" x14ac:dyDescent="0.3">
      <c r="A3738">
        <v>49</v>
      </c>
      <c r="B3738">
        <v>7</v>
      </c>
      <c r="C3738">
        <v>3</v>
      </c>
      <c r="D3738">
        <v>1</v>
      </c>
      <c r="E3738">
        <v>3737</v>
      </c>
      <c r="F3738">
        <v>2</v>
      </c>
      <c r="G3738">
        <v>50940</v>
      </c>
      <c r="H3738">
        <v>15</v>
      </c>
      <c r="I3738">
        <v>8</v>
      </c>
      <c r="J3738">
        <v>0</v>
      </c>
      <c r="K3738">
        <v>29</v>
      </c>
      <c r="L3738">
        <v>5</v>
      </c>
      <c r="M3738">
        <v>8</v>
      </c>
      <c r="N3738">
        <v>0</v>
      </c>
      <c r="O3738">
        <v>7</v>
      </c>
      <c r="P3738" t="s">
        <v>24</v>
      </c>
      <c r="Q3738" t="s">
        <v>33</v>
      </c>
      <c r="R3738" t="s">
        <v>49</v>
      </c>
      <c r="S3738" t="s">
        <v>44</v>
      </c>
      <c r="T3738" t="s">
        <v>38</v>
      </c>
      <c r="U3738" t="s">
        <v>27</v>
      </c>
      <c r="V3738" t="s">
        <v>23</v>
      </c>
      <c r="W3738" t="s">
        <v>30</v>
      </c>
    </row>
    <row r="3739" spans="1:23" x14ac:dyDescent="0.3">
      <c r="A3739">
        <v>34</v>
      </c>
      <c r="B3739">
        <v>2</v>
      </c>
      <c r="C3739">
        <v>4</v>
      </c>
      <c r="D3739">
        <v>1</v>
      </c>
      <c r="E3739">
        <v>3738</v>
      </c>
      <c r="F3739">
        <v>2</v>
      </c>
      <c r="G3739">
        <v>68770</v>
      </c>
      <c r="H3739">
        <v>20</v>
      </c>
      <c r="I3739">
        <v>8</v>
      </c>
      <c r="J3739">
        <v>0</v>
      </c>
      <c r="K3739">
        <v>16</v>
      </c>
      <c r="L3739">
        <v>3</v>
      </c>
      <c r="M3739">
        <v>14</v>
      </c>
      <c r="N3739">
        <v>6</v>
      </c>
      <c r="O3739">
        <v>9</v>
      </c>
      <c r="P3739" t="s">
        <v>32</v>
      </c>
      <c r="Q3739" t="s">
        <v>33</v>
      </c>
      <c r="R3739" t="s">
        <v>41</v>
      </c>
      <c r="S3739" t="s">
        <v>44</v>
      </c>
      <c r="T3739" t="s">
        <v>46</v>
      </c>
      <c r="U3739" t="s">
        <v>27</v>
      </c>
      <c r="V3739" t="s">
        <v>23</v>
      </c>
      <c r="W3739" t="s">
        <v>30</v>
      </c>
    </row>
    <row r="3740" spans="1:23" x14ac:dyDescent="0.3">
      <c r="A3740">
        <v>28</v>
      </c>
      <c r="B3740">
        <v>2</v>
      </c>
      <c r="C3740">
        <v>3</v>
      </c>
      <c r="D3740">
        <v>1</v>
      </c>
      <c r="E3740">
        <v>3739</v>
      </c>
      <c r="F3740">
        <v>1</v>
      </c>
      <c r="G3740">
        <v>22740</v>
      </c>
      <c r="H3740">
        <v>20</v>
      </c>
      <c r="I3740">
        <v>8</v>
      </c>
      <c r="J3740">
        <v>1</v>
      </c>
      <c r="K3740">
        <v>5</v>
      </c>
      <c r="L3740">
        <v>5</v>
      </c>
      <c r="M3740">
        <v>3</v>
      </c>
      <c r="N3740">
        <v>1</v>
      </c>
      <c r="O3740">
        <v>2</v>
      </c>
      <c r="P3740" t="s">
        <v>32</v>
      </c>
      <c r="Q3740" t="s">
        <v>33</v>
      </c>
      <c r="R3740" t="s">
        <v>41</v>
      </c>
      <c r="S3740" t="s">
        <v>29</v>
      </c>
      <c r="T3740" t="s">
        <v>34</v>
      </c>
      <c r="U3740" t="s">
        <v>37</v>
      </c>
      <c r="V3740" t="s">
        <v>31</v>
      </c>
      <c r="W3740" t="s">
        <v>30</v>
      </c>
    </row>
    <row r="3741" spans="1:23" x14ac:dyDescent="0.3">
      <c r="A3741">
        <v>29</v>
      </c>
      <c r="B3741">
        <v>28</v>
      </c>
      <c r="C3741">
        <v>3</v>
      </c>
      <c r="D3741">
        <v>1</v>
      </c>
      <c r="E3741">
        <v>3740</v>
      </c>
      <c r="F3741">
        <v>5</v>
      </c>
      <c r="G3741">
        <v>44340</v>
      </c>
      <c r="H3741">
        <v>17</v>
      </c>
      <c r="I3741">
        <v>8</v>
      </c>
      <c r="J3741">
        <v>3</v>
      </c>
      <c r="K3741">
        <v>7</v>
      </c>
      <c r="L3741">
        <v>1</v>
      </c>
      <c r="M3741">
        <v>5</v>
      </c>
      <c r="N3741">
        <v>0</v>
      </c>
      <c r="O3741">
        <v>0</v>
      </c>
      <c r="P3741" t="s">
        <v>32</v>
      </c>
      <c r="Q3741" t="s">
        <v>33</v>
      </c>
      <c r="R3741" t="s">
        <v>41</v>
      </c>
      <c r="S3741" t="s">
        <v>35</v>
      </c>
      <c r="T3741" t="s">
        <v>34</v>
      </c>
      <c r="U3741" t="s">
        <v>27</v>
      </c>
      <c r="V3741" t="s">
        <v>31</v>
      </c>
      <c r="W3741" t="s">
        <v>30</v>
      </c>
    </row>
    <row r="3742" spans="1:23" x14ac:dyDescent="0.3">
      <c r="A3742">
        <v>34</v>
      </c>
      <c r="B3742">
        <v>7</v>
      </c>
      <c r="C3742">
        <v>1</v>
      </c>
      <c r="D3742">
        <v>1</v>
      </c>
      <c r="E3742">
        <v>3741</v>
      </c>
      <c r="F3742">
        <v>1</v>
      </c>
      <c r="G3742">
        <v>62880</v>
      </c>
      <c r="H3742">
        <v>15</v>
      </c>
      <c r="I3742">
        <v>8</v>
      </c>
      <c r="J3742">
        <v>1</v>
      </c>
      <c r="K3742">
        <v>16</v>
      </c>
      <c r="L3742">
        <v>2</v>
      </c>
      <c r="M3742">
        <v>15</v>
      </c>
      <c r="N3742">
        <v>10</v>
      </c>
      <c r="O3742">
        <v>10</v>
      </c>
      <c r="P3742" t="s">
        <v>24</v>
      </c>
      <c r="Q3742" t="s">
        <v>33</v>
      </c>
      <c r="R3742" t="s">
        <v>41</v>
      </c>
      <c r="S3742" t="s">
        <v>35</v>
      </c>
      <c r="T3742" t="s">
        <v>34</v>
      </c>
      <c r="U3742" t="s">
        <v>37</v>
      </c>
      <c r="V3742" t="s">
        <v>31</v>
      </c>
      <c r="W3742" t="s">
        <v>30</v>
      </c>
    </row>
    <row r="3743" spans="1:23" x14ac:dyDescent="0.3">
      <c r="A3743">
        <v>35</v>
      </c>
      <c r="B3743">
        <v>7</v>
      </c>
      <c r="C3743">
        <v>4</v>
      </c>
      <c r="D3743">
        <v>1</v>
      </c>
      <c r="E3743">
        <v>3742</v>
      </c>
      <c r="F3743">
        <v>4</v>
      </c>
      <c r="G3743">
        <v>25530</v>
      </c>
      <c r="H3743">
        <v>14</v>
      </c>
      <c r="I3743">
        <v>8</v>
      </c>
      <c r="J3743">
        <v>1</v>
      </c>
      <c r="K3743">
        <v>1</v>
      </c>
      <c r="L3743">
        <v>4</v>
      </c>
      <c r="M3743">
        <v>1</v>
      </c>
      <c r="N3743">
        <v>0</v>
      </c>
      <c r="O3743">
        <v>0</v>
      </c>
      <c r="P3743" t="s">
        <v>24</v>
      </c>
      <c r="Q3743" t="s">
        <v>25</v>
      </c>
      <c r="R3743" t="s">
        <v>36</v>
      </c>
      <c r="S3743" t="s">
        <v>29</v>
      </c>
      <c r="T3743" t="s">
        <v>28</v>
      </c>
      <c r="U3743" t="s">
        <v>27</v>
      </c>
      <c r="V3743" t="s">
        <v>23</v>
      </c>
      <c r="W3743" t="s">
        <v>30</v>
      </c>
    </row>
    <row r="3744" spans="1:23" x14ac:dyDescent="0.3">
      <c r="A3744">
        <v>24</v>
      </c>
      <c r="B3744">
        <v>3</v>
      </c>
      <c r="C3744">
        <v>3</v>
      </c>
      <c r="D3744">
        <v>1</v>
      </c>
      <c r="E3744">
        <v>3743</v>
      </c>
      <c r="F3744">
        <v>2</v>
      </c>
      <c r="G3744">
        <v>76540</v>
      </c>
      <c r="H3744">
        <v>17</v>
      </c>
      <c r="I3744">
        <v>8</v>
      </c>
      <c r="J3744">
        <v>1</v>
      </c>
      <c r="K3744">
        <v>4</v>
      </c>
      <c r="L3744">
        <v>3</v>
      </c>
      <c r="M3744">
        <v>0</v>
      </c>
      <c r="N3744">
        <v>0</v>
      </c>
      <c r="O3744">
        <v>0</v>
      </c>
      <c r="P3744" t="s">
        <v>32</v>
      </c>
      <c r="Q3744" t="s">
        <v>25</v>
      </c>
      <c r="R3744" t="s">
        <v>26</v>
      </c>
      <c r="S3744" t="s">
        <v>35</v>
      </c>
      <c r="T3744" t="s">
        <v>34</v>
      </c>
      <c r="U3744" t="s">
        <v>37</v>
      </c>
      <c r="V3744" t="s">
        <v>31</v>
      </c>
      <c r="W3744" t="s">
        <v>30</v>
      </c>
    </row>
    <row r="3745" spans="1:23" x14ac:dyDescent="0.3">
      <c r="A3745">
        <v>24</v>
      </c>
      <c r="B3745">
        <v>10</v>
      </c>
      <c r="C3745">
        <v>3</v>
      </c>
      <c r="D3745">
        <v>1</v>
      </c>
      <c r="E3745">
        <v>3744</v>
      </c>
      <c r="F3745">
        <v>2</v>
      </c>
      <c r="G3745">
        <v>51600</v>
      </c>
      <c r="H3745">
        <v>17</v>
      </c>
      <c r="I3745">
        <v>8</v>
      </c>
      <c r="J3745">
        <v>1</v>
      </c>
      <c r="K3745">
        <v>1</v>
      </c>
      <c r="L3745">
        <v>3</v>
      </c>
      <c r="M3745">
        <v>1</v>
      </c>
      <c r="N3745">
        <v>0</v>
      </c>
      <c r="O3745">
        <v>0</v>
      </c>
      <c r="P3745" t="s">
        <v>39</v>
      </c>
      <c r="Q3745" t="s">
        <v>33</v>
      </c>
      <c r="R3745" t="s">
        <v>26</v>
      </c>
      <c r="S3745" t="s">
        <v>29</v>
      </c>
      <c r="T3745" t="s">
        <v>47</v>
      </c>
      <c r="U3745" t="s">
        <v>27</v>
      </c>
      <c r="V3745" t="s">
        <v>23</v>
      </c>
      <c r="W3745" t="s">
        <v>30</v>
      </c>
    </row>
    <row r="3746" spans="1:23" x14ac:dyDescent="0.3">
      <c r="A3746">
        <v>44</v>
      </c>
      <c r="B3746">
        <v>5</v>
      </c>
      <c r="C3746">
        <v>2</v>
      </c>
      <c r="D3746">
        <v>1</v>
      </c>
      <c r="E3746">
        <v>3745</v>
      </c>
      <c r="F3746">
        <v>2</v>
      </c>
      <c r="G3746">
        <v>171590</v>
      </c>
      <c r="H3746">
        <v>22</v>
      </c>
      <c r="I3746">
        <v>8</v>
      </c>
      <c r="J3746">
        <v>1</v>
      </c>
      <c r="K3746">
        <v>16</v>
      </c>
      <c r="L3746">
        <v>1</v>
      </c>
      <c r="M3746">
        <v>2</v>
      </c>
      <c r="N3746">
        <v>2</v>
      </c>
      <c r="O3746">
        <v>2</v>
      </c>
      <c r="P3746" t="s">
        <v>32</v>
      </c>
      <c r="Q3746" t="s">
        <v>33</v>
      </c>
      <c r="R3746" t="s">
        <v>41</v>
      </c>
      <c r="S3746" t="s">
        <v>35</v>
      </c>
      <c r="T3746" t="s">
        <v>34</v>
      </c>
      <c r="U3746" t="s">
        <v>27</v>
      </c>
      <c r="V3746" t="s">
        <v>23</v>
      </c>
      <c r="W3746" t="s">
        <v>30</v>
      </c>
    </row>
    <row r="3747" spans="1:23" x14ac:dyDescent="0.3">
      <c r="A3747">
        <v>29</v>
      </c>
      <c r="B3747">
        <v>10</v>
      </c>
      <c r="C3747">
        <v>2</v>
      </c>
      <c r="D3747">
        <v>1</v>
      </c>
      <c r="E3747">
        <v>3746</v>
      </c>
      <c r="F3747">
        <v>1</v>
      </c>
      <c r="G3747">
        <v>128080</v>
      </c>
      <c r="H3747">
        <v>13</v>
      </c>
      <c r="I3747">
        <v>8</v>
      </c>
      <c r="J3747">
        <v>0</v>
      </c>
      <c r="K3747">
        <v>10</v>
      </c>
      <c r="L3747">
        <v>6</v>
      </c>
      <c r="M3747">
        <v>10</v>
      </c>
      <c r="N3747">
        <v>0</v>
      </c>
      <c r="O3747">
        <v>4</v>
      </c>
      <c r="P3747" t="s">
        <v>24</v>
      </c>
      <c r="Q3747" t="s">
        <v>25</v>
      </c>
      <c r="R3747" t="s">
        <v>26</v>
      </c>
      <c r="S3747" t="s">
        <v>44</v>
      </c>
      <c r="T3747" t="s">
        <v>38</v>
      </c>
      <c r="U3747" t="s">
        <v>27</v>
      </c>
      <c r="V3747" t="s">
        <v>23</v>
      </c>
      <c r="W3747" t="s">
        <v>30</v>
      </c>
    </row>
    <row r="3748" spans="1:23" x14ac:dyDescent="0.3">
      <c r="A3748">
        <v>30</v>
      </c>
      <c r="B3748">
        <v>1</v>
      </c>
      <c r="C3748">
        <v>2</v>
      </c>
      <c r="D3748">
        <v>1</v>
      </c>
      <c r="E3748">
        <v>3747</v>
      </c>
      <c r="F3748">
        <v>3</v>
      </c>
      <c r="G3748">
        <v>102210</v>
      </c>
      <c r="H3748">
        <v>19</v>
      </c>
      <c r="I3748">
        <v>8</v>
      </c>
      <c r="J3748">
        <v>1</v>
      </c>
      <c r="K3748">
        <v>6</v>
      </c>
      <c r="L3748">
        <v>2</v>
      </c>
      <c r="M3748">
        <v>5</v>
      </c>
      <c r="N3748">
        <v>1</v>
      </c>
      <c r="O3748">
        <v>3</v>
      </c>
      <c r="P3748" t="s">
        <v>24</v>
      </c>
      <c r="Q3748" t="s">
        <v>33</v>
      </c>
      <c r="R3748" t="s">
        <v>26</v>
      </c>
      <c r="S3748" t="s">
        <v>44</v>
      </c>
      <c r="T3748" t="s">
        <v>38</v>
      </c>
      <c r="U3748" t="s">
        <v>37</v>
      </c>
      <c r="V3748" t="s">
        <v>23</v>
      </c>
      <c r="W3748" t="s">
        <v>30</v>
      </c>
    </row>
    <row r="3749" spans="1:23" x14ac:dyDescent="0.3">
      <c r="A3749">
        <v>55</v>
      </c>
      <c r="B3749">
        <v>20</v>
      </c>
      <c r="C3749">
        <v>3</v>
      </c>
      <c r="D3749">
        <v>1</v>
      </c>
      <c r="E3749">
        <v>3748</v>
      </c>
      <c r="F3749">
        <v>2</v>
      </c>
      <c r="G3749">
        <v>47790</v>
      </c>
      <c r="H3749">
        <v>14</v>
      </c>
      <c r="I3749">
        <v>8</v>
      </c>
      <c r="J3749">
        <v>1</v>
      </c>
      <c r="K3749">
        <v>4</v>
      </c>
      <c r="L3749">
        <v>6</v>
      </c>
      <c r="M3749">
        <v>3</v>
      </c>
      <c r="N3749">
        <v>1</v>
      </c>
      <c r="O3749">
        <v>2</v>
      </c>
      <c r="P3749" t="s">
        <v>24</v>
      </c>
      <c r="Q3749" t="s">
        <v>25</v>
      </c>
      <c r="R3749" t="s">
        <v>48</v>
      </c>
      <c r="S3749" t="s">
        <v>29</v>
      </c>
      <c r="T3749" t="s">
        <v>34</v>
      </c>
      <c r="U3749" t="s">
        <v>37</v>
      </c>
      <c r="V3749" t="s">
        <v>23</v>
      </c>
      <c r="W3749" t="s">
        <v>30</v>
      </c>
    </row>
    <row r="3750" spans="1:23" x14ac:dyDescent="0.3">
      <c r="A3750">
        <v>33</v>
      </c>
      <c r="B3750">
        <v>7</v>
      </c>
      <c r="C3750">
        <v>2</v>
      </c>
      <c r="D3750">
        <v>1</v>
      </c>
      <c r="E3750">
        <v>3749</v>
      </c>
      <c r="F3750">
        <v>2</v>
      </c>
      <c r="G3750">
        <v>37370</v>
      </c>
      <c r="H3750">
        <v>22</v>
      </c>
      <c r="I3750">
        <v>8</v>
      </c>
      <c r="J3750">
        <v>2</v>
      </c>
      <c r="K3750">
        <v>8</v>
      </c>
      <c r="L3750">
        <v>2</v>
      </c>
      <c r="M3750">
        <v>5</v>
      </c>
      <c r="N3750">
        <v>0</v>
      </c>
      <c r="O3750">
        <v>2</v>
      </c>
      <c r="P3750" t="s">
        <v>24</v>
      </c>
      <c r="Q3750" t="s">
        <v>33</v>
      </c>
      <c r="R3750" t="s">
        <v>26</v>
      </c>
      <c r="S3750" t="s">
        <v>29</v>
      </c>
      <c r="T3750" t="s">
        <v>34</v>
      </c>
      <c r="U3750" t="s">
        <v>37</v>
      </c>
      <c r="V3750" t="s">
        <v>23</v>
      </c>
      <c r="W3750" t="s">
        <v>30</v>
      </c>
    </row>
    <row r="3751" spans="1:23" x14ac:dyDescent="0.3">
      <c r="A3751">
        <v>47</v>
      </c>
      <c r="B3751">
        <v>8</v>
      </c>
      <c r="C3751">
        <v>4</v>
      </c>
      <c r="D3751">
        <v>1</v>
      </c>
      <c r="E3751">
        <v>3750</v>
      </c>
      <c r="F3751">
        <v>2</v>
      </c>
      <c r="G3751">
        <v>23660</v>
      </c>
      <c r="H3751">
        <v>17</v>
      </c>
      <c r="I3751">
        <v>8</v>
      </c>
      <c r="J3751">
        <v>0</v>
      </c>
      <c r="K3751">
        <v>11</v>
      </c>
      <c r="L3751">
        <v>5</v>
      </c>
      <c r="M3751">
        <v>5</v>
      </c>
      <c r="N3751">
        <v>1</v>
      </c>
      <c r="O3751">
        <v>2</v>
      </c>
      <c r="P3751" t="s">
        <v>24</v>
      </c>
      <c r="Q3751" t="s">
        <v>33</v>
      </c>
      <c r="R3751" t="s">
        <v>41</v>
      </c>
      <c r="S3751" t="s">
        <v>29</v>
      </c>
      <c r="T3751" t="s">
        <v>46</v>
      </c>
      <c r="U3751" t="s">
        <v>27</v>
      </c>
      <c r="V3751" t="s">
        <v>23</v>
      </c>
      <c r="W3751" t="s">
        <v>30</v>
      </c>
    </row>
    <row r="3752" spans="1:23" x14ac:dyDescent="0.3">
      <c r="A3752">
        <v>28</v>
      </c>
      <c r="B3752">
        <v>1</v>
      </c>
      <c r="C3752">
        <v>3</v>
      </c>
      <c r="D3752">
        <v>1</v>
      </c>
      <c r="E3752">
        <v>3751</v>
      </c>
      <c r="F3752">
        <v>2</v>
      </c>
      <c r="G3752">
        <v>17060</v>
      </c>
      <c r="H3752">
        <v>12</v>
      </c>
      <c r="I3752">
        <v>8</v>
      </c>
      <c r="J3752">
        <v>0</v>
      </c>
      <c r="K3752">
        <v>8</v>
      </c>
      <c r="L3752">
        <v>3</v>
      </c>
      <c r="M3752">
        <v>0</v>
      </c>
      <c r="N3752">
        <v>0</v>
      </c>
      <c r="O3752">
        <v>0</v>
      </c>
      <c r="P3752" t="s">
        <v>32</v>
      </c>
      <c r="Q3752" t="s">
        <v>25</v>
      </c>
      <c r="R3752" t="s">
        <v>48</v>
      </c>
      <c r="S3752" t="s">
        <v>35</v>
      </c>
      <c r="T3752" t="s">
        <v>43</v>
      </c>
      <c r="U3752" t="s">
        <v>37</v>
      </c>
      <c r="V3752" t="s">
        <v>31</v>
      </c>
      <c r="W3752" t="s">
        <v>30</v>
      </c>
    </row>
    <row r="3753" spans="1:23" x14ac:dyDescent="0.3">
      <c r="A3753">
        <v>28</v>
      </c>
      <c r="B3753">
        <v>8</v>
      </c>
      <c r="C3753">
        <v>4</v>
      </c>
      <c r="D3753">
        <v>1</v>
      </c>
      <c r="E3753">
        <v>3752</v>
      </c>
      <c r="F3753">
        <v>1</v>
      </c>
      <c r="G3753">
        <v>163070</v>
      </c>
      <c r="H3753">
        <v>16</v>
      </c>
      <c r="I3753">
        <v>8</v>
      </c>
      <c r="J3753">
        <v>0</v>
      </c>
      <c r="K3753">
        <v>1</v>
      </c>
      <c r="L3753">
        <v>3</v>
      </c>
      <c r="M3753">
        <v>1</v>
      </c>
      <c r="N3753">
        <v>0</v>
      </c>
      <c r="O3753">
        <v>0</v>
      </c>
      <c r="P3753" t="s">
        <v>24</v>
      </c>
      <c r="Q3753" t="s">
        <v>25</v>
      </c>
      <c r="R3753" t="s">
        <v>48</v>
      </c>
      <c r="S3753" t="s">
        <v>44</v>
      </c>
      <c r="T3753" t="s">
        <v>43</v>
      </c>
      <c r="U3753" t="s">
        <v>37</v>
      </c>
      <c r="V3753" t="s">
        <v>23</v>
      </c>
      <c r="W3753" t="s">
        <v>30</v>
      </c>
    </row>
    <row r="3754" spans="1:23" x14ac:dyDescent="0.3">
      <c r="A3754">
        <v>28</v>
      </c>
      <c r="B3754">
        <v>9</v>
      </c>
      <c r="C3754">
        <v>3</v>
      </c>
      <c r="D3754">
        <v>1</v>
      </c>
      <c r="E3754">
        <v>3753</v>
      </c>
      <c r="F3754">
        <v>2</v>
      </c>
      <c r="G3754">
        <v>59330</v>
      </c>
      <c r="H3754">
        <v>11</v>
      </c>
      <c r="I3754">
        <v>8</v>
      </c>
      <c r="J3754">
        <v>0</v>
      </c>
      <c r="K3754">
        <v>5</v>
      </c>
      <c r="L3754">
        <v>3</v>
      </c>
      <c r="M3754">
        <v>4</v>
      </c>
      <c r="N3754">
        <v>1</v>
      </c>
      <c r="O3754">
        <v>3</v>
      </c>
      <c r="P3754" t="s">
        <v>32</v>
      </c>
      <c r="Q3754" t="s">
        <v>33</v>
      </c>
      <c r="R3754" t="s">
        <v>26</v>
      </c>
      <c r="S3754" t="s">
        <v>35</v>
      </c>
      <c r="T3754" t="s">
        <v>38</v>
      </c>
      <c r="U3754" t="s">
        <v>27</v>
      </c>
      <c r="V3754" t="s">
        <v>23</v>
      </c>
      <c r="W3754" t="s">
        <v>30</v>
      </c>
    </row>
    <row r="3755" spans="1:23" x14ac:dyDescent="0.3">
      <c r="A3755">
        <v>49</v>
      </c>
      <c r="B3755">
        <v>5</v>
      </c>
      <c r="C3755">
        <v>4</v>
      </c>
      <c r="D3755">
        <v>1</v>
      </c>
      <c r="E3755">
        <v>3754</v>
      </c>
      <c r="F3755">
        <v>1</v>
      </c>
      <c r="G3755">
        <v>34240</v>
      </c>
      <c r="H3755">
        <v>11</v>
      </c>
      <c r="I3755">
        <v>8</v>
      </c>
      <c r="J3755">
        <v>0</v>
      </c>
      <c r="K3755">
        <v>10</v>
      </c>
      <c r="L3755">
        <v>3</v>
      </c>
      <c r="M3755">
        <v>3</v>
      </c>
      <c r="N3755">
        <v>1</v>
      </c>
      <c r="O3755">
        <v>2</v>
      </c>
      <c r="P3755" t="s">
        <v>24</v>
      </c>
      <c r="Q3755" t="s">
        <v>33</v>
      </c>
      <c r="R3755" t="s">
        <v>26</v>
      </c>
      <c r="S3755" t="s">
        <v>29</v>
      </c>
      <c r="T3755" t="s">
        <v>34</v>
      </c>
      <c r="U3755" t="s">
        <v>27</v>
      </c>
      <c r="V3755" t="s">
        <v>23</v>
      </c>
      <c r="W3755" t="s">
        <v>30</v>
      </c>
    </row>
    <row r="3756" spans="1:23" x14ac:dyDescent="0.3">
      <c r="A3756">
        <v>29</v>
      </c>
      <c r="B3756">
        <v>8</v>
      </c>
      <c r="C3756">
        <v>1</v>
      </c>
      <c r="D3756">
        <v>1</v>
      </c>
      <c r="E3756">
        <v>3755</v>
      </c>
      <c r="F3756">
        <v>1</v>
      </c>
      <c r="G3756">
        <v>40370</v>
      </c>
      <c r="H3756">
        <v>14</v>
      </c>
      <c r="I3756">
        <v>8</v>
      </c>
      <c r="J3756">
        <v>0</v>
      </c>
      <c r="K3756">
        <v>4</v>
      </c>
      <c r="L3756">
        <v>2</v>
      </c>
      <c r="M3756">
        <v>3</v>
      </c>
      <c r="N3756">
        <v>0</v>
      </c>
      <c r="O3756">
        <v>2</v>
      </c>
      <c r="P3756" t="s">
        <v>32</v>
      </c>
      <c r="Q3756" t="s">
        <v>33</v>
      </c>
      <c r="R3756" t="s">
        <v>41</v>
      </c>
      <c r="S3756" t="s">
        <v>29</v>
      </c>
      <c r="T3756" t="s">
        <v>34</v>
      </c>
      <c r="U3756" t="s">
        <v>37</v>
      </c>
      <c r="V3756" t="s">
        <v>23</v>
      </c>
      <c r="W3756" t="s">
        <v>30</v>
      </c>
    </row>
    <row r="3757" spans="1:23" x14ac:dyDescent="0.3">
      <c r="A3757">
        <v>28</v>
      </c>
      <c r="B3757">
        <v>5</v>
      </c>
      <c r="C3757">
        <v>1</v>
      </c>
      <c r="D3757">
        <v>1</v>
      </c>
      <c r="E3757">
        <v>3756</v>
      </c>
      <c r="F3757">
        <v>2</v>
      </c>
      <c r="G3757">
        <v>25590</v>
      </c>
      <c r="H3757">
        <v>11</v>
      </c>
      <c r="I3757">
        <v>8</v>
      </c>
      <c r="J3757">
        <v>0</v>
      </c>
      <c r="K3757">
        <v>8</v>
      </c>
      <c r="L3757">
        <v>3</v>
      </c>
      <c r="M3757">
        <v>8</v>
      </c>
      <c r="N3757">
        <v>1</v>
      </c>
      <c r="O3757">
        <v>7</v>
      </c>
      <c r="P3757" t="s">
        <v>24</v>
      </c>
      <c r="Q3757" t="s">
        <v>33</v>
      </c>
      <c r="R3757" t="s">
        <v>49</v>
      </c>
      <c r="S3757" t="s">
        <v>29</v>
      </c>
      <c r="T3757" t="s">
        <v>43</v>
      </c>
      <c r="U3757" t="s">
        <v>37</v>
      </c>
      <c r="V3757" t="s">
        <v>23</v>
      </c>
      <c r="W3757" t="s">
        <v>30</v>
      </c>
    </row>
    <row r="3758" spans="1:23" x14ac:dyDescent="0.3">
      <c r="A3758">
        <v>33</v>
      </c>
      <c r="B3758">
        <v>15</v>
      </c>
      <c r="C3758">
        <v>4</v>
      </c>
      <c r="D3758">
        <v>1</v>
      </c>
      <c r="E3758">
        <v>3757</v>
      </c>
      <c r="F3758">
        <v>1</v>
      </c>
      <c r="G3758">
        <v>62010</v>
      </c>
      <c r="H3758">
        <v>15</v>
      </c>
      <c r="I3758">
        <v>8</v>
      </c>
      <c r="J3758">
        <v>3</v>
      </c>
      <c r="K3758">
        <v>14</v>
      </c>
      <c r="L3758">
        <v>2</v>
      </c>
      <c r="M3758">
        <v>0</v>
      </c>
      <c r="N3758">
        <v>0</v>
      </c>
      <c r="O3758">
        <v>0</v>
      </c>
      <c r="P3758" t="s">
        <v>24</v>
      </c>
      <c r="Q3758" t="s">
        <v>33</v>
      </c>
      <c r="R3758" t="s">
        <v>26</v>
      </c>
      <c r="S3758" t="s">
        <v>35</v>
      </c>
      <c r="T3758" t="s">
        <v>38</v>
      </c>
      <c r="U3758" t="s">
        <v>27</v>
      </c>
      <c r="V3758" t="s">
        <v>23</v>
      </c>
      <c r="W3758" t="s">
        <v>30</v>
      </c>
    </row>
    <row r="3759" spans="1:23" x14ac:dyDescent="0.3">
      <c r="A3759">
        <v>32</v>
      </c>
      <c r="B3759">
        <v>7</v>
      </c>
      <c r="C3759">
        <v>3</v>
      </c>
      <c r="D3759">
        <v>1</v>
      </c>
      <c r="E3759">
        <v>3758</v>
      </c>
      <c r="F3759">
        <v>3</v>
      </c>
      <c r="G3759">
        <v>44030</v>
      </c>
      <c r="H3759">
        <v>20</v>
      </c>
      <c r="I3759">
        <v>8</v>
      </c>
      <c r="J3759">
        <v>0</v>
      </c>
      <c r="K3759">
        <v>10</v>
      </c>
      <c r="L3759">
        <v>3</v>
      </c>
      <c r="M3759">
        <v>5</v>
      </c>
      <c r="N3759">
        <v>0</v>
      </c>
      <c r="O3759">
        <v>0</v>
      </c>
      <c r="P3759" t="s">
        <v>24</v>
      </c>
      <c r="Q3759" t="s">
        <v>33</v>
      </c>
      <c r="R3759" t="s">
        <v>26</v>
      </c>
      <c r="S3759" t="s">
        <v>35</v>
      </c>
      <c r="T3759" t="s">
        <v>43</v>
      </c>
      <c r="U3759" t="s">
        <v>27</v>
      </c>
      <c r="V3759" t="s">
        <v>23</v>
      </c>
      <c r="W3759" t="s">
        <v>30</v>
      </c>
    </row>
    <row r="3760" spans="1:23" x14ac:dyDescent="0.3">
      <c r="A3760">
        <v>54</v>
      </c>
      <c r="B3760">
        <v>10</v>
      </c>
      <c r="C3760">
        <v>3</v>
      </c>
      <c r="D3760">
        <v>1</v>
      </c>
      <c r="E3760">
        <v>3759</v>
      </c>
      <c r="F3760">
        <v>4</v>
      </c>
      <c r="G3760">
        <v>37610</v>
      </c>
      <c r="H3760">
        <v>12</v>
      </c>
      <c r="I3760">
        <v>8</v>
      </c>
      <c r="J3760">
        <v>0</v>
      </c>
      <c r="K3760">
        <v>26</v>
      </c>
      <c r="L3760">
        <v>3</v>
      </c>
      <c r="M3760">
        <v>14</v>
      </c>
      <c r="N3760">
        <v>1</v>
      </c>
      <c r="O3760">
        <v>12</v>
      </c>
      <c r="P3760" t="s">
        <v>32</v>
      </c>
      <c r="Q3760" t="s">
        <v>25</v>
      </c>
      <c r="R3760" t="s">
        <v>26</v>
      </c>
      <c r="S3760" t="s">
        <v>44</v>
      </c>
      <c r="T3760" t="s">
        <v>34</v>
      </c>
      <c r="U3760" t="s">
        <v>27</v>
      </c>
      <c r="V3760" t="s">
        <v>23</v>
      </c>
      <c r="W3760" t="s">
        <v>30</v>
      </c>
    </row>
    <row r="3761" spans="1:23" x14ac:dyDescent="0.3">
      <c r="A3761">
        <v>29</v>
      </c>
      <c r="B3761">
        <v>5</v>
      </c>
      <c r="C3761">
        <v>3</v>
      </c>
      <c r="D3761">
        <v>1</v>
      </c>
      <c r="E3761">
        <v>3760</v>
      </c>
      <c r="F3761">
        <v>2</v>
      </c>
      <c r="G3761">
        <v>109340</v>
      </c>
      <c r="H3761">
        <v>17</v>
      </c>
      <c r="I3761">
        <v>8</v>
      </c>
      <c r="J3761">
        <v>2</v>
      </c>
      <c r="K3761">
        <v>11</v>
      </c>
      <c r="L3761">
        <v>2</v>
      </c>
      <c r="M3761">
        <v>9</v>
      </c>
      <c r="N3761">
        <v>0</v>
      </c>
      <c r="O3761">
        <v>7</v>
      </c>
      <c r="P3761" t="s">
        <v>24</v>
      </c>
      <c r="Q3761" t="s">
        <v>33</v>
      </c>
      <c r="R3761" t="s">
        <v>26</v>
      </c>
      <c r="S3761" t="s">
        <v>35</v>
      </c>
      <c r="T3761" t="s">
        <v>34</v>
      </c>
      <c r="U3761" t="s">
        <v>27</v>
      </c>
      <c r="V3761" t="s">
        <v>31</v>
      </c>
      <c r="W3761" t="s">
        <v>30</v>
      </c>
    </row>
    <row r="3762" spans="1:23" x14ac:dyDescent="0.3">
      <c r="A3762">
        <v>44</v>
      </c>
      <c r="B3762">
        <v>26</v>
      </c>
      <c r="C3762">
        <v>1</v>
      </c>
      <c r="D3762">
        <v>1</v>
      </c>
      <c r="E3762">
        <v>3761</v>
      </c>
      <c r="F3762">
        <v>1</v>
      </c>
      <c r="G3762">
        <v>107610</v>
      </c>
      <c r="H3762">
        <v>11</v>
      </c>
      <c r="I3762">
        <v>8</v>
      </c>
      <c r="J3762">
        <v>1</v>
      </c>
      <c r="K3762">
        <v>24</v>
      </c>
      <c r="L3762">
        <v>5</v>
      </c>
      <c r="M3762">
        <v>20</v>
      </c>
      <c r="N3762">
        <v>14</v>
      </c>
      <c r="O3762">
        <v>17</v>
      </c>
      <c r="P3762" t="s">
        <v>24</v>
      </c>
      <c r="Q3762" t="s">
        <v>25</v>
      </c>
      <c r="R3762" t="s">
        <v>48</v>
      </c>
      <c r="S3762" t="s">
        <v>29</v>
      </c>
      <c r="T3762" t="s">
        <v>46</v>
      </c>
      <c r="U3762" t="s">
        <v>37</v>
      </c>
      <c r="V3762" t="s">
        <v>23</v>
      </c>
      <c r="W3762" t="s">
        <v>30</v>
      </c>
    </row>
    <row r="3763" spans="1:23" x14ac:dyDescent="0.3">
      <c r="A3763">
        <v>39</v>
      </c>
      <c r="B3763">
        <v>6</v>
      </c>
      <c r="C3763">
        <v>1</v>
      </c>
      <c r="D3763">
        <v>1</v>
      </c>
      <c r="E3763">
        <v>3762</v>
      </c>
      <c r="F3763">
        <v>2</v>
      </c>
      <c r="G3763">
        <v>51750</v>
      </c>
      <c r="H3763">
        <v>17</v>
      </c>
      <c r="I3763">
        <v>8</v>
      </c>
      <c r="J3763">
        <v>1</v>
      </c>
      <c r="K3763">
        <v>9</v>
      </c>
      <c r="L3763">
        <v>2</v>
      </c>
      <c r="M3763">
        <v>2</v>
      </c>
      <c r="N3763">
        <v>2</v>
      </c>
      <c r="O3763">
        <v>2</v>
      </c>
      <c r="P3763" t="s">
        <v>24</v>
      </c>
      <c r="Q3763" t="s">
        <v>25</v>
      </c>
      <c r="R3763" t="s">
        <v>49</v>
      </c>
      <c r="S3763" t="s">
        <v>35</v>
      </c>
      <c r="T3763" t="s">
        <v>43</v>
      </c>
      <c r="U3763" t="s">
        <v>27</v>
      </c>
      <c r="V3763" t="s">
        <v>23</v>
      </c>
      <c r="W3763" t="s">
        <v>30</v>
      </c>
    </row>
    <row r="3764" spans="1:23" x14ac:dyDescent="0.3">
      <c r="A3764">
        <v>46</v>
      </c>
      <c r="B3764">
        <v>4</v>
      </c>
      <c r="C3764">
        <v>2</v>
      </c>
      <c r="D3764">
        <v>1</v>
      </c>
      <c r="E3764">
        <v>3763</v>
      </c>
      <c r="F3764">
        <v>3</v>
      </c>
      <c r="G3764">
        <v>138260</v>
      </c>
      <c r="H3764">
        <v>11</v>
      </c>
      <c r="I3764">
        <v>8</v>
      </c>
      <c r="J3764">
        <v>0</v>
      </c>
      <c r="K3764">
        <v>23</v>
      </c>
      <c r="L3764">
        <v>1</v>
      </c>
      <c r="M3764">
        <v>13</v>
      </c>
      <c r="N3764">
        <v>5</v>
      </c>
      <c r="O3764">
        <v>1</v>
      </c>
      <c r="P3764" t="s">
        <v>24</v>
      </c>
      <c r="Q3764" t="s">
        <v>33</v>
      </c>
      <c r="R3764" t="s">
        <v>26</v>
      </c>
      <c r="S3764" t="s">
        <v>29</v>
      </c>
      <c r="T3764" t="s">
        <v>45</v>
      </c>
      <c r="U3764" t="s">
        <v>37</v>
      </c>
      <c r="V3764" t="s">
        <v>23</v>
      </c>
      <c r="W3764" t="s">
        <v>30</v>
      </c>
    </row>
    <row r="3765" spans="1:23" x14ac:dyDescent="0.3">
      <c r="A3765">
        <v>35</v>
      </c>
      <c r="B3765">
        <v>23</v>
      </c>
      <c r="C3765">
        <v>4</v>
      </c>
      <c r="D3765">
        <v>1</v>
      </c>
      <c r="E3765">
        <v>3764</v>
      </c>
      <c r="F3765">
        <v>2</v>
      </c>
      <c r="G3765">
        <v>63340</v>
      </c>
      <c r="H3765">
        <v>14</v>
      </c>
      <c r="I3765">
        <v>8</v>
      </c>
      <c r="J3765">
        <v>0</v>
      </c>
      <c r="K3765">
        <v>11</v>
      </c>
      <c r="L3765">
        <v>2</v>
      </c>
      <c r="M3765">
        <v>11</v>
      </c>
      <c r="N3765">
        <v>3</v>
      </c>
      <c r="O3765">
        <v>3</v>
      </c>
      <c r="P3765" t="s">
        <v>24</v>
      </c>
      <c r="Q3765" t="s">
        <v>33</v>
      </c>
      <c r="R3765" t="s">
        <v>26</v>
      </c>
      <c r="S3765" t="s">
        <v>35</v>
      </c>
      <c r="T3765" t="s">
        <v>34</v>
      </c>
      <c r="U3765" t="s">
        <v>37</v>
      </c>
      <c r="V3765" t="s">
        <v>23</v>
      </c>
      <c r="W3765" t="s">
        <v>30</v>
      </c>
    </row>
    <row r="3766" spans="1:23" x14ac:dyDescent="0.3">
      <c r="A3766">
        <v>23</v>
      </c>
      <c r="B3766">
        <v>2</v>
      </c>
      <c r="C3766">
        <v>4</v>
      </c>
      <c r="D3766">
        <v>1</v>
      </c>
      <c r="E3766">
        <v>3765</v>
      </c>
      <c r="F3766">
        <v>2</v>
      </c>
      <c r="G3766">
        <v>49360</v>
      </c>
      <c r="H3766">
        <v>19</v>
      </c>
      <c r="I3766">
        <v>8</v>
      </c>
      <c r="J3766">
        <v>1</v>
      </c>
      <c r="K3766">
        <v>5</v>
      </c>
      <c r="L3766">
        <v>2</v>
      </c>
      <c r="M3766">
        <v>4</v>
      </c>
      <c r="N3766">
        <v>1</v>
      </c>
      <c r="O3766">
        <v>2</v>
      </c>
      <c r="P3766" t="s">
        <v>24</v>
      </c>
      <c r="Q3766" t="s">
        <v>33</v>
      </c>
      <c r="R3766" t="s">
        <v>41</v>
      </c>
      <c r="S3766" t="s">
        <v>35</v>
      </c>
      <c r="T3766" t="s">
        <v>47</v>
      </c>
      <c r="U3766" t="s">
        <v>27</v>
      </c>
      <c r="V3766" t="s">
        <v>23</v>
      </c>
      <c r="W3766" t="s">
        <v>30</v>
      </c>
    </row>
    <row r="3767" spans="1:23" x14ac:dyDescent="0.3">
      <c r="A3767">
        <v>40</v>
      </c>
      <c r="B3767">
        <v>2</v>
      </c>
      <c r="C3767">
        <v>3</v>
      </c>
      <c r="D3767">
        <v>1</v>
      </c>
      <c r="E3767">
        <v>3766</v>
      </c>
      <c r="F3767">
        <v>2</v>
      </c>
      <c r="G3767">
        <v>47750</v>
      </c>
      <c r="H3767">
        <v>15</v>
      </c>
      <c r="I3767">
        <v>8</v>
      </c>
      <c r="J3767">
        <v>1</v>
      </c>
      <c r="K3767">
        <v>15</v>
      </c>
      <c r="L3767">
        <v>3</v>
      </c>
      <c r="M3767">
        <v>5</v>
      </c>
      <c r="N3767">
        <v>1</v>
      </c>
      <c r="O3767">
        <v>0</v>
      </c>
      <c r="P3767" t="s">
        <v>24</v>
      </c>
      <c r="Q3767" t="s">
        <v>33</v>
      </c>
      <c r="R3767" t="s">
        <v>41</v>
      </c>
      <c r="S3767" t="s">
        <v>35</v>
      </c>
      <c r="T3767" t="s">
        <v>42</v>
      </c>
      <c r="U3767" t="s">
        <v>37</v>
      </c>
      <c r="V3767" t="s">
        <v>31</v>
      </c>
      <c r="W3767" t="s">
        <v>30</v>
      </c>
    </row>
    <row r="3768" spans="1:23" x14ac:dyDescent="0.3">
      <c r="A3768">
        <v>34</v>
      </c>
      <c r="B3768">
        <v>2</v>
      </c>
      <c r="C3768">
        <v>3</v>
      </c>
      <c r="D3768">
        <v>1</v>
      </c>
      <c r="E3768">
        <v>3767</v>
      </c>
      <c r="F3768">
        <v>2</v>
      </c>
      <c r="G3768">
        <v>28180</v>
      </c>
      <c r="H3768">
        <v>13</v>
      </c>
      <c r="I3768">
        <v>8</v>
      </c>
      <c r="J3768">
        <v>1</v>
      </c>
      <c r="K3768">
        <v>10</v>
      </c>
      <c r="L3768">
        <v>2</v>
      </c>
      <c r="M3768">
        <v>10</v>
      </c>
      <c r="N3768">
        <v>8</v>
      </c>
      <c r="O3768">
        <v>6</v>
      </c>
      <c r="P3768" t="s">
        <v>24</v>
      </c>
      <c r="Q3768" t="s">
        <v>40</v>
      </c>
      <c r="R3768" t="s">
        <v>40</v>
      </c>
      <c r="S3768" t="s">
        <v>29</v>
      </c>
      <c r="T3768" t="s">
        <v>45</v>
      </c>
      <c r="U3768" t="s">
        <v>37</v>
      </c>
      <c r="V3768" t="s">
        <v>23</v>
      </c>
      <c r="W3768" t="s">
        <v>30</v>
      </c>
    </row>
    <row r="3769" spans="1:23" x14ac:dyDescent="0.3">
      <c r="A3769">
        <v>31</v>
      </c>
      <c r="B3769">
        <v>29</v>
      </c>
      <c r="C3769">
        <v>3</v>
      </c>
      <c r="D3769">
        <v>1</v>
      </c>
      <c r="E3769">
        <v>3768</v>
      </c>
      <c r="F3769">
        <v>2</v>
      </c>
      <c r="G3769">
        <v>25150</v>
      </c>
      <c r="H3769">
        <v>14</v>
      </c>
      <c r="I3769">
        <v>8</v>
      </c>
      <c r="J3769">
        <v>0</v>
      </c>
      <c r="K3769">
        <v>7</v>
      </c>
      <c r="L3769">
        <v>3</v>
      </c>
      <c r="M3769">
        <v>7</v>
      </c>
      <c r="N3769">
        <v>7</v>
      </c>
      <c r="O3769">
        <v>7</v>
      </c>
      <c r="P3769" t="s">
        <v>32</v>
      </c>
      <c r="Q3769" t="s">
        <v>33</v>
      </c>
      <c r="R3769" t="s">
        <v>26</v>
      </c>
      <c r="S3769" t="s">
        <v>35</v>
      </c>
      <c r="T3769" t="s">
        <v>28</v>
      </c>
      <c r="U3769" t="s">
        <v>27</v>
      </c>
      <c r="V3769" t="s">
        <v>31</v>
      </c>
      <c r="W3769" t="s">
        <v>30</v>
      </c>
    </row>
    <row r="3770" spans="1:23" x14ac:dyDescent="0.3">
      <c r="A3770">
        <v>50</v>
      </c>
      <c r="B3770">
        <v>6</v>
      </c>
      <c r="C3770">
        <v>3</v>
      </c>
      <c r="D3770">
        <v>1</v>
      </c>
      <c r="E3770">
        <v>3769</v>
      </c>
      <c r="F3770">
        <v>1</v>
      </c>
      <c r="G3770">
        <v>23420</v>
      </c>
      <c r="H3770">
        <v>12</v>
      </c>
      <c r="I3770">
        <v>8</v>
      </c>
      <c r="J3770">
        <v>1</v>
      </c>
      <c r="K3770">
        <v>32</v>
      </c>
      <c r="L3770">
        <v>2</v>
      </c>
      <c r="M3770">
        <v>32</v>
      </c>
      <c r="N3770">
        <v>13</v>
      </c>
      <c r="O3770">
        <v>9</v>
      </c>
      <c r="P3770" t="s">
        <v>32</v>
      </c>
      <c r="Q3770" t="s">
        <v>33</v>
      </c>
      <c r="R3770" t="s">
        <v>41</v>
      </c>
      <c r="S3770" t="s">
        <v>35</v>
      </c>
      <c r="T3770" t="s">
        <v>47</v>
      </c>
      <c r="U3770" t="s">
        <v>37</v>
      </c>
      <c r="V3770" t="s">
        <v>23</v>
      </c>
      <c r="W3770" t="s">
        <v>30</v>
      </c>
    </row>
    <row r="3771" spans="1:23" x14ac:dyDescent="0.3">
      <c r="A3771">
        <v>34</v>
      </c>
      <c r="B3771">
        <v>25</v>
      </c>
      <c r="C3771">
        <v>5</v>
      </c>
      <c r="D3771">
        <v>1</v>
      </c>
      <c r="E3771">
        <v>3770</v>
      </c>
      <c r="F3771">
        <v>1</v>
      </c>
      <c r="G3771">
        <v>41940</v>
      </c>
      <c r="H3771">
        <v>17</v>
      </c>
      <c r="I3771">
        <v>8</v>
      </c>
      <c r="J3771">
        <v>2</v>
      </c>
      <c r="K3771">
        <v>12</v>
      </c>
      <c r="L3771">
        <v>3</v>
      </c>
      <c r="M3771">
        <v>11</v>
      </c>
      <c r="N3771">
        <v>5</v>
      </c>
      <c r="O3771">
        <v>7</v>
      </c>
      <c r="P3771" t="s">
        <v>24</v>
      </c>
      <c r="Q3771" t="s">
        <v>25</v>
      </c>
      <c r="R3771" t="s">
        <v>48</v>
      </c>
      <c r="S3771" t="s">
        <v>29</v>
      </c>
      <c r="T3771" t="s">
        <v>34</v>
      </c>
      <c r="U3771" t="s">
        <v>27</v>
      </c>
      <c r="V3771" t="s">
        <v>23</v>
      </c>
      <c r="W3771" t="s">
        <v>30</v>
      </c>
    </row>
    <row r="3772" spans="1:23" x14ac:dyDescent="0.3">
      <c r="A3772">
        <v>42</v>
      </c>
      <c r="B3772">
        <v>1</v>
      </c>
      <c r="C3772">
        <v>3</v>
      </c>
      <c r="D3772">
        <v>1</v>
      </c>
      <c r="E3772">
        <v>3771</v>
      </c>
      <c r="F3772">
        <v>1</v>
      </c>
      <c r="G3772">
        <v>106850</v>
      </c>
      <c r="H3772">
        <v>11</v>
      </c>
      <c r="I3772">
        <v>8</v>
      </c>
      <c r="J3772">
        <v>3</v>
      </c>
      <c r="K3772">
        <v>4</v>
      </c>
      <c r="L3772">
        <v>2</v>
      </c>
      <c r="M3772">
        <v>1</v>
      </c>
      <c r="N3772">
        <v>0</v>
      </c>
      <c r="O3772">
        <v>0</v>
      </c>
      <c r="P3772" t="s">
        <v>24</v>
      </c>
      <c r="Q3772" t="s">
        <v>33</v>
      </c>
      <c r="R3772" t="s">
        <v>26</v>
      </c>
      <c r="S3772" t="s">
        <v>29</v>
      </c>
      <c r="T3772" t="s">
        <v>45</v>
      </c>
      <c r="U3772" t="s">
        <v>27</v>
      </c>
      <c r="V3772" t="s">
        <v>23</v>
      </c>
      <c r="W3772" t="s">
        <v>30</v>
      </c>
    </row>
    <row r="3773" spans="1:23" x14ac:dyDescent="0.3">
      <c r="A3773">
        <v>37</v>
      </c>
      <c r="B3773">
        <v>2</v>
      </c>
      <c r="C3773">
        <v>2</v>
      </c>
      <c r="D3773">
        <v>1</v>
      </c>
      <c r="E3773">
        <v>3772</v>
      </c>
      <c r="F3773">
        <v>1</v>
      </c>
      <c r="G3773">
        <v>20220</v>
      </c>
      <c r="H3773">
        <v>12</v>
      </c>
      <c r="I3773">
        <v>8</v>
      </c>
      <c r="J3773">
        <v>0</v>
      </c>
      <c r="K3773">
        <v>10</v>
      </c>
      <c r="L3773">
        <v>1</v>
      </c>
      <c r="M3773">
        <v>10</v>
      </c>
      <c r="N3773">
        <v>3</v>
      </c>
      <c r="O3773">
        <v>7</v>
      </c>
      <c r="P3773" t="s">
        <v>24</v>
      </c>
      <c r="Q3773" t="s">
        <v>33</v>
      </c>
      <c r="R3773" t="s">
        <v>41</v>
      </c>
      <c r="S3773" t="s">
        <v>29</v>
      </c>
      <c r="T3773" t="s">
        <v>34</v>
      </c>
      <c r="U3773" t="s">
        <v>37</v>
      </c>
      <c r="V3773" t="s">
        <v>23</v>
      </c>
      <c r="W3773" t="s">
        <v>30</v>
      </c>
    </row>
    <row r="3774" spans="1:23" x14ac:dyDescent="0.3">
      <c r="A3774">
        <v>29</v>
      </c>
      <c r="B3774">
        <v>1</v>
      </c>
      <c r="C3774">
        <v>3</v>
      </c>
      <c r="D3774">
        <v>1</v>
      </c>
      <c r="E3774">
        <v>3773</v>
      </c>
      <c r="F3774">
        <v>1</v>
      </c>
      <c r="G3774">
        <v>23140</v>
      </c>
      <c r="H3774">
        <v>13</v>
      </c>
      <c r="I3774">
        <v>8</v>
      </c>
      <c r="J3774">
        <v>0</v>
      </c>
      <c r="K3774">
        <v>9</v>
      </c>
      <c r="L3774">
        <v>5</v>
      </c>
      <c r="M3774">
        <v>7</v>
      </c>
      <c r="N3774">
        <v>0</v>
      </c>
      <c r="O3774">
        <v>7</v>
      </c>
      <c r="P3774" t="s">
        <v>24</v>
      </c>
      <c r="Q3774" t="s">
        <v>33</v>
      </c>
      <c r="R3774" t="s">
        <v>41</v>
      </c>
      <c r="S3774" t="s">
        <v>29</v>
      </c>
      <c r="T3774" t="s">
        <v>47</v>
      </c>
      <c r="U3774" t="s">
        <v>27</v>
      </c>
      <c r="V3774" t="s">
        <v>23</v>
      </c>
      <c r="W3774" t="s">
        <v>30</v>
      </c>
    </row>
    <row r="3775" spans="1:23" x14ac:dyDescent="0.3">
      <c r="A3775">
        <v>33</v>
      </c>
      <c r="B3775">
        <v>1</v>
      </c>
      <c r="C3775">
        <v>1</v>
      </c>
      <c r="D3775">
        <v>1</v>
      </c>
      <c r="E3775">
        <v>3774</v>
      </c>
      <c r="F3775">
        <v>1</v>
      </c>
      <c r="G3775">
        <v>42560</v>
      </c>
      <c r="H3775">
        <v>13</v>
      </c>
      <c r="I3775">
        <v>8</v>
      </c>
      <c r="J3775">
        <v>3</v>
      </c>
      <c r="K3775">
        <v>5</v>
      </c>
      <c r="L3775">
        <v>1</v>
      </c>
      <c r="M3775">
        <v>5</v>
      </c>
      <c r="N3775">
        <v>0</v>
      </c>
      <c r="O3775">
        <v>2</v>
      </c>
      <c r="P3775" t="s">
        <v>24</v>
      </c>
      <c r="Q3775" t="s">
        <v>33</v>
      </c>
      <c r="R3775" t="s">
        <v>26</v>
      </c>
      <c r="S3775" t="s">
        <v>35</v>
      </c>
      <c r="T3775" t="s">
        <v>34</v>
      </c>
      <c r="U3775" t="s">
        <v>37</v>
      </c>
      <c r="V3775" t="s">
        <v>23</v>
      </c>
      <c r="W3775" t="s">
        <v>30</v>
      </c>
    </row>
    <row r="3776" spans="1:23" x14ac:dyDescent="0.3">
      <c r="A3776">
        <v>45</v>
      </c>
      <c r="B3776">
        <v>3</v>
      </c>
      <c r="C3776">
        <v>3</v>
      </c>
      <c r="D3776">
        <v>1</v>
      </c>
      <c r="E3776">
        <v>3775</v>
      </c>
      <c r="F3776">
        <v>3</v>
      </c>
      <c r="G3776">
        <v>35800</v>
      </c>
      <c r="H3776">
        <v>20</v>
      </c>
      <c r="I3776">
        <v>8</v>
      </c>
      <c r="J3776">
        <v>1</v>
      </c>
      <c r="K3776">
        <v>8</v>
      </c>
      <c r="L3776">
        <v>1</v>
      </c>
      <c r="M3776">
        <v>5</v>
      </c>
      <c r="N3776">
        <v>0</v>
      </c>
      <c r="O3776">
        <v>3</v>
      </c>
      <c r="P3776" t="s">
        <v>24</v>
      </c>
      <c r="Q3776" t="s">
        <v>25</v>
      </c>
      <c r="R3776" t="s">
        <v>26</v>
      </c>
      <c r="S3776" t="s">
        <v>29</v>
      </c>
      <c r="T3776" t="s">
        <v>43</v>
      </c>
      <c r="U3776" t="s">
        <v>37</v>
      </c>
      <c r="V3776" t="s">
        <v>23</v>
      </c>
      <c r="W3776" t="s">
        <v>30</v>
      </c>
    </row>
    <row r="3777" spans="1:23" x14ac:dyDescent="0.3">
      <c r="A3777">
        <v>42</v>
      </c>
      <c r="B3777">
        <v>1</v>
      </c>
      <c r="C3777">
        <v>4</v>
      </c>
      <c r="D3777">
        <v>1</v>
      </c>
      <c r="E3777">
        <v>3776</v>
      </c>
      <c r="F3777">
        <v>2</v>
      </c>
      <c r="G3777">
        <v>31620</v>
      </c>
      <c r="H3777">
        <v>17</v>
      </c>
      <c r="I3777">
        <v>8</v>
      </c>
      <c r="J3777">
        <v>2</v>
      </c>
      <c r="K3777">
        <v>24</v>
      </c>
      <c r="L3777">
        <v>1</v>
      </c>
      <c r="M3777">
        <v>20</v>
      </c>
      <c r="N3777">
        <v>13</v>
      </c>
      <c r="O3777">
        <v>9</v>
      </c>
      <c r="P3777" t="s">
        <v>32</v>
      </c>
      <c r="Q3777" t="s">
        <v>40</v>
      </c>
      <c r="R3777" t="s">
        <v>49</v>
      </c>
      <c r="S3777" t="s">
        <v>29</v>
      </c>
      <c r="T3777" t="s">
        <v>45</v>
      </c>
      <c r="U3777" t="s">
        <v>37</v>
      </c>
      <c r="V3777" t="s">
        <v>23</v>
      </c>
      <c r="W3777" t="s">
        <v>30</v>
      </c>
    </row>
    <row r="3778" spans="1:23" x14ac:dyDescent="0.3">
      <c r="A3778">
        <v>40</v>
      </c>
      <c r="B3778">
        <v>10</v>
      </c>
      <c r="C3778">
        <v>1</v>
      </c>
      <c r="D3778">
        <v>1</v>
      </c>
      <c r="E3778">
        <v>3777</v>
      </c>
      <c r="F3778">
        <v>1</v>
      </c>
      <c r="G3778">
        <v>65240</v>
      </c>
      <c r="H3778">
        <v>13</v>
      </c>
      <c r="I3778">
        <v>8</v>
      </c>
      <c r="J3778">
        <v>1</v>
      </c>
      <c r="K3778">
        <v>9</v>
      </c>
      <c r="L3778">
        <v>2</v>
      </c>
      <c r="M3778">
        <v>8</v>
      </c>
      <c r="N3778">
        <v>7</v>
      </c>
      <c r="O3778">
        <v>1</v>
      </c>
      <c r="P3778" t="s">
        <v>24</v>
      </c>
      <c r="Q3778" t="s">
        <v>25</v>
      </c>
      <c r="R3778" t="s">
        <v>26</v>
      </c>
      <c r="S3778" t="s">
        <v>29</v>
      </c>
      <c r="T3778" t="s">
        <v>45</v>
      </c>
      <c r="U3778" t="s">
        <v>27</v>
      </c>
      <c r="V3778" t="s">
        <v>23</v>
      </c>
      <c r="W3778" t="s">
        <v>30</v>
      </c>
    </row>
    <row r="3779" spans="1:23" x14ac:dyDescent="0.3">
      <c r="A3779">
        <v>33</v>
      </c>
      <c r="B3779">
        <v>9</v>
      </c>
      <c r="C3779">
        <v>3</v>
      </c>
      <c r="D3779">
        <v>1</v>
      </c>
      <c r="E3779">
        <v>3778</v>
      </c>
      <c r="F3779">
        <v>2</v>
      </c>
      <c r="G3779">
        <v>28990</v>
      </c>
      <c r="H3779">
        <v>17</v>
      </c>
      <c r="I3779">
        <v>8</v>
      </c>
      <c r="J3779">
        <v>0</v>
      </c>
      <c r="K3779">
        <v>15</v>
      </c>
      <c r="L3779">
        <v>3</v>
      </c>
      <c r="M3779">
        <v>15</v>
      </c>
      <c r="N3779">
        <v>5</v>
      </c>
      <c r="O3779">
        <v>7</v>
      </c>
      <c r="P3779" t="s">
        <v>24</v>
      </c>
      <c r="Q3779" t="s">
        <v>33</v>
      </c>
      <c r="R3779" t="s">
        <v>41</v>
      </c>
      <c r="S3779" t="s">
        <v>29</v>
      </c>
      <c r="T3779" t="s">
        <v>45</v>
      </c>
      <c r="U3779" t="s">
        <v>27</v>
      </c>
      <c r="V3779" t="s">
        <v>23</v>
      </c>
      <c r="W3779" t="s">
        <v>30</v>
      </c>
    </row>
    <row r="3780" spans="1:23" x14ac:dyDescent="0.3">
      <c r="A3780">
        <v>40</v>
      </c>
      <c r="B3780">
        <v>5</v>
      </c>
      <c r="C3780">
        <v>5</v>
      </c>
      <c r="D3780">
        <v>1</v>
      </c>
      <c r="E3780">
        <v>3779</v>
      </c>
      <c r="F3780">
        <v>1</v>
      </c>
      <c r="G3780">
        <v>52310</v>
      </c>
      <c r="H3780">
        <v>12</v>
      </c>
      <c r="I3780">
        <v>8</v>
      </c>
      <c r="J3780">
        <v>2</v>
      </c>
      <c r="K3780">
        <v>21</v>
      </c>
      <c r="L3780">
        <v>4</v>
      </c>
      <c r="M3780">
        <v>21</v>
      </c>
      <c r="N3780">
        <v>7</v>
      </c>
      <c r="O3780">
        <v>7</v>
      </c>
      <c r="P3780" t="s">
        <v>24</v>
      </c>
      <c r="Q3780" t="s">
        <v>25</v>
      </c>
      <c r="R3780" t="s">
        <v>26</v>
      </c>
      <c r="S3780" t="s">
        <v>35</v>
      </c>
      <c r="T3780" t="s">
        <v>45</v>
      </c>
      <c r="U3780" t="s">
        <v>37</v>
      </c>
      <c r="V3780" t="s">
        <v>23</v>
      </c>
      <c r="W3780" t="s">
        <v>30</v>
      </c>
    </row>
    <row r="3781" spans="1:23" x14ac:dyDescent="0.3">
      <c r="A3781">
        <v>24</v>
      </c>
      <c r="B3781">
        <v>10</v>
      </c>
      <c r="C3781">
        <v>2</v>
      </c>
      <c r="D3781">
        <v>1</v>
      </c>
      <c r="E3781">
        <v>3780</v>
      </c>
      <c r="F3781">
        <v>1</v>
      </c>
      <c r="G3781">
        <v>23560</v>
      </c>
      <c r="H3781">
        <v>13</v>
      </c>
      <c r="I3781">
        <v>8</v>
      </c>
      <c r="J3781">
        <v>0</v>
      </c>
      <c r="K3781">
        <v>2</v>
      </c>
      <c r="L3781">
        <v>5</v>
      </c>
      <c r="M3781">
        <v>1</v>
      </c>
      <c r="N3781">
        <v>0</v>
      </c>
      <c r="O3781">
        <v>0</v>
      </c>
      <c r="P3781" t="s">
        <v>24</v>
      </c>
      <c r="Q3781" t="s">
        <v>25</v>
      </c>
      <c r="R3781" t="s">
        <v>48</v>
      </c>
      <c r="S3781" t="s">
        <v>44</v>
      </c>
      <c r="T3781" t="s">
        <v>45</v>
      </c>
      <c r="U3781" t="s">
        <v>37</v>
      </c>
      <c r="V3781" t="s">
        <v>23</v>
      </c>
      <c r="W3781" t="s">
        <v>30</v>
      </c>
    </row>
    <row r="3782" spans="1:23" x14ac:dyDescent="0.3">
      <c r="A3782">
        <v>40</v>
      </c>
      <c r="B3782">
        <v>7</v>
      </c>
      <c r="C3782">
        <v>3</v>
      </c>
      <c r="D3782">
        <v>1</v>
      </c>
      <c r="E3782">
        <v>3781</v>
      </c>
      <c r="F3782">
        <v>1</v>
      </c>
      <c r="G3782">
        <v>28000</v>
      </c>
      <c r="H3782">
        <v>12</v>
      </c>
      <c r="I3782">
        <v>8</v>
      </c>
      <c r="J3782">
        <v>2</v>
      </c>
      <c r="K3782">
        <v>8</v>
      </c>
      <c r="L3782">
        <v>0</v>
      </c>
      <c r="M3782">
        <v>2</v>
      </c>
      <c r="N3782">
        <v>2</v>
      </c>
      <c r="O3782">
        <v>2</v>
      </c>
      <c r="P3782" t="s">
        <v>39</v>
      </c>
      <c r="Q3782" t="s">
        <v>33</v>
      </c>
      <c r="R3782" t="s">
        <v>41</v>
      </c>
      <c r="S3782" t="s">
        <v>44</v>
      </c>
      <c r="T3782" t="s">
        <v>34</v>
      </c>
      <c r="U3782" t="s">
        <v>37</v>
      </c>
      <c r="V3782" t="s">
        <v>23</v>
      </c>
      <c r="W3782" t="s">
        <v>30</v>
      </c>
    </row>
    <row r="3783" spans="1:23" x14ac:dyDescent="0.3">
      <c r="A3783">
        <v>45</v>
      </c>
      <c r="B3783">
        <v>4</v>
      </c>
      <c r="C3783">
        <v>3</v>
      </c>
      <c r="D3783">
        <v>1</v>
      </c>
      <c r="E3783">
        <v>3782</v>
      </c>
      <c r="F3783">
        <v>3</v>
      </c>
      <c r="G3783">
        <v>118360</v>
      </c>
      <c r="H3783">
        <v>22</v>
      </c>
      <c r="I3783">
        <v>8</v>
      </c>
      <c r="J3783">
        <v>0</v>
      </c>
      <c r="K3783">
        <v>10</v>
      </c>
      <c r="L3783">
        <v>2</v>
      </c>
      <c r="M3783">
        <v>10</v>
      </c>
      <c r="N3783">
        <v>7</v>
      </c>
      <c r="O3783">
        <v>7</v>
      </c>
      <c r="P3783" t="s">
        <v>24</v>
      </c>
      <c r="Q3783" t="s">
        <v>33</v>
      </c>
      <c r="R3783" t="s">
        <v>41</v>
      </c>
      <c r="S3783" t="s">
        <v>44</v>
      </c>
      <c r="T3783" t="s">
        <v>43</v>
      </c>
      <c r="U3783" t="s">
        <v>27</v>
      </c>
      <c r="V3783" t="s">
        <v>23</v>
      </c>
      <c r="W3783" t="s">
        <v>30</v>
      </c>
    </row>
    <row r="3784" spans="1:23" x14ac:dyDescent="0.3">
      <c r="A3784">
        <v>35</v>
      </c>
      <c r="B3784">
        <v>10</v>
      </c>
      <c r="C3784">
        <v>1</v>
      </c>
      <c r="D3784">
        <v>1</v>
      </c>
      <c r="E3784">
        <v>3783</v>
      </c>
      <c r="F3784">
        <v>1</v>
      </c>
      <c r="G3784">
        <v>109030</v>
      </c>
      <c r="H3784">
        <v>11</v>
      </c>
      <c r="I3784">
        <v>8</v>
      </c>
      <c r="J3784">
        <v>0</v>
      </c>
      <c r="K3784">
        <v>6</v>
      </c>
      <c r="L3784">
        <v>3</v>
      </c>
      <c r="M3784">
        <v>5</v>
      </c>
      <c r="N3784">
        <v>4</v>
      </c>
      <c r="O3784">
        <v>2</v>
      </c>
      <c r="P3784" t="s">
        <v>24</v>
      </c>
      <c r="Q3784" t="s">
        <v>33</v>
      </c>
      <c r="R3784" t="s">
        <v>26</v>
      </c>
      <c r="S3784" t="s">
        <v>29</v>
      </c>
      <c r="T3784" t="s">
        <v>28</v>
      </c>
      <c r="U3784" t="s">
        <v>37</v>
      </c>
      <c r="V3784" t="s">
        <v>23</v>
      </c>
      <c r="W3784" t="s">
        <v>30</v>
      </c>
    </row>
    <row r="3785" spans="1:23" x14ac:dyDescent="0.3">
      <c r="A3785">
        <v>32</v>
      </c>
      <c r="B3785">
        <v>22</v>
      </c>
      <c r="C3785">
        <v>4</v>
      </c>
      <c r="D3785">
        <v>1</v>
      </c>
      <c r="E3785">
        <v>3784</v>
      </c>
      <c r="F3785">
        <v>1</v>
      </c>
      <c r="G3785">
        <v>29730</v>
      </c>
      <c r="H3785">
        <v>22</v>
      </c>
      <c r="I3785">
        <v>8</v>
      </c>
      <c r="J3785">
        <v>0</v>
      </c>
      <c r="K3785">
        <v>12</v>
      </c>
      <c r="L3785">
        <v>0</v>
      </c>
      <c r="M3785">
        <v>7</v>
      </c>
      <c r="N3785">
        <v>2</v>
      </c>
      <c r="O3785">
        <v>5</v>
      </c>
      <c r="P3785" t="s">
        <v>24</v>
      </c>
      <c r="Q3785" t="s">
        <v>33</v>
      </c>
      <c r="R3785" t="s">
        <v>41</v>
      </c>
      <c r="S3785" t="s">
        <v>29</v>
      </c>
      <c r="T3785" t="s">
        <v>38</v>
      </c>
      <c r="U3785" t="s">
        <v>37</v>
      </c>
      <c r="V3785" t="s">
        <v>23</v>
      </c>
      <c r="W3785" t="s">
        <v>30</v>
      </c>
    </row>
    <row r="3786" spans="1:23" x14ac:dyDescent="0.3">
      <c r="A3786">
        <v>36</v>
      </c>
      <c r="B3786">
        <v>9</v>
      </c>
      <c r="C3786">
        <v>3</v>
      </c>
      <c r="D3786">
        <v>1</v>
      </c>
      <c r="E3786">
        <v>3785</v>
      </c>
      <c r="F3786">
        <v>4</v>
      </c>
      <c r="G3786">
        <v>142750</v>
      </c>
      <c r="H3786">
        <v>18</v>
      </c>
      <c r="I3786">
        <v>8</v>
      </c>
      <c r="J3786">
        <v>1</v>
      </c>
      <c r="K3786">
        <v>7</v>
      </c>
      <c r="L3786">
        <v>5</v>
      </c>
      <c r="M3786">
        <v>3</v>
      </c>
      <c r="N3786">
        <v>1</v>
      </c>
      <c r="O3786">
        <v>2</v>
      </c>
      <c r="P3786" t="s">
        <v>24</v>
      </c>
      <c r="Q3786" t="s">
        <v>25</v>
      </c>
      <c r="R3786" t="s">
        <v>48</v>
      </c>
      <c r="S3786" t="s">
        <v>35</v>
      </c>
      <c r="T3786" t="s">
        <v>34</v>
      </c>
      <c r="U3786" t="s">
        <v>27</v>
      </c>
      <c r="V3786" t="s">
        <v>23</v>
      </c>
      <c r="W3786" t="s">
        <v>30</v>
      </c>
    </row>
    <row r="3787" spans="1:23" x14ac:dyDescent="0.3">
      <c r="A3787">
        <v>48</v>
      </c>
      <c r="B3787">
        <v>12</v>
      </c>
      <c r="C3787">
        <v>4</v>
      </c>
      <c r="D3787">
        <v>1</v>
      </c>
      <c r="E3787">
        <v>3786</v>
      </c>
      <c r="F3787">
        <v>1</v>
      </c>
      <c r="G3787">
        <v>55620</v>
      </c>
      <c r="H3787">
        <v>13</v>
      </c>
      <c r="I3787">
        <v>8</v>
      </c>
      <c r="J3787">
        <v>1</v>
      </c>
      <c r="K3787">
        <v>18</v>
      </c>
      <c r="L3787">
        <v>2</v>
      </c>
      <c r="M3787">
        <v>8</v>
      </c>
      <c r="N3787">
        <v>7</v>
      </c>
      <c r="O3787">
        <v>7</v>
      </c>
      <c r="P3787" t="s">
        <v>24</v>
      </c>
      <c r="Q3787" t="s">
        <v>33</v>
      </c>
      <c r="R3787" t="s">
        <v>41</v>
      </c>
      <c r="S3787" t="s">
        <v>44</v>
      </c>
      <c r="T3787" t="s">
        <v>43</v>
      </c>
      <c r="U3787" t="s">
        <v>37</v>
      </c>
      <c r="V3787" t="s">
        <v>23</v>
      </c>
      <c r="W3787" t="s">
        <v>30</v>
      </c>
    </row>
    <row r="3788" spans="1:23" x14ac:dyDescent="0.3">
      <c r="A3788">
        <v>29</v>
      </c>
      <c r="B3788">
        <v>23</v>
      </c>
      <c r="C3788">
        <v>4</v>
      </c>
      <c r="D3788">
        <v>1</v>
      </c>
      <c r="E3788">
        <v>3787</v>
      </c>
      <c r="F3788">
        <v>2</v>
      </c>
      <c r="G3788">
        <v>45370</v>
      </c>
      <c r="H3788">
        <v>18</v>
      </c>
      <c r="I3788">
        <v>8</v>
      </c>
      <c r="J3788">
        <v>1</v>
      </c>
      <c r="K3788">
        <v>5</v>
      </c>
      <c r="L3788">
        <v>5</v>
      </c>
      <c r="M3788">
        <v>1</v>
      </c>
      <c r="N3788">
        <v>0</v>
      </c>
      <c r="O3788">
        <v>0</v>
      </c>
      <c r="P3788" t="s">
        <v>24</v>
      </c>
      <c r="Q3788" t="s">
        <v>33</v>
      </c>
      <c r="R3788" t="s">
        <v>26</v>
      </c>
      <c r="S3788" t="s">
        <v>29</v>
      </c>
      <c r="T3788" t="s">
        <v>28</v>
      </c>
      <c r="U3788" t="s">
        <v>27</v>
      </c>
      <c r="V3788" t="s">
        <v>23</v>
      </c>
      <c r="W3788" t="s">
        <v>30</v>
      </c>
    </row>
    <row r="3789" spans="1:23" x14ac:dyDescent="0.3">
      <c r="A3789">
        <v>33</v>
      </c>
      <c r="B3789">
        <v>9</v>
      </c>
      <c r="C3789">
        <v>1</v>
      </c>
      <c r="D3789">
        <v>1</v>
      </c>
      <c r="E3789">
        <v>3788</v>
      </c>
      <c r="F3789">
        <v>1</v>
      </c>
      <c r="G3789">
        <v>76420</v>
      </c>
      <c r="H3789">
        <v>20</v>
      </c>
      <c r="I3789">
        <v>8</v>
      </c>
      <c r="J3789">
        <v>1</v>
      </c>
      <c r="K3789">
        <v>8</v>
      </c>
      <c r="L3789">
        <v>2</v>
      </c>
      <c r="M3789">
        <v>2</v>
      </c>
      <c r="N3789">
        <v>2</v>
      </c>
      <c r="O3789">
        <v>2</v>
      </c>
      <c r="P3789" t="s">
        <v>24</v>
      </c>
      <c r="Q3789" t="s">
        <v>33</v>
      </c>
      <c r="R3789" t="s">
        <v>41</v>
      </c>
      <c r="S3789" t="s">
        <v>29</v>
      </c>
      <c r="T3789" t="s">
        <v>28</v>
      </c>
      <c r="U3789" t="s">
        <v>37</v>
      </c>
      <c r="V3789" t="s">
        <v>23</v>
      </c>
      <c r="W3789" t="s">
        <v>30</v>
      </c>
    </row>
    <row r="3790" spans="1:23" x14ac:dyDescent="0.3">
      <c r="A3790">
        <v>30</v>
      </c>
      <c r="B3790">
        <v>1</v>
      </c>
      <c r="C3790">
        <v>3</v>
      </c>
      <c r="D3790">
        <v>1</v>
      </c>
      <c r="E3790">
        <v>3789</v>
      </c>
      <c r="F3790">
        <v>3</v>
      </c>
      <c r="G3790">
        <v>179240</v>
      </c>
      <c r="H3790">
        <v>13</v>
      </c>
      <c r="I3790">
        <v>8</v>
      </c>
      <c r="J3790">
        <v>2</v>
      </c>
      <c r="K3790">
        <v>10</v>
      </c>
      <c r="L3790">
        <v>2</v>
      </c>
      <c r="M3790">
        <v>10</v>
      </c>
      <c r="N3790">
        <v>6</v>
      </c>
      <c r="O3790">
        <v>7</v>
      </c>
      <c r="P3790" t="s">
        <v>24</v>
      </c>
      <c r="Q3790" t="s">
        <v>33</v>
      </c>
      <c r="R3790" t="s">
        <v>36</v>
      </c>
      <c r="S3790" t="s">
        <v>29</v>
      </c>
      <c r="T3790" t="s">
        <v>38</v>
      </c>
      <c r="U3790" t="s">
        <v>37</v>
      </c>
      <c r="V3790" t="s">
        <v>31</v>
      </c>
      <c r="W3790" t="s">
        <v>30</v>
      </c>
    </row>
    <row r="3791" spans="1:23" x14ac:dyDescent="0.3">
      <c r="A3791">
        <v>38</v>
      </c>
      <c r="B3791">
        <v>9</v>
      </c>
      <c r="C3791">
        <v>3</v>
      </c>
      <c r="D3791">
        <v>1</v>
      </c>
      <c r="E3791">
        <v>3790</v>
      </c>
      <c r="F3791">
        <v>1</v>
      </c>
      <c r="G3791">
        <v>52040</v>
      </c>
      <c r="H3791">
        <v>13</v>
      </c>
      <c r="I3791">
        <v>8</v>
      </c>
      <c r="J3791">
        <v>1</v>
      </c>
      <c r="K3791">
        <v>10</v>
      </c>
      <c r="L3791">
        <v>2</v>
      </c>
      <c r="M3791">
        <v>6</v>
      </c>
      <c r="N3791">
        <v>1</v>
      </c>
      <c r="O3791">
        <v>2</v>
      </c>
      <c r="P3791" t="s">
        <v>32</v>
      </c>
      <c r="Q3791" t="s">
        <v>25</v>
      </c>
      <c r="R3791" t="s">
        <v>48</v>
      </c>
      <c r="S3791" t="s">
        <v>29</v>
      </c>
      <c r="T3791" t="s">
        <v>45</v>
      </c>
      <c r="U3791" t="s">
        <v>37</v>
      </c>
      <c r="V3791" t="s">
        <v>23</v>
      </c>
      <c r="W3791" t="s">
        <v>30</v>
      </c>
    </row>
    <row r="3792" spans="1:23" x14ac:dyDescent="0.3">
      <c r="A3792">
        <v>35</v>
      </c>
      <c r="B3792">
        <v>7</v>
      </c>
      <c r="C3792">
        <v>2</v>
      </c>
      <c r="D3792">
        <v>1</v>
      </c>
      <c r="E3792">
        <v>3791</v>
      </c>
      <c r="F3792">
        <v>1</v>
      </c>
      <c r="G3792">
        <v>22770</v>
      </c>
      <c r="H3792">
        <v>12</v>
      </c>
      <c r="I3792">
        <v>8</v>
      </c>
      <c r="J3792">
        <v>1</v>
      </c>
      <c r="K3792">
        <v>3</v>
      </c>
      <c r="L3792">
        <v>2</v>
      </c>
      <c r="M3792">
        <v>3</v>
      </c>
      <c r="N3792">
        <v>1</v>
      </c>
      <c r="O3792">
        <v>2</v>
      </c>
      <c r="P3792" t="s">
        <v>24</v>
      </c>
      <c r="Q3792" t="s">
        <v>25</v>
      </c>
      <c r="R3792" t="s">
        <v>26</v>
      </c>
      <c r="S3792" t="s">
        <v>35</v>
      </c>
      <c r="T3792" t="s">
        <v>38</v>
      </c>
      <c r="U3792" t="s">
        <v>37</v>
      </c>
      <c r="V3792" t="s">
        <v>23</v>
      </c>
      <c r="W3792" t="s">
        <v>30</v>
      </c>
    </row>
    <row r="3793" spans="1:23" x14ac:dyDescent="0.3">
      <c r="A3793">
        <v>30</v>
      </c>
      <c r="B3793">
        <v>14</v>
      </c>
      <c r="C3793">
        <v>3</v>
      </c>
      <c r="D3793">
        <v>1</v>
      </c>
      <c r="E3793">
        <v>3792</v>
      </c>
      <c r="F3793">
        <v>5</v>
      </c>
      <c r="G3793">
        <v>27950</v>
      </c>
      <c r="H3793">
        <v>13</v>
      </c>
      <c r="I3793">
        <v>8</v>
      </c>
      <c r="J3793">
        <v>0</v>
      </c>
      <c r="K3793">
        <v>9</v>
      </c>
      <c r="L3793">
        <v>4</v>
      </c>
      <c r="M3793">
        <v>4</v>
      </c>
      <c r="N3793">
        <v>1</v>
      </c>
      <c r="O3793">
        <v>3</v>
      </c>
      <c r="P3793" t="s">
        <v>24</v>
      </c>
      <c r="Q3793" t="s">
        <v>33</v>
      </c>
      <c r="R3793" t="s">
        <v>49</v>
      </c>
      <c r="S3793" t="s">
        <v>29</v>
      </c>
      <c r="T3793" t="s">
        <v>42</v>
      </c>
      <c r="U3793" t="s">
        <v>37</v>
      </c>
      <c r="V3793" t="s">
        <v>23</v>
      </c>
      <c r="W3793" t="s">
        <v>30</v>
      </c>
    </row>
    <row r="3794" spans="1:23" x14ac:dyDescent="0.3">
      <c r="A3794">
        <v>35</v>
      </c>
      <c r="B3794">
        <v>2</v>
      </c>
      <c r="C3794">
        <v>3</v>
      </c>
      <c r="D3794">
        <v>1</v>
      </c>
      <c r="E3794">
        <v>3793</v>
      </c>
      <c r="F3794">
        <v>1</v>
      </c>
      <c r="G3794">
        <v>25320</v>
      </c>
      <c r="H3794">
        <v>13</v>
      </c>
      <c r="I3794">
        <v>8</v>
      </c>
      <c r="J3794">
        <v>0</v>
      </c>
      <c r="K3794">
        <v>1</v>
      </c>
      <c r="L3794">
        <v>2</v>
      </c>
      <c r="M3794">
        <v>1</v>
      </c>
      <c r="N3794">
        <v>0</v>
      </c>
      <c r="O3794">
        <v>0</v>
      </c>
      <c r="P3794" t="s">
        <v>24</v>
      </c>
      <c r="Q3794" t="s">
        <v>33</v>
      </c>
      <c r="R3794" t="s">
        <v>41</v>
      </c>
      <c r="S3794" t="s">
        <v>44</v>
      </c>
      <c r="T3794" t="s">
        <v>34</v>
      </c>
      <c r="U3794" t="s">
        <v>27</v>
      </c>
      <c r="V3794" t="s">
        <v>31</v>
      </c>
      <c r="W3794" t="s">
        <v>30</v>
      </c>
    </row>
    <row r="3795" spans="1:23" x14ac:dyDescent="0.3">
      <c r="A3795">
        <v>53</v>
      </c>
      <c r="B3795">
        <v>19</v>
      </c>
      <c r="C3795">
        <v>3</v>
      </c>
      <c r="D3795">
        <v>1</v>
      </c>
      <c r="E3795">
        <v>3794</v>
      </c>
      <c r="F3795">
        <v>2</v>
      </c>
      <c r="G3795">
        <v>25590</v>
      </c>
      <c r="H3795">
        <v>25</v>
      </c>
      <c r="I3795">
        <v>8</v>
      </c>
      <c r="J3795">
        <v>0</v>
      </c>
      <c r="K3795">
        <v>34</v>
      </c>
      <c r="L3795">
        <v>2</v>
      </c>
      <c r="M3795">
        <v>33</v>
      </c>
      <c r="N3795">
        <v>1</v>
      </c>
      <c r="O3795">
        <v>9</v>
      </c>
      <c r="P3795" t="s">
        <v>24</v>
      </c>
      <c r="Q3795" t="s">
        <v>33</v>
      </c>
      <c r="R3795" t="s">
        <v>26</v>
      </c>
      <c r="S3795" t="s">
        <v>29</v>
      </c>
      <c r="T3795" t="s">
        <v>47</v>
      </c>
      <c r="U3795" t="s">
        <v>37</v>
      </c>
      <c r="V3795" t="s">
        <v>31</v>
      </c>
      <c r="W3795" t="s">
        <v>30</v>
      </c>
    </row>
    <row r="3796" spans="1:23" x14ac:dyDescent="0.3">
      <c r="A3796">
        <v>38</v>
      </c>
      <c r="B3796">
        <v>2</v>
      </c>
      <c r="C3796">
        <v>3</v>
      </c>
      <c r="D3796">
        <v>1</v>
      </c>
      <c r="E3796">
        <v>3795</v>
      </c>
      <c r="F3796">
        <v>3</v>
      </c>
      <c r="G3796">
        <v>49080</v>
      </c>
      <c r="H3796">
        <v>19</v>
      </c>
      <c r="I3796">
        <v>8</v>
      </c>
      <c r="J3796">
        <v>1</v>
      </c>
      <c r="K3796">
        <v>7</v>
      </c>
      <c r="L3796">
        <v>3</v>
      </c>
      <c r="M3796">
        <v>5</v>
      </c>
      <c r="N3796">
        <v>1</v>
      </c>
      <c r="O3796">
        <v>4</v>
      </c>
      <c r="P3796" t="s">
        <v>24</v>
      </c>
      <c r="Q3796" t="s">
        <v>33</v>
      </c>
      <c r="R3796" t="s">
        <v>41</v>
      </c>
      <c r="S3796" t="s">
        <v>29</v>
      </c>
      <c r="T3796" t="s">
        <v>38</v>
      </c>
      <c r="U3796" t="s">
        <v>27</v>
      </c>
      <c r="V3796" t="s">
        <v>31</v>
      </c>
      <c r="W3796" t="s">
        <v>30</v>
      </c>
    </row>
    <row r="3797" spans="1:23" x14ac:dyDescent="0.3">
      <c r="A3797">
        <v>32</v>
      </c>
      <c r="B3797">
        <v>10</v>
      </c>
      <c r="C3797">
        <v>4</v>
      </c>
      <c r="D3797">
        <v>1</v>
      </c>
      <c r="E3797">
        <v>3796</v>
      </c>
      <c r="F3797">
        <v>5</v>
      </c>
      <c r="G3797">
        <v>23800</v>
      </c>
      <c r="H3797">
        <v>13</v>
      </c>
      <c r="I3797">
        <v>8</v>
      </c>
      <c r="J3797">
        <v>0</v>
      </c>
      <c r="K3797">
        <v>9</v>
      </c>
      <c r="L3797">
        <v>5</v>
      </c>
      <c r="M3797">
        <v>6</v>
      </c>
      <c r="N3797">
        <v>1</v>
      </c>
      <c r="O3797">
        <v>2</v>
      </c>
      <c r="P3797" t="s">
        <v>39</v>
      </c>
      <c r="Q3797" t="s">
        <v>33</v>
      </c>
      <c r="R3797" t="s">
        <v>26</v>
      </c>
      <c r="S3797" t="s">
        <v>29</v>
      </c>
      <c r="T3797" t="s">
        <v>34</v>
      </c>
      <c r="U3797" t="s">
        <v>27</v>
      </c>
      <c r="V3797" t="s">
        <v>23</v>
      </c>
      <c r="W3797" t="s">
        <v>30</v>
      </c>
    </row>
    <row r="3798" spans="1:23" x14ac:dyDescent="0.3">
      <c r="A3798">
        <v>48</v>
      </c>
      <c r="B3798">
        <v>2</v>
      </c>
      <c r="C3798">
        <v>5</v>
      </c>
      <c r="D3798">
        <v>1</v>
      </c>
      <c r="E3798">
        <v>3797</v>
      </c>
      <c r="F3798">
        <v>1</v>
      </c>
      <c r="G3798">
        <v>47650</v>
      </c>
      <c r="H3798">
        <v>12</v>
      </c>
      <c r="I3798">
        <v>8</v>
      </c>
      <c r="J3798">
        <v>1</v>
      </c>
      <c r="K3798">
        <v>10</v>
      </c>
      <c r="L3798">
        <v>4</v>
      </c>
      <c r="M3798">
        <v>8</v>
      </c>
      <c r="N3798">
        <v>7</v>
      </c>
      <c r="O3798">
        <v>6</v>
      </c>
      <c r="P3798" t="s">
        <v>24</v>
      </c>
      <c r="Q3798" t="s">
        <v>33</v>
      </c>
      <c r="R3798" t="s">
        <v>26</v>
      </c>
      <c r="S3798" t="s">
        <v>29</v>
      </c>
      <c r="T3798" t="s">
        <v>38</v>
      </c>
      <c r="U3798" t="s">
        <v>37</v>
      </c>
      <c r="V3798" t="s">
        <v>23</v>
      </c>
      <c r="W3798" t="s">
        <v>30</v>
      </c>
    </row>
    <row r="3799" spans="1:23" x14ac:dyDescent="0.3">
      <c r="A3799">
        <v>34</v>
      </c>
      <c r="B3799">
        <v>3</v>
      </c>
      <c r="C3799">
        <v>3</v>
      </c>
      <c r="D3799">
        <v>1</v>
      </c>
      <c r="E3799">
        <v>3798</v>
      </c>
      <c r="F3799">
        <v>2</v>
      </c>
      <c r="G3799">
        <v>20440</v>
      </c>
      <c r="H3799">
        <v>11</v>
      </c>
      <c r="I3799">
        <v>8</v>
      </c>
      <c r="J3799">
        <v>0</v>
      </c>
      <c r="K3799">
        <v>1</v>
      </c>
      <c r="L3799">
        <v>2</v>
      </c>
      <c r="M3799">
        <v>1</v>
      </c>
      <c r="N3799">
        <v>0</v>
      </c>
      <c r="O3799">
        <v>0</v>
      </c>
      <c r="P3799" t="s">
        <v>24</v>
      </c>
      <c r="Q3799" t="s">
        <v>33</v>
      </c>
      <c r="R3799" t="s">
        <v>26</v>
      </c>
      <c r="S3799" t="s">
        <v>35</v>
      </c>
      <c r="T3799" t="s">
        <v>38</v>
      </c>
      <c r="U3799" t="s">
        <v>37</v>
      </c>
      <c r="V3799" t="s">
        <v>23</v>
      </c>
      <c r="W3799" t="s">
        <v>30</v>
      </c>
    </row>
    <row r="3800" spans="1:23" x14ac:dyDescent="0.3">
      <c r="A3800">
        <v>55</v>
      </c>
      <c r="B3800">
        <v>11</v>
      </c>
      <c r="C3800">
        <v>1</v>
      </c>
      <c r="D3800">
        <v>1</v>
      </c>
      <c r="E3800">
        <v>3799</v>
      </c>
      <c r="F3800">
        <v>1</v>
      </c>
      <c r="G3800">
        <v>26930</v>
      </c>
      <c r="H3800">
        <v>18</v>
      </c>
      <c r="I3800">
        <v>8</v>
      </c>
      <c r="J3800">
        <v>0</v>
      </c>
      <c r="K3800">
        <v>36</v>
      </c>
      <c r="L3800">
        <v>6</v>
      </c>
      <c r="M3800">
        <v>36</v>
      </c>
      <c r="N3800">
        <v>2</v>
      </c>
      <c r="O3800">
        <v>13</v>
      </c>
      <c r="P3800" t="s">
        <v>24</v>
      </c>
      <c r="Q3800" t="s">
        <v>33</v>
      </c>
      <c r="R3800" t="s">
        <v>41</v>
      </c>
      <c r="S3800" t="s">
        <v>29</v>
      </c>
      <c r="T3800" t="s">
        <v>43</v>
      </c>
      <c r="U3800" t="s">
        <v>27</v>
      </c>
      <c r="V3800" t="s">
        <v>23</v>
      </c>
      <c r="W3800" t="s">
        <v>30</v>
      </c>
    </row>
    <row r="3801" spans="1:23" x14ac:dyDescent="0.3">
      <c r="A3801">
        <v>34</v>
      </c>
      <c r="B3801">
        <v>2</v>
      </c>
      <c r="C3801">
        <v>2</v>
      </c>
      <c r="D3801">
        <v>1</v>
      </c>
      <c r="E3801">
        <v>3800</v>
      </c>
      <c r="F3801">
        <v>2</v>
      </c>
      <c r="G3801">
        <v>65860</v>
      </c>
      <c r="H3801">
        <v>18</v>
      </c>
      <c r="I3801">
        <v>8</v>
      </c>
      <c r="J3801">
        <v>1</v>
      </c>
      <c r="K3801">
        <v>9</v>
      </c>
      <c r="L3801">
        <v>3</v>
      </c>
      <c r="M3801">
        <v>2</v>
      </c>
      <c r="N3801">
        <v>2</v>
      </c>
      <c r="O3801">
        <v>1</v>
      </c>
      <c r="P3801" t="s">
        <v>24</v>
      </c>
      <c r="Q3801" t="s">
        <v>33</v>
      </c>
      <c r="R3801" t="s">
        <v>26</v>
      </c>
      <c r="S3801" t="s">
        <v>29</v>
      </c>
      <c r="T3801" t="s">
        <v>34</v>
      </c>
      <c r="U3801" t="s">
        <v>37</v>
      </c>
      <c r="V3801" t="s">
        <v>23</v>
      </c>
      <c r="W3801" t="s">
        <v>30</v>
      </c>
    </row>
    <row r="3802" spans="1:23" x14ac:dyDescent="0.3">
      <c r="A3802">
        <v>26</v>
      </c>
      <c r="B3802">
        <v>4</v>
      </c>
      <c r="C3802">
        <v>3</v>
      </c>
      <c r="D3802">
        <v>1</v>
      </c>
      <c r="E3802">
        <v>3801</v>
      </c>
      <c r="F3802">
        <v>1</v>
      </c>
      <c r="G3802">
        <v>32940</v>
      </c>
      <c r="H3802">
        <v>11</v>
      </c>
      <c r="I3802">
        <v>8</v>
      </c>
      <c r="J3802">
        <v>0</v>
      </c>
      <c r="K3802">
        <v>1</v>
      </c>
      <c r="L3802">
        <v>6</v>
      </c>
      <c r="M3802">
        <v>1</v>
      </c>
      <c r="N3802">
        <v>0</v>
      </c>
      <c r="O3802">
        <v>0</v>
      </c>
      <c r="P3802" t="s">
        <v>24</v>
      </c>
      <c r="Q3802" t="s">
        <v>33</v>
      </c>
      <c r="R3802" t="s">
        <v>26</v>
      </c>
      <c r="S3802" t="s">
        <v>29</v>
      </c>
      <c r="T3802" t="s">
        <v>42</v>
      </c>
      <c r="U3802" t="s">
        <v>37</v>
      </c>
      <c r="V3802" t="s">
        <v>23</v>
      </c>
      <c r="W3802" t="s">
        <v>30</v>
      </c>
    </row>
    <row r="3803" spans="1:23" x14ac:dyDescent="0.3">
      <c r="A3803">
        <v>38</v>
      </c>
      <c r="B3803">
        <v>14</v>
      </c>
      <c r="C3803">
        <v>2</v>
      </c>
      <c r="D3803">
        <v>1</v>
      </c>
      <c r="E3803">
        <v>3802</v>
      </c>
      <c r="F3803">
        <v>1</v>
      </c>
      <c r="G3803">
        <v>41710</v>
      </c>
      <c r="H3803">
        <v>23</v>
      </c>
      <c r="I3803">
        <v>8</v>
      </c>
      <c r="J3803">
        <v>0</v>
      </c>
      <c r="K3803">
        <v>10</v>
      </c>
      <c r="L3803">
        <v>4</v>
      </c>
      <c r="M3803">
        <v>9</v>
      </c>
      <c r="N3803">
        <v>7</v>
      </c>
      <c r="O3803">
        <v>7</v>
      </c>
      <c r="P3803" t="s">
        <v>24</v>
      </c>
      <c r="Q3803" t="s">
        <v>25</v>
      </c>
      <c r="R3803" t="s">
        <v>48</v>
      </c>
      <c r="S3803" t="s">
        <v>29</v>
      </c>
      <c r="T3803" t="s">
        <v>38</v>
      </c>
      <c r="U3803" t="s">
        <v>27</v>
      </c>
      <c r="V3803" t="s">
        <v>23</v>
      </c>
      <c r="W3803" t="s">
        <v>30</v>
      </c>
    </row>
    <row r="3804" spans="1:23" x14ac:dyDescent="0.3">
      <c r="A3804">
        <v>38</v>
      </c>
      <c r="B3804">
        <v>2</v>
      </c>
      <c r="C3804">
        <v>3</v>
      </c>
      <c r="D3804">
        <v>1</v>
      </c>
      <c r="E3804">
        <v>3803</v>
      </c>
      <c r="F3804">
        <v>1</v>
      </c>
      <c r="G3804">
        <v>27780</v>
      </c>
      <c r="H3804">
        <v>13</v>
      </c>
      <c r="I3804">
        <v>8</v>
      </c>
      <c r="J3804">
        <v>0</v>
      </c>
      <c r="K3804">
        <v>8</v>
      </c>
      <c r="L3804">
        <v>5</v>
      </c>
      <c r="M3804">
        <v>3</v>
      </c>
      <c r="N3804">
        <v>1</v>
      </c>
      <c r="O3804">
        <v>2</v>
      </c>
      <c r="P3804" t="s">
        <v>24</v>
      </c>
      <c r="Q3804" t="s">
        <v>33</v>
      </c>
      <c r="R3804" t="s">
        <v>26</v>
      </c>
      <c r="S3804" t="s">
        <v>35</v>
      </c>
      <c r="T3804" t="s">
        <v>45</v>
      </c>
      <c r="U3804" t="s">
        <v>27</v>
      </c>
      <c r="V3804" t="s">
        <v>23</v>
      </c>
      <c r="W3804" t="s">
        <v>30</v>
      </c>
    </row>
    <row r="3805" spans="1:23" x14ac:dyDescent="0.3">
      <c r="A3805">
        <v>36</v>
      </c>
      <c r="B3805">
        <v>1</v>
      </c>
      <c r="C3805">
        <v>3</v>
      </c>
      <c r="D3805">
        <v>1</v>
      </c>
      <c r="E3805">
        <v>3804</v>
      </c>
      <c r="F3805">
        <v>1</v>
      </c>
      <c r="G3805">
        <v>23770</v>
      </c>
      <c r="H3805">
        <v>13</v>
      </c>
      <c r="I3805">
        <v>8</v>
      </c>
      <c r="J3805">
        <v>2</v>
      </c>
      <c r="K3805">
        <v>15</v>
      </c>
      <c r="L3805">
        <v>3</v>
      </c>
      <c r="M3805">
        <v>1</v>
      </c>
      <c r="N3805">
        <v>0</v>
      </c>
      <c r="O3805">
        <v>0</v>
      </c>
      <c r="P3805" t="s">
        <v>24</v>
      </c>
      <c r="Q3805" t="s">
        <v>40</v>
      </c>
      <c r="R3805" t="s">
        <v>40</v>
      </c>
      <c r="S3805" t="s">
        <v>35</v>
      </c>
      <c r="T3805" t="s">
        <v>34</v>
      </c>
      <c r="U3805" t="s">
        <v>37</v>
      </c>
      <c r="V3805" t="s">
        <v>23</v>
      </c>
      <c r="W3805" t="s">
        <v>30</v>
      </c>
    </row>
    <row r="3806" spans="1:23" x14ac:dyDescent="0.3">
      <c r="A3806">
        <v>29</v>
      </c>
      <c r="B3806">
        <v>10</v>
      </c>
      <c r="C3806">
        <v>3</v>
      </c>
      <c r="D3806">
        <v>1</v>
      </c>
      <c r="E3806">
        <v>3805</v>
      </c>
      <c r="F3806">
        <v>1</v>
      </c>
      <c r="G3806">
        <v>24040</v>
      </c>
      <c r="H3806">
        <v>17</v>
      </c>
      <c r="I3806">
        <v>8</v>
      </c>
      <c r="J3806">
        <v>0</v>
      </c>
      <c r="K3806">
        <v>10</v>
      </c>
      <c r="L3806">
        <v>3</v>
      </c>
      <c r="M3806">
        <v>10</v>
      </c>
      <c r="N3806">
        <v>1</v>
      </c>
      <c r="O3806">
        <v>5</v>
      </c>
      <c r="P3806" t="s">
        <v>24</v>
      </c>
      <c r="Q3806" t="s">
        <v>33</v>
      </c>
      <c r="R3806" t="s">
        <v>26</v>
      </c>
      <c r="S3806" t="s">
        <v>35</v>
      </c>
      <c r="T3806" t="s">
        <v>46</v>
      </c>
      <c r="U3806" t="s">
        <v>37</v>
      </c>
      <c r="V3806" t="s">
        <v>23</v>
      </c>
      <c r="W3806" t="s">
        <v>30</v>
      </c>
    </row>
    <row r="3807" spans="1:23" x14ac:dyDescent="0.3">
      <c r="A3807">
        <v>35</v>
      </c>
      <c r="B3807">
        <v>12</v>
      </c>
      <c r="C3807">
        <v>2</v>
      </c>
      <c r="D3807">
        <v>1</v>
      </c>
      <c r="E3807">
        <v>3806</v>
      </c>
      <c r="F3807">
        <v>2</v>
      </c>
      <c r="G3807">
        <v>23180</v>
      </c>
      <c r="H3807">
        <v>19</v>
      </c>
      <c r="I3807">
        <v>8</v>
      </c>
      <c r="J3807">
        <v>0</v>
      </c>
      <c r="K3807">
        <v>10</v>
      </c>
      <c r="L3807">
        <v>4</v>
      </c>
      <c r="M3807">
        <v>5</v>
      </c>
      <c r="N3807">
        <v>0</v>
      </c>
      <c r="O3807">
        <v>4</v>
      </c>
      <c r="P3807" t="s">
        <v>24</v>
      </c>
      <c r="Q3807" t="s">
        <v>25</v>
      </c>
      <c r="R3807" t="s">
        <v>26</v>
      </c>
      <c r="S3807" t="s">
        <v>35</v>
      </c>
      <c r="T3807" t="s">
        <v>38</v>
      </c>
      <c r="U3807" t="s">
        <v>27</v>
      </c>
      <c r="V3807" t="s">
        <v>23</v>
      </c>
      <c r="W3807" t="s">
        <v>30</v>
      </c>
    </row>
    <row r="3808" spans="1:23" x14ac:dyDescent="0.3">
      <c r="A3808">
        <v>39</v>
      </c>
      <c r="B3808">
        <v>2</v>
      </c>
      <c r="C3808">
        <v>2</v>
      </c>
      <c r="D3808">
        <v>1</v>
      </c>
      <c r="E3808">
        <v>3807</v>
      </c>
      <c r="F3808">
        <v>1</v>
      </c>
      <c r="G3808">
        <v>20080</v>
      </c>
      <c r="H3808">
        <v>12</v>
      </c>
      <c r="I3808">
        <v>8</v>
      </c>
      <c r="J3808">
        <v>0</v>
      </c>
      <c r="K3808">
        <v>11</v>
      </c>
      <c r="L3808">
        <v>3</v>
      </c>
      <c r="M3808">
        <v>7</v>
      </c>
      <c r="N3808">
        <v>7</v>
      </c>
      <c r="O3808">
        <v>6</v>
      </c>
      <c r="P3808" t="s">
        <v>24</v>
      </c>
      <c r="Q3808" t="s">
        <v>25</v>
      </c>
      <c r="R3808" t="s">
        <v>41</v>
      </c>
      <c r="S3808" t="s">
        <v>29</v>
      </c>
      <c r="T3808" t="s">
        <v>38</v>
      </c>
      <c r="U3808" t="s">
        <v>27</v>
      </c>
      <c r="V3808" t="s">
        <v>23</v>
      </c>
      <c r="W3808" t="s">
        <v>30</v>
      </c>
    </row>
    <row r="3809" spans="1:23" x14ac:dyDescent="0.3">
      <c r="A3809">
        <v>29</v>
      </c>
      <c r="B3809">
        <v>5</v>
      </c>
      <c r="C3809">
        <v>1</v>
      </c>
      <c r="D3809">
        <v>1</v>
      </c>
      <c r="E3809">
        <v>3808</v>
      </c>
      <c r="F3809">
        <v>1</v>
      </c>
      <c r="G3809">
        <v>62440</v>
      </c>
      <c r="H3809">
        <v>22</v>
      </c>
      <c r="I3809">
        <v>8</v>
      </c>
      <c r="J3809">
        <v>0</v>
      </c>
      <c r="K3809">
        <v>6</v>
      </c>
      <c r="L3809">
        <v>3</v>
      </c>
      <c r="M3809">
        <v>6</v>
      </c>
      <c r="N3809">
        <v>1</v>
      </c>
      <c r="O3809">
        <v>3</v>
      </c>
      <c r="P3809" t="s">
        <v>32</v>
      </c>
      <c r="Q3809" t="s">
        <v>33</v>
      </c>
      <c r="R3809" t="s">
        <v>41</v>
      </c>
      <c r="S3809" t="s">
        <v>44</v>
      </c>
      <c r="T3809" t="s">
        <v>34</v>
      </c>
      <c r="U3809" t="s">
        <v>27</v>
      </c>
      <c r="V3809" t="s">
        <v>23</v>
      </c>
      <c r="W3809" t="s">
        <v>30</v>
      </c>
    </row>
    <row r="3810" spans="1:23" x14ac:dyDescent="0.3">
      <c r="A3810">
        <v>50</v>
      </c>
      <c r="B3810">
        <v>4</v>
      </c>
      <c r="C3810">
        <v>2</v>
      </c>
      <c r="D3810">
        <v>1</v>
      </c>
      <c r="E3810">
        <v>3809</v>
      </c>
      <c r="F3810">
        <v>1</v>
      </c>
      <c r="G3810">
        <v>27990</v>
      </c>
      <c r="H3810">
        <v>12</v>
      </c>
      <c r="I3810">
        <v>8</v>
      </c>
      <c r="J3810">
        <v>1</v>
      </c>
      <c r="K3810">
        <v>27</v>
      </c>
      <c r="L3810">
        <v>0</v>
      </c>
      <c r="M3810">
        <v>1</v>
      </c>
      <c r="N3810">
        <v>0</v>
      </c>
      <c r="O3810">
        <v>0</v>
      </c>
      <c r="P3810" t="s">
        <v>24</v>
      </c>
      <c r="Q3810" t="s">
        <v>33</v>
      </c>
      <c r="R3810" t="s">
        <v>41</v>
      </c>
      <c r="S3810" t="s">
        <v>29</v>
      </c>
      <c r="T3810" t="s">
        <v>43</v>
      </c>
      <c r="U3810" t="s">
        <v>27</v>
      </c>
      <c r="V3810" t="s">
        <v>23</v>
      </c>
      <c r="W3810" t="s">
        <v>30</v>
      </c>
    </row>
    <row r="3811" spans="1:23" x14ac:dyDescent="0.3">
      <c r="A3811">
        <v>23</v>
      </c>
      <c r="B3811">
        <v>7</v>
      </c>
      <c r="C3811">
        <v>2</v>
      </c>
      <c r="D3811">
        <v>1</v>
      </c>
      <c r="E3811">
        <v>3810</v>
      </c>
      <c r="F3811">
        <v>3</v>
      </c>
      <c r="G3811">
        <v>105520</v>
      </c>
      <c r="H3811">
        <v>11</v>
      </c>
      <c r="I3811">
        <v>8</v>
      </c>
      <c r="J3811">
        <v>0</v>
      </c>
      <c r="K3811">
        <v>4</v>
      </c>
      <c r="L3811">
        <v>2</v>
      </c>
      <c r="M3811">
        <v>2</v>
      </c>
      <c r="N3811">
        <v>2</v>
      </c>
      <c r="O3811">
        <v>2</v>
      </c>
      <c r="P3811" t="s">
        <v>24</v>
      </c>
      <c r="Q3811" t="s">
        <v>33</v>
      </c>
      <c r="R3811" t="s">
        <v>26</v>
      </c>
      <c r="S3811" t="s">
        <v>29</v>
      </c>
      <c r="T3811" t="s">
        <v>47</v>
      </c>
      <c r="U3811" t="s">
        <v>27</v>
      </c>
      <c r="V3811" t="s">
        <v>23</v>
      </c>
      <c r="W3811" t="s">
        <v>30</v>
      </c>
    </row>
    <row r="3812" spans="1:23" x14ac:dyDescent="0.3">
      <c r="A3812">
        <v>36</v>
      </c>
      <c r="B3812">
        <v>21</v>
      </c>
      <c r="C3812">
        <v>3</v>
      </c>
      <c r="D3812">
        <v>1</v>
      </c>
      <c r="E3812">
        <v>3811</v>
      </c>
      <c r="F3812">
        <v>2</v>
      </c>
      <c r="G3812">
        <v>23290</v>
      </c>
      <c r="H3812">
        <v>15</v>
      </c>
      <c r="I3812">
        <v>8</v>
      </c>
      <c r="J3812">
        <v>0</v>
      </c>
      <c r="K3812">
        <v>9</v>
      </c>
      <c r="L3812">
        <v>2</v>
      </c>
      <c r="M3812">
        <v>3</v>
      </c>
      <c r="N3812">
        <v>0</v>
      </c>
      <c r="O3812">
        <v>2</v>
      </c>
      <c r="P3812" t="s">
        <v>32</v>
      </c>
      <c r="Q3812" t="s">
        <v>25</v>
      </c>
      <c r="R3812" t="s">
        <v>26</v>
      </c>
      <c r="S3812" t="s">
        <v>29</v>
      </c>
      <c r="T3812" t="s">
        <v>40</v>
      </c>
      <c r="U3812" t="s">
        <v>37</v>
      </c>
      <c r="V3812" t="s">
        <v>23</v>
      </c>
      <c r="W3812" t="s">
        <v>30</v>
      </c>
    </row>
    <row r="3813" spans="1:23" x14ac:dyDescent="0.3">
      <c r="A3813">
        <v>42</v>
      </c>
      <c r="B3813">
        <v>8</v>
      </c>
      <c r="C3813">
        <v>2</v>
      </c>
      <c r="D3813">
        <v>1</v>
      </c>
      <c r="E3813">
        <v>3812</v>
      </c>
      <c r="F3813">
        <v>5</v>
      </c>
      <c r="G3813">
        <v>40140</v>
      </c>
      <c r="H3813">
        <v>13</v>
      </c>
      <c r="I3813">
        <v>8</v>
      </c>
      <c r="J3813">
        <v>1</v>
      </c>
      <c r="K3813">
        <v>24</v>
      </c>
      <c r="L3813">
        <v>3</v>
      </c>
      <c r="M3813">
        <v>1</v>
      </c>
      <c r="N3813">
        <v>0</v>
      </c>
      <c r="O3813">
        <v>1</v>
      </c>
      <c r="P3813" t="s">
        <v>24</v>
      </c>
      <c r="Q3813" t="s">
        <v>33</v>
      </c>
      <c r="R3813" t="s">
        <v>26</v>
      </c>
      <c r="S3813" t="s">
        <v>35</v>
      </c>
      <c r="T3813" t="s">
        <v>47</v>
      </c>
      <c r="U3813" t="s">
        <v>27</v>
      </c>
      <c r="V3813" t="s">
        <v>23</v>
      </c>
      <c r="W3813" t="s">
        <v>30</v>
      </c>
    </row>
    <row r="3814" spans="1:23" x14ac:dyDescent="0.3">
      <c r="A3814">
        <v>35</v>
      </c>
      <c r="B3814">
        <v>4</v>
      </c>
      <c r="C3814">
        <v>3</v>
      </c>
      <c r="D3814">
        <v>1</v>
      </c>
      <c r="E3814">
        <v>3813</v>
      </c>
      <c r="F3814">
        <v>2</v>
      </c>
      <c r="G3814">
        <v>74030</v>
      </c>
      <c r="H3814">
        <v>12</v>
      </c>
      <c r="I3814">
        <v>8</v>
      </c>
      <c r="J3814">
        <v>1</v>
      </c>
      <c r="K3814">
        <v>10</v>
      </c>
      <c r="L3814">
        <v>4</v>
      </c>
      <c r="M3814">
        <v>10</v>
      </c>
      <c r="N3814">
        <v>6</v>
      </c>
      <c r="O3814">
        <v>8</v>
      </c>
      <c r="P3814" t="s">
        <v>24</v>
      </c>
      <c r="Q3814" t="s">
        <v>25</v>
      </c>
      <c r="R3814" t="s">
        <v>41</v>
      </c>
      <c r="S3814" t="s">
        <v>29</v>
      </c>
      <c r="T3814" t="s">
        <v>43</v>
      </c>
      <c r="U3814" t="s">
        <v>27</v>
      </c>
      <c r="V3814" t="s">
        <v>23</v>
      </c>
      <c r="W3814" t="s">
        <v>30</v>
      </c>
    </row>
    <row r="3815" spans="1:23" x14ac:dyDescent="0.3">
      <c r="A3815">
        <v>34</v>
      </c>
      <c r="B3815">
        <v>25</v>
      </c>
      <c r="C3815">
        <v>1</v>
      </c>
      <c r="D3815">
        <v>1</v>
      </c>
      <c r="E3815">
        <v>3814</v>
      </c>
      <c r="F3815">
        <v>1</v>
      </c>
      <c r="G3815">
        <v>22590</v>
      </c>
      <c r="H3815">
        <v>14</v>
      </c>
      <c r="I3815">
        <v>8</v>
      </c>
      <c r="J3815">
        <v>0</v>
      </c>
      <c r="K3815">
        <v>8</v>
      </c>
      <c r="L3815">
        <v>2</v>
      </c>
      <c r="M3815">
        <v>8</v>
      </c>
      <c r="N3815">
        <v>7</v>
      </c>
      <c r="O3815">
        <v>7</v>
      </c>
      <c r="P3815" t="s">
        <v>32</v>
      </c>
      <c r="Q3815" t="s">
        <v>33</v>
      </c>
      <c r="R3815" t="s">
        <v>26</v>
      </c>
      <c r="S3815" t="s">
        <v>29</v>
      </c>
      <c r="T3815" t="s">
        <v>47</v>
      </c>
      <c r="U3815" t="s">
        <v>27</v>
      </c>
      <c r="V3815" t="s">
        <v>23</v>
      </c>
      <c r="W3815" t="s">
        <v>30</v>
      </c>
    </row>
    <row r="3816" spans="1:23" x14ac:dyDescent="0.3">
      <c r="A3816">
        <v>40</v>
      </c>
      <c r="B3816">
        <v>1</v>
      </c>
      <c r="C3816">
        <v>4</v>
      </c>
      <c r="D3816">
        <v>1</v>
      </c>
      <c r="E3816">
        <v>3815</v>
      </c>
      <c r="F3816">
        <v>2</v>
      </c>
      <c r="G3816">
        <v>69320</v>
      </c>
      <c r="H3816">
        <v>13</v>
      </c>
      <c r="I3816">
        <v>8</v>
      </c>
      <c r="J3816">
        <v>0</v>
      </c>
      <c r="K3816">
        <v>5</v>
      </c>
      <c r="L3816">
        <v>5</v>
      </c>
      <c r="M3816">
        <v>5</v>
      </c>
      <c r="N3816">
        <v>1</v>
      </c>
      <c r="O3816">
        <v>2</v>
      </c>
      <c r="P3816" t="s">
        <v>24</v>
      </c>
      <c r="Q3816" t="s">
        <v>33</v>
      </c>
      <c r="R3816" t="s">
        <v>26</v>
      </c>
      <c r="S3816" t="s">
        <v>29</v>
      </c>
      <c r="T3816" t="s">
        <v>43</v>
      </c>
      <c r="U3816" t="s">
        <v>37</v>
      </c>
      <c r="V3816" t="s">
        <v>23</v>
      </c>
      <c r="W3816" t="s">
        <v>30</v>
      </c>
    </row>
    <row r="3817" spans="1:23" x14ac:dyDescent="0.3">
      <c r="A3817">
        <v>43</v>
      </c>
      <c r="B3817">
        <v>1</v>
      </c>
      <c r="C3817">
        <v>1</v>
      </c>
      <c r="D3817">
        <v>1</v>
      </c>
      <c r="E3817">
        <v>3816</v>
      </c>
      <c r="F3817">
        <v>1</v>
      </c>
      <c r="G3817">
        <v>46780</v>
      </c>
      <c r="H3817">
        <v>25</v>
      </c>
      <c r="I3817">
        <v>8</v>
      </c>
      <c r="J3817">
        <v>1</v>
      </c>
      <c r="K3817">
        <v>8</v>
      </c>
      <c r="L3817">
        <v>0</v>
      </c>
      <c r="M3817">
        <v>6</v>
      </c>
      <c r="N3817">
        <v>0</v>
      </c>
      <c r="O3817">
        <v>2</v>
      </c>
      <c r="P3817" t="s">
        <v>24</v>
      </c>
      <c r="Q3817" t="s">
        <v>33</v>
      </c>
      <c r="R3817" t="s">
        <v>36</v>
      </c>
      <c r="S3817" t="s">
        <v>44</v>
      </c>
      <c r="T3817" t="s">
        <v>47</v>
      </c>
      <c r="U3817" t="s">
        <v>37</v>
      </c>
      <c r="V3817" t="s">
        <v>23</v>
      </c>
      <c r="W3817" t="s">
        <v>30</v>
      </c>
    </row>
    <row r="3818" spans="1:23" x14ac:dyDescent="0.3">
      <c r="A3818">
        <v>35</v>
      </c>
      <c r="B3818">
        <v>6</v>
      </c>
      <c r="C3818">
        <v>3</v>
      </c>
      <c r="D3818">
        <v>1</v>
      </c>
      <c r="E3818">
        <v>3817</v>
      </c>
      <c r="F3818">
        <v>3</v>
      </c>
      <c r="G3818">
        <v>135820</v>
      </c>
      <c r="H3818">
        <v>17</v>
      </c>
      <c r="I3818">
        <v>8</v>
      </c>
      <c r="J3818">
        <v>1</v>
      </c>
      <c r="K3818">
        <v>1</v>
      </c>
      <c r="L3818">
        <v>3</v>
      </c>
      <c r="M3818">
        <v>1</v>
      </c>
      <c r="N3818">
        <v>0</v>
      </c>
      <c r="O3818">
        <v>1</v>
      </c>
      <c r="P3818" t="s">
        <v>24</v>
      </c>
      <c r="Q3818" t="s">
        <v>25</v>
      </c>
      <c r="R3818" t="s">
        <v>48</v>
      </c>
      <c r="S3818" t="s">
        <v>29</v>
      </c>
      <c r="T3818" t="s">
        <v>46</v>
      </c>
      <c r="U3818" t="s">
        <v>27</v>
      </c>
      <c r="V3818" t="s">
        <v>23</v>
      </c>
      <c r="W3818" t="s">
        <v>30</v>
      </c>
    </row>
    <row r="3819" spans="1:23" x14ac:dyDescent="0.3">
      <c r="A3819">
        <v>46</v>
      </c>
      <c r="B3819">
        <v>12</v>
      </c>
      <c r="C3819">
        <v>4</v>
      </c>
      <c r="D3819">
        <v>1</v>
      </c>
      <c r="E3819">
        <v>3818</v>
      </c>
      <c r="F3819">
        <v>1</v>
      </c>
      <c r="G3819">
        <v>23320</v>
      </c>
      <c r="H3819">
        <v>11</v>
      </c>
      <c r="I3819">
        <v>8</v>
      </c>
      <c r="J3819">
        <v>0</v>
      </c>
      <c r="K3819">
        <v>27</v>
      </c>
      <c r="L3819">
        <v>2</v>
      </c>
      <c r="M3819">
        <v>26</v>
      </c>
      <c r="N3819">
        <v>0</v>
      </c>
      <c r="O3819">
        <v>12</v>
      </c>
      <c r="P3819" t="s">
        <v>24</v>
      </c>
      <c r="Q3819" t="s">
        <v>33</v>
      </c>
      <c r="R3819" t="s">
        <v>49</v>
      </c>
      <c r="S3819" t="s">
        <v>35</v>
      </c>
      <c r="T3819" t="s">
        <v>43</v>
      </c>
      <c r="U3819" t="s">
        <v>37</v>
      </c>
      <c r="V3819" t="s">
        <v>23</v>
      </c>
      <c r="W3819" t="s">
        <v>30</v>
      </c>
    </row>
    <row r="3820" spans="1:23" x14ac:dyDescent="0.3">
      <c r="A3820">
        <v>28</v>
      </c>
      <c r="B3820">
        <v>1</v>
      </c>
      <c r="C3820">
        <v>3</v>
      </c>
      <c r="D3820">
        <v>1</v>
      </c>
      <c r="E3820">
        <v>3819</v>
      </c>
      <c r="F3820">
        <v>2</v>
      </c>
      <c r="G3820">
        <v>24130</v>
      </c>
      <c r="H3820">
        <v>16</v>
      </c>
      <c r="I3820">
        <v>8</v>
      </c>
      <c r="J3820">
        <v>1</v>
      </c>
      <c r="K3820">
        <v>10</v>
      </c>
      <c r="L3820">
        <v>2</v>
      </c>
      <c r="M3820">
        <v>1</v>
      </c>
      <c r="N3820">
        <v>0</v>
      </c>
      <c r="O3820">
        <v>0</v>
      </c>
      <c r="P3820" t="s">
        <v>24</v>
      </c>
      <c r="Q3820" t="s">
        <v>40</v>
      </c>
      <c r="R3820" t="s">
        <v>41</v>
      </c>
      <c r="S3820" t="s">
        <v>29</v>
      </c>
      <c r="T3820" t="s">
        <v>43</v>
      </c>
      <c r="U3820" t="s">
        <v>27</v>
      </c>
      <c r="V3820" t="s">
        <v>31</v>
      </c>
      <c r="W3820" t="s">
        <v>30</v>
      </c>
    </row>
    <row r="3821" spans="1:23" x14ac:dyDescent="0.3">
      <c r="A3821">
        <v>22</v>
      </c>
      <c r="B3821">
        <v>17</v>
      </c>
      <c r="C3821">
        <v>2</v>
      </c>
      <c r="D3821">
        <v>1</v>
      </c>
      <c r="E3821">
        <v>3820</v>
      </c>
      <c r="F3821">
        <v>3</v>
      </c>
      <c r="G3821">
        <v>97050</v>
      </c>
      <c r="H3821">
        <v>18</v>
      </c>
      <c r="I3821">
        <v>8</v>
      </c>
      <c r="J3821">
        <v>2</v>
      </c>
      <c r="K3821">
        <v>4</v>
      </c>
      <c r="L3821">
        <v>3</v>
      </c>
      <c r="M3821">
        <v>4</v>
      </c>
      <c r="N3821">
        <v>1</v>
      </c>
      <c r="O3821">
        <v>3</v>
      </c>
      <c r="P3821" t="s">
        <v>39</v>
      </c>
      <c r="Q3821" t="s">
        <v>25</v>
      </c>
      <c r="R3821" t="s">
        <v>48</v>
      </c>
      <c r="S3821" t="s">
        <v>29</v>
      </c>
      <c r="T3821" t="s">
        <v>38</v>
      </c>
      <c r="U3821" t="s">
        <v>37</v>
      </c>
      <c r="V3821" t="s">
        <v>23</v>
      </c>
      <c r="W3821" t="s">
        <v>30</v>
      </c>
    </row>
    <row r="3822" spans="1:23" x14ac:dyDescent="0.3">
      <c r="A3822">
        <v>50</v>
      </c>
      <c r="B3822">
        <v>3</v>
      </c>
      <c r="C3822">
        <v>3</v>
      </c>
      <c r="D3822">
        <v>1</v>
      </c>
      <c r="E3822">
        <v>3821</v>
      </c>
      <c r="F3822">
        <v>2</v>
      </c>
      <c r="G3822">
        <v>42940</v>
      </c>
      <c r="H3822">
        <v>20</v>
      </c>
      <c r="I3822">
        <v>8</v>
      </c>
      <c r="J3822">
        <v>0</v>
      </c>
      <c r="K3822">
        <v>32</v>
      </c>
      <c r="L3822">
        <v>2</v>
      </c>
      <c r="M3822">
        <v>30</v>
      </c>
      <c r="N3822">
        <v>12</v>
      </c>
      <c r="O3822">
        <v>13</v>
      </c>
      <c r="P3822" t="s">
        <v>32</v>
      </c>
      <c r="Q3822" t="s">
        <v>33</v>
      </c>
      <c r="R3822" t="s">
        <v>36</v>
      </c>
      <c r="S3822" t="s">
        <v>29</v>
      </c>
      <c r="T3822" t="s">
        <v>34</v>
      </c>
      <c r="U3822" t="s">
        <v>37</v>
      </c>
      <c r="V3822" t="s">
        <v>23</v>
      </c>
      <c r="W3822" t="s">
        <v>30</v>
      </c>
    </row>
    <row r="3823" spans="1:23" x14ac:dyDescent="0.3">
      <c r="A3823">
        <v>32</v>
      </c>
      <c r="B3823">
        <v>3</v>
      </c>
      <c r="C3823">
        <v>2</v>
      </c>
      <c r="D3823">
        <v>1</v>
      </c>
      <c r="E3823">
        <v>3822</v>
      </c>
      <c r="F3823">
        <v>3</v>
      </c>
      <c r="G3823">
        <v>47210</v>
      </c>
      <c r="H3823">
        <v>14</v>
      </c>
      <c r="I3823">
        <v>8</v>
      </c>
      <c r="J3823">
        <v>1</v>
      </c>
      <c r="K3823">
        <v>6</v>
      </c>
      <c r="L3823">
        <v>3</v>
      </c>
      <c r="M3823">
        <v>3</v>
      </c>
      <c r="N3823">
        <v>0</v>
      </c>
      <c r="O3823">
        <v>2</v>
      </c>
      <c r="P3823" t="s">
        <v>24</v>
      </c>
      <c r="Q3823" t="s">
        <v>33</v>
      </c>
      <c r="R3823" t="s">
        <v>26</v>
      </c>
      <c r="S3823" t="s">
        <v>29</v>
      </c>
      <c r="T3823" t="s">
        <v>34</v>
      </c>
      <c r="U3823" t="s">
        <v>37</v>
      </c>
      <c r="V3823" t="s">
        <v>23</v>
      </c>
      <c r="W3823" t="s">
        <v>30</v>
      </c>
    </row>
    <row r="3824" spans="1:23" x14ac:dyDescent="0.3">
      <c r="A3824">
        <v>44</v>
      </c>
      <c r="B3824">
        <v>10</v>
      </c>
      <c r="C3824">
        <v>3</v>
      </c>
      <c r="D3824">
        <v>1</v>
      </c>
      <c r="E3824">
        <v>3823</v>
      </c>
      <c r="F3824">
        <v>3</v>
      </c>
      <c r="G3824">
        <v>25190</v>
      </c>
      <c r="H3824">
        <v>21</v>
      </c>
      <c r="I3824">
        <v>8</v>
      </c>
      <c r="J3824">
        <v>2</v>
      </c>
      <c r="K3824">
        <v>23</v>
      </c>
      <c r="L3824">
        <v>2</v>
      </c>
      <c r="M3824">
        <v>22</v>
      </c>
      <c r="N3824">
        <v>1</v>
      </c>
      <c r="O3824">
        <v>10</v>
      </c>
      <c r="P3824" t="s">
        <v>24</v>
      </c>
      <c r="Q3824" t="s">
        <v>33</v>
      </c>
      <c r="R3824" t="s">
        <v>49</v>
      </c>
      <c r="S3824" t="s">
        <v>44</v>
      </c>
      <c r="T3824" t="s">
        <v>47</v>
      </c>
      <c r="U3824" t="s">
        <v>37</v>
      </c>
      <c r="V3824" t="s">
        <v>23</v>
      </c>
      <c r="W3824" t="s">
        <v>30</v>
      </c>
    </row>
    <row r="3825" spans="1:23" x14ac:dyDescent="0.3">
      <c r="A3825">
        <v>30</v>
      </c>
      <c r="B3825">
        <v>4</v>
      </c>
      <c r="C3825">
        <v>3</v>
      </c>
      <c r="D3825">
        <v>1</v>
      </c>
      <c r="E3825">
        <v>3824</v>
      </c>
      <c r="F3825">
        <v>1</v>
      </c>
      <c r="G3825">
        <v>21210</v>
      </c>
      <c r="H3825">
        <v>13</v>
      </c>
      <c r="I3825">
        <v>8</v>
      </c>
      <c r="J3825">
        <v>1</v>
      </c>
      <c r="K3825">
        <v>6</v>
      </c>
      <c r="L3825">
        <v>2</v>
      </c>
      <c r="M3825">
        <v>6</v>
      </c>
      <c r="N3825">
        <v>1</v>
      </c>
      <c r="O3825">
        <v>1</v>
      </c>
      <c r="P3825" t="s">
        <v>24</v>
      </c>
      <c r="Q3825" t="s">
        <v>33</v>
      </c>
      <c r="R3825" t="s">
        <v>41</v>
      </c>
      <c r="S3825" t="s">
        <v>29</v>
      </c>
      <c r="T3825" t="s">
        <v>42</v>
      </c>
      <c r="U3825" t="s">
        <v>27</v>
      </c>
      <c r="V3825" t="s">
        <v>23</v>
      </c>
      <c r="W3825" t="s">
        <v>30</v>
      </c>
    </row>
    <row r="3826" spans="1:23" x14ac:dyDescent="0.3">
      <c r="A3826">
        <v>45</v>
      </c>
      <c r="B3826">
        <v>29</v>
      </c>
      <c r="C3826">
        <v>2</v>
      </c>
      <c r="D3826">
        <v>1</v>
      </c>
      <c r="E3826">
        <v>3825</v>
      </c>
      <c r="F3826">
        <v>2</v>
      </c>
      <c r="G3826">
        <v>29730</v>
      </c>
      <c r="H3826">
        <v>12</v>
      </c>
      <c r="I3826">
        <v>8</v>
      </c>
      <c r="J3826">
        <v>0</v>
      </c>
      <c r="K3826">
        <v>10</v>
      </c>
      <c r="L3826">
        <v>2</v>
      </c>
      <c r="M3826">
        <v>10</v>
      </c>
      <c r="N3826">
        <v>1</v>
      </c>
      <c r="O3826">
        <v>4</v>
      </c>
      <c r="P3826" t="s">
        <v>24</v>
      </c>
      <c r="Q3826" t="s">
        <v>25</v>
      </c>
      <c r="R3826" t="s">
        <v>49</v>
      </c>
      <c r="S3826" t="s">
        <v>35</v>
      </c>
      <c r="T3826" t="s">
        <v>34</v>
      </c>
      <c r="U3826" t="s">
        <v>27</v>
      </c>
      <c r="V3826" t="s">
        <v>23</v>
      </c>
      <c r="W3826" t="s">
        <v>30</v>
      </c>
    </row>
    <row r="3827" spans="1:23" x14ac:dyDescent="0.3">
      <c r="A3827">
        <v>45</v>
      </c>
      <c r="B3827">
        <v>2</v>
      </c>
      <c r="C3827">
        <v>4</v>
      </c>
      <c r="D3827">
        <v>1</v>
      </c>
      <c r="E3827">
        <v>3826</v>
      </c>
      <c r="F3827">
        <v>2</v>
      </c>
      <c r="G3827">
        <v>58550</v>
      </c>
      <c r="H3827">
        <v>14</v>
      </c>
      <c r="I3827">
        <v>8</v>
      </c>
      <c r="J3827">
        <v>1</v>
      </c>
      <c r="K3827">
        <v>10</v>
      </c>
      <c r="L3827">
        <v>3</v>
      </c>
      <c r="M3827">
        <v>10</v>
      </c>
      <c r="N3827">
        <v>4</v>
      </c>
      <c r="O3827">
        <v>5</v>
      </c>
      <c r="P3827" t="s">
        <v>39</v>
      </c>
      <c r="Q3827" t="s">
        <v>25</v>
      </c>
      <c r="R3827" t="s">
        <v>26</v>
      </c>
      <c r="S3827" t="s">
        <v>29</v>
      </c>
      <c r="T3827" t="s">
        <v>45</v>
      </c>
      <c r="U3827" t="s">
        <v>37</v>
      </c>
      <c r="V3827" t="s">
        <v>23</v>
      </c>
      <c r="W3827" t="s">
        <v>30</v>
      </c>
    </row>
    <row r="3828" spans="1:23" x14ac:dyDescent="0.3">
      <c r="A3828">
        <v>31</v>
      </c>
      <c r="B3828">
        <v>7</v>
      </c>
      <c r="C3828">
        <v>3</v>
      </c>
      <c r="D3828">
        <v>1</v>
      </c>
      <c r="E3828">
        <v>3827</v>
      </c>
      <c r="F3828">
        <v>2</v>
      </c>
      <c r="G3828">
        <v>36170</v>
      </c>
      <c r="H3828">
        <v>21</v>
      </c>
      <c r="I3828">
        <v>8</v>
      </c>
      <c r="J3828">
        <v>1</v>
      </c>
      <c r="K3828">
        <v>10</v>
      </c>
      <c r="L3828">
        <v>5</v>
      </c>
      <c r="M3828">
        <v>5</v>
      </c>
      <c r="N3828">
        <v>0</v>
      </c>
      <c r="O3828">
        <v>3</v>
      </c>
      <c r="P3828" t="s">
        <v>32</v>
      </c>
      <c r="Q3828" t="s">
        <v>33</v>
      </c>
      <c r="R3828" t="s">
        <v>41</v>
      </c>
      <c r="S3828" t="s">
        <v>35</v>
      </c>
      <c r="T3828" t="s">
        <v>34</v>
      </c>
      <c r="U3828" t="s">
        <v>37</v>
      </c>
      <c r="V3828" t="s">
        <v>23</v>
      </c>
      <c r="W3828" t="s">
        <v>30</v>
      </c>
    </row>
    <row r="3829" spans="1:23" x14ac:dyDescent="0.3">
      <c r="A3829">
        <v>36</v>
      </c>
      <c r="B3829">
        <v>18</v>
      </c>
      <c r="C3829">
        <v>1</v>
      </c>
      <c r="D3829">
        <v>1</v>
      </c>
      <c r="E3829">
        <v>3828</v>
      </c>
      <c r="F3829">
        <v>2</v>
      </c>
      <c r="G3829">
        <v>67250</v>
      </c>
      <c r="H3829">
        <v>17</v>
      </c>
      <c r="I3829">
        <v>8</v>
      </c>
      <c r="J3829">
        <v>1</v>
      </c>
      <c r="K3829">
        <v>7</v>
      </c>
      <c r="L3829">
        <v>3</v>
      </c>
      <c r="M3829">
        <v>3</v>
      </c>
      <c r="N3829">
        <v>1</v>
      </c>
      <c r="O3829">
        <v>1</v>
      </c>
      <c r="P3829" t="s">
        <v>24</v>
      </c>
      <c r="Q3829" t="s">
        <v>33</v>
      </c>
      <c r="R3829" t="s">
        <v>41</v>
      </c>
      <c r="S3829" t="s">
        <v>29</v>
      </c>
      <c r="T3829" t="s">
        <v>45</v>
      </c>
      <c r="U3829" t="s">
        <v>37</v>
      </c>
      <c r="V3829" t="s">
        <v>23</v>
      </c>
      <c r="W3829" t="s">
        <v>30</v>
      </c>
    </row>
    <row r="3830" spans="1:23" x14ac:dyDescent="0.3">
      <c r="A3830">
        <v>34</v>
      </c>
      <c r="B3830">
        <v>28</v>
      </c>
      <c r="C3830">
        <v>4</v>
      </c>
      <c r="D3830">
        <v>1</v>
      </c>
      <c r="E3830">
        <v>3829</v>
      </c>
      <c r="F3830">
        <v>5</v>
      </c>
      <c r="G3830">
        <v>103250</v>
      </c>
      <c r="H3830">
        <v>11</v>
      </c>
      <c r="I3830">
        <v>8</v>
      </c>
      <c r="J3830">
        <v>1</v>
      </c>
      <c r="K3830">
        <v>9</v>
      </c>
      <c r="L3830">
        <v>3</v>
      </c>
      <c r="M3830">
        <v>9</v>
      </c>
      <c r="N3830">
        <v>7</v>
      </c>
      <c r="O3830">
        <v>2</v>
      </c>
      <c r="P3830" t="s">
        <v>32</v>
      </c>
      <c r="Q3830" t="s">
        <v>25</v>
      </c>
      <c r="R3830" t="s">
        <v>48</v>
      </c>
      <c r="S3830" t="s">
        <v>44</v>
      </c>
      <c r="T3830" t="s">
        <v>45</v>
      </c>
      <c r="U3830" t="s">
        <v>37</v>
      </c>
      <c r="V3830" t="s">
        <v>23</v>
      </c>
      <c r="W3830" t="s">
        <v>30</v>
      </c>
    </row>
    <row r="3831" spans="1:23" x14ac:dyDescent="0.3">
      <c r="A3831">
        <v>49</v>
      </c>
      <c r="B3831">
        <v>1</v>
      </c>
      <c r="C3831">
        <v>4</v>
      </c>
      <c r="D3831">
        <v>1</v>
      </c>
      <c r="E3831">
        <v>3830</v>
      </c>
      <c r="F3831">
        <v>3</v>
      </c>
      <c r="G3831">
        <v>69490</v>
      </c>
      <c r="H3831">
        <v>14</v>
      </c>
      <c r="I3831">
        <v>8</v>
      </c>
      <c r="J3831">
        <v>1</v>
      </c>
      <c r="K3831">
        <v>10</v>
      </c>
      <c r="L3831">
        <v>2</v>
      </c>
      <c r="M3831">
        <v>9</v>
      </c>
      <c r="N3831">
        <v>1</v>
      </c>
      <c r="O3831">
        <v>4</v>
      </c>
      <c r="P3831" t="s">
        <v>24</v>
      </c>
      <c r="Q3831" t="s">
        <v>33</v>
      </c>
      <c r="R3831" t="s">
        <v>26</v>
      </c>
      <c r="S3831" t="s">
        <v>29</v>
      </c>
      <c r="T3831" t="s">
        <v>28</v>
      </c>
      <c r="U3831" t="s">
        <v>37</v>
      </c>
      <c r="V3831" t="s">
        <v>23</v>
      </c>
      <c r="W3831" t="s">
        <v>30</v>
      </c>
    </row>
    <row r="3832" spans="1:23" x14ac:dyDescent="0.3">
      <c r="A3832">
        <v>39</v>
      </c>
      <c r="B3832">
        <v>6</v>
      </c>
      <c r="C3832">
        <v>2</v>
      </c>
      <c r="D3832">
        <v>1</v>
      </c>
      <c r="E3832">
        <v>3831</v>
      </c>
      <c r="F3832">
        <v>3</v>
      </c>
      <c r="G3832">
        <v>106090</v>
      </c>
      <c r="H3832">
        <v>17</v>
      </c>
      <c r="I3832">
        <v>8</v>
      </c>
      <c r="J3832">
        <v>1</v>
      </c>
      <c r="K3832">
        <v>10</v>
      </c>
      <c r="L3832">
        <v>2</v>
      </c>
      <c r="M3832">
        <v>7</v>
      </c>
      <c r="N3832">
        <v>7</v>
      </c>
      <c r="O3832">
        <v>7</v>
      </c>
      <c r="P3832" t="s">
        <v>24</v>
      </c>
      <c r="Q3832" t="s">
        <v>33</v>
      </c>
      <c r="R3832" t="s">
        <v>26</v>
      </c>
      <c r="S3832" t="s">
        <v>29</v>
      </c>
      <c r="T3832" t="s">
        <v>34</v>
      </c>
      <c r="U3832" t="s">
        <v>37</v>
      </c>
      <c r="V3832" t="s">
        <v>23</v>
      </c>
      <c r="W3832" t="s">
        <v>30</v>
      </c>
    </row>
    <row r="3833" spans="1:23" x14ac:dyDescent="0.3">
      <c r="A3833">
        <v>27</v>
      </c>
      <c r="B3833">
        <v>2</v>
      </c>
      <c r="C3833">
        <v>1</v>
      </c>
      <c r="D3833">
        <v>1</v>
      </c>
      <c r="E3833">
        <v>3832</v>
      </c>
      <c r="F3833">
        <v>4</v>
      </c>
      <c r="G3833">
        <v>44470</v>
      </c>
      <c r="H3833">
        <v>13</v>
      </c>
      <c r="I3833">
        <v>8</v>
      </c>
      <c r="J3833">
        <v>0</v>
      </c>
      <c r="K3833">
        <v>7</v>
      </c>
      <c r="L3833">
        <v>4</v>
      </c>
      <c r="M3833">
        <v>7</v>
      </c>
      <c r="N3833">
        <v>0</v>
      </c>
      <c r="O3833">
        <v>7</v>
      </c>
      <c r="P3833" t="s">
        <v>24</v>
      </c>
      <c r="Q3833" t="s">
        <v>33</v>
      </c>
      <c r="R3833" t="s">
        <v>26</v>
      </c>
      <c r="S3833" t="s">
        <v>44</v>
      </c>
      <c r="T3833" t="s">
        <v>34</v>
      </c>
      <c r="U3833" t="s">
        <v>37</v>
      </c>
      <c r="V3833" t="s">
        <v>23</v>
      </c>
      <c r="W3833" t="s">
        <v>30</v>
      </c>
    </row>
    <row r="3834" spans="1:23" x14ac:dyDescent="0.3">
      <c r="A3834">
        <v>35</v>
      </c>
      <c r="B3834">
        <v>2</v>
      </c>
      <c r="C3834">
        <v>3</v>
      </c>
      <c r="D3834">
        <v>1</v>
      </c>
      <c r="E3834">
        <v>3833</v>
      </c>
      <c r="F3834">
        <v>2</v>
      </c>
      <c r="G3834">
        <v>21570</v>
      </c>
      <c r="H3834">
        <v>25</v>
      </c>
      <c r="I3834">
        <v>8</v>
      </c>
      <c r="J3834">
        <v>0</v>
      </c>
      <c r="K3834">
        <v>16</v>
      </c>
      <c r="L3834">
        <v>1</v>
      </c>
      <c r="M3834">
        <v>16</v>
      </c>
      <c r="N3834">
        <v>1</v>
      </c>
      <c r="O3834">
        <v>10</v>
      </c>
      <c r="P3834" t="s">
        <v>24</v>
      </c>
      <c r="Q3834" t="s">
        <v>33</v>
      </c>
      <c r="R3834" t="s">
        <v>41</v>
      </c>
      <c r="S3834" t="s">
        <v>29</v>
      </c>
      <c r="T3834" t="s">
        <v>38</v>
      </c>
      <c r="U3834" t="s">
        <v>27</v>
      </c>
      <c r="V3834" t="s">
        <v>23</v>
      </c>
      <c r="W3834" t="s">
        <v>30</v>
      </c>
    </row>
    <row r="3835" spans="1:23" x14ac:dyDescent="0.3">
      <c r="A3835">
        <v>28</v>
      </c>
      <c r="B3835">
        <v>23</v>
      </c>
      <c r="C3835">
        <v>3</v>
      </c>
      <c r="D3835">
        <v>1</v>
      </c>
      <c r="E3835">
        <v>3834</v>
      </c>
      <c r="F3835">
        <v>3</v>
      </c>
      <c r="G3835">
        <v>46010</v>
      </c>
      <c r="H3835">
        <v>15</v>
      </c>
      <c r="I3835">
        <v>8</v>
      </c>
      <c r="J3835">
        <v>2</v>
      </c>
      <c r="K3835">
        <v>6</v>
      </c>
      <c r="L3835">
        <v>2</v>
      </c>
      <c r="M3835">
        <v>5</v>
      </c>
      <c r="N3835">
        <v>0</v>
      </c>
      <c r="O3835">
        <v>0</v>
      </c>
      <c r="P3835" t="s">
        <v>24</v>
      </c>
      <c r="Q3835" t="s">
        <v>33</v>
      </c>
      <c r="R3835" t="s">
        <v>26</v>
      </c>
      <c r="S3835" t="s">
        <v>44</v>
      </c>
      <c r="T3835" t="s">
        <v>45</v>
      </c>
      <c r="U3835" t="s">
        <v>37</v>
      </c>
      <c r="V3835" t="s">
        <v>23</v>
      </c>
      <c r="W3835" t="s">
        <v>30</v>
      </c>
    </row>
    <row r="3836" spans="1:23" x14ac:dyDescent="0.3">
      <c r="A3836">
        <v>21</v>
      </c>
      <c r="B3836">
        <v>3</v>
      </c>
      <c r="C3836">
        <v>1</v>
      </c>
      <c r="D3836">
        <v>1</v>
      </c>
      <c r="E3836">
        <v>3835</v>
      </c>
      <c r="F3836">
        <v>1</v>
      </c>
      <c r="G3836">
        <v>170990</v>
      </c>
      <c r="H3836">
        <v>14</v>
      </c>
      <c r="I3836">
        <v>8</v>
      </c>
      <c r="J3836">
        <v>1</v>
      </c>
      <c r="K3836">
        <v>3</v>
      </c>
      <c r="L3836">
        <v>2</v>
      </c>
      <c r="M3836">
        <v>2</v>
      </c>
      <c r="N3836">
        <v>2</v>
      </c>
      <c r="O3836">
        <v>2</v>
      </c>
      <c r="P3836" t="s">
        <v>24</v>
      </c>
      <c r="Q3836" t="s">
        <v>33</v>
      </c>
      <c r="R3836" t="s">
        <v>26</v>
      </c>
      <c r="S3836" t="s">
        <v>35</v>
      </c>
      <c r="T3836" t="s">
        <v>43</v>
      </c>
      <c r="U3836" t="s">
        <v>27</v>
      </c>
      <c r="V3836" t="s">
        <v>23</v>
      </c>
      <c r="W3836" t="s">
        <v>30</v>
      </c>
    </row>
    <row r="3837" spans="1:23" x14ac:dyDescent="0.3">
      <c r="A3837">
        <v>18</v>
      </c>
      <c r="B3837">
        <v>3</v>
      </c>
      <c r="C3837">
        <v>5</v>
      </c>
      <c r="D3837">
        <v>1</v>
      </c>
      <c r="E3837">
        <v>3836</v>
      </c>
      <c r="F3837">
        <v>1</v>
      </c>
      <c r="G3837">
        <v>24790</v>
      </c>
      <c r="H3837">
        <v>12</v>
      </c>
      <c r="I3837">
        <v>8</v>
      </c>
      <c r="J3837">
        <v>1</v>
      </c>
      <c r="K3837">
        <v>0</v>
      </c>
      <c r="L3837">
        <v>2</v>
      </c>
      <c r="M3837">
        <v>0</v>
      </c>
      <c r="N3837">
        <v>0</v>
      </c>
      <c r="O3837">
        <v>0</v>
      </c>
      <c r="P3837" t="s">
        <v>32</v>
      </c>
      <c r="Q3837" t="s">
        <v>33</v>
      </c>
      <c r="R3837" t="s">
        <v>41</v>
      </c>
      <c r="S3837" t="s">
        <v>35</v>
      </c>
      <c r="T3837" t="s">
        <v>42</v>
      </c>
      <c r="U3837" t="s">
        <v>37</v>
      </c>
      <c r="V3837" t="s">
        <v>31</v>
      </c>
      <c r="W3837" t="s">
        <v>30</v>
      </c>
    </row>
    <row r="3838" spans="1:23" x14ac:dyDescent="0.3">
      <c r="A3838">
        <v>47</v>
      </c>
      <c r="B3838">
        <v>25</v>
      </c>
      <c r="C3838">
        <v>4</v>
      </c>
      <c r="D3838">
        <v>1</v>
      </c>
      <c r="E3838">
        <v>3837</v>
      </c>
      <c r="F3838">
        <v>2</v>
      </c>
      <c r="G3838">
        <v>148520</v>
      </c>
      <c r="H3838">
        <v>19</v>
      </c>
      <c r="I3838">
        <v>8</v>
      </c>
      <c r="J3838">
        <v>3</v>
      </c>
      <c r="K3838">
        <v>27</v>
      </c>
      <c r="L3838">
        <v>3</v>
      </c>
      <c r="M3838">
        <v>5</v>
      </c>
      <c r="N3838">
        <v>1</v>
      </c>
      <c r="O3838">
        <v>0</v>
      </c>
      <c r="P3838" t="s">
        <v>24</v>
      </c>
      <c r="Q3838" t="s">
        <v>33</v>
      </c>
      <c r="R3838" t="s">
        <v>41</v>
      </c>
      <c r="S3838" t="s">
        <v>29</v>
      </c>
      <c r="T3838" t="s">
        <v>34</v>
      </c>
      <c r="U3838" t="s">
        <v>37</v>
      </c>
      <c r="V3838" t="s">
        <v>23</v>
      </c>
      <c r="W3838" t="s">
        <v>30</v>
      </c>
    </row>
    <row r="3839" spans="1:23" x14ac:dyDescent="0.3">
      <c r="A3839">
        <v>39</v>
      </c>
      <c r="B3839">
        <v>2</v>
      </c>
      <c r="C3839">
        <v>4</v>
      </c>
      <c r="D3839">
        <v>1</v>
      </c>
      <c r="E3839">
        <v>3838</v>
      </c>
      <c r="F3839">
        <v>1</v>
      </c>
      <c r="G3839">
        <v>72640</v>
      </c>
      <c r="H3839">
        <v>17</v>
      </c>
      <c r="I3839">
        <v>8</v>
      </c>
      <c r="J3839">
        <v>0</v>
      </c>
      <c r="K3839">
        <v>11</v>
      </c>
      <c r="L3839">
        <v>5</v>
      </c>
      <c r="M3839">
        <v>10</v>
      </c>
      <c r="N3839">
        <v>0</v>
      </c>
      <c r="O3839">
        <v>7</v>
      </c>
      <c r="P3839" t="s">
        <v>24</v>
      </c>
      <c r="Q3839" t="s">
        <v>25</v>
      </c>
      <c r="R3839" t="s">
        <v>26</v>
      </c>
      <c r="S3839" t="s">
        <v>44</v>
      </c>
      <c r="T3839" t="s">
        <v>43</v>
      </c>
      <c r="U3839" t="s">
        <v>37</v>
      </c>
      <c r="V3839" t="s">
        <v>23</v>
      </c>
      <c r="W3839" t="s">
        <v>30</v>
      </c>
    </row>
    <row r="3840" spans="1:23" x14ac:dyDescent="0.3">
      <c r="A3840">
        <v>40</v>
      </c>
      <c r="B3840">
        <v>22</v>
      </c>
      <c r="C3840">
        <v>1</v>
      </c>
      <c r="D3840">
        <v>1</v>
      </c>
      <c r="E3840">
        <v>3839</v>
      </c>
      <c r="F3840">
        <v>1</v>
      </c>
      <c r="G3840">
        <v>56660</v>
      </c>
      <c r="H3840">
        <v>14</v>
      </c>
      <c r="I3840">
        <v>8</v>
      </c>
      <c r="J3840">
        <v>1</v>
      </c>
      <c r="K3840">
        <v>18</v>
      </c>
      <c r="L3840">
        <v>2</v>
      </c>
      <c r="M3840">
        <v>18</v>
      </c>
      <c r="N3840">
        <v>14</v>
      </c>
      <c r="O3840">
        <v>12</v>
      </c>
      <c r="P3840" t="s">
        <v>24</v>
      </c>
      <c r="Q3840" t="s">
        <v>33</v>
      </c>
      <c r="R3840" t="s">
        <v>26</v>
      </c>
      <c r="S3840" t="s">
        <v>29</v>
      </c>
      <c r="T3840" t="s">
        <v>43</v>
      </c>
      <c r="U3840" t="s">
        <v>37</v>
      </c>
      <c r="V3840" t="s">
        <v>23</v>
      </c>
      <c r="W3840" t="s">
        <v>30</v>
      </c>
    </row>
    <row r="3841" spans="1:23" x14ac:dyDescent="0.3">
      <c r="A3841">
        <v>35</v>
      </c>
      <c r="B3841">
        <v>29</v>
      </c>
      <c r="C3841">
        <v>3</v>
      </c>
      <c r="D3841">
        <v>1</v>
      </c>
      <c r="E3841">
        <v>3840</v>
      </c>
      <c r="F3841">
        <v>2</v>
      </c>
      <c r="G3841">
        <v>78230</v>
      </c>
      <c r="H3841">
        <v>13</v>
      </c>
      <c r="I3841">
        <v>8</v>
      </c>
      <c r="J3841">
        <v>1</v>
      </c>
      <c r="K3841">
        <v>15</v>
      </c>
      <c r="L3841">
        <v>3</v>
      </c>
      <c r="M3841">
        <v>14</v>
      </c>
      <c r="N3841">
        <v>2</v>
      </c>
      <c r="O3841">
        <v>9</v>
      </c>
      <c r="P3841" t="s">
        <v>39</v>
      </c>
      <c r="Q3841" t="s">
        <v>33</v>
      </c>
      <c r="R3841" t="s">
        <v>41</v>
      </c>
      <c r="S3841" t="s">
        <v>29</v>
      </c>
      <c r="T3841" t="s">
        <v>38</v>
      </c>
      <c r="U3841" t="s">
        <v>27</v>
      </c>
      <c r="V3841" t="s">
        <v>23</v>
      </c>
      <c r="W3841" t="s">
        <v>30</v>
      </c>
    </row>
    <row r="3842" spans="1:23" x14ac:dyDescent="0.3">
      <c r="A3842">
        <v>37</v>
      </c>
      <c r="B3842">
        <v>29</v>
      </c>
      <c r="C3842">
        <v>4</v>
      </c>
      <c r="D3842">
        <v>1</v>
      </c>
      <c r="E3842">
        <v>3841</v>
      </c>
      <c r="F3842">
        <v>1</v>
      </c>
      <c r="G3842">
        <v>78800</v>
      </c>
      <c r="H3842">
        <v>12</v>
      </c>
      <c r="I3842">
        <v>8</v>
      </c>
      <c r="J3842">
        <v>1</v>
      </c>
      <c r="K3842">
        <v>9</v>
      </c>
      <c r="L3842">
        <v>2</v>
      </c>
      <c r="M3842">
        <v>4</v>
      </c>
      <c r="N3842">
        <v>0</v>
      </c>
      <c r="O3842">
        <v>2</v>
      </c>
      <c r="P3842" t="s">
        <v>24</v>
      </c>
      <c r="Q3842" t="s">
        <v>33</v>
      </c>
      <c r="R3842" t="s">
        <v>49</v>
      </c>
      <c r="S3842" t="s">
        <v>29</v>
      </c>
      <c r="T3842" t="s">
        <v>43</v>
      </c>
      <c r="U3842" t="s">
        <v>37</v>
      </c>
      <c r="V3842" t="s">
        <v>23</v>
      </c>
      <c r="W3842" t="s">
        <v>30</v>
      </c>
    </row>
    <row r="3843" spans="1:23" x14ac:dyDescent="0.3">
      <c r="A3843">
        <v>39</v>
      </c>
      <c r="B3843">
        <v>2</v>
      </c>
      <c r="C3843">
        <v>3</v>
      </c>
      <c r="D3843">
        <v>1</v>
      </c>
      <c r="E3843">
        <v>3842</v>
      </c>
      <c r="F3843">
        <v>2</v>
      </c>
      <c r="G3843">
        <v>131940</v>
      </c>
      <c r="H3843">
        <v>11</v>
      </c>
      <c r="I3843">
        <v>8</v>
      </c>
      <c r="J3843">
        <v>0</v>
      </c>
      <c r="K3843">
        <v>10</v>
      </c>
      <c r="L3843">
        <v>2</v>
      </c>
      <c r="M3843">
        <v>9</v>
      </c>
      <c r="N3843">
        <v>3</v>
      </c>
      <c r="O3843">
        <v>8</v>
      </c>
      <c r="P3843" t="s">
        <v>32</v>
      </c>
      <c r="Q3843" t="s">
        <v>33</v>
      </c>
      <c r="R3843" t="s">
        <v>49</v>
      </c>
      <c r="S3843" t="s">
        <v>35</v>
      </c>
      <c r="T3843" t="s">
        <v>47</v>
      </c>
      <c r="U3843" t="s">
        <v>27</v>
      </c>
      <c r="V3843" t="s">
        <v>23</v>
      </c>
      <c r="W3843" t="s">
        <v>30</v>
      </c>
    </row>
    <row r="3844" spans="1:23" x14ac:dyDescent="0.3">
      <c r="A3844">
        <v>45</v>
      </c>
      <c r="B3844">
        <v>28</v>
      </c>
      <c r="C3844">
        <v>3</v>
      </c>
      <c r="D3844">
        <v>1</v>
      </c>
      <c r="E3844">
        <v>3843</v>
      </c>
      <c r="F3844">
        <v>2</v>
      </c>
      <c r="G3844">
        <v>50670</v>
      </c>
      <c r="H3844">
        <v>11</v>
      </c>
      <c r="I3844">
        <v>8</v>
      </c>
      <c r="J3844">
        <v>2</v>
      </c>
      <c r="K3844">
        <v>10</v>
      </c>
      <c r="L3844">
        <v>3</v>
      </c>
      <c r="M3844">
        <v>10</v>
      </c>
      <c r="N3844">
        <v>3</v>
      </c>
      <c r="O3844">
        <v>9</v>
      </c>
      <c r="P3844" t="s">
        <v>24</v>
      </c>
      <c r="Q3844" t="s">
        <v>33</v>
      </c>
      <c r="R3844" t="s">
        <v>26</v>
      </c>
      <c r="S3844" t="s">
        <v>44</v>
      </c>
      <c r="T3844" t="s">
        <v>43</v>
      </c>
      <c r="U3844" t="s">
        <v>27</v>
      </c>
      <c r="V3844" t="s">
        <v>23</v>
      </c>
      <c r="W3844" t="s">
        <v>30</v>
      </c>
    </row>
    <row r="3845" spans="1:23" x14ac:dyDescent="0.3">
      <c r="A3845">
        <v>38</v>
      </c>
      <c r="B3845">
        <v>2</v>
      </c>
      <c r="C3845">
        <v>4</v>
      </c>
      <c r="D3845">
        <v>1</v>
      </c>
      <c r="E3845">
        <v>3844</v>
      </c>
      <c r="F3845">
        <v>3</v>
      </c>
      <c r="G3845">
        <v>50790</v>
      </c>
      <c r="H3845">
        <v>11</v>
      </c>
      <c r="I3845">
        <v>8</v>
      </c>
      <c r="J3845">
        <v>0</v>
      </c>
      <c r="K3845">
        <v>10</v>
      </c>
      <c r="L3845">
        <v>3</v>
      </c>
      <c r="M3845">
        <v>5</v>
      </c>
      <c r="N3845">
        <v>0</v>
      </c>
      <c r="O3845">
        <v>2</v>
      </c>
      <c r="P3845" t="s">
        <v>24</v>
      </c>
      <c r="Q3845" t="s">
        <v>33</v>
      </c>
      <c r="R3845" t="s">
        <v>26</v>
      </c>
      <c r="S3845" t="s">
        <v>29</v>
      </c>
      <c r="T3845" t="s">
        <v>38</v>
      </c>
      <c r="U3845" t="s">
        <v>27</v>
      </c>
      <c r="V3845" t="s">
        <v>23</v>
      </c>
      <c r="W3845" t="s">
        <v>30</v>
      </c>
    </row>
    <row r="3846" spans="1:23" x14ac:dyDescent="0.3">
      <c r="A3846">
        <v>35</v>
      </c>
      <c r="B3846">
        <v>2</v>
      </c>
      <c r="C3846">
        <v>3</v>
      </c>
      <c r="D3846">
        <v>1</v>
      </c>
      <c r="E3846">
        <v>3845</v>
      </c>
      <c r="F3846">
        <v>3</v>
      </c>
      <c r="G3846">
        <v>23210</v>
      </c>
      <c r="H3846">
        <v>12</v>
      </c>
      <c r="I3846">
        <v>8</v>
      </c>
      <c r="J3846">
        <v>1</v>
      </c>
      <c r="K3846">
        <v>15</v>
      </c>
      <c r="L3846">
        <v>0</v>
      </c>
      <c r="M3846">
        <v>13</v>
      </c>
      <c r="N3846">
        <v>6</v>
      </c>
      <c r="O3846">
        <v>0</v>
      </c>
      <c r="P3846" t="s">
        <v>24</v>
      </c>
      <c r="Q3846" t="s">
        <v>33</v>
      </c>
      <c r="R3846" t="s">
        <v>26</v>
      </c>
      <c r="S3846" t="s">
        <v>29</v>
      </c>
      <c r="T3846" t="s">
        <v>28</v>
      </c>
      <c r="U3846" t="s">
        <v>37</v>
      </c>
      <c r="V3846" t="s">
        <v>31</v>
      </c>
      <c r="W3846" t="s">
        <v>30</v>
      </c>
    </row>
    <row r="3847" spans="1:23" x14ac:dyDescent="0.3">
      <c r="A3847">
        <v>37</v>
      </c>
      <c r="B3847">
        <v>22</v>
      </c>
      <c r="C3847">
        <v>3</v>
      </c>
      <c r="D3847">
        <v>1</v>
      </c>
      <c r="E3847">
        <v>3846</v>
      </c>
      <c r="F3847">
        <v>2</v>
      </c>
      <c r="G3847">
        <v>174440</v>
      </c>
      <c r="H3847">
        <v>14</v>
      </c>
      <c r="I3847">
        <v>8</v>
      </c>
      <c r="J3847">
        <v>0</v>
      </c>
      <c r="K3847">
        <v>8</v>
      </c>
      <c r="L3847">
        <v>4</v>
      </c>
      <c r="M3847">
        <v>8</v>
      </c>
      <c r="N3847">
        <v>7</v>
      </c>
      <c r="O3847">
        <v>7</v>
      </c>
      <c r="P3847" t="s">
        <v>24</v>
      </c>
      <c r="Q3847" t="s">
        <v>33</v>
      </c>
      <c r="R3847" t="s">
        <v>26</v>
      </c>
      <c r="S3847" t="s">
        <v>29</v>
      </c>
      <c r="T3847" t="s">
        <v>28</v>
      </c>
      <c r="U3847" t="s">
        <v>27</v>
      </c>
      <c r="V3847" t="s">
        <v>23</v>
      </c>
      <c r="W3847" t="s">
        <v>30</v>
      </c>
    </row>
    <row r="3848" spans="1:23" x14ac:dyDescent="0.3">
      <c r="A3848">
        <v>40</v>
      </c>
      <c r="B3848">
        <v>8</v>
      </c>
      <c r="C3848">
        <v>3</v>
      </c>
      <c r="D3848">
        <v>1</v>
      </c>
      <c r="E3848">
        <v>3847</v>
      </c>
      <c r="F3848">
        <v>2</v>
      </c>
      <c r="G3848">
        <v>24040</v>
      </c>
      <c r="H3848">
        <v>17</v>
      </c>
      <c r="I3848">
        <v>8</v>
      </c>
      <c r="J3848">
        <v>0</v>
      </c>
      <c r="K3848">
        <v>18</v>
      </c>
      <c r="L3848">
        <v>2</v>
      </c>
      <c r="M3848">
        <v>4</v>
      </c>
      <c r="N3848">
        <v>3</v>
      </c>
      <c r="O3848">
        <v>3</v>
      </c>
      <c r="P3848" t="s">
        <v>24</v>
      </c>
      <c r="Q3848" t="s">
        <v>33</v>
      </c>
      <c r="R3848" t="s">
        <v>49</v>
      </c>
      <c r="S3848" t="s">
        <v>35</v>
      </c>
      <c r="T3848" t="s">
        <v>28</v>
      </c>
      <c r="U3848" t="s">
        <v>27</v>
      </c>
      <c r="V3848" t="s">
        <v>23</v>
      </c>
      <c r="W3848" t="s">
        <v>30</v>
      </c>
    </row>
    <row r="3849" spans="1:23" x14ac:dyDescent="0.3">
      <c r="A3849">
        <v>44</v>
      </c>
      <c r="B3849">
        <v>2</v>
      </c>
      <c r="C3849">
        <v>2</v>
      </c>
      <c r="D3849">
        <v>1</v>
      </c>
      <c r="E3849">
        <v>3848</v>
      </c>
      <c r="F3849">
        <v>1</v>
      </c>
      <c r="G3849">
        <v>34520</v>
      </c>
      <c r="H3849">
        <v>11</v>
      </c>
      <c r="I3849">
        <v>8</v>
      </c>
      <c r="J3849">
        <v>1</v>
      </c>
      <c r="K3849">
        <v>14</v>
      </c>
      <c r="L3849">
        <v>2</v>
      </c>
      <c r="M3849">
        <v>10</v>
      </c>
      <c r="N3849">
        <v>0</v>
      </c>
      <c r="O3849">
        <v>2</v>
      </c>
      <c r="P3849" t="s">
        <v>32</v>
      </c>
      <c r="Q3849" t="s">
        <v>25</v>
      </c>
      <c r="R3849" t="s">
        <v>48</v>
      </c>
      <c r="S3849" t="s">
        <v>29</v>
      </c>
      <c r="T3849" t="s">
        <v>43</v>
      </c>
      <c r="U3849" t="s">
        <v>37</v>
      </c>
      <c r="V3849" t="s">
        <v>23</v>
      </c>
      <c r="W3849" t="s">
        <v>30</v>
      </c>
    </row>
    <row r="3850" spans="1:23" x14ac:dyDescent="0.3">
      <c r="A3850">
        <v>48</v>
      </c>
      <c r="B3850">
        <v>10</v>
      </c>
      <c r="C3850">
        <v>4</v>
      </c>
      <c r="D3850">
        <v>1</v>
      </c>
      <c r="E3850">
        <v>3849</v>
      </c>
      <c r="F3850">
        <v>3</v>
      </c>
      <c r="G3850">
        <v>22700</v>
      </c>
      <c r="H3850">
        <v>14</v>
      </c>
      <c r="I3850">
        <v>8</v>
      </c>
      <c r="J3850">
        <v>3</v>
      </c>
      <c r="K3850">
        <v>23</v>
      </c>
      <c r="L3850">
        <v>2</v>
      </c>
      <c r="M3850">
        <v>2</v>
      </c>
      <c r="N3850">
        <v>2</v>
      </c>
      <c r="O3850">
        <v>2</v>
      </c>
      <c r="P3850" t="s">
        <v>32</v>
      </c>
      <c r="Q3850" t="s">
        <v>25</v>
      </c>
      <c r="R3850" t="s">
        <v>48</v>
      </c>
      <c r="S3850" t="s">
        <v>29</v>
      </c>
      <c r="T3850" t="s">
        <v>47</v>
      </c>
      <c r="U3850" t="s">
        <v>27</v>
      </c>
      <c r="V3850" t="s">
        <v>23</v>
      </c>
      <c r="W3850" t="s">
        <v>30</v>
      </c>
    </row>
    <row r="3851" spans="1:23" x14ac:dyDescent="0.3">
      <c r="A3851">
        <v>35</v>
      </c>
      <c r="B3851">
        <v>9</v>
      </c>
      <c r="C3851">
        <v>3</v>
      </c>
      <c r="D3851">
        <v>1</v>
      </c>
      <c r="E3851">
        <v>3850</v>
      </c>
      <c r="F3851">
        <v>2</v>
      </c>
      <c r="G3851">
        <v>173990</v>
      </c>
      <c r="H3851">
        <v>12</v>
      </c>
      <c r="I3851">
        <v>8</v>
      </c>
      <c r="J3851">
        <v>0</v>
      </c>
      <c r="K3851">
        <v>7</v>
      </c>
      <c r="L3851">
        <v>3</v>
      </c>
      <c r="M3851">
        <v>2</v>
      </c>
      <c r="N3851">
        <v>2</v>
      </c>
      <c r="O3851">
        <v>2</v>
      </c>
      <c r="P3851" t="s">
        <v>24</v>
      </c>
      <c r="Q3851" t="s">
        <v>33</v>
      </c>
      <c r="R3851" t="s">
        <v>26</v>
      </c>
      <c r="S3851" t="s">
        <v>44</v>
      </c>
      <c r="T3851" t="s">
        <v>47</v>
      </c>
      <c r="U3851" t="s">
        <v>37</v>
      </c>
      <c r="V3851" t="s">
        <v>31</v>
      </c>
      <c r="W3851" t="s">
        <v>30</v>
      </c>
    </row>
    <row r="3852" spans="1:23" x14ac:dyDescent="0.3">
      <c r="A3852">
        <v>24</v>
      </c>
      <c r="B3852">
        <v>15</v>
      </c>
      <c r="C3852">
        <v>3</v>
      </c>
      <c r="D3852">
        <v>1</v>
      </c>
      <c r="E3852">
        <v>3851</v>
      </c>
      <c r="F3852">
        <v>2</v>
      </c>
      <c r="G3852">
        <v>54880</v>
      </c>
      <c r="H3852">
        <v>22</v>
      </c>
      <c r="I3852">
        <v>8</v>
      </c>
      <c r="J3852">
        <v>1</v>
      </c>
      <c r="K3852">
        <v>6</v>
      </c>
      <c r="L3852">
        <v>6</v>
      </c>
      <c r="M3852">
        <v>6</v>
      </c>
      <c r="N3852">
        <v>1</v>
      </c>
      <c r="O3852">
        <v>3</v>
      </c>
      <c r="P3852" t="s">
        <v>32</v>
      </c>
      <c r="Q3852" t="s">
        <v>33</v>
      </c>
      <c r="R3852" t="s">
        <v>26</v>
      </c>
      <c r="S3852" t="s">
        <v>35</v>
      </c>
      <c r="T3852" t="s">
        <v>34</v>
      </c>
      <c r="U3852" t="s">
        <v>37</v>
      </c>
      <c r="V3852" t="s">
        <v>23</v>
      </c>
      <c r="W3852" t="s">
        <v>30</v>
      </c>
    </row>
    <row r="3853" spans="1:23" x14ac:dyDescent="0.3">
      <c r="A3853">
        <v>27</v>
      </c>
      <c r="B3853">
        <v>10</v>
      </c>
      <c r="C3853">
        <v>4</v>
      </c>
      <c r="D3853">
        <v>1</v>
      </c>
      <c r="E3853">
        <v>3852</v>
      </c>
      <c r="F3853">
        <v>3</v>
      </c>
      <c r="G3853">
        <v>194190</v>
      </c>
      <c r="H3853">
        <v>14</v>
      </c>
      <c r="I3853">
        <v>8</v>
      </c>
      <c r="J3853">
        <v>1</v>
      </c>
      <c r="K3853">
        <v>5</v>
      </c>
      <c r="L3853">
        <v>2</v>
      </c>
      <c r="M3853">
        <v>3</v>
      </c>
      <c r="N3853">
        <v>0</v>
      </c>
      <c r="O3853">
        <v>2</v>
      </c>
      <c r="P3853" t="s">
        <v>24</v>
      </c>
      <c r="Q3853" t="s">
        <v>25</v>
      </c>
      <c r="R3853" t="s">
        <v>26</v>
      </c>
      <c r="S3853" t="s">
        <v>29</v>
      </c>
      <c r="T3853" t="s">
        <v>38</v>
      </c>
      <c r="U3853" t="s">
        <v>37</v>
      </c>
      <c r="V3853" t="s">
        <v>23</v>
      </c>
      <c r="W3853" t="s">
        <v>30</v>
      </c>
    </row>
    <row r="3854" spans="1:23" x14ac:dyDescent="0.3">
      <c r="A3854">
        <v>27</v>
      </c>
      <c r="B3854">
        <v>7</v>
      </c>
      <c r="C3854">
        <v>3</v>
      </c>
      <c r="D3854">
        <v>1</v>
      </c>
      <c r="E3854">
        <v>3853</v>
      </c>
      <c r="F3854">
        <v>1</v>
      </c>
      <c r="G3854">
        <v>28110</v>
      </c>
      <c r="H3854">
        <v>20</v>
      </c>
      <c r="I3854">
        <v>8</v>
      </c>
      <c r="J3854">
        <v>0</v>
      </c>
      <c r="K3854">
        <v>6</v>
      </c>
      <c r="L3854">
        <v>3</v>
      </c>
      <c r="M3854">
        <v>4</v>
      </c>
      <c r="N3854">
        <v>1</v>
      </c>
      <c r="O3854">
        <v>2</v>
      </c>
      <c r="P3854" t="s">
        <v>32</v>
      </c>
      <c r="Q3854" t="s">
        <v>33</v>
      </c>
      <c r="R3854" t="s">
        <v>26</v>
      </c>
      <c r="S3854" t="s">
        <v>35</v>
      </c>
      <c r="T3854" t="s">
        <v>34</v>
      </c>
      <c r="U3854" t="s">
        <v>37</v>
      </c>
      <c r="V3854" t="s">
        <v>23</v>
      </c>
      <c r="W3854" t="s">
        <v>30</v>
      </c>
    </row>
    <row r="3855" spans="1:23" x14ac:dyDescent="0.3">
      <c r="A3855">
        <v>40</v>
      </c>
      <c r="B3855">
        <v>16</v>
      </c>
      <c r="C3855">
        <v>4</v>
      </c>
      <c r="D3855">
        <v>1</v>
      </c>
      <c r="E3855">
        <v>3854</v>
      </c>
      <c r="F3855">
        <v>1</v>
      </c>
      <c r="G3855">
        <v>36330</v>
      </c>
      <c r="H3855">
        <v>16</v>
      </c>
      <c r="I3855">
        <v>8</v>
      </c>
      <c r="J3855">
        <v>2</v>
      </c>
      <c r="K3855">
        <v>10</v>
      </c>
      <c r="L3855">
        <v>0</v>
      </c>
      <c r="M3855">
        <v>4</v>
      </c>
      <c r="N3855">
        <v>0</v>
      </c>
      <c r="O3855">
        <v>3</v>
      </c>
      <c r="P3855" t="s">
        <v>24</v>
      </c>
      <c r="Q3855" t="s">
        <v>25</v>
      </c>
      <c r="R3855" t="s">
        <v>48</v>
      </c>
      <c r="S3855" t="s">
        <v>35</v>
      </c>
      <c r="T3855" t="s">
        <v>42</v>
      </c>
      <c r="U3855" t="s">
        <v>37</v>
      </c>
      <c r="V3855" t="s">
        <v>31</v>
      </c>
      <c r="W3855" t="s">
        <v>30</v>
      </c>
    </row>
    <row r="3856" spans="1:23" x14ac:dyDescent="0.3">
      <c r="A3856">
        <v>29</v>
      </c>
      <c r="B3856">
        <v>20</v>
      </c>
      <c r="C3856">
        <v>1</v>
      </c>
      <c r="D3856">
        <v>1</v>
      </c>
      <c r="E3856">
        <v>3855</v>
      </c>
      <c r="F3856">
        <v>2</v>
      </c>
      <c r="G3856">
        <v>41630</v>
      </c>
      <c r="H3856">
        <v>15</v>
      </c>
      <c r="I3856">
        <v>8</v>
      </c>
      <c r="J3856">
        <v>1</v>
      </c>
      <c r="K3856">
        <v>8</v>
      </c>
      <c r="L3856">
        <v>4</v>
      </c>
      <c r="M3856">
        <v>5</v>
      </c>
      <c r="N3856">
        <v>1</v>
      </c>
      <c r="O3856">
        <v>4</v>
      </c>
      <c r="P3856" t="s">
        <v>24</v>
      </c>
      <c r="Q3856" t="s">
        <v>33</v>
      </c>
      <c r="R3856" t="s">
        <v>41</v>
      </c>
      <c r="S3856" t="s">
        <v>35</v>
      </c>
      <c r="T3856" t="s">
        <v>47</v>
      </c>
      <c r="U3856" t="s">
        <v>27</v>
      </c>
      <c r="V3856" t="s">
        <v>23</v>
      </c>
      <c r="W3856" t="s">
        <v>30</v>
      </c>
    </row>
    <row r="3857" spans="1:23" x14ac:dyDescent="0.3">
      <c r="A3857">
        <v>36</v>
      </c>
      <c r="B3857">
        <v>23</v>
      </c>
      <c r="C3857">
        <v>3</v>
      </c>
      <c r="D3857">
        <v>1</v>
      </c>
      <c r="E3857">
        <v>3856</v>
      </c>
      <c r="F3857">
        <v>3</v>
      </c>
      <c r="G3857">
        <v>21320</v>
      </c>
      <c r="H3857">
        <v>20</v>
      </c>
      <c r="I3857">
        <v>8</v>
      </c>
      <c r="J3857">
        <v>0</v>
      </c>
      <c r="K3857">
        <v>9</v>
      </c>
      <c r="L3857">
        <v>1</v>
      </c>
      <c r="M3857">
        <v>3</v>
      </c>
      <c r="N3857">
        <v>0</v>
      </c>
      <c r="O3857">
        <v>2</v>
      </c>
      <c r="P3857" t="s">
        <v>24</v>
      </c>
      <c r="Q3857" t="s">
        <v>33</v>
      </c>
      <c r="R3857" t="s">
        <v>26</v>
      </c>
      <c r="S3857" t="s">
        <v>29</v>
      </c>
      <c r="T3857" t="s">
        <v>38</v>
      </c>
      <c r="U3857" t="s">
        <v>27</v>
      </c>
      <c r="V3857" t="s">
        <v>23</v>
      </c>
      <c r="W3857" t="s">
        <v>30</v>
      </c>
    </row>
    <row r="3858" spans="1:23" x14ac:dyDescent="0.3">
      <c r="A3858">
        <v>25</v>
      </c>
      <c r="B3858">
        <v>5</v>
      </c>
      <c r="C3858">
        <v>1</v>
      </c>
      <c r="D3858">
        <v>1</v>
      </c>
      <c r="E3858">
        <v>3857</v>
      </c>
      <c r="F3858">
        <v>4</v>
      </c>
      <c r="G3858">
        <v>139730</v>
      </c>
      <c r="H3858">
        <v>14</v>
      </c>
      <c r="I3858">
        <v>8</v>
      </c>
      <c r="J3858">
        <v>0</v>
      </c>
      <c r="K3858">
        <v>7</v>
      </c>
      <c r="L3858">
        <v>3</v>
      </c>
      <c r="M3858">
        <v>7</v>
      </c>
      <c r="N3858">
        <v>0</v>
      </c>
      <c r="O3858">
        <v>7</v>
      </c>
      <c r="P3858" t="s">
        <v>32</v>
      </c>
      <c r="Q3858" t="s">
        <v>25</v>
      </c>
      <c r="R3858" t="s">
        <v>48</v>
      </c>
      <c r="S3858" t="s">
        <v>44</v>
      </c>
      <c r="T3858" t="s">
        <v>45</v>
      </c>
      <c r="U3858" t="s">
        <v>37</v>
      </c>
      <c r="V3858" t="s">
        <v>23</v>
      </c>
      <c r="W3858" t="s">
        <v>30</v>
      </c>
    </row>
    <row r="3859" spans="1:23" x14ac:dyDescent="0.3">
      <c r="A3859">
        <v>39</v>
      </c>
      <c r="B3859">
        <v>10</v>
      </c>
      <c r="C3859">
        <v>3</v>
      </c>
      <c r="D3859">
        <v>1</v>
      </c>
      <c r="E3859">
        <v>3858</v>
      </c>
      <c r="F3859">
        <v>2</v>
      </c>
      <c r="G3859">
        <v>26840</v>
      </c>
      <c r="H3859">
        <v>12</v>
      </c>
      <c r="I3859">
        <v>8</v>
      </c>
      <c r="J3859">
        <v>0</v>
      </c>
      <c r="K3859">
        <v>7</v>
      </c>
      <c r="L3859">
        <v>2</v>
      </c>
      <c r="M3859">
        <v>5</v>
      </c>
      <c r="N3859">
        <v>1</v>
      </c>
      <c r="O3859">
        <v>0</v>
      </c>
      <c r="P3859" t="s">
        <v>24</v>
      </c>
      <c r="Q3859" t="s">
        <v>25</v>
      </c>
      <c r="R3859" t="s">
        <v>48</v>
      </c>
      <c r="S3859" t="s">
        <v>29</v>
      </c>
      <c r="T3859" t="s">
        <v>42</v>
      </c>
      <c r="U3859" t="s">
        <v>27</v>
      </c>
      <c r="V3859" t="s">
        <v>23</v>
      </c>
      <c r="W3859" t="s">
        <v>30</v>
      </c>
    </row>
    <row r="3860" spans="1:23" x14ac:dyDescent="0.3">
      <c r="A3860">
        <v>49</v>
      </c>
      <c r="B3860">
        <v>4</v>
      </c>
      <c r="C3860">
        <v>2</v>
      </c>
      <c r="D3860">
        <v>1</v>
      </c>
      <c r="E3860">
        <v>3859</v>
      </c>
      <c r="F3860">
        <v>2</v>
      </c>
      <c r="G3860">
        <v>108450</v>
      </c>
      <c r="H3860">
        <v>24</v>
      </c>
      <c r="I3860">
        <v>8</v>
      </c>
      <c r="J3860">
        <v>0</v>
      </c>
      <c r="K3860">
        <v>27</v>
      </c>
      <c r="L3860">
        <v>4</v>
      </c>
      <c r="M3860">
        <v>4</v>
      </c>
      <c r="N3860">
        <v>1</v>
      </c>
      <c r="O3860">
        <v>2</v>
      </c>
      <c r="P3860" t="s">
        <v>24</v>
      </c>
      <c r="Q3860" t="s">
        <v>25</v>
      </c>
      <c r="R3860" t="s">
        <v>26</v>
      </c>
      <c r="S3860" t="s">
        <v>29</v>
      </c>
      <c r="T3860" t="s">
        <v>42</v>
      </c>
      <c r="U3860" t="s">
        <v>37</v>
      </c>
      <c r="V3860" t="s">
        <v>23</v>
      </c>
      <c r="W3860" t="s">
        <v>30</v>
      </c>
    </row>
    <row r="3861" spans="1:23" x14ac:dyDescent="0.3">
      <c r="A3861">
        <v>50</v>
      </c>
      <c r="B3861">
        <v>2</v>
      </c>
      <c r="C3861">
        <v>2</v>
      </c>
      <c r="D3861">
        <v>1</v>
      </c>
      <c r="E3861">
        <v>3860</v>
      </c>
      <c r="F3861">
        <v>3</v>
      </c>
      <c r="G3861">
        <v>43770</v>
      </c>
      <c r="H3861">
        <v>12</v>
      </c>
      <c r="I3861">
        <v>8</v>
      </c>
      <c r="J3861">
        <v>1</v>
      </c>
      <c r="K3861">
        <v>19</v>
      </c>
      <c r="L3861">
        <v>2</v>
      </c>
      <c r="M3861">
        <v>14</v>
      </c>
      <c r="N3861">
        <v>1</v>
      </c>
      <c r="O3861">
        <v>11</v>
      </c>
      <c r="P3861" t="s">
        <v>24</v>
      </c>
      <c r="Q3861" t="s">
        <v>33</v>
      </c>
      <c r="R3861" t="s">
        <v>41</v>
      </c>
      <c r="S3861" t="s">
        <v>44</v>
      </c>
      <c r="T3861" t="s">
        <v>38</v>
      </c>
      <c r="U3861" t="s">
        <v>37</v>
      </c>
      <c r="V3861" t="s">
        <v>23</v>
      </c>
      <c r="W3861" t="s">
        <v>30</v>
      </c>
    </row>
    <row r="3862" spans="1:23" x14ac:dyDescent="0.3">
      <c r="A3862">
        <v>20</v>
      </c>
      <c r="B3862">
        <v>18</v>
      </c>
      <c r="C3862">
        <v>4</v>
      </c>
      <c r="D3862">
        <v>1</v>
      </c>
      <c r="E3862">
        <v>3861</v>
      </c>
      <c r="F3862">
        <v>2</v>
      </c>
      <c r="G3862">
        <v>37430</v>
      </c>
      <c r="H3862">
        <v>13</v>
      </c>
      <c r="I3862">
        <v>8</v>
      </c>
      <c r="J3862">
        <v>1</v>
      </c>
      <c r="K3862">
        <v>2</v>
      </c>
      <c r="L3862">
        <v>2</v>
      </c>
      <c r="M3862">
        <v>2</v>
      </c>
      <c r="N3862">
        <v>2</v>
      </c>
      <c r="O3862">
        <v>2</v>
      </c>
      <c r="P3862" t="s">
        <v>24</v>
      </c>
      <c r="Q3862" t="s">
        <v>33</v>
      </c>
      <c r="R3862" t="s">
        <v>41</v>
      </c>
      <c r="S3862" t="s">
        <v>35</v>
      </c>
      <c r="T3862" t="s">
        <v>38</v>
      </c>
      <c r="U3862" t="s">
        <v>27</v>
      </c>
      <c r="V3862" t="s">
        <v>23</v>
      </c>
      <c r="W3862" t="s">
        <v>30</v>
      </c>
    </row>
    <row r="3863" spans="1:23" x14ac:dyDescent="0.3">
      <c r="A3863">
        <v>34</v>
      </c>
      <c r="B3863">
        <v>10</v>
      </c>
      <c r="C3863">
        <v>3</v>
      </c>
      <c r="D3863">
        <v>1</v>
      </c>
      <c r="E3863">
        <v>3862</v>
      </c>
      <c r="F3863">
        <v>3</v>
      </c>
      <c r="G3863">
        <v>41480</v>
      </c>
      <c r="H3863">
        <v>11</v>
      </c>
      <c r="I3863">
        <v>8</v>
      </c>
      <c r="J3863">
        <v>0</v>
      </c>
      <c r="K3863">
        <v>11</v>
      </c>
      <c r="L3863">
        <v>3</v>
      </c>
      <c r="M3863">
        <v>11</v>
      </c>
      <c r="N3863">
        <v>7</v>
      </c>
      <c r="O3863">
        <v>9</v>
      </c>
      <c r="P3863" t="s">
        <v>24</v>
      </c>
      <c r="Q3863" t="s">
        <v>33</v>
      </c>
      <c r="R3863" t="s">
        <v>41</v>
      </c>
      <c r="S3863" t="s">
        <v>44</v>
      </c>
      <c r="T3863" t="s">
        <v>43</v>
      </c>
      <c r="U3863" t="s">
        <v>37</v>
      </c>
      <c r="V3863" t="s">
        <v>23</v>
      </c>
      <c r="W3863" t="s">
        <v>30</v>
      </c>
    </row>
    <row r="3864" spans="1:23" x14ac:dyDescent="0.3">
      <c r="A3864">
        <v>36</v>
      </c>
      <c r="B3864">
        <v>1</v>
      </c>
      <c r="C3864">
        <v>3</v>
      </c>
      <c r="D3864">
        <v>1</v>
      </c>
      <c r="E3864">
        <v>3863</v>
      </c>
      <c r="F3864">
        <v>2</v>
      </c>
      <c r="G3864">
        <v>10510</v>
      </c>
      <c r="H3864">
        <v>14</v>
      </c>
      <c r="I3864">
        <v>8</v>
      </c>
      <c r="J3864">
        <v>0</v>
      </c>
      <c r="K3864">
        <v>15</v>
      </c>
      <c r="L3864">
        <v>2</v>
      </c>
      <c r="M3864">
        <v>4</v>
      </c>
      <c r="N3864">
        <v>1</v>
      </c>
      <c r="O3864">
        <v>3</v>
      </c>
      <c r="P3864" t="s">
        <v>24</v>
      </c>
      <c r="Q3864" t="s">
        <v>33</v>
      </c>
      <c r="R3864" t="s">
        <v>26</v>
      </c>
      <c r="S3864" t="s">
        <v>35</v>
      </c>
      <c r="T3864" t="s">
        <v>28</v>
      </c>
      <c r="U3864" t="s">
        <v>27</v>
      </c>
      <c r="V3864" t="s">
        <v>23</v>
      </c>
      <c r="W3864" t="s">
        <v>30</v>
      </c>
    </row>
    <row r="3865" spans="1:23" x14ac:dyDescent="0.3">
      <c r="A3865">
        <v>49</v>
      </c>
      <c r="B3865">
        <v>6</v>
      </c>
      <c r="C3865">
        <v>2</v>
      </c>
      <c r="D3865">
        <v>1</v>
      </c>
      <c r="E3865">
        <v>3864</v>
      </c>
      <c r="F3865">
        <v>2</v>
      </c>
      <c r="G3865">
        <v>107390</v>
      </c>
      <c r="H3865">
        <v>11</v>
      </c>
      <c r="I3865">
        <v>8</v>
      </c>
      <c r="J3865">
        <v>3</v>
      </c>
      <c r="K3865">
        <v>30</v>
      </c>
      <c r="L3865">
        <v>3</v>
      </c>
      <c r="M3865">
        <v>15</v>
      </c>
      <c r="N3865">
        <v>2</v>
      </c>
      <c r="O3865">
        <v>12</v>
      </c>
      <c r="P3865" t="s">
        <v>24</v>
      </c>
      <c r="Q3865" t="s">
        <v>40</v>
      </c>
      <c r="R3865" t="s">
        <v>26</v>
      </c>
      <c r="S3865" t="s">
        <v>29</v>
      </c>
      <c r="T3865" t="s">
        <v>34</v>
      </c>
      <c r="U3865" t="s">
        <v>27</v>
      </c>
      <c r="V3865" t="s">
        <v>23</v>
      </c>
      <c r="W3865" t="s">
        <v>30</v>
      </c>
    </row>
    <row r="3866" spans="1:23" x14ac:dyDescent="0.3">
      <c r="A3866">
        <v>36</v>
      </c>
      <c r="B3866">
        <v>8</v>
      </c>
      <c r="C3866">
        <v>4</v>
      </c>
      <c r="D3866">
        <v>1</v>
      </c>
      <c r="E3866">
        <v>3865</v>
      </c>
      <c r="F3866">
        <v>4</v>
      </c>
      <c r="G3866">
        <v>103880</v>
      </c>
      <c r="H3866">
        <v>14</v>
      </c>
      <c r="I3866">
        <v>8</v>
      </c>
      <c r="J3866">
        <v>0</v>
      </c>
      <c r="K3866">
        <v>4</v>
      </c>
      <c r="L3866">
        <v>2</v>
      </c>
      <c r="M3866">
        <v>3</v>
      </c>
      <c r="N3866">
        <v>1</v>
      </c>
      <c r="O3866">
        <v>2</v>
      </c>
      <c r="P3866" t="s">
        <v>39</v>
      </c>
      <c r="Q3866" t="s">
        <v>33</v>
      </c>
      <c r="R3866" t="s">
        <v>26</v>
      </c>
      <c r="S3866" t="s">
        <v>29</v>
      </c>
      <c r="T3866" t="s">
        <v>43</v>
      </c>
      <c r="U3866" t="s">
        <v>37</v>
      </c>
      <c r="V3866" t="s">
        <v>23</v>
      </c>
      <c r="W3866" t="s">
        <v>30</v>
      </c>
    </row>
    <row r="3867" spans="1:23" x14ac:dyDescent="0.3">
      <c r="A3867">
        <v>36</v>
      </c>
      <c r="B3867">
        <v>2</v>
      </c>
      <c r="C3867">
        <v>2</v>
      </c>
      <c r="D3867">
        <v>1</v>
      </c>
      <c r="E3867">
        <v>3866</v>
      </c>
      <c r="F3867">
        <v>2</v>
      </c>
      <c r="G3867">
        <v>114160</v>
      </c>
      <c r="H3867">
        <v>16</v>
      </c>
      <c r="I3867">
        <v>8</v>
      </c>
      <c r="J3867">
        <v>0</v>
      </c>
      <c r="K3867">
        <v>13</v>
      </c>
      <c r="L3867">
        <v>2</v>
      </c>
      <c r="M3867">
        <v>5</v>
      </c>
      <c r="N3867">
        <v>0</v>
      </c>
      <c r="O3867">
        <v>4</v>
      </c>
      <c r="P3867" t="s">
        <v>24</v>
      </c>
      <c r="Q3867" t="s">
        <v>33</v>
      </c>
      <c r="R3867" t="s">
        <v>41</v>
      </c>
      <c r="S3867" t="s">
        <v>44</v>
      </c>
      <c r="T3867" t="s">
        <v>28</v>
      </c>
      <c r="U3867" t="s">
        <v>27</v>
      </c>
      <c r="V3867" t="s">
        <v>23</v>
      </c>
      <c r="W3867" t="s">
        <v>30</v>
      </c>
    </row>
    <row r="3868" spans="1:23" x14ac:dyDescent="0.3">
      <c r="A3868">
        <v>54</v>
      </c>
      <c r="B3868">
        <v>24</v>
      </c>
      <c r="C3868">
        <v>3</v>
      </c>
      <c r="D3868">
        <v>1</v>
      </c>
      <c r="E3868">
        <v>3867</v>
      </c>
      <c r="F3868">
        <v>1</v>
      </c>
      <c r="G3868">
        <v>26000</v>
      </c>
      <c r="H3868">
        <v>14</v>
      </c>
      <c r="I3868">
        <v>8</v>
      </c>
      <c r="J3868">
        <v>0</v>
      </c>
      <c r="K3868">
        <v>36</v>
      </c>
      <c r="L3868">
        <v>5</v>
      </c>
      <c r="M3868">
        <v>10</v>
      </c>
      <c r="N3868">
        <v>4</v>
      </c>
      <c r="O3868">
        <v>7</v>
      </c>
      <c r="P3868" t="s">
        <v>24</v>
      </c>
      <c r="Q3868" t="s">
        <v>25</v>
      </c>
      <c r="R3868" t="s">
        <v>48</v>
      </c>
      <c r="S3868" t="s">
        <v>29</v>
      </c>
      <c r="T3868" t="s">
        <v>43</v>
      </c>
      <c r="U3868" t="s">
        <v>37</v>
      </c>
      <c r="V3868" t="s">
        <v>23</v>
      </c>
      <c r="W3868" t="s">
        <v>30</v>
      </c>
    </row>
    <row r="3869" spans="1:23" x14ac:dyDescent="0.3">
      <c r="A3869">
        <v>43</v>
      </c>
      <c r="B3869">
        <v>2</v>
      </c>
      <c r="C3869">
        <v>4</v>
      </c>
      <c r="D3869">
        <v>1</v>
      </c>
      <c r="E3869">
        <v>3868</v>
      </c>
      <c r="F3869">
        <v>1</v>
      </c>
      <c r="G3869">
        <v>24220</v>
      </c>
      <c r="H3869">
        <v>11</v>
      </c>
      <c r="I3869">
        <v>8</v>
      </c>
      <c r="J3869">
        <v>1</v>
      </c>
      <c r="K3869">
        <v>14</v>
      </c>
      <c r="L3869">
        <v>2</v>
      </c>
      <c r="M3869">
        <v>14</v>
      </c>
      <c r="N3869">
        <v>6</v>
      </c>
      <c r="O3869">
        <v>11</v>
      </c>
      <c r="P3869" t="s">
        <v>24</v>
      </c>
      <c r="Q3869" t="s">
        <v>33</v>
      </c>
      <c r="R3869" t="s">
        <v>26</v>
      </c>
      <c r="S3869" t="s">
        <v>29</v>
      </c>
      <c r="T3869" t="s">
        <v>34</v>
      </c>
      <c r="U3869" t="s">
        <v>27</v>
      </c>
      <c r="V3869" t="s">
        <v>23</v>
      </c>
      <c r="W3869" t="s">
        <v>30</v>
      </c>
    </row>
    <row r="3870" spans="1:23" x14ac:dyDescent="0.3">
      <c r="A3870">
        <v>35</v>
      </c>
      <c r="B3870">
        <v>17</v>
      </c>
      <c r="C3870">
        <v>4</v>
      </c>
      <c r="D3870">
        <v>1</v>
      </c>
      <c r="E3870">
        <v>3869</v>
      </c>
      <c r="F3870">
        <v>1</v>
      </c>
      <c r="G3870">
        <v>54720</v>
      </c>
      <c r="H3870">
        <v>11</v>
      </c>
      <c r="I3870">
        <v>8</v>
      </c>
      <c r="J3870">
        <v>1</v>
      </c>
      <c r="K3870">
        <v>13</v>
      </c>
      <c r="L3870">
        <v>3</v>
      </c>
      <c r="M3870">
        <v>11</v>
      </c>
      <c r="N3870">
        <v>6</v>
      </c>
      <c r="O3870">
        <v>7</v>
      </c>
      <c r="P3870" t="s">
        <v>32</v>
      </c>
      <c r="Q3870" t="s">
        <v>33</v>
      </c>
      <c r="R3870" t="s">
        <v>41</v>
      </c>
      <c r="S3870" t="s">
        <v>35</v>
      </c>
      <c r="T3870" t="s">
        <v>42</v>
      </c>
      <c r="U3870" t="s">
        <v>37</v>
      </c>
      <c r="V3870" t="s">
        <v>31</v>
      </c>
      <c r="W3870" t="s">
        <v>30</v>
      </c>
    </row>
    <row r="3871" spans="1:23" x14ac:dyDescent="0.3">
      <c r="A3871">
        <v>38</v>
      </c>
      <c r="B3871">
        <v>19</v>
      </c>
      <c r="C3871">
        <v>2</v>
      </c>
      <c r="D3871">
        <v>1</v>
      </c>
      <c r="E3871">
        <v>3870</v>
      </c>
      <c r="F3871">
        <v>2</v>
      </c>
      <c r="G3871">
        <v>24510</v>
      </c>
      <c r="H3871">
        <v>12</v>
      </c>
      <c r="I3871">
        <v>8</v>
      </c>
      <c r="J3871">
        <v>1</v>
      </c>
      <c r="K3871">
        <v>19</v>
      </c>
      <c r="L3871">
        <v>3</v>
      </c>
      <c r="M3871">
        <v>13</v>
      </c>
      <c r="N3871">
        <v>2</v>
      </c>
      <c r="O3871">
        <v>9</v>
      </c>
      <c r="P3871" t="s">
        <v>32</v>
      </c>
      <c r="Q3871" t="s">
        <v>33</v>
      </c>
      <c r="R3871" t="s">
        <v>26</v>
      </c>
      <c r="S3871" t="s">
        <v>29</v>
      </c>
      <c r="T3871" t="s">
        <v>34</v>
      </c>
      <c r="U3871" t="s">
        <v>37</v>
      </c>
      <c r="V3871" t="s">
        <v>23</v>
      </c>
      <c r="W3871" t="s">
        <v>30</v>
      </c>
    </row>
    <row r="3872" spans="1:23" x14ac:dyDescent="0.3">
      <c r="A3872">
        <v>29</v>
      </c>
      <c r="B3872">
        <v>1</v>
      </c>
      <c r="C3872">
        <v>2</v>
      </c>
      <c r="D3872">
        <v>1</v>
      </c>
      <c r="E3872">
        <v>3871</v>
      </c>
      <c r="F3872">
        <v>2</v>
      </c>
      <c r="G3872">
        <v>42400</v>
      </c>
      <c r="H3872">
        <v>14</v>
      </c>
      <c r="I3872">
        <v>8</v>
      </c>
      <c r="J3872">
        <v>0</v>
      </c>
      <c r="K3872">
        <v>10</v>
      </c>
      <c r="L3872">
        <v>2</v>
      </c>
      <c r="M3872">
        <v>10</v>
      </c>
      <c r="N3872">
        <v>0</v>
      </c>
      <c r="O3872">
        <v>9</v>
      </c>
      <c r="P3872" t="s">
        <v>24</v>
      </c>
      <c r="Q3872" t="s">
        <v>33</v>
      </c>
      <c r="R3872" t="s">
        <v>41</v>
      </c>
      <c r="S3872" t="s">
        <v>44</v>
      </c>
      <c r="T3872" t="s">
        <v>46</v>
      </c>
      <c r="U3872" t="s">
        <v>37</v>
      </c>
      <c r="V3872" t="s">
        <v>23</v>
      </c>
      <c r="W3872" t="s">
        <v>30</v>
      </c>
    </row>
    <row r="3873" spans="1:23" x14ac:dyDescent="0.3">
      <c r="A3873">
        <v>33</v>
      </c>
      <c r="B3873">
        <v>7</v>
      </c>
      <c r="C3873">
        <v>3</v>
      </c>
      <c r="D3873">
        <v>1</v>
      </c>
      <c r="E3873">
        <v>3872</v>
      </c>
      <c r="F3873">
        <v>5</v>
      </c>
      <c r="G3873">
        <v>109990</v>
      </c>
      <c r="H3873">
        <v>18</v>
      </c>
      <c r="I3873">
        <v>8</v>
      </c>
      <c r="J3873">
        <v>3</v>
      </c>
      <c r="K3873">
        <v>6</v>
      </c>
      <c r="L3873">
        <v>3</v>
      </c>
      <c r="M3873">
        <v>6</v>
      </c>
      <c r="N3873">
        <v>0</v>
      </c>
      <c r="O3873">
        <v>4</v>
      </c>
      <c r="P3873" t="s">
        <v>24</v>
      </c>
      <c r="Q3873" t="s">
        <v>33</v>
      </c>
      <c r="R3873" t="s">
        <v>41</v>
      </c>
      <c r="S3873" t="s">
        <v>44</v>
      </c>
      <c r="T3873" t="s">
        <v>38</v>
      </c>
      <c r="U3873" t="s">
        <v>37</v>
      </c>
      <c r="V3873" t="s">
        <v>23</v>
      </c>
      <c r="W3873" t="s">
        <v>30</v>
      </c>
    </row>
    <row r="3874" spans="1:23" x14ac:dyDescent="0.3">
      <c r="A3874">
        <v>32</v>
      </c>
      <c r="B3874">
        <v>5</v>
      </c>
      <c r="C3874">
        <v>4</v>
      </c>
      <c r="D3874">
        <v>1</v>
      </c>
      <c r="E3874">
        <v>3873</v>
      </c>
      <c r="F3874">
        <v>5</v>
      </c>
      <c r="G3874">
        <v>50030</v>
      </c>
      <c r="H3874">
        <v>13</v>
      </c>
      <c r="I3874">
        <v>8</v>
      </c>
      <c r="J3874">
        <v>0</v>
      </c>
      <c r="K3874">
        <v>10</v>
      </c>
      <c r="L3874">
        <v>5</v>
      </c>
      <c r="M3874">
        <v>9</v>
      </c>
      <c r="N3874">
        <v>1</v>
      </c>
      <c r="O3874">
        <v>6</v>
      </c>
      <c r="P3874" t="s">
        <v>24</v>
      </c>
      <c r="Q3874" t="s">
        <v>33</v>
      </c>
      <c r="R3874" t="s">
        <v>49</v>
      </c>
      <c r="S3874" t="s">
        <v>44</v>
      </c>
      <c r="T3874" t="s">
        <v>34</v>
      </c>
      <c r="U3874" t="s">
        <v>37</v>
      </c>
      <c r="V3874" t="s">
        <v>23</v>
      </c>
      <c r="W3874" t="s">
        <v>30</v>
      </c>
    </row>
    <row r="3875" spans="1:23" x14ac:dyDescent="0.3">
      <c r="A3875">
        <v>31</v>
      </c>
      <c r="B3875">
        <v>28</v>
      </c>
      <c r="C3875">
        <v>4</v>
      </c>
      <c r="D3875">
        <v>1</v>
      </c>
      <c r="E3875">
        <v>3874</v>
      </c>
      <c r="F3875">
        <v>2</v>
      </c>
      <c r="G3875">
        <v>127420</v>
      </c>
      <c r="H3875">
        <v>11</v>
      </c>
      <c r="I3875">
        <v>8</v>
      </c>
      <c r="J3875">
        <v>0</v>
      </c>
      <c r="K3875">
        <v>10</v>
      </c>
      <c r="L3875">
        <v>4</v>
      </c>
      <c r="M3875">
        <v>10</v>
      </c>
      <c r="N3875">
        <v>0</v>
      </c>
      <c r="O3875">
        <v>2</v>
      </c>
      <c r="P3875" t="s">
        <v>24</v>
      </c>
      <c r="Q3875" t="s">
        <v>33</v>
      </c>
      <c r="R3875" t="s">
        <v>49</v>
      </c>
      <c r="S3875" t="s">
        <v>29</v>
      </c>
      <c r="T3875" t="s">
        <v>38</v>
      </c>
      <c r="U3875" t="s">
        <v>27</v>
      </c>
      <c r="V3875" t="s">
        <v>23</v>
      </c>
      <c r="W3875" t="s">
        <v>30</v>
      </c>
    </row>
    <row r="3876" spans="1:23" x14ac:dyDescent="0.3">
      <c r="A3876">
        <v>49</v>
      </c>
      <c r="B3876">
        <v>2</v>
      </c>
      <c r="C3876">
        <v>4</v>
      </c>
      <c r="D3876">
        <v>1</v>
      </c>
      <c r="E3876">
        <v>3875</v>
      </c>
      <c r="F3876">
        <v>1</v>
      </c>
      <c r="G3876">
        <v>42270</v>
      </c>
      <c r="H3876">
        <v>18</v>
      </c>
      <c r="I3876">
        <v>8</v>
      </c>
      <c r="J3876">
        <v>0</v>
      </c>
      <c r="K3876">
        <v>17</v>
      </c>
      <c r="L3876">
        <v>3</v>
      </c>
      <c r="M3876">
        <v>2</v>
      </c>
      <c r="N3876">
        <v>2</v>
      </c>
      <c r="O3876">
        <v>2</v>
      </c>
      <c r="P3876" t="s">
        <v>24</v>
      </c>
      <c r="Q3876" t="s">
        <v>33</v>
      </c>
      <c r="R3876" t="s">
        <v>41</v>
      </c>
      <c r="S3876" t="s">
        <v>44</v>
      </c>
      <c r="T3876" t="s">
        <v>43</v>
      </c>
      <c r="U3876" t="s">
        <v>37</v>
      </c>
      <c r="V3876" t="s">
        <v>23</v>
      </c>
      <c r="W3876" t="s">
        <v>30</v>
      </c>
    </row>
    <row r="3877" spans="1:23" x14ac:dyDescent="0.3">
      <c r="A3877">
        <v>38</v>
      </c>
      <c r="B3877">
        <v>29</v>
      </c>
      <c r="C3877">
        <v>2</v>
      </c>
      <c r="D3877">
        <v>1</v>
      </c>
      <c r="E3877">
        <v>3876</v>
      </c>
      <c r="F3877">
        <v>1</v>
      </c>
      <c r="G3877">
        <v>39170</v>
      </c>
      <c r="H3877">
        <v>15</v>
      </c>
      <c r="I3877">
        <v>8</v>
      </c>
      <c r="J3877">
        <v>3</v>
      </c>
      <c r="K3877">
        <v>4</v>
      </c>
      <c r="L3877">
        <v>2</v>
      </c>
      <c r="M3877">
        <v>4</v>
      </c>
      <c r="N3877">
        <v>3</v>
      </c>
      <c r="O3877">
        <v>3</v>
      </c>
      <c r="P3877" t="s">
        <v>32</v>
      </c>
      <c r="Q3877" t="s">
        <v>25</v>
      </c>
      <c r="R3877" t="s">
        <v>41</v>
      </c>
      <c r="S3877" t="s">
        <v>35</v>
      </c>
      <c r="T3877" t="s">
        <v>38</v>
      </c>
      <c r="U3877" t="s">
        <v>27</v>
      </c>
      <c r="V3877" t="s">
        <v>23</v>
      </c>
      <c r="W3877" t="s">
        <v>30</v>
      </c>
    </row>
    <row r="3878" spans="1:23" x14ac:dyDescent="0.3">
      <c r="A3878">
        <v>47</v>
      </c>
      <c r="B3878">
        <v>1</v>
      </c>
      <c r="C3878">
        <v>4</v>
      </c>
      <c r="D3878">
        <v>1</v>
      </c>
      <c r="E3878">
        <v>3877</v>
      </c>
      <c r="F3878">
        <v>3</v>
      </c>
      <c r="G3878">
        <v>183030</v>
      </c>
      <c r="H3878">
        <v>22</v>
      </c>
      <c r="I3878">
        <v>8</v>
      </c>
      <c r="J3878">
        <v>1</v>
      </c>
      <c r="K3878">
        <v>29</v>
      </c>
      <c r="L3878">
        <v>2</v>
      </c>
      <c r="M3878">
        <v>3</v>
      </c>
      <c r="N3878">
        <v>1</v>
      </c>
      <c r="O3878">
        <v>2</v>
      </c>
      <c r="P3878" t="s">
        <v>24</v>
      </c>
      <c r="Q3878" t="s">
        <v>33</v>
      </c>
      <c r="R3878" t="s">
        <v>41</v>
      </c>
      <c r="S3878" t="s">
        <v>44</v>
      </c>
      <c r="T3878" t="s">
        <v>43</v>
      </c>
      <c r="U3878" t="s">
        <v>37</v>
      </c>
      <c r="V3878" t="s">
        <v>23</v>
      </c>
      <c r="W3878" t="s">
        <v>30</v>
      </c>
    </row>
    <row r="3879" spans="1:23" x14ac:dyDescent="0.3">
      <c r="A3879">
        <v>49</v>
      </c>
      <c r="B3879">
        <v>21</v>
      </c>
      <c r="C3879">
        <v>3</v>
      </c>
      <c r="D3879">
        <v>1</v>
      </c>
      <c r="E3879">
        <v>3878</v>
      </c>
      <c r="F3879">
        <v>2</v>
      </c>
      <c r="G3879">
        <v>23800</v>
      </c>
      <c r="H3879">
        <v>13</v>
      </c>
      <c r="I3879">
        <v>8</v>
      </c>
      <c r="J3879">
        <v>0</v>
      </c>
      <c r="K3879">
        <v>23</v>
      </c>
      <c r="L3879">
        <v>3</v>
      </c>
      <c r="M3879">
        <v>8</v>
      </c>
      <c r="N3879">
        <v>0</v>
      </c>
      <c r="O3879">
        <v>0</v>
      </c>
      <c r="P3879" t="s">
        <v>24</v>
      </c>
      <c r="Q3879" t="s">
        <v>33</v>
      </c>
      <c r="R3879" t="s">
        <v>41</v>
      </c>
      <c r="S3879" t="s">
        <v>35</v>
      </c>
      <c r="T3879" t="s">
        <v>45</v>
      </c>
      <c r="U3879" t="s">
        <v>37</v>
      </c>
      <c r="V3879" t="s">
        <v>23</v>
      </c>
      <c r="W3879" t="s">
        <v>30</v>
      </c>
    </row>
    <row r="3880" spans="1:23" x14ac:dyDescent="0.3">
      <c r="A3880">
        <v>41</v>
      </c>
      <c r="B3880">
        <v>24</v>
      </c>
      <c r="C3880">
        <v>4</v>
      </c>
      <c r="D3880">
        <v>1</v>
      </c>
      <c r="E3880">
        <v>3879</v>
      </c>
      <c r="F3880">
        <v>4</v>
      </c>
      <c r="G3880">
        <v>137260</v>
      </c>
      <c r="H3880">
        <v>12</v>
      </c>
      <c r="I3880">
        <v>8</v>
      </c>
      <c r="J3880">
        <v>0</v>
      </c>
      <c r="K3880">
        <v>21</v>
      </c>
      <c r="L3880">
        <v>6</v>
      </c>
      <c r="M3880">
        <v>2</v>
      </c>
      <c r="N3880">
        <v>0</v>
      </c>
      <c r="O3880">
        <v>2</v>
      </c>
      <c r="P3880" t="s">
        <v>24</v>
      </c>
      <c r="Q3880" t="s">
        <v>33</v>
      </c>
      <c r="R3880" t="s">
        <v>26</v>
      </c>
      <c r="S3880" t="s">
        <v>35</v>
      </c>
      <c r="T3880" t="s">
        <v>47</v>
      </c>
      <c r="U3880" t="s">
        <v>27</v>
      </c>
      <c r="V3880" t="s">
        <v>23</v>
      </c>
      <c r="W3880" t="s">
        <v>30</v>
      </c>
    </row>
    <row r="3881" spans="1:23" x14ac:dyDescent="0.3">
      <c r="A3881">
        <v>20</v>
      </c>
      <c r="B3881">
        <v>1</v>
      </c>
      <c r="C3881">
        <v>3</v>
      </c>
      <c r="D3881">
        <v>1</v>
      </c>
      <c r="E3881">
        <v>3880</v>
      </c>
      <c r="F3881">
        <v>1</v>
      </c>
      <c r="G3881">
        <v>47770</v>
      </c>
      <c r="H3881">
        <v>18</v>
      </c>
      <c r="I3881">
        <v>8</v>
      </c>
      <c r="J3881">
        <v>1</v>
      </c>
      <c r="K3881">
        <v>2</v>
      </c>
      <c r="L3881">
        <v>3</v>
      </c>
      <c r="M3881">
        <v>2</v>
      </c>
      <c r="N3881">
        <v>0</v>
      </c>
      <c r="O3881">
        <v>2</v>
      </c>
      <c r="P3881" t="s">
        <v>24</v>
      </c>
      <c r="Q3881" t="s">
        <v>33</v>
      </c>
      <c r="R3881" t="s">
        <v>26</v>
      </c>
      <c r="S3881" t="s">
        <v>35</v>
      </c>
      <c r="T3881" t="s">
        <v>46</v>
      </c>
      <c r="U3881" t="s">
        <v>37</v>
      </c>
      <c r="V3881" t="s">
        <v>23</v>
      </c>
      <c r="W3881" t="s">
        <v>30</v>
      </c>
    </row>
    <row r="3882" spans="1:23" x14ac:dyDescent="0.3">
      <c r="A3882">
        <v>33</v>
      </c>
      <c r="B3882">
        <v>18</v>
      </c>
      <c r="C3882">
        <v>2</v>
      </c>
      <c r="D3882">
        <v>1</v>
      </c>
      <c r="E3882">
        <v>3881</v>
      </c>
      <c r="F3882">
        <v>2</v>
      </c>
      <c r="G3882">
        <v>63850</v>
      </c>
      <c r="H3882">
        <v>13</v>
      </c>
      <c r="I3882">
        <v>8</v>
      </c>
      <c r="J3882">
        <v>0</v>
      </c>
      <c r="K3882">
        <v>7</v>
      </c>
      <c r="L3882">
        <v>6</v>
      </c>
      <c r="M3882">
        <v>6</v>
      </c>
      <c r="N3882">
        <v>1</v>
      </c>
      <c r="O3882">
        <v>2</v>
      </c>
      <c r="P3882" t="s">
        <v>39</v>
      </c>
      <c r="Q3882" t="s">
        <v>33</v>
      </c>
      <c r="R3882" t="s">
        <v>41</v>
      </c>
      <c r="S3882" t="s">
        <v>44</v>
      </c>
      <c r="T3882" t="s">
        <v>28</v>
      </c>
      <c r="U3882" t="s">
        <v>27</v>
      </c>
      <c r="V3882" t="s">
        <v>23</v>
      </c>
      <c r="W3882" t="s">
        <v>30</v>
      </c>
    </row>
    <row r="3883" spans="1:23" x14ac:dyDescent="0.3">
      <c r="A3883">
        <v>36</v>
      </c>
      <c r="B3883">
        <v>2</v>
      </c>
      <c r="C3883">
        <v>2</v>
      </c>
      <c r="D3883">
        <v>1</v>
      </c>
      <c r="E3883">
        <v>3882</v>
      </c>
      <c r="F3883">
        <v>3</v>
      </c>
      <c r="G3883">
        <v>199730</v>
      </c>
      <c r="H3883">
        <v>12</v>
      </c>
      <c r="I3883">
        <v>8</v>
      </c>
      <c r="J3883">
        <v>0</v>
      </c>
      <c r="K3883">
        <v>10</v>
      </c>
      <c r="L3883">
        <v>2</v>
      </c>
      <c r="M3883">
        <v>3</v>
      </c>
      <c r="N3883">
        <v>0</v>
      </c>
      <c r="O3883">
        <v>2</v>
      </c>
      <c r="P3883" t="s">
        <v>24</v>
      </c>
      <c r="Q3883" t="s">
        <v>33</v>
      </c>
      <c r="R3883" t="s">
        <v>49</v>
      </c>
      <c r="S3883" t="s">
        <v>29</v>
      </c>
      <c r="T3883" t="s">
        <v>38</v>
      </c>
      <c r="U3883" t="s">
        <v>37</v>
      </c>
      <c r="V3883" t="s">
        <v>23</v>
      </c>
      <c r="W3883" t="s">
        <v>30</v>
      </c>
    </row>
    <row r="3884" spans="1:23" x14ac:dyDescent="0.3">
      <c r="A3884">
        <v>44</v>
      </c>
      <c r="B3884">
        <v>9</v>
      </c>
      <c r="C3884">
        <v>3</v>
      </c>
      <c r="D3884">
        <v>1</v>
      </c>
      <c r="E3884">
        <v>3883</v>
      </c>
      <c r="F3884">
        <v>3</v>
      </c>
      <c r="G3884">
        <v>68610</v>
      </c>
      <c r="H3884">
        <v>12</v>
      </c>
      <c r="I3884">
        <v>8</v>
      </c>
      <c r="J3884">
        <v>0</v>
      </c>
      <c r="K3884">
        <v>8</v>
      </c>
      <c r="L3884">
        <v>2</v>
      </c>
      <c r="M3884">
        <v>2</v>
      </c>
      <c r="N3884">
        <v>2</v>
      </c>
      <c r="O3884">
        <v>2</v>
      </c>
      <c r="P3884" t="s">
        <v>24</v>
      </c>
      <c r="Q3884" t="s">
        <v>33</v>
      </c>
      <c r="R3884" t="s">
        <v>49</v>
      </c>
      <c r="S3884" t="s">
        <v>44</v>
      </c>
      <c r="T3884" t="s">
        <v>28</v>
      </c>
      <c r="U3884" t="s">
        <v>27</v>
      </c>
      <c r="V3884" t="s">
        <v>23</v>
      </c>
      <c r="W3884" t="s">
        <v>30</v>
      </c>
    </row>
    <row r="3885" spans="1:23" x14ac:dyDescent="0.3">
      <c r="A3885">
        <v>23</v>
      </c>
      <c r="B3885">
        <v>6</v>
      </c>
      <c r="C3885">
        <v>3</v>
      </c>
      <c r="D3885">
        <v>1</v>
      </c>
      <c r="E3885">
        <v>3884</v>
      </c>
      <c r="F3885">
        <v>3</v>
      </c>
      <c r="G3885">
        <v>49690</v>
      </c>
      <c r="H3885">
        <v>12</v>
      </c>
      <c r="I3885">
        <v>8</v>
      </c>
      <c r="J3885">
        <v>0</v>
      </c>
      <c r="K3885">
        <v>5</v>
      </c>
      <c r="L3885">
        <v>3</v>
      </c>
      <c r="M3885">
        <v>5</v>
      </c>
      <c r="N3885">
        <v>1</v>
      </c>
      <c r="O3885">
        <v>2</v>
      </c>
      <c r="P3885" t="s">
        <v>24</v>
      </c>
      <c r="Q3885" t="s">
        <v>40</v>
      </c>
      <c r="R3885" t="s">
        <v>26</v>
      </c>
      <c r="S3885" t="s">
        <v>35</v>
      </c>
      <c r="T3885" t="s">
        <v>43</v>
      </c>
      <c r="U3885" t="s">
        <v>27</v>
      </c>
      <c r="V3885" t="s">
        <v>31</v>
      </c>
      <c r="W3885" t="s">
        <v>30</v>
      </c>
    </row>
    <row r="3886" spans="1:23" x14ac:dyDescent="0.3">
      <c r="A3886">
        <v>38</v>
      </c>
      <c r="B3886">
        <v>11</v>
      </c>
      <c r="C3886">
        <v>2</v>
      </c>
      <c r="D3886">
        <v>1</v>
      </c>
      <c r="E3886">
        <v>3885</v>
      </c>
      <c r="F3886">
        <v>1</v>
      </c>
      <c r="G3886">
        <v>198450</v>
      </c>
      <c r="H3886">
        <v>11</v>
      </c>
      <c r="I3886">
        <v>8</v>
      </c>
      <c r="J3886">
        <v>1</v>
      </c>
      <c r="K3886">
        <v>7</v>
      </c>
      <c r="L3886">
        <v>3</v>
      </c>
      <c r="M3886">
        <v>0</v>
      </c>
      <c r="N3886">
        <v>0</v>
      </c>
      <c r="O3886">
        <v>0</v>
      </c>
      <c r="P3886" t="s">
        <v>24</v>
      </c>
      <c r="Q3886" t="s">
        <v>33</v>
      </c>
      <c r="R3886" t="s">
        <v>26</v>
      </c>
      <c r="S3886" t="s">
        <v>29</v>
      </c>
      <c r="T3886" t="s">
        <v>38</v>
      </c>
      <c r="U3886" t="s">
        <v>37</v>
      </c>
      <c r="V3886" t="s">
        <v>23</v>
      </c>
      <c r="W3886" t="s">
        <v>30</v>
      </c>
    </row>
    <row r="3887" spans="1:23" x14ac:dyDescent="0.3">
      <c r="A3887">
        <v>53</v>
      </c>
      <c r="B3887">
        <v>24</v>
      </c>
      <c r="C3887">
        <v>3</v>
      </c>
      <c r="D3887">
        <v>1</v>
      </c>
      <c r="E3887">
        <v>3886</v>
      </c>
      <c r="F3887">
        <v>4</v>
      </c>
      <c r="G3887">
        <v>133200</v>
      </c>
      <c r="H3887">
        <v>11</v>
      </c>
      <c r="I3887">
        <v>8</v>
      </c>
      <c r="J3887">
        <v>0</v>
      </c>
      <c r="K3887">
        <v>11</v>
      </c>
      <c r="L3887">
        <v>2</v>
      </c>
      <c r="M3887">
        <v>4</v>
      </c>
      <c r="N3887">
        <v>1</v>
      </c>
      <c r="O3887">
        <v>2</v>
      </c>
      <c r="P3887" t="s">
        <v>24</v>
      </c>
      <c r="Q3887" t="s">
        <v>33</v>
      </c>
      <c r="R3887" t="s">
        <v>26</v>
      </c>
      <c r="S3887" t="s">
        <v>29</v>
      </c>
      <c r="T3887" t="s">
        <v>42</v>
      </c>
      <c r="U3887" t="s">
        <v>37</v>
      </c>
      <c r="V3887" t="s">
        <v>23</v>
      </c>
      <c r="W3887" t="s">
        <v>30</v>
      </c>
    </row>
    <row r="3888" spans="1:23" x14ac:dyDescent="0.3">
      <c r="A3888">
        <v>48</v>
      </c>
      <c r="B3888">
        <v>10</v>
      </c>
      <c r="C3888">
        <v>2</v>
      </c>
      <c r="D3888">
        <v>1</v>
      </c>
      <c r="E3888">
        <v>3887</v>
      </c>
      <c r="F3888">
        <v>1</v>
      </c>
      <c r="G3888">
        <v>63470</v>
      </c>
      <c r="H3888">
        <v>12</v>
      </c>
      <c r="I3888">
        <v>8</v>
      </c>
      <c r="J3888">
        <v>1</v>
      </c>
      <c r="K3888">
        <v>19</v>
      </c>
      <c r="L3888">
        <v>3</v>
      </c>
      <c r="M3888">
        <v>9</v>
      </c>
      <c r="N3888">
        <v>7</v>
      </c>
      <c r="O3888">
        <v>7</v>
      </c>
      <c r="P3888" t="s">
        <v>32</v>
      </c>
      <c r="Q3888" t="s">
        <v>25</v>
      </c>
      <c r="R3888" t="s">
        <v>48</v>
      </c>
      <c r="S3888" t="s">
        <v>29</v>
      </c>
      <c r="T3888" t="s">
        <v>28</v>
      </c>
      <c r="U3888" t="s">
        <v>37</v>
      </c>
      <c r="V3888" t="s">
        <v>31</v>
      </c>
      <c r="W3888" t="s">
        <v>30</v>
      </c>
    </row>
    <row r="3889" spans="1:23" x14ac:dyDescent="0.3">
      <c r="A3889">
        <v>32</v>
      </c>
      <c r="B3889">
        <v>1</v>
      </c>
      <c r="C3889">
        <v>3</v>
      </c>
      <c r="D3889">
        <v>1</v>
      </c>
      <c r="E3889">
        <v>3888</v>
      </c>
      <c r="F3889">
        <v>2</v>
      </c>
      <c r="G3889">
        <v>27430</v>
      </c>
      <c r="H3889">
        <v>19</v>
      </c>
      <c r="I3889">
        <v>8</v>
      </c>
      <c r="J3889">
        <v>1</v>
      </c>
      <c r="K3889">
        <v>1</v>
      </c>
      <c r="L3889">
        <v>2</v>
      </c>
      <c r="M3889">
        <v>1</v>
      </c>
      <c r="N3889">
        <v>0</v>
      </c>
      <c r="O3889">
        <v>0</v>
      </c>
      <c r="P3889" t="s">
        <v>24</v>
      </c>
      <c r="Q3889" t="s">
        <v>25</v>
      </c>
      <c r="R3889" t="s">
        <v>26</v>
      </c>
      <c r="S3889" t="s">
        <v>35</v>
      </c>
      <c r="T3889" t="s">
        <v>34</v>
      </c>
      <c r="U3889" t="s">
        <v>37</v>
      </c>
      <c r="V3889" t="s">
        <v>31</v>
      </c>
      <c r="W3889" t="s">
        <v>30</v>
      </c>
    </row>
    <row r="3890" spans="1:23" x14ac:dyDescent="0.3">
      <c r="A3890">
        <v>26</v>
      </c>
      <c r="B3890">
        <v>18</v>
      </c>
      <c r="C3890">
        <v>2</v>
      </c>
      <c r="D3890">
        <v>1</v>
      </c>
      <c r="E3890">
        <v>3889</v>
      </c>
      <c r="F3890">
        <v>1</v>
      </c>
      <c r="G3890">
        <v>108800</v>
      </c>
      <c r="H3890">
        <v>23</v>
      </c>
      <c r="I3890">
        <v>8</v>
      </c>
      <c r="J3890">
        <v>1</v>
      </c>
      <c r="K3890">
        <v>7</v>
      </c>
      <c r="L3890">
        <v>5</v>
      </c>
      <c r="M3890">
        <v>7</v>
      </c>
      <c r="N3890">
        <v>5</v>
      </c>
      <c r="O3890">
        <v>7</v>
      </c>
      <c r="P3890" t="s">
        <v>39</v>
      </c>
      <c r="Q3890" t="s">
        <v>33</v>
      </c>
      <c r="R3890" t="s">
        <v>41</v>
      </c>
      <c r="S3890" t="s">
        <v>35</v>
      </c>
      <c r="T3890" t="s">
        <v>40</v>
      </c>
      <c r="U3890" t="s">
        <v>37</v>
      </c>
      <c r="V3890" t="s">
        <v>23</v>
      </c>
      <c r="W3890" t="s">
        <v>30</v>
      </c>
    </row>
    <row r="3891" spans="1:23" x14ac:dyDescent="0.3">
      <c r="A3891">
        <v>55</v>
      </c>
      <c r="B3891">
        <v>23</v>
      </c>
      <c r="C3891">
        <v>1</v>
      </c>
      <c r="D3891">
        <v>1</v>
      </c>
      <c r="E3891">
        <v>3890</v>
      </c>
      <c r="F3891">
        <v>5</v>
      </c>
      <c r="G3891">
        <v>23420</v>
      </c>
      <c r="H3891">
        <v>11</v>
      </c>
      <c r="I3891">
        <v>8</v>
      </c>
      <c r="J3891">
        <v>2</v>
      </c>
      <c r="K3891">
        <v>8</v>
      </c>
      <c r="L3891">
        <v>2</v>
      </c>
      <c r="M3891">
        <v>4</v>
      </c>
      <c r="N3891">
        <v>1</v>
      </c>
      <c r="O3891">
        <v>2</v>
      </c>
      <c r="P3891" t="s">
        <v>24</v>
      </c>
      <c r="Q3891" t="s">
        <v>33</v>
      </c>
      <c r="R3891" t="s">
        <v>26</v>
      </c>
      <c r="S3891" t="s">
        <v>44</v>
      </c>
      <c r="T3891" t="s">
        <v>43</v>
      </c>
      <c r="U3891" t="s">
        <v>37</v>
      </c>
      <c r="V3891" t="s">
        <v>23</v>
      </c>
      <c r="W3891" t="s">
        <v>30</v>
      </c>
    </row>
    <row r="3892" spans="1:23" x14ac:dyDescent="0.3">
      <c r="A3892">
        <v>34</v>
      </c>
      <c r="B3892">
        <v>28</v>
      </c>
      <c r="C3892">
        <v>3</v>
      </c>
      <c r="D3892">
        <v>1</v>
      </c>
      <c r="E3892">
        <v>3891</v>
      </c>
      <c r="F3892">
        <v>2</v>
      </c>
      <c r="G3892">
        <v>176500</v>
      </c>
      <c r="H3892">
        <v>19</v>
      </c>
      <c r="I3892">
        <v>8</v>
      </c>
      <c r="J3892">
        <v>1</v>
      </c>
      <c r="K3892">
        <v>15</v>
      </c>
      <c r="L3892">
        <v>6</v>
      </c>
      <c r="M3892">
        <v>15</v>
      </c>
      <c r="N3892">
        <v>4</v>
      </c>
      <c r="O3892">
        <v>13</v>
      </c>
      <c r="P3892" t="s">
        <v>24</v>
      </c>
      <c r="Q3892" t="s">
        <v>25</v>
      </c>
      <c r="R3892" t="s">
        <v>26</v>
      </c>
      <c r="S3892" t="s">
        <v>29</v>
      </c>
      <c r="T3892" t="s">
        <v>34</v>
      </c>
      <c r="U3892" t="s">
        <v>27</v>
      </c>
      <c r="V3892" t="s">
        <v>23</v>
      </c>
      <c r="W3892" t="s">
        <v>30</v>
      </c>
    </row>
    <row r="3893" spans="1:23" x14ac:dyDescent="0.3">
      <c r="A3893">
        <v>60</v>
      </c>
      <c r="B3893">
        <v>17</v>
      </c>
      <c r="C3893">
        <v>4</v>
      </c>
      <c r="D3893">
        <v>1</v>
      </c>
      <c r="E3893">
        <v>3892</v>
      </c>
      <c r="F3893">
        <v>1</v>
      </c>
      <c r="G3893">
        <v>40250</v>
      </c>
      <c r="H3893">
        <v>13</v>
      </c>
      <c r="I3893">
        <v>8</v>
      </c>
      <c r="J3893">
        <v>1</v>
      </c>
      <c r="K3893">
        <v>19</v>
      </c>
      <c r="L3893">
        <v>5</v>
      </c>
      <c r="M3893">
        <v>1</v>
      </c>
      <c r="N3893">
        <v>0</v>
      </c>
      <c r="O3893">
        <v>0</v>
      </c>
      <c r="P3893" t="s">
        <v>24</v>
      </c>
      <c r="Q3893" t="s">
        <v>25</v>
      </c>
      <c r="R3893" t="s">
        <v>41</v>
      </c>
      <c r="S3893" t="s">
        <v>44</v>
      </c>
      <c r="T3893" t="s">
        <v>47</v>
      </c>
      <c r="U3893" t="s">
        <v>37</v>
      </c>
      <c r="V3893" t="s">
        <v>23</v>
      </c>
      <c r="W3893" t="s">
        <v>30</v>
      </c>
    </row>
    <row r="3894" spans="1:23" x14ac:dyDescent="0.3">
      <c r="A3894">
        <v>33</v>
      </c>
      <c r="B3894">
        <v>3</v>
      </c>
      <c r="C3894">
        <v>3</v>
      </c>
      <c r="D3894">
        <v>1</v>
      </c>
      <c r="E3894">
        <v>3893</v>
      </c>
      <c r="F3894">
        <v>3</v>
      </c>
      <c r="G3894">
        <v>97250</v>
      </c>
      <c r="H3894">
        <v>11</v>
      </c>
      <c r="I3894">
        <v>8</v>
      </c>
      <c r="J3894">
        <v>0</v>
      </c>
      <c r="K3894">
        <v>14</v>
      </c>
      <c r="L3894">
        <v>0</v>
      </c>
      <c r="M3894">
        <v>14</v>
      </c>
      <c r="N3894">
        <v>2</v>
      </c>
      <c r="O3894">
        <v>13</v>
      </c>
      <c r="P3894" t="s">
        <v>24</v>
      </c>
      <c r="Q3894" t="s">
        <v>25</v>
      </c>
      <c r="R3894" t="s">
        <v>26</v>
      </c>
      <c r="S3894" t="s">
        <v>29</v>
      </c>
      <c r="T3894" t="s">
        <v>47</v>
      </c>
      <c r="U3894" t="s">
        <v>37</v>
      </c>
      <c r="V3894" t="s">
        <v>23</v>
      </c>
      <c r="W3894" t="s">
        <v>30</v>
      </c>
    </row>
    <row r="3895" spans="1:23" x14ac:dyDescent="0.3">
      <c r="A3895">
        <v>37</v>
      </c>
      <c r="B3895">
        <v>13</v>
      </c>
      <c r="C3895">
        <v>3</v>
      </c>
      <c r="D3895">
        <v>1</v>
      </c>
      <c r="E3895">
        <v>3894</v>
      </c>
      <c r="F3895">
        <v>1</v>
      </c>
      <c r="G3895">
        <v>119040</v>
      </c>
      <c r="H3895">
        <v>12</v>
      </c>
      <c r="I3895">
        <v>8</v>
      </c>
      <c r="J3895">
        <v>1</v>
      </c>
      <c r="K3895">
        <v>6</v>
      </c>
      <c r="L3895">
        <v>4</v>
      </c>
      <c r="M3895">
        <v>6</v>
      </c>
      <c r="N3895">
        <v>1</v>
      </c>
      <c r="O3895">
        <v>3</v>
      </c>
      <c r="P3895" t="s">
        <v>32</v>
      </c>
      <c r="Q3895" t="s">
        <v>33</v>
      </c>
      <c r="R3895" t="s">
        <v>26</v>
      </c>
      <c r="S3895" t="s">
        <v>44</v>
      </c>
      <c r="T3895" t="s">
        <v>43</v>
      </c>
      <c r="U3895" t="s">
        <v>37</v>
      </c>
      <c r="V3895" t="s">
        <v>23</v>
      </c>
      <c r="W3895" t="s">
        <v>30</v>
      </c>
    </row>
    <row r="3896" spans="1:23" x14ac:dyDescent="0.3">
      <c r="A3896">
        <v>34</v>
      </c>
      <c r="B3896">
        <v>7</v>
      </c>
      <c r="C3896">
        <v>2</v>
      </c>
      <c r="D3896">
        <v>1</v>
      </c>
      <c r="E3896">
        <v>3895</v>
      </c>
      <c r="F3896">
        <v>1</v>
      </c>
      <c r="G3896">
        <v>21770</v>
      </c>
      <c r="H3896">
        <v>13</v>
      </c>
      <c r="I3896">
        <v>8</v>
      </c>
      <c r="J3896">
        <v>0</v>
      </c>
      <c r="K3896">
        <v>10</v>
      </c>
      <c r="L3896">
        <v>5</v>
      </c>
      <c r="M3896">
        <v>10</v>
      </c>
      <c r="N3896">
        <v>8</v>
      </c>
      <c r="O3896">
        <v>7</v>
      </c>
      <c r="P3896" t="s">
        <v>24</v>
      </c>
      <c r="Q3896" t="s">
        <v>33</v>
      </c>
      <c r="R3896" t="s">
        <v>26</v>
      </c>
      <c r="S3896" t="s">
        <v>29</v>
      </c>
      <c r="T3896" t="s">
        <v>28</v>
      </c>
      <c r="U3896" t="s">
        <v>37</v>
      </c>
      <c r="V3896" t="s">
        <v>23</v>
      </c>
      <c r="W3896" t="s">
        <v>30</v>
      </c>
    </row>
    <row r="3897" spans="1:23" x14ac:dyDescent="0.3">
      <c r="A3897">
        <v>23</v>
      </c>
      <c r="B3897">
        <v>12</v>
      </c>
      <c r="C3897">
        <v>2</v>
      </c>
      <c r="D3897">
        <v>1</v>
      </c>
      <c r="E3897">
        <v>3896</v>
      </c>
      <c r="F3897">
        <v>2</v>
      </c>
      <c r="G3897">
        <v>75250</v>
      </c>
      <c r="H3897">
        <v>14</v>
      </c>
      <c r="I3897">
        <v>8</v>
      </c>
      <c r="J3897">
        <v>2</v>
      </c>
      <c r="K3897">
        <v>3</v>
      </c>
      <c r="L3897">
        <v>2</v>
      </c>
      <c r="M3897">
        <v>3</v>
      </c>
      <c r="N3897">
        <v>0</v>
      </c>
      <c r="O3897">
        <v>2</v>
      </c>
      <c r="P3897" t="s">
        <v>24</v>
      </c>
      <c r="Q3897" t="s">
        <v>33</v>
      </c>
      <c r="R3897" t="s">
        <v>41</v>
      </c>
      <c r="S3897" t="s">
        <v>44</v>
      </c>
      <c r="T3897" t="s">
        <v>34</v>
      </c>
      <c r="U3897" t="s">
        <v>37</v>
      </c>
      <c r="V3897" t="s">
        <v>31</v>
      </c>
      <c r="W3897" t="s">
        <v>30</v>
      </c>
    </row>
    <row r="3898" spans="1:23" x14ac:dyDescent="0.3">
      <c r="A3898">
        <v>44</v>
      </c>
      <c r="B3898">
        <v>1</v>
      </c>
      <c r="C3898">
        <v>3</v>
      </c>
      <c r="D3898">
        <v>1</v>
      </c>
      <c r="E3898">
        <v>3897</v>
      </c>
      <c r="F3898">
        <v>1</v>
      </c>
      <c r="G3898">
        <v>48340</v>
      </c>
      <c r="H3898">
        <v>14</v>
      </c>
      <c r="I3898">
        <v>8</v>
      </c>
      <c r="J3898">
        <v>0</v>
      </c>
      <c r="K3898">
        <v>9</v>
      </c>
      <c r="L3898">
        <v>1</v>
      </c>
      <c r="M3898">
        <v>8</v>
      </c>
      <c r="N3898">
        <v>6</v>
      </c>
      <c r="O3898">
        <v>7</v>
      </c>
      <c r="P3898" t="s">
        <v>24</v>
      </c>
      <c r="Q3898" t="s">
        <v>40</v>
      </c>
      <c r="R3898" t="s">
        <v>26</v>
      </c>
      <c r="S3898" t="s">
        <v>29</v>
      </c>
      <c r="T3898" t="s">
        <v>34</v>
      </c>
      <c r="U3898" t="s">
        <v>37</v>
      </c>
      <c r="V3898" t="s">
        <v>23</v>
      </c>
      <c r="W3898" t="s">
        <v>30</v>
      </c>
    </row>
    <row r="3899" spans="1:23" x14ac:dyDescent="0.3">
      <c r="A3899">
        <v>35</v>
      </c>
      <c r="B3899">
        <v>13</v>
      </c>
      <c r="C3899">
        <v>3</v>
      </c>
      <c r="D3899">
        <v>1</v>
      </c>
      <c r="E3899">
        <v>3898</v>
      </c>
      <c r="F3899">
        <v>3</v>
      </c>
      <c r="G3899">
        <v>20420</v>
      </c>
      <c r="H3899">
        <v>16</v>
      </c>
      <c r="I3899">
        <v>8</v>
      </c>
      <c r="J3899">
        <v>0</v>
      </c>
      <c r="K3899">
        <v>6</v>
      </c>
      <c r="L3899">
        <v>2</v>
      </c>
      <c r="M3899">
        <v>5</v>
      </c>
      <c r="N3899">
        <v>1</v>
      </c>
      <c r="O3899">
        <v>4</v>
      </c>
      <c r="P3899" t="s">
        <v>32</v>
      </c>
      <c r="Q3899" t="s">
        <v>33</v>
      </c>
      <c r="R3899" t="s">
        <v>26</v>
      </c>
      <c r="S3899" t="s">
        <v>35</v>
      </c>
      <c r="T3899" t="s">
        <v>38</v>
      </c>
      <c r="U3899" t="s">
        <v>37</v>
      </c>
      <c r="V3899" t="s">
        <v>23</v>
      </c>
      <c r="W3899" t="s">
        <v>30</v>
      </c>
    </row>
    <row r="3900" spans="1:23" x14ac:dyDescent="0.3">
      <c r="A3900">
        <v>43</v>
      </c>
      <c r="B3900">
        <v>25</v>
      </c>
      <c r="C3900">
        <v>4</v>
      </c>
      <c r="D3900">
        <v>1</v>
      </c>
      <c r="E3900">
        <v>3899</v>
      </c>
      <c r="F3900">
        <v>2</v>
      </c>
      <c r="G3900">
        <v>22200</v>
      </c>
      <c r="H3900">
        <v>11</v>
      </c>
      <c r="I3900">
        <v>8</v>
      </c>
      <c r="J3900">
        <v>0</v>
      </c>
      <c r="K3900">
        <v>10</v>
      </c>
      <c r="L3900">
        <v>2</v>
      </c>
      <c r="M3900">
        <v>10</v>
      </c>
      <c r="N3900">
        <v>8</v>
      </c>
      <c r="O3900">
        <v>8</v>
      </c>
      <c r="P3900" t="s">
        <v>24</v>
      </c>
      <c r="Q3900" t="s">
        <v>33</v>
      </c>
      <c r="R3900" t="s">
        <v>26</v>
      </c>
      <c r="S3900" t="s">
        <v>29</v>
      </c>
      <c r="T3900" t="s">
        <v>38</v>
      </c>
      <c r="U3900" t="s">
        <v>37</v>
      </c>
      <c r="V3900" t="s">
        <v>23</v>
      </c>
      <c r="W3900" t="s">
        <v>30</v>
      </c>
    </row>
    <row r="3901" spans="1:23" x14ac:dyDescent="0.3">
      <c r="A3901">
        <v>24</v>
      </c>
      <c r="B3901">
        <v>6</v>
      </c>
      <c r="C3901">
        <v>3</v>
      </c>
      <c r="D3901">
        <v>1</v>
      </c>
      <c r="E3901">
        <v>3900</v>
      </c>
      <c r="F3901">
        <v>3</v>
      </c>
      <c r="G3901">
        <v>10520</v>
      </c>
      <c r="H3901">
        <v>13</v>
      </c>
      <c r="I3901">
        <v>8</v>
      </c>
      <c r="J3901">
        <v>0</v>
      </c>
      <c r="K3901">
        <v>5</v>
      </c>
      <c r="L3901">
        <v>3</v>
      </c>
      <c r="M3901">
        <v>5</v>
      </c>
      <c r="N3901">
        <v>0</v>
      </c>
      <c r="O3901">
        <v>4</v>
      </c>
      <c r="P3901" t="s">
        <v>24</v>
      </c>
      <c r="Q3901" t="s">
        <v>33</v>
      </c>
      <c r="R3901" t="s">
        <v>26</v>
      </c>
      <c r="S3901" t="s">
        <v>29</v>
      </c>
      <c r="T3901" t="s">
        <v>38</v>
      </c>
      <c r="U3901" t="s">
        <v>37</v>
      </c>
      <c r="V3901" t="s">
        <v>23</v>
      </c>
      <c r="W3901" t="s">
        <v>30</v>
      </c>
    </row>
    <row r="3902" spans="1:23" x14ac:dyDescent="0.3">
      <c r="A3902">
        <v>41</v>
      </c>
      <c r="B3902">
        <v>6</v>
      </c>
      <c r="C3902">
        <v>4</v>
      </c>
      <c r="D3902">
        <v>1</v>
      </c>
      <c r="E3902">
        <v>3901</v>
      </c>
      <c r="F3902">
        <v>1</v>
      </c>
      <c r="G3902">
        <v>28210</v>
      </c>
      <c r="H3902">
        <v>17</v>
      </c>
      <c r="I3902">
        <v>8</v>
      </c>
      <c r="J3902">
        <v>0</v>
      </c>
      <c r="K3902">
        <v>10</v>
      </c>
      <c r="L3902">
        <v>3</v>
      </c>
      <c r="M3902">
        <v>10</v>
      </c>
      <c r="N3902">
        <v>8</v>
      </c>
      <c r="O3902">
        <v>7</v>
      </c>
      <c r="P3902" t="s">
        <v>24</v>
      </c>
      <c r="Q3902" t="s">
        <v>25</v>
      </c>
      <c r="R3902" t="s">
        <v>48</v>
      </c>
      <c r="S3902" t="s">
        <v>35</v>
      </c>
      <c r="T3902" t="s">
        <v>34</v>
      </c>
      <c r="U3902" t="s">
        <v>37</v>
      </c>
      <c r="V3902" t="s">
        <v>23</v>
      </c>
      <c r="W3902" t="s">
        <v>30</v>
      </c>
    </row>
    <row r="3903" spans="1:23" x14ac:dyDescent="0.3">
      <c r="A3903">
        <v>29</v>
      </c>
      <c r="B3903">
        <v>2</v>
      </c>
      <c r="C3903">
        <v>2</v>
      </c>
      <c r="D3903">
        <v>1</v>
      </c>
      <c r="E3903">
        <v>3902</v>
      </c>
      <c r="F3903">
        <v>2</v>
      </c>
      <c r="G3903">
        <v>192370</v>
      </c>
      <c r="H3903">
        <v>11</v>
      </c>
      <c r="I3903">
        <v>8</v>
      </c>
      <c r="J3903">
        <v>1</v>
      </c>
      <c r="K3903">
        <v>9</v>
      </c>
      <c r="L3903">
        <v>2</v>
      </c>
      <c r="M3903">
        <v>5</v>
      </c>
      <c r="N3903">
        <v>1</v>
      </c>
      <c r="O3903">
        <v>2</v>
      </c>
      <c r="P3903" t="s">
        <v>24</v>
      </c>
      <c r="Q3903" t="s">
        <v>33</v>
      </c>
      <c r="R3903" t="s">
        <v>26</v>
      </c>
      <c r="S3903" t="s">
        <v>29</v>
      </c>
      <c r="T3903" t="s">
        <v>34</v>
      </c>
      <c r="U3903" t="s">
        <v>37</v>
      </c>
      <c r="V3903" t="s">
        <v>23</v>
      </c>
      <c r="W3903" t="s">
        <v>30</v>
      </c>
    </row>
    <row r="3904" spans="1:23" x14ac:dyDescent="0.3">
      <c r="A3904">
        <v>36</v>
      </c>
      <c r="B3904">
        <v>1</v>
      </c>
      <c r="C3904">
        <v>4</v>
      </c>
      <c r="D3904">
        <v>1</v>
      </c>
      <c r="E3904">
        <v>3903</v>
      </c>
      <c r="F3904">
        <v>3</v>
      </c>
      <c r="G3904">
        <v>41070</v>
      </c>
      <c r="H3904">
        <v>11</v>
      </c>
      <c r="I3904">
        <v>8</v>
      </c>
      <c r="J3904">
        <v>1</v>
      </c>
      <c r="K3904">
        <v>17</v>
      </c>
      <c r="L3904">
        <v>2</v>
      </c>
      <c r="M3904">
        <v>13</v>
      </c>
      <c r="N3904">
        <v>6</v>
      </c>
      <c r="O3904">
        <v>7</v>
      </c>
      <c r="P3904" t="s">
        <v>24</v>
      </c>
      <c r="Q3904" t="s">
        <v>40</v>
      </c>
      <c r="R3904" t="s">
        <v>26</v>
      </c>
      <c r="S3904" t="s">
        <v>35</v>
      </c>
      <c r="T3904" t="s">
        <v>34</v>
      </c>
      <c r="U3904" t="s">
        <v>27</v>
      </c>
      <c r="V3904" t="s">
        <v>23</v>
      </c>
      <c r="W3904" t="s">
        <v>30</v>
      </c>
    </row>
    <row r="3905" spans="1:23" x14ac:dyDescent="0.3">
      <c r="A3905">
        <v>45</v>
      </c>
      <c r="B3905">
        <v>2</v>
      </c>
      <c r="C3905">
        <v>3</v>
      </c>
      <c r="D3905">
        <v>1</v>
      </c>
      <c r="E3905">
        <v>3904</v>
      </c>
      <c r="F3905">
        <v>2</v>
      </c>
      <c r="G3905">
        <v>83960</v>
      </c>
      <c r="H3905">
        <v>15</v>
      </c>
      <c r="I3905">
        <v>8</v>
      </c>
      <c r="J3905">
        <v>2</v>
      </c>
      <c r="K3905">
        <v>25</v>
      </c>
      <c r="L3905">
        <v>3</v>
      </c>
      <c r="M3905">
        <v>23</v>
      </c>
      <c r="N3905">
        <v>14</v>
      </c>
      <c r="O3905">
        <v>4</v>
      </c>
      <c r="P3905" t="s">
        <v>39</v>
      </c>
      <c r="Q3905" t="s">
        <v>25</v>
      </c>
      <c r="R3905" t="s">
        <v>26</v>
      </c>
      <c r="S3905" t="s">
        <v>29</v>
      </c>
      <c r="T3905" t="s">
        <v>45</v>
      </c>
      <c r="U3905" t="s">
        <v>27</v>
      </c>
      <c r="V3905" t="s">
        <v>23</v>
      </c>
      <c r="W3905" t="s">
        <v>30</v>
      </c>
    </row>
    <row r="3906" spans="1:23" x14ac:dyDescent="0.3">
      <c r="A3906">
        <v>24</v>
      </c>
      <c r="B3906">
        <v>6</v>
      </c>
      <c r="C3906">
        <v>2</v>
      </c>
      <c r="D3906">
        <v>1</v>
      </c>
      <c r="E3906">
        <v>3905</v>
      </c>
      <c r="F3906">
        <v>2</v>
      </c>
      <c r="G3906">
        <v>20070</v>
      </c>
      <c r="H3906">
        <v>12</v>
      </c>
      <c r="I3906">
        <v>8</v>
      </c>
      <c r="J3906">
        <v>0</v>
      </c>
      <c r="K3906">
        <v>1</v>
      </c>
      <c r="L3906">
        <v>2</v>
      </c>
      <c r="M3906">
        <v>1</v>
      </c>
      <c r="N3906">
        <v>0</v>
      </c>
      <c r="O3906">
        <v>0</v>
      </c>
      <c r="P3906" t="s">
        <v>24</v>
      </c>
      <c r="Q3906" t="s">
        <v>25</v>
      </c>
      <c r="R3906" t="s">
        <v>41</v>
      </c>
      <c r="S3906" t="s">
        <v>29</v>
      </c>
      <c r="T3906" t="s">
        <v>47</v>
      </c>
      <c r="U3906" t="s">
        <v>27</v>
      </c>
      <c r="V3906" t="s">
        <v>31</v>
      </c>
      <c r="W3906" t="s">
        <v>30</v>
      </c>
    </row>
    <row r="3907" spans="1:23" x14ac:dyDescent="0.3">
      <c r="A3907">
        <v>47</v>
      </c>
      <c r="B3907">
        <v>1</v>
      </c>
      <c r="C3907">
        <v>3</v>
      </c>
      <c r="D3907">
        <v>1</v>
      </c>
      <c r="E3907">
        <v>3906</v>
      </c>
      <c r="F3907">
        <v>2</v>
      </c>
      <c r="G3907">
        <v>196270</v>
      </c>
      <c r="H3907">
        <v>11</v>
      </c>
      <c r="I3907">
        <v>8</v>
      </c>
      <c r="J3907">
        <v>2</v>
      </c>
      <c r="K3907">
        <v>25</v>
      </c>
      <c r="L3907">
        <v>1</v>
      </c>
      <c r="M3907">
        <v>23</v>
      </c>
      <c r="N3907">
        <v>14</v>
      </c>
      <c r="O3907">
        <v>10</v>
      </c>
      <c r="P3907" t="s">
        <v>32</v>
      </c>
      <c r="Q3907" t="s">
        <v>33</v>
      </c>
      <c r="R3907" t="s">
        <v>41</v>
      </c>
      <c r="S3907" t="s">
        <v>29</v>
      </c>
      <c r="T3907" t="s">
        <v>38</v>
      </c>
      <c r="U3907" t="s">
        <v>27</v>
      </c>
      <c r="V3907" t="s">
        <v>31</v>
      </c>
      <c r="W3907" t="s">
        <v>30</v>
      </c>
    </row>
    <row r="3908" spans="1:23" x14ac:dyDescent="0.3">
      <c r="A3908">
        <v>26</v>
      </c>
      <c r="B3908">
        <v>9</v>
      </c>
      <c r="C3908">
        <v>1</v>
      </c>
      <c r="D3908">
        <v>1</v>
      </c>
      <c r="E3908">
        <v>3907</v>
      </c>
      <c r="F3908">
        <v>1</v>
      </c>
      <c r="G3908">
        <v>106860</v>
      </c>
      <c r="H3908">
        <v>14</v>
      </c>
      <c r="I3908">
        <v>8</v>
      </c>
      <c r="J3908">
        <v>1</v>
      </c>
      <c r="K3908">
        <v>3</v>
      </c>
      <c r="L3908">
        <v>2</v>
      </c>
      <c r="M3908">
        <v>3</v>
      </c>
      <c r="N3908">
        <v>0</v>
      </c>
      <c r="O3908">
        <v>2</v>
      </c>
      <c r="P3908" t="s">
        <v>24</v>
      </c>
      <c r="Q3908" t="s">
        <v>33</v>
      </c>
      <c r="R3908" t="s">
        <v>41</v>
      </c>
      <c r="S3908" t="s">
        <v>29</v>
      </c>
      <c r="T3908" t="s">
        <v>38</v>
      </c>
      <c r="U3908" t="s">
        <v>37</v>
      </c>
      <c r="V3908" t="s">
        <v>23</v>
      </c>
      <c r="W3908" t="s">
        <v>30</v>
      </c>
    </row>
    <row r="3909" spans="1:23" x14ac:dyDescent="0.3">
      <c r="A3909">
        <v>45</v>
      </c>
      <c r="B3909">
        <v>1</v>
      </c>
      <c r="C3909">
        <v>4</v>
      </c>
      <c r="D3909">
        <v>1</v>
      </c>
      <c r="E3909">
        <v>3908</v>
      </c>
      <c r="F3909">
        <v>1</v>
      </c>
      <c r="G3909">
        <v>29420</v>
      </c>
      <c r="H3909">
        <v>22</v>
      </c>
      <c r="I3909">
        <v>8</v>
      </c>
      <c r="J3909">
        <v>1</v>
      </c>
      <c r="K3909">
        <v>21</v>
      </c>
      <c r="L3909">
        <v>4</v>
      </c>
      <c r="M3909">
        <v>21</v>
      </c>
      <c r="N3909">
        <v>8</v>
      </c>
      <c r="O3909">
        <v>6</v>
      </c>
      <c r="P3909" t="s">
        <v>24</v>
      </c>
      <c r="Q3909" t="s">
        <v>33</v>
      </c>
      <c r="R3909" t="s">
        <v>26</v>
      </c>
      <c r="S3909" t="s">
        <v>35</v>
      </c>
      <c r="T3909" t="s">
        <v>42</v>
      </c>
      <c r="U3909" t="s">
        <v>37</v>
      </c>
      <c r="V3909" t="s">
        <v>23</v>
      </c>
      <c r="W3909" t="s">
        <v>30</v>
      </c>
    </row>
    <row r="3910" spans="1:23" x14ac:dyDescent="0.3">
      <c r="A3910">
        <v>32</v>
      </c>
      <c r="B3910">
        <v>1</v>
      </c>
      <c r="C3910">
        <v>1</v>
      </c>
      <c r="D3910">
        <v>1</v>
      </c>
      <c r="E3910">
        <v>3909</v>
      </c>
      <c r="F3910">
        <v>2</v>
      </c>
      <c r="G3910">
        <v>88580</v>
      </c>
      <c r="H3910">
        <v>16</v>
      </c>
      <c r="I3910">
        <v>8</v>
      </c>
      <c r="J3910">
        <v>1</v>
      </c>
      <c r="K3910">
        <v>10</v>
      </c>
      <c r="L3910">
        <v>2</v>
      </c>
      <c r="M3910">
        <v>5</v>
      </c>
      <c r="N3910">
        <v>1</v>
      </c>
      <c r="O3910">
        <v>3</v>
      </c>
      <c r="P3910" t="s">
        <v>32</v>
      </c>
      <c r="Q3910" t="s">
        <v>25</v>
      </c>
      <c r="R3910" t="s">
        <v>48</v>
      </c>
      <c r="S3910" t="s">
        <v>29</v>
      </c>
      <c r="T3910" t="s">
        <v>43</v>
      </c>
      <c r="U3910" t="s">
        <v>37</v>
      </c>
      <c r="V3910" t="s">
        <v>23</v>
      </c>
      <c r="W3910" t="s">
        <v>30</v>
      </c>
    </row>
    <row r="3911" spans="1:23" x14ac:dyDescent="0.3">
      <c r="A3911">
        <v>31</v>
      </c>
      <c r="B3911">
        <v>14</v>
      </c>
      <c r="C3911">
        <v>2</v>
      </c>
      <c r="D3911">
        <v>1</v>
      </c>
      <c r="E3911">
        <v>3910</v>
      </c>
      <c r="F3911">
        <v>1</v>
      </c>
      <c r="G3911">
        <v>167560</v>
      </c>
      <c r="H3911">
        <v>11</v>
      </c>
      <c r="I3911">
        <v>8</v>
      </c>
      <c r="J3911">
        <v>2</v>
      </c>
      <c r="K3911">
        <v>6</v>
      </c>
      <c r="L3911">
        <v>5</v>
      </c>
      <c r="M3911">
        <v>5</v>
      </c>
      <c r="N3911">
        <v>0</v>
      </c>
      <c r="O3911">
        <v>3</v>
      </c>
      <c r="P3911" t="s">
        <v>24</v>
      </c>
      <c r="Q3911" t="s">
        <v>33</v>
      </c>
      <c r="R3911" t="s">
        <v>26</v>
      </c>
      <c r="S3911" t="s">
        <v>29</v>
      </c>
      <c r="T3911" t="s">
        <v>38</v>
      </c>
      <c r="U3911" t="s">
        <v>37</v>
      </c>
      <c r="V3911" t="s">
        <v>23</v>
      </c>
      <c r="W3911" t="s">
        <v>30</v>
      </c>
    </row>
    <row r="3912" spans="1:23" x14ac:dyDescent="0.3">
      <c r="A3912">
        <v>41</v>
      </c>
      <c r="B3912">
        <v>2</v>
      </c>
      <c r="C3912">
        <v>2</v>
      </c>
      <c r="D3912">
        <v>1</v>
      </c>
      <c r="E3912">
        <v>3911</v>
      </c>
      <c r="F3912">
        <v>2</v>
      </c>
      <c r="G3912">
        <v>107980</v>
      </c>
      <c r="H3912">
        <v>14</v>
      </c>
      <c r="I3912">
        <v>8</v>
      </c>
      <c r="J3912">
        <v>2</v>
      </c>
      <c r="K3912">
        <v>10</v>
      </c>
      <c r="L3912">
        <v>5</v>
      </c>
      <c r="M3912">
        <v>3</v>
      </c>
      <c r="N3912">
        <v>1</v>
      </c>
      <c r="O3912">
        <v>2</v>
      </c>
      <c r="P3912" t="s">
        <v>39</v>
      </c>
      <c r="Q3912" t="s">
        <v>25</v>
      </c>
      <c r="R3912" t="s">
        <v>41</v>
      </c>
      <c r="S3912" t="s">
        <v>29</v>
      </c>
      <c r="T3912" t="s">
        <v>34</v>
      </c>
      <c r="U3912" t="s">
        <v>37</v>
      </c>
      <c r="V3912" t="s">
        <v>23</v>
      </c>
      <c r="W3912" t="s">
        <v>30</v>
      </c>
    </row>
    <row r="3913" spans="1:23" x14ac:dyDescent="0.3">
      <c r="A3913">
        <v>40</v>
      </c>
      <c r="B3913">
        <v>22</v>
      </c>
      <c r="C3913">
        <v>2</v>
      </c>
      <c r="D3913">
        <v>1</v>
      </c>
      <c r="E3913">
        <v>3912</v>
      </c>
      <c r="F3913">
        <v>1</v>
      </c>
      <c r="G3913">
        <v>23230</v>
      </c>
      <c r="H3913">
        <v>16</v>
      </c>
      <c r="I3913">
        <v>8</v>
      </c>
      <c r="J3913">
        <v>1</v>
      </c>
      <c r="K3913">
        <v>18</v>
      </c>
      <c r="L3913">
        <v>2</v>
      </c>
      <c r="M3913">
        <v>1</v>
      </c>
      <c r="N3913">
        <v>0</v>
      </c>
      <c r="O3913">
        <v>0</v>
      </c>
      <c r="P3913" t="s">
        <v>24</v>
      </c>
      <c r="Q3913" t="s">
        <v>33</v>
      </c>
      <c r="R3913" t="s">
        <v>49</v>
      </c>
      <c r="S3913" t="s">
        <v>29</v>
      </c>
      <c r="T3913" t="s">
        <v>28</v>
      </c>
      <c r="U3913" t="s">
        <v>37</v>
      </c>
      <c r="V3913" t="s">
        <v>23</v>
      </c>
      <c r="W3913" t="s">
        <v>30</v>
      </c>
    </row>
    <row r="3914" spans="1:23" x14ac:dyDescent="0.3">
      <c r="A3914">
        <v>24</v>
      </c>
      <c r="B3914">
        <v>3</v>
      </c>
      <c r="C3914">
        <v>3</v>
      </c>
      <c r="D3914">
        <v>1</v>
      </c>
      <c r="E3914">
        <v>3913</v>
      </c>
      <c r="F3914">
        <v>1</v>
      </c>
      <c r="G3914">
        <v>14160</v>
      </c>
      <c r="H3914">
        <v>15</v>
      </c>
      <c r="I3914">
        <v>8</v>
      </c>
      <c r="J3914">
        <v>1</v>
      </c>
      <c r="K3914">
        <v>6</v>
      </c>
      <c r="L3914">
        <v>3</v>
      </c>
      <c r="M3914">
        <v>6</v>
      </c>
      <c r="N3914">
        <v>1</v>
      </c>
      <c r="O3914">
        <v>2</v>
      </c>
      <c r="P3914" t="s">
        <v>24</v>
      </c>
      <c r="Q3914" t="s">
        <v>33</v>
      </c>
      <c r="R3914" t="s">
        <v>26</v>
      </c>
      <c r="S3914" t="s">
        <v>44</v>
      </c>
      <c r="T3914" t="s">
        <v>34</v>
      </c>
      <c r="U3914" t="s">
        <v>27</v>
      </c>
      <c r="V3914" t="s">
        <v>23</v>
      </c>
      <c r="W3914" t="s">
        <v>30</v>
      </c>
    </row>
    <row r="3915" spans="1:23" x14ac:dyDescent="0.3">
      <c r="A3915">
        <v>46</v>
      </c>
      <c r="B3915">
        <v>6</v>
      </c>
      <c r="C3915">
        <v>3</v>
      </c>
      <c r="D3915">
        <v>1</v>
      </c>
      <c r="E3915">
        <v>3914</v>
      </c>
      <c r="F3915">
        <v>4</v>
      </c>
      <c r="G3915">
        <v>46150</v>
      </c>
      <c r="H3915">
        <v>12</v>
      </c>
      <c r="I3915">
        <v>8</v>
      </c>
      <c r="J3915">
        <v>0</v>
      </c>
      <c r="K3915">
        <v>19</v>
      </c>
      <c r="L3915">
        <v>3</v>
      </c>
      <c r="M3915">
        <v>10</v>
      </c>
      <c r="N3915">
        <v>0</v>
      </c>
      <c r="O3915">
        <v>9</v>
      </c>
      <c r="P3915" t="s">
        <v>24</v>
      </c>
      <c r="Q3915" t="s">
        <v>33</v>
      </c>
      <c r="R3915" t="s">
        <v>41</v>
      </c>
      <c r="S3915" t="s">
        <v>35</v>
      </c>
      <c r="T3915" t="s">
        <v>38</v>
      </c>
      <c r="U3915" t="s">
        <v>37</v>
      </c>
      <c r="V3915" t="s">
        <v>23</v>
      </c>
      <c r="W3915" t="s">
        <v>30</v>
      </c>
    </row>
    <row r="3916" spans="1:23" x14ac:dyDescent="0.3">
      <c r="A3916">
        <v>35</v>
      </c>
      <c r="B3916">
        <v>8</v>
      </c>
      <c r="C3916">
        <v>4</v>
      </c>
      <c r="D3916">
        <v>1</v>
      </c>
      <c r="E3916">
        <v>3915</v>
      </c>
      <c r="F3916">
        <v>1</v>
      </c>
      <c r="G3916">
        <v>24610</v>
      </c>
      <c r="H3916">
        <v>20</v>
      </c>
      <c r="I3916">
        <v>8</v>
      </c>
      <c r="J3916">
        <v>1</v>
      </c>
      <c r="K3916">
        <v>17</v>
      </c>
      <c r="L3916">
        <v>4</v>
      </c>
      <c r="M3916">
        <v>7</v>
      </c>
      <c r="N3916">
        <v>0</v>
      </c>
      <c r="O3916">
        <v>7</v>
      </c>
      <c r="P3916" t="s">
        <v>24</v>
      </c>
      <c r="Q3916" t="s">
        <v>25</v>
      </c>
      <c r="R3916" t="s">
        <v>26</v>
      </c>
      <c r="S3916" t="s">
        <v>29</v>
      </c>
      <c r="T3916" t="s">
        <v>43</v>
      </c>
      <c r="U3916" t="s">
        <v>37</v>
      </c>
      <c r="V3916" t="s">
        <v>23</v>
      </c>
      <c r="W3916" t="s">
        <v>30</v>
      </c>
    </row>
    <row r="3917" spans="1:23" x14ac:dyDescent="0.3">
      <c r="A3917">
        <v>30</v>
      </c>
      <c r="B3917">
        <v>9</v>
      </c>
      <c r="C3917">
        <v>4</v>
      </c>
      <c r="D3917">
        <v>1</v>
      </c>
      <c r="E3917">
        <v>3916</v>
      </c>
      <c r="F3917">
        <v>1</v>
      </c>
      <c r="G3917">
        <v>87220</v>
      </c>
      <c r="H3917">
        <v>17</v>
      </c>
      <c r="I3917">
        <v>8</v>
      </c>
      <c r="J3917">
        <v>1</v>
      </c>
      <c r="K3917">
        <v>10</v>
      </c>
      <c r="L3917">
        <v>3</v>
      </c>
      <c r="M3917">
        <v>10</v>
      </c>
      <c r="N3917">
        <v>0</v>
      </c>
      <c r="O3917">
        <v>8</v>
      </c>
      <c r="P3917" t="s">
        <v>24</v>
      </c>
      <c r="Q3917" t="s">
        <v>25</v>
      </c>
      <c r="R3917" t="s">
        <v>48</v>
      </c>
      <c r="S3917" t="s">
        <v>29</v>
      </c>
      <c r="T3917" t="s">
        <v>43</v>
      </c>
      <c r="U3917" t="s">
        <v>37</v>
      </c>
      <c r="V3917" t="s">
        <v>23</v>
      </c>
      <c r="W3917" t="s">
        <v>30</v>
      </c>
    </row>
    <row r="3918" spans="1:23" x14ac:dyDescent="0.3">
      <c r="A3918">
        <v>47</v>
      </c>
      <c r="B3918">
        <v>3</v>
      </c>
      <c r="C3918">
        <v>2</v>
      </c>
      <c r="D3918">
        <v>1</v>
      </c>
      <c r="E3918">
        <v>3917</v>
      </c>
      <c r="F3918">
        <v>2</v>
      </c>
      <c r="G3918">
        <v>39550</v>
      </c>
      <c r="H3918">
        <v>12</v>
      </c>
      <c r="I3918">
        <v>8</v>
      </c>
      <c r="J3918">
        <v>1</v>
      </c>
      <c r="K3918">
        <v>4</v>
      </c>
      <c r="L3918">
        <v>5</v>
      </c>
      <c r="M3918">
        <v>1</v>
      </c>
      <c r="N3918">
        <v>0</v>
      </c>
      <c r="O3918">
        <v>0</v>
      </c>
      <c r="P3918" t="s">
        <v>39</v>
      </c>
      <c r="Q3918" t="s">
        <v>33</v>
      </c>
      <c r="R3918" t="s">
        <v>26</v>
      </c>
      <c r="S3918" t="s">
        <v>29</v>
      </c>
      <c r="T3918" t="s">
        <v>38</v>
      </c>
      <c r="U3918" t="s">
        <v>27</v>
      </c>
      <c r="V3918" t="s">
        <v>23</v>
      </c>
      <c r="W3918" t="s">
        <v>30</v>
      </c>
    </row>
    <row r="3919" spans="1:23" x14ac:dyDescent="0.3">
      <c r="A3919">
        <v>46</v>
      </c>
      <c r="B3919">
        <v>1</v>
      </c>
      <c r="C3919">
        <v>4</v>
      </c>
      <c r="D3919">
        <v>1</v>
      </c>
      <c r="E3919">
        <v>3918</v>
      </c>
      <c r="F3919">
        <v>3</v>
      </c>
      <c r="G3919">
        <v>99570</v>
      </c>
      <c r="H3919">
        <v>20</v>
      </c>
      <c r="I3919">
        <v>8</v>
      </c>
      <c r="J3919">
        <v>0</v>
      </c>
      <c r="K3919">
        <v>13</v>
      </c>
      <c r="L3919">
        <v>1</v>
      </c>
      <c r="M3919">
        <v>10</v>
      </c>
      <c r="N3919">
        <v>0</v>
      </c>
      <c r="O3919">
        <v>3</v>
      </c>
      <c r="P3919" t="s">
        <v>24</v>
      </c>
      <c r="Q3919" t="s">
        <v>33</v>
      </c>
      <c r="R3919" t="s">
        <v>49</v>
      </c>
      <c r="S3919" t="s">
        <v>44</v>
      </c>
      <c r="T3919" t="s">
        <v>38</v>
      </c>
      <c r="U3919" t="s">
        <v>27</v>
      </c>
      <c r="V3919" t="s">
        <v>23</v>
      </c>
      <c r="W3919" t="s">
        <v>30</v>
      </c>
    </row>
    <row r="3920" spans="1:23" x14ac:dyDescent="0.3">
      <c r="A3920">
        <v>36</v>
      </c>
      <c r="B3920">
        <v>1</v>
      </c>
      <c r="C3920">
        <v>3</v>
      </c>
      <c r="D3920">
        <v>1</v>
      </c>
      <c r="E3920">
        <v>3919</v>
      </c>
      <c r="F3920">
        <v>2</v>
      </c>
      <c r="G3920">
        <v>33760</v>
      </c>
      <c r="H3920">
        <v>20</v>
      </c>
      <c r="I3920">
        <v>8</v>
      </c>
      <c r="J3920">
        <v>0</v>
      </c>
      <c r="K3920">
        <v>16</v>
      </c>
      <c r="L3920">
        <v>3</v>
      </c>
      <c r="M3920">
        <v>2</v>
      </c>
      <c r="N3920">
        <v>2</v>
      </c>
      <c r="O3920">
        <v>2</v>
      </c>
      <c r="P3920" t="s">
        <v>24</v>
      </c>
      <c r="Q3920" t="s">
        <v>33</v>
      </c>
      <c r="R3920" t="s">
        <v>41</v>
      </c>
      <c r="S3920" t="s">
        <v>44</v>
      </c>
      <c r="T3920" t="s">
        <v>45</v>
      </c>
      <c r="U3920" t="s">
        <v>37</v>
      </c>
      <c r="V3920" t="s">
        <v>31</v>
      </c>
      <c r="W3920" t="s">
        <v>30</v>
      </c>
    </row>
    <row r="3921" spans="1:23" x14ac:dyDescent="0.3">
      <c r="A3921">
        <v>32</v>
      </c>
      <c r="B3921">
        <v>26</v>
      </c>
      <c r="C3921">
        <v>3</v>
      </c>
      <c r="D3921">
        <v>1</v>
      </c>
      <c r="E3921">
        <v>3920</v>
      </c>
      <c r="F3921">
        <v>2</v>
      </c>
      <c r="G3921">
        <v>88230</v>
      </c>
      <c r="H3921">
        <v>13</v>
      </c>
      <c r="I3921">
        <v>8</v>
      </c>
      <c r="J3921">
        <v>2</v>
      </c>
      <c r="K3921">
        <v>10</v>
      </c>
      <c r="L3921">
        <v>3</v>
      </c>
      <c r="M3921">
        <v>0</v>
      </c>
      <c r="N3921">
        <v>0</v>
      </c>
      <c r="O3921">
        <v>0</v>
      </c>
      <c r="P3921" t="s">
        <v>24</v>
      </c>
      <c r="Q3921" t="s">
        <v>33</v>
      </c>
      <c r="R3921" t="s">
        <v>41</v>
      </c>
      <c r="S3921" t="s">
        <v>35</v>
      </c>
      <c r="T3921" t="s">
        <v>42</v>
      </c>
      <c r="U3921" t="s">
        <v>27</v>
      </c>
      <c r="V3921" t="s">
        <v>31</v>
      </c>
      <c r="W3921" t="s">
        <v>30</v>
      </c>
    </row>
    <row r="3922" spans="1:23" x14ac:dyDescent="0.3">
      <c r="A3922">
        <v>23</v>
      </c>
      <c r="B3922">
        <v>6</v>
      </c>
      <c r="C3922">
        <v>4</v>
      </c>
      <c r="D3922">
        <v>1</v>
      </c>
      <c r="E3922">
        <v>3921</v>
      </c>
      <c r="F3922">
        <v>3</v>
      </c>
      <c r="G3922">
        <v>103220</v>
      </c>
      <c r="H3922">
        <v>14</v>
      </c>
      <c r="I3922">
        <v>8</v>
      </c>
      <c r="J3922">
        <v>2</v>
      </c>
      <c r="K3922">
        <v>3</v>
      </c>
      <c r="L3922">
        <v>2</v>
      </c>
      <c r="M3922">
        <v>3</v>
      </c>
      <c r="N3922">
        <v>1</v>
      </c>
      <c r="O3922">
        <v>2</v>
      </c>
      <c r="P3922" t="s">
        <v>24</v>
      </c>
      <c r="Q3922" t="s">
        <v>25</v>
      </c>
      <c r="R3922" t="s">
        <v>26</v>
      </c>
      <c r="S3922" t="s">
        <v>35</v>
      </c>
      <c r="T3922" t="s">
        <v>45</v>
      </c>
      <c r="U3922" t="s">
        <v>37</v>
      </c>
      <c r="V3922" t="s">
        <v>23</v>
      </c>
      <c r="W3922" t="s">
        <v>30</v>
      </c>
    </row>
    <row r="3923" spans="1:23" x14ac:dyDescent="0.3">
      <c r="A3923">
        <v>31</v>
      </c>
      <c r="B3923">
        <v>3</v>
      </c>
      <c r="C3923">
        <v>3</v>
      </c>
      <c r="D3923">
        <v>1</v>
      </c>
      <c r="E3923">
        <v>3922</v>
      </c>
      <c r="F3923">
        <v>2</v>
      </c>
      <c r="G3923">
        <v>46210</v>
      </c>
      <c r="H3923">
        <v>18</v>
      </c>
      <c r="I3923">
        <v>8</v>
      </c>
      <c r="J3923">
        <v>1</v>
      </c>
      <c r="K3923">
        <v>9</v>
      </c>
      <c r="L3923">
        <v>3</v>
      </c>
      <c r="M3923">
        <v>5</v>
      </c>
      <c r="N3923">
        <v>1</v>
      </c>
      <c r="O3923">
        <v>4</v>
      </c>
      <c r="P3923" t="s">
        <v>32</v>
      </c>
      <c r="Q3923" t="s">
        <v>25</v>
      </c>
      <c r="R3923" t="s">
        <v>48</v>
      </c>
      <c r="S3923" t="s">
        <v>35</v>
      </c>
      <c r="T3923" t="s">
        <v>38</v>
      </c>
      <c r="U3923" t="s">
        <v>37</v>
      </c>
      <c r="V3923" t="s">
        <v>23</v>
      </c>
      <c r="W3923" t="s">
        <v>30</v>
      </c>
    </row>
    <row r="3924" spans="1:23" x14ac:dyDescent="0.3">
      <c r="A3924">
        <v>39</v>
      </c>
      <c r="B3924">
        <v>3</v>
      </c>
      <c r="C3924">
        <v>3</v>
      </c>
      <c r="D3924">
        <v>1</v>
      </c>
      <c r="E3924">
        <v>3923</v>
      </c>
      <c r="F3924">
        <v>2</v>
      </c>
      <c r="G3924">
        <v>109760</v>
      </c>
      <c r="H3924">
        <v>11</v>
      </c>
      <c r="I3924">
        <v>8</v>
      </c>
      <c r="J3924">
        <v>0</v>
      </c>
      <c r="K3924">
        <v>9</v>
      </c>
      <c r="L3924">
        <v>3</v>
      </c>
      <c r="M3924">
        <v>9</v>
      </c>
      <c r="N3924">
        <v>5</v>
      </c>
      <c r="O3924">
        <v>8</v>
      </c>
      <c r="P3924" t="s">
        <v>39</v>
      </c>
      <c r="Q3924" t="s">
        <v>33</v>
      </c>
      <c r="R3924" t="s">
        <v>26</v>
      </c>
      <c r="S3924" t="s">
        <v>29</v>
      </c>
      <c r="T3924" t="s">
        <v>45</v>
      </c>
      <c r="U3924" t="s">
        <v>27</v>
      </c>
      <c r="V3924" t="s">
        <v>23</v>
      </c>
      <c r="W3924" t="s">
        <v>30</v>
      </c>
    </row>
    <row r="3925" spans="1:23" x14ac:dyDescent="0.3">
      <c r="A3925">
        <v>32</v>
      </c>
      <c r="B3925">
        <v>6</v>
      </c>
      <c r="C3925">
        <v>3</v>
      </c>
      <c r="D3925">
        <v>1</v>
      </c>
      <c r="E3925">
        <v>3924</v>
      </c>
      <c r="F3925">
        <v>1</v>
      </c>
      <c r="G3925">
        <v>36600</v>
      </c>
      <c r="H3925">
        <v>11</v>
      </c>
      <c r="I3925">
        <v>8</v>
      </c>
      <c r="J3925">
        <v>2</v>
      </c>
      <c r="K3925">
        <v>10</v>
      </c>
      <c r="L3925">
        <v>0</v>
      </c>
      <c r="M3925">
        <v>4</v>
      </c>
      <c r="N3925">
        <v>0</v>
      </c>
      <c r="O3925">
        <v>2</v>
      </c>
      <c r="P3925" t="s">
        <v>24</v>
      </c>
      <c r="Q3925" t="s">
        <v>33</v>
      </c>
      <c r="R3925" t="s">
        <v>49</v>
      </c>
      <c r="S3925" t="s">
        <v>29</v>
      </c>
      <c r="T3925" t="s">
        <v>34</v>
      </c>
      <c r="U3925" t="s">
        <v>37</v>
      </c>
      <c r="V3925" t="s">
        <v>23</v>
      </c>
      <c r="W3925" t="s">
        <v>30</v>
      </c>
    </row>
    <row r="3926" spans="1:23" x14ac:dyDescent="0.3">
      <c r="A3926">
        <v>40</v>
      </c>
      <c r="B3926">
        <v>6</v>
      </c>
      <c r="C3926">
        <v>3</v>
      </c>
      <c r="D3926">
        <v>1</v>
      </c>
      <c r="E3926">
        <v>3925</v>
      </c>
      <c r="F3926">
        <v>3</v>
      </c>
      <c r="G3926">
        <v>104820</v>
      </c>
      <c r="H3926">
        <v>11</v>
      </c>
      <c r="I3926">
        <v>8</v>
      </c>
      <c r="J3926">
        <v>1</v>
      </c>
      <c r="K3926">
        <v>21</v>
      </c>
      <c r="L3926">
        <v>6</v>
      </c>
      <c r="M3926">
        <v>21</v>
      </c>
      <c r="N3926">
        <v>12</v>
      </c>
      <c r="O3926">
        <v>8</v>
      </c>
      <c r="P3926" t="s">
        <v>24</v>
      </c>
      <c r="Q3926" t="s">
        <v>25</v>
      </c>
      <c r="R3926" t="s">
        <v>26</v>
      </c>
      <c r="S3926" t="s">
        <v>35</v>
      </c>
      <c r="T3926" t="s">
        <v>45</v>
      </c>
      <c r="U3926" t="s">
        <v>37</v>
      </c>
      <c r="V3926" t="s">
        <v>23</v>
      </c>
      <c r="W3926" t="s">
        <v>30</v>
      </c>
    </row>
    <row r="3927" spans="1:23" x14ac:dyDescent="0.3">
      <c r="A3927">
        <v>45</v>
      </c>
      <c r="B3927">
        <v>19</v>
      </c>
      <c r="C3927">
        <v>4</v>
      </c>
      <c r="D3927">
        <v>1</v>
      </c>
      <c r="E3927">
        <v>3926</v>
      </c>
      <c r="F3927">
        <v>1</v>
      </c>
      <c r="G3927">
        <v>71190</v>
      </c>
      <c r="H3927">
        <v>15</v>
      </c>
      <c r="I3927">
        <v>8</v>
      </c>
      <c r="J3927">
        <v>0</v>
      </c>
      <c r="K3927">
        <v>9</v>
      </c>
      <c r="L3927">
        <v>2</v>
      </c>
      <c r="M3927">
        <v>5</v>
      </c>
      <c r="N3927">
        <v>0</v>
      </c>
      <c r="O3927">
        <v>3</v>
      </c>
      <c r="P3927" t="s">
        <v>24</v>
      </c>
      <c r="Q3927" t="s">
        <v>33</v>
      </c>
      <c r="R3927" t="s">
        <v>41</v>
      </c>
      <c r="S3927" t="s">
        <v>29</v>
      </c>
      <c r="T3927" t="s">
        <v>46</v>
      </c>
      <c r="U3927" t="s">
        <v>37</v>
      </c>
      <c r="V3927" t="s">
        <v>23</v>
      </c>
      <c r="W3927" t="s">
        <v>30</v>
      </c>
    </row>
    <row r="3928" spans="1:23" x14ac:dyDescent="0.3">
      <c r="A3928">
        <v>30</v>
      </c>
      <c r="B3928">
        <v>9</v>
      </c>
      <c r="C3928">
        <v>3</v>
      </c>
      <c r="D3928">
        <v>1</v>
      </c>
      <c r="E3928">
        <v>3927</v>
      </c>
      <c r="F3928">
        <v>1</v>
      </c>
      <c r="G3928">
        <v>95820</v>
      </c>
      <c r="H3928">
        <v>12</v>
      </c>
      <c r="I3928">
        <v>8</v>
      </c>
      <c r="J3928">
        <v>1</v>
      </c>
      <c r="K3928">
        <v>10</v>
      </c>
      <c r="L3928">
        <v>2</v>
      </c>
      <c r="M3928">
        <v>9</v>
      </c>
      <c r="N3928">
        <v>0</v>
      </c>
      <c r="O3928">
        <v>7</v>
      </c>
      <c r="P3928" t="s">
        <v>32</v>
      </c>
      <c r="Q3928" t="s">
        <v>25</v>
      </c>
      <c r="R3928" t="s">
        <v>26</v>
      </c>
      <c r="S3928" t="s">
        <v>35</v>
      </c>
      <c r="T3928" t="s">
        <v>42</v>
      </c>
      <c r="U3928" t="s">
        <v>37</v>
      </c>
      <c r="V3928" t="s">
        <v>23</v>
      </c>
      <c r="W3928" t="s">
        <v>30</v>
      </c>
    </row>
    <row r="3929" spans="1:23" x14ac:dyDescent="0.3">
      <c r="A3929">
        <v>24</v>
      </c>
      <c r="B3929">
        <v>3</v>
      </c>
      <c r="C3929">
        <v>4</v>
      </c>
      <c r="D3929">
        <v>1</v>
      </c>
      <c r="E3929">
        <v>3928</v>
      </c>
      <c r="F3929">
        <v>1</v>
      </c>
      <c r="G3929">
        <v>45080</v>
      </c>
      <c r="H3929">
        <v>11</v>
      </c>
      <c r="I3929">
        <v>8</v>
      </c>
      <c r="J3929">
        <v>1</v>
      </c>
      <c r="K3929">
        <v>3</v>
      </c>
      <c r="L3929">
        <v>5</v>
      </c>
      <c r="M3929">
        <v>2</v>
      </c>
      <c r="N3929">
        <v>2</v>
      </c>
      <c r="O3929">
        <v>1</v>
      </c>
      <c r="P3929" t="s">
        <v>32</v>
      </c>
      <c r="Q3929" t="s">
        <v>25</v>
      </c>
      <c r="R3929" t="s">
        <v>48</v>
      </c>
      <c r="S3929" t="s">
        <v>29</v>
      </c>
      <c r="T3929" t="s">
        <v>38</v>
      </c>
      <c r="U3929" t="s">
        <v>37</v>
      </c>
      <c r="V3929" t="s">
        <v>23</v>
      </c>
      <c r="W3929" t="s">
        <v>30</v>
      </c>
    </row>
    <row r="3930" spans="1:23" x14ac:dyDescent="0.3">
      <c r="A3930">
        <v>30</v>
      </c>
      <c r="B3930">
        <v>10</v>
      </c>
      <c r="C3930">
        <v>3</v>
      </c>
      <c r="D3930">
        <v>1</v>
      </c>
      <c r="E3930">
        <v>3929</v>
      </c>
      <c r="F3930">
        <v>1</v>
      </c>
      <c r="G3930">
        <v>22070</v>
      </c>
      <c r="H3930">
        <v>14</v>
      </c>
      <c r="I3930">
        <v>8</v>
      </c>
      <c r="J3930">
        <v>0</v>
      </c>
      <c r="K3930">
        <v>6</v>
      </c>
      <c r="L3930">
        <v>4</v>
      </c>
      <c r="M3930">
        <v>4</v>
      </c>
      <c r="N3930">
        <v>1</v>
      </c>
      <c r="O3930">
        <v>2</v>
      </c>
      <c r="P3930" t="s">
        <v>32</v>
      </c>
      <c r="Q3930" t="s">
        <v>33</v>
      </c>
      <c r="R3930" t="s">
        <v>26</v>
      </c>
      <c r="S3930" t="s">
        <v>44</v>
      </c>
      <c r="T3930" t="s">
        <v>40</v>
      </c>
      <c r="U3930" t="s">
        <v>27</v>
      </c>
      <c r="V3930" t="s">
        <v>31</v>
      </c>
      <c r="W3930" t="s">
        <v>30</v>
      </c>
    </row>
    <row r="3931" spans="1:23" x14ac:dyDescent="0.3">
      <c r="A3931">
        <v>31</v>
      </c>
      <c r="B3931">
        <v>3</v>
      </c>
      <c r="C3931">
        <v>2</v>
      </c>
      <c r="D3931">
        <v>1</v>
      </c>
      <c r="E3931">
        <v>3930</v>
      </c>
      <c r="F3931">
        <v>3</v>
      </c>
      <c r="G3931">
        <v>77560</v>
      </c>
      <c r="H3931">
        <v>15</v>
      </c>
      <c r="I3931">
        <v>8</v>
      </c>
      <c r="J3931">
        <v>2</v>
      </c>
      <c r="K3931">
        <v>6</v>
      </c>
      <c r="L3931">
        <v>3</v>
      </c>
      <c r="M3931">
        <v>5</v>
      </c>
      <c r="N3931">
        <v>0</v>
      </c>
      <c r="O3931">
        <v>2</v>
      </c>
      <c r="P3931" t="s">
        <v>24</v>
      </c>
      <c r="Q3931" t="s">
        <v>33</v>
      </c>
      <c r="R3931" t="s">
        <v>26</v>
      </c>
      <c r="S3931" t="s">
        <v>29</v>
      </c>
      <c r="T3931" t="s">
        <v>43</v>
      </c>
      <c r="U3931" t="s">
        <v>37</v>
      </c>
      <c r="V3931" t="s">
        <v>23</v>
      </c>
      <c r="W3931" t="s">
        <v>30</v>
      </c>
    </row>
    <row r="3932" spans="1:23" x14ac:dyDescent="0.3">
      <c r="A3932">
        <v>27</v>
      </c>
      <c r="B3932">
        <v>3</v>
      </c>
      <c r="C3932">
        <v>3</v>
      </c>
      <c r="D3932">
        <v>1</v>
      </c>
      <c r="E3932">
        <v>3931</v>
      </c>
      <c r="F3932">
        <v>1</v>
      </c>
      <c r="G3932">
        <v>66940</v>
      </c>
      <c r="H3932">
        <v>13</v>
      </c>
      <c r="I3932">
        <v>8</v>
      </c>
      <c r="J3932">
        <v>1</v>
      </c>
      <c r="K3932">
        <v>6</v>
      </c>
      <c r="L3932">
        <v>2</v>
      </c>
      <c r="M3932">
        <v>6</v>
      </c>
      <c r="N3932">
        <v>1</v>
      </c>
      <c r="O3932">
        <v>4</v>
      </c>
      <c r="P3932" t="s">
        <v>24</v>
      </c>
      <c r="Q3932" t="s">
        <v>25</v>
      </c>
      <c r="R3932" t="s">
        <v>26</v>
      </c>
      <c r="S3932" t="s">
        <v>35</v>
      </c>
      <c r="T3932" t="s">
        <v>47</v>
      </c>
      <c r="U3932" t="s">
        <v>37</v>
      </c>
      <c r="V3932" t="s">
        <v>23</v>
      </c>
      <c r="W3932" t="s">
        <v>30</v>
      </c>
    </row>
    <row r="3933" spans="1:23" x14ac:dyDescent="0.3">
      <c r="A3933">
        <v>29</v>
      </c>
      <c r="B3933">
        <v>4</v>
      </c>
      <c r="C3933">
        <v>3</v>
      </c>
      <c r="D3933">
        <v>1</v>
      </c>
      <c r="E3933">
        <v>3932</v>
      </c>
      <c r="F3933">
        <v>5</v>
      </c>
      <c r="G3933">
        <v>36910</v>
      </c>
      <c r="H3933">
        <v>13</v>
      </c>
      <c r="I3933">
        <v>8</v>
      </c>
      <c r="J3933">
        <v>0</v>
      </c>
      <c r="K3933">
        <v>2</v>
      </c>
      <c r="L3933">
        <v>3</v>
      </c>
      <c r="M3933">
        <v>2</v>
      </c>
      <c r="N3933">
        <v>2</v>
      </c>
      <c r="O3933">
        <v>2</v>
      </c>
      <c r="P3933" t="s">
        <v>24</v>
      </c>
      <c r="Q3933" t="s">
        <v>25</v>
      </c>
      <c r="R3933" t="s">
        <v>48</v>
      </c>
      <c r="S3933" t="s">
        <v>35</v>
      </c>
      <c r="T3933" t="s">
        <v>34</v>
      </c>
      <c r="U3933" t="s">
        <v>37</v>
      </c>
      <c r="V3933" t="s">
        <v>31</v>
      </c>
      <c r="W3933" t="s">
        <v>30</v>
      </c>
    </row>
    <row r="3934" spans="1:23" x14ac:dyDescent="0.3">
      <c r="A3934">
        <v>29</v>
      </c>
      <c r="B3934">
        <v>8</v>
      </c>
      <c r="C3934">
        <v>4</v>
      </c>
      <c r="D3934">
        <v>1</v>
      </c>
      <c r="E3934">
        <v>3933</v>
      </c>
      <c r="F3934">
        <v>1</v>
      </c>
      <c r="G3934">
        <v>23770</v>
      </c>
      <c r="H3934">
        <v>21</v>
      </c>
      <c r="I3934">
        <v>8</v>
      </c>
      <c r="J3934">
        <v>1</v>
      </c>
      <c r="K3934">
        <v>10</v>
      </c>
      <c r="L3934">
        <v>2</v>
      </c>
      <c r="M3934">
        <v>3</v>
      </c>
      <c r="N3934">
        <v>0</v>
      </c>
      <c r="O3934">
        <v>2</v>
      </c>
      <c r="P3934" t="s">
        <v>32</v>
      </c>
      <c r="Q3934" t="s">
        <v>33</v>
      </c>
      <c r="R3934" t="s">
        <v>26</v>
      </c>
      <c r="S3934" t="s">
        <v>35</v>
      </c>
      <c r="T3934" t="s">
        <v>38</v>
      </c>
      <c r="U3934" t="s">
        <v>27</v>
      </c>
      <c r="V3934" t="s">
        <v>23</v>
      </c>
      <c r="W3934" t="s">
        <v>30</v>
      </c>
    </row>
    <row r="3935" spans="1:23" x14ac:dyDescent="0.3">
      <c r="A3935">
        <v>30</v>
      </c>
      <c r="B3935">
        <v>7</v>
      </c>
      <c r="C3935">
        <v>3</v>
      </c>
      <c r="D3935">
        <v>1</v>
      </c>
      <c r="E3935">
        <v>3934</v>
      </c>
      <c r="F3935">
        <v>3</v>
      </c>
      <c r="G3935">
        <v>23130</v>
      </c>
      <c r="H3935">
        <v>11</v>
      </c>
      <c r="I3935">
        <v>8</v>
      </c>
      <c r="J3935">
        <v>0</v>
      </c>
      <c r="K3935">
        <v>12</v>
      </c>
      <c r="L3935">
        <v>5</v>
      </c>
      <c r="M3935">
        <v>7</v>
      </c>
      <c r="N3935">
        <v>1</v>
      </c>
      <c r="O3935">
        <v>7</v>
      </c>
      <c r="P3935" t="s">
        <v>24</v>
      </c>
      <c r="Q3935" t="s">
        <v>25</v>
      </c>
      <c r="R3935" t="s">
        <v>26</v>
      </c>
      <c r="S3935" t="s">
        <v>44</v>
      </c>
      <c r="T3935" t="s">
        <v>38</v>
      </c>
      <c r="U3935" t="s">
        <v>37</v>
      </c>
      <c r="V3935" t="s">
        <v>23</v>
      </c>
      <c r="W3935" t="s">
        <v>30</v>
      </c>
    </row>
    <row r="3936" spans="1:23" x14ac:dyDescent="0.3">
      <c r="A3936">
        <v>34</v>
      </c>
      <c r="B3936">
        <v>1</v>
      </c>
      <c r="C3936">
        <v>2</v>
      </c>
      <c r="D3936">
        <v>1</v>
      </c>
      <c r="E3936">
        <v>3935</v>
      </c>
      <c r="F3936">
        <v>2</v>
      </c>
      <c r="G3936">
        <v>176650</v>
      </c>
      <c r="H3936">
        <v>11</v>
      </c>
      <c r="I3936">
        <v>8</v>
      </c>
      <c r="J3936">
        <v>0</v>
      </c>
      <c r="K3936">
        <v>6</v>
      </c>
      <c r="L3936">
        <v>5</v>
      </c>
      <c r="M3936">
        <v>5</v>
      </c>
      <c r="N3936">
        <v>1</v>
      </c>
      <c r="O3936">
        <v>2</v>
      </c>
      <c r="P3936" t="s">
        <v>24</v>
      </c>
      <c r="Q3936" t="s">
        <v>33</v>
      </c>
      <c r="R3936" t="s">
        <v>41</v>
      </c>
      <c r="S3936" t="s">
        <v>29</v>
      </c>
      <c r="T3936" t="s">
        <v>28</v>
      </c>
      <c r="U3936" t="s">
        <v>27</v>
      </c>
      <c r="V3936" t="s">
        <v>23</v>
      </c>
      <c r="W3936" t="s">
        <v>30</v>
      </c>
    </row>
    <row r="3937" spans="1:23" x14ac:dyDescent="0.3">
      <c r="A3937">
        <v>33</v>
      </c>
      <c r="B3937">
        <v>2</v>
      </c>
      <c r="C3937">
        <v>4</v>
      </c>
      <c r="D3937">
        <v>1</v>
      </c>
      <c r="E3937">
        <v>3936</v>
      </c>
      <c r="F3937">
        <v>1</v>
      </c>
      <c r="G3937">
        <v>25960</v>
      </c>
      <c r="H3937">
        <v>14</v>
      </c>
      <c r="I3937">
        <v>8</v>
      </c>
      <c r="J3937">
        <v>1</v>
      </c>
      <c r="K3937">
        <v>13</v>
      </c>
      <c r="L3937">
        <v>4</v>
      </c>
      <c r="M3937">
        <v>11</v>
      </c>
      <c r="N3937">
        <v>1</v>
      </c>
      <c r="O3937">
        <v>7</v>
      </c>
      <c r="P3937" t="s">
        <v>39</v>
      </c>
      <c r="Q3937" t="s">
        <v>33</v>
      </c>
      <c r="R3937" t="s">
        <v>41</v>
      </c>
      <c r="S3937" t="s">
        <v>35</v>
      </c>
      <c r="T3937" t="s">
        <v>46</v>
      </c>
      <c r="U3937" t="s">
        <v>37</v>
      </c>
      <c r="V3937" t="s">
        <v>23</v>
      </c>
      <c r="W3937" t="s">
        <v>30</v>
      </c>
    </row>
    <row r="3938" spans="1:23" x14ac:dyDescent="0.3">
      <c r="A3938">
        <v>49</v>
      </c>
      <c r="B3938">
        <v>3</v>
      </c>
      <c r="C3938">
        <v>4</v>
      </c>
      <c r="D3938">
        <v>1</v>
      </c>
      <c r="E3938">
        <v>3937</v>
      </c>
      <c r="F3938">
        <v>1</v>
      </c>
      <c r="G3938">
        <v>47280</v>
      </c>
      <c r="H3938">
        <v>11</v>
      </c>
      <c r="I3938">
        <v>8</v>
      </c>
      <c r="J3938">
        <v>1</v>
      </c>
      <c r="K3938">
        <v>8</v>
      </c>
      <c r="L3938">
        <v>4</v>
      </c>
      <c r="M3938">
        <v>5</v>
      </c>
      <c r="N3938">
        <v>0</v>
      </c>
      <c r="O3938">
        <v>4</v>
      </c>
      <c r="P3938" t="s">
        <v>24</v>
      </c>
      <c r="Q3938" t="s">
        <v>25</v>
      </c>
      <c r="R3938" t="s">
        <v>48</v>
      </c>
      <c r="S3938" t="s">
        <v>35</v>
      </c>
      <c r="T3938" t="s">
        <v>38</v>
      </c>
      <c r="U3938" t="s">
        <v>37</v>
      </c>
      <c r="V3938" t="s">
        <v>23</v>
      </c>
      <c r="W3938" t="s">
        <v>30</v>
      </c>
    </row>
    <row r="3939" spans="1:23" x14ac:dyDescent="0.3">
      <c r="A3939">
        <v>33</v>
      </c>
      <c r="B3939">
        <v>10</v>
      </c>
      <c r="C3939">
        <v>3</v>
      </c>
      <c r="D3939">
        <v>1</v>
      </c>
      <c r="E3939">
        <v>3938</v>
      </c>
      <c r="F3939">
        <v>1</v>
      </c>
      <c r="G3939">
        <v>43020</v>
      </c>
      <c r="H3939">
        <v>13</v>
      </c>
      <c r="I3939">
        <v>8</v>
      </c>
      <c r="J3939">
        <v>0</v>
      </c>
      <c r="K3939">
        <v>11</v>
      </c>
      <c r="L3939">
        <v>3</v>
      </c>
      <c r="M3939">
        <v>0</v>
      </c>
      <c r="N3939">
        <v>0</v>
      </c>
      <c r="O3939">
        <v>0</v>
      </c>
      <c r="P3939" t="s">
        <v>24</v>
      </c>
      <c r="Q3939" t="s">
        <v>33</v>
      </c>
      <c r="R3939" t="s">
        <v>26</v>
      </c>
      <c r="S3939" t="s">
        <v>35</v>
      </c>
      <c r="T3939" t="s">
        <v>38</v>
      </c>
      <c r="U3939" t="s">
        <v>37</v>
      </c>
      <c r="V3939" t="s">
        <v>31</v>
      </c>
      <c r="W3939" t="s">
        <v>30</v>
      </c>
    </row>
    <row r="3940" spans="1:23" x14ac:dyDescent="0.3">
      <c r="A3940">
        <v>38</v>
      </c>
      <c r="B3940">
        <v>28</v>
      </c>
      <c r="C3940">
        <v>3</v>
      </c>
      <c r="D3940">
        <v>1</v>
      </c>
      <c r="E3940">
        <v>3939</v>
      </c>
      <c r="F3940">
        <v>1</v>
      </c>
      <c r="G3940">
        <v>29790</v>
      </c>
      <c r="H3940">
        <v>12</v>
      </c>
      <c r="I3940">
        <v>8</v>
      </c>
      <c r="J3940">
        <v>1</v>
      </c>
      <c r="K3940">
        <v>9</v>
      </c>
      <c r="L3940">
        <v>3</v>
      </c>
      <c r="M3940">
        <v>6</v>
      </c>
      <c r="N3940">
        <v>0</v>
      </c>
      <c r="O3940">
        <v>5</v>
      </c>
      <c r="P3940" t="s">
        <v>32</v>
      </c>
      <c r="Q3940" t="s">
        <v>33</v>
      </c>
      <c r="R3940" t="s">
        <v>41</v>
      </c>
      <c r="S3940" t="s">
        <v>29</v>
      </c>
      <c r="T3940" t="s">
        <v>28</v>
      </c>
      <c r="U3940" t="s">
        <v>37</v>
      </c>
      <c r="V3940" t="s">
        <v>23</v>
      </c>
      <c r="W3940" t="s">
        <v>30</v>
      </c>
    </row>
    <row r="3941" spans="1:23" x14ac:dyDescent="0.3">
      <c r="A3941">
        <v>31</v>
      </c>
      <c r="B3941">
        <v>9</v>
      </c>
      <c r="C3941">
        <v>4</v>
      </c>
      <c r="D3941">
        <v>1</v>
      </c>
      <c r="E3941">
        <v>3940</v>
      </c>
      <c r="F3941">
        <v>2</v>
      </c>
      <c r="G3941">
        <v>168850</v>
      </c>
      <c r="H3941">
        <v>14</v>
      </c>
      <c r="I3941">
        <v>8</v>
      </c>
      <c r="J3941">
        <v>2</v>
      </c>
      <c r="K3941">
        <v>10</v>
      </c>
      <c r="L3941">
        <v>2</v>
      </c>
      <c r="M3941">
        <v>1</v>
      </c>
      <c r="N3941">
        <v>0</v>
      </c>
      <c r="O3941">
        <v>0</v>
      </c>
      <c r="P3941" t="s">
        <v>24</v>
      </c>
      <c r="Q3941" t="s">
        <v>40</v>
      </c>
      <c r="R3941" t="s">
        <v>40</v>
      </c>
      <c r="S3941" t="s">
        <v>29</v>
      </c>
      <c r="T3941" t="s">
        <v>43</v>
      </c>
      <c r="U3941" t="s">
        <v>37</v>
      </c>
      <c r="V3941" t="s">
        <v>31</v>
      </c>
      <c r="W3941" t="s">
        <v>30</v>
      </c>
    </row>
    <row r="3942" spans="1:23" x14ac:dyDescent="0.3">
      <c r="A3942">
        <v>29</v>
      </c>
      <c r="B3942">
        <v>3</v>
      </c>
      <c r="C3942">
        <v>4</v>
      </c>
      <c r="D3942">
        <v>1</v>
      </c>
      <c r="E3942">
        <v>3941</v>
      </c>
      <c r="F3942">
        <v>2</v>
      </c>
      <c r="G3942">
        <v>55930</v>
      </c>
      <c r="H3942">
        <v>13</v>
      </c>
      <c r="I3942">
        <v>8</v>
      </c>
      <c r="J3942">
        <v>1</v>
      </c>
      <c r="K3942">
        <v>1</v>
      </c>
      <c r="L3942">
        <v>3</v>
      </c>
      <c r="M3942">
        <v>1</v>
      </c>
      <c r="N3942">
        <v>0</v>
      </c>
      <c r="O3942">
        <v>0</v>
      </c>
      <c r="P3942" t="s">
        <v>24</v>
      </c>
      <c r="Q3942" t="s">
        <v>33</v>
      </c>
      <c r="R3942" t="s">
        <v>36</v>
      </c>
      <c r="S3942" t="s">
        <v>44</v>
      </c>
      <c r="T3942" t="s">
        <v>46</v>
      </c>
      <c r="U3942" t="s">
        <v>27</v>
      </c>
      <c r="V3942" t="s">
        <v>23</v>
      </c>
      <c r="W3942" t="s">
        <v>30</v>
      </c>
    </row>
    <row r="3943" spans="1:23" x14ac:dyDescent="0.3">
      <c r="A3943">
        <v>30</v>
      </c>
      <c r="B3943">
        <v>2</v>
      </c>
      <c r="C3943">
        <v>1</v>
      </c>
      <c r="D3943">
        <v>1</v>
      </c>
      <c r="E3943">
        <v>3942</v>
      </c>
      <c r="F3943">
        <v>1</v>
      </c>
      <c r="G3943">
        <v>104450</v>
      </c>
      <c r="H3943">
        <v>18</v>
      </c>
      <c r="I3943">
        <v>8</v>
      </c>
      <c r="J3943">
        <v>1</v>
      </c>
      <c r="K3943">
        <v>10</v>
      </c>
      <c r="L3943">
        <v>3</v>
      </c>
      <c r="M3943">
        <v>7</v>
      </c>
      <c r="N3943">
        <v>1</v>
      </c>
      <c r="O3943">
        <v>7</v>
      </c>
      <c r="P3943" t="s">
        <v>24</v>
      </c>
      <c r="Q3943" t="s">
        <v>33</v>
      </c>
      <c r="R3943" t="s">
        <v>41</v>
      </c>
      <c r="S3943" t="s">
        <v>29</v>
      </c>
      <c r="T3943" t="s">
        <v>46</v>
      </c>
      <c r="U3943" t="s">
        <v>37</v>
      </c>
      <c r="V3943" t="s">
        <v>23</v>
      </c>
      <c r="W3943" t="s">
        <v>30</v>
      </c>
    </row>
    <row r="3944" spans="1:23" x14ac:dyDescent="0.3">
      <c r="A3944">
        <v>32</v>
      </c>
      <c r="B3944">
        <v>10</v>
      </c>
      <c r="C3944">
        <v>4</v>
      </c>
      <c r="D3944">
        <v>1</v>
      </c>
      <c r="E3944">
        <v>3943</v>
      </c>
      <c r="F3944">
        <v>1</v>
      </c>
      <c r="G3944">
        <v>87400</v>
      </c>
      <c r="H3944">
        <v>11</v>
      </c>
      <c r="I3944">
        <v>8</v>
      </c>
      <c r="J3944">
        <v>1</v>
      </c>
      <c r="K3944">
        <v>12</v>
      </c>
      <c r="L3944">
        <v>2</v>
      </c>
      <c r="M3944">
        <v>7</v>
      </c>
      <c r="N3944">
        <v>0</v>
      </c>
      <c r="O3944">
        <v>7</v>
      </c>
      <c r="P3944" t="s">
        <v>39</v>
      </c>
      <c r="Q3944" t="s">
        <v>33</v>
      </c>
      <c r="R3944" t="s">
        <v>26</v>
      </c>
      <c r="S3944" t="s">
        <v>35</v>
      </c>
      <c r="T3944" t="s">
        <v>43</v>
      </c>
      <c r="U3944" t="s">
        <v>27</v>
      </c>
      <c r="V3944" t="s">
        <v>23</v>
      </c>
      <c r="W3944" t="s">
        <v>30</v>
      </c>
    </row>
    <row r="3945" spans="1:23" x14ac:dyDescent="0.3">
      <c r="A3945">
        <v>38</v>
      </c>
      <c r="B3945">
        <v>8</v>
      </c>
      <c r="C3945">
        <v>2</v>
      </c>
      <c r="D3945">
        <v>1</v>
      </c>
      <c r="E3945">
        <v>3944</v>
      </c>
      <c r="F3945">
        <v>1</v>
      </c>
      <c r="G3945">
        <v>25140</v>
      </c>
      <c r="H3945">
        <v>11</v>
      </c>
      <c r="I3945">
        <v>8</v>
      </c>
      <c r="J3945">
        <v>0</v>
      </c>
      <c r="K3945">
        <v>15</v>
      </c>
      <c r="L3945">
        <v>2</v>
      </c>
      <c r="M3945">
        <v>1</v>
      </c>
      <c r="N3945">
        <v>1</v>
      </c>
      <c r="O3945">
        <v>0</v>
      </c>
      <c r="P3945" t="s">
        <v>24</v>
      </c>
      <c r="Q3945" t="s">
        <v>33</v>
      </c>
      <c r="R3945" t="s">
        <v>49</v>
      </c>
      <c r="S3945" t="s">
        <v>29</v>
      </c>
      <c r="T3945" t="s">
        <v>45</v>
      </c>
      <c r="U3945" t="s">
        <v>27</v>
      </c>
      <c r="V3945" t="s">
        <v>23</v>
      </c>
      <c r="W3945" t="s">
        <v>30</v>
      </c>
    </row>
    <row r="3946" spans="1:23" x14ac:dyDescent="0.3">
      <c r="A3946">
        <v>43</v>
      </c>
      <c r="B3946">
        <v>1</v>
      </c>
      <c r="C3946">
        <v>4</v>
      </c>
      <c r="D3946">
        <v>1</v>
      </c>
      <c r="E3946">
        <v>3945</v>
      </c>
      <c r="F3946">
        <v>3</v>
      </c>
      <c r="G3946">
        <v>76550</v>
      </c>
      <c r="H3946">
        <v>12</v>
      </c>
      <c r="I3946">
        <v>8</v>
      </c>
      <c r="J3946">
        <v>1</v>
      </c>
      <c r="K3946">
        <v>6</v>
      </c>
      <c r="L3946">
        <v>3</v>
      </c>
      <c r="M3946">
        <v>1</v>
      </c>
      <c r="N3946">
        <v>0</v>
      </c>
      <c r="O3946">
        <v>0</v>
      </c>
      <c r="P3946" t="s">
        <v>32</v>
      </c>
      <c r="Q3946" t="s">
        <v>33</v>
      </c>
      <c r="R3946" t="s">
        <v>36</v>
      </c>
      <c r="S3946" t="s">
        <v>29</v>
      </c>
      <c r="T3946" t="s">
        <v>38</v>
      </c>
      <c r="U3946" t="s">
        <v>37</v>
      </c>
      <c r="V3946" t="s">
        <v>31</v>
      </c>
      <c r="W3946" t="s">
        <v>30</v>
      </c>
    </row>
    <row r="3947" spans="1:23" x14ac:dyDescent="0.3">
      <c r="A3947">
        <v>42</v>
      </c>
      <c r="B3947">
        <v>1</v>
      </c>
      <c r="C3947">
        <v>3</v>
      </c>
      <c r="D3947">
        <v>1</v>
      </c>
      <c r="E3947">
        <v>3946</v>
      </c>
      <c r="F3947">
        <v>1</v>
      </c>
      <c r="G3947">
        <v>174650</v>
      </c>
      <c r="H3947">
        <v>13</v>
      </c>
      <c r="I3947">
        <v>8</v>
      </c>
      <c r="J3947">
        <v>1</v>
      </c>
      <c r="K3947">
        <v>7</v>
      </c>
      <c r="L3947">
        <v>3</v>
      </c>
      <c r="M3947">
        <v>5</v>
      </c>
      <c r="N3947">
        <v>0</v>
      </c>
      <c r="O3947">
        <v>4</v>
      </c>
      <c r="P3947" t="s">
        <v>24</v>
      </c>
      <c r="Q3947" t="s">
        <v>40</v>
      </c>
      <c r="R3947" t="s">
        <v>36</v>
      </c>
      <c r="S3947" t="s">
        <v>44</v>
      </c>
      <c r="T3947" t="s">
        <v>28</v>
      </c>
      <c r="U3947" t="s">
        <v>27</v>
      </c>
      <c r="V3947" t="s">
        <v>23</v>
      </c>
      <c r="W3947" t="s">
        <v>30</v>
      </c>
    </row>
    <row r="3948" spans="1:23" x14ac:dyDescent="0.3">
      <c r="A3948">
        <v>55</v>
      </c>
      <c r="B3948">
        <v>3</v>
      </c>
      <c r="C3948">
        <v>2</v>
      </c>
      <c r="D3948">
        <v>1</v>
      </c>
      <c r="E3948">
        <v>3947</v>
      </c>
      <c r="F3948">
        <v>1</v>
      </c>
      <c r="G3948">
        <v>73510</v>
      </c>
      <c r="H3948">
        <v>20</v>
      </c>
      <c r="I3948">
        <v>8</v>
      </c>
      <c r="J3948">
        <v>1</v>
      </c>
      <c r="K3948">
        <v>34</v>
      </c>
      <c r="L3948">
        <v>3</v>
      </c>
      <c r="M3948">
        <v>1</v>
      </c>
      <c r="N3948">
        <v>0</v>
      </c>
      <c r="O3948">
        <v>0</v>
      </c>
      <c r="P3948" t="s">
        <v>24</v>
      </c>
      <c r="Q3948" t="s">
        <v>33</v>
      </c>
      <c r="R3948" t="s">
        <v>26</v>
      </c>
      <c r="S3948" t="s">
        <v>29</v>
      </c>
      <c r="T3948" t="s">
        <v>38</v>
      </c>
      <c r="U3948" t="s">
        <v>27</v>
      </c>
      <c r="V3948" t="s">
        <v>23</v>
      </c>
      <c r="W3948" t="s">
        <v>30</v>
      </c>
    </row>
    <row r="3949" spans="1:23" x14ac:dyDescent="0.3">
      <c r="A3949">
        <v>33</v>
      </c>
      <c r="B3949">
        <v>14</v>
      </c>
      <c r="C3949">
        <v>3</v>
      </c>
      <c r="D3949">
        <v>1</v>
      </c>
      <c r="E3949">
        <v>3948</v>
      </c>
      <c r="F3949">
        <v>1</v>
      </c>
      <c r="G3949">
        <v>108200</v>
      </c>
      <c r="H3949">
        <v>12</v>
      </c>
      <c r="I3949">
        <v>8</v>
      </c>
      <c r="J3949">
        <v>0</v>
      </c>
      <c r="K3949">
        <v>11</v>
      </c>
      <c r="L3949">
        <v>2</v>
      </c>
      <c r="M3949">
        <v>9</v>
      </c>
      <c r="N3949">
        <v>1</v>
      </c>
      <c r="O3949">
        <v>7</v>
      </c>
      <c r="P3949" t="s">
        <v>39</v>
      </c>
      <c r="Q3949" t="s">
        <v>33</v>
      </c>
      <c r="R3949" t="s">
        <v>36</v>
      </c>
      <c r="S3949" t="s">
        <v>44</v>
      </c>
      <c r="T3949" t="s">
        <v>34</v>
      </c>
      <c r="U3949" t="s">
        <v>37</v>
      </c>
      <c r="V3949" t="s">
        <v>23</v>
      </c>
      <c r="W3949" t="s">
        <v>30</v>
      </c>
    </row>
    <row r="3950" spans="1:23" x14ac:dyDescent="0.3">
      <c r="A3950">
        <v>41</v>
      </c>
      <c r="B3950">
        <v>5</v>
      </c>
      <c r="C3950">
        <v>3</v>
      </c>
      <c r="D3950">
        <v>1</v>
      </c>
      <c r="E3950">
        <v>3949</v>
      </c>
      <c r="F3950">
        <v>1</v>
      </c>
      <c r="G3950">
        <v>121690</v>
      </c>
      <c r="H3950">
        <v>19</v>
      </c>
      <c r="I3950">
        <v>8</v>
      </c>
      <c r="J3950">
        <v>0</v>
      </c>
      <c r="K3950">
        <v>5</v>
      </c>
      <c r="L3950">
        <v>2</v>
      </c>
      <c r="M3950">
        <v>5</v>
      </c>
      <c r="N3950">
        <v>0</v>
      </c>
      <c r="O3950">
        <v>4</v>
      </c>
      <c r="P3950" t="s">
        <v>24</v>
      </c>
      <c r="Q3950" t="s">
        <v>33</v>
      </c>
      <c r="R3950" t="s">
        <v>41</v>
      </c>
      <c r="S3950" t="s">
        <v>44</v>
      </c>
      <c r="T3950" t="s">
        <v>46</v>
      </c>
      <c r="U3950" t="s">
        <v>37</v>
      </c>
      <c r="V3950" t="s">
        <v>23</v>
      </c>
      <c r="W3950" t="s">
        <v>30</v>
      </c>
    </row>
    <row r="3951" spans="1:23" x14ac:dyDescent="0.3">
      <c r="A3951">
        <v>34</v>
      </c>
      <c r="B3951">
        <v>7</v>
      </c>
      <c r="C3951">
        <v>4</v>
      </c>
      <c r="D3951">
        <v>1</v>
      </c>
      <c r="E3951">
        <v>3950</v>
      </c>
      <c r="F3951">
        <v>1</v>
      </c>
      <c r="G3951">
        <v>196260</v>
      </c>
      <c r="H3951">
        <v>21</v>
      </c>
      <c r="I3951">
        <v>8</v>
      </c>
      <c r="J3951">
        <v>0</v>
      </c>
      <c r="K3951">
        <v>15</v>
      </c>
      <c r="L3951">
        <v>5</v>
      </c>
      <c r="M3951">
        <v>15</v>
      </c>
      <c r="N3951">
        <v>0</v>
      </c>
      <c r="O3951">
        <v>7</v>
      </c>
      <c r="P3951" t="s">
        <v>39</v>
      </c>
      <c r="Q3951" t="s">
        <v>33</v>
      </c>
      <c r="R3951" t="s">
        <v>41</v>
      </c>
      <c r="S3951" t="s">
        <v>44</v>
      </c>
      <c r="T3951" t="s">
        <v>34</v>
      </c>
      <c r="U3951" t="s">
        <v>27</v>
      </c>
      <c r="V3951" t="s">
        <v>23</v>
      </c>
      <c r="W3951" t="s">
        <v>30</v>
      </c>
    </row>
    <row r="3952" spans="1:23" x14ac:dyDescent="0.3">
      <c r="A3952">
        <v>53</v>
      </c>
      <c r="B3952">
        <v>10</v>
      </c>
      <c r="C3952">
        <v>4</v>
      </c>
      <c r="D3952">
        <v>1</v>
      </c>
      <c r="E3952">
        <v>3951</v>
      </c>
      <c r="F3952">
        <v>2</v>
      </c>
      <c r="G3952">
        <v>20700</v>
      </c>
      <c r="H3952">
        <v>13</v>
      </c>
      <c r="I3952">
        <v>8</v>
      </c>
      <c r="J3952">
        <v>2</v>
      </c>
      <c r="K3952">
        <v>27</v>
      </c>
      <c r="L3952">
        <v>2</v>
      </c>
      <c r="M3952">
        <v>3</v>
      </c>
      <c r="N3952">
        <v>0</v>
      </c>
      <c r="O3952">
        <v>2</v>
      </c>
      <c r="P3952" t="s">
        <v>39</v>
      </c>
      <c r="Q3952" t="s">
        <v>33</v>
      </c>
      <c r="R3952" t="s">
        <v>41</v>
      </c>
      <c r="S3952" t="s">
        <v>29</v>
      </c>
      <c r="T3952" t="s">
        <v>28</v>
      </c>
      <c r="U3952" t="s">
        <v>37</v>
      </c>
      <c r="V3952" t="s">
        <v>23</v>
      </c>
      <c r="W3952" t="s">
        <v>30</v>
      </c>
    </row>
    <row r="3953" spans="1:23" x14ac:dyDescent="0.3">
      <c r="A3953">
        <v>43</v>
      </c>
      <c r="B3953">
        <v>16</v>
      </c>
      <c r="C3953">
        <v>2</v>
      </c>
      <c r="D3953">
        <v>1</v>
      </c>
      <c r="E3953">
        <v>3952</v>
      </c>
      <c r="F3953">
        <v>1</v>
      </c>
      <c r="G3953">
        <v>67820</v>
      </c>
      <c r="H3953">
        <v>16</v>
      </c>
      <c r="I3953">
        <v>8</v>
      </c>
      <c r="J3953">
        <v>1</v>
      </c>
      <c r="K3953">
        <v>10</v>
      </c>
      <c r="L3953">
        <v>2</v>
      </c>
      <c r="M3953">
        <v>9</v>
      </c>
      <c r="N3953">
        <v>1</v>
      </c>
      <c r="O3953">
        <v>8</v>
      </c>
      <c r="P3953" t="s">
        <v>24</v>
      </c>
      <c r="Q3953" t="s">
        <v>25</v>
      </c>
      <c r="R3953" t="s">
        <v>48</v>
      </c>
      <c r="S3953" t="s">
        <v>35</v>
      </c>
      <c r="T3953" t="s">
        <v>43</v>
      </c>
      <c r="U3953" t="s">
        <v>27</v>
      </c>
      <c r="V3953" t="s">
        <v>23</v>
      </c>
      <c r="W3953" t="s">
        <v>30</v>
      </c>
    </row>
    <row r="3954" spans="1:23" x14ac:dyDescent="0.3">
      <c r="A3954">
        <v>34</v>
      </c>
      <c r="B3954">
        <v>10</v>
      </c>
      <c r="C3954">
        <v>2</v>
      </c>
      <c r="D3954">
        <v>1</v>
      </c>
      <c r="E3954">
        <v>3953</v>
      </c>
      <c r="F3954">
        <v>5</v>
      </c>
      <c r="G3954">
        <v>77790</v>
      </c>
      <c r="H3954">
        <v>12</v>
      </c>
      <c r="I3954">
        <v>8</v>
      </c>
      <c r="J3954">
        <v>1</v>
      </c>
      <c r="K3954">
        <v>6</v>
      </c>
      <c r="L3954">
        <v>2</v>
      </c>
      <c r="M3954">
        <v>2</v>
      </c>
      <c r="N3954">
        <v>2</v>
      </c>
      <c r="O3954">
        <v>2</v>
      </c>
      <c r="P3954" t="s">
        <v>24</v>
      </c>
      <c r="Q3954" t="s">
        <v>25</v>
      </c>
      <c r="R3954" t="s">
        <v>26</v>
      </c>
      <c r="S3954" t="s">
        <v>35</v>
      </c>
      <c r="T3954" t="s">
        <v>38</v>
      </c>
      <c r="U3954" t="s">
        <v>27</v>
      </c>
      <c r="V3954" t="s">
        <v>23</v>
      </c>
      <c r="W3954" t="s">
        <v>30</v>
      </c>
    </row>
    <row r="3955" spans="1:23" x14ac:dyDescent="0.3">
      <c r="A3955">
        <v>21</v>
      </c>
      <c r="B3955">
        <v>1</v>
      </c>
      <c r="C3955">
        <v>2</v>
      </c>
      <c r="D3955">
        <v>1</v>
      </c>
      <c r="E3955">
        <v>3954</v>
      </c>
      <c r="F3955">
        <v>5</v>
      </c>
      <c r="G3955">
        <v>27910</v>
      </c>
      <c r="H3955">
        <v>14</v>
      </c>
      <c r="I3955">
        <v>8</v>
      </c>
      <c r="J3955">
        <v>0</v>
      </c>
      <c r="K3955">
        <v>1</v>
      </c>
      <c r="L3955">
        <v>3</v>
      </c>
      <c r="M3955">
        <v>1</v>
      </c>
      <c r="N3955">
        <v>1</v>
      </c>
      <c r="O3955">
        <v>0</v>
      </c>
      <c r="P3955" t="s">
        <v>24</v>
      </c>
      <c r="Q3955" t="s">
        <v>25</v>
      </c>
      <c r="R3955" t="s">
        <v>48</v>
      </c>
      <c r="S3955" t="s">
        <v>35</v>
      </c>
      <c r="T3955" t="s">
        <v>28</v>
      </c>
      <c r="U3955" t="s">
        <v>37</v>
      </c>
      <c r="V3955" t="s">
        <v>31</v>
      </c>
      <c r="W3955" t="s">
        <v>30</v>
      </c>
    </row>
    <row r="3956" spans="1:23" x14ac:dyDescent="0.3">
      <c r="A3956">
        <v>38</v>
      </c>
      <c r="B3956">
        <v>8</v>
      </c>
      <c r="C3956">
        <v>2</v>
      </c>
      <c r="D3956">
        <v>1</v>
      </c>
      <c r="E3956">
        <v>3955</v>
      </c>
      <c r="F3956">
        <v>2</v>
      </c>
      <c r="G3956">
        <v>32010</v>
      </c>
      <c r="H3956">
        <v>11</v>
      </c>
      <c r="I3956">
        <v>8</v>
      </c>
      <c r="J3956">
        <v>1</v>
      </c>
      <c r="K3956">
        <v>5</v>
      </c>
      <c r="L3956">
        <v>3</v>
      </c>
      <c r="M3956">
        <v>5</v>
      </c>
      <c r="N3956">
        <v>0</v>
      </c>
      <c r="O3956">
        <v>4</v>
      </c>
      <c r="P3956" t="s">
        <v>24</v>
      </c>
      <c r="Q3956" t="s">
        <v>33</v>
      </c>
      <c r="R3956" t="s">
        <v>26</v>
      </c>
      <c r="S3956" t="s">
        <v>29</v>
      </c>
      <c r="T3956" t="s">
        <v>38</v>
      </c>
      <c r="U3956" t="s">
        <v>27</v>
      </c>
      <c r="V3956" t="s">
        <v>23</v>
      </c>
      <c r="W3956" t="s">
        <v>30</v>
      </c>
    </row>
    <row r="3957" spans="1:23" x14ac:dyDescent="0.3">
      <c r="A3957">
        <v>22</v>
      </c>
      <c r="B3957">
        <v>1</v>
      </c>
      <c r="C3957">
        <v>3</v>
      </c>
      <c r="D3957">
        <v>1</v>
      </c>
      <c r="E3957">
        <v>3956</v>
      </c>
      <c r="F3957">
        <v>4</v>
      </c>
      <c r="G3957">
        <v>49680</v>
      </c>
      <c r="H3957">
        <v>14</v>
      </c>
      <c r="I3957">
        <v>8</v>
      </c>
      <c r="J3957">
        <v>0</v>
      </c>
      <c r="K3957">
        <v>1</v>
      </c>
      <c r="L3957">
        <v>3</v>
      </c>
      <c r="M3957">
        <v>1</v>
      </c>
      <c r="N3957">
        <v>0</v>
      </c>
      <c r="O3957">
        <v>0</v>
      </c>
      <c r="P3957" t="s">
        <v>24</v>
      </c>
      <c r="Q3957" t="s">
        <v>33</v>
      </c>
      <c r="R3957" t="s">
        <v>36</v>
      </c>
      <c r="S3957" t="s">
        <v>29</v>
      </c>
      <c r="T3957" t="s">
        <v>34</v>
      </c>
      <c r="U3957" t="s">
        <v>37</v>
      </c>
      <c r="V3957" t="s">
        <v>31</v>
      </c>
      <c r="W3957" t="s">
        <v>30</v>
      </c>
    </row>
    <row r="3958" spans="1:23" x14ac:dyDescent="0.3">
      <c r="A3958">
        <v>31</v>
      </c>
      <c r="B3958">
        <v>8</v>
      </c>
      <c r="C3958">
        <v>5</v>
      </c>
      <c r="D3958">
        <v>1</v>
      </c>
      <c r="E3958">
        <v>3957</v>
      </c>
      <c r="F3958">
        <v>5</v>
      </c>
      <c r="G3958">
        <v>131200</v>
      </c>
      <c r="H3958">
        <v>12</v>
      </c>
      <c r="I3958">
        <v>8</v>
      </c>
      <c r="J3958">
        <v>2</v>
      </c>
      <c r="K3958">
        <v>13</v>
      </c>
      <c r="L3958">
        <v>6</v>
      </c>
      <c r="M3958">
        <v>12</v>
      </c>
      <c r="N3958">
        <v>5</v>
      </c>
      <c r="O3958">
        <v>7</v>
      </c>
      <c r="P3958" t="s">
        <v>24</v>
      </c>
      <c r="Q3958" t="s">
        <v>33</v>
      </c>
      <c r="R3958" t="s">
        <v>26</v>
      </c>
      <c r="S3958" t="s">
        <v>29</v>
      </c>
      <c r="T3958" t="s">
        <v>38</v>
      </c>
      <c r="U3958" t="s">
        <v>37</v>
      </c>
      <c r="V3958" t="s">
        <v>23</v>
      </c>
      <c r="W3958" t="s">
        <v>30</v>
      </c>
    </row>
    <row r="3959" spans="1:23" x14ac:dyDescent="0.3">
      <c r="A3959">
        <v>51</v>
      </c>
      <c r="B3959">
        <v>1</v>
      </c>
      <c r="C3959">
        <v>4</v>
      </c>
      <c r="D3959">
        <v>1</v>
      </c>
      <c r="E3959">
        <v>3958</v>
      </c>
      <c r="F3959">
        <v>1</v>
      </c>
      <c r="G3959">
        <v>40330</v>
      </c>
      <c r="H3959">
        <v>14</v>
      </c>
      <c r="I3959">
        <v>8</v>
      </c>
      <c r="J3959">
        <v>0</v>
      </c>
      <c r="K3959">
        <v>15</v>
      </c>
      <c r="L3959">
        <v>2</v>
      </c>
      <c r="M3959">
        <v>2</v>
      </c>
      <c r="N3959">
        <v>2</v>
      </c>
      <c r="O3959">
        <v>2</v>
      </c>
      <c r="P3959" t="s">
        <v>24</v>
      </c>
      <c r="Q3959" t="s">
        <v>33</v>
      </c>
      <c r="R3959" t="s">
        <v>26</v>
      </c>
      <c r="S3959" t="s">
        <v>29</v>
      </c>
      <c r="T3959" t="s">
        <v>47</v>
      </c>
      <c r="U3959" t="s">
        <v>27</v>
      </c>
      <c r="V3959" t="s">
        <v>23</v>
      </c>
      <c r="W3959" t="s">
        <v>30</v>
      </c>
    </row>
    <row r="3960" spans="1:23" x14ac:dyDescent="0.3">
      <c r="A3960">
        <v>37</v>
      </c>
      <c r="B3960">
        <v>24</v>
      </c>
      <c r="C3960">
        <v>1</v>
      </c>
      <c r="D3960">
        <v>1</v>
      </c>
      <c r="E3960">
        <v>3959</v>
      </c>
      <c r="F3960">
        <v>2</v>
      </c>
      <c r="G3960">
        <v>32910</v>
      </c>
      <c r="H3960">
        <v>16</v>
      </c>
      <c r="I3960">
        <v>8</v>
      </c>
      <c r="J3960">
        <v>3</v>
      </c>
      <c r="K3960">
        <v>5</v>
      </c>
      <c r="L3960">
        <v>2</v>
      </c>
      <c r="M3960">
        <v>5</v>
      </c>
      <c r="N3960">
        <v>0</v>
      </c>
      <c r="O3960">
        <v>3</v>
      </c>
      <c r="P3960" t="s">
        <v>24</v>
      </c>
      <c r="Q3960" t="s">
        <v>33</v>
      </c>
      <c r="R3960" t="s">
        <v>26</v>
      </c>
      <c r="S3960" t="s">
        <v>29</v>
      </c>
      <c r="T3960" t="s">
        <v>38</v>
      </c>
      <c r="U3960" t="s">
        <v>37</v>
      </c>
      <c r="V3960" t="s">
        <v>23</v>
      </c>
      <c r="W3960" t="s">
        <v>30</v>
      </c>
    </row>
    <row r="3961" spans="1:23" x14ac:dyDescent="0.3">
      <c r="A3961">
        <v>46</v>
      </c>
      <c r="B3961">
        <v>3</v>
      </c>
      <c r="C3961">
        <v>4</v>
      </c>
      <c r="D3961">
        <v>1</v>
      </c>
      <c r="E3961">
        <v>3960</v>
      </c>
      <c r="F3961">
        <v>1</v>
      </c>
      <c r="G3961">
        <v>42720</v>
      </c>
      <c r="H3961">
        <v>13</v>
      </c>
      <c r="I3961">
        <v>8</v>
      </c>
      <c r="J3961">
        <v>0</v>
      </c>
      <c r="K3961">
        <v>24</v>
      </c>
      <c r="L3961">
        <v>3</v>
      </c>
      <c r="M3961">
        <v>2</v>
      </c>
      <c r="N3961">
        <v>2</v>
      </c>
      <c r="O3961">
        <v>2</v>
      </c>
      <c r="P3961" t="s">
        <v>24</v>
      </c>
      <c r="Q3961" t="s">
        <v>25</v>
      </c>
      <c r="R3961" t="s">
        <v>48</v>
      </c>
      <c r="S3961" t="s">
        <v>44</v>
      </c>
      <c r="T3961" t="s">
        <v>46</v>
      </c>
      <c r="U3961" t="s">
        <v>27</v>
      </c>
      <c r="V3961" t="s">
        <v>23</v>
      </c>
      <c r="W3961" t="s">
        <v>30</v>
      </c>
    </row>
    <row r="3962" spans="1:23" x14ac:dyDescent="0.3">
      <c r="A3962">
        <v>36</v>
      </c>
      <c r="B3962">
        <v>27</v>
      </c>
      <c r="C3962">
        <v>3</v>
      </c>
      <c r="D3962">
        <v>1</v>
      </c>
      <c r="E3962">
        <v>3961</v>
      </c>
      <c r="F3962">
        <v>4</v>
      </c>
      <c r="G3962">
        <v>50560</v>
      </c>
      <c r="H3962">
        <v>12</v>
      </c>
      <c r="I3962">
        <v>8</v>
      </c>
      <c r="J3962">
        <v>0</v>
      </c>
      <c r="K3962">
        <v>15</v>
      </c>
      <c r="L3962">
        <v>2</v>
      </c>
      <c r="M3962">
        <v>12</v>
      </c>
      <c r="N3962">
        <v>5</v>
      </c>
      <c r="O3962">
        <v>7</v>
      </c>
      <c r="P3962" t="s">
        <v>24</v>
      </c>
      <c r="Q3962" t="s">
        <v>33</v>
      </c>
      <c r="R3962" t="s">
        <v>49</v>
      </c>
      <c r="S3962" t="s">
        <v>29</v>
      </c>
      <c r="T3962" t="s">
        <v>34</v>
      </c>
      <c r="U3962" t="s">
        <v>27</v>
      </c>
      <c r="V3962" t="s">
        <v>23</v>
      </c>
      <c r="W3962" t="s">
        <v>30</v>
      </c>
    </row>
    <row r="3963" spans="1:23" x14ac:dyDescent="0.3">
      <c r="A3963">
        <v>44</v>
      </c>
      <c r="B3963">
        <v>10</v>
      </c>
      <c r="C3963">
        <v>4</v>
      </c>
      <c r="D3963">
        <v>1</v>
      </c>
      <c r="E3963">
        <v>3962</v>
      </c>
      <c r="F3963">
        <v>1</v>
      </c>
      <c r="G3963">
        <v>28440</v>
      </c>
      <c r="H3963">
        <v>12</v>
      </c>
      <c r="I3963">
        <v>8</v>
      </c>
      <c r="J3963">
        <v>0</v>
      </c>
      <c r="K3963">
        <v>6</v>
      </c>
      <c r="L3963">
        <v>2</v>
      </c>
      <c r="M3963">
        <v>5</v>
      </c>
      <c r="N3963">
        <v>2</v>
      </c>
      <c r="O3963">
        <v>3</v>
      </c>
      <c r="P3963" t="s">
        <v>32</v>
      </c>
      <c r="Q3963" t="s">
        <v>25</v>
      </c>
      <c r="R3963" t="s">
        <v>26</v>
      </c>
      <c r="S3963" t="s">
        <v>44</v>
      </c>
      <c r="T3963" t="s">
        <v>34</v>
      </c>
      <c r="U3963" t="s">
        <v>37</v>
      </c>
      <c r="V3963" t="s">
        <v>31</v>
      </c>
      <c r="W3963" t="s">
        <v>30</v>
      </c>
    </row>
    <row r="3964" spans="1:23" x14ac:dyDescent="0.3">
      <c r="A3964">
        <v>37</v>
      </c>
      <c r="B3964">
        <v>19</v>
      </c>
      <c r="C3964">
        <v>2</v>
      </c>
      <c r="D3964">
        <v>1</v>
      </c>
      <c r="E3964">
        <v>3963</v>
      </c>
      <c r="F3964">
        <v>2</v>
      </c>
      <c r="G3964">
        <v>27030</v>
      </c>
      <c r="H3964">
        <v>14</v>
      </c>
      <c r="I3964">
        <v>8</v>
      </c>
      <c r="J3964">
        <v>0</v>
      </c>
      <c r="K3964">
        <v>19</v>
      </c>
      <c r="L3964">
        <v>2</v>
      </c>
      <c r="M3964">
        <v>10</v>
      </c>
      <c r="N3964">
        <v>4</v>
      </c>
      <c r="O3964">
        <v>7</v>
      </c>
      <c r="P3964" t="s">
        <v>24</v>
      </c>
      <c r="Q3964" t="s">
        <v>33</v>
      </c>
      <c r="R3964" t="s">
        <v>49</v>
      </c>
      <c r="S3964" t="s">
        <v>44</v>
      </c>
      <c r="T3964" t="s">
        <v>38</v>
      </c>
      <c r="U3964" t="s">
        <v>37</v>
      </c>
      <c r="V3964" t="s">
        <v>23</v>
      </c>
      <c r="W3964" t="s">
        <v>30</v>
      </c>
    </row>
    <row r="3965" spans="1:23" x14ac:dyDescent="0.3">
      <c r="A3965">
        <v>35</v>
      </c>
      <c r="B3965">
        <v>15</v>
      </c>
      <c r="C3965">
        <v>4</v>
      </c>
      <c r="D3965">
        <v>1</v>
      </c>
      <c r="E3965">
        <v>3964</v>
      </c>
      <c r="F3965">
        <v>2</v>
      </c>
      <c r="G3965">
        <v>19040</v>
      </c>
      <c r="H3965">
        <v>22</v>
      </c>
      <c r="I3965">
        <v>8</v>
      </c>
      <c r="J3965">
        <v>1</v>
      </c>
      <c r="K3965">
        <v>10</v>
      </c>
      <c r="L3965">
        <v>4</v>
      </c>
      <c r="M3965">
        <v>10</v>
      </c>
      <c r="N3965">
        <v>7</v>
      </c>
      <c r="O3965">
        <v>7</v>
      </c>
      <c r="P3965" t="s">
        <v>24</v>
      </c>
      <c r="Q3965" t="s">
        <v>33</v>
      </c>
      <c r="R3965" t="s">
        <v>26</v>
      </c>
      <c r="S3965" t="s">
        <v>35</v>
      </c>
      <c r="T3965" t="s">
        <v>34</v>
      </c>
      <c r="U3965" t="s">
        <v>37</v>
      </c>
      <c r="V3965" t="s">
        <v>31</v>
      </c>
      <c r="W3965" t="s">
        <v>30</v>
      </c>
    </row>
    <row r="3966" spans="1:23" x14ac:dyDescent="0.3">
      <c r="A3966">
        <v>33</v>
      </c>
      <c r="B3966">
        <v>8</v>
      </c>
      <c r="C3966">
        <v>5</v>
      </c>
      <c r="D3966">
        <v>1</v>
      </c>
      <c r="E3966">
        <v>3965</v>
      </c>
      <c r="F3966">
        <v>2</v>
      </c>
      <c r="G3966">
        <v>82240</v>
      </c>
      <c r="H3966">
        <v>19</v>
      </c>
      <c r="I3966">
        <v>8</v>
      </c>
      <c r="J3966">
        <v>0</v>
      </c>
      <c r="K3966">
        <v>14</v>
      </c>
      <c r="L3966">
        <v>3</v>
      </c>
      <c r="M3966">
        <v>10</v>
      </c>
      <c r="N3966">
        <v>7</v>
      </c>
      <c r="O3966">
        <v>6</v>
      </c>
      <c r="P3966" t="s">
        <v>24</v>
      </c>
      <c r="Q3966" t="s">
        <v>33</v>
      </c>
      <c r="R3966" t="s">
        <v>41</v>
      </c>
      <c r="S3966" t="s">
        <v>29</v>
      </c>
      <c r="T3966" t="s">
        <v>43</v>
      </c>
      <c r="U3966" t="s">
        <v>37</v>
      </c>
      <c r="V3966" t="s">
        <v>23</v>
      </c>
      <c r="W3966" t="s">
        <v>30</v>
      </c>
    </row>
    <row r="3967" spans="1:23" x14ac:dyDescent="0.3">
      <c r="A3967">
        <v>28</v>
      </c>
      <c r="B3967">
        <v>9</v>
      </c>
      <c r="C3967">
        <v>3</v>
      </c>
      <c r="D3967">
        <v>1</v>
      </c>
      <c r="E3967">
        <v>3966</v>
      </c>
      <c r="F3967">
        <v>2</v>
      </c>
      <c r="G3967">
        <v>47660</v>
      </c>
      <c r="H3967">
        <v>12</v>
      </c>
      <c r="I3967">
        <v>8</v>
      </c>
      <c r="J3967">
        <v>0</v>
      </c>
      <c r="K3967">
        <v>5</v>
      </c>
      <c r="L3967">
        <v>3</v>
      </c>
      <c r="M3967">
        <v>5</v>
      </c>
      <c r="N3967">
        <v>0</v>
      </c>
      <c r="O3967">
        <v>3</v>
      </c>
      <c r="P3967" t="s">
        <v>24</v>
      </c>
      <c r="Q3967" t="s">
        <v>25</v>
      </c>
      <c r="R3967" t="s">
        <v>41</v>
      </c>
      <c r="S3967" t="s">
        <v>29</v>
      </c>
      <c r="T3967" t="s">
        <v>38</v>
      </c>
      <c r="U3967" t="s">
        <v>27</v>
      </c>
      <c r="V3967" t="s">
        <v>23</v>
      </c>
      <c r="W3967" t="s">
        <v>30</v>
      </c>
    </row>
    <row r="3968" spans="1:23" x14ac:dyDescent="0.3">
      <c r="A3968">
        <v>39</v>
      </c>
      <c r="B3968">
        <v>3</v>
      </c>
      <c r="C3968">
        <v>4</v>
      </c>
      <c r="D3968">
        <v>1</v>
      </c>
      <c r="E3968">
        <v>3967</v>
      </c>
      <c r="F3968">
        <v>2</v>
      </c>
      <c r="G3968">
        <v>26100</v>
      </c>
      <c r="H3968">
        <v>12</v>
      </c>
      <c r="I3968">
        <v>8</v>
      </c>
      <c r="J3968">
        <v>0</v>
      </c>
      <c r="K3968">
        <v>9</v>
      </c>
      <c r="L3968">
        <v>2</v>
      </c>
      <c r="M3968">
        <v>4</v>
      </c>
      <c r="N3968">
        <v>2</v>
      </c>
      <c r="O3968">
        <v>2</v>
      </c>
      <c r="P3968" t="s">
        <v>24</v>
      </c>
      <c r="Q3968" t="s">
        <v>25</v>
      </c>
      <c r="R3968" t="s">
        <v>48</v>
      </c>
      <c r="S3968" t="s">
        <v>35</v>
      </c>
      <c r="T3968" t="s">
        <v>43</v>
      </c>
      <c r="U3968" t="s">
        <v>27</v>
      </c>
      <c r="V3968" t="s">
        <v>23</v>
      </c>
      <c r="W3968" t="s">
        <v>30</v>
      </c>
    </row>
    <row r="3969" spans="1:23" x14ac:dyDescent="0.3">
      <c r="A3969">
        <v>46</v>
      </c>
      <c r="B3969">
        <v>9</v>
      </c>
      <c r="C3969">
        <v>2</v>
      </c>
      <c r="D3969">
        <v>1</v>
      </c>
      <c r="E3969">
        <v>3968</v>
      </c>
      <c r="F3969">
        <v>2</v>
      </c>
      <c r="G3969">
        <v>57310</v>
      </c>
      <c r="H3969">
        <v>17</v>
      </c>
      <c r="I3969">
        <v>8</v>
      </c>
      <c r="J3969">
        <v>0</v>
      </c>
      <c r="K3969">
        <v>6</v>
      </c>
      <c r="L3969">
        <v>2</v>
      </c>
      <c r="M3969">
        <v>2</v>
      </c>
      <c r="N3969">
        <v>2</v>
      </c>
      <c r="O3969">
        <v>2</v>
      </c>
      <c r="P3969" t="s">
        <v>39</v>
      </c>
      <c r="Q3969" t="s">
        <v>33</v>
      </c>
      <c r="R3969" t="s">
        <v>26</v>
      </c>
      <c r="S3969" t="s">
        <v>35</v>
      </c>
      <c r="T3969" t="s">
        <v>45</v>
      </c>
      <c r="U3969" t="s">
        <v>37</v>
      </c>
      <c r="V3969" t="s">
        <v>23</v>
      </c>
      <c r="W3969" t="s">
        <v>30</v>
      </c>
    </row>
    <row r="3970" spans="1:23" x14ac:dyDescent="0.3">
      <c r="A3970">
        <v>40</v>
      </c>
      <c r="B3970">
        <v>2</v>
      </c>
      <c r="C3970">
        <v>2</v>
      </c>
      <c r="D3970">
        <v>1</v>
      </c>
      <c r="E3970">
        <v>3969</v>
      </c>
      <c r="F3970">
        <v>1</v>
      </c>
      <c r="G3970">
        <v>25390</v>
      </c>
      <c r="H3970">
        <v>12</v>
      </c>
      <c r="I3970">
        <v>8</v>
      </c>
      <c r="J3970">
        <v>1</v>
      </c>
      <c r="K3970">
        <v>7</v>
      </c>
      <c r="L3970">
        <v>3</v>
      </c>
      <c r="M3970">
        <v>4</v>
      </c>
      <c r="N3970">
        <v>0</v>
      </c>
      <c r="O3970">
        <v>2</v>
      </c>
      <c r="P3970" t="s">
        <v>24</v>
      </c>
      <c r="Q3970" t="s">
        <v>33</v>
      </c>
      <c r="R3970" t="s">
        <v>41</v>
      </c>
      <c r="S3970" t="s">
        <v>29</v>
      </c>
      <c r="T3970" t="s">
        <v>42</v>
      </c>
      <c r="U3970" t="s">
        <v>37</v>
      </c>
      <c r="V3970" t="s">
        <v>23</v>
      </c>
      <c r="W3970" t="s">
        <v>30</v>
      </c>
    </row>
    <row r="3971" spans="1:23" x14ac:dyDescent="0.3">
      <c r="A3971">
        <v>42</v>
      </c>
      <c r="B3971">
        <v>7</v>
      </c>
      <c r="C3971">
        <v>4</v>
      </c>
      <c r="D3971">
        <v>1</v>
      </c>
      <c r="E3971">
        <v>3970</v>
      </c>
      <c r="F3971">
        <v>2</v>
      </c>
      <c r="G3971">
        <v>57140</v>
      </c>
      <c r="H3971">
        <v>11</v>
      </c>
      <c r="I3971">
        <v>8</v>
      </c>
      <c r="J3971">
        <v>0</v>
      </c>
      <c r="K3971">
        <v>10</v>
      </c>
      <c r="L3971">
        <v>2</v>
      </c>
      <c r="M3971">
        <v>0</v>
      </c>
      <c r="N3971">
        <v>0</v>
      </c>
      <c r="O3971">
        <v>0</v>
      </c>
      <c r="P3971" t="s">
        <v>24</v>
      </c>
      <c r="Q3971" t="s">
        <v>33</v>
      </c>
      <c r="R3971" t="s">
        <v>36</v>
      </c>
      <c r="S3971" t="s">
        <v>29</v>
      </c>
      <c r="T3971" t="s">
        <v>43</v>
      </c>
      <c r="U3971" t="s">
        <v>27</v>
      </c>
      <c r="V3971" t="s">
        <v>23</v>
      </c>
      <c r="W3971" t="s">
        <v>30</v>
      </c>
    </row>
    <row r="3972" spans="1:23" x14ac:dyDescent="0.3">
      <c r="A3972">
        <v>35</v>
      </c>
      <c r="B3972">
        <v>10</v>
      </c>
      <c r="C3972">
        <v>1</v>
      </c>
      <c r="D3972">
        <v>1</v>
      </c>
      <c r="E3972">
        <v>3971</v>
      </c>
      <c r="F3972">
        <v>2</v>
      </c>
      <c r="G3972">
        <v>43230</v>
      </c>
      <c r="H3972">
        <v>18</v>
      </c>
      <c r="I3972">
        <v>8</v>
      </c>
      <c r="J3972">
        <v>3</v>
      </c>
      <c r="K3972">
        <v>15</v>
      </c>
      <c r="L3972">
        <v>3</v>
      </c>
      <c r="M3972">
        <v>7</v>
      </c>
      <c r="N3972">
        <v>1</v>
      </c>
      <c r="O3972">
        <v>7</v>
      </c>
      <c r="P3972" t="s">
        <v>39</v>
      </c>
      <c r="Q3972" t="s">
        <v>25</v>
      </c>
      <c r="R3972" t="s">
        <v>26</v>
      </c>
      <c r="S3972" t="s">
        <v>44</v>
      </c>
      <c r="T3972" t="s">
        <v>42</v>
      </c>
      <c r="U3972" t="s">
        <v>27</v>
      </c>
      <c r="V3972" t="s">
        <v>23</v>
      </c>
      <c r="W3972" t="s">
        <v>30</v>
      </c>
    </row>
    <row r="3973" spans="1:23" x14ac:dyDescent="0.3">
      <c r="A3973">
        <v>38</v>
      </c>
      <c r="B3973">
        <v>6</v>
      </c>
      <c r="C3973">
        <v>4</v>
      </c>
      <c r="D3973">
        <v>1</v>
      </c>
      <c r="E3973">
        <v>3972</v>
      </c>
      <c r="F3973">
        <v>3</v>
      </c>
      <c r="G3973">
        <v>73360</v>
      </c>
      <c r="H3973">
        <v>11</v>
      </c>
      <c r="I3973">
        <v>8</v>
      </c>
      <c r="J3973">
        <v>0</v>
      </c>
      <c r="K3973">
        <v>13</v>
      </c>
      <c r="L3973">
        <v>3</v>
      </c>
      <c r="M3973">
        <v>11</v>
      </c>
      <c r="N3973">
        <v>3</v>
      </c>
      <c r="O3973">
        <v>8</v>
      </c>
      <c r="P3973" t="s">
        <v>39</v>
      </c>
      <c r="Q3973" t="s">
        <v>25</v>
      </c>
      <c r="R3973" t="s">
        <v>48</v>
      </c>
      <c r="S3973" t="s">
        <v>44</v>
      </c>
      <c r="T3973" t="s">
        <v>38</v>
      </c>
      <c r="U3973" t="s">
        <v>37</v>
      </c>
      <c r="V3973" t="s">
        <v>23</v>
      </c>
      <c r="W3973" t="s">
        <v>30</v>
      </c>
    </row>
    <row r="3974" spans="1:23" x14ac:dyDescent="0.3">
      <c r="A3974">
        <v>34</v>
      </c>
      <c r="B3974">
        <v>2</v>
      </c>
      <c r="C3974">
        <v>1</v>
      </c>
      <c r="D3974">
        <v>1</v>
      </c>
      <c r="E3974">
        <v>3973</v>
      </c>
      <c r="F3974">
        <v>1</v>
      </c>
      <c r="G3974">
        <v>134990</v>
      </c>
      <c r="H3974">
        <v>23</v>
      </c>
      <c r="I3974">
        <v>8</v>
      </c>
      <c r="J3974">
        <v>2</v>
      </c>
      <c r="K3974">
        <v>11</v>
      </c>
      <c r="L3974">
        <v>2</v>
      </c>
      <c r="M3974">
        <v>7</v>
      </c>
      <c r="N3974">
        <v>0</v>
      </c>
      <c r="O3974">
        <v>7</v>
      </c>
      <c r="P3974" t="s">
        <v>32</v>
      </c>
      <c r="Q3974" t="s">
        <v>33</v>
      </c>
      <c r="R3974" t="s">
        <v>26</v>
      </c>
      <c r="S3974" t="s">
        <v>29</v>
      </c>
      <c r="T3974" t="s">
        <v>45</v>
      </c>
      <c r="U3974" t="s">
        <v>37</v>
      </c>
      <c r="V3974" t="s">
        <v>31</v>
      </c>
      <c r="W3974" t="s">
        <v>30</v>
      </c>
    </row>
    <row r="3975" spans="1:23" x14ac:dyDescent="0.3">
      <c r="A3975">
        <v>37</v>
      </c>
      <c r="B3975">
        <v>24</v>
      </c>
      <c r="C3975">
        <v>3</v>
      </c>
      <c r="D3975">
        <v>1</v>
      </c>
      <c r="E3975">
        <v>3974</v>
      </c>
      <c r="F3975">
        <v>1</v>
      </c>
      <c r="G3975">
        <v>137580</v>
      </c>
      <c r="H3975">
        <v>11</v>
      </c>
      <c r="I3975">
        <v>8</v>
      </c>
      <c r="J3975">
        <v>1</v>
      </c>
      <c r="K3975">
        <v>10</v>
      </c>
      <c r="L3975">
        <v>5</v>
      </c>
      <c r="M3975">
        <v>10</v>
      </c>
      <c r="N3975">
        <v>0</v>
      </c>
      <c r="O3975">
        <v>8</v>
      </c>
      <c r="P3975" t="s">
        <v>24</v>
      </c>
      <c r="Q3975" t="s">
        <v>33</v>
      </c>
      <c r="R3975" t="s">
        <v>26</v>
      </c>
      <c r="S3975" t="s">
        <v>35</v>
      </c>
      <c r="T3975" t="s">
        <v>43</v>
      </c>
      <c r="U3975" t="s">
        <v>37</v>
      </c>
      <c r="V3975" t="s">
        <v>31</v>
      </c>
      <c r="W3975" t="s">
        <v>30</v>
      </c>
    </row>
    <row r="3976" spans="1:23" x14ac:dyDescent="0.3">
      <c r="A3976">
        <v>39</v>
      </c>
      <c r="B3976">
        <v>2</v>
      </c>
      <c r="C3976">
        <v>1</v>
      </c>
      <c r="D3976">
        <v>1</v>
      </c>
      <c r="E3976">
        <v>3975</v>
      </c>
      <c r="F3976">
        <v>2</v>
      </c>
      <c r="G3976">
        <v>51550</v>
      </c>
      <c r="H3976">
        <v>18</v>
      </c>
      <c r="I3976">
        <v>8</v>
      </c>
      <c r="J3976">
        <v>1</v>
      </c>
      <c r="K3976">
        <v>7</v>
      </c>
      <c r="L3976">
        <v>3</v>
      </c>
      <c r="M3976">
        <v>2</v>
      </c>
      <c r="N3976">
        <v>2</v>
      </c>
      <c r="O3976">
        <v>2</v>
      </c>
      <c r="P3976" t="s">
        <v>32</v>
      </c>
      <c r="Q3976" t="s">
        <v>33</v>
      </c>
      <c r="R3976" t="s">
        <v>41</v>
      </c>
      <c r="S3976" t="s">
        <v>44</v>
      </c>
      <c r="T3976" t="s">
        <v>28</v>
      </c>
      <c r="U3976" t="s">
        <v>37</v>
      </c>
      <c r="V3976" t="s">
        <v>23</v>
      </c>
      <c r="W3976" t="s">
        <v>30</v>
      </c>
    </row>
    <row r="3977" spans="1:23" x14ac:dyDescent="0.3">
      <c r="A3977">
        <v>43</v>
      </c>
      <c r="B3977">
        <v>8</v>
      </c>
      <c r="C3977">
        <v>5</v>
      </c>
      <c r="D3977">
        <v>1</v>
      </c>
      <c r="E3977">
        <v>3976</v>
      </c>
      <c r="F3977">
        <v>3</v>
      </c>
      <c r="G3977">
        <v>22580</v>
      </c>
      <c r="H3977">
        <v>18</v>
      </c>
      <c r="I3977">
        <v>8</v>
      </c>
      <c r="J3977">
        <v>0</v>
      </c>
      <c r="K3977">
        <v>7</v>
      </c>
      <c r="L3977">
        <v>2</v>
      </c>
      <c r="M3977">
        <v>3</v>
      </c>
      <c r="N3977">
        <v>1</v>
      </c>
      <c r="O3977">
        <v>2</v>
      </c>
      <c r="P3977" t="s">
        <v>39</v>
      </c>
      <c r="Q3977" t="s">
        <v>40</v>
      </c>
      <c r="R3977" t="s">
        <v>41</v>
      </c>
      <c r="S3977" t="s">
        <v>35</v>
      </c>
      <c r="T3977" t="s">
        <v>38</v>
      </c>
      <c r="U3977" t="s">
        <v>27</v>
      </c>
      <c r="V3977" t="s">
        <v>23</v>
      </c>
      <c r="W3977" t="s">
        <v>30</v>
      </c>
    </row>
    <row r="3978" spans="1:23" x14ac:dyDescent="0.3">
      <c r="A3978">
        <v>41</v>
      </c>
      <c r="B3978">
        <v>3</v>
      </c>
      <c r="C3978">
        <v>3</v>
      </c>
      <c r="D3978">
        <v>1</v>
      </c>
      <c r="E3978">
        <v>3977</v>
      </c>
      <c r="F3978">
        <v>3</v>
      </c>
      <c r="G3978">
        <v>35970</v>
      </c>
      <c r="H3978">
        <v>13</v>
      </c>
      <c r="I3978">
        <v>8</v>
      </c>
      <c r="J3978">
        <v>1</v>
      </c>
      <c r="K3978">
        <v>11</v>
      </c>
      <c r="L3978">
        <v>2</v>
      </c>
      <c r="M3978">
        <v>3</v>
      </c>
      <c r="N3978">
        <v>1</v>
      </c>
      <c r="O3978">
        <v>2</v>
      </c>
      <c r="P3978" t="s">
        <v>24</v>
      </c>
      <c r="Q3978" t="s">
        <v>33</v>
      </c>
      <c r="R3978" t="s">
        <v>26</v>
      </c>
      <c r="S3978" t="s">
        <v>35</v>
      </c>
      <c r="T3978" t="s">
        <v>34</v>
      </c>
      <c r="U3978" t="s">
        <v>37</v>
      </c>
      <c r="V3978" t="s">
        <v>23</v>
      </c>
      <c r="W3978" t="s">
        <v>30</v>
      </c>
    </row>
    <row r="3979" spans="1:23" x14ac:dyDescent="0.3">
      <c r="A3979">
        <v>41</v>
      </c>
      <c r="B3979">
        <v>1</v>
      </c>
      <c r="C3979">
        <v>1</v>
      </c>
      <c r="D3979">
        <v>1</v>
      </c>
      <c r="E3979">
        <v>3978</v>
      </c>
      <c r="F3979">
        <v>3</v>
      </c>
      <c r="G3979">
        <v>25150</v>
      </c>
      <c r="H3979">
        <v>18</v>
      </c>
      <c r="I3979">
        <v>8</v>
      </c>
      <c r="J3979">
        <v>0</v>
      </c>
      <c r="K3979">
        <v>23</v>
      </c>
      <c r="L3979">
        <v>2</v>
      </c>
      <c r="M3979">
        <v>22</v>
      </c>
      <c r="N3979">
        <v>13</v>
      </c>
      <c r="O3979">
        <v>5</v>
      </c>
      <c r="P3979" t="s">
        <v>24</v>
      </c>
      <c r="Q3979" t="s">
        <v>33</v>
      </c>
      <c r="R3979" t="s">
        <v>49</v>
      </c>
      <c r="S3979" t="s">
        <v>44</v>
      </c>
      <c r="T3979" t="s">
        <v>43</v>
      </c>
      <c r="U3979" t="s">
        <v>37</v>
      </c>
      <c r="V3979" t="s">
        <v>23</v>
      </c>
      <c r="W3979" t="s">
        <v>30</v>
      </c>
    </row>
    <row r="3980" spans="1:23" x14ac:dyDescent="0.3">
      <c r="A3980">
        <v>30</v>
      </c>
      <c r="B3980">
        <v>26</v>
      </c>
      <c r="C3980">
        <v>3</v>
      </c>
      <c r="D3980">
        <v>1</v>
      </c>
      <c r="E3980">
        <v>3979</v>
      </c>
      <c r="F3980">
        <v>2</v>
      </c>
      <c r="G3980">
        <v>44200</v>
      </c>
      <c r="H3980">
        <v>11</v>
      </c>
      <c r="I3980">
        <v>8</v>
      </c>
      <c r="J3980">
        <v>0</v>
      </c>
      <c r="K3980">
        <v>9</v>
      </c>
      <c r="L3980">
        <v>3</v>
      </c>
      <c r="M3980">
        <v>7</v>
      </c>
      <c r="N3980">
        <v>0</v>
      </c>
      <c r="O3980">
        <v>2</v>
      </c>
      <c r="P3980" t="s">
        <v>24</v>
      </c>
      <c r="Q3980" t="s">
        <v>25</v>
      </c>
      <c r="R3980" t="s">
        <v>48</v>
      </c>
      <c r="S3980" t="s">
        <v>35</v>
      </c>
      <c r="T3980" t="s">
        <v>47</v>
      </c>
      <c r="U3980" t="s">
        <v>27</v>
      </c>
      <c r="V3980" t="s">
        <v>23</v>
      </c>
      <c r="W3980" t="s">
        <v>30</v>
      </c>
    </row>
    <row r="3981" spans="1:23" x14ac:dyDescent="0.3">
      <c r="A3981">
        <v>26</v>
      </c>
      <c r="B3981">
        <v>2</v>
      </c>
      <c r="C3981">
        <v>1</v>
      </c>
      <c r="D3981">
        <v>1</v>
      </c>
      <c r="E3981">
        <v>3980</v>
      </c>
      <c r="F3981">
        <v>3</v>
      </c>
      <c r="G3981">
        <v>65780</v>
      </c>
      <c r="H3981">
        <v>15</v>
      </c>
      <c r="I3981">
        <v>8</v>
      </c>
      <c r="J3981">
        <v>2</v>
      </c>
      <c r="K3981">
        <v>6</v>
      </c>
      <c r="L3981">
        <v>3</v>
      </c>
      <c r="M3981">
        <v>5</v>
      </c>
      <c r="N3981">
        <v>1</v>
      </c>
      <c r="O3981">
        <v>4</v>
      </c>
      <c r="P3981" t="s">
        <v>24</v>
      </c>
      <c r="Q3981" t="s">
        <v>40</v>
      </c>
      <c r="R3981" t="s">
        <v>49</v>
      </c>
      <c r="S3981" t="s">
        <v>29</v>
      </c>
      <c r="T3981" t="s">
        <v>38</v>
      </c>
      <c r="U3981" t="s">
        <v>27</v>
      </c>
      <c r="V3981" t="s">
        <v>31</v>
      </c>
      <c r="W3981" t="s">
        <v>30</v>
      </c>
    </row>
    <row r="3982" spans="1:23" x14ac:dyDescent="0.3">
      <c r="A3982">
        <v>46</v>
      </c>
      <c r="B3982">
        <v>10</v>
      </c>
      <c r="C3982">
        <v>3</v>
      </c>
      <c r="D3982">
        <v>1</v>
      </c>
      <c r="E3982">
        <v>3981</v>
      </c>
      <c r="F3982">
        <v>1</v>
      </c>
      <c r="G3982">
        <v>44220</v>
      </c>
      <c r="H3982">
        <v>11</v>
      </c>
      <c r="I3982">
        <v>8</v>
      </c>
      <c r="J3982">
        <v>1</v>
      </c>
      <c r="K3982">
        <v>13</v>
      </c>
      <c r="L3982">
        <v>2</v>
      </c>
      <c r="M3982">
        <v>9</v>
      </c>
      <c r="N3982">
        <v>3</v>
      </c>
      <c r="O3982">
        <v>7</v>
      </c>
      <c r="P3982" t="s">
        <v>24</v>
      </c>
      <c r="Q3982" t="s">
        <v>33</v>
      </c>
      <c r="R3982" t="s">
        <v>41</v>
      </c>
      <c r="S3982" t="s">
        <v>29</v>
      </c>
      <c r="T3982" t="s">
        <v>38</v>
      </c>
      <c r="U3982" t="s">
        <v>37</v>
      </c>
      <c r="V3982" t="s">
        <v>31</v>
      </c>
      <c r="W3982" t="s">
        <v>30</v>
      </c>
    </row>
    <row r="3983" spans="1:23" x14ac:dyDescent="0.3">
      <c r="A3983">
        <v>40</v>
      </c>
      <c r="B3983">
        <v>27</v>
      </c>
      <c r="C3983">
        <v>2</v>
      </c>
      <c r="D3983">
        <v>1</v>
      </c>
      <c r="E3983">
        <v>3982</v>
      </c>
      <c r="F3983">
        <v>3</v>
      </c>
      <c r="G3983">
        <v>102740</v>
      </c>
      <c r="H3983">
        <v>18</v>
      </c>
      <c r="I3983">
        <v>8</v>
      </c>
      <c r="J3983">
        <v>0</v>
      </c>
      <c r="K3983">
        <v>12</v>
      </c>
      <c r="L3983">
        <v>3</v>
      </c>
      <c r="M3983">
        <v>5</v>
      </c>
      <c r="N3983">
        <v>0</v>
      </c>
      <c r="O3983">
        <v>3</v>
      </c>
      <c r="P3983" t="s">
        <v>24</v>
      </c>
      <c r="Q3983" t="s">
        <v>25</v>
      </c>
      <c r="R3983" t="s">
        <v>41</v>
      </c>
      <c r="S3983" t="s">
        <v>44</v>
      </c>
      <c r="T3983" t="s">
        <v>38</v>
      </c>
      <c r="U3983" t="s">
        <v>27</v>
      </c>
      <c r="V3983" t="s">
        <v>23</v>
      </c>
      <c r="W3983" t="s">
        <v>30</v>
      </c>
    </row>
    <row r="3984" spans="1:23" x14ac:dyDescent="0.3">
      <c r="A3984">
        <v>34</v>
      </c>
      <c r="B3984">
        <v>2</v>
      </c>
      <c r="C3984">
        <v>3</v>
      </c>
      <c r="D3984">
        <v>1</v>
      </c>
      <c r="E3984">
        <v>3983</v>
      </c>
      <c r="F3984">
        <v>2</v>
      </c>
      <c r="G3984">
        <v>53430</v>
      </c>
      <c r="H3984">
        <v>14</v>
      </c>
      <c r="I3984">
        <v>8</v>
      </c>
      <c r="J3984">
        <v>0</v>
      </c>
      <c r="K3984">
        <v>10</v>
      </c>
      <c r="L3984">
        <v>5</v>
      </c>
      <c r="M3984">
        <v>10</v>
      </c>
      <c r="N3984">
        <v>4</v>
      </c>
      <c r="O3984">
        <v>8</v>
      </c>
      <c r="P3984" t="s">
        <v>24</v>
      </c>
      <c r="Q3984" t="s">
        <v>33</v>
      </c>
      <c r="R3984" t="s">
        <v>26</v>
      </c>
      <c r="S3984" t="s">
        <v>29</v>
      </c>
      <c r="T3984" t="s">
        <v>43</v>
      </c>
      <c r="U3984" t="s">
        <v>37</v>
      </c>
      <c r="V3984" t="s">
        <v>23</v>
      </c>
      <c r="W3984" t="s">
        <v>30</v>
      </c>
    </row>
    <row r="3985" spans="1:23" x14ac:dyDescent="0.3">
      <c r="A3985">
        <v>58</v>
      </c>
      <c r="B3985">
        <v>2</v>
      </c>
      <c r="C3985">
        <v>4</v>
      </c>
      <c r="D3985">
        <v>1</v>
      </c>
      <c r="E3985">
        <v>3984</v>
      </c>
      <c r="F3985">
        <v>1</v>
      </c>
      <c r="G3985">
        <v>23760</v>
      </c>
      <c r="H3985">
        <v>12</v>
      </c>
      <c r="I3985">
        <v>8</v>
      </c>
      <c r="J3985">
        <v>1</v>
      </c>
      <c r="K3985">
        <v>37</v>
      </c>
      <c r="L3985">
        <v>3</v>
      </c>
      <c r="M3985">
        <v>16</v>
      </c>
      <c r="N3985">
        <v>14</v>
      </c>
      <c r="O3985">
        <v>14</v>
      </c>
      <c r="P3985" t="s">
        <v>39</v>
      </c>
      <c r="Q3985" t="s">
        <v>33</v>
      </c>
      <c r="R3985" t="s">
        <v>41</v>
      </c>
      <c r="S3985" t="s">
        <v>44</v>
      </c>
      <c r="T3985" t="s">
        <v>43</v>
      </c>
      <c r="U3985" t="s">
        <v>37</v>
      </c>
      <c r="V3985" t="s">
        <v>23</v>
      </c>
      <c r="W3985" t="s">
        <v>30</v>
      </c>
    </row>
    <row r="3986" spans="1:23" x14ac:dyDescent="0.3">
      <c r="A3986">
        <v>35</v>
      </c>
      <c r="B3986">
        <v>8</v>
      </c>
      <c r="C3986">
        <v>1</v>
      </c>
      <c r="D3986">
        <v>1</v>
      </c>
      <c r="E3986">
        <v>3985</v>
      </c>
      <c r="F3986">
        <v>3</v>
      </c>
      <c r="G3986">
        <v>53460</v>
      </c>
      <c r="H3986">
        <v>14</v>
      </c>
      <c r="I3986">
        <v>8</v>
      </c>
      <c r="J3986">
        <v>0</v>
      </c>
      <c r="K3986">
        <v>6</v>
      </c>
      <c r="L3986">
        <v>3</v>
      </c>
      <c r="M3986">
        <v>5</v>
      </c>
      <c r="N3986">
        <v>0</v>
      </c>
      <c r="O3986">
        <v>3</v>
      </c>
      <c r="P3986" t="s">
        <v>24</v>
      </c>
      <c r="Q3986" t="s">
        <v>33</v>
      </c>
      <c r="R3986" t="s">
        <v>49</v>
      </c>
      <c r="S3986" t="s">
        <v>29</v>
      </c>
      <c r="T3986" t="s">
        <v>45</v>
      </c>
      <c r="U3986" t="s">
        <v>27</v>
      </c>
      <c r="V3986" t="s">
        <v>23</v>
      </c>
      <c r="W3986" t="s">
        <v>30</v>
      </c>
    </row>
    <row r="3987" spans="1:23" x14ac:dyDescent="0.3">
      <c r="A3987">
        <v>47</v>
      </c>
      <c r="B3987">
        <v>19</v>
      </c>
      <c r="C3987">
        <v>5</v>
      </c>
      <c r="D3987">
        <v>1</v>
      </c>
      <c r="E3987">
        <v>3986</v>
      </c>
      <c r="F3987">
        <v>2</v>
      </c>
      <c r="G3987">
        <v>28270</v>
      </c>
      <c r="H3987">
        <v>14</v>
      </c>
      <c r="I3987">
        <v>8</v>
      </c>
      <c r="J3987">
        <v>1</v>
      </c>
      <c r="K3987">
        <v>28</v>
      </c>
      <c r="L3987">
        <v>3</v>
      </c>
      <c r="M3987">
        <v>22</v>
      </c>
      <c r="N3987">
        <v>14</v>
      </c>
      <c r="O3987">
        <v>10</v>
      </c>
      <c r="P3987" t="s">
        <v>24</v>
      </c>
      <c r="Q3987" t="s">
        <v>33</v>
      </c>
      <c r="R3987" t="s">
        <v>41</v>
      </c>
      <c r="S3987" t="s">
        <v>44</v>
      </c>
      <c r="T3987" t="s">
        <v>34</v>
      </c>
      <c r="U3987" t="s">
        <v>27</v>
      </c>
      <c r="V3987" t="s">
        <v>23</v>
      </c>
      <c r="W3987" t="s">
        <v>30</v>
      </c>
    </row>
    <row r="3988" spans="1:23" x14ac:dyDescent="0.3">
      <c r="A3988">
        <v>40</v>
      </c>
      <c r="B3988">
        <v>1</v>
      </c>
      <c r="C3988">
        <v>4</v>
      </c>
      <c r="D3988">
        <v>1</v>
      </c>
      <c r="E3988">
        <v>3987</v>
      </c>
      <c r="F3988">
        <v>2</v>
      </c>
      <c r="G3988">
        <v>199430</v>
      </c>
      <c r="H3988">
        <v>13</v>
      </c>
      <c r="I3988">
        <v>8</v>
      </c>
      <c r="J3988">
        <v>1</v>
      </c>
      <c r="K3988">
        <v>15</v>
      </c>
      <c r="L3988">
        <v>3</v>
      </c>
      <c r="M3988">
        <v>7</v>
      </c>
      <c r="N3988">
        <v>7</v>
      </c>
      <c r="O3988">
        <v>7</v>
      </c>
      <c r="P3988" t="s">
        <v>24</v>
      </c>
      <c r="Q3988" t="s">
        <v>33</v>
      </c>
      <c r="R3988" t="s">
        <v>26</v>
      </c>
      <c r="S3988" t="s">
        <v>44</v>
      </c>
      <c r="T3988" t="s">
        <v>47</v>
      </c>
      <c r="U3988" t="s">
        <v>37</v>
      </c>
      <c r="V3988" t="s">
        <v>23</v>
      </c>
      <c r="W3988" t="s">
        <v>30</v>
      </c>
    </row>
    <row r="3989" spans="1:23" x14ac:dyDescent="0.3">
      <c r="A3989">
        <v>54</v>
      </c>
      <c r="B3989">
        <v>27</v>
      </c>
      <c r="C3989">
        <v>4</v>
      </c>
      <c r="D3989">
        <v>1</v>
      </c>
      <c r="E3989">
        <v>3988</v>
      </c>
      <c r="F3989">
        <v>1</v>
      </c>
      <c r="G3989">
        <v>31310</v>
      </c>
      <c r="H3989">
        <v>14</v>
      </c>
      <c r="I3989">
        <v>8</v>
      </c>
      <c r="J3989">
        <v>0</v>
      </c>
      <c r="K3989">
        <v>14</v>
      </c>
      <c r="L3989">
        <v>3</v>
      </c>
      <c r="M3989">
        <v>7</v>
      </c>
      <c r="N3989">
        <v>1</v>
      </c>
      <c r="O3989">
        <v>7</v>
      </c>
      <c r="P3989" t="s">
        <v>24</v>
      </c>
      <c r="Q3989" t="s">
        <v>25</v>
      </c>
      <c r="R3989" t="s">
        <v>41</v>
      </c>
      <c r="S3989" t="s">
        <v>29</v>
      </c>
      <c r="T3989" t="s">
        <v>34</v>
      </c>
      <c r="U3989" t="s">
        <v>37</v>
      </c>
      <c r="V3989" t="s">
        <v>23</v>
      </c>
      <c r="W3989" t="s">
        <v>30</v>
      </c>
    </row>
    <row r="3990" spans="1:23" x14ac:dyDescent="0.3">
      <c r="A3990">
        <v>31</v>
      </c>
      <c r="B3990">
        <v>8</v>
      </c>
      <c r="C3990">
        <v>4</v>
      </c>
      <c r="D3990">
        <v>1</v>
      </c>
      <c r="E3990">
        <v>3989</v>
      </c>
      <c r="F3990">
        <v>3</v>
      </c>
      <c r="G3990">
        <v>25520</v>
      </c>
      <c r="H3990">
        <v>18</v>
      </c>
      <c r="I3990">
        <v>8</v>
      </c>
      <c r="J3990">
        <v>0</v>
      </c>
      <c r="K3990">
        <v>9</v>
      </c>
      <c r="L3990">
        <v>2</v>
      </c>
      <c r="M3990">
        <v>3</v>
      </c>
      <c r="N3990">
        <v>2</v>
      </c>
      <c r="O3990">
        <v>2</v>
      </c>
      <c r="P3990" t="s">
        <v>32</v>
      </c>
      <c r="Q3990" t="s">
        <v>25</v>
      </c>
      <c r="R3990" t="s">
        <v>36</v>
      </c>
      <c r="S3990" t="s">
        <v>29</v>
      </c>
      <c r="T3990" t="s">
        <v>45</v>
      </c>
      <c r="U3990" t="s">
        <v>27</v>
      </c>
      <c r="V3990" t="s">
        <v>23</v>
      </c>
      <c r="W3990" t="s">
        <v>30</v>
      </c>
    </row>
    <row r="3991" spans="1:23" x14ac:dyDescent="0.3">
      <c r="A3991">
        <v>28</v>
      </c>
      <c r="B3991">
        <v>1</v>
      </c>
      <c r="C3991">
        <v>2</v>
      </c>
      <c r="D3991">
        <v>1</v>
      </c>
      <c r="E3991">
        <v>3990</v>
      </c>
      <c r="F3991">
        <v>3</v>
      </c>
      <c r="G3991">
        <v>44770</v>
      </c>
      <c r="H3991">
        <v>15</v>
      </c>
      <c r="I3991">
        <v>8</v>
      </c>
      <c r="J3991">
        <v>0</v>
      </c>
      <c r="K3991">
        <v>3</v>
      </c>
      <c r="L3991">
        <v>6</v>
      </c>
      <c r="M3991">
        <v>3</v>
      </c>
      <c r="N3991">
        <v>1</v>
      </c>
      <c r="O3991">
        <v>2</v>
      </c>
      <c r="P3991" t="s">
        <v>24</v>
      </c>
      <c r="Q3991" t="s">
        <v>25</v>
      </c>
      <c r="R3991" t="s">
        <v>26</v>
      </c>
      <c r="S3991" t="s">
        <v>29</v>
      </c>
      <c r="T3991" t="s">
        <v>47</v>
      </c>
      <c r="U3991" t="s">
        <v>37</v>
      </c>
      <c r="V3991" t="s">
        <v>23</v>
      </c>
      <c r="W3991" t="s">
        <v>30</v>
      </c>
    </row>
    <row r="3992" spans="1:23" x14ac:dyDescent="0.3">
      <c r="A3992">
        <v>38</v>
      </c>
      <c r="B3992">
        <v>19</v>
      </c>
      <c r="C3992">
        <v>3</v>
      </c>
      <c r="D3992">
        <v>1</v>
      </c>
      <c r="E3992">
        <v>3991</v>
      </c>
      <c r="F3992">
        <v>2</v>
      </c>
      <c r="G3992">
        <v>64740</v>
      </c>
      <c r="H3992">
        <v>13</v>
      </c>
      <c r="I3992">
        <v>8</v>
      </c>
      <c r="J3992">
        <v>2</v>
      </c>
      <c r="K3992">
        <v>20</v>
      </c>
      <c r="L3992">
        <v>3</v>
      </c>
      <c r="M3992">
        <v>4</v>
      </c>
      <c r="N3992">
        <v>0</v>
      </c>
      <c r="O3992">
        <v>3</v>
      </c>
      <c r="P3992" t="s">
        <v>24</v>
      </c>
      <c r="Q3992" t="s">
        <v>33</v>
      </c>
      <c r="R3992" t="s">
        <v>41</v>
      </c>
      <c r="S3992" t="s">
        <v>29</v>
      </c>
      <c r="T3992" t="s">
        <v>45</v>
      </c>
      <c r="U3992" t="s">
        <v>27</v>
      </c>
      <c r="V3992" t="s">
        <v>23</v>
      </c>
      <c r="W3992" t="s">
        <v>30</v>
      </c>
    </row>
    <row r="3993" spans="1:23" x14ac:dyDescent="0.3">
      <c r="A3993">
        <v>26</v>
      </c>
      <c r="B3993">
        <v>8</v>
      </c>
      <c r="C3993">
        <v>3</v>
      </c>
      <c r="D3993">
        <v>1</v>
      </c>
      <c r="E3993">
        <v>3992</v>
      </c>
      <c r="F3993">
        <v>1</v>
      </c>
      <c r="G3993">
        <v>30330</v>
      </c>
      <c r="H3993">
        <v>12</v>
      </c>
      <c r="I3993">
        <v>8</v>
      </c>
      <c r="J3993">
        <v>0</v>
      </c>
      <c r="K3993">
        <v>5</v>
      </c>
      <c r="L3993">
        <v>2</v>
      </c>
      <c r="M3993">
        <v>5</v>
      </c>
      <c r="N3993">
        <v>1</v>
      </c>
      <c r="O3993">
        <v>2</v>
      </c>
      <c r="P3993" t="s">
        <v>24</v>
      </c>
      <c r="Q3993" t="s">
        <v>25</v>
      </c>
      <c r="R3993" t="s">
        <v>48</v>
      </c>
      <c r="S3993" t="s">
        <v>35</v>
      </c>
      <c r="T3993" t="s">
        <v>28</v>
      </c>
      <c r="U3993" t="s">
        <v>27</v>
      </c>
      <c r="V3993" t="s">
        <v>23</v>
      </c>
      <c r="W3993" t="s">
        <v>30</v>
      </c>
    </row>
    <row r="3994" spans="1:23" x14ac:dyDescent="0.3">
      <c r="A3994">
        <v>58</v>
      </c>
      <c r="B3994">
        <v>10</v>
      </c>
      <c r="C3994">
        <v>4</v>
      </c>
      <c r="D3994">
        <v>1</v>
      </c>
      <c r="E3994">
        <v>3993</v>
      </c>
      <c r="F3994">
        <v>1</v>
      </c>
      <c r="G3994">
        <v>29360</v>
      </c>
      <c r="H3994">
        <v>13</v>
      </c>
      <c r="I3994">
        <v>8</v>
      </c>
      <c r="J3994">
        <v>1</v>
      </c>
      <c r="K3994">
        <v>23</v>
      </c>
      <c r="L3994">
        <v>3</v>
      </c>
      <c r="M3994">
        <v>2</v>
      </c>
      <c r="N3994">
        <v>2</v>
      </c>
      <c r="O3994">
        <v>2</v>
      </c>
      <c r="P3994" t="s">
        <v>32</v>
      </c>
      <c r="Q3994" t="s">
        <v>33</v>
      </c>
      <c r="R3994" t="s">
        <v>49</v>
      </c>
      <c r="S3994" t="s">
        <v>29</v>
      </c>
      <c r="T3994" t="s">
        <v>46</v>
      </c>
      <c r="U3994" t="s">
        <v>27</v>
      </c>
      <c r="V3994" t="s">
        <v>23</v>
      </c>
      <c r="W3994" t="s">
        <v>30</v>
      </c>
    </row>
    <row r="3995" spans="1:23" x14ac:dyDescent="0.3">
      <c r="A3995">
        <v>18</v>
      </c>
      <c r="B3995">
        <v>2</v>
      </c>
      <c r="C3995">
        <v>3</v>
      </c>
      <c r="D3995">
        <v>1</v>
      </c>
      <c r="E3995">
        <v>3994</v>
      </c>
      <c r="F3995">
        <v>3</v>
      </c>
      <c r="G3995">
        <v>186060</v>
      </c>
      <c r="H3995">
        <v>24</v>
      </c>
      <c r="I3995">
        <v>8</v>
      </c>
      <c r="J3995">
        <v>2</v>
      </c>
      <c r="K3995">
        <v>0</v>
      </c>
      <c r="L3995">
        <v>4</v>
      </c>
      <c r="M3995">
        <v>0</v>
      </c>
      <c r="N3995">
        <v>0</v>
      </c>
      <c r="O3995">
        <v>0</v>
      </c>
      <c r="P3995" t="s">
        <v>39</v>
      </c>
      <c r="Q3995" t="s">
        <v>33</v>
      </c>
      <c r="R3995" t="s">
        <v>26</v>
      </c>
      <c r="S3995" t="s">
        <v>35</v>
      </c>
      <c r="T3995" t="s">
        <v>46</v>
      </c>
      <c r="U3995" t="s">
        <v>37</v>
      </c>
      <c r="V3995" t="s">
        <v>23</v>
      </c>
      <c r="W3995" t="s">
        <v>30</v>
      </c>
    </row>
    <row r="3996" spans="1:23" x14ac:dyDescent="0.3">
      <c r="A3996">
        <v>31</v>
      </c>
      <c r="B3996">
        <v>2</v>
      </c>
      <c r="C3996">
        <v>3</v>
      </c>
      <c r="D3996">
        <v>1</v>
      </c>
      <c r="E3996">
        <v>3995</v>
      </c>
      <c r="F3996">
        <v>3</v>
      </c>
      <c r="G3996">
        <v>21680</v>
      </c>
      <c r="H3996">
        <v>14</v>
      </c>
      <c r="I3996">
        <v>8</v>
      </c>
      <c r="J3996">
        <v>1</v>
      </c>
      <c r="K3996">
        <v>2</v>
      </c>
      <c r="L3996">
        <v>2</v>
      </c>
      <c r="M3996">
        <v>1</v>
      </c>
      <c r="N3996">
        <v>0</v>
      </c>
      <c r="O3996">
        <v>0</v>
      </c>
      <c r="P3996" t="s">
        <v>24</v>
      </c>
      <c r="Q3996" t="s">
        <v>33</v>
      </c>
      <c r="R3996" t="s">
        <v>26</v>
      </c>
      <c r="S3996" t="s">
        <v>29</v>
      </c>
      <c r="T3996" t="s">
        <v>43</v>
      </c>
      <c r="U3996" t="s">
        <v>37</v>
      </c>
      <c r="V3996" t="s">
        <v>31</v>
      </c>
      <c r="W3996" t="s">
        <v>30</v>
      </c>
    </row>
    <row r="3997" spans="1:23" x14ac:dyDescent="0.3">
      <c r="A3997">
        <v>29</v>
      </c>
      <c r="B3997">
        <v>8</v>
      </c>
      <c r="C3997">
        <v>2</v>
      </c>
      <c r="D3997">
        <v>1</v>
      </c>
      <c r="E3997">
        <v>3996</v>
      </c>
      <c r="F3997">
        <v>1</v>
      </c>
      <c r="G3997">
        <v>28530</v>
      </c>
      <c r="H3997">
        <v>14</v>
      </c>
      <c r="I3997">
        <v>8</v>
      </c>
      <c r="J3997">
        <v>1</v>
      </c>
      <c r="K3997">
        <v>4</v>
      </c>
      <c r="L3997">
        <v>5</v>
      </c>
      <c r="M3997">
        <v>2</v>
      </c>
      <c r="N3997">
        <v>2</v>
      </c>
      <c r="O3997">
        <v>0</v>
      </c>
      <c r="P3997" t="s">
        <v>24</v>
      </c>
      <c r="Q3997" t="s">
        <v>33</v>
      </c>
      <c r="R3997" t="s">
        <v>41</v>
      </c>
      <c r="S3997" t="s">
        <v>44</v>
      </c>
      <c r="T3997" t="s">
        <v>47</v>
      </c>
      <c r="U3997" t="s">
        <v>37</v>
      </c>
      <c r="V3997" t="s">
        <v>31</v>
      </c>
      <c r="W3997" t="s">
        <v>30</v>
      </c>
    </row>
    <row r="3998" spans="1:23" x14ac:dyDescent="0.3">
      <c r="A3998">
        <v>45</v>
      </c>
      <c r="B3998">
        <v>1</v>
      </c>
      <c r="C3998">
        <v>4</v>
      </c>
      <c r="D3998">
        <v>1</v>
      </c>
      <c r="E3998">
        <v>3997</v>
      </c>
      <c r="F3998">
        <v>1</v>
      </c>
      <c r="G3998">
        <v>170480</v>
      </c>
      <c r="H3998">
        <v>15</v>
      </c>
      <c r="I3998">
        <v>8</v>
      </c>
      <c r="J3998">
        <v>0</v>
      </c>
      <c r="K3998">
        <v>10</v>
      </c>
      <c r="L3998">
        <v>3</v>
      </c>
      <c r="M3998">
        <v>8</v>
      </c>
      <c r="N3998">
        <v>5</v>
      </c>
      <c r="O3998">
        <v>7</v>
      </c>
      <c r="P3998" t="s">
        <v>39</v>
      </c>
      <c r="Q3998" t="s">
        <v>25</v>
      </c>
      <c r="R3998" t="s">
        <v>49</v>
      </c>
      <c r="S3998" t="s">
        <v>29</v>
      </c>
      <c r="T3998" t="s">
        <v>34</v>
      </c>
      <c r="U3998" t="s">
        <v>37</v>
      </c>
      <c r="V3998" t="s">
        <v>23</v>
      </c>
      <c r="W3998" t="s">
        <v>30</v>
      </c>
    </row>
    <row r="3999" spans="1:23" x14ac:dyDescent="0.3">
      <c r="A3999">
        <v>36</v>
      </c>
      <c r="B3999">
        <v>2</v>
      </c>
      <c r="C3999">
        <v>3</v>
      </c>
      <c r="D3999">
        <v>1</v>
      </c>
      <c r="E3999">
        <v>3998</v>
      </c>
      <c r="F3999">
        <v>5</v>
      </c>
      <c r="G3999">
        <v>22900</v>
      </c>
      <c r="H3999">
        <v>11</v>
      </c>
      <c r="I3999">
        <v>8</v>
      </c>
      <c r="J3999">
        <v>0</v>
      </c>
      <c r="K3999">
        <v>15</v>
      </c>
      <c r="L3999">
        <v>5</v>
      </c>
      <c r="M3999">
        <v>1</v>
      </c>
      <c r="N3999">
        <v>0</v>
      </c>
      <c r="O3999">
        <v>0</v>
      </c>
      <c r="P3999" t="s">
        <v>24</v>
      </c>
      <c r="Q3999" t="s">
        <v>25</v>
      </c>
      <c r="R3999" t="s">
        <v>49</v>
      </c>
      <c r="S3999" t="s">
        <v>29</v>
      </c>
      <c r="T3999" t="s">
        <v>43</v>
      </c>
      <c r="U3999" t="s">
        <v>27</v>
      </c>
      <c r="V3999" t="s">
        <v>23</v>
      </c>
      <c r="W3999" t="s">
        <v>30</v>
      </c>
    </row>
    <row r="4000" spans="1:23" x14ac:dyDescent="0.3">
      <c r="A4000">
        <v>43</v>
      </c>
      <c r="B4000">
        <v>8</v>
      </c>
      <c r="C4000">
        <v>3</v>
      </c>
      <c r="D4000">
        <v>1</v>
      </c>
      <c r="E4000">
        <v>3999</v>
      </c>
      <c r="F4000">
        <v>1</v>
      </c>
      <c r="G4000">
        <v>36000</v>
      </c>
      <c r="H4000">
        <v>23</v>
      </c>
      <c r="I4000">
        <v>8</v>
      </c>
      <c r="J4000">
        <v>0</v>
      </c>
      <c r="K4000">
        <v>7</v>
      </c>
      <c r="L4000">
        <v>2</v>
      </c>
      <c r="M4000">
        <v>7</v>
      </c>
      <c r="N4000">
        <v>7</v>
      </c>
      <c r="O4000">
        <v>7</v>
      </c>
      <c r="P4000" t="s">
        <v>32</v>
      </c>
      <c r="Q4000" t="s">
        <v>25</v>
      </c>
      <c r="R4000" t="s">
        <v>41</v>
      </c>
      <c r="S4000" t="s">
        <v>29</v>
      </c>
      <c r="T4000" t="s">
        <v>42</v>
      </c>
      <c r="U4000" t="s">
        <v>37</v>
      </c>
      <c r="V4000" t="s">
        <v>23</v>
      </c>
      <c r="W4000" t="s">
        <v>30</v>
      </c>
    </row>
    <row r="4001" spans="1:23" x14ac:dyDescent="0.3">
      <c r="A4001">
        <v>27</v>
      </c>
      <c r="B4001">
        <v>8</v>
      </c>
      <c r="C4001">
        <v>4</v>
      </c>
      <c r="D4001">
        <v>1</v>
      </c>
      <c r="E4001">
        <v>4000</v>
      </c>
      <c r="F4001">
        <v>5</v>
      </c>
      <c r="G4001">
        <v>21070</v>
      </c>
      <c r="H4001">
        <v>13</v>
      </c>
      <c r="I4001">
        <v>8</v>
      </c>
      <c r="J4001">
        <v>0</v>
      </c>
      <c r="K4001">
        <v>6</v>
      </c>
      <c r="L4001">
        <v>2</v>
      </c>
      <c r="M4001">
        <v>5</v>
      </c>
      <c r="N4001">
        <v>0</v>
      </c>
      <c r="O4001">
        <v>2</v>
      </c>
      <c r="P4001" t="s">
        <v>32</v>
      </c>
      <c r="Q4001" t="s">
        <v>25</v>
      </c>
      <c r="R4001" t="s">
        <v>26</v>
      </c>
      <c r="S4001" t="s">
        <v>35</v>
      </c>
      <c r="T4001" t="s">
        <v>34</v>
      </c>
      <c r="U4001" t="s">
        <v>37</v>
      </c>
      <c r="V4001" t="s">
        <v>23</v>
      </c>
      <c r="W4001" t="s">
        <v>30</v>
      </c>
    </row>
    <row r="4002" spans="1:23" x14ac:dyDescent="0.3">
      <c r="A4002">
        <v>29</v>
      </c>
      <c r="B4002">
        <v>6</v>
      </c>
      <c r="C4002">
        <v>2</v>
      </c>
      <c r="D4002">
        <v>1</v>
      </c>
      <c r="E4002">
        <v>4001</v>
      </c>
      <c r="F4002">
        <v>1</v>
      </c>
      <c r="G4002">
        <v>41150</v>
      </c>
      <c r="H4002">
        <v>11</v>
      </c>
      <c r="I4002">
        <v>8</v>
      </c>
      <c r="J4002">
        <v>0</v>
      </c>
      <c r="K4002">
        <v>11</v>
      </c>
      <c r="L4002">
        <v>1</v>
      </c>
      <c r="M4002">
        <v>11</v>
      </c>
      <c r="N4002">
        <v>3</v>
      </c>
      <c r="O4002">
        <v>10</v>
      </c>
      <c r="P4002" t="s">
        <v>32</v>
      </c>
      <c r="Q4002" t="s">
        <v>33</v>
      </c>
      <c r="R4002" t="s">
        <v>41</v>
      </c>
      <c r="S4002" t="s">
        <v>29</v>
      </c>
      <c r="T4002" t="s">
        <v>40</v>
      </c>
      <c r="U4002" t="s">
        <v>37</v>
      </c>
      <c r="V4002" t="s">
        <v>23</v>
      </c>
      <c r="W4002" t="s">
        <v>30</v>
      </c>
    </row>
    <row r="4003" spans="1:23" x14ac:dyDescent="0.3">
      <c r="A4003">
        <v>32</v>
      </c>
      <c r="B4003">
        <v>9</v>
      </c>
      <c r="C4003">
        <v>4</v>
      </c>
      <c r="D4003">
        <v>1</v>
      </c>
      <c r="E4003">
        <v>4002</v>
      </c>
      <c r="F4003">
        <v>4</v>
      </c>
      <c r="G4003">
        <v>43270</v>
      </c>
      <c r="H4003">
        <v>13</v>
      </c>
      <c r="I4003">
        <v>8</v>
      </c>
      <c r="J4003">
        <v>0</v>
      </c>
      <c r="K4003">
        <v>4</v>
      </c>
      <c r="L4003">
        <v>4</v>
      </c>
      <c r="M4003">
        <v>0</v>
      </c>
      <c r="N4003">
        <v>0</v>
      </c>
      <c r="O4003">
        <v>0</v>
      </c>
      <c r="P4003" t="s">
        <v>32</v>
      </c>
      <c r="Q4003" t="s">
        <v>25</v>
      </c>
      <c r="R4003" t="s">
        <v>26</v>
      </c>
      <c r="S4003" t="s">
        <v>35</v>
      </c>
      <c r="T4003" t="s">
        <v>38</v>
      </c>
      <c r="U4003" t="s">
        <v>37</v>
      </c>
      <c r="V4003" t="s">
        <v>23</v>
      </c>
      <c r="W4003" t="s">
        <v>30</v>
      </c>
    </row>
    <row r="4004" spans="1:23" x14ac:dyDescent="0.3">
      <c r="A4004">
        <v>42</v>
      </c>
      <c r="B4004">
        <v>11</v>
      </c>
      <c r="C4004">
        <v>3</v>
      </c>
      <c r="D4004">
        <v>1</v>
      </c>
      <c r="E4004">
        <v>4003</v>
      </c>
      <c r="F4004">
        <v>1</v>
      </c>
      <c r="G4004">
        <v>178560</v>
      </c>
      <c r="H4004">
        <v>18</v>
      </c>
      <c r="I4004">
        <v>8</v>
      </c>
      <c r="J4004">
        <v>0</v>
      </c>
      <c r="K4004">
        <v>10</v>
      </c>
      <c r="L4004">
        <v>2</v>
      </c>
      <c r="M4004">
        <v>6</v>
      </c>
      <c r="N4004">
        <v>3</v>
      </c>
      <c r="O4004">
        <v>3</v>
      </c>
      <c r="P4004" t="s">
        <v>39</v>
      </c>
      <c r="Q4004" t="s">
        <v>33</v>
      </c>
      <c r="R4004" t="s">
        <v>41</v>
      </c>
      <c r="S4004" t="s">
        <v>29</v>
      </c>
      <c r="T4004" t="s">
        <v>47</v>
      </c>
      <c r="U4004" t="s">
        <v>37</v>
      </c>
      <c r="V4004" t="s">
        <v>23</v>
      </c>
      <c r="W4004" t="s">
        <v>30</v>
      </c>
    </row>
    <row r="4005" spans="1:23" x14ac:dyDescent="0.3">
      <c r="A4005">
        <v>47</v>
      </c>
      <c r="B4005">
        <v>2</v>
      </c>
      <c r="C4005">
        <v>2</v>
      </c>
      <c r="D4005">
        <v>1</v>
      </c>
      <c r="E4005">
        <v>4004</v>
      </c>
      <c r="F4005">
        <v>5</v>
      </c>
      <c r="G4005">
        <v>31960</v>
      </c>
      <c r="H4005">
        <v>14</v>
      </c>
      <c r="I4005">
        <v>8</v>
      </c>
      <c r="J4005">
        <v>1</v>
      </c>
      <c r="K4005">
        <v>7</v>
      </c>
      <c r="L4005">
        <v>3</v>
      </c>
      <c r="M4005">
        <v>2</v>
      </c>
      <c r="N4005">
        <v>2</v>
      </c>
      <c r="O4005">
        <v>0</v>
      </c>
      <c r="P4005" t="s">
        <v>24</v>
      </c>
      <c r="Q4005" t="s">
        <v>25</v>
      </c>
      <c r="R4005" t="s">
        <v>26</v>
      </c>
      <c r="S4005" t="s">
        <v>35</v>
      </c>
      <c r="T4005" t="s">
        <v>47</v>
      </c>
      <c r="U4005" t="s">
        <v>27</v>
      </c>
      <c r="V4005" t="s">
        <v>23</v>
      </c>
      <c r="W4005" t="s">
        <v>30</v>
      </c>
    </row>
    <row r="4006" spans="1:23" x14ac:dyDescent="0.3">
      <c r="A4006">
        <v>46</v>
      </c>
      <c r="B4006">
        <v>1</v>
      </c>
      <c r="C4006">
        <v>3</v>
      </c>
      <c r="D4006">
        <v>1</v>
      </c>
      <c r="E4006">
        <v>4005</v>
      </c>
      <c r="F4006">
        <v>1</v>
      </c>
      <c r="G4006">
        <v>190810</v>
      </c>
      <c r="H4006">
        <v>21</v>
      </c>
      <c r="I4006">
        <v>8</v>
      </c>
      <c r="J4006">
        <v>0</v>
      </c>
      <c r="K4006">
        <v>12</v>
      </c>
      <c r="L4006">
        <v>2</v>
      </c>
      <c r="M4006">
        <v>9</v>
      </c>
      <c r="N4006">
        <v>4</v>
      </c>
      <c r="O4006">
        <v>7</v>
      </c>
      <c r="P4006" t="s">
        <v>24</v>
      </c>
      <c r="Q4006" t="s">
        <v>40</v>
      </c>
      <c r="R4006" t="s">
        <v>26</v>
      </c>
      <c r="S4006" t="s">
        <v>44</v>
      </c>
      <c r="T4006" t="s">
        <v>43</v>
      </c>
      <c r="U4006" t="s">
        <v>27</v>
      </c>
      <c r="V4006" t="s">
        <v>23</v>
      </c>
      <c r="W4006" t="s">
        <v>30</v>
      </c>
    </row>
    <row r="4007" spans="1:23" x14ac:dyDescent="0.3">
      <c r="A4007">
        <v>28</v>
      </c>
      <c r="B4007">
        <v>7</v>
      </c>
      <c r="C4007">
        <v>3</v>
      </c>
      <c r="D4007">
        <v>1</v>
      </c>
      <c r="E4007">
        <v>4006</v>
      </c>
      <c r="F4007">
        <v>1</v>
      </c>
      <c r="G4007">
        <v>89660</v>
      </c>
      <c r="H4007">
        <v>16</v>
      </c>
      <c r="I4007">
        <v>8</v>
      </c>
      <c r="J4007">
        <v>1</v>
      </c>
      <c r="K4007">
        <v>3</v>
      </c>
      <c r="L4007">
        <v>3</v>
      </c>
      <c r="M4007">
        <v>3</v>
      </c>
      <c r="N4007">
        <v>2</v>
      </c>
      <c r="O4007">
        <v>2</v>
      </c>
      <c r="P4007" t="s">
        <v>39</v>
      </c>
      <c r="Q4007" t="s">
        <v>33</v>
      </c>
      <c r="R4007" t="s">
        <v>26</v>
      </c>
      <c r="S4007" t="s">
        <v>44</v>
      </c>
      <c r="T4007" t="s">
        <v>38</v>
      </c>
      <c r="U4007" t="s">
        <v>37</v>
      </c>
      <c r="V4007" t="s">
        <v>23</v>
      </c>
      <c r="W4007" t="s">
        <v>30</v>
      </c>
    </row>
    <row r="4008" spans="1:23" x14ac:dyDescent="0.3">
      <c r="A4008">
        <v>29</v>
      </c>
      <c r="B4008">
        <v>16</v>
      </c>
      <c r="C4008">
        <v>3</v>
      </c>
      <c r="D4008">
        <v>1</v>
      </c>
      <c r="E4008">
        <v>4007</v>
      </c>
      <c r="F4008">
        <v>1</v>
      </c>
      <c r="G4008">
        <v>22100</v>
      </c>
      <c r="H4008">
        <v>11</v>
      </c>
      <c r="I4008">
        <v>8</v>
      </c>
      <c r="J4008">
        <v>1</v>
      </c>
      <c r="K4008">
        <v>11</v>
      </c>
      <c r="L4008">
        <v>4</v>
      </c>
      <c r="M4008">
        <v>7</v>
      </c>
      <c r="N4008">
        <v>1</v>
      </c>
      <c r="O4008">
        <v>6</v>
      </c>
      <c r="P4008" t="s">
        <v>24</v>
      </c>
      <c r="Q4008" t="s">
        <v>33</v>
      </c>
      <c r="R4008" t="s">
        <v>41</v>
      </c>
      <c r="S4008" t="s">
        <v>44</v>
      </c>
      <c r="T4008" t="s">
        <v>45</v>
      </c>
      <c r="U4008" t="s">
        <v>27</v>
      </c>
      <c r="V4008" t="s">
        <v>23</v>
      </c>
      <c r="W4008" t="s">
        <v>30</v>
      </c>
    </row>
    <row r="4009" spans="1:23" x14ac:dyDescent="0.3">
      <c r="A4009">
        <v>42</v>
      </c>
      <c r="B4009">
        <v>2</v>
      </c>
      <c r="C4009">
        <v>4</v>
      </c>
      <c r="D4009">
        <v>1</v>
      </c>
      <c r="E4009">
        <v>4008</v>
      </c>
      <c r="F4009">
        <v>2</v>
      </c>
      <c r="G4009">
        <v>45390</v>
      </c>
      <c r="H4009">
        <v>17</v>
      </c>
      <c r="I4009">
        <v>8</v>
      </c>
      <c r="J4009">
        <v>1</v>
      </c>
      <c r="K4009">
        <v>8</v>
      </c>
      <c r="L4009">
        <v>5</v>
      </c>
      <c r="M4009">
        <v>0</v>
      </c>
      <c r="N4009">
        <v>0</v>
      </c>
      <c r="O4009">
        <v>0</v>
      </c>
      <c r="P4009" t="s">
        <v>24</v>
      </c>
      <c r="Q4009" t="s">
        <v>25</v>
      </c>
      <c r="R4009" t="s">
        <v>41</v>
      </c>
      <c r="S4009" t="s">
        <v>35</v>
      </c>
      <c r="T4009" t="s">
        <v>42</v>
      </c>
      <c r="U4009" t="s">
        <v>27</v>
      </c>
      <c r="V4009" t="s">
        <v>23</v>
      </c>
      <c r="W4009" t="s">
        <v>30</v>
      </c>
    </row>
    <row r="4010" spans="1:23" x14ac:dyDescent="0.3">
      <c r="A4010">
        <v>32</v>
      </c>
      <c r="B4010">
        <v>1</v>
      </c>
      <c r="C4010">
        <v>1</v>
      </c>
      <c r="D4010">
        <v>1</v>
      </c>
      <c r="E4010">
        <v>4009</v>
      </c>
      <c r="F4010">
        <v>2</v>
      </c>
      <c r="G4010">
        <v>27410</v>
      </c>
      <c r="H4010">
        <v>11</v>
      </c>
      <c r="I4010">
        <v>8</v>
      </c>
      <c r="J4010">
        <v>0</v>
      </c>
      <c r="K4010">
        <v>7</v>
      </c>
      <c r="L4010">
        <v>3</v>
      </c>
      <c r="M4010">
        <v>2</v>
      </c>
      <c r="N4010">
        <v>2</v>
      </c>
      <c r="O4010">
        <v>2</v>
      </c>
      <c r="P4010" t="s">
        <v>24</v>
      </c>
      <c r="Q4010" t="s">
        <v>33</v>
      </c>
      <c r="R4010" t="s">
        <v>41</v>
      </c>
      <c r="S4010" t="s">
        <v>35</v>
      </c>
      <c r="T4010" t="s">
        <v>43</v>
      </c>
      <c r="U4010" t="s">
        <v>37</v>
      </c>
      <c r="V4010" t="s">
        <v>31</v>
      </c>
      <c r="W4010" t="s">
        <v>30</v>
      </c>
    </row>
    <row r="4011" spans="1:23" x14ac:dyDescent="0.3">
      <c r="A4011">
        <v>46</v>
      </c>
      <c r="B4011">
        <v>23</v>
      </c>
      <c r="C4011">
        <v>1</v>
      </c>
      <c r="D4011">
        <v>1</v>
      </c>
      <c r="E4011">
        <v>4010</v>
      </c>
      <c r="F4011">
        <v>2</v>
      </c>
      <c r="G4011">
        <v>34910</v>
      </c>
      <c r="H4011">
        <v>14</v>
      </c>
      <c r="I4011">
        <v>8</v>
      </c>
      <c r="J4011">
        <v>0</v>
      </c>
      <c r="K4011">
        <v>25</v>
      </c>
      <c r="L4011">
        <v>0</v>
      </c>
      <c r="M4011">
        <v>19</v>
      </c>
      <c r="N4011">
        <v>2</v>
      </c>
      <c r="O4011">
        <v>8</v>
      </c>
      <c r="P4011" t="s">
        <v>24</v>
      </c>
      <c r="Q4011" t="s">
        <v>33</v>
      </c>
      <c r="R4011" t="s">
        <v>26</v>
      </c>
      <c r="S4011" t="s">
        <v>44</v>
      </c>
      <c r="T4011" t="s">
        <v>43</v>
      </c>
      <c r="U4011" t="s">
        <v>37</v>
      </c>
      <c r="V4011" t="s">
        <v>23</v>
      </c>
      <c r="W4011" t="s">
        <v>30</v>
      </c>
    </row>
    <row r="4012" spans="1:23" x14ac:dyDescent="0.3">
      <c r="A4012">
        <v>27</v>
      </c>
      <c r="B4012">
        <v>2</v>
      </c>
      <c r="C4012">
        <v>3</v>
      </c>
      <c r="D4012">
        <v>1</v>
      </c>
      <c r="E4012">
        <v>4011</v>
      </c>
      <c r="F4012">
        <v>5</v>
      </c>
      <c r="G4012">
        <v>45410</v>
      </c>
      <c r="H4012">
        <v>14</v>
      </c>
      <c r="I4012">
        <v>8</v>
      </c>
      <c r="J4012">
        <v>2</v>
      </c>
      <c r="K4012">
        <v>9</v>
      </c>
      <c r="L4012">
        <v>4</v>
      </c>
      <c r="M4012">
        <v>9</v>
      </c>
      <c r="N4012">
        <v>5</v>
      </c>
      <c r="O4012">
        <v>8</v>
      </c>
      <c r="P4012" t="s">
        <v>24</v>
      </c>
      <c r="Q4012" t="s">
        <v>25</v>
      </c>
      <c r="R4012" t="s">
        <v>26</v>
      </c>
      <c r="S4012" t="s">
        <v>29</v>
      </c>
      <c r="T4012" t="s">
        <v>34</v>
      </c>
      <c r="U4012" t="s">
        <v>27</v>
      </c>
      <c r="V4012" t="s">
        <v>23</v>
      </c>
      <c r="W4012" t="s">
        <v>30</v>
      </c>
    </row>
    <row r="4013" spans="1:23" x14ac:dyDescent="0.3">
      <c r="A4013">
        <v>29</v>
      </c>
      <c r="B4013">
        <v>1</v>
      </c>
      <c r="C4013">
        <v>2</v>
      </c>
      <c r="D4013">
        <v>1</v>
      </c>
      <c r="E4013">
        <v>4012</v>
      </c>
      <c r="F4013">
        <v>3</v>
      </c>
      <c r="G4013">
        <v>26780</v>
      </c>
      <c r="H4013">
        <v>25</v>
      </c>
      <c r="I4013">
        <v>8</v>
      </c>
      <c r="J4013">
        <v>1</v>
      </c>
      <c r="K4013">
        <v>1</v>
      </c>
      <c r="L4013">
        <v>3</v>
      </c>
      <c r="M4013">
        <v>1</v>
      </c>
      <c r="N4013">
        <v>0</v>
      </c>
      <c r="O4013">
        <v>0</v>
      </c>
      <c r="P4013" t="s">
        <v>24</v>
      </c>
      <c r="Q4013" t="s">
        <v>33</v>
      </c>
      <c r="R4013" t="s">
        <v>41</v>
      </c>
      <c r="S4013" t="s">
        <v>29</v>
      </c>
      <c r="T4013" t="s">
        <v>38</v>
      </c>
      <c r="U4013" t="s">
        <v>37</v>
      </c>
      <c r="V4013" t="s">
        <v>23</v>
      </c>
      <c r="W4013" t="s">
        <v>30</v>
      </c>
    </row>
    <row r="4014" spans="1:23" x14ac:dyDescent="0.3">
      <c r="A4014">
        <v>43</v>
      </c>
      <c r="B4014">
        <v>1</v>
      </c>
      <c r="C4014">
        <v>3</v>
      </c>
      <c r="D4014">
        <v>1</v>
      </c>
      <c r="E4014">
        <v>4013</v>
      </c>
      <c r="F4014">
        <v>1</v>
      </c>
      <c r="G4014">
        <v>73790</v>
      </c>
      <c r="H4014">
        <v>13</v>
      </c>
      <c r="I4014">
        <v>8</v>
      </c>
      <c r="J4014">
        <v>2</v>
      </c>
      <c r="K4014">
        <v>21</v>
      </c>
      <c r="L4014">
        <v>3</v>
      </c>
      <c r="M4014">
        <v>16</v>
      </c>
      <c r="N4014">
        <v>6</v>
      </c>
      <c r="O4014">
        <v>14</v>
      </c>
      <c r="P4014" t="s">
        <v>24</v>
      </c>
      <c r="Q4014" t="s">
        <v>33</v>
      </c>
      <c r="R4014" t="s">
        <v>26</v>
      </c>
      <c r="S4014" t="s">
        <v>29</v>
      </c>
      <c r="T4014" t="s">
        <v>45</v>
      </c>
      <c r="U4014" t="s">
        <v>37</v>
      </c>
      <c r="V4014" t="s">
        <v>23</v>
      </c>
      <c r="W4014" t="s">
        <v>30</v>
      </c>
    </row>
    <row r="4015" spans="1:23" x14ac:dyDescent="0.3">
      <c r="A4015">
        <v>48</v>
      </c>
      <c r="B4015">
        <v>2</v>
      </c>
      <c r="C4015">
        <v>3</v>
      </c>
      <c r="D4015">
        <v>1</v>
      </c>
      <c r="E4015">
        <v>4014</v>
      </c>
      <c r="F4015">
        <v>2</v>
      </c>
      <c r="G4015">
        <v>62720</v>
      </c>
      <c r="H4015">
        <v>14</v>
      </c>
      <c r="I4015">
        <v>8</v>
      </c>
      <c r="J4015">
        <v>0</v>
      </c>
      <c r="K4015">
        <v>29</v>
      </c>
      <c r="L4015">
        <v>3</v>
      </c>
      <c r="M4015">
        <v>22</v>
      </c>
      <c r="N4015">
        <v>12</v>
      </c>
      <c r="O4015">
        <v>9</v>
      </c>
      <c r="P4015" t="s">
        <v>24</v>
      </c>
      <c r="Q4015" t="s">
        <v>33</v>
      </c>
      <c r="R4015" t="s">
        <v>26</v>
      </c>
      <c r="S4015" t="s">
        <v>29</v>
      </c>
      <c r="T4015" t="s">
        <v>47</v>
      </c>
      <c r="U4015" t="s">
        <v>27</v>
      </c>
      <c r="V4015" t="s">
        <v>23</v>
      </c>
      <c r="W4015" t="s">
        <v>30</v>
      </c>
    </row>
    <row r="4016" spans="1:23" x14ac:dyDescent="0.3">
      <c r="A4016">
        <v>29</v>
      </c>
      <c r="B4016">
        <v>13</v>
      </c>
      <c r="C4016">
        <v>2</v>
      </c>
      <c r="D4016">
        <v>1</v>
      </c>
      <c r="E4016">
        <v>4015</v>
      </c>
      <c r="F4016">
        <v>1</v>
      </c>
      <c r="G4016">
        <v>52200</v>
      </c>
      <c r="H4016">
        <v>17</v>
      </c>
      <c r="I4016">
        <v>8</v>
      </c>
      <c r="J4016">
        <v>0</v>
      </c>
      <c r="K4016">
        <v>1</v>
      </c>
      <c r="L4016">
        <v>3</v>
      </c>
      <c r="M4016">
        <v>1</v>
      </c>
      <c r="N4016">
        <v>1</v>
      </c>
      <c r="O4016">
        <v>0</v>
      </c>
      <c r="P4016" t="s">
        <v>32</v>
      </c>
      <c r="Q4016" t="s">
        <v>33</v>
      </c>
      <c r="R4016" t="s">
        <v>26</v>
      </c>
      <c r="S4016" t="s">
        <v>35</v>
      </c>
      <c r="T4016" t="s">
        <v>43</v>
      </c>
      <c r="U4016" t="s">
        <v>27</v>
      </c>
      <c r="V4016" t="s">
        <v>31</v>
      </c>
      <c r="W4016" t="s">
        <v>30</v>
      </c>
    </row>
    <row r="4017" spans="1:23" x14ac:dyDescent="0.3">
      <c r="A4017">
        <v>46</v>
      </c>
      <c r="B4017">
        <v>4</v>
      </c>
      <c r="C4017">
        <v>4</v>
      </c>
      <c r="D4017">
        <v>1</v>
      </c>
      <c r="E4017">
        <v>4016</v>
      </c>
      <c r="F4017">
        <v>2</v>
      </c>
      <c r="G4017">
        <v>27430</v>
      </c>
      <c r="H4017">
        <v>25</v>
      </c>
      <c r="I4017">
        <v>8</v>
      </c>
      <c r="J4017">
        <v>1</v>
      </c>
      <c r="K4017">
        <v>14</v>
      </c>
      <c r="L4017">
        <v>1</v>
      </c>
      <c r="M4017">
        <v>8</v>
      </c>
      <c r="N4017">
        <v>0</v>
      </c>
      <c r="O4017">
        <v>7</v>
      </c>
      <c r="P4017" t="s">
        <v>24</v>
      </c>
      <c r="Q4017" t="s">
        <v>33</v>
      </c>
      <c r="R4017" t="s">
        <v>41</v>
      </c>
      <c r="S4017" t="s">
        <v>29</v>
      </c>
      <c r="T4017" t="s">
        <v>46</v>
      </c>
      <c r="U4017" t="s">
        <v>27</v>
      </c>
      <c r="V4017" t="s">
        <v>31</v>
      </c>
      <c r="W4017" t="s">
        <v>30</v>
      </c>
    </row>
    <row r="4018" spans="1:23" x14ac:dyDescent="0.3">
      <c r="A4018">
        <v>27</v>
      </c>
      <c r="B4018">
        <v>16</v>
      </c>
      <c r="C4018">
        <v>4</v>
      </c>
      <c r="D4018">
        <v>1</v>
      </c>
      <c r="E4018">
        <v>4017</v>
      </c>
      <c r="F4018">
        <v>3</v>
      </c>
      <c r="G4018">
        <v>49980</v>
      </c>
      <c r="H4018">
        <v>20</v>
      </c>
      <c r="I4018">
        <v>8</v>
      </c>
      <c r="J4018">
        <v>2</v>
      </c>
      <c r="K4018">
        <v>8</v>
      </c>
      <c r="L4018">
        <v>3</v>
      </c>
      <c r="M4018">
        <v>7</v>
      </c>
      <c r="N4018">
        <v>7</v>
      </c>
      <c r="O4018">
        <v>3</v>
      </c>
      <c r="P4018" t="s">
        <v>32</v>
      </c>
      <c r="Q4018" t="s">
        <v>33</v>
      </c>
      <c r="R4018" t="s">
        <v>41</v>
      </c>
      <c r="S4018" t="s">
        <v>29</v>
      </c>
      <c r="T4018" t="s">
        <v>28</v>
      </c>
      <c r="U4018" t="s">
        <v>37</v>
      </c>
      <c r="V4018" t="s">
        <v>23</v>
      </c>
      <c r="W4018" t="s">
        <v>30</v>
      </c>
    </row>
    <row r="4019" spans="1:23" x14ac:dyDescent="0.3">
      <c r="A4019">
        <v>39</v>
      </c>
      <c r="B4019">
        <v>2</v>
      </c>
      <c r="C4019">
        <v>3</v>
      </c>
      <c r="D4019">
        <v>1</v>
      </c>
      <c r="E4019">
        <v>4018</v>
      </c>
      <c r="F4019">
        <v>3</v>
      </c>
      <c r="G4019">
        <v>102520</v>
      </c>
      <c r="H4019">
        <v>13</v>
      </c>
      <c r="I4019">
        <v>8</v>
      </c>
      <c r="J4019">
        <v>1</v>
      </c>
      <c r="K4019">
        <v>7</v>
      </c>
      <c r="L4019">
        <v>3</v>
      </c>
      <c r="M4019">
        <v>2</v>
      </c>
      <c r="N4019">
        <v>2</v>
      </c>
      <c r="O4019">
        <v>2</v>
      </c>
      <c r="P4019" t="s">
        <v>24</v>
      </c>
      <c r="Q4019" t="s">
        <v>33</v>
      </c>
      <c r="R4019" t="s">
        <v>49</v>
      </c>
      <c r="S4019" t="s">
        <v>44</v>
      </c>
      <c r="T4019" t="s">
        <v>28</v>
      </c>
      <c r="U4019" t="s">
        <v>37</v>
      </c>
      <c r="V4019" t="s">
        <v>23</v>
      </c>
      <c r="W4019" t="s">
        <v>30</v>
      </c>
    </row>
    <row r="4020" spans="1:23" x14ac:dyDescent="0.3">
      <c r="A4020">
        <v>55</v>
      </c>
      <c r="B4020">
        <v>2</v>
      </c>
      <c r="C4020">
        <v>3</v>
      </c>
      <c r="D4020">
        <v>1</v>
      </c>
      <c r="E4020">
        <v>4019</v>
      </c>
      <c r="F4020">
        <v>1</v>
      </c>
      <c r="G4020">
        <v>27810</v>
      </c>
      <c r="H4020">
        <v>13</v>
      </c>
      <c r="I4020">
        <v>8</v>
      </c>
      <c r="J4020">
        <v>1</v>
      </c>
      <c r="K4020">
        <v>19</v>
      </c>
      <c r="L4020">
        <v>2</v>
      </c>
      <c r="M4020">
        <v>5</v>
      </c>
      <c r="N4020">
        <v>0</v>
      </c>
      <c r="O4020">
        <v>4</v>
      </c>
      <c r="P4020" t="s">
        <v>24</v>
      </c>
      <c r="Q4020" t="s">
        <v>33</v>
      </c>
      <c r="R4020" t="s">
        <v>26</v>
      </c>
      <c r="S4020" t="s">
        <v>29</v>
      </c>
      <c r="T4020" t="s">
        <v>40</v>
      </c>
      <c r="U4020" t="s">
        <v>27</v>
      </c>
      <c r="V4020" t="s">
        <v>23</v>
      </c>
      <c r="W4020" t="s">
        <v>30</v>
      </c>
    </row>
    <row r="4021" spans="1:23" x14ac:dyDescent="0.3">
      <c r="A4021">
        <v>28</v>
      </c>
      <c r="B4021">
        <v>29</v>
      </c>
      <c r="C4021">
        <v>2</v>
      </c>
      <c r="D4021">
        <v>1</v>
      </c>
      <c r="E4021">
        <v>4020</v>
      </c>
      <c r="F4021">
        <v>2</v>
      </c>
      <c r="G4021">
        <v>68520</v>
      </c>
      <c r="H4021">
        <v>18</v>
      </c>
      <c r="I4021">
        <v>8</v>
      </c>
      <c r="J4021">
        <v>1</v>
      </c>
      <c r="K4021">
        <v>1</v>
      </c>
      <c r="L4021">
        <v>2</v>
      </c>
      <c r="M4021">
        <v>1</v>
      </c>
      <c r="N4021">
        <v>0</v>
      </c>
      <c r="O4021">
        <v>0</v>
      </c>
      <c r="P4021" t="s">
        <v>24</v>
      </c>
      <c r="Q4021" t="s">
        <v>33</v>
      </c>
      <c r="R4021" t="s">
        <v>26</v>
      </c>
      <c r="S4021" t="s">
        <v>29</v>
      </c>
      <c r="T4021" t="s">
        <v>43</v>
      </c>
      <c r="U4021" t="s">
        <v>37</v>
      </c>
      <c r="V4021" t="s">
        <v>23</v>
      </c>
      <c r="W4021" t="s">
        <v>30</v>
      </c>
    </row>
    <row r="4022" spans="1:23" x14ac:dyDescent="0.3">
      <c r="A4022">
        <v>30</v>
      </c>
      <c r="B4022">
        <v>12</v>
      </c>
      <c r="C4022">
        <v>4</v>
      </c>
      <c r="D4022">
        <v>1</v>
      </c>
      <c r="E4022">
        <v>4021</v>
      </c>
      <c r="F4022">
        <v>2</v>
      </c>
      <c r="G4022">
        <v>49500</v>
      </c>
      <c r="H4022">
        <v>12</v>
      </c>
      <c r="I4022">
        <v>8</v>
      </c>
      <c r="J4022">
        <v>2</v>
      </c>
      <c r="K4022">
        <v>1</v>
      </c>
      <c r="L4022">
        <v>3</v>
      </c>
      <c r="M4022">
        <v>1</v>
      </c>
      <c r="N4022">
        <v>0</v>
      </c>
      <c r="O4022">
        <v>0</v>
      </c>
      <c r="P4022" t="s">
        <v>24</v>
      </c>
      <c r="Q4022" t="s">
        <v>25</v>
      </c>
      <c r="R4022" t="s">
        <v>26</v>
      </c>
      <c r="S4022" t="s">
        <v>35</v>
      </c>
      <c r="T4022" t="s">
        <v>38</v>
      </c>
      <c r="U4022" t="s">
        <v>27</v>
      </c>
      <c r="V4022" t="s">
        <v>31</v>
      </c>
      <c r="W4022" t="s">
        <v>30</v>
      </c>
    </row>
    <row r="4023" spans="1:23" x14ac:dyDescent="0.3">
      <c r="A4023">
        <v>22</v>
      </c>
      <c r="B4023">
        <v>16</v>
      </c>
      <c r="C4023">
        <v>2</v>
      </c>
      <c r="D4023">
        <v>1</v>
      </c>
      <c r="E4023">
        <v>4022</v>
      </c>
      <c r="F4023">
        <v>2</v>
      </c>
      <c r="G4023">
        <v>35790</v>
      </c>
      <c r="H4023">
        <v>19</v>
      </c>
      <c r="I4023">
        <v>8</v>
      </c>
      <c r="J4023">
        <v>3</v>
      </c>
      <c r="K4023">
        <v>1</v>
      </c>
      <c r="L4023">
        <v>3</v>
      </c>
      <c r="M4023">
        <v>1</v>
      </c>
      <c r="N4023">
        <v>0</v>
      </c>
      <c r="O4023">
        <v>0</v>
      </c>
      <c r="P4023" t="s">
        <v>24</v>
      </c>
      <c r="Q4023" t="s">
        <v>33</v>
      </c>
      <c r="R4023" t="s">
        <v>26</v>
      </c>
      <c r="S4023" t="s">
        <v>35</v>
      </c>
      <c r="T4023" t="s">
        <v>43</v>
      </c>
      <c r="U4023" t="s">
        <v>27</v>
      </c>
      <c r="V4023" t="s">
        <v>31</v>
      </c>
      <c r="W4023" t="s">
        <v>30</v>
      </c>
    </row>
    <row r="4024" spans="1:23" x14ac:dyDescent="0.3">
      <c r="A4024">
        <v>36</v>
      </c>
      <c r="B4024">
        <v>11</v>
      </c>
      <c r="C4024">
        <v>3</v>
      </c>
      <c r="D4024">
        <v>1</v>
      </c>
      <c r="E4024">
        <v>4023</v>
      </c>
      <c r="F4024">
        <v>1</v>
      </c>
      <c r="G4024">
        <v>131910</v>
      </c>
      <c r="H4024">
        <v>14</v>
      </c>
      <c r="I4024">
        <v>8</v>
      </c>
      <c r="J4024">
        <v>1</v>
      </c>
      <c r="K4024">
        <v>10</v>
      </c>
      <c r="L4024">
        <v>2</v>
      </c>
      <c r="M4024">
        <v>10</v>
      </c>
      <c r="N4024">
        <v>1</v>
      </c>
      <c r="O4024">
        <v>7</v>
      </c>
      <c r="P4024" t="s">
        <v>24</v>
      </c>
      <c r="Q4024" t="s">
        <v>33</v>
      </c>
      <c r="R4024" t="s">
        <v>26</v>
      </c>
      <c r="S4024" t="s">
        <v>29</v>
      </c>
      <c r="T4024" t="s">
        <v>38</v>
      </c>
      <c r="U4024" t="s">
        <v>37</v>
      </c>
      <c r="V4024" t="s">
        <v>23</v>
      </c>
      <c r="W4024" t="s">
        <v>30</v>
      </c>
    </row>
    <row r="4025" spans="1:23" x14ac:dyDescent="0.3">
      <c r="A4025">
        <v>31</v>
      </c>
      <c r="B4025">
        <v>2</v>
      </c>
      <c r="C4025">
        <v>4</v>
      </c>
      <c r="D4025">
        <v>1</v>
      </c>
      <c r="E4025">
        <v>4024</v>
      </c>
      <c r="F4025">
        <v>5</v>
      </c>
      <c r="G4025">
        <v>103770</v>
      </c>
      <c r="H4025">
        <v>14</v>
      </c>
      <c r="I4025">
        <v>8</v>
      </c>
      <c r="J4025">
        <v>0</v>
      </c>
      <c r="K4025">
        <v>10</v>
      </c>
      <c r="L4025">
        <v>2</v>
      </c>
      <c r="M4025">
        <v>10</v>
      </c>
      <c r="N4025">
        <v>0</v>
      </c>
      <c r="O4025">
        <v>2</v>
      </c>
      <c r="P4025" t="s">
        <v>24</v>
      </c>
      <c r="Q4025" t="s">
        <v>33</v>
      </c>
      <c r="R4025" t="s">
        <v>26</v>
      </c>
      <c r="S4025" t="s">
        <v>44</v>
      </c>
      <c r="T4025" t="s">
        <v>47</v>
      </c>
      <c r="U4025" t="s">
        <v>27</v>
      </c>
      <c r="V4025" t="s">
        <v>23</v>
      </c>
      <c r="W4025" t="s">
        <v>30</v>
      </c>
    </row>
    <row r="4026" spans="1:23" x14ac:dyDescent="0.3">
      <c r="A4026">
        <v>34</v>
      </c>
      <c r="B4026">
        <v>14</v>
      </c>
      <c r="C4026">
        <v>2</v>
      </c>
      <c r="D4026">
        <v>1</v>
      </c>
      <c r="E4026">
        <v>4025</v>
      </c>
      <c r="F4026">
        <v>1</v>
      </c>
      <c r="G4026">
        <v>22350</v>
      </c>
      <c r="H4026">
        <v>14</v>
      </c>
      <c r="I4026">
        <v>8</v>
      </c>
      <c r="J4026">
        <v>1</v>
      </c>
      <c r="K4026">
        <v>9</v>
      </c>
      <c r="L4026">
        <v>2</v>
      </c>
      <c r="M4026">
        <v>5</v>
      </c>
      <c r="N4026">
        <v>1</v>
      </c>
      <c r="O4026">
        <v>0</v>
      </c>
      <c r="P4026" t="s">
        <v>24</v>
      </c>
      <c r="Q4026" t="s">
        <v>25</v>
      </c>
      <c r="R4026" t="s">
        <v>49</v>
      </c>
      <c r="S4026" t="s">
        <v>29</v>
      </c>
      <c r="T4026" t="s">
        <v>38</v>
      </c>
      <c r="U4026" t="s">
        <v>27</v>
      </c>
      <c r="V4026" t="s">
        <v>23</v>
      </c>
      <c r="W4026" t="s">
        <v>30</v>
      </c>
    </row>
    <row r="4027" spans="1:23" x14ac:dyDescent="0.3">
      <c r="A4027">
        <v>29</v>
      </c>
      <c r="B4027">
        <v>5</v>
      </c>
      <c r="C4027">
        <v>5</v>
      </c>
      <c r="D4027">
        <v>1</v>
      </c>
      <c r="E4027">
        <v>4026</v>
      </c>
      <c r="F4027">
        <v>1</v>
      </c>
      <c r="G4027">
        <v>105020</v>
      </c>
      <c r="H4027">
        <v>12</v>
      </c>
      <c r="I4027">
        <v>8</v>
      </c>
      <c r="J4027">
        <v>0</v>
      </c>
      <c r="K4027">
        <v>11</v>
      </c>
      <c r="L4027">
        <v>4</v>
      </c>
      <c r="M4027">
        <v>3</v>
      </c>
      <c r="N4027">
        <v>1</v>
      </c>
      <c r="O4027">
        <v>2</v>
      </c>
      <c r="P4027" t="s">
        <v>24</v>
      </c>
      <c r="Q4027" t="s">
        <v>33</v>
      </c>
      <c r="R4027" t="s">
        <v>26</v>
      </c>
      <c r="S4027" t="s">
        <v>35</v>
      </c>
      <c r="T4027" t="s">
        <v>38</v>
      </c>
      <c r="U4027" t="s">
        <v>27</v>
      </c>
      <c r="V4027" t="s">
        <v>23</v>
      </c>
      <c r="W4027" t="s">
        <v>30</v>
      </c>
    </row>
    <row r="4028" spans="1:23" x14ac:dyDescent="0.3">
      <c r="A4028">
        <v>37</v>
      </c>
      <c r="B4028">
        <v>7</v>
      </c>
      <c r="C4028">
        <v>2</v>
      </c>
      <c r="D4028">
        <v>1</v>
      </c>
      <c r="E4028">
        <v>4027</v>
      </c>
      <c r="F4028">
        <v>1</v>
      </c>
      <c r="G4028">
        <v>20110</v>
      </c>
      <c r="H4028">
        <v>13</v>
      </c>
      <c r="I4028">
        <v>8</v>
      </c>
      <c r="J4028">
        <v>0</v>
      </c>
      <c r="K4028">
        <v>16</v>
      </c>
      <c r="L4028">
        <v>4</v>
      </c>
      <c r="M4028">
        <v>5</v>
      </c>
      <c r="N4028">
        <v>0</v>
      </c>
      <c r="O4028">
        <v>4</v>
      </c>
      <c r="P4028" t="s">
        <v>24</v>
      </c>
      <c r="Q4028" t="s">
        <v>33</v>
      </c>
      <c r="R4028" t="s">
        <v>41</v>
      </c>
      <c r="S4028" t="s">
        <v>29</v>
      </c>
      <c r="T4028" t="s">
        <v>45</v>
      </c>
      <c r="U4028" t="s">
        <v>37</v>
      </c>
      <c r="V4028" t="s">
        <v>23</v>
      </c>
      <c r="W4028" t="s">
        <v>30</v>
      </c>
    </row>
    <row r="4029" spans="1:23" x14ac:dyDescent="0.3">
      <c r="A4029">
        <v>35</v>
      </c>
      <c r="B4029">
        <v>2</v>
      </c>
      <c r="C4029">
        <v>1</v>
      </c>
      <c r="D4029">
        <v>1</v>
      </c>
      <c r="E4029">
        <v>4028</v>
      </c>
      <c r="F4029">
        <v>2</v>
      </c>
      <c r="G4029">
        <v>18590</v>
      </c>
      <c r="H4029">
        <v>25</v>
      </c>
      <c r="I4029">
        <v>8</v>
      </c>
      <c r="J4029">
        <v>1</v>
      </c>
      <c r="K4029">
        <v>4</v>
      </c>
      <c r="L4029">
        <v>2</v>
      </c>
      <c r="M4029">
        <v>3</v>
      </c>
      <c r="N4029">
        <v>0</v>
      </c>
      <c r="O4029">
        <v>2</v>
      </c>
      <c r="P4029" t="s">
        <v>24</v>
      </c>
      <c r="Q4029" t="s">
        <v>25</v>
      </c>
      <c r="R4029" t="s">
        <v>49</v>
      </c>
      <c r="S4029" t="s">
        <v>29</v>
      </c>
      <c r="T4029" t="s">
        <v>43</v>
      </c>
      <c r="U4029" t="s">
        <v>37</v>
      </c>
      <c r="V4029" t="s">
        <v>23</v>
      </c>
      <c r="W4029" t="s">
        <v>30</v>
      </c>
    </row>
    <row r="4030" spans="1:23" x14ac:dyDescent="0.3">
      <c r="A4030">
        <v>45</v>
      </c>
      <c r="B4030">
        <v>3</v>
      </c>
      <c r="C4030">
        <v>3</v>
      </c>
      <c r="D4030">
        <v>1</v>
      </c>
      <c r="E4030">
        <v>4029</v>
      </c>
      <c r="F4030">
        <v>2</v>
      </c>
      <c r="G4030">
        <v>37600</v>
      </c>
      <c r="H4030">
        <v>14</v>
      </c>
      <c r="I4030">
        <v>8</v>
      </c>
      <c r="J4030">
        <v>1</v>
      </c>
      <c r="K4030">
        <v>10</v>
      </c>
      <c r="L4030">
        <v>2</v>
      </c>
      <c r="M4030">
        <v>9</v>
      </c>
      <c r="N4030">
        <v>3</v>
      </c>
      <c r="O4030">
        <v>8</v>
      </c>
      <c r="P4030" t="s">
        <v>24</v>
      </c>
      <c r="Q4030" t="s">
        <v>33</v>
      </c>
      <c r="R4030" t="s">
        <v>41</v>
      </c>
      <c r="S4030" t="s">
        <v>29</v>
      </c>
      <c r="T4030" t="s">
        <v>38</v>
      </c>
      <c r="U4030" t="s">
        <v>27</v>
      </c>
      <c r="V4030" t="s">
        <v>23</v>
      </c>
      <c r="W4030" t="s">
        <v>30</v>
      </c>
    </row>
    <row r="4031" spans="1:23" x14ac:dyDescent="0.3">
      <c r="A4031">
        <v>36</v>
      </c>
      <c r="B4031">
        <v>5</v>
      </c>
      <c r="C4031">
        <v>3</v>
      </c>
      <c r="D4031">
        <v>1</v>
      </c>
      <c r="E4031">
        <v>4030</v>
      </c>
      <c r="F4031">
        <v>4</v>
      </c>
      <c r="G4031">
        <v>177790</v>
      </c>
      <c r="H4031">
        <v>17</v>
      </c>
      <c r="I4031">
        <v>8</v>
      </c>
      <c r="J4031">
        <v>1</v>
      </c>
      <c r="K4031">
        <v>10</v>
      </c>
      <c r="L4031">
        <v>5</v>
      </c>
      <c r="M4031">
        <v>10</v>
      </c>
      <c r="N4031">
        <v>0</v>
      </c>
      <c r="O4031">
        <v>8</v>
      </c>
      <c r="P4031" t="s">
        <v>32</v>
      </c>
      <c r="Q4031" t="s">
        <v>33</v>
      </c>
      <c r="R4031" t="s">
        <v>41</v>
      </c>
      <c r="S4031" t="s">
        <v>35</v>
      </c>
      <c r="T4031" t="s">
        <v>45</v>
      </c>
      <c r="U4031" t="s">
        <v>27</v>
      </c>
      <c r="V4031" t="s">
        <v>23</v>
      </c>
      <c r="W4031" t="s">
        <v>30</v>
      </c>
    </row>
    <row r="4032" spans="1:23" x14ac:dyDescent="0.3">
      <c r="A4032">
        <v>40</v>
      </c>
      <c r="B4032">
        <v>3</v>
      </c>
      <c r="C4032">
        <v>3</v>
      </c>
      <c r="D4032">
        <v>1</v>
      </c>
      <c r="E4032">
        <v>4031</v>
      </c>
      <c r="F4032">
        <v>1</v>
      </c>
      <c r="G4032">
        <v>68330</v>
      </c>
      <c r="H4032">
        <v>13</v>
      </c>
      <c r="I4032">
        <v>8</v>
      </c>
      <c r="J4032">
        <v>0</v>
      </c>
      <c r="K4032">
        <v>22</v>
      </c>
      <c r="L4032">
        <v>3</v>
      </c>
      <c r="M4032">
        <v>19</v>
      </c>
      <c r="N4032">
        <v>11</v>
      </c>
      <c r="O4032">
        <v>16</v>
      </c>
      <c r="P4032" t="s">
        <v>24</v>
      </c>
      <c r="Q4032" t="s">
        <v>33</v>
      </c>
      <c r="R4032" t="s">
        <v>36</v>
      </c>
      <c r="S4032" t="s">
        <v>44</v>
      </c>
      <c r="T4032" t="s">
        <v>38</v>
      </c>
      <c r="U4032" t="s">
        <v>37</v>
      </c>
      <c r="V4032" t="s">
        <v>23</v>
      </c>
      <c r="W4032" t="s">
        <v>30</v>
      </c>
    </row>
    <row r="4033" spans="1:23" x14ac:dyDescent="0.3">
      <c r="A4033">
        <v>26</v>
      </c>
      <c r="B4033">
        <v>26</v>
      </c>
      <c r="C4033">
        <v>2</v>
      </c>
      <c r="D4033">
        <v>1</v>
      </c>
      <c r="E4033">
        <v>4032</v>
      </c>
      <c r="F4033">
        <v>2</v>
      </c>
      <c r="G4033">
        <v>68120</v>
      </c>
      <c r="H4033">
        <v>13</v>
      </c>
      <c r="I4033">
        <v>8</v>
      </c>
      <c r="J4033">
        <v>0</v>
      </c>
      <c r="K4033">
        <v>1</v>
      </c>
      <c r="L4033">
        <v>2</v>
      </c>
      <c r="M4033">
        <v>1</v>
      </c>
      <c r="N4033">
        <v>1</v>
      </c>
      <c r="O4033">
        <v>0</v>
      </c>
      <c r="P4033" t="s">
        <v>24</v>
      </c>
      <c r="Q4033" t="s">
        <v>33</v>
      </c>
      <c r="R4033" t="s">
        <v>26</v>
      </c>
      <c r="S4033" t="s">
        <v>29</v>
      </c>
      <c r="T4033" t="s">
        <v>40</v>
      </c>
      <c r="U4033" t="s">
        <v>37</v>
      </c>
      <c r="V4033" t="s">
        <v>23</v>
      </c>
      <c r="W4033" t="s">
        <v>30</v>
      </c>
    </row>
    <row r="4034" spans="1:23" x14ac:dyDescent="0.3">
      <c r="A4034">
        <v>27</v>
      </c>
      <c r="B4034">
        <v>4</v>
      </c>
      <c r="C4034">
        <v>3</v>
      </c>
      <c r="D4034">
        <v>1</v>
      </c>
      <c r="E4034">
        <v>4033</v>
      </c>
      <c r="F4034">
        <v>2</v>
      </c>
      <c r="G4034">
        <v>51710</v>
      </c>
      <c r="H4034">
        <v>20</v>
      </c>
      <c r="I4034">
        <v>8</v>
      </c>
      <c r="J4034">
        <v>1</v>
      </c>
      <c r="K4034">
        <v>9</v>
      </c>
      <c r="L4034">
        <v>1</v>
      </c>
      <c r="M4034">
        <v>8</v>
      </c>
      <c r="N4034">
        <v>0</v>
      </c>
      <c r="O4034">
        <v>7</v>
      </c>
      <c r="P4034" t="s">
        <v>24</v>
      </c>
      <c r="Q4034" t="s">
        <v>33</v>
      </c>
      <c r="R4034" t="s">
        <v>49</v>
      </c>
      <c r="S4034" t="s">
        <v>35</v>
      </c>
      <c r="T4034" t="s">
        <v>45</v>
      </c>
      <c r="U4034" t="s">
        <v>37</v>
      </c>
      <c r="V4034" t="s">
        <v>23</v>
      </c>
      <c r="W4034" t="s">
        <v>30</v>
      </c>
    </row>
    <row r="4035" spans="1:23" x14ac:dyDescent="0.3">
      <c r="A4035">
        <v>48</v>
      </c>
      <c r="B4035">
        <v>2</v>
      </c>
      <c r="C4035">
        <v>3</v>
      </c>
      <c r="D4035">
        <v>1</v>
      </c>
      <c r="E4035">
        <v>4034</v>
      </c>
      <c r="F4035">
        <v>2</v>
      </c>
      <c r="G4035">
        <v>197400</v>
      </c>
      <c r="H4035">
        <v>14</v>
      </c>
      <c r="I4035">
        <v>8</v>
      </c>
      <c r="J4035">
        <v>0</v>
      </c>
      <c r="K4035">
        <v>24</v>
      </c>
      <c r="L4035">
        <v>2</v>
      </c>
      <c r="M4035">
        <v>22</v>
      </c>
      <c r="N4035">
        <v>4</v>
      </c>
      <c r="O4035">
        <v>7</v>
      </c>
      <c r="P4035" t="s">
        <v>32</v>
      </c>
      <c r="Q4035" t="s">
        <v>33</v>
      </c>
      <c r="R4035" t="s">
        <v>26</v>
      </c>
      <c r="S4035" t="s">
        <v>44</v>
      </c>
      <c r="T4035" t="s">
        <v>42</v>
      </c>
      <c r="U4035" t="s">
        <v>37</v>
      </c>
      <c r="V4035" t="s">
        <v>23</v>
      </c>
      <c r="W4035" t="s">
        <v>30</v>
      </c>
    </row>
    <row r="4036" spans="1:23" x14ac:dyDescent="0.3">
      <c r="A4036">
        <v>44</v>
      </c>
      <c r="B4036">
        <v>1</v>
      </c>
      <c r="C4036">
        <v>2</v>
      </c>
      <c r="D4036">
        <v>1</v>
      </c>
      <c r="E4036">
        <v>4035</v>
      </c>
      <c r="F4036">
        <v>4</v>
      </c>
      <c r="G4036">
        <v>187110</v>
      </c>
      <c r="H4036">
        <v>12</v>
      </c>
      <c r="I4036">
        <v>8</v>
      </c>
      <c r="J4036">
        <v>1</v>
      </c>
      <c r="K4036">
        <v>10</v>
      </c>
      <c r="L4036">
        <v>0</v>
      </c>
      <c r="M4036">
        <v>2</v>
      </c>
      <c r="N4036">
        <v>2</v>
      </c>
      <c r="O4036">
        <v>2</v>
      </c>
      <c r="P4036" t="s">
        <v>24</v>
      </c>
      <c r="Q4036" t="s">
        <v>25</v>
      </c>
      <c r="R4036" t="s">
        <v>41</v>
      </c>
      <c r="S4036" t="s">
        <v>29</v>
      </c>
      <c r="T4036" t="s">
        <v>47</v>
      </c>
      <c r="U4036" t="s">
        <v>37</v>
      </c>
      <c r="V4036" t="s">
        <v>23</v>
      </c>
      <c r="W4036" t="s">
        <v>30</v>
      </c>
    </row>
    <row r="4037" spans="1:23" x14ac:dyDescent="0.3">
      <c r="A4037">
        <v>34</v>
      </c>
      <c r="B4037">
        <v>27</v>
      </c>
      <c r="C4037">
        <v>2</v>
      </c>
      <c r="D4037">
        <v>1</v>
      </c>
      <c r="E4037">
        <v>4036</v>
      </c>
      <c r="F4037">
        <v>1</v>
      </c>
      <c r="G4037">
        <v>36920</v>
      </c>
      <c r="H4037">
        <v>12</v>
      </c>
      <c r="I4037">
        <v>8</v>
      </c>
      <c r="J4037">
        <v>1</v>
      </c>
      <c r="K4037">
        <v>5</v>
      </c>
      <c r="L4037">
        <v>5</v>
      </c>
      <c r="M4037">
        <v>5</v>
      </c>
      <c r="N4037">
        <v>3</v>
      </c>
      <c r="O4037">
        <v>0</v>
      </c>
      <c r="P4037" t="s">
        <v>39</v>
      </c>
      <c r="Q4037" t="s">
        <v>33</v>
      </c>
      <c r="R4037" t="s">
        <v>26</v>
      </c>
      <c r="S4037" t="s">
        <v>29</v>
      </c>
      <c r="T4037" t="s">
        <v>46</v>
      </c>
      <c r="U4037" t="s">
        <v>27</v>
      </c>
      <c r="V4037" t="s">
        <v>31</v>
      </c>
      <c r="W4037" t="s">
        <v>30</v>
      </c>
    </row>
    <row r="4038" spans="1:23" x14ac:dyDescent="0.3">
      <c r="A4038">
        <v>56</v>
      </c>
      <c r="B4038">
        <v>1</v>
      </c>
      <c r="C4038">
        <v>2</v>
      </c>
      <c r="D4038">
        <v>1</v>
      </c>
      <c r="E4038">
        <v>4037</v>
      </c>
      <c r="F4038">
        <v>5</v>
      </c>
      <c r="G4038">
        <v>25590</v>
      </c>
      <c r="H4038">
        <v>21</v>
      </c>
      <c r="I4038">
        <v>8</v>
      </c>
      <c r="J4038">
        <v>0</v>
      </c>
      <c r="K4038">
        <v>5</v>
      </c>
      <c r="L4038">
        <v>3</v>
      </c>
      <c r="M4038">
        <v>4</v>
      </c>
      <c r="N4038">
        <v>1</v>
      </c>
      <c r="O4038">
        <v>0</v>
      </c>
      <c r="P4038" t="s">
        <v>24</v>
      </c>
      <c r="Q4038" t="s">
        <v>40</v>
      </c>
      <c r="R4038" t="s">
        <v>41</v>
      </c>
      <c r="S4038" t="s">
        <v>35</v>
      </c>
      <c r="T4038" t="s">
        <v>38</v>
      </c>
      <c r="U4038" t="s">
        <v>27</v>
      </c>
      <c r="V4038" t="s">
        <v>31</v>
      </c>
      <c r="W4038" t="s">
        <v>30</v>
      </c>
    </row>
    <row r="4039" spans="1:23" x14ac:dyDescent="0.3">
      <c r="A4039">
        <v>36</v>
      </c>
      <c r="B4039">
        <v>13</v>
      </c>
      <c r="C4039">
        <v>3</v>
      </c>
      <c r="D4039">
        <v>1</v>
      </c>
      <c r="E4039">
        <v>4038</v>
      </c>
      <c r="F4039">
        <v>3</v>
      </c>
      <c r="G4039">
        <v>25170</v>
      </c>
      <c r="H4039">
        <v>14</v>
      </c>
      <c r="I4039">
        <v>8</v>
      </c>
      <c r="J4039">
        <v>0</v>
      </c>
      <c r="K4039">
        <v>12</v>
      </c>
      <c r="L4039">
        <v>3</v>
      </c>
      <c r="M4039">
        <v>4</v>
      </c>
      <c r="N4039">
        <v>1</v>
      </c>
      <c r="O4039">
        <v>3</v>
      </c>
      <c r="P4039" t="s">
        <v>24</v>
      </c>
      <c r="Q4039" t="s">
        <v>33</v>
      </c>
      <c r="R4039" t="s">
        <v>49</v>
      </c>
      <c r="S4039" t="s">
        <v>29</v>
      </c>
      <c r="T4039" t="s">
        <v>28</v>
      </c>
      <c r="U4039" t="s">
        <v>27</v>
      </c>
      <c r="V4039" t="s">
        <v>23</v>
      </c>
      <c r="W4039" t="s">
        <v>30</v>
      </c>
    </row>
    <row r="4040" spans="1:23" x14ac:dyDescent="0.3">
      <c r="A4040">
        <v>41</v>
      </c>
      <c r="B4040">
        <v>5</v>
      </c>
      <c r="C4040">
        <v>3</v>
      </c>
      <c r="D4040">
        <v>1</v>
      </c>
      <c r="E4040">
        <v>4039</v>
      </c>
      <c r="F4040">
        <v>1</v>
      </c>
      <c r="G4040">
        <v>66230</v>
      </c>
      <c r="H4040">
        <v>18</v>
      </c>
      <c r="I4040">
        <v>8</v>
      </c>
      <c r="J4040">
        <v>0</v>
      </c>
      <c r="K4040">
        <v>14</v>
      </c>
      <c r="L4040">
        <v>3</v>
      </c>
      <c r="M4040">
        <v>5</v>
      </c>
      <c r="N4040">
        <v>1</v>
      </c>
      <c r="O4040">
        <v>4</v>
      </c>
      <c r="P4040" t="s">
        <v>24</v>
      </c>
      <c r="Q4040" t="s">
        <v>33</v>
      </c>
      <c r="R4040" t="s">
        <v>26</v>
      </c>
      <c r="S4040" t="s">
        <v>29</v>
      </c>
      <c r="T4040" t="s">
        <v>38</v>
      </c>
      <c r="U4040" t="s">
        <v>27</v>
      </c>
      <c r="V4040" t="s">
        <v>23</v>
      </c>
      <c r="W4040" t="s">
        <v>30</v>
      </c>
    </row>
    <row r="4041" spans="1:23" x14ac:dyDescent="0.3">
      <c r="A4041">
        <v>42</v>
      </c>
      <c r="B4041">
        <v>7</v>
      </c>
      <c r="C4041">
        <v>3</v>
      </c>
      <c r="D4041">
        <v>1</v>
      </c>
      <c r="E4041">
        <v>4040</v>
      </c>
      <c r="F4041">
        <v>2</v>
      </c>
      <c r="G4041">
        <v>182650</v>
      </c>
      <c r="H4041">
        <v>12</v>
      </c>
      <c r="I4041">
        <v>8</v>
      </c>
      <c r="J4041">
        <v>1</v>
      </c>
      <c r="K4041">
        <v>18</v>
      </c>
      <c r="L4041">
        <v>4</v>
      </c>
      <c r="M4041">
        <v>13</v>
      </c>
      <c r="N4041">
        <v>5</v>
      </c>
      <c r="O4041">
        <v>7</v>
      </c>
      <c r="P4041" t="s">
        <v>24</v>
      </c>
      <c r="Q4041" t="s">
        <v>33</v>
      </c>
      <c r="R4041" t="s">
        <v>49</v>
      </c>
      <c r="S4041" t="s">
        <v>29</v>
      </c>
      <c r="T4041" t="s">
        <v>38</v>
      </c>
      <c r="U4041" t="s">
        <v>27</v>
      </c>
      <c r="V4041" t="s">
        <v>23</v>
      </c>
      <c r="W4041" t="s">
        <v>30</v>
      </c>
    </row>
    <row r="4042" spans="1:23" x14ac:dyDescent="0.3">
      <c r="A4042">
        <v>31</v>
      </c>
      <c r="B4042">
        <v>9</v>
      </c>
      <c r="C4042">
        <v>4</v>
      </c>
      <c r="D4042">
        <v>1</v>
      </c>
      <c r="E4042">
        <v>4041</v>
      </c>
      <c r="F4042">
        <v>1</v>
      </c>
      <c r="G4042">
        <v>161240</v>
      </c>
      <c r="H4042">
        <v>23</v>
      </c>
      <c r="I4042">
        <v>8</v>
      </c>
      <c r="J4042">
        <v>1</v>
      </c>
      <c r="K4042">
        <v>8</v>
      </c>
      <c r="L4042">
        <v>2</v>
      </c>
      <c r="M4042">
        <v>5</v>
      </c>
      <c r="N4042">
        <v>1</v>
      </c>
      <c r="O4042">
        <v>4</v>
      </c>
      <c r="P4042" t="s">
        <v>24</v>
      </c>
      <c r="Q4042" t="s">
        <v>25</v>
      </c>
      <c r="R4042" t="s">
        <v>26</v>
      </c>
      <c r="S4042" t="s">
        <v>44</v>
      </c>
      <c r="T4042" t="s">
        <v>38</v>
      </c>
      <c r="U4042" t="s">
        <v>27</v>
      </c>
      <c r="V4042" t="s">
        <v>23</v>
      </c>
      <c r="W4042" t="s">
        <v>30</v>
      </c>
    </row>
    <row r="4043" spans="1:23" x14ac:dyDescent="0.3">
      <c r="A4043">
        <v>34</v>
      </c>
      <c r="B4043">
        <v>8</v>
      </c>
      <c r="C4043">
        <v>1</v>
      </c>
      <c r="D4043">
        <v>1</v>
      </c>
      <c r="E4043">
        <v>4042</v>
      </c>
      <c r="F4043">
        <v>3</v>
      </c>
      <c r="G4043">
        <v>25850</v>
      </c>
      <c r="H4043">
        <v>12</v>
      </c>
      <c r="I4043">
        <v>8</v>
      </c>
      <c r="J4043">
        <v>0</v>
      </c>
      <c r="K4043">
        <v>9</v>
      </c>
      <c r="L4043">
        <v>5</v>
      </c>
      <c r="M4043">
        <v>4</v>
      </c>
      <c r="N4043">
        <v>0</v>
      </c>
      <c r="O4043">
        <v>1</v>
      </c>
      <c r="P4043" t="s">
        <v>24</v>
      </c>
      <c r="Q4043" t="s">
        <v>33</v>
      </c>
      <c r="R4043" t="s">
        <v>26</v>
      </c>
      <c r="S4043" t="s">
        <v>29</v>
      </c>
      <c r="T4043" t="s">
        <v>43</v>
      </c>
      <c r="U4043" t="s">
        <v>27</v>
      </c>
      <c r="V4043" t="s">
        <v>23</v>
      </c>
      <c r="W4043" t="s">
        <v>30</v>
      </c>
    </row>
    <row r="4044" spans="1:23" x14ac:dyDescent="0.3">
      <c r="A4044">
        <v>31</v>
      </c>
      <c r="B4044">
        <v>25</v>
      </c>
      <c r="C4044">
        <v>2</v>
      </c>
      <c r="D4044">
        <v>1</v>
      </c>
      <c r="E4044">
        <v>4043</v>
      </c>
      <c r="F4044">
        <v>3</v>
      </c>
      <c r="G4044">
        <v>182130</v>
      </c>
      <c r="H4044">
        <v>21</v>
      </c>
      <c r="I4044">
        <v>8</v>
      </c>
      <c r="J4044">
        <v>2</v>
      </c>
      <c r="K4044">
        <v>4</v>
      </c>
      <c r="L4044">
        <v>3</v>
      </c>
      <c r="M4044">
        <v>2</v>
      </c>
      <c r="N4044">
        <v>2</v>
      </c>
      <c r="O4044">
        <v>2</v>
      </c>
      <c r="P4044" t="s">
        <v>24</v>
      </c>
      <c r="Q4044" t="s">
        <v>25</v>
      </c>
      <c r="R4044" t="s">
        <v>26</v>
      </c>
      <c r="S4044" t="s">
        <v>44</v>
      </c>
      <c r="T4044" t="s">
        <v>45</v>
      </c>
      <c r="U4044" t="s">
        <v>27</v>
      </c>
      <c r="V4044" t="s">
        <v>23</v>
      </c>
      <c r="W4044" t="s">
        <v>30</v>
      </c>
    </row>
    <row r="4045" spans="1:23" x14ac:dyDescent="0.3">
      <c r="A4045">
        <v>26</v>
      </c>
      <c r="B4045">
        <v>16</v>
      </c>
      <c r="C4045">
        <v>2</v>
      </c>
      <c r="D4045">
        <v>1</v>
      </c>
      <c r="E4045">
        <v>4044</v>
      </c>
      <c r="F4045">
        <v>2</v>
      </c>
      <c r="G4045">
        <v>83800</v>
      </c>
      <c r="H4045">
        <v>14</v>
      </c>
      <c r="I4045">
        <v>8</v>
      </c>
      <c r="J4045">
        <v>0</v>
      </c>
      <c r="K4045">
        <v>8</v>
      </c>
      <c r="L4045">
        <v>3</v>
      </c>
      <c r="M4045">
        <v>7</v>
      </c>
      <c r="N4045">
        <v>7</v>
      </c>
      <c r="O4045">
        <v>7</v>
      </c>
      <c r="P4045" t="s">
        <v>32</v>
      </c>
      <c r="Q4045" t="s">
        <v>25</v>
      </c>
      <c r="R4045" t="s">
        <v>26</v>
      </c>
      <c r="S4045" t="s">
        <v>29</v>
      </c>
      <c r="T4045" t="s">
        <v>28</v>
      </c>
      <c r="U4045" t="s">
        <v>37</v>
      </c>
      <c r="V4045" t="s">
        <v>23</v>
      </c>
      <c r="W4045" t="s">
        <v>30</v>
      </c>
    </row>
    <row r="4046" spans="1:23" x14ac:dyDescent="0.3">
      <c r="A4046">
        <v>45</v>
      </c>
      <c r="B4046">
        <v>8</v>
      </c>
      <c r="C4046">
        <v>4</v>
      </c>
      <c r="D4046">
        <v>1</v>
      </c>
      <c r="E4046">
        <v>4045</v>
      </c>
      <c r="F4046">
        <v>2</v>
      </c>
      <c r="G4046">
        <v>29940</v>
      </c>
      <c r="H4046">
        <v>18</v>
      </c>
      <c r="I4046">
        <v>8</v>
      </c>
      <c r="J4046">
        <v>1</v>
      </c>
      <c r="K4046">
        <v>12</v>
      </c>
      <c r="L4046">
        <v>2</v>
      </c>
      <c r="M4046">
        <v>4</v>
      </c>
      <c r="N4046">
        <v>0</v>
      </c>
      <c r="O4046">
        <v>3</v>
      </c>
      <c r="P4046" t="s">
        <v>32</v>
      </c>
      <c r="Q4046" t="s">
        <v>33</v>
      </c>
      <c r="R4046" t="s">
        <v>26</v>
      </c>
      <c r="S4046" t="s">
        <v>35</v>
      </c>
      <c r="T4046" t="s">
        <v>47</v>
      </c>
      <c r="U4046" t="s">
        <v>27</v>
      </c>
      <c r="V4046" t="s">
        <v>23</v>
      </c>
      <c r="W4046" t="s">
        <v>30</v>
      </c>
    </row>
    <row r="4047" spans="1:23" x14ac:dyDescent="0.3">
      <c r="A4047">
        <v>33</v>
      </c>
      <c r="B4047">
        <v>1</v>
      </c>
      <c r="C4047">
        <v>3</v>
      </c>
      <c r="D4047">
        <v>1</v>
      </c>
      <c r="E4047">
        <v>4046</v>
      </c>
      <c r="F4047">
        <v>5</v>
      </c>
      <c r="G4047">
        <v>12230</v>
      </c>
      <c r="H4047">
        <v>13</v>
      </c>
      <c r="I4047">
        <v>8</v>
      </c>
      <c r="J4047">
        <v>1</v>
      </c>
      <c r="K4047">
        <v>10</v>
      </c>
      <c r="L4047">
        <v>3</v>
      </c>
      <c r="M4047">
        <v>10</v>
      </c>
      <c r="N4047">
        <v>0</v>
      </c>
      <c r="O4047">
        <v>9</v>
      </c>
      <c r="P4047" t="s">
        <v>24</v>
      </c>
      <c r="Q4047" t="s">
        <v>25</v>
      </c>
      <c r="R4047" t="s">
        <v>26</v>
      </c>
      <c r="S4047" t="s">
        <v>35</v>
      </c>
      <c r="T4047" t="s">
        <v>38</v>
      </c>
      <c r="U4047" t="s">
        <v>27</v>
      </c>
      <c r="V4047" t="s">
        <v>23</v>
      </c>
      <c r="W4047" t="s">
        <v>30</v>
      </c>
    </row>
    <row r="4048" spans="1:23" x14ac:dyDescent="0.3">
      <c r="A4048">
        <v>28</v>
      </c>
      <c r="B4048">
        <v>8</v>
      </c>
      <c r="C4048">
        <v>3</v>
      </c>
      <c r="D4048">
        <v>1</v>
      </c>
      <c r="E4048">
        <v>4047</v>
      </c>
      <c r="F4048">
        <v>4</v>
      </c>
      <c r="G4048">
        <v>11180</v>
      </c>
      <c r="H4048">
        <v>11</v>
      </c>
      <c r="I4048">
        <v>8</v>
      </c>
      <c r="J4048">
        <v>0</v>
      </c>
      <c r="K4048">
        <v>7</v>
      </c>
      <c r="L4048">
        <v>3</v>
      </c>
      <c r="M4048">
        <v>7</v>
      </c>
      <c r="N4048">
        <v>0</v>
      </c>
      <c r="O4048">
        <v>7</v>
      </c>
      <c r="P4048" t="s">
        <v>32</v>
      </c>
      <c r="Q4048" t="s">
        <v>25</v>
      </c>
      <c r="R4048" t="s">
        <v>26</v>
      </c>
      <c r="S4048" t="s">
        <v>29</v>
      </c>
      <c r="T4048" t="s">
        <v>34</v>
      </c>
      <c r="U4048" t="s">
        <v>37</v>
      </c>
      <c r="V4048" t="s">
        <v>23</v>
      </c>
      <c r="W4048" t="s">
        <v>30</v>
      </c>
    </row>
    <row r="4049" spans="1:23" x14ac:dyDescent="0.3">
      <c r="A4049">
        <v>29</v>
      </c>
      <c r="B4049">
        <v>2</v>
      </c>
      <c r="C4049">
        <v>4</v>
      </c>
      <c r="D4049">
        <v>1</v>
      </c>
      <c r="E4049">
        <v>4048</v>
      </c>
      <c r="F4049">
        <v>2</v>
      </c>
      <c r="G4049">
        <v>28750</v>
      </c>
      <c r="H4049">
        <v>11</v>
      </c>
      <c r="I4049">
        <v>8</v>
      </c>
      <c r="J4049">
        <v>0</v>
      </c>
      <c r="K4049">
        <v>1</v>
      </c>
      <c r="L4049">
        <v>3</v>
      </c>
      <c r="M4049">
        <v>1</v>
      </c>
      <c r="N4049">
        <v>0</v>
      </c>
      <c r="O4049">
        <v>0</v>
      </c>
      <c r="P4049" t="s">
        <v>32</v>
      </c>
      <c r="Q4049" t="s">
        <v>40</v>
      </c>
      <c r="R4049" t="s">
        <v>40</v>
      </c>
      <c r="S4049" t="s">
        <v>35</v>
      </c>
      <c r="T4049" t="s">
        <v>38</v>
      </c>
      <c r="U4049" t="s">
        <v>37</v>
      </c>
      <c r="V4049" t="s">
        <v>31</v>
      </c>
      <c r="W4049" t="s">
        <v>30</v>
      </c>
    </row>
    <row r="4050" spans="1:23" x14ac:dyDescent="0.3">
      <c r="A4050">
        <v>39</v>
      </c>
      <c r="B4050">
        <v>8</v>
      </c>
      <c r="C4050">
        <v>5</v>
      </c>
      <c r="D4050">
        <v>1</v>
      </c>
      <c r="E4050">
        <v>4049</v>
      </c>
      <c r="F4050">
        <v>2</v>
      </c>
      <c r="G4050">
        <v>188240</v>
      </c>
      <c r="H4050">
        <v>19</v>
      </c>
      <c r="I4050">
        <v>8</v>
      </c>
      <c r="J4050">
        <v>1</v>
      </c>
      <c r="K4050">
        <v>10</v>
      </c>
      <c r="L4050">
        <v>4</v>
      </c>
      <c r="M4050">
        <v>3</v>
      </c>
      <c r="N4050">
        <v>1</v>
      </c>
      <c r="O4050">
        <v>2</v>
      </c>
      <c r="P4050" t="s">
        <v>39</v>
      </c>
      <c r="Q4050" t="s">
        <v>33</v>
      </c>
      <c r="R4050" t="s">
        <v>41</v>
      </c>
      <c r="S4050" t="s">
        <v>29</v>
      </c>
      <c r="T4050" t="s">
        <v>46</v>
      </c>
      <c r="U4050" t="s">
        <v>27</v>
      </c>
      <c r="V4050" t="s">
        <v>23</v>
      </c>
      <c r="W4050" t="s">
        <v>30</v>
      </c>
    </row>
    <row r="4051" spans="1:23" x14ac:dyDescent="0.3">
      <c r="A4051">
        <v>27</v>
      </c>
      <c r="B4051">
        <v>3</v>
      </c>
      <c r="C4051">
        <v>2</v>
      </c>
      <c r="D4051">
        <v>1</v>
      </c>
      <c r="E4051">
        <v>4050</v>
      </c>
      <c r="F4051">
        <v>2</v>
      </c>
      <c r="G4051">
        <v>135770</v>
      </c>
      <c r="H4051">
        <v>12</v>
      </c>
      <c r="I4051">
        <v>8</v>
      </c>
      <c r="J4051">
        <v>1</v>
      </c>
      <c r="K4051">
        <v>6</v>
      </c>
      <c r="L4051">
        <v>2</v>
      </c>
      <c r="M4051">
        <v>5</v>
      </c>
      <c r="N4051">
        <v>1</v>
      </c>
      <c r="O4051">
        <v>2</v>
      </c>
      <c r="P4051" t="s">
        <v>24</v>
      </c>
      <c r="Q4051" t="s">
        <v>25</v>
      </c>
      <c r="R4051" t="s">
        <v>49</v>
      </c>
      <c r="S4051" t="s">
        <v>29</v>
      </c>
      <c r="T4051" t="s">
        <v>28</v>
      </c>
      <c r="U4051" t="s">
        <v>37</v>
      </c>
      <c r="V4051" t="s">
        <v>23</v>
      </c>
      <c r="W4051" t="s">
        <v>30</v>
      </c>
    </row>
    <row r="4052" spans="1:23" x14ac:dyDescent="0.3">
      <c r="A4052">
        <v>34</v>
      </c>
      <c r="B4052">
        <v>9</v>
      </c>
      <c r="C4052">
        <v>4</v>
      </c>
      <c r="D4052">
        <v>1</v>
      </c>
      <c r="E4052">
        <v>4051</v>
      </c>
      <c r="F4052">
        <v>2</v>
      </c>
      <c r="G4052">
        <v>26250</v>
      </c>
      <c r="H4052">
        <v>12</v>
      </c>
      <c r="I4052">
        <v>8</v>
      </c>
      <c r="J4052">
        <v>3</v>
      </c>
      <c r="K4052">
        <v>16</v>
      </c>
      <c r="L4052">
        <v>4</v>
      </c>
      <c r="M4052">
        <v>15</v>
      </c>
      <c r="N4052">
        <v>6</v>
      </c>
      <c r="O4052">
        <v>11</v>
      </c>
      <c r="P4052" t="s">
        <v>32</v>
      </c>
      <c r="Q4052" t="s">
        <v>33</v>
      </c>
      <c r="R4052" t="s">
        <v>26</v>
      </c>
      <c r="S4052" t="s">
        <v>29</v>
      </c>
      <c r="T4052" t="s">
        <v>45</v>
      </c>
      <c r="U4052" t="s">
        <v>27</v>
      </c>
      <c r="V4052" t="s">
        <v>23</v>
      </c>
      <c r="W4052" t="s">
        <v>30</v>
      </c>
    </row>
    <row r="4053" spans="1:23" x14ac:dyDescent="0.3">
      <c r="A4053">
        <v>28</v>
      </c>
      <c r="B4053">
        <v>25</v>
      </c>
      <c r="C4053">
        <v>3</v>
      </c>
      <c r="D4053">
        <v>1</v>
      </c>
      <c r="E4053">
        <v>4052</v>
      </c>
      <c r="F4053">
        <v>1</v>
      </c>
      <c r="G4053">
        <v>187890</v>
      </c>
      <c r="H4053">
        <v>16</v>
      </c>
      <c r="I4053">
        <v>8</v>
      </c>
      <c r="J4053">
        <v>1</v>
      </c>
      <c r="K4053">
        <v>6</v>
      </c>
      <c r="L4053">
        <v>4</v>
      </c>
      <c r="M4053">
        <v>2</v>
      </c>
      <c r="N4053">
        <v>2</v>
      </c>
      <c r="O4053">
        <v>2</v>
      </c>
      <c r="P4053" t="s">
        <v>24</v>
      </c>
      <c r="Q4053" t="s">
        <v>33</v>
      </c>
      <c r="R4053" t="s">
        <v>49</v>
      </c>
      <c r="S4053" t="s">
        <v>35</v>
      </c>
      <c r="T4053" t="s">
        <v>42</v>
      </c>
      <c r="U4053" t="s">
        <v>37</v>
      </c>
      <c r="V4053" t="s">
        <v>31</v>
      </c>
      <c r="W4053" t="s">
        <v>30</v>
      </c>
    </row>
    <row r="4054" spans="1:23" x14ac:dyDescent="0.3">
      <c r="A4054">
        <v>47</v>
      </c>
      <c r="B4054">
        <v>1</v>
      </c>
      <c r="C4054">
        <v>4</v>
      </c>
      <c r="D4054">
        <v>1</v>
      </c>
      <c r="E4054">
        <v>4053</v>
      </c>
      <c r="F4054">
        <v>1</v>
      </c>
      <c r="G4054">
        <v>45380</v>
      </c>
      <c r="H4054">
        <v>11</v>
      </c>
      <c r="I4054">
        <v>8</v>
      </c>
      <c r="J4054">
        <v>0</v>
      </c>
      <c r="K4054">
        <v>16</v>
      </c>
      <c r="L4054">
        <v>3</v>
      </c>
      <c r="M4054">
        <v>8</v>
      </c>
      <c r="N4054">
        <v>1</v>
      </c>
      <c r="O4054">
        <v>7</v>
      </c>
      <c r="P4054" t="s">
        <v>39</v>
      </c>
      <c r="Q4054" t="s">
        <v>33</v>
      </c>
      <c r="R4054" t="s">
        <v>41</v>
      </c>
      <c r="S4054" t="s">
        <v>29</v>
      </c>
      <c r="T4054" t="s">
        <v>34</v>
      </c>
      <c r="U4054" t="s">
        <v>37</v>
      </c>
      <c r="V4054" t="s">
        <v>23</v>
      </c>
      <c r="W4054" t="s">
        <v>30</v>
      </c>
    </row>
    <row r="4055" spans="1:23" x14ac:dyDescent="0.3">
      <c r="A4055">
        <v>56</v>
      </c>
      <c r="B4055">
        <v>4</v>
      </c>
      <c r="C4055">
        <v>3</v>
      </c>
      <c r="D4055">
        <v>1</v>
      </c>
      <c r="E4055">
        <v>4054</v>
      </c>
      <c r="F4055">
        <v>2</v>
      </c>
      <c r="G4055">
        <v>198470</v>
      </c>
      <c r="H4055">
        <v>14</v>
      </c>
      <c r="I4055">
        <v>8</v>
      </c>
      <c r="J4055">
        <v>0</v>
      </c>
      <c r="K4055">
        <v>6</v>
      </c>
      <c r="L4055">
        <v>6</v>
      </c>
      <c r="M4055">
        <v>0</v>
      </c>
      <c r="N4055">
        <v>0</v>
      </c>
      <c r="O4055">
        <v>0</v>
      </c>
      <c r="P4055" t="s">
        <v>24</v>
      </c>
      <c r="Q4055" t="s">
        <v>33</v>
      </c>
      <c r="R4055" t="s">
        <v>49</v>
      </c>
      <c r="S4055" t="s">
        <v>29</v>
      </c>
      <c r="T4055" t="s">
        <v>38</v>
      </c>
      <c r="U4055" t="s">
        <v>27</v>
      </c>
      <c r="V4055" t="s">
        <v>23</v>
      </c>
      <c r="W4055" t="s">
        <v>30</v>
      </c>
    </row>
    <row r="4056" spans="1:23" x14ac:dyDescent="0.3">
      <c r="A4056">
        <v>39</v>
      </c>
      <c r="B4056">
        <v>1</v>
      </c>
      <c r="C4056">
        <v>3</v>
      </c>
      <c r="D4056">
        <v>1</v>
      </c>
      <c r="E4056">
        <v>4055</v>
      </c>
      <c r="F4056">
        <v>1</v>
      </c>
      <c r="G4056">
        <v>105120</v>
      </c>
      <c r="H4056">
        <v>12</v>
      </c>
      <c r="I4056">
        <v>8</v>
      </c>
      <c r="J4056">
        <v>1</v>
      </c>
      <c r="K4056">
        <v>10</v>
      </c>
      <c r="L4056">
        <v>2</v>
      </c>
      <c r="M4056">
        <v>10</v>
      </c>
      <c r="N4056">
        <v>7</v>
      </c>
      <c r="O4056">
        <v>9</v>
      </c>
      <c r="P4056" t="s">
        <v>24</v>
      </c>
      <c r="Q4056" t="s">
        <v>33</v>
      </c>
      <c r="R4056" t="s">
        <v>36</v>
      </c>
      <c r="S4056" t="s">
        <v>29</v>
      </c>
      <c r="T4056" t="s">
        <v>43</v>
      </c>
      <c r="U4056" t="s">
        <v>27</v>
      </c>
      <c r="V4056" t="s">
        <v>23</v>
      </c>
      <c r="W4056" t="s">
        <v>30</v>
      </c>
    </row>
    <row r="4057" spans="1:23" x14ac:dyDescent="0.3">
      <c r="A4057">
        <v>38</v>
      </c>
      <c r="B4057">
        <v>4</v>
      </c>
      <c r="C4057">
        <v>2</v>
      </c>
      <c r="D4057">
        <v>1</v>
      </c>
      <c r="E4057">
        <v>4056</v>
      </c>
      <c r="F4057">
        <v>1</v>
      </c>
      <c r="G4057">
        <v>44440</v>
      </c>
      <c r="H4057">
        <v>13</v>
      </c>
      <c r="I4057">
        <v>8</v>
      </c>
      <c r="J4057">
        <v>0</v>
      </c>
      <c r="K4057">
        <v>20</v>
      </c>
      <c r="L4057">
        <v>2</v>
      </c>
      <c r="M4057">
        <v>20</v>
      </c>
      <c r="N4057">
        <v>0</v>
      </c>
      <c r="O4057">
        <v>7</v>
      </c>
      <c r="P4057" t="s">
        <v>32</v>
      </c>
      <c r="Q4057" t="s">
        <v>33</v>
      </c>
      <c r="R4057" t="s">
        <v>41</v>
      </c>
      <c r="S4057" t="s">
        <v>44</v>
      </c>
      <c r="T4057" t="s">
        <v>47</v>
      </c>
      <c r="U4057" t="s">
        <v>27</v>
      </c>
      <c r="V4057" t="s">
        <v>23</v>
      </c>
      <c r="W4057" t="s">
        <v>30</v>
      </c>
    </row>
    <row r="4058" spans="1:23" x14ac:dyDescent="0.3">
      <c r="A4058">
        <v>58</v>
      </c>
      <c r="B4058">
        <v>5</v>
      </c>
      <c r="C4058">
        <v>3</v>
      </c>
      <c r="D4058">
        <v>1</v>
      </c>
      <c r="E4058">
        <v>4057</v>
      </c>
      <c r="F4058">
        <v>5</v>
      </c>
      <c r="G4058">
        <v>21540</v>
      </c>
      <c r="H4058">
        <v>21</v>
      </c>
      <c r="I4058">
        <v>8</v>
      </c>
      <c r="J4058">
        <v>1</v>
      </c>
      <c r="K4058">
        <v>29</v>
      </c>
      <c r="L4058">
        <v>3</v>
      </c>
      <c r="M4058">
        <v>1</v>
      </c>
      <c r="N4058">
        <v>0</v>
      </c>
      <c r="O4058">
        <v>0</v>
      </c>
      <c r="P4058" t="s">
        <v>24</v>
      </c>
      <c r="Q4058" t="s">
        <v>25</v>
      </c>
      <c r="R4058" t="s">
        <v>48</v>
      </c>
      <c r="S4058" t="s">
        <v>29</v>
      </c>
      <c r="T4058" t="s">
        <v>46</v>
      </c>
      <c r="U4058" t="s">
        <v>37</v>
      </c>
      <c r="V4058" t="s">
        <v>23</v>
      </c>
      <c r="W4058" t="s">
        <v>30</v>
      </c>
    </row>
    <row r="4059" spans="1:23" x14ac:dyDescent="0.3">
      <c r="A4059">
        <v>32</v>
      </c>
      <c r="B4059">
        <v>9</v>
      </c>
      <c r="C4059">
        <v>3</v>
      </c>
      <c r="D4059">
        <v>1</v>
      </c>
      <c r="E4059">
        <v>4058</v>
      </c>
      <c r="F4059">
        <v>2</v>
      </c>
      <c r="G4059">
        <v>191900</v>
      </c>
      <c r="H4059">
        <v>17</v>
      </c>
      <c r="I4059">
        <v>8</v>
      </c>
      <c r="J4059">
        <v>1</v>
      </c>
      <c r="K4059">
        <v>8</v>
      </c>
      <c r="L4059">
        <v>2</v>
      </c>
      <c r="M4059">
        <v>4</v>
      </c>
      <c r="N4059">
        <v>0</v>
      </c>
      <c r="O4059">
        <v>3</v>
      </c>
      <c r="P4059" t="s">
        <v>32</v>
      </c>
      <c r="Q4059" t="s">
        <v>33</v>
      </c>
      <c r="R4059" t="s">
        <v>26</v>
      </c>
      <c r="S4059" t="s">
        <v>35</v>
      </c>
      <c r="T4059" t="s">
        <v>43</v>
      </c>
      <c r="U4059" t="s">
        <v>37</v>
      </c>
      <c r="V4059" t="s">
        <v>31</v>
      </c>
      <c r="W4059" t="s">
        <v>30</v>
      </c>
    </row>
    <row r="4060" spans="1:23" x14ac:dyDescent="0.3">
      <c r="A4060">
        <v>38</v>
      </c>
      <c r="B4060">
        <v>3</v>
      </c>
      <c r="C4060">
        <v>4</v>
      </c>
      <c r="D4060">
        <v>1</v>
      </c>
      <c r="E4060">
        <v>4059</v>
      </c>
      <c r="F4060">
        <v>1</v>
      </c>
      <c r="G4060">
        <v>44900</v>
      </c>
      <c r="H4060">
        <v>21</v>
      </c>
      <c r="I4060">
        <v>8</v>
      </c>
      <c r="J4060">
        <v>1</v>
      </c>
      <c r="K4060">
        <v>10</v>
      </c>
      <c r="L4060">
        <v>1</v>
      </c>
      <c r="M4060">
        <v>5</v>
      </c>
      <c r="N4060">
        <v>0</v>
      </c>
      <c r="O4060">
        <v>3</v>
      </c>
      <c r="P4060" t="s">
        <v>24</v>
      </c>
      <c r="Q4060" t="s">
        <v>33</v>
      </c>
      <c r="R4060" t="s">
        <v>26</v>
      </c>
      <c r="S4060" t="s">
        <v>44</v>
      </c>
      <c r="T4060" t="s">
        <v>46</v>
      </c>
      <c r="U4060" t="s">
        <v>27</v>
      </c>
      <c r="V4060" t="s">
        <v>23</v>
      </c>
      <c r="W4060" t="s">
        <v>30</v>
      </c>
    </row>
    <row r="4061" spans="1:23" x14ac:dyDescent="0.3">
      <c r="A4061">
        <v>49</v>
      </c>
      <c r="B4061">
        <v>11</v>
      </c>
      <c r="C4061">
        <v>4</v>
      </c>
      <c r="D4061">
        <v>1</v>
      </c>
      <c r="E4061">
        <v>4060</v>
      </c>
      <c r="F4061">
        <v>2</v>
      </c>
      <c r="G4061">
        <v>35060</v>
      </c>
      <c r="H4061">
        <v>11</v>
      </c>
      <c r="I4061">
        <v>8</v>
      </c>
      <c r="J4061">
        <v>1</v>
      </c>
      <c r="K4061">
        <v>28</v>
      </c>
      <c r="L4061">
        <v>4</v>
      </c>
      <c r="M4061">
        <v>5</v>
      </c>
      <c r="N4061">
        <v>4</v>
      </c>
      <c r="O4061">
        <v>3</v>
      </c>
      <c r="P4061" t="s">
        <v>32</v>
      </c>
      <c r="Q4061" t="s">
        <v>25</v>
      </c>
      <c r="R4061" t="s">
        <v>26</v>
      </c>
      <c r="S4061" t="s">
        <v>29</v>
      </c>
      <c r="T4061" t="s">
        <v>34</v>
      </c>
      <c r="U4061" t="s">
        <v>37</v>
      </c>
      <c r="V4061" t="s">
        <v>23</v>
      </c>
      <c r="W4061" t="s">
        <v>30</v>
      </c>
    </row>
    <row r="4062" spans="1:23" x14ac:dyDescent="0.3">
      <c r="A4062">
        <v>42</v>
      </c>
      <c r="B4062">
        <v>1</v>
      </c>
      <c r="C4062">
        <v>3</v>
      </c>
      <c r="D4062">
        <v>1</v>
      </c>
      <c r="E4062">
        <v>4061</v>
      </c>
      <c r="F4062">
        <v>1</v>
      </c>
      <c r="G4062">
        <v>23720</v>
      </c>
      <c r="H4062">
        <v>12</v>
      </c>
      <c r="I4062">
        <v>8</v>
      </c>
      <c r="J4062">
        <v>1</v>
      </c>
      <c r="K4062">
        <v>14</v>
      </c>
      <c r="L4062">
        <v>3</v>
      </c>
      <c r="M4062">
        <v>0</v>
      </c>
      <c r="N4062">
        <v>0</v>
      </c>
      <c r="O4062">
        <v>0</v>
      </c>
      <c r="P4062" t="s">
        <v>24</v>
      </c>
      <c r="Q4062" t="s">
        <v>25</v>
      </c>
      <c r="R4062" t="s">
        <v>26</v>
      </c>
      <c r="S4062" t="s">
        <v>44</v>
      </c>
      <c r="T4062" t="s">
        <v>38</v>
      </c>
      <c r="U4062" t="s">
        <v>27</v>
      </c>
      <c r="V4062" t="s">
        <v>23</v>
      </c>
      <c r="W4062" t="s">
        <v>30</v>
      </c>
    </row>
    <row r="4063" spans="1:23" x14ac:dyDescent="0.3">
      <c r="A4063">
        <v>27</v>
      </c>
      <c r="B4063">
        <v>8</v>
      </c>
      <c r="C4063">
        <v>1</v>
      </c>
      <c r="D4063">
        <v>1</v>
      </c>
      <c r="E4063">
        <v>4062</v>
      </c>
      <c r="F4063">
        <v>4</v>
      </c>
      <c r="G4063">
        <v>102310</v>
      </c>
      <c r="H4063">
        <v>13</v>
      </c>
      <c r="I4063">
        <v>8</v>
      </c>
      <c r="J4063">
        <v>1</v>
      </c>
      <c r="K4063">
        <v>1</v>
      </c>
      <c r="L4063">
        <v>2</v>
      </c>
      <c r="M4063">
        <v>1</v>
      </c>
      <c r="N4063">
        <v>0</v>
      </c>
      <c r="O4063">
        <v>0</v>
      </c>
      <c r="P4063" t="s">
        <v>32</v>
      </c>
      <c r="Q4063" t="s">
        <v>25</v>
      </c>
      <c r="R4063" t="s">
        <v>26</v>
      </c>
      <c r="S4063" t="s">
        <v>29</v>
      </c>
      <c r="T4063" t="s">
        <v>43</v>
      </c>
      <c r="U4063" t="s">
        <v>37</v>
      </c>
      <c r="V4063" t="s">
        <v>31</v>
      </c>
      <c r="W4063" t="s">
        <v>30</v>
      </c>
    </row>
    <row r="4064" spans="1:23" x14ac:dyDescent="0.3">
      <c r="A4064">
        <v>35</v>
      </c>
      <c r="B4064">
        <v>25</v>
      </c>
      <c r="C4064">
        <v>1</v>
      </c>
      <c r="D4064">
        <v>1</v>
      </c>
      <c r="E4064">
        <v>4063</v>
      </c>
      <c r="F4064">
        <v>1</v>
      </c>
      <c r="G4064">
        <v>54100</v>
      </c>
      <c r="H4064">
        <v>18</v>
      </c>
      <c r="I4064">
        <v>8</v>
      </c>
      <c r="J4064">
        <v>0</v>
      </c>
      <c r="K4064">
        <v>6</v>
      </c>
      <c r="L4064">
        <v>4</v>
      </c>
      <c r="M4064">
        <v>5</v>
      </c>
      <c r="N4064">
        <v>0</v>
      </c>
      <c r="O4064">
        <v>4</v>
      </c>
      <c r="P4064" t="s">
        <v>24</v>
      </c>
      <c r="Q4064" t="s">
        <v>33</v>
      </c>
      <c r="R4064" t="s">
        <v>41</v>
      </c>
      <c r="S4064" t="s">
        <v>29</v>
      </c>
      <c r="T4064" t="s">
        <v>38</v>
      </c>
      <c r="U4064" t="s">
        <v>37</v>
      </c>
      <c r="V4064" t="s">
        <v>23</v>
      </c>
      <c r="W4064" t="s">
        <v>30</v>
      </c>
    </row>
    <row r="4065" spans="1:23" x14ac:dyDescent="0.3">
      <c r="A4065">
        <v>28</v>
      </c>
      <c r="B4065">
        <v>21</v>
      </c>
      <c r="C4065">
        <v>1</v>
      </c>
      <c r="D4065">
        <v>1</v>
      </c>
      <c r="E4065">
        <v>4064</v>
      </c>
      <c r="F4065">
        <v>3</v>
      </c>
      <c r="G4065">
        <v>79780</v>
      </c>
      <c r="H4065">
        <v>16</v>
      </c>
      <c r="I4065">
        <v>8</v>
      </c>
      <c r="J4065">
        <v>2</v>
      </c>
      <c r="K4065">
        <v>5</v>
      </c>
      <c r="L4065">
        <v>2</v>
      </c>
      <c r="M4065">
        <v>5</v>
      </c>
      <c r="N4065">
        <v>1</v>
      </c>
      <c r="O4065">
        <v>4</v>
      </c>
      <c r="P4065" t="s">
        <v>39</v>
      </c>
      <c r="Q4065" t="s">
        <v>33</v>
      </c>
      <c r="R4065" t="s">
        <v>41</v>
      </c>
      <c r="S4065" t="s">
        <v>35</v>
      </c>
      <c r="T4065" t="s">
        <v>34</v>
      </c>
      <c r="U4065" t="s">
        <v>37</v>
      </c>
      <c r="V4065" t="s">
        <v>23</v>
      </c>
      <c r="W4065" t="s">
        <v>30</v>
      </c>
    </row>
    <row r="4066" spans="1:23" x14ac:dyDescent="0.3">
      <c r="A4066">
        <v>31</v>
      </c>
      <c r="B4066">
        <v>23</v>
      </c>
      <c r="C4066">
        <v>1</v>
      </c>
      <c r="D4066">
        <v>1</v>
      </c>
      <c r="E4066">
        <v>4065</v>
      </c>
      <c r="F4066">
        <v>1</v>
      </c>
      <c r="G4066">
        <v>38670</v>
      </c>
      <c r="H4066">
        <v>11</v>
      </c>
      <c r="I4066">
        <v>8</v>
      </c>
      <c r="J4066">
        <v>1</v>
      </c>
      <c r="K4066">
        <v>4</v>
      </c>
      <c r="L4066">
        <v>4</v>
      </c>
      <c r="M4066">
        <v>4</v>
      </c>
      <c r="N4066">
        <v>2</v>
      </c>
      <c r="O4066">
        <v>3</v>
      </c>
      <c r="P4066" t="s">
        <v>39</v>
      </c>
      <c r="Q4066" t="s">
        <v>25</v>
      </c>
      <c r="R4066" t="s">
        <v>41</v>
      </c>
      <c r="S4066" t="s">
        <v>44</v>
      </c>
      <c r="T4066" t="s">
        <v>38</v>
      </c>
      <c r="U4066" t="s">
        <v>37</v>
      </c>
      <c r="V4066" t="s">
        <v>23</v>
      </c>
      <c r="W4066" t="s">
        <v>30</v>
      </c>
    </row>
    <row r="4067" spans="1:23" x14ac:dyDescent="0.3">
      <c r="A4067">
        <v>36</v>
      </c>
      <c r="B4067">
        <v>1</v>
      </c>
      <c r="C4067">
        <v>3</v>
      </c>
      <c r="D4067">
        <v>1</v>
      </c>
      <c r="E4067">
        <v>4066</v>
      </c>
      <c r="F4067">
        <v>2</v>
      </c>
      <c r="G4067">
        <v>28380</v>
      </c>
      <c r="H4067">
        <v>19</v>
      </c>
      <c r="I4067">
        <v>8</v>
      </c>
      <c r="J4067">
        <v>2</v>
      </c>
      <c r="K4067">
        <v>5</v>
      </c>
      <c r="L4067">
        <v>5</v>
      </c>
      <c r="M4067">
        <v>5</v>
      </c>
      <c r="N4067">
        <v>0</v>
      </c>
      <c r="O4067">
        <v>2</v>
      </c>
      <c r="P4067" t="s">
        <v>39</v>
      </c>
      <c r="Q4067" t="s">
        <v>33</v>
      </c>
      <c r="R4067" t="s">
        <v>26</v>
      </c>
      <c r="S4067" t="s">
        <v>29</v>
      </c>
      <c r="T4067" t="s">
        <v>34</v>
      </c>
      <c r="U4067" t="s">
        <v>37</v>
      </c>
      <c r="V4067" t="s">
        <v>23</v>
      </c>
      <c r="W4067" t="s">
        <v>30</v>
      </c>
    </row>
    <row r="4068" spans="1:23" x14ac:dyDescent="0.3">
      <c r="A4068">
        <v>34</v>
      </c>
      <c r="B4068">
        <v>2</v>
      </c>
      <c r="C4068">
        <v>3</v>
      </c>
      <c r="D4068">
        <v>1</v>
      </c>
      <c r="E4068">
        <v>4067</v>
      </c>
      <c r="F4068">
        <v>4</v>
      </c>
      <c r="G4068">
        <v>46950</v>
      </c>
      <c r="H4068">
        <v>16</v>
      </c>
      <c r="I4068">
        <v>8</v>
      </c>
      <c r="J4068">
        <v>1</v>
      </c>
      <c r="K4068">
        <v>14</v>
      </c>
      <c r="L4068">
        <v>2</v>
      </c>
      <c r="M4068">
        <v>14</v>
      </c>
      <c r="N4068">
        <v>2</v>
      </c>
      <c r="O4068">
        <v>1</v>
      </c>
      <c r="P4068" t="s">
        <v>24</v>
      </c>
      <c r="Q4068" t="s">
        <v>25</v>
      </c>
      <c r="R4068" t="s">
        <v>48</v>
      </c>
      <c r="S4068" t="s">
        <v>35</v>
      </c>
      <c r="T4068" t="s">
        <v>28</v>
      </c>
      <c r="U4068" t="s">
        <v>37</v>
      </c>
      <c r="V4068" t="s">
        <v>23</v>
      </c>
      <c r="W4068" t="s">
        <v>30</v>
      </c>
    </row>
    <row r="4069" spans="1:23" x14ac:dyDescent="0.3">
      <c r="A4069">
        <v>34</v>
      </c>
      <c r="B4069">
        <v>19</v>
      </c>
      <c r="C4069">
        <v>3</v>
      </c>
      <c r="D4069">
        <v>1</v>
      </c>
      <c r="E4069">
        <v>4068</v>
      </c>
      <c r="F4069">
        <v>1</v>
      </c>
      <c r="G4069">
        <v>33390</v>
      </c>
      <c r="H4069">
        <v>16</v>
      </c>
      <c r="I4069">
        <v>8</v>
      </c>
      <c r="J4069">
        <v>0</v>
      </c>
      <c r="K4069">
        <v>9</v>
      </c>
      <c r="L4069">
        <v>2</v>
      </c>
      <c r="M4069">
        <v>8</v>
      </c>
      <c r="N4069">
        <v>1</v>
      </c>
      <c r="O4069">
        <v>1</v>
      </c>
      <c r="P4069" t="s">
        <v>24</v>
      </c>
      <c r="Q4069" t="s">
        <v>33</v>
      </c>
      <c r="R4069" t="s">
        <v>49</v>
      </c>
      <c r="S4069" t="s">
        <v>44</v>
      </c>
      <c r="T4069" t="s">
        <v>42</v>
      </c>
      <c r="U4069" t="s">
        <v>27</v>
      </c>
      <c r="V4069" t="s">
        <v>23</v>
      </c>
      <c r="W4069" t="s">
        <v>30</v>
      </c>
    </row>
    <row r="4070" spans="1:23" x14ac:dyDescent="0.3">
      <c r="A4070">
        <v>26</v>
      </c>
      <c r="B4070">
        <v>2</v>
      </c>
      <c r="C4070">
        <v>2</v>
      </c>
      <c r="D4070">
        <v>1</v>
      </c>
      <c r="E4070">
        <v>4069</v>
      </c>
      <c r="F4070">
        <v>2</v>
      </c>
      <c r="G4070">
        <v>20800</v>
      </c>
      <c r="H4070">
        <v>13</v>
      </c>
      <c r="I4070">
        <v>8</v>
      </c>
      <c r="J4070">
        <v>0</v>
      </c>
      <c r="K4070">
        <v>8</v>
      </c>
      <c r="L4070">
        <v>6</v>
      </c>
      <c r="M4070">
        <v>7</v>
      </c>
      <c r="N4070">
        <v>7</v>
      </c>
      <c r="O4070">
        <v>6</v>
      </c>
      <c r="P4070" t="s">
        <v>24</v>
      </c>
      <c r="Q4070" t="s">
        <v>33</v>
      </c>
      <c r="R4070" t="s">
        <v>26</v>
      </c>
      <c r="S4070" t="s">
        <v>35</v>
      </c>
      <c r="T4070" t="s">
        <v>34</v>
      </c>
      <c r="U4070" t="s">
        <v>37</v>
      </c>
      <c r="V4070" t="s">
        <v>23</v>
      </c>
      <c r="W4070" t="s">
        <v>30</v>
      </c>
    </row>
    <row r="4071" spans="1:23" x14ac:dyDescent="0.3">
      <c r="A4071">
        <v>29</v>
      </c>
      <c r="B4071">
        <v>2</v>
      </c>
      <c r="C4071">
        <v>4</v>
      </c>
      <c r="D4071">
        <v>1</v>
      </c>
      <c r="E4071">
        <v>4070</v>
      </c>
      <c r="F4071">
        <v>2</v>
      </c>
      <c r="G4071">
        <v>20960</v>
      </c>
      <c r="H4071">
        <v>22</v>
      </c>
      <c r="I4071">
        <v>8</v>
      </c>
      <c r="J4071">
        <v>0</v>
      </c>
      <c r="K4071">
        <v>6</v>
      </c>
      <c r="L4071">
        <v>2</v>
      </c>
      <c r="M4071">
        <v>5</v>
      </c>
      <c r="N4071">
        <v>0</v>
      </c>
      <c r="O4071">
        <v>2</v>
      </c>
      <c r="P4071" t="s">
        <v>24</v>
      </c>
      <c r="Q4071" t="s">
        <v>33</v>
      </c>
      <c r="R4071" t="s">
        <v>36</v>
      </c>
      <c r="S4071" t="s">
        <v>29</v>
      </c>
      <c r="T4071" t="s">
        <v>43</v>
      </c>
      <c r="U4071" t="s">
        <v>37</v>
      </c>
      <c r="V4071" t="s">
        <v>23</v>
      </c>
      <c r="W4071" t="s">
        <v>30</v>
      </c>
    </row>
    <row r="4072" spans="1:23" x14ac:dyDescent="0.3">
      <c r="A4072">
        <v>32</v>
      </c>
      <c r="B4072">
        <v>3</v>
      </c>
      <c r="C4072">
        <v>1</v>
      </c>
      <c r="D4072">
        <v>1</v>
      </c>
      <c r="E4072">
        <v>4071</v>
      </c>
      <c r="F4072">
        <v>3</v>
      </c>
      <c r="G4072">
        <v>62090</v>
      </c>
      <c r="H4072">
        <v>17</v>
      </c>
      <c r="I4072">
        <v>8</v>
      </c>
      <c r="J4072">
        <v>1</v>
      </c>
      <c r="K4072">
        <v>9</v>
      </c>
      <c r="L4072">
        <v>5</v>
      </c>
      <c r="M4072">
        <v>5</v>
      </c>
      <c r="N4072">
        <v>1</v>
      </c>
      <c r="O4072">
        <v>2</v>
      </c>
      <c r="P4072" t="s">
        <v>39</v>
      </c>
      <c r="Q4072" t="s">
        <v>33</v>
      </c>
      <c r="R4072" t="s">
        <v>26</v>
      </c>
      <c r="S4072" t="s">
        <v>44</v>
      </c>
      <c r="T4072" t="s">
        <v>47</v>
      </c>
      <c r="U4072" t="s">
        <v>37</v>
      </c>
      <c r="V4072" t="s">
        <v>23</v>
      </c>
      <c r="W4072" t="s">
        <v>30</v>
      </c>
    </row>
    <row r="4073" spans="1:23" x14ac:dyDescent="0.3">
      <c r="A4073">
        <v>31</v>
      </c>
      <c r="B4073">
        <v>25</v>
      </c>
      <c r="C4073">
        <v>5</v>
      </c>
      <c r="D4073">
        <v>1</v>
      </c>
      <c r="E4073">
        <v>4072</v>
      </c>
      <c r="F4073">
        <v>2</v>
      </c>
      <c r="G4073">
        <v>180610</v>
      </c>
      <c r="H4073">
        <v>14</v>
      </c>
      <c r="I4073">
        <v>8</v>
      </c>
      <c r="J4073">
        <v>1</v>
      </c>
      <c r="K4073">
        <v>10</v>
      </c>
      <c r="L4073">
        <v>2</v>
      </c>
      <c r="M4073">
        <v>10</v>
      </c>
      <c r="N4073">
        <v>8</v>
      </c>
      <c r="O4073">
        <v>7</v>
      </c>
      <c r="P4073" t="s">
        <v>32</v>
      </c>
      <c r="Q4073" t="s">
        <v>33</v>
      </c>
      <c r="R4073" t="s">
        <v>49</v>
      </c>
      <c r="S4073" t="s">
        <v>29</v>
      </c>
      <c r="T4073" t="s">
        <v>40</v>
      </c>
      <c r="U4073" t="s">
        <v>27</v>
      </c>
      <c r="V4073" t="s">
        <v>23</v>
      </c>
      <c r="W4073" t="s">
        <v>30</v>
      </c>
    </row>
    <row r="4074" spans="1:23" x14ac:dyDescent="0.3">
      <c r="A4074">
        <v>28</v>
      </c>
      <c r="B4074">
        <v>7</v>
      </c>
      <c r="C4074">
        <v>5</v>
      </c>
      <c r="D4074">
        <v>1</v>
      </c>
      <c r="E4074">
        <v>4073</v>
      </c>
      <c r="F4074">
        <v>2</v>
      </c>
      <c r="G4074">
        <v>171230</v>
      </c>
      <c r="H4074">
        <v>15</v>
      </c>
      <c r="I4074">
        <v>8</v>
      </c>
      <c r="J4074">
        <v>1</v>
      </c>
      <c r="K4074">
        <v>6</v>
      </c>
      <c r="L4074">
        <v>2</v>
      </c>
      <c r="M4074">
        <v>4</v>
      </c>
      <c r="N4074">
        <v>0</v>
      </c>
      <c r="O4074">
        <v>3</v>
      </c>
      <c r="P4074" t="s">
        <v>24</v>
      </c>
      <c r="Q4074" t="s">
        <v>25</v>
      </c>
      <c r="R4074" t="s">
        <v>26</v>
      </c>
      <c r="S4074" t="s">
        <v>44</v>
      </c>
      <c r="T4074" t="s">
        <v>46</v>
      </c>
      <c r="U4074" t="s">
        <v>27</v>
      </c>
      <c r="V4074" t="s">
        <v>31</v>
      </c>
      <c r="W4074" t="s">
        <v>30</v>
      </c>
    </row>
    <row r="4075" spans="1:23" x14ac:dyDescent="0.3">
      <c r="A4075">
        <v>38</v>
      </c>
      <c r="B4075">
        <v>9</v>
      </c>
      <c r="C4075">
        <v>2</v>
      </c>
      <c r="D4075">
        <v>1</v>
      </c>
      <c r="E4075">
        <v>4074</v>
      </c>
      <c r="F4075">
        <v>3</v>
      </c>
      <c r="G4075">
        <v>23720</v>
      </c>
      <c r="H4075">
        <v>12</v>
      </c>
      <c r="I4075">
        <v>8</v>
      </c>
      <c r="J4075">
        <v>0</v>
      </c>
      <c r="K4075">
        <v>20</v>
      </c>
      <c r="L4075">
        <v>3</v>
      </c>
      <c r="M4075">
        <v>1</v>
      </c>
      <c r="N4075">
        <v>0</v>
      </c>
      <c r="O4075">
        <v>0</v>
      </c>
      <c r="P4075" t="s">
        <v>24</v>
      </c>
      <c r="Q4075" t="s">
        <v>33</v>
      </c>
      <c r="R4075" t="s">
        <v>49</v>
      </c>
      <c r="S4075" t="s">
        <v>35</v>
      </c>
      <c r="T4075" t="s">
        <v>46</v>
      </c>
      <c r="U4075" t="s">
        <v>37</v>
      </c>
      <c r="V4075" t="s">
        <v>23</v>
      </c>
      <c r="W4075" t="s">
        <v>30</v>
      </c>
    </row>
    <row r="4076" spans="1:23" x14ac:dyDescent="0.3">
      <c r="A4076">
        <v>35</v>
      </c>
      <c r="B4076">
        <v>5</v>
      </c>
      <c r="C4076">
        <v>3</v>
      </c>
      <c r="D4076">
        <v>1</v>
      </c>
      <c r="E4076">
        <v>4075</v>
      </c>
      <c r="F4076">
        <v>2</v>
      </c>
      <c r="G4076">
        <v>48830</v>
      </c>
      <c r="H4076">
        <v>18</v>
      </c>
      <c r="I4076">
        <v>8</v>
      </c>
      <c r="J4076">
        <v>1</v>
      </c>
      <c r="K4076">
        <v>10</v>
      </c>
      <c r="L4076">
        <v>1</v>
      </c>
      <c r="M4076">
        <v>10</v>
      </c>
      <c r="N4076">
        <v>0</v>
      </c>
      <c r="O4076">
        <v>9</v>
      </c>
      <c r="P4076" t="s">
        <v>24</v>
      </c>
      <c r="Q4076" t="s">
        <v>33</v>
      </c>
      <c r="R4076" t="s">
        <v>26</v>
      </c>
      <c r="S4076" t="s">
        <v>29</v>
      </c>
      <c r="T4076" t="s">
        <v>46</v>
      </c>
      <c r="U4076" t="s">
        <v>37</v>
      </c>
      <c r="V4076" t="s">
        <v>23</v>
      </c>
      <c r="W4076" t="s">
        <v>30</v>
      </c>
    </row>
    <row r="4077" spans="1:23" x14ac:dyDescent="0.3">
      <c r="A4077">
        <v>27</v>
      </c>
      <c r="B4077">
        <v>2</v>
      </c>
      <c r="C4077">
        <v>3</v>
      </c>
      <c r="D4077">
        <v>1</v>
      </c>
      <c r="E4077">
        <v>4076</v>
      </c>
      <c r="F4077">
        <v>1</v>
      </c>
      <c r="G4077">
        <v>39040</v>
      </c>
      <c r="H4077">
        <v>15</v>
      </c>
      <c r="I4077">
        <v>8</v>
      </c>
      <c r="J4077">
        <v>0</v>
      </c>
      <c r="K4077">
        <v>7</v>
      </c>
      <c r="L4077">
        <v>2</v>
      </c>
      <c r="M4077">
        <v>7</v>
      </c>
      <c r="N4077">
        <v>0</v>
      </c>
      <c r="O4077">
        <v>7</v>
      </c>
      <c r="P4077" t="s">
        <v>24</v>
      </c>
      <c r="Q4077" t="s">
        <v>25</v>
      </c>
      <c r="R4077" t="s">
        <v>26</v>
      </c>
      <c r="S4077" t="s">
        <v>35</v>
      </c>
      <c r="T4077" t="s">
        <v>47</v>
      </c>
      <c r="U4077" t="s">
        <v>27</v>
      </c>
      <c r="V4077" t="s">
        <v>23</v>
      </c>
      <c r="W4077" t="s">
        <v>30</v>
      </c>
    </row>
    <row r="4078" spans="1:23" x14ac:dyDescent="0.3">
      <c r="A4078">
        <v>32</v>
      </c>
      <c r="B4078">
        <v>8</v>
      </c>
      <c r="C4078">
        <v>1</v>
      </c>
      <c r="D4078">
        <v>1</v>
      </c>
      <c r="E4078">
        <v>4077</v>
      </c>
      <c r="F4078">
        <v>2</v>
      </c>
      <c r="G4078">
        <v>46270</v>
      </c>
      <c r="H4078">
        <v>17</v>
      </c>
      <c r="I4078">
        <v>8</v>
      </c>
      <c r="J4078">
        <v>1</v>
      </c>
      <c r="K4078">
        <v>8</v>
      </c>
      <c r="L4078">
        <v>2</v>
      </c>
      <c r="M4078">
        <v>1</v>
      </c>
      <c r="N4078">
        <v>0</v>
      </c>
      <c r="O4078">
        <v>0</v>
      </c>
      <c r="P4078" t="s">
        <v>24</v>
      </c>
      <c r="Q4078" t="s">
        <v>33</v>
      </c>
      <c r="R4078" t="s">
        <v>41</v>
      </c>
      <c r="S4078" t="s">
        <v>35</v>
      </c>
      <c r="T4078" t="s">
        <v>34</v>
      </c>
      <c r="U4078" t="s">
        <v>27</v>
      </c>
      <c r="V4078" t="s">
        <v>23</v>
      </c>
      <c r="W4078" t="s">
        <v>30</v>
      </c>
    </row>
    <row r="4079" spans="1:23" x14ac:dyDescent="0.3">
      <c r="A4079">
        <v>31</v>
      </c>
      <c r="B4079">
        <v>2</v>
      </c>
      <c r="C4079">
        <v>1</v>
      </c>
      <c r="D4079">
        <v>1</v>
      </c>
      <c r="E4079">
        <v>4078</v>
      </c>
      <c r="F4079">
        <v>3</v>
      </c>
      <c r="G4079">
        <v>70940</v>
      </c>
      <c r="H4079">
        <v>14</v>
      </c>
      <c r="I4079">
        <v>8</v>
      </c>
      <c r="J4079">
        <v>1</v>
      </c>
      <c r="K4079">
        <v>10</v>
      </c>
      <c r="L4079">
        <v>2</v>
      </c>
      <c r="M4079">
        <v>10</v>
      </c>
      <c r="N4079">
        <v>0</v>
      </c>
      <c r="O4079">
        <v>8</v>
      </c>
      <c r="P4079" t="s">
        <v>32</v>
      </c>
      <c r="Q4079" t="s">
        <v>33</v>
      </c>
      <c r="R4079" t="s">
        <v>36</v>
      </c>
      <c r="S4079" t="s">
        <v>29</v>
      </c>
      <c r="T4079" t="s">
        <v>38</v>
      </c>
      <c r="U4079" t="s">
        <v>37</v>
      </c>
      <c r="V4079" t="s">
        <v>31</v>
      </c>
      <c r="W4079" t="s">
        <v>30</v>
      </c>
    </row>
    <row r="4080" spans="1:23" x14ac:dyDescent="0.3">
      <c r="A4080">
        <v>53</v>
      </c>
      <c r="B4080">
        <v>18</v>
      </c>
      <c r="C4080">
        <v>3</v>
      </c>
      <c r="D4080">
        <v>1</v>
      </c>
      <c r="E4080">
        <v>4079</v>
      </c>
      <c r="F4080">
        <v>1</v>
      </c>
      <c r="G4080">
        <v>34230</v>
      </c>
      <c r="H4080">
        <v>15</v>
      </c>
      <c r="I4080">
        <v>8</v>
      </c>
      <c r="J4080">
        <v>1</v>
      </c>
      <c r="K4080">
        <v>15</v>
      </c>
      <c r="L4080">
        <v>4</v>
      </c>
      <c r="M4080">
        <v>2</v>
      </c>
      <c r="N4080">
        <v>2</v>
      </c>
      <c r="O4080">
        <v>2</v>
      </c>
      <c r="P4080" t="s">
        <v>24</v>
      </c>
      <c r="Q4080" t="s">
        <v>33</v>
      </c>
      <c r="R4080" t="s">
        <v>41</v>
      </c>
      <c r="S4080" t="s">
        <v>35</v>
      </c>
      <c r="T4080" t="s">
        <v>34</v>
      </c>
      <c r="U4080" t="s">
        <v>37</v>
      </c>
      <c r="V4080" t="s">
        <v>31</v>
      </c>
      <c r="W4080" t="s">
        <v>30</v>
      </c>
    </row>
    <row r="4081" spans="1:23" x14ac:dyDescent="0.3">
      <c r="A4081">
        <v>54</v>
      </c>
      <c r="B4081">
        <v>14</v>
      </c>
      <c r="C4081">
        <v>3</v>
      </c>
      <c r="D4081">
        <v>1</v>
      </c>
      <c r="E4081">
        <v>4080</v>
      </c>
      <c r="F4081">
        <v>3</v>
      </c>
      <c r="G4081">
        <v>66740</v>
      </c>
      <c r="H4081">
        <v>17</v>
      </c>
      <c r="I4081">
        <v>8</v>
      </c>
      <c r="J4081">
        <v>1</v>
      </c>
      <c r="K4081">
        <v>9</v>
      </c>
      <c r="L4081">
        <v>2</v>
      </c>
      <c r="M4081">
        <v>4</v>
      </c>
      <c r="N4081">
        <v>2</v>
      </c>
      <c r="O4081">
        <v>3</v>
      </c>
      <c r="P4081" t="s">
        <v>24</v>
      </c>
      <c r="Q4081" t="s">
        <v>33</v>
      </c>
      <c r="R4081" t="s">
        <v>36</v>
      </c>
      <c r="S4081" t="s">
        <v>29</v>
      </c>
      <c r="T4081" t="s">
        <v>34</v>
      </c>
      <c r="U4081" t="s">
        <v>37</v>
      </c>
      <c r="V4081" t="s">
        <v>23</v>
      </c>
      <c r="W4081" t="s">
        <v>30</v>
      </c>
    </row>
    <row r="4082" spans="1:23" x14ac:dyDescent="0.3">
      <c r="A4082">
        <v>33</v>
      </c>
      <c r="B4082">
        <v>2</v>
      </c>
      <c r="C4082">
        <v>4</v>
      </c>
      <c r="D4082">
        <v>1</v>
      </c>
      <c r="E4082">
        <v>4081</v>
      </c>
      <c r="F4082">
        <v>4</v>
      </c>
      <c r="G4082">
        <v>168800</v>
      </c>
      <c r="H4082">
        <v>14</v>
      </c>
      <c r="I4082">
        <v>8</v>
      </c>
      <c r="J4082">
        <v>3</v>
      </c>
      <c r="K4082">
        <v>9</v>
      </c>
      <c r="L4082">
        <v>2</v>
      </c>
      <c r="M4082">
        <v>9</v>
      </c>
      <c r="N4082">
        <v>2</v>
      </c>
      <c r="O4082">
        <v>8</v>
      </c>
      <c r="P4082" t="s">
        <v>32</v>
      </c>
      <c r="Q4082" t="s">
        <v>33</v>
      </c>
      <c r="R4082" t="s">
        <v>41</v>
      </c>
      <c r="S4082" t="s">
        <v>44</v>
      </c>
      <c r="T4082" t="s">
        <v>38</v>
      </c>
      <c r="U4082" t="s">
        <v>27</v>
      </c>
      <c r="V4082" t="s">
        <v>23</v>
      </c>
      <c r="W4082" t="s">
        <v>30</v>
      </c>
    </row>
    <row r="4083" spans="1:23" x14ac:dyDescent="0.3">
      <c r="A4083">
        <v>43</v>
      </c>
      <c r="B4083">
        <v>3</v>
      </c>
      <c r="C4083">
        <v>3</v>
      </c>
      <c r="D4083">
        <v>1</v>
      </c>
      <c r="E4083">
        <v>4082</v>
      </c>
      <c r="F4083">
        <v>1</v>
      </c>
      <c r="G4083">
        <v>90940</v>
      </c>
      <c r="H4083">
        <v>12</v>
      </c>
      <c r="I4083">
        <v>8</v>
      </c>
      <c r="J4083">
        <v>1</v>
      </c>
      <c r="K4083">
        <v>10</v>
      </c>
      <c r="L4083">
        <v>0</v>
      </c>
      <c r="M4083">
        <v>10</v>
      </c>
      <c r="N4083">
        <v>0</v>
      </c>
      <c r="O4083">
        <v>9</v>
      </c>
      <c r="P4083" t="s">
        <v>24</v>
      </c>
      <c r="Q4083" t="s">
        <v>33</v>
      </c>
      <c r="R4083" t="s">
        <v>41</v>
      </c>
      <c r="S4083" t="s">
        <v>29</v>
      </c>
      <c r="T4083" t="s">
        <v>34</v>
      </c>
      <c r="U4083" t="s">
        <v>37</v>
      </c>
      <c r="V4083" t="s">
        <v>23</v>
      </c>
      <c r="W4083" t="s">
        <v>30</v>
      </c>
    </row>
    <row r="4084" spans="1:23" x14ac:dyDescent="0.3">
      <c r="A4084">
        <v>38</v>
      </c>
      <c r="B4084">
        <v>2</v>
      </c>
      <c r="C4084">
        <v>5</v>
      </c>
      <c r="D4084">
        <v>1</v>
      </c>
      <c r="E4084">
        <v>4083</v>
      </c>
      <c r="F4084">
        <v>4</v>
      </c>
      <c r="G4084">
        <v>84460</v>
      </c>
      <c r="H4084">
        <v>14</v>
      </c>
      <c r="I4084">
        <v>8</v>
      </c>
      <c r="J4084">
        <v>0</v>
      </c>
      <c r="K4084">
        <v>7</v>
      </c>
      <c r="L4084">
        <v>3</v>
      </c>
      <c r="M4084">
        <v>6</v>
      </c>
      <c r="N4084">
        <v>1</v>
      </c>
      <c r="O4084">
        <v>2</v>
      </c>
      <c r="P4084" t="s">
        <v>32</v>
      </c>
      <c r="Q4084" t="s">
        <v>33</v>
      </c>
      <c r="R4084" t="s">
        <v>41</v>
      </c>
      <c r="S4084" t="s">
        <v>29</v>
      </c>
      <c r="T4084" t="s">
        <v>38</v>
      </c>
      <c r="U4084" t="s">
        <v>27</v>
      </c>
      <c r="V4084" t="s">
        <v>23</v>
      </c>
      <c r="W4084" t="s">
        <v>30</v>
      </c>
    </row>
    <row r="4085" spans="1:23" x14ac:dyDescent="0.3">
      <c r="A4085">
        <v>55</v>
      </c>
      <c r="B4085">
        <v>9</v>
      </c>
      <c r="C4085">
        <v>3</v>
      </c>
      <c r="D4085">
        <v>1</v>
      </c>
      <c r="E4085">
        <v>4084</v>
      </c>
      <c r="F4085">
        <v>2</v>
      </c>
      <c r="G4085">
        <v>119160</v>
      </c>
      <c r="H4085">
        <v>15</v>
      </c>
      <c r="I4085">
        <v>8</v>
      </c>
      <c r="J4085">
        <v>1</v>
      </c>
      <c r="K4085">
        <v>35</v>
      </c>
      <c r="L4085">
        <v>3</v>
      </c>
      <c r="M4085">
        <v>10</v>
      </c>
      <c r="N4085">
        <v>1</v>
      </c>
      <c r="O4085">
        <v>4</v>
      </c>
      <c r="P4085" t="s">
        <v>24</v>
      </c>
      <c r="Q4085" t="s">
        <v>25</v>
      </c>
      <c r="R4085" t="s">
        <v>48</v>
      </c>
      <c r="S4085" t="s">
        <v>29</v>
      </c>
      <c r="T4085" t="s">
        <v>43</v>
      </c>
      <c r="U4085" t="s">
        <v>37</v>
      </c>
      <c r="V4085" t="s">
        <v>23</v>
      </c>
      <c r="W4085" t="s">
        <v>30</v>
      </c>
    </row>
    <row r="4086" spans="1:23" x14ac:dyDescent="0.3">
      <c r="A4086">
        <v>31</v>
      </c>
      <c r="B4086">
        <v>6</v>
      </c>
      <c r="C4086">
        <v>3</v>
      </c>
      <c r="D4086">
        <v>1</v>
      </c>
      <c r="E4086">
        <v>4085</v>
      </c>
      <c r="F4086">
        <v>1</v>
      </c>
      <c r="G4086">
        <v>45340</v>
      </c>
      <c r="H4086">
        <v>13</v>
      </c>
      <c r="I4086">
        <v>8</v>
      </c>
      <c r="J4086">
        <v>0</v>
      </c>
      <c r="K4086">
        <v>1</v>
      </c>
      <c r="L4086">
        <v>2</v>
      </c>
      <c r="M4086">
        <v>1</v>
      </c>
      <c r="N4086">
        <v>0</v>
      </c>
      <c r="O4086">
        <v>0</v>
      </c>
      <c r="P4086" t="s">
        <v>24</v>
      </c>
      <c r="Q4086" t="s">
        <v>25</v>
      </c>
      <c r="R4086" t="s">
        <v>36</v>
      </c>
      <c r="S4086" t="s">
        <v>44</v>
      </c>
      <c r="T4086" t="s">
        <v>45</v>
      </c>
      <c r="U4086" t="s">
        <v>37</v>
      </c>
      <c r="V4086" t="s">
        <v>23</v>
      </c>
      <c r="W4086" t="s">
        <v>30</v>
      </c>
    </row>
    <row r="4087" spans="1:23" x14ac:dyDescent="0.3">
      <c r="A4087">
        <v>39</v>
      </c>
      <c r="B4087">
        <v>4</v>
      </c>
      <c r="C4087">
        <v>3</v>
      </c>
      <c r="D4087">
        <v>1</v>
      </c>
      <c r="E4087">
        <v>4086</v>
      </c>
      <c r="F4087">
        <v>2</v>
      </c>
      <c r="G4087">
        <v>98520</v>
      </c>
      <c r="H4087">
        <v>12</v>
      </c>
      <c r="I4087">
        <v>8</v>
      </c>
      <c r="J4087">
        <v>1</v>
      </c>
      <c r="K4087">
        <v>21</v>
      </c>
      <c r="L4087">
        <v>5</v>
      </c>
      <c r="M4087">
        <v>20</v>
      </c>
      <c r="N4087">
        <v>11</v>
      </c>
      <c r="O4087">
        <v>10</v>
      </c>
      <c r="P4087" t="s">
        <v>24</v>
      </c>
      <c r="Q4087" t="s">
        <v>33</v>
      </c>
      <c r="R4087" t="s">
        <v>26</v>
      </c>
      <c r="S4087" t="s">
        <v>35</v>
      </c>
      <c r="T4087" t="s">
        <v>38</v>
      </c>
      <c r="U4087" t="s">
        <v>37</v>
      </c>
      <c r="V4087" t="s">
        <v>23</v>
      </c>
      <c r="W4087" t="s">
        <v>30</v>
      </c>
    </row>
    <row r="4088" spans="1:23" x14ac:dyDescent="0.3">
      <c r="A4088">
        <v>42</v>
      </c>
      <c r="B4088">
        <v>10</v>
      </c>
      <c r="C4088">
        <v>4</v>
      </c>
      <c r="D4088">
        <v>1</v>
      </c>
      <c r="E4088">
        <v>4087</v>
      </c>
      <c r="F4088">
        <v>2</v>
      </c>
      <c r="G4088">
        <v>61510</v>
      </c>
      <c r="H4088">
        <v>13</v>
      </c>
      <c r="I4088">
        <v>8</v>
      </c>
      <c r="J4088">
        <v>1</v>
      </c>
      <c r="K4088">
        <v>20</v>
      </c>
      <c r="L4088">
        <v>3</v>
      </c>
      <c r="M4088">
        <v>20</v>
      </c>
      <c r="N4088">
        <v>3</v>
      </c>
      <c r="O4088">
        <v>7</v>
      </c>
      <c r="P4088" t="s">
        <v>39</v>
      </c>
      <c r="Q4088" t="s">
        <v>33</v>
      </c>
      <c r="R4088" t="s">
        <v>26</v>
      </c>
      <c r="S4088" t="s">
        <v>35</v>
      </c>
      <c r="T4088" t="s">
        <v>34</v>
      </c>
      <c r="U4088" t="s">
        <v>27</v>
      </c>
      <c r="V4088" t="s">
        <v>23</v>
      </c>
      <c r="W4088" t="s">
        <v>30</v>
      </c>
    </row>
    <row r="4089" spans="1:23" x14ac:dyDescent="0.3">
      <c r="A4089">
        <v>31</v>
      </c>
      <c r="B4089">
        <v>14</v>
      </c>
      <c r="C4089">
        <v>2</v>
      </c>
      <c r="D4089">
        <v>1</v>
      </c>
      <c r="E4089">
        <v>4088</v>
      </c>
      <c r="F4089">
        <v>2</v>
      </c>
      <c r="G4089">
        <v>23020</v>
      </c>
      <c r="H4089">
        <v>14</v>
      </c>
      <c r="I4089">
        <v>8</v>
      </c>
      <c r="J4089">
        <v>0</v>
      </c>
      <c r="K4089">
        <v>13</v>
      </c>
      <c r="L4089">
        <v>3</v>
      </c>
      <c r="M4089">
        <v>11</v>
      </c>
      <c r="N4089">
        <v>4</v>
      </c>
      <c r="O4089">
        <v>8</v>
      </c>
      <c r="P4089" t="s">
        <v>39</v>
      </c>
      <c r="Q4089" t="s">
        <v>33</v>
      </c>
      <c r="R4089" t="s">
        <v>26</v>
      </c>
      <c r="S4089" t="s">
        <v>29</v>
      </c>
      <c r="T4089" t="s">
        <v>28</v>
      </c>
      <c r="U4089" t="s">
        <v>37</v>
      </c>
      <c r="V4089" t="s">
        <v>23</v>
      </c>
      <c r="W4089" t="s">
        <v>30</v>
      </c>
    </row>
    <row r="4090" spans="1:23" x14ac:dyDescent="0.3">
      <c r="A4090">
        <v>54</v>
      </c>
      <c r="B4090">
        <v>1</v>
      </c>
      <c r="C4090">
        <v>3</v>
      </c>
      <c r="D4090">
        <v>1</v>
      </c>
      <c r="E4090">
        <v>4089</v>
      </c>
      <c r="F4090">
        <v>2</v>
      </c>
      <c r="G4090">
        <v>23620</v>
      </c>
      <c r="H4090">
        <v>13</v>
      </c>
      <c r="I4090">
        <v>8</v>
      </c>
      <c r="J4090">
        <v>1</v>
      </c>
      <c r="K4090">
        <v>9</v>
      </c>
      <c r="L4090">
        <v>2</v>
      </c>
      <c r="M4090">
        <v>5</v>
      </c>
      <c r="N4090">
        <v>1</v>
      </c>
      <c r="O4090">
        <v>4</v>
      </c>
      <c r="P4090" t="s">
        <v>24</v>
      </c>
      <c r="Q4090" t="s">
        <v>33</v>
      </c>
      <c r="R4090" t="s">
        <v>41</v>
      </c>
      <c r="S4090" t="s">
        <v>35</v>
      </c>
      <c r="T4090" t="s">
        <v>40</v>
      </c>
      <c r="U4090" t="s">
        <v>27</v>
      </c>
      <c r="V4090" t="s">
        <v>23</v>
      </c>
      <c r="W4090" t="s">
        <v>30</v>
      </c>
    </row>
    <row r="4091" spans="1:23" x14ac:dyDescent="0.3">
      <c r="A4091">
        <v>24</v>
      </c>
      <c r="B4091">
        <v>5</v>
      </c>
      <c r="C4091">
        <v>4</v>
      </c>
      <c r="D4091">
        <v>1</v>
      </c>
      <c r="E4091">
        <v>4090</v>
      </c>
      <c r="F4091">
        <v>1</v>
      </c>
      <c r="G4091">
        <v>178610</v>
      </c>
      <c r="H4091">
        <v>11</v>
      </c>
      <c r="I4091">
        <v>8</v>
      </c>
      <c r="J4091">
        <v>2</v>
      </c>
      <c r="K4091">
        <v>4</v>
      </c>
      <c r="L4091">
        <v>5</v>
      </c>
      <c r="M4091">
        <v>4</v>
      </c>
      <c r="N4091">
        <v>1</v>
      </c>
      <c r="O4091">
        <v>2</v>
      </c>
      <c r="P4091" t="s">
        <v>24</v>
      </c>
      <c r="Q4091" t="s">
        <v>33</v>
      </c>
      <c r="R4091" t="s">
        <v>36</v>
      </c>
      <c r="S4091" t="s">
        <v>35</v>
      </c>
      <c r="T4091" t="s">
        <v>45</v>
      </c>
      <c r="U4091" t="s">
        <v>37</v>
      </c>
      <c r="V4091" t="s">
        <v>23</v>
      </c>
      <c r="W4091" t="s">
        <v>30</v>
      </c>
    </row>
    <row r="4092" spans="1:23" x14ac:dyDescent="0.3">
      <c r="A4092">
        <v>23</v>
      </c>
      <c r="B4092">
        <v>7</v>
      </c>
      <c r="C4092">
        <v>3</v>
      </c>
      <c r="D4092">
        <v>1</v>
      </c>
      <c r="E4092">
        <v>4091</v>
      </c>
      <c r="F4092">
        <v>2</v>
      </c>
      <c r="G4092">
        <v>191870</v>
      </c>
      <c r="H4092">
        <v>11</v>
      </c>
      <c r="I4092">
        <v>8</v>
      </c>
      <c r="J4092">
        <v>1</v>
      </c>
      <c r="K4092">
        <v>5</v>
      </c>
      <c r="L4092">
        <v>2</v>
      </c>
      <c r="M4092">
        <v>5</v>
      </c>
      <c r="N4092">
        <v>1</v>
      </c>
      <c r="O4092">
        <v>4</v>
      </c>
      <c r="P4092" t="s">
        <v>24</v>
      </c>
      <c r="Q4092" t="s">
        <v>33</v>
      </c>
      <c r="R4092" t="s">
        <v>26</v>
      </c>
      <c r="S4092" t="s">
        <v>35</v>
      </c>
      <c r="T4092" t="s">
        <v>34</v>
      </c>
      <c r="U4092" t="s">
        <v>37</v>
      </c>
      <c r="V4092" t="s">
        <v>23</v>
      </c>
      <c r="W4092" t="s">
        <v>30</v>
      </c>
    </row>
    <row r="4093" spans="1:23" x14ac:dyDescent="0.3">
      <c r="A4093">
        <v>40</v>
      </c>
      <c r="B4093">
        <v>21</v>
      </c>
      <c r="C4093">
        <v>3</v>
      </c>
      <c r="D4093">
        <v>1</v>
      </c>
      <c r="E4093">
        <v>4092</v>
      </c>
      <c r="F4093">
        <v>3</v>
      </c>
      <c r="G4093">
        <v>197170</v>
      </c>
      <c r="H4093">
        <v>21</v>
      </c>
      <c r="I4093">
        <v>8</v>
      </c>
      <c r="J4093">
        <v>0</v>
      </c>
      <c r="K4093">
        <v>10</v>
      </c>
      <c r="L4093">
        <v>1</v>
      </c>
      <c r="M4093">
        <v>10</v>
      </c>
      <c r="N4093">
        <v>9</v>
      </c>
      <c r="O4093">
        <v>4</v>
      </c>
      <c r="P4093" t="s">
        <v>32</v>
      </c>
      <c r="Q4093" t="s">
        <v>33</v>
      </c>
      <c r="R4093" t="s">
        <v>41</v>
      </c>
      <c r="S4093" t="s">
        <v>29</v>
      </c>
      <c r="T4093" t="s">
        <v>34</v>
      </c>
      <c r="U4093" t="s">
        <v>27</v>
      </c>
      <c r="V4093" t="s">
        <v>23</v>
      </c>
      <c r="W4093" t="s">
        <v>30</v>
      </c>
    </row>
    <row r="4094" spans="1:23" x14ac:dyDescent="0.3">
      <c r="A4094">
        <v>40</v>
      </c>
      <c r="B4094">
        <v>8</v>
      </c>
      <c r="C4094">
        <v>1</v>
      </c>
      <c r="D4094">
        <v>1</v>
      </c>
      <c r="E4094">
        <v>4093</v>
      </c>
      <c r="F4094">
        <v>5</v>
      </c>
      <c r="G4094">
        <v>35440</v>
      </c>
      <c r="H4094">
        <v>18</v>
      </c>
      <c r="I4094">
        <v>8</v>
      </c>
      <c r="J4094">
        <v>3</v>
      </c>
      <c r="K4094">
        <v>15</v>
      </c>
      <c r="L4094">
        <v>3</v>
      </c>
      <c r="M4094">
        <v>11</v>
      </c>
      <c r="N4094">
        <v>5</v>
      </c>
      <c r="O4094">
        <v>10</v>
      </c>
      <c r="P4094" t="s">
        <v>24</v>
      </c>
      <c r="Q4094" t="s">
        <v>33</v>
      </c>
      <c r="R4094" t="s">
        <v>41</v>
      </c>
      <c r="S4094" t="s">
        <v>29</v>
      </c>
      <c r="T4094" t="s">
        <v>34</v>
      </c>
      <c r="U4094" t="s">
        <v>27</v>
      </c>
      <c r="V4094" t="s">
        <v>23</v>
      </c>
      <c r="W4094" t="s">
        <v>30</v>
      </c>
    </row>
    <row r="4095" spans="1:23" x14ac:dyDescent="0.3">
      <c r="A4095">
        <v>25</v>
      </c>
      <c r="B4095">
        <v>20</v>
      </c>
      <c r="C4095">
        <v>5</v>
      </c>
      <c r="D4095">
        <v>1</v>
      </c>
      <c r="E4095">
        <v>4094</v>
      </c>
      <c r="F4095">
        <v>2</v>
      </c>
      <c r="G4095">
        <v>85000</v>
      </c>
      <c r="H4095">
        <v>12</v>
      </c>
      <c r="I4095">
        <v>8</v>
      </c>
      <c r="J4095">
        <v>0</v>
      </c>
      <c r="K4095">
        <v>6</v>
      </c>
      <c r="L4095">
        <v>2</v>
      </c>
      <c r="M4095">
        <v>2</v>
      </c>
      <c r="N4095">
        <v>1</v>
      </c>
      <c r="O4095">
        <v>2</v>
      </c>
      <c r="P4095" t="s">
        <v>24</v>
      </c>
      <c r="Q4095" t="s">
        <v>25</v>
      </c>
      <c r="R4095" t="s">
        <v>41</v>
      </c>
      <c r="S4095" t="s">
        <v>29</v>
      </c>
      <c r="T4095" t="s">
        <v>43</v>
      </c>
      <c r="U4095" t="s">
        <v>27</v>
      </c>
      <c r="V4095" t="s">
        <v>23</v>
      </c>
      <c r="W4095" t="s">
        <v>30</v>
      </c>
    </row>
    <row r="4096" spans="1:23" x14ac:dyDescent="0.3">
      <c r="A4096">
        <v>30</v>
      </c>
      <c r="B4096">
        <v>20</v>
      </c>
      <c r="C4096">
        <v>4</v>
      </c>
      <c r="D4096">
        <v>1</v>
      </c>
      <c r="E4096">
        <v>4095</v>
      </c>
      <c r="F4096">
        <v>2</v>
      </c>
      <c r="G4096">
        <v>46610</v>
      </c>
      <c r="H4096">
        <v>11</v>
      </c>
      <c r="I4096">
        <v>8</v>
      </c>
      <c r="J4096">
        <v>0</v>
      </c>
      <c r="K4096">
        <v>12</v>
      </c>
      <c r="L4096">
        <v>3</v>
      </c>
      <c r="M4096">
        <v>12</v>
      </c>
      <c r="N4096">
        <v>1</v>
      </c>
      <c r="O4096">
        <v>7</v>
      </c>
      <c r="P4096" t="s">
        <v>24</v>
      </c>
      <c r="Q4096" t="s">
        <v>40</v>
      </c>
      <c r="R4096" t="s">
        <v>26</v>
      </c>
      <c r="S4096" t="s">
        <v>29</v>
      </c>
      <c r="T4096" t="s">
        <v>34</v>
      </c>
      <c r="U4096" t="s">
        <v>37</v>
      </c>
      <c r="V4096" t="s">
        <v>23</v>
      </c>
      <c r="W4096" t="s">
        <v>30</v>
      </c>
    </row>
    <row r="4097" spans="1:23" x14ac:dyDescent="0.3">
      <c r="A4097">
        <v>25</v>
      </c>
      <c r="B4097">
        <v>7</v>
      </c>
      <c r="C4097">
        <v>2</v>
      </c>
      <c r="D4097">
        <v>1</v>
      </c>
      <c r="E4097">
        <v>4096</v>
      </c>
      <c r="F4097">
        <v>5</v>
      </c>
      <c r="G4097">
        <v>41030</v>
      </c>
      <c r="H4097">
        <v>15</v>
      </c>
      <c r="I4097">
        <v>8</v>
      </c>
      <c r="J4097">
        <v>1</v>
      </c>
      <c r="K4097">
        <v>7</v>
      </c>
      <c r="L4097">
        <v>2</v>
      </c>
      <c r="M4097">
        <v>2</v>
      </c>
      <c r="N4097">
        <v>0</v>
      </c>
      <c r="O4097">
        <v>2</v>
      </c>
      <c r="P4097" t="s">
        <v>24</v>
      </c>
      <c r="Q4097" t="s">
        <v>33</v>
      </c>
      <c r="R4097" t="s">
        <v>41</v>
      </c>
      <c r="S4097" t="s">
        <v>44</v>
      </c>
      <c r="T4097" t="s">
        <v>38</v>
      </c>
      <c r="U4097" t="s">
        <v>37</v>
      </c>
      <c r="V4097" t="s">
        <v>23</v>
      </c>
      <c r="W4097" t="s">
        <v>30</v>
      </c>
    </row>
    <row r="4098" spans="1:23" x14ac:dyDescent="0.3">
      <c r="A4098">
        <v>47</v>
      </c>
      <c r="B4098">
        <v>1</v>
      </c>
      <c r="C4098">
        <v>4</v>
      </c>
      <c r="D4098">
        <v>1</v>
      </c>
      <c r="E4098">
        <v>4097</v>
      </c>
      <c r="F4098">
        <v>2</v>
      </c>
      <c r="G4098">
        <v>42490</v>
      </c>
      <c r="H4098">
        <v>13</v>
      </c>
      <c r="I4098">
        <v>8</v>
      </c>
      <c r="J4098">
        <v>1</v>
      </c>
      <c r="K4098">
        <v>25</v>
      </c>
      <c r="L4098">
        <v>2</v>
      </c>
      <c r="M4098">
        <v>17</v>
      </c>
      <c r="N4098">
        <v>12</v>
      </c>
      <c r="O4098">
        <v>11</v>
      </c>
      <c r="P4098" t="s">
        <v>24</v>
      </c>
      <c r="Q4098" t="s">
        <v>33</v>
      </c>
      <c r="R4098" t="s">
        <v>26</v>
      </c>
      <c r="S4098" t="s">
        <v>35</v>
      </c>
      <c r="T4098" t="s">
        <v>38</v>
      </c>
      <c r="U4098" t="s">
        <v>37</v>
      </c>
      <c r="V4098" t="s">
        <v>23</v>
      </c>
      <c r="W4098" t="s">
        <v>30</v>
      </c>
    </row>
    <row r="4099" spans="1:23" x14ac:dyDescent="0.3">
      <c r="A4099">
        <v>33</v>
      </c>
      <c r="B4099">
        <v>1</v>
      </c>
      <c r="C4099">
        <v>3</v>
      </c>
      <c r="D4099">
        <v>1</v>
      </c>
      <c r="E4099">
        <v>4098</v>
      </c>
      <c r="F4099">
        <v>2</v>
      </c>
      <c r="G4099">
        <v>140260</v>
      </c>
      <c r="H4099">
        <v>12</v>
      </c>
      <c r="I4099">
        <v>8</v>
      </c>
      <c r="J4099">
        <v>0</v>
      </c>
      <c r="K4099">
        <v>1</v>
      </c>
      <c r="L4099">
        <v>4</v>
      </c>
      <c r="M4099">
        <v>1</v>
      </c>
      <c r="N4099">
        <v>0</v>
      </c>
      <c r="O4099">
        <v>0</v>
      </c>
      <c r="P4099" t="s">
        <v>39</v>
      </c>
      <c r="Q4099" t="s">
        <v>33</v>
      </c>
      <c r="R4099" t="s">
        <v>26</v>
      </c>
      <c r="S4099" t="s">
        <v>44</v>
      </c>
      <c r="T4099" t="s">
        <v>34</v>
      </c>
      <c r="U4099" t="s">
        <v>37</v>
      </c>
      <c r="V4099" t="s">
        <v>23</v>
      </c>
      <c r="W4099" t="s">
        <v>30</v>
      </c>
    </row>
    <row r="4100" spans="1:23" x14ac:dyDescent="0.3">
      <c r="A4100">
        <v>38</v>
      </c>
      <c r="B4100">
        <v>19</v>
      </c>
      <c r="C4100">
        <v>3</v>
      </c>
      <c r="D4100">
        <v>1</v>
      </c>
      <c r="E4100">
        <v>4099</v>
      </c>
      <c r="F4100">
        <v>2</v>
      </c>
      <c r="G4100">
        <v>68930</v>
      </c>
      <c r="H4100">
        <v>17</v>
      </c>
      <c r="I4100">
        <v>8</v>
      </c>
      <c r="J4100">
        <v>0</v>
      </c>
      <c r="K4100">
        <v>16</v>
      </c>
      <c r="L4100">
        <v>3</v>
      </c>
      <c r="M4100">
        <v>15</v>
      </c>
      <c r="N4100">
        <v>5</v>
      </c>
      <c r="O4100">
        <v>8</v>
      </c>
      <c r="P4100" t="s">
        <v>24</v>
      </c>
      <c r="Q4100" t="s">
        <v>33</v>
      </c>
      <c r="R4100" t="s">
        <v>26</v>
      </c>
      <c r="S4100" t="s">
        <v>29</v>
      </c>
      <c r="T4100" t="s">
        <v>38</v>
      </c>
      <c r="U4100" t="s">
        <v>27</v>
      </c>
      <c r="V4100" t="s">
        <v>23</v>
      </c>
      <c r="W4100" t="s">
        <v>30</v>
      </c>
    </row>
    <row r="4101" spans="1:23" x14ac:dyDescent="0.3">
      <c r="A4101">
        <v>31</v>
      </c>
      <c r="B4101">
        <v>10</v>
      </c>
      <c r="C4101">
        <v>4</v>
      </c>
      <c r="D4101">
        <v>1</v>
      </c>
      <c r="E4101">
        <v>4100</v>
      </c>
      <c r="F4101">
        <v>3</v>
      </c>
      <c r="G4101">
        <v>61250</v>
      </c>
      <c r="H4101">
        <v>13</v>
      </c>
      <c r="I4101">
        <v>8</v>
      </c>
      <c r="J4101">
        <v>1</v>
      </c>
      <c r="K4101">
        <v>3</v>
      </c>
      <c r="L4101">
        <v>3</v>
      </c>
      <c r="M4101">
        <v>2</v>
      </c>
      <c r="N4101">
        <v>1</v>
      </c>
      <c r="O4101">
        <v>2</v>
      </c>
      <c r="P4101" t="s">
        <v>24</v>
      </c>
      <c r="Q4101" t="s">
        <v>33</v>
      </c>
      <c r="R4101" t="s">
        <v>41</v>
      </c>
      <c r="S4101" t="s">
        <v>29</v>
      </c>
      <c r="T4101" t="s">
        <v>38</v>
      </c>
      <c r="U4101" t="s">
        <v>27</v>
      </c>
      <c r="V4101" t="s">
        <v>23</v>
      </c>
      <c r="W4101" t="s">
        <v>30</v>
      </c>
    </row>
    <row r="4102" spans="1:23" x14ac:dyDescent="0.3">
      <c r="A4102">
        <v>38</v>
      </c>
      <c r="B4102">
        <v>1</v>
      </c>
      <c r="C4102">
        <v>4</v>
      </c>
      <c r="D4102">
        <v>1</v>
      </c>
      <c r="E4102">
        <v>4101</v>
      </c>
      <c r="F4102">
        <v>2</v>
      </c>
      <c r="G4102">
        <v>36690</v>
      </c>
      <c r="H4102">
        <v>19</v>
      </c>
      <c r="I4102">
        <v>8</v>
      </c>
      <c r="J4102">
        <v>0</v>
      </c>
      <c r="K4102">
        <v>10</v>
      </c>
      <c r="L4102">
        <v>2</v>
      </c>
      <c r="M4102">
        <v>8</v>
      </c>
      <c r="N4102">
        <v>7</v>
      </c>
      <c r="O4102">
        <v>7</v>
      </c>
      <c r="P4102" t="s">
        <v>32</v>
      </c>
      <c r="Q4102" t="s">
        <v>33</v>
      </c>
      <c r="R4102" t="s">
        <v>36</v>
      </c>
      <c r="S4102" t="s">
        <v>29</v>
      </c>
      <c r="T4102" t="s">
        <v>34</v>
      </c>
      <c r="U4102" t="s">
        <v>37</v>
      </c>
      <c r="V4102" t="s">
        <v>23</v>
      </c>
      <c r="W4102" t="s">
        <v>30</v>
      </c>
    </row>
    <row r="4103" spans="1:23" x14ac:dyDescent="0.3">
      <c r="A4103">
        <v>42</v>
      </c>
      <c r="B4103">
        <v>6</v>
      </c>
      <c r="C4103">
        <v>3</v>
      </c>
      <c r="D4103">
        <v>1</v>
      </c>
      <c r="E4103">
        <v>4102</v>
      </c>
      <c r="F4103">
        <v>2</v>
      </c>
      <c r="G4103">
        <v>100080</v>
      </c>
      <c r="H4103">
        <v>19</v>
      </c>
      <c r="I4103">
        <v>8</v>
      </c>
      <c r="J4103">
        <v>1</v>
      </c>
      <c r="K4103">
        <v>9</v>
      </c>
      <c r="L4103">
        <v>3</v>
      </c>
      <c r="M4103">
        <v>4</v>
      </c>
      <c r="N4103">
        <v>1</v>
      </c>
      <c r="O4103">
        <v>2</v>
      </c>
      <c r="P4103" t="s">
        <v>24</v>
      </c>
      <c r="Q4103" t="s">
        <v>33</v>
      </c>
      <c r="R4103" t="s">
        <v>41</v>
      </c>
      <c r="S4103" t="s">
        <v>44</v>
      </c>
      <c r="T4103" t="s">
        <v>43</v>
      </c>
      <c r="U4103" t="s">
        <v>37</v>
      </c>
      <c r="V4103" t="s">
        <v>23</v>
      </c>
      <c r="W4103" t="s">
        <v>30</v>
      </c>
    </row>
    <row r="4104" spans="1:23" x14ac:dyDescent="0.3">
      <c r="A4104">
        <v>41</v>
      </c>
      <c r="B4104">
        <v>2</v>
      </c>
      <c r="C4104">
        <v>2</v>
      </c>
      <c r="D4104">
        <v>1</v>
      </c>
      <c r="E4104">
        <v>4103</v>
      </c>
      <c r="F4104">
        <v>1</v>
      </c>
      <c r="G4104">
        <v>23870</v>
      </c>
      <c r="H4104">
        <v>17</v>
      </c>
      <c r="I4104">
        <v>8</v>
      </c>
      <c r="J4104">
        <v>1</v>
      </c>
      <c r="K4104">
        <v>12</v>
      </c>
      <c r="L4104">
        <v>1</v>
      </c>
      <c r="M4104">
        <v>5</v>
      </c>
      <c r="N4104">
        <v>1</v>
      </c>
      <c r="O4104">
        <v>0</v>
      </c>
      <c r="P4104" t="s">
        <v>24</v>
      </c>
      <c r="Q4104" t="s">
        <v>25</v>
      </c>
      <c r="R4104" t="s">
        <v>41</v>
      </c>
      <c r="S4104" t="s">
        <v>29</v>
      </c>
      <c r="T4104" t="s">
        <v>28</v>
      </c>
      <c r="U4104" t="s">
        <v>37</v>
      </c>
      <c r="V4104" t="s">
        <v>23</v>
      </c>
      <c r="W4104" t="s">
        <v>30</v>
      </c>
    </row>
    <row r="4105" spans="1:23" x14ac:dyDescent="0.3">
      <c r="A4105">
        <v>47</v>
      </c>
      <c r="B4105">
        <v>21</v>
      </c>
      <c r="C4105">
        <v>2</v>
      </c>
      <c r="D4105">
        <v>1</v>
      </c>
      <c r="E4105">
        <v>4104</v>
      </c>
      <c r="F4105">
        <v>1</v>
      </c>
      <c r="G4105">
        <v>46390</v>
      </c>
      <c r="H4105">
        <v>11</v>
      </c>
      <c r="I4105">
        <v>8</v>
      </c>
      <c r="J4105">
        <v>1</v>
      </c>
      <c r="K4105">
        <v>14</v>
      </c>
      <c r="L4105">
        <v>2</v>
      </c>
      <c r="M4105">
        <v>13</v>
      </c>
      <c r="N4105">
        <v>5</v>
      </c>
      <c r="O4105">
        <v>12</v>
      </c>
      <c r="P4105" t="s">
        <v>39</v>
      </c>
      <c r="Q4105" t="s">
        <v>33</v>
      </c>
      <c r="R4105" t="s">
        <v>41</v>
      </c>
      <c r="S4105" t="s">
        <v>29</v>
      </c>
      <c r="T4105" t="s">
        <v>38</v>
      </c>
      <c r="U4105" t="s">
        <v>37</v>
      </c>
      <c r="V4105" t="s">
        <v>23</v>
      </c>
      <c r="W4105" t="s">
        <v>30</v>
      </c>
    </row>
    <row r="4106" spans="1:23" x14ac:dyDescent="0.3">
      <c r="A4106">
        <v>35</v>
      </c>
      <c r="B4106">
        <v>4</v>
      </c>
      <c r="C4106">
        <v>3</v>
      </c>
      <c r="D4106">
        <v>1</v>
      </c>
      <c r="E4106">
        <v>4105</v>
      </c>
      <c r="F4106">
        <v>2</v>
      </c>
      <c r="G4106">
        <v>78980</v>
      </c>
      <c r="H4106">
        <v>15</v>
      </c>
      <c r="I4106">
        <v>8</v>
      </c>
      <c r="J4106">
        <v>0</v>
      </c>
      <c r="K4106">
        <v>5</v>
      </c>
      <c r="L4106">
        <v>2</v>
      </c>
      <c r="M4106">
        <v>2</v>
      </c>
      <c r="N4106">
        <v>2</v>
      </c>
      <c r="O4106">
        <v>2</v>
      </c>
      <c r="P4106" t="s">
        <v>24</v>
      </c>
      <c r="Q4106" t="s">
        <v>33</v>
      </c>
      <c r="R4106" t="s">
        <v>26</v>
      </c>
      <c r="S4106" t="s">
        <v>29</v>
      </c>
      <c r="T4106" t="s">
        <v>28</v>
      </c>
      <c r="U4106" t="s">
        <v>37</v>
      </c>
      <c r="V4106" t="s">
        <v>23</v>
      </c>
      <c r="W4106" t="s">
        <v>30</v>
      </c>
    </row>
    <row r="4107" spans="1:23" x14ac:dyDescent="0.3">
      <c r="A4107">
        <v>22</v>
      </c>
      <c r="B4107">
        <v>12</v>
      </c>
      <c r="C4107">
        <v>1</v>
      </c>
      <c r="D4107">
        <v>1</v>
      </c>
      <c r="E4107">
        <v>4106</v>
      </c>
      <c r="F4107">
        <v>2</v>
      </c>
      <c r="G4107">
        <v>25340</v>
      </c>
      <c r="H4107">
        <v>11</v>
      </c>
      <c r="I4107">
        <v>8</v>
      </c>
      <c r="J4107">
        <v>0</v>
      </c>
      <c r="K4107">
        <v>4</v>
      </c>
      <c r="L4107">
        <v>1</v>
      </c>
      <c r="M4107">
        <v>3</v>
      </c>
      <c r="N4107">
        <v>1</v>
      </c>
      <c r="O4107">
        <v>2</v>
      </c>
      <c r="P4107" t="s">
        <v>24</v>
      </c>
      <c r="Q4107" t="s">
        <v>40</v>
      </c>
      <c r="R4107" t="s">
        <v>40</v>
      </c>
      <c r="S4107" t="s">
        <v>35</v>
      </c>
      <c r="T4107" t="s">
        <v>38</v>
      </c>
      <c r="U4107" t="s">
        <v>37</v>
      </c>
      <c r="V4107" t="s">
        <v>23</v>
      </c>
      <c r="W4107" t="s">
        <v>30</v>
      </c>
    </row>
    <row r="4108" spans="1:23" x14ac:dyDescent="0.3">
      <c r="A4108">
        <v>35</v>
      </c>
      <c r="B4108">
        <v>9</v>
      </c>
      <c r="C4108">
        <v>3</v>
      </c>
      <c r="D4108">
        <v>1</v>
      </c>
      <c r="E4108">
        <v>4107</v>
      </c>
      <c r="F4108">
        <v>2</v>
      </c>
      <c r="G4108">
        <v>131420</v>
      </c>
      <c r="H4108">
        <v>25</v>
      </c>
      <c r="I4108">
        <v>8</v>
      </c>
      <c r="J4108">
        <v>2</v>
      </c>
      <c r="K4108">
        <v>10</v>
      </c>
      <c r="L4108">
        <v>4</v>
      </c>
      <c r="M4108">
        <v>10</v>
      </c>
      <c r="N4108">
        <v>0</v>
      </c>
      <c r="O4108">
        <v>8</v>
      </c>
      <c r="P4108" t="s">
        <v>24</v>
      </c>
      <c r="Q4108" t="s">
        <v>33</v>
      </c>
      <c r="R4108" t="s">
        <v>41</v>
      </c>
      <c r="S4108" t="s">
        <v>35</v>
      </c>
      <c r="T4108" t="s">
        <v>38</v>
      </c>
      <c r="U4108" t="s">
        <v>27</v>
      </c>
      <c r="V4108" t="s">
        <v>23</v>
      </c>
      <c r="W4108" t="s">
        <v>30</v>
      </c>
    </row>
    <row r="4109" spans="1:23" x14ac:dyDescent="0.3">
      <c r="A4109">
        <v>33</v>
      </c>
      <c r="B4109">
        <v>3</v>
      </c>
      <c r="C4109">
        <v>4</v>
      </c>
      <c r="D4109">
        <v>1</v>
      </c>
      <c r="E4109">
        <v>4108</v>
      </c>
      <c r="F4109">
        <v>3</v>
      </c>
      <c r="G4109">
        <v>16110</v>
      </c>
      <c r="H4109">
        <v>14</v>
      </c>
      <c r="I4109">
        <v>8</v>
      </c>
      <c r="J4109">
        <v>0</v>
      </c>
      <c r="K4109">
        <v>10</v>
      </c>
      <c r="L4109">
        <v>2</v>
      </c>
      <c r="M4109">
        <v>9</v>
      </c>
      <c r="N4109">
        <v>8</v>
      </c>
      <c r="O4109">
        <v>1</v>
      </c>
      <c r="P4109" t="s">
        <v>24</v>
      </c>
      <c r="Q4109" t="s">
        <v>25</v>
      </c>
      <c r="R4109" t="s">
        <v>41</v>
      </c>
      <c r="S4109" t="s">
        <v>29</v>
      </c>
      <c r="T4109" t="s">
        <v>28</v>
      </c>
      <c r="U4109" t="s">
        <v>37</v>
      </c>
      <c r="V4109" t="s">
        <v>23</v>
      </c>
      <c r="W4109" t="s">
        <v>30</v>
      </c>
    </row>
    <row r="4110" spans="1:23" x14ac:dyDescent="0.3">
      <c r="A4110">
        <v>32</v>
      </c>
      <c r="B4110">
        <v>3</v>
      </c>
      <c r="C4110">
        <v>2</v>
      </c>
      <c r="D4110">
        <v>1</v>
      </c>
      <c r="E4110">
        <v>4109</v>
      </c>
      <c r="F4110">
        <v>3</v>
      </c>
      <c r="G4110">
        <v>53630</v>
      </c>
      <c r="H4110">
        <v>13</v>
      </c>
      <c r="I4110">
        <v>8</v>
      </c>
      <c r="J4110">
        <v>0</v>
      </c>
      <c r="K4110">
        <v>6</v>
      </c>
      <c r="L4110">
        <v>4</v>
      </c>
      <c r="M4110">
        <v>6</v>
      </c>
      <c r="N4110">
        <v>4</v>
      </c>
      <c r="O4110">
        <v>1</v>
      </c>
      <c r="P4110" t="s">
        <v>24</v>
      </c>
      <c r="Q4110" t="s">
        <v>33</v>
      </c>
      <c r="R4110" t="s">
        <v>49</v>
      </c>
      <c r="S4110" t="s">
        <v>35</v>
      </c>
      <c r="T4110" t="s">
        <v>45</v>
      </c>
      <c r="U4110" t="s">
        <v>37</v>
      </c>
      <c r="V4110" t="s">
        <v>23</v>
      </c>
      <c r="W4110" t="s">
        <v>30</v>
      </c>
    </row>
    <row r="4111" spans="1:23" x14ac:dyDescent="0.3">
      <c r="A4111">
        <v>40</v>
      </c>
      <c r="B4111">
        <v>1</v>
      </c>
      <c r="C4111">
        <v>4</v>
      </c>
      <c r="D4111">
        <v>1</v>
      </c>
      <c r="E4111">
        <v>4110</v>
      </c>
      <c r="F4111">
        <v>2</v>
      </c>
      <c r="G4111">
        <v>50710</v>
      </c>
      <c r="H4111">
        <v>17</v>
      </c>
      <c r="I4111">
        <v>8</v>
      </c>
      <c r="J4111">
        <v>1</v>
      </c>
      <c r="K4111">
        <v>8</v>
      </c>
      <c r="L4111">
        <v>3</v>
      </c>
      <c r="M4111">
        <v>1</v>
      </c>
      <c r="N4111">
        <v>0</v>
      </c>
      <c r="O4111">
        <v>0</v>
      </c>
      <c r="P4111" t="s">
        <v>24</v>
      </c>
      <c r="Q4111" t="s">
        <v>33</v>
      </c>
      <c r="R4111" t="s">
        <v>41</v>
      </c>
      <c r="S4111" t="s">
        <v>29</v>
      </c>
      <c r="T4111" t="s">
        <v>42</v>
      </c>
      <c r="U4111" t="s">
        <v>37</v>
      </c>
      <c r="V4111" t="s">
        <v>23</v>
      </c>
      <c r="W4111" t="s">
        <v>30</v>
      </c>
    </row>
    <row r="4112" spans="1:23" x14ac:dyDescent="0.3">
      <c r="A4112">
        <v>32</v>
      </c>
      <c r="B4112">
        <v>1</v>
      </c>
      <c r="C4112">
        <v>2</v>
      </c>
      <c r="D4112">
        <v>1</v>
      </c>
      <c r="E4112">
        <v>4111</v>
      </c>
      <c r="F4112">
        <v>3</v>
      </c>
      <c r="G4112">
        <v>136950</v>
      </c>
      <c r="H4112">
        <v>13</v>
      </c>
      <c r="I4112">
        <v>8</v>
      </c>
      <c r="J4112">
        <v>0</v>
      </c>
      <c r="K4112">
        <v>3</v>
      </c>
      <c r="L4112">
        <v>3</v>
      </c>
      <c r="M4112">
        <v>2</v>
      </c>
      <c r="N4112">
        <v>2</v>
      </c>
      <c r="O4112">
        <v>2</v>
      </c>
      <c r="P4112" t="s">
        <v>24</v>
      </c>
      <c r="Q4112" t="s">
        <v>33</v>
      </c>
      <c r="R4112" t="s">
        <v>41</v>
      </c>
      <c r="S4112" t="s">
        <v>29</v>
      </c>
      <c r="T4112" t="s">
        <v>38</v>
      </c>
      <c r="U4112" t="s">
        <v>37</v>
      </c>
      <c r="V4112" t="s">
        <v>23</v>
      </c>
      <c r="W4112" t="s">
        <v>30</v>
      </c>
    </row>
    <row r="4113" spans="1:23" x14ac:dyDescent="0.3">
      <c r="A4113">
        <v>39</v>
      </c>
      <c r="B4113">
        <v>4</v>
      </c>
      <c r="C4113">
        <v>4</v>
      </c>
      <c r="D4113">
        <v>1</v>
      </c>
      <c r="E4113">
        <v>4112</v>
      </c>
      <c r="F4113">
        <v>1</v>
      </c>
      <c r="G4113">
        <v>134020</v>
      </c>
      <c r="H4113">
        <v>14</v>
      </c>
      <c r="I4113">
        <v>8</v>
      </c>
      <c r="J4113">
        <v>1</v>
      </c>
      <c r="K4113">
        <v>18</v>
      </c>
      <c r="L4113">
        <v>1</v>
      </c>
      <c r="M4113">
        <v>7</v>
      </c>
      <c r="N4113">
        <v>1</v>
      </c>
      <c r="O4113">
        <v>7</v>
      </c>
      <c r="P4113" t="s">
        <v>24</v>
      </c>
      <c r="Q4113" t="s">
        <v>33</v>
      </c>
      <c r="R4113" t="s">
        <v>26</v>
      </c>
      <c r="S4113" t="s">
        <v>35</v>
      </c>
      <c r="T4113" t="s">
        <v>38</v>
      </c>
      <c r="U4113" t="s">
        <v>37</v>
      </c>
      <c r="V4113" t="s">
        <v>23</v>
      </c>
      <c r="W4113" t="s">
        <v>30</v>
      </c>
    </row>
    <row r="4114" spans="1:23" x14ac:dyDescent="0.3">
      <c r="A4114">
        <v>38</v>
      </c>
      <c r="B4114">
        <v>20</v>
      </c>
      <c r="C4114">
        <v>4</v>
      </c>
      <c r="D4114">
        <v>1</v>
      </c>
      <c r="E4114">
        <v>4113</v>
      </c>
      <c r="F4114">
        <v>2</v>
      </c>
      <c r="G4114">
        <v>20290</v>
      </c>
      <c r="H4114">
        <v>11</v>
      </c>
      <c r="I4114">
        <v>8</v>
      </c>
      <c r="J4114">
        <v>1</v>
      </c>
      <c r="K4114">
        <v>20</v>
      </c>
      <c r="L4114">
        <v>3</v>
      </c>
      <c r="M4114">
        <v>18</v>
      </c>
      <c r="N4114">
        <v>1</v>
      </c>
      <c r="O4114">
        <v>11</v>
      </c>
      <c r="P4114" t="s">
        <v>24</v>
      </c>
      <c r="Q4114" t="s">
        <v>25</v>
      </c>
      <c r="R4114" t="s">
        <v>41</v>
      </c>
      <c r="S4114" t="s">
        <v>29</v>
      </c>
      <c r="T4114" t="s">
        <v>42</v>
      </c>
      <c r="U4114" t="s">
        <v>27</v>
      </c>
      <c r="V4114" t="s">
        <v>23</v>
      </c>
      <c r="W4114" t="s">
        <v>30</v>
      </c>
    </row>
    <row r="4115" spans="1:23" x14ac:dyDescent="0.3">
      <c r="A4115">
        <v>32</v>
      </c>
      <c r="B4115">
        <v>18</v>
      </c>
      <c r="C4115">
        <v>3</v>
      </c>
      <c r="D4115">
        <v>1</v>
      </c>
      <c r="E4115">
        <v>4114</v>
      </c>
      <c r="F4115">
        <v>2</v>
      </c>
      <c r="G4115">
        <v>63770</v>
      </c>
      <c r="H4115">
        <v>12</v>
      </c>
      <c r="I4115">
        <v>8</v>
      </c>
      <c r="J4115">
        <v>2</v>
      </c>
      <c r="K4115">
        <v>14</v>
      </c>
      <c r="L4115">
        <v>3</v>
      </c>
      <c r="M4115">
        <v>14</v>
      </c>
      <c r="N4115">
        <v>5</v>
      </c>
      <c r="O4115">
        <v>7</v>
      </c>
      <c r="P4115" t="s">
        <v>24</v>
      </c>
      <c r="Q4115" t="s">
        <v>33</v>
      </c>
      <c r="R4115" t="s">
        <v>26</v>
      </c>
      <c r="S4115" t="s">
        <v>29</v>
      </c>
      <c r="T4115" t="s">
        <v>47</v>
      </c>
      <c r="U4115" t="s">
        <v>37</v>
      </c>
      <c r="V4115" t="s">
        <v>23</v>
      </c>
      <c r="W4115" t="s">
        <v>30</v>
      </c>
    </row>
    <row r="4116" spans="1:23" x14ac:dyDescent="0.3">
      <c r="A4116">
        <v>37</v>
      </c>
      <c r="B4116">
        <v>1</v>
      </c>
      <c r="C4116">
        <v>3</v>
      </c>
      <c r="D4116">
        <v>1</v>
      </c>
      <c r="E4116">
        <v>4115</v>
      </c>
      <c r="F4116">
        <v>4</v>
      </c>
      <c r="G4116">
        <v>54290</v>
      </c>
      <c r="H4116">
        <v>17</v>
      </c>
      <c r="I4116">
        <v>8</v>
      </c>
      <c r="J4116">
        <v>1</v>
      </c>
      <c r="K4116">
        <v>16</v>
      </c>
      <c r="L4116">
        <v>3</v>
      </c>
      <c r="M4116">
        <v>16</v>
      </c>
      <c r="N4116">
        <v>6</v>
      </c>
      <c r="O4116">
        <v>8</v>
      </c>
      <c r="P4116" t="s">
        <v>24</v>
      </c>
      <c r="Q4116" t="s">
        <v>33</v>
      </c>
      <c r="R4116" t="s">
        <v>26</v>
      </c>
      <c r="S4116" t="s">
        <v>29</v>
      </c>
      <c r="T4116" t="s">
        <v>38</v>
      </c>
      <c r="U4116" t="s">
        <v>27</v>
      </c>
      <c r="V4116" t="s">
        <v>23</v>
      </c>
      <c r="W4116" t="s">
        <v>30</v>
      </c>
    </row>
    <row r="4117" spans="1:23" x14ac:dyDescent="0.3">
      <c r="A4117">
        <v>25</v>
      </c>
      <c r="B4117">
        <v>2</v>
      </c>
      <c r="C4117">
        <v>4</v>
      </c>
      <c r="D4117">
        <v>1</v>
      </c>
      <c r="E4117">
        <v>4116</v>
      </c>
      <c r="F4117">
        <v>2</v>
      </c>
      <c r="G4117">
        <v>27850</v>
      </c>
      <c r="H4117">
        <v>21</v>
      </c>
      <c r="I4117">
        <v>8</v>
      </c>
      <c r="J4117">
        <v>0</v>
      </c>
      <c r="K4117">
        <v>6</v>
      </c>
      <c r="L4117">
        <v>2</v>
      </c>
      <c r="M4117">
        <v>5</v>
      </c>
      <c r="N4117">
        <v>0</v>
      </c>
      <c r="O4117">
        <v>4</v>
      </c>
      <c r="P4117" t="s">
        <v>24</v>
      </c>
      <c r="Q4117" t="s">
        <v>33</v>
      </c>
      <c r="R4117" t="s">
        <v>41</v>
      </c>
      <c r="S4117" t="s">
        <v>44</v>
      </c>
      <c r="T4117" t="s">
        <v>45</v>
      </c>
      <c r="U4117" t="s">
        <v>27</v>
      </c>
      <c r="V4117" t="s">
        <v>23</v>
      </c>
      <c r="W4117" t="s">
        <v>30</v>
      </c>
    </row>
    <row r="4118" spans="1:23" x14ac:dyDescent="0.3">
      <c r="A4118">
        <v>52</v>
      </c>
      <c r="B4118">
        <v>2</v>
      </c>
      <c r="C4118">
        <v>4</v>
      </c>
      <c r="D4118">
        <v>1</v>
      </c>
      <c r="E4118">
        <v>4117</v>
      </c>
      <c r="F4118">
        <v>1</v>
      </c>
      <c r="G4118">
        <v>46140</v>
      </c>
      <c r="H4118">
        <v>16</v>
      </c>
      <c r="I4118">
        <v>8</v>
      </c>
      <c r="J4118">
        <v>1</v>
      </c>
      <c r="K4118">
        <v>16</v>
      </c>
      <c r="L4118">
        <v>3</v>
      </c>
      <c r="M4118">
        <v>9</v>
      </c>
      <c r="N4118">
        <v>0</v>
      </c>
      <c r="O4118">
        <v>0</v>
      </c>
      <c r="P4118" t="s">
        <v>39</v>
      </c>
      <c r="Q4118" t="s">
        <v>33</v>
      </c>
      <c r="R4118" t="s">
        <v>36</v>
      </c>
      <c r="S4118" t="s">
        <v>44</v>
      </c>
      <c r="T4118" t="s">
        <v>47</v>
      </c>
      <c r="U4118" t="s">
        <v>37</v>
      </c>
      <c r="V4118" t="s">
        <v>23</v>
      </c>
      <c r="W4118" t="s">
        <v>30</v>
      </c>
    </row>
    <row r="4119" spans="1:23" x14ac:dyDescent="0.3">
      <c r="A4119">
        <v>44</v>
      </c>
      <c r="B4119">
        <v>8</v>
      </c>
      <c r="C4119">
        <v>1</v>
      </c>
      <c r="D4119">
        <v>1</v>
      </c>
      <c r="E4119">
        <v>4118</v>
      </c>
      <c r="F4119">
        <v>1</v>
      </c>
      <c r="G4119">
        <v>26100</v>
      </c>
      <c r="H4119">
        <v>15</v>
      </c>
      <c r="I4119">
        <v>8</v>
      </c>
      <c r="J4119">
        <v>0</v>
      </c>
      <c r="K4119">
        <v>6</v>
      </c>
      <c r="L4119">
        <v>2</v>
      </c>
      <c r="M4119">
        <v>4</v>
      </c>
      <c r="N4119">
        <v>1</v>
      </c>
      <c r="O4119">
        <v>2</v>
      </c>
      <c r="P4119" t="s">
        <v>24</v>
      </c>
      <c r="Q4119" t="s">
        <v>33</v>
      </c>
      <c r="R4119" t="s">
        <v>26</v>
      </c>
      <c r="S4119" t="s">
        <v>35</v>
      </c>
      <c r="T4119" t="s">
        <v>46</v>
      </c>
      <c r="U4119" t="s">
        <v>27</v>
      </c>
      <c r="V4119" t="s">
        <v>23</v>
      </c>
      <c r="W4119" t="s">
        <v>30</v>
      </c>
    </row>
    <row r="4120" spans="1:23" x14ac:dyDescent="0.3">
      <c r="A4120">
        <v>21</v>
      </c>
      <c r="B4120">
        <v>10</v>
      </c>
      <c r="C4120">
        <v>5</v>
      </c>
      <c r="D4120">
        <v>1</v>
      </c>
      <c r="E4120">
        <v>4119</v>
      </c>
      <c r="F4120">
        <v>3</v>
      </c>
      <c r="G4120">
        <v>66870</v>
      </c>
      <c r="H4120">
        <v>19</v>
      </c>
      <c r="I4120">
        <v>8</v>
      </c>
      <c r="J4120">
        <v>3</v>
      </c>
      <c r="K4120">
        <v>2</v>
      </c>
      <c r="L4120">
        <v>0</v>
      </c>
      <c r="M4120">
        <v>2</v>
      </c>
      <c r="N4120">
        <v>1</v>
      </c>
      <c r="O4120">
        <v>2</v>
      </c>
      <c r="P4120" t="s">
        <v>24</v>
      </c>
      <c r="Q4120" t="s">
        <v>25</v>
      </c>
      <c r="R4120" t="s">
        <v>41</v>
      </c>
      <c r="S4120" t="s">
        <v>35</v>
      </c>
      <c r="T4120" t="s">
        <v>34</v>
      </c>
      <c r="U4120" t="s">
        <v>37</v>
      </c>
      <c r="V4120" t="s">
        <v>23</v>
      </c>
      <c r="W4120" t="s">
        <v>30</v>
      </c>
    </row>
    <row r="4121" spans="1:23" x14ac:dyDescent="0.3">
      <c r="A4121">
        <v>39</v>
      </c>
      <c r="B4121">
        <v>3</v>
      </c>
      <c r="C4121">
        <v>4</v>
      </c>
      <c r="D4121">
        <v>1</v>
      </c>
      <c r="E4121">
        <v>4120</v>
      </c>
      <c r="F4121">
        <v>2</v>
      </c>
      <c r="G4121">
        <v>47240</v>
      </c>
      <c r="H4121">
        <v>12</v>
      </c>
      <c r="I4121">
        <v>8</v>
      </c>
      <c r="J4121">
        <v>1</v>
      </c>
      <c r="K4121">
        <v>21</v>
      </c>
      <c r="L4121">
        <v>4</v>
      </c>
      <c r="M4121">
        <v>6</v>
      </c>
      <c r="N4121">
        <v>1</v>
      </c>
      <c r="O4121">
        <v>3</v>
      </c>
      <c r="P4121" t="s">
        <v>39</v>
      </c>
      <c r="Q4121" t="s">
        <v>33</v>
      </c>
      <c r="R4121" t="s">
        <v>26</v>
      </c>
      <c r="S4121" t="s">
        <v>35</v>
      </c>
      <c r="T4121" t="s">
        <v>42</v>
      </c>
      <c r="U4121" t="s">
        <v>27</v>
      </c>
      <c r="V4121" t="s">
        <v>23</v>
      </c>
      <c r="W4121" t="s">
        <v>30</v>
      </c>
    </row>
    <row r="4122" spans="1:23" x14ac:dyDescent="0.3">
      <c r="A4122">
        <v>23</v>
      </c>
      <c r="B4122">
        <v>2</v>
      </c>
      <c r="C4122">
        <v>4</v>
      </c>
      <c r="D4122">
        <v>1</v>
      </c>
      <c r="E4122">
        <v>4121</v>
      </c>
      <c r="F4122">
        <v>2</v>
      </c>
      <c r="G4122">
        <v>61790</v>
      </c>
      <c r="H4122">
        <v>11</v>
      </c>
      <c r="I4122">
        <v>8</v>
      </c>
      <c r="J4122">
        <v>0</v>
      </c>
      <c r="K4122">
        <v>1</v>
      </c>
      <c r="L4122">
        <v>3</v>
      </c>
      <c r="M4122">
        <v>1</v>
      </c>
      <c r="N4122">
        <v>1</v>
      </c>
      <c r="O4122">
        <v>0</v>
      </c>
      <c r="P4122" t="s">
        <v>32</v>
      </c>
      <c r="Q4122" t="s">
        <v>33</v>
      </c>
      <c r="R4122" t="s">
        <v>26</v>
      </c>
      <c r="S4122" t="s">
        <v>29</v>
      </c>
      <c r="T4122" t="s">
        <v>45</v>
      </c>
      <c r="U4122" t="s">
        <v>27</v>
      </c>
      <c r="V4122" t="s">
        <v>31</v>
      </c>
      <c r="W4122" t="s">
        <v>30</v>
      </c>
    </row>
    <row r="4123" spans="1:23" x14ac:dyDescent="0.3">
      <c r="A4123">
        <v>36</v>
      </c>
      <c r="B4123">
        <v>24</v>
      </c>
      <c r="C4123">
        <v>3</v>
      </c>
      <c r="D4123">
        <v>1</v>
      </c>
      <c r="E4123">
        <v>4122</v>
      </c>
      <c r="F4123">
        <v>2</v>
      </c>
      <c r="G4123">
        <v>61200</v>
      </c>
      <c r="H4123">
        <v>19</v>
      </c>
      <c r="I4123">
        <v>8</v>
      </c>
      <c r="J4123">
        <v>0</v>
      </c>
      <c r="K4123">
        <v>10</v>
      </c>
      <c r="L4123">
        <v>2</v>
      </c>
      <c r="M4123">
        <v>9</v>
      </c>
      <c r="N4123">
        <v>3</v>
      </c>
      <c r="O4123">
        <v>4</v>
      </c>
      <c r="P4123" t="s">
        <v>24</v>
      </c>
      <c r="Q4123" t="s">
        <v>33</v>
      </c>
      <c r="R4123" t="s">
        <v>26</v>
      </c>
      <c r="S4123" t="s">
        <v>29</v>
      </c>
      <c r="T4123" t="s">
        <v>43</v>
      </c>
      <c r="U4123" t="s">
        <v>27</v>
      </c>
      <c r="V4123" t="s">
        <v>23</v>
      </c>
      <c r="W4123" t="s">
        <v>30</v>
      </c>
    </row>
    <row r="4124" spans="1:23" x14ac:dyDescent="0.3">
      <c r="A4124">
        <v>36</v>
      </c>
      <c r="B4124">
        <v>16</v>
      </c>
      <c r="C4124">
        <v>1</v>
      </c>
      <c r="D4124">
        <v>1</v>
      </c>
      <c r="E4124">
        <v>4123</v>
      </c>
      <c r="F4124">
        <v>2</v>
      </c>
      <c r="G4124">
        <v>105960</v>
      </c>
      <c r="H4124">
        <v>15</v>
      </c>
      <c r="I4124">
        <v>8</v>
      </c>
      <c r="J4124">
        <v>0</v>
      </c>
      <c r="K4124">
        <v>18</v>
      </c>
      <c r="L4124">
        <v>3</v>
      </c>
      <c r="M4124">
        <v>4</v>
      </c>
      <c r="N4124">
        <v>0</v>
      </c>
      <c r="O4124">
        <v>2</v>
      </c>
      <c r="P4124" t="s">
        <v>32</v>
      </c>
      <c r="Q4124" t="s">
        <v>33</v>
      </c>
      <c r="R4124" t="s">
        <v>41</v>
      </c>
      <c r="S4124" t="s">
        <v>44</v>
      </c>
      <c r="T4124" t="s">
        <v>38</v>
      </c>
      <c r="U4124" t="s">
        <v>37</v>
      </c>
      <c r="V4124" t="s">
        <v>23</v>
      </c>
      <c r="W4124" t="s">
        <v>30</v>
      </c>
    </row>
    <row r="4125" spans="1:23" x14ac:dyDescent="0.3">
      <c r="A4125">
        <v>56</v>
      </c>
      <c r="B4125">
        <v>8</v>
      </c>
      <c r="C4125">
        <v>1</v>
      </c>
      <c r="D4125">
        <v>1</v>
      </c>
      <c r="E4125">
        <v>4124</v>
      </c>
      <c r="F4125">
        <v>1</v>
      </c>
      <c r="G4125">
        <v>54670</v>
      </c>
      <c r="H4125">
        <v>20</v>
      </c>
      <c r="I4125">
        <v>8</v>
      </c>
      <c r="J4125">
        <v>0</v>
      </c>
      <c r="K4125">
        <v>13</v>
      </c>
      <c r="L4125">
        <v>6</v>
      </c>
      <c r="M4125">
        <v>13</v>
      </c>
      <c r="N4125">
        <v>1</v>
      </c>
      <c r="O4125">
        <v>9</v>
      </c>
      <c r="P4125" t="s">
        <v>39</v>
      </c>
      <c r="Q4125" t="s">
        <v>33</v>
      </c>
      <c r="R4125" t="s">
        <v>26</v>
      </c>
      <c r="S4125" t="s">
        <v>44</v>
      </c>
      <c r="T4125" t="s">
        <v>38</v>
      </c>
      <c r="U4125" t="s">
        <v>37</v>
      </c>
      <c r="V4125" t="s">
        <v>23</v>
      </c>
      <c r="W4125" t="s">
        <v>30</v>
      </c>
    </row>
    <row r="4126" spans="1:23" x14ac:dyDescent="0.3">
      <c r="A4126">
        <v>29</v>
      </c>
      <c r="B4126">
        <v>9</v>
      </c>
      <c r="C4126">
        <v>4</v>
      </c>
      <c r="D4126">
        <v>1</v>
      </c>
      <c r="E4126">
        <v>4125</v>
      </c>
      <c r="F4126">
        <v>2</v>
      </c>
      <c r="G4126">
        <v>29960</v>
      </c>
      <c r="H4126">
        <v>25</v>
      </c>
      <c r="I4126">
        <v>8</v>
      </c>
      <c r="J4126">
        <v>0</v>
      </c>
      <c r="K4126">
        <v>4</v>
      </c>
      <c r="L4126">
        <v>4</v>
      </c>
      <c r="M4126">
        <v>2</v>
      </c>
      <c r="N4126">
        <v>2</v>
      </c>
      <c r="O4126">
        <v>2</v>
      </c>
      <c r="P4126" t="s">
        <v>24</v>
      </c>
      <c r="Q4126" t="s">
        <v>33</v>
      </c>
      <c r="R4126" t="s">
        <v>41</v>
      </c>
      <c r="S4126" t="s">
        <v>29</v>
      </c>
      <c r="T4126" t="s">
        <v>46</v>
      </c>
      <c r="U4126" t="s">
        <v>37</v>
      </c>
      <c r="V4126" t="s">
        <v>31</v>
      </c>
      <c r="W4126" t="s">
        <v>30</v>
      </c>
    </row>
    <row r="4127" spans="1:23" x14ac:dyDescent="0.3">
      <c r="A4127">
        <v>42</v>
      </c>
      <c r="B4127">
        <v>17</v>
      </c>
      <c r="C4127">
        <v>1</v>
      </c>
      <c r="D4127">
        <v>1</v>
      </c>
      <c r="E4127">
        <v>4126</v>
      </c>
      <c r="F4127">
        <v>3</v>
      </c>
      <c r="G4127">
        <v>99980</v>
      </c>
      <c r="H4127">
        <v>24</v>
      </c>
      <c r="I4127">
        <v>8</v>
      </c>
      <c r="J4127">
        <v>2</v>
      </c>
      <c r="K4127">
        <v>24</v>
      </c>
      <c r="L4127">
        <v>3</v>
      </c>
      <c r="M4127">
        <v>22</v>
      </c>
      <c r="N4127">
        <v>4</v>
      </c>
      <c r="O4127">
        <v>14</v>
      </c>
      <c r="P4127" t="s">
        <v>24</v>
      </c>
      <c r="Q4127" t="s">
        <v>33</v>
      </c>
      <c r="R4127" t="s">
        <v>26</v>
      </c>
      <c r="S4127" t="s">
        <v>29</v>
      </c>
      <c r="T4127" t="s">
        <v>34</v>
      </c>
      <c r="U4127" t="s">
        <v>37</v>
      </c>
      <c r="V4127" t="s">
        <v>23</v>
      </c>
      <c r="W4127" t="s">
        <v>30</v>
      </c>
    </row>
    <row r="4128" spans="1:23" x14ac:dyDescent="0.3">
      <c r="A4128">
        <v>56</v>
      </c>
      <c r="B4128">
        <v>10</v>
      </c>
      <c r="C4128">
        <v>4</v>
      </c>
      <c r="D4128">
        <v>1</v>
      </c>
      <c r="E4128">
        <v>4127</v>
      </c>
      <c r="F4128">
        <v>2</v>
      </c>
      <c r="G4128">
        <v>40780</v>
      </c>
      <c r="H4128">
        <v>24</v>
      </c>
      <c r="I4128">
        <v>8</v>
      </c>
      <c r="J4128">
        <v>1</v>
      </c>
      <c r="K4128">
        <v>14</v>
      </c>
      <c r="L4128">
        <v>3</v>
      </c>
      <c r="M4128">
        <v>10</v>
      </c>
      <c r="N4128">
        <v>9</v>
      </c>
      <c r="O4128">
        <v>8</v>
      </c>
      <c r="P4128" t="s">
        <v>24</v>
      </c>
      <c r="Q4128" t="s">
        <v>25</v>
      </c>
      <c r="R4128" t="s">
        <v>36</v>
      </c>
      <c r="S4128" t="s">
        <v>29</v>
      </c>
      <c r="T4128" t="s">
        <v>38</v>
      </c>
      <c r="U4128" t="s">
        <v>37</v>
      </c>
      <c r="V4128" t="s">
        <v>31</v>
      </c>
      <c r="W4128" t="s">
        <v>30</v>
      </c>
    </row>
    <row r="4129" spans="1:23" x14ac:dyDescent="0.3">
      <c r="A4129">
        <v>41</v>
      </c>
      <c r="B4129">
        <v>13</v>
      </c>
      <c r="C4129">
        <v>4</v>
      </c>
      <c r="D4129">
        <v>1</v>
      </c>
      <c r="E4129">
        <v>4128</v>
      </c>
      <c r="F4129">
        <v>1</v>
      </c>
      <c r="G4129">
        <v>109200</v>
      </c>
      <c r="H4129">
        <v>15</v>
      </c>
      <c r="I4129">
        <v>8</v>
      </c>
      <c r="J4129">
        <v>1</v>
      </c>
      <c r="K4129">
        <v>21</v>
      </c>
      <c r="L4129">
        <v>3</v>
      </c>
      <c r="M4129">
        <v>20</v>
      </c>
      <c r="N4129">
        <v>0</v>
      </c>
      <c r="O4129">
        <v>10</v>
      </c>
      <c r="P4129" t="s">
        <v>24</v>
      </c>
      <c r="Q4129" t="s">
        <v>33</v>
      </c>
      <c r="R4129" t="s">
        <v>26</v>
      </c>
      <c r="S4129" t="s">
        <v>29</v>
      </c>
      <c r="T4129" t="s">
        <v>28</v>
      </c>
      <c r="U4129" t="s">
        <v>27</v>
      </c>
      <c r="V4129" t="s">
        <v>23</v>
      </c>
      <c r="W4129" t="s">
        <v>30</v>
      </c>
    </row>
    <row r="4130" spans="1:23" x14ac:dyDescent="0.3">
      <c r="A4130">
        <v>34</v>
      </c>
      <c r="B4130">
        <v>1</v>
      </c>
      <c r="C4130">
        <v>3</v>
      </c>
      <c r="D4130">
        <v>1</v>
      </c>
      <c r="E4130">
        <v>4129</v>
      </c>
      <c r="F4130">
        <v>1</v>
      </c>
      <c r="G4130">
        <v>62320</v>
      </c>
      <c r="H4130">
        <v>13</v>
      </c>
      <c r="I4130">
        <v>8</v>
      </c>
      <c r="J4130">
        <v>1</v>
      </c>
      <c r="K4130">
        <v>8</v>
      </c>
      <c r="L4130">
        <v>3</v>
      </c>
      <c r="M4130">
        <v>8</v>
      </c>
      <c r="N4130">
        <v>1</v>
      </c>
      <c r="O4130">
        <v>7</v>
      </c>
      <c r="P4130" t="s">
        <v>24</v>
      </c>
      <c r="Q4130" t="s">
        <v>25</v>
      </c>
      <c r="R4130" t="s">
        <v>41</v>
      </c>
      <c r="S4130" t="s">
        <v>29</v>
      </c>
      <c r="T4130" t="s">
        <v>43</v>
      </c>
      <c r="U4130" t="s">
        <v>27</v>
      </c>
      <c r="V4130" t="s">
        <v>23</v>
      </c>
      <c r="W4130" t="s">
        <v>30</v>
      </c>
    </row>
    <row r="4131" spans="1:23" x14ac:dyDescent="0.3">
      <c r="A4131">
        <v>36</v>
      </c>
      <c r="B4131">
        <v>1</v>
      </c>
      <c r="C4131">
        <v>1</v>
      </c>
      <c r="D4131">
        <v>1</v>
      </c>
      <c r="E4131">
        <v>4130</v>
      </c>
      <c r="F4131">
        <v>1</v>
      </c>
      <c r="G4131">
        <v>132470</v>
      </c>
      <c r="H4131">
        <v>14</v>
      </c>
      <c r="I4131">
        <v>8</v>
      </c>
      <c r="J4131">
        <v>0</v>
      </c>
      <c r="K4131">
        <v>15</v>
      </c>
      <c r="L4131">
        <v>3</v>
      </c>
      <c r="M4131">
        <v>15</v>
      </c>
      <c r="N4131">
        <v>11</v>
      </c>
      <c r="O4131">
        <v>11</v>
      </c>
      <c r="P4131" t="s">
        <v>39</v>
      </c>
      <c r="Q4131" t="s">
        <v>25</v>
      </c>
      <c r="R4131" t="s">
        <v>41</v>
      </c>
      <c r="S4131" t="s">
        <v>44</v>
      </c>
      <c r="T4131" t="s">
        <v>40</v>
      </c>
      <c r="U4131" t="s">
        <v>27</v>
      </c>
      <c r="V4131" t="s">
        <v>23</v>
      </c>
      <c r="W4131" t="s">
        <v>30</v>
      </c>
    </row>
    <row r="4132" spans="1:23" x14ac:dyDescent="0.3">
      <c r="A4132">
        <v>41</v>
      </c>
      <c r="B4132">
        <v>1</v>
      </c>
      <c r="C4132">
        <v>5</v>
      </c>
      <c r="D4132">
        <v>1</v>
      </c>
      <c r="E4132">
        <v>4131</v>
      </c>
      <c r="F4132">
        <v>1</v>
      </c>
      <c r="G4132">
        <v>40810</v>
      </c>
      <c r="H4132">
        <v>13</v>
      </c>
      <c r="I4132">
        <v>8</v>
      </c>
      <c r="J4132">
        <v>0</v>
      </c>
      <c r="K4132">
        <v>14</v>
      </c>
      <c r="L4132">
        <v>3</v>
      </c>
      <c r="M4132">
        <v>5</v>
      </c>
      <c r="N4132">
        <v>0</v>
      </c>
      <c r="O4132">
        <v>4</v>
      </c>
      <c r="P4132" t="s">
        <v>24</v>
      </c>
      <c r="Q4132" t="s">
        <v>33</v>
      </c>
      <c r="R4132" t="s">
        <v>41</v>
      </c>
      <c r="S4132" t="s">
        <v>44</v>
      </c>
      <c r="T4132" t="s">
        <v>28</v>
      </c>
      <c r="U4132" t="s">
        <v>37</v>
      </c>
      <c r="V4132" t="s">
        <v>23</v>
      </c>
      <c r="W4132" t="s">
        <v>30</v>
      </c>
    </row>
    <row r="4133" spans="1:23" x14ac:dyDescent="0.3">
      <c r="A4133">
        <v>32</v>
      </c>
      <c r="B4133">
        <v>9</v>
      </c>
      <c r="C4133">
        <v>4</v>
      </c>
      <c r="D4133">
        <v>1</v>
      </c>
      <c r="E4133">
        <v>4132</v>
      </c>
      <c r="F4133">
        <v>2</v>
      </c>
      <c r="G4133">
        <v>57690</v>
      </c>
      <c r="H4133">
        <v>11</v>
      </c>
      <c r="I4133">
        <v>8</v>
      </c>
      <c r="J4133">
        <v>0</v>
      </c>
      <c r="K4133">
        <v>4</v>
      </c>
      <c r="L4133">
        <v>3</v>
      </c>
      <c r="M4133">
        <v>4</v>
      </c>
      <c r="N4133">
        <v>1</v>
      </c>
      <c r="O4133">
        <v>2</v>
      </c>
      <c r="P4133" t="s">
        <v>24</v>
      </c>
      <c r="Q4133" t="s">
        <v>25</v>
      </c>
      <c r="R4133" t="s">
        <v>26</v>
      </c>
      <c r="S4133" t="s">
        <v>35</v>
      </c>
      <c r="T4133" t="s">
        <v>34</v>
      </c>
      <c r="U4133" t="s">
        <v>27</v>
      </c>
      <c r="V4133" t="s">
        <v>23</v>
      </c>
      <c r="W4133" t="s">
        <v>30</v>
      </c>
    </row>
    <row r="4134" spans="1:23" x14ac:dyDescent="0.3">
      <c r="A4134">
        <v>35</v>
      </c>
      <c r="B4134">
        <v>16</v>
      </c>
      <c r="C4134">
        <v>3</v>
      </c>
      <c r="D4134">
        <v>1</v>
      </c>
      <c r="E4134">
        <v>4133</v>
      </c>
      <c r="F4134">
        <v>2</v>
      </c>
      <c r="G4134">
        <v>23940</v>
      </c>
      <c r="H4134">
        <v>16</v>
      </c>
      <c r="I4134">
        <v>8</v>
      </c>
      <c r="J4134">
        <v>1</v>
      </c>
      <c r="K4134">
        <v>9</v>
      </c>
      <c r="L4134">
        <v>3</v>
      </c>
      <c r="M4134">
        <v>9</v>
      </c>
      <c r="N4134">
        <v>1</v>
      </c>
      <c r="O4134">
        <v>7</v>
      </c>
      <c r="P4134" t="s">
        <v>24</v>
      </c>
      <c r="Q4134" t="s">
        <v>33</v>
      </c>
      <c r="R4134" t="s">
        <v>41</v>
      </c>
      <c r="S4134" t="s">
        <v>35</v>
      </c>
      <c r="T4134" t="s">
        <v>28</v>
      </c>
      <c r="U4134" t="s">
        <v>27</v>
      </c>
      <c r="V4134" t="s">
        <v>23</v>
      </c>
      <c r="W4134" t="s">
        <v>30</v>
      </c>
    </row>
    <row r="4135" spans="1:23" x14ac:dyDescent="0.3">
      <c r="A4135">
        <v>38</v>
      </c>
      <c r="B4135">
        <v>23</v>
      </c>
      <c r="C4135">
        <v>3</v>
      </c>
      <c r="D4135">
        <v>1</v>
      </c>
      <c r="E4135">
        <v>4134</v>
      </c>
      <c r="F4135">
        <v>3</v>
      </c>
      <c r="G4135">
        <v>39040</v>
      </c>
      <c r="H4135">
        <v>22</v>
      </c>
      <c r="I4135">
        <v>8</v>
      </c>
      <c r="J4135">
        <v>0</v>
      </c>
      <c r="K4135">
        <v>10</v>
      </c>
      <c r="L4135">
        <v>3</v>
      </c>
      <c r="M4135">
        <v>10</v>
      </c>
      <c r="N4135">
        <v>1</v>
      </c>
      <c r="O4135">
        <v>9</v>
      </c>
      <c r="P4135" t="s">
        <v>24</v>
      </c>
      <c r="Q4135" t="s">
        <v>33</v>
      </c>
      <c r="R4135" t="s">
        <v>41</v>
      </c>
      <c r="S4135" t="s">
        <v>29</v>
      </c>
      <c r="T4135" t="s">
        <v>46</v>
      </c>
      <c r="U4135" t="s">
        <v>37</v>
      </c>
      <c r="V4135" t="s">
        <v>23</v>
      </c>
      <c r="W4135" t="s">
        <v>30</v>
      </c>
    </row>
    <row r="4136" spans="1:23" x14ac:dyDescent="0.3">
      <c r="A4136">
        <v>50</v>
      </c>
      <c r="B4136">
        <v>4</v>
      </c>
      <c r="C4136">
        <v>2</v>
      </c>
      <c r="D4136">
        <v>1</v>
      </c>
      <c r="E4136">
        <v>4135</v>
      </c>
      <c r="F4136">
        <v>2</v>
      </c>
      <c r="G4136">
        <v>167990</v>
      </c>
      <c r="H4136">
        <v>14</v>
      </c>
      <c r="I4136">
        <v>8</v>
      </c>
      <c r="J4136">
        <v>1</v>
      </c>
      <c r="K4136">
        <v>12</v>
      </c>
      <c r="L4136">
        <v>2</v>
      </c>
      <c r="M4136">
        <v>6</v>
      </c>
      <c r="N4136">
        <v>0</v>
      </c>
      <c r="O4136">
        <v>1</v>
      </c>
      <c r="P4136" t="s">
        <v>32</v>
      </c>
      <c r="Q4136" t="s">
        <v>25</v>
      </c>
      <c r="R4136" t="s">
        <v>26</v>
      </c>
      <c r="S4136" t="s">
        <v>44</v>
      </c>
      <c r="T4136" t="s">
        <v>43</v>
      </c>
      <c r="U4136" t="s">
        <v>27</v>
      </c>
      <c r="V4136" t="s">
        <v>31</v>
      </c>
      <c r="W4136" t="s">
        <v>30</v>
      </c>
    </row>
    <row r="4137" spans="1:23" x14ac:dyDescent="0.3">
      <c r="A4137">
        <v>36</v>
      </c>
      <c r="B4137">
        <v>22</v>
      </c>
      <c r="C4137">
        <v>4</v>
      </c>
      <c r="D4137">
        <v>1</v>
      </c>
      <c r="E4137">
        <v>4136</v>
      </c>
      <c r="F4137">
        <v>1</v>
      </c>
      <c r="G4137">
        <v>29500</v>
      </c>
      <c r="H4137">
        <v>14</v>
      </c>
      <c r="I4137">
        <v>8</v>
      </c>
      <c r="J4137">
        <v>0</v>
      </c>
      <c r="K4137">
        <v>8</v>
      </c>
      <c r="L4137">
        <v>1</v>
      </c>
      <c r="M4137">
        <v>6</v>
      </c>
      <c r="N4137">
        <v>0</v>
      </c>
      <c r="O4137">
        <v>0</v>
      </c>
      <c r="P4137" t="s">
        <v>24</v>
      </c>
      <c r="Q4137" t="s">
        <v>33</v>
      </c>
      <c r="R4137" t="s">
        <v>26</v>
      </c>
      <c r="S4137" t="s">
        <v>29</v>
      </c>
      <c r="T4137" t="s">
        <v>28</v>
      </c>
      <c r="U4137" t="s">
        <v>37</v>
      </c>
      <c r="V4137" t="s">
        <v>23</v>
      </c>
      <c r="W4137" t="s">
        <v>30</v>
      </c>
    </row>
    <row r="4138" spans="1:23" x14ac:dyDescent="0.3">
      <c r="A4138">
        <v>45</v>
      </c>
      <c r="B4138">
        <v>24</v>
      </c>
      <c r="C4138">
        <v>3</v>
      </c>
      <c r="D4138">
        <v>1</v>
      </c>
      <c r="E4138">
        <v>4137</v>
      </c>
      <c r="F4138">
        <v>1</v>
      </c>
      <c r="G4138">
        <v>36290</v>
      </c>
      <c r="H4138">
        <v>16</v>
      </c>
      <c r="I4138">
        <v>8</v>
      </c>
      <c r="J4138">
        <v>1</v>
      </c>
      <c r="K4138">
        <v>8</v>
      </c>
      <c r="L4138">
        <v>2</v>
      </c>
      <c r="M4138">
        <v>5</v>
      </c>
      <c r="N4138">
        <v>0</v>
      </c>
      <c r="O4138">
        <v>1</v>
      </c>
      <c r="P4138" t="s">
        <v>24</v>
      </c>
      <c r="Q4138" t="s">
        <v>25</v>
      </c>
      <c r="R4138" t="s">
        <v>26</v>
      </c>
      <c r="S4138" t="s">
        <v>35</v>
      </c>
      <c r="T4138" t="s">
        <v>43</v>
      </c>
      <c r="U4138" t="s">
        <v>37</v>
      </c>
      <c r="V4138" t="s">
        <v>23</v>
      </c>
      <c r="W4138" t="s">
        <v>30</v>
      </c>
    </row>
    <row r="4139" spans="1:23" x14ac:dyDescent="0.3">
      <c r="A4139">
        <v>40</v>
      </c>
      <c r="B4139">
        <v>10</v>
      </c>
      <c r="C4139">
        <v>4</v>
      </c>
      <c r="D4139">
        <v>1</v>
      </c>
      <c r="E4139">
        <v>4138</v>
      </c>
      <c r="F4139">
        <v>1</v>
      </c>
      <c r="G4139">
        <v>93620</v>
      </c>
      <c r="H4139">
        <v>11</v>
      </c>
      <c r="I4139">
        <v>8</v>
      </c>
      <c r="J4139">
        <v>1</v>
      </c>
      <c r="K4139">
        <v>8</v>
      </c>
      <c r="L4139">
        <v>6</v>
      </c>
      <c r="M4139">
        <v>2</v>
      </c>
      <c r="N4139">
        <v>2</v>
      </c>
      <c r="O4139">
        <v>2</v>
      </c>
      <c r="P4139" t="s">
        <v>24</v>
      </c>
      <c r="Q4139" t="s">
        <v>25</v>
      </c>
      <c r="R4139" t="s">
        <v>26</v>
      </c>
      <c r="S4139" t="s">
        <v>35</v>
      </c>
      <c r="T4139" t="s">
        <v>34</v>
      </c>
      <c r="U4139" t="s">
        <v>37</v>
      </c>
      <c r="V4139" t="s">
        <v>23</v>
      </c>
      <c r="W4139" t="s">
        <v>30</v>
      </c>
    </row>
    <row r="4140" spans="1:23" x14ac:dyDescent="0.3">
      <c r="A4140">
        <v>35</v>
      </c>
      <c r="B4140">
        <v>7</v>
      </c>
      <c r="C4140">
        <v>2</v>
      </c>
      <c r="D4140">
        <v>1</v>
      </c>
      <c r="E4140">
        <v>4139</v>
      </c>
      <c r="F4140">
        <v>2</v>
      </c>
      <c r="G4140">
        <v>32290</v>
      </c>
      <c r="H4140">
        <v>25</v>
      </c>
      <c r="I4140">
        <v>8</v>
      </c>
      <c r="J4140">
        <v>0</v>
      </c>
      <c r="K4140">
        <v>10</v>
      </c>
      <c r="L4140">
        <v>2</v>
      </c>
      <c r="M4140">
        <v>10</v>
      </c>
      <c r="N4140">
        <v>0</v>
      </c>
      <c r="O4140">
        <v>2</v>
      </c>
      <c r="P4140" t="s">
        <v>32</v>
      </c>
      <c r="Q4140" t="s">
        <v>25</v>
      </c>
      <c r="R4140" t="s">
        <v>26</v>
      </c>
      <c r="S4140" t="s">
        <v>29</v>
      </c>
      <c r="T4140" t="s">
        <v>45</v>
      </c>
      <c r="U4140" t="s">
        <v>37</v>
      </c>
      <c r="V4140" t="s">
        <v>23</v>
      </c>
      <c r="W4140" t="s">
        <v>30</v>
      </c>
    </row>
    <row r="4141" spans="1:23" x14ac:dyDescent="0.3">
      <c r="A4141">
        <v>40</v>
      </c>
      <c r="B4141">
        <v>17</v>
      </c>
      <c r="C4141">
        <v>4</v>
      </c>
      <c r="D4141">
        <v>1</v>
      </c>
      <c r="E4141">
        <v>4140</v>
      </c>
      <c r="F4141">
        <v>1</v>
      </c>
      <c r="G4141">
        <v>35780</v>
      </c>
      <c r="H4141">
        <v>14</v>
      </c>
      <c r="I4141">
        <v>8</v>
      </c>
      <c r="J4141">
        <v>1</v>
      </c>
      <c r="K4141">
        <v>20</v>
      </c>
      <c r="L4141">
        <v>2</v>
      </c>
      <c r="M4141">
        <v>5</v>
      </c>
      <c r="N4141">
        <v>0</v>
      </c>
      <c r="O4141">
        <v>2</v>
      </c>
      <c r="P4141" t="s">
        <v>24</v>
      </c>
      <c r="Q4141" t="s">
        <v>33</v>
      </c>
      <c r="R4141" t="s">
        <v>26</v>
      </c>
      <c r="S4141" t="s">
        <v>29</v>
      </c>
      <c r="T4141" t="s">
        <v>47</v>
      </c>
      <c r="U4141" t="s">
        <v>37</v>
      </c>
      <c r="V4141" t="s">
        <v>23</v>
      </c>
      <c r="W4141" t="s">
        <v>30</v>
      </c>
    </row>
    <row r="4142" spans="1:23" x14ac:dyDescent="0.3">
      <c r="A4142">
        <v>35</v>
      </c>
      <c r="B4142">
        <v>14</v>
      </c>
      <c r="C4142">
        <v>1</v>
      </c>
      <c r="D4142">
        <v>1</v>
      </c>
      <c r="E4142">
        <v>4141</v>
      </c>
      <c r="F4142">
        <v>2</v>
      </c>
      <c r="G4142">
        <v>79880</v>
      </c>
      <c r="H4142">
        <v>18</v>
      </c>
      <c r="I4142">
        <v>8</v>
      </c>
      <c r="J4142">
        <v>0</v>
      </c>
      <c r="K4142">
        <v>4</v>
      </c>
      <c r="L4142">
        <v>3</v>
      </c>
      <c r="M4142">
        <v>4</v>
      </c>
      <c r="N4142">
        <v>1</v>
      </c>
      <c r="O4142">
        <v>1</v>
      </c>
      <c r="P4142" t="s">
        <v>24</v>
      </c>
      <c r="Q4142" t="s">
        <v>40</v>
      </c>
      <c r="R4142" t="s">
        <v>26</v>
      </c>
      <c r="S4142" t="s">
        <v>29</v>
      </c>
      <c r="T4142" t="s">
        <v>34</v>
      </c>
      <c r="U4142" t="s">
        <v>37</v>
      </c>
      <c r="V4142" t="s">
        <v>23</v>
      </c>
      <c r="W4142" t="s">
        <v>30</v>
      </c>
    </row>
    <row r="4143" spans="1:23" x14ac:dyDescent="0.3">
      <c r="A4143">
        <v>29</v>
      </c>
      <c r="B4143">
        <v>1</v>
      </c>
      <c r="C4143">
        <v>3</v>
      </c>
      <c r="D4143">
        <v>1</v>
      </c>
      <c r="E4143">
        <v>4142</v>
      </c>
      <c r="F4143">
        <v>3</v>
      </c>
      <c r="G4143">
        <v>42840</v>
      </c>
      <c r="H4143">
        <v>11</v>
      </c>
      <c r="I4143">
        <v>8</v>
      </c>
      <c r="J4143">
        <v>0</v>
      </c>
      <c r="K4143">
        <v>10</v>
      </c>
      <c r="L4143">
        <v>5</v>
      </c>
      <c r="M4143">
        <v>4</v>
      </c>
      <c r="N4143">
        <v>0</v>
      </c>
      <c r="O4143">
        <v>3</v>
      </c>
      <c r="P4143" t="s">
        <v>24</v>
      </c>
      <c r="Q4143" t="s">
        <v>33</v>
      </c>
      <c r="R4143" t="s">
        <v>41</v>
      </c>
      <c r="S4143" t="s">
        <v>29</v>
      </c>
      <c r="T4143" t="s">
        <v>38</v>
      </c>
      <c r="U4143" t="s">
        <v>37</v>
      </c>
      <c r="V4143" t="s">
        <v>23</v>
      </c>
      <c r="W4143" t="s">
        <v>30</v>
      </c>
    </row>
    <row r="4144" spans="1:23" x14ac:dyDescent="0.3">
      <c r="A4144">
        <v>29</v>
      </c>
      <c r="B4144">
        <v>5</v>
      </c>
      <c r="C4144">
        <v>3</v>
      </c>
      <c r="D4144">
        <v>1</v>
      </c>
      <c r="E4144">
        <v>4143</v>
      </c>
      <c r="F4144">
        <v>2</v>
      </c>
      <c r="G4144">
        <v>75530</v>
      </c>
      <c r="H4144">
        <v>19</v>
      </c>
      <c r="I4144">
        <v>8</v>
      </c>
      <c r="J4144">
        <v>0</v>
      </c>
      <c r="K4144">
        <v>5</v>
      </c>
      <c r="L4144">
        <v>3</v>
      </c>
      <c r="M4144">
        <v>5</v>
      </c>
      <c r="N4144">
        <v>0</v>
      </c>
      <c r="O4144">
        <v>4</v>
      </c>
      <c r="P4144" t="s">
        <v>24</v>
      </c>
      <c r="Q4144" t="s">
        <v>33</v>
      </c>
      <c r="R4144" t="s">
        <v>41</v>
      </c>
      <c r="S4144" t="s">
        <v>35</v>
      </c>
      <c r="T4144" t="s">
        <v>46</v>
      </c>
      <c r="U4144" t="s">
        <v>37</v>
      </c>
      <c r="V4144" t="s">
        <v>23</v>
      </c>
      <c r="W4144" t="s">
        <v>30</v>
      </c>
    </row>
    <row r="4145" spans="1:23" x14ac:dyDescent="0.3">
      <c r="A4145">
        <v>50</v>
      </c>
      <c r="B4145">
        <v>17</v>
      </c>
      <c r="C4145">
        <v>3</v>
      </c>
      <c r="D4145">
        <v>1</v>
      </c>
      <c r="E4145">
        <v>4144</v>
      </c>
      <c r="F4145">
        <v>1</v>
      </c>
      <c r="G4145">
        <v>173280</v>
      </c>
      <c r="H4145">
        <v>15</v>
      </c>
      <c r="I4145">
        <v>8</v>
      </c>
      <c r="J4145">
        <v>2</v>
      </c>
      <c r="K4145">
        <v>20</v>
      </c>
      <c r="L4145">
        <v>1</v>
      </c>
      <c r="M4145">
        <v>3</v>
      </c>
      <c r="N4145">
        <v>2</v>
      </c>
      <c r="O4145">
        <v>0</v>
      </c>
      <c r="P4145" t="s">
        <v>24</v>
      </c>
      <c r="Q4145" t="s">
        <v>33</v>
      </c>
      <c r="R4145" t="s">
        <v>41</v>
      </c>
      <c r="S4145" t="s">
        <v>44</v>
      </c>
      <c r="T4145" t="s">
        <v>34</v>
      </c>
      <c r="U4145" t="s">
        <v>37</v>
      </c>
      <c r="V4145" t="s">
        <v>31</v>
      </c>
      <c r="W4145" t="s">
        <v>30</v>
      </c>
    </row>
    <row r="4146" spans="1:23" x14ac:dyDescent="0.3">
      <c r="A4146">
        <v>39</v>
      </c>
      <c r="B4146">
        <v>25</v>
      </c>
      <c r="C4146">
        <v>3</v>
      </c>
      <c r="D4146">
        <v>1</v>
      </c>
      <c r="E4146">
        <v>4145</v>
      </c>
      <c r="F4146">
        <v>2</v>
      </c>
      <c r="G4146">
        <v>197010</v>
      </c>
      <c r="H4146">
        <v>11</v>
      </c>
      <c r="I4146">
        <v>8</v>
      </c>
      <c r="J4146">
        <v>0</v>
      </c>
      <c r="K4146">
        <v>21</v>
      </c>
      <c r="L4146">
        <v>3</v>
      </c>
      <c r="M4146">
        <v>20</v>
      </c>
      <c r="N4146">
        <v>9</v>
      </c>
      <c r="O4146">
        <v>6</v>
      </c>
      <c r="P4146" t="s">
        <v>24</v>
      </c>
      <c r="Q4146" t="s">
        <v>25</v>
      </c>
      <c r="R4146" t="s">
        <v>41</v>
      </c>
      <c r="S4146" t="s">
        <v>29</v>
      </c>
      <c r="T4146" t="s">
        <v>38</v>
      </c>
      <c r="U4146" t="s">
        <v>37</v>
      </c>
      <c r="V4146" t="s">
        <v>23</v>
      </c>
      <c r="W4146" t="s">
        <v>30</v>
      </c>
    </row>
    <row r="4147" spans="1:23" x14ac:dyDescent="0.3">
      <c r="A4147">
        <v>31</v>
      </c>
      <c r="B4147">
        <v>8</v>
      </c>
      <c r="C4147">
        <v>4</v>
      </c>
      <c r="D4147">
        <v>1</v>
      </c>
      <c r="E4147">
        <v>4146</v>
      </c>
      <c r="F4147">
        <v>4</v>
      </c>
      <c r="G4147">
        <v>147320</v>
      </c>
      <c r="H4147">
        <v>12</v>
      </c>
      <c r="I4147">
        <v>8</v>
      </c>
      <c r="J4147">
        <v>0</v>
      </c>
      <c r="K4147">
        <v>10</v>
      </c>
      <c r="L4147">
        <v>3</v>
      </c>
      <c r="M4147">
        <v>9</v>
      </c>
      <c r="N4147">
        <v>1</v>
      </c>
      <c r="O4147">
        <v>7</v>
      </c>
      <c r="P4147" t="s">
        <v>39</v>
      </c>
      <c r="Q4147" t="s">
        <v>33</v>
      </c>
      <c r="R4147" t="s">
        <v>26</v>
      </c>
      <c r="S4147" t="s">
        <v>35</v>
      </c>
      <c r="T4147" t="s">
        <v>38</v>
      </c>
      <c r="U4147" t="s">
        <v>27</v>
      </c>
      <c r="V4147" t="s">
        <v>23</v>
      </c>
      <c r="W4147" t="s">
        <v>30</v>
      </c>
    </row>
    <row r="4148" spans="1:23" x14ac:dyDescent="0.3">
      <c r="A4148">
        <v>26</v>
      </c>
      <c r="B4148">
        <v>11</v>
      </c>
      <c r="C4148">
        <v>4</v>
      </c>
      <c r="D4148">
        <v>1</v>
      </c>
      <c r="E4148">
        <v>4147</v>
      </c>
      <c r="F4148">
        <v>2</v>
      </c>
      <c r="G4148">
        <v>92780</v>
      </c>
      <c r="H4148">
        <v>20</v>
      </c>
      <c r="I4148">
        <v>8</v>
      </c>
      <c r="J4148">
        <v>0</v>
      </c>
      <c r="K4148">
        <v>5</v>
      </c>
      <c r="L4148">
        <v>3</v>
      </c>
      <c r="M4148">
        <v>4</v>
      </c>
      <c r="N4148">
        <v>0</v>
      </c>
      <c r="O4148">
        <v>0</v>
      </c>
      <c r="P4148" t="s">
        <v>24</v>
      </c>
      <c r="Q4148" t="s">
        <v>33</v>
      </c>
      <c r="R4148" t="s">
        <v>41</v>
      </c>
      <c r="S4148" t="s">
        <v>35</v>
      </c>
      <c r="T4148" t="s">
        <v>47</v>
      </c>
      <c r="U4148" t="s">
        <v>37</v>
      </c>
      <c r="V4148" t="s">
        <v>23</v>
      </c>
      <c r="W4148" t="s">
        <v>30</v>
      </c>
    </row>
    <row r="4149" spans="1:23" x14ac:dyDescent="0.3">
      <c r="A4149">
        <v>36</v>
      </c>
      <c r="B4149">
        <v>5</v>
      </c>
      <c r="C4149">
        <v>1</v>
      </c>
      <c r="D4149">
        <v>1</v>
      </c>
      <c r="E4149">
        <v>4148</v>
      </c>
      <c r="F4149">
        <v>1</v>
      </c>
      <c r="G4149">
        <v>13590</v>
      </c>
      <c r="H4149">
        <v>12</v>
      </c>
      <c r="I4149">
        <v>8</v>
      </c>
      <c r="J4149">
        <v>0</v>
      </c>
      <c r="K4149">
        <v>17</v>
      </c>
      <c r="L4149">
        <v>2</v>
      </c>
      <c r="M4149">
        <v>5</v>
      </c>
      <c r="N4149">
        <v>0</v>
      </c>
      <c r="O4149">
        <v>3</v>
      </c>
      <c r="P4149" t="s">
        <v>32</v>
      </c>
      <c r="Q4149" t="s">
        <v>33</v>
      </c>
      <c r="R4149" t="s">
        <v>49</v>
      </c>
      <c r="S4149" t="s">
        <v>29</v>
      </c>
      <c r="T4149" t="s">
        <v>38</v>
      </c>
      <c r="U4149" t="s">
        <v>37</v>
      </c>
      <c r="V4149" t="s">
        <v>23</v>
      </c>
      <c r="W4149" t="s">
        <v>30</v>
      </c>
    </row>
    <row r="4150" spans="1:23" x14ac:dyDescent="0.3">
      <c r="A4150">
        <v>39</v>
      </c>
      <c r="B4150">
        <v>2</v>
      </c>
      <c r="C4150">
        <v>1</v>
      </c>
      <c r="D4150">
        <v>1</v>
      </c>
      <c r="E4150">
        <v>4149</v>
      </c>
      <c r="F4150">
        <v>1</v>
      </c>
      <c r="G4150">
        <v>47790</v>
      </c>
      <c r="H4150">
        <v>14</v>
      </c>
      <c r="I4150">
        <v>8</v>
      </c>
      <c r="J4150">
        <v>2</v>
      </c>
      <c r="K4150">
        <v>9</v>
      </c>
      <c r="L4150">
        <v>3</v>
      </c>
      <c r="M4150">
        <v>7</v>
      </c>
      <c r="N4150">
        <v>1</v>
      </c>
      <c r="O4150">
        <v>7</v>
      </c>
      <c r="P4150" t="s">
        <v>24</v>
      </c>
      <c r="Q4150" t="s">
        <v>33</v>
      </c>
      <c r="R4150" t="s">
        <v>41</v>
      </c>
      <c r="S4150" t="s">
        <v>29</v>
      </c>
      <c r="T4150" t="s">
        <v>34</v>
      </c>
      <c r="U4150" t="s">
        <v>27</v>
      </c>
      <c r="V4150" t="s">
        <v>23</v>
      </c>
      <c r="W4150" t="s">
        <v>30</v>
      </c>
    </row>
    <row r="4151" spans="1:23" x14ac:dyDescent="0.3">
      <c r="A4151">
        <v>27</v>
      </c>
      <c r="B4151">
        <v>8</v>
      </c>
      <c r="C4151">
        <v>2</v>
      </c>
      <c r="D4151">
        <v>1</v>
      </c>
      <c r="E4151">
        <v>4150</v>
      </c>
      <c r="F4151">
        <v>1</v>
      </c>
      <c r="G4151">
        <v>164220</v>
      </c>
      <c r="H4151">
        <v>20</v>
      </c>
      <c r="I4151">
        <v>8</v>
      </c>
      <c r="J4151">
        <v>1</v>
      </c>
      <c r="K4151">
        <v>6</v>
      </c>
      <c r="L4151">
        <v>3</v>
      </c>
      <c r="M4151">
        <v>6</v>
      </c>
      <c r="N4151">
        <v>0</v>
      </c>
      <c r="O4151">
        <v>3</v>
      </c>
      <c r="P4151" t="s">
        <v>24</v>
      </c>
      <c r="Q4151" t="s">
        <v>33</v>
      </c>
      <c r="R4151" t="s">
        <v>41</v>
      </c>
      <c r="S4151" t="s">
        <v>29</v>
      </c>
      <c r="T4151" t="s">
        <v>43</v>
      </c>
      <c r="U4151" t="s">
        <v>37</v>
      </c>
      <c r="V4151" t="s">
        <v>23</v>
      </c>
      <c r="W4151" t="s">
        <v>30</v>
      </c>
    </row>
    <row r="4152" spans="1:23" x14ac:dyDescent="0.3">
      <c r="A4152">
        <v>49</v>
      </c>
      <c r="B4152">
        <v>6</v>
      </c>
      <c r="C4152">
        <v>1</v>
      </c>
      <c r="D4152">
        <v>1</v>
      </c>
      <c r="E4152">
        <v>4151</v>
      </c>
      <c r="F4152">
        <v>3</v>
      </c>
      <c r="G4152">
        <v>29960</v>
      </c>
      <c r="H4152">
        <v>18</v>
      </c>
      <c r="I4152">
        <v>8</v>
      </c>
      <c r="J4152">
        <v>1</v>
      </c>
      <c r="K4152">
        <v>17</v>
      </c>
      <c r="L4152">
        <v>2</v>
      </c>
      <c r="M4152">
        <v>9</v>
      </c>
      <c r="N4152">
        <v>0</v>
      </c>
      <c r="O4152">
        <v>8</v>
      </c>
      <c r="P4152" t="s">
        <v>32</v>
      </c>
      <c r="Q4152" t="s">
        <v>33</v>
      </c>
      <c r="R4152" t="s">
        <v>41</v>
      </c>
      <c r="S4152" t="s">
        <v>29</v>
      </c>
      <c r="T4152" t="s">
        <v>28</v>
      </c>
      <c r="U4152" t="s">
        <v>37</v>
      </c>
      <c r="V4152" t="s">
        <v>23</v>
      </c>
      <c r="W4152" t="s">
        <v>30</v>
      </c>
    </row>
    <row r="4153" spans="1:23" x14ac:dyDescent="0.3">
      <c r="A4153">
        <v>34</v>
      </c>
      <c r="B4153">
        <v>4</v>
      </c>
      <c r="C4153">
        <v>3</v>
      </c>
      <c r="D4153">
        <v>1</v>
      </c>
      <c r="E4153">
        <v>4152</v>
      </c>
      <c r="F4153">
        <v>1</v>
      </c>
      <c r="G4153">
        <v>12610</v>
      </c>
      <c r="H4153">
        <v>14</v>
      </c>
      <c r="I4153">
        <v>8</v>
      </c>
      <c r="J4153">
        <v>1</v>
      </c>
      <c r="K4153">
        <v>6</v>
      </c>
      <c r="L4153">
        <v>6</v>
      </c>
      <c r="M4153">
        <v>4</v>
      </c>
      <c r="N4153">
        <v>1</v>
      </c>
      <c r="O4153">
        <v>2</v>
      </c>
      <c r="P4153" t="s">
        <v>24</v>
      </c>
      <c r="Q4153" t="s">
        <v>25</v>
      </c>
      <c r="R4153" t="s">
        <v>41</v>
      </c>
      <c r="S4153" t="s">
        <v>29</v>
      </c>
      <c r="T4153" t="s">
        <v>38</v>
      </c>
      <c r="U4153" t="s">
        <v>27</v>
      </c>
      <c r="V4153" t="s">
        <v>23</v>
      </c>
      <c r="W4153" t="s">
        <v>30</v>
      </c>
    </row>
    <row r="4154" spans="1:23" x14ac:dyDescent="0.3">
      <c r="A4154">
        <v>41</v>
      </c>
      <c r="B4154">
        <v>7</v>
      </c>
      <c r="C4154">
        <v>2</v>
      </c>
      <c r="D4154">
        <v>1</v>
      </c>
      <c r="E4154">
        <v>4153</v>
      </c>
      <c r="F4154">
        <v>1</v>
      </c>
      <c r="G4154">
        <v>20990</v>
      </c>
      <c r="H4154">
        <v>12</v>
      </c>
      <c r="I4154">
        <v>8</v>
      </c>
      <c r="J4154">
        <v>1</v>
      </c>
      <c r="K4154">
        <v>8</v>
      </c>
      <c r="L4154">
        <v>2</v>
      </c>
      <c r="M4154">
        <v>6</v>
      </c>
      <c r="N4154">
        <v>0</v>
      </c>
      <c r="O4154">
        <v>5</v>
      </c>
      <c r="P4154" t="s">
        <v>24</v>
      </c>
      <c r="Q4154" t="s">
        <v>33</v>
      </c>
      <c r="R4154" t="s">
        <v>26</v>
      </c>
      <c r="S4154" t="s">
        <v>35</v>
      </c>
      <c r="T4154" t="s">
        <v>34</v>
      </c>
      <c r="U4154" t="s">
        <v>27</v>
      </c>
      <c r="V4154" t="s">
        <v>31</v>
      </c>
      <c r="W4154" t="s">
        <v>30</v>
      </c>
    </row>
    <row r="4155" spans="1:23" x14ac:dyDescent="0.3">
      <c r="A4155">
        <v>49</v>
      </c>
      <c r="B4155">
        <v>1</v>
      </c>
      <c r="C4155">
        <v>4</v>
      </c>
      <c r="D4155">
        <v>1</v>
      </c>
      <c r="E4155">
        <v>4154</v>
      </c>
      <c r="F4155">
        <v>2</v>
      </c>
      <c r="G4155">
        <v>58100</v>
      </c>
      <c r="H4155">
        <v>21</v>
      </c>
      <c r="I4155">
        <v>8</v>
      </c>
      <c r="J4155">
        <v>1</v>
      </c>
      <c r="K4155">
        <v>10</v>
      </c>
      <c r="L4155">
        <v>2</v>
      </c>
      <c r="M4155">
        <v>10</v>
      </c>
      <c r="N4155">
        <v>1</v>
      </c>
      <c r="O4155">
        <v>7</v>
      </c>
      <c r="P4155" t="s">
        <v>32</v>
      </c>
      <c r="Q4155" t="s">
        <v>25</v>
      </c>
      <c r="R4155" t="s">
        <v>26</v>
      </c>
      <c r="S4155" t="s">
        <v>29</v>
      </c>
      <c r="T4155" t="s">
        <v>45</v>
      </c>
      <c r="U4155" t="s">
        <v>27</v>
      </c>
      <c r="V4155" t="s">
        <v>23</v>
      </c>
      <c r="W4155" t="s">
        <v>30</v>
      </c>
    </row>
    <row r="4156" spans="1:23" x14ac:dyDescent="0.3">
      <c r="A4156">
        <v>37</v>
      </c>
      <c r="B4156">
        <v>2</v>
      </c>
      <c r="C4156">
        <v>3</v>
      </c>
      <c r="D4156">
        <v>1</v>
      </c>
      <c r="E4156">
        <v>4155</v>
      </c>
      <c r="F4156">
        <v>1</v>
      </c>
      <c r="G4156">
        <v>56470</v>
      </c>
      <c r="H4156">
        <v>19</v>
      </c>
      <c r="I4156">
        <v>8</v>
      </c>
      <c r="J4156">
        <v>0</v>
      </c>
      <c r="K4156">
        <v>7</v>
      </c>
      <c r="L4156">
        <v>2</v>
      </c>
      <c r="M4156">
        <v>0</v>
      </c>
      <c r="N4156">
        <v>0</v>
      </c>
      <c r="O4156">
        <v>0</v>
      </c>
      <c r="P4156" t="s">
        <v>24</v>
      </c>
      <c r="Q4156" t="s">
        <v>33</v>
      </c>
      <c r="R4156" t="s">
        <v>26</v>
      </c>
      <c r="S4156" t="s">
        <v>35</v>
      </c>
      <c r="T4156" t="s">
        <v>38</v>
      </c>
      <c r="U4156" t="s">
        <v>37</v>
      </c>
      <c r="V4156" t="s">
        <v>31</v>
      </c>
      <c r="W4156" t="s">
        <v>30</v>
      </c>
    </row>
    <row r="4157" spans="1:23" x14ac:dyDescent="0.3">
      <c r="A4157">
        <v>33</v>
      </c>
      <c r="B4157">
        <v>10</v>
      </c>
      <c r="C4157">
        <v>2</v>
      </c>
      <c r="D4157">
        <v>1</v>
      </c>
      <c r="E4157">
        <v>4156</v>
      </c>
      <c r="F4157">
        <v>2</v>
      </c>
      <c r="G4157">
        <v>34200</v>
      </c>
      <c r="H4157">
        <v>14</v>
      </c>
      <c r="I4157">
        <v>8</v>
      </c>
      <c r="J4157">
        <v>0</v>
      </c>
      <c r="K4157">
        <v>8</v>
      </c>
      <c r="L4157">
        <v>3</v>
      </c>
      <c r="M4157">
        <v>8</v>
      </c>
      <c r="N4157">
        <v>3</v>
      </c>
      <c r="O4157">
        <v>0</v>
      </c>
      <c r="P4157" t="s">
        <v>32</v>
      </c>
      <c r="Q4157" t="s">
        <v>33</v>
      </c>
      <c r="R4157" t="s">
        <v>41</v>
      </c>
      <c r="S4157" t="s">
        <v>29</v>
      </c>
      <c r="T4157" t="s">
        <v>34</v>
      </c>
      <c r="U4157" t="s">
        <v>37</v>
      </c>
      <c r="V4157" t="s">
        <v>23</v>
      </c>
      <c r="W4157" t="s">
        <v>30</v>
      </c>
    </row>
    <row r="4158" spans="1:23" x14ac:dyDescent="0.3">
      <c r="A4158">
        <v>27</v>
      </c>
      <c r="B4158">
        <v>5</v>
      </c>
      <c r="C4158">
        <v>4</v>
      </c>
      <c r="D4158">
        <v>1</v>
      </c>
      <c r="E4158">
        <v>4157</v>
      </c>
      <c r="F4158">
        <v>4</v>
      </c>
      <c r="G4158">
        <v>44000</v>
      </c>
      <c r="H4158">
        <v>17</v>
      </c>
      <c r="I4158">
        <v>8</v>
      </c>
      <c r="J4158">
        <v>1</v>
      </c>
      <c r="K4158">
        <v>6</v>
      </c>
      <c r="L4158">
        <v>3</v>
      </c>
      <c r="M4158">
        <v>2</v>
      </c>
      <c r="N4158">
        <v>2</v>
      </c>
      <c r="O4158">
        <v>2</v>
      </c>
      <c r="P4158" t="s">
        <v>24</v>
      </c>
      <c r="Q4158" t="s">
        <v>25</v>
      </c>
      <c r="R4158" t="s">
        <v>41</v>
      </c>
      <c r="S4158" t="s">
        <v>29</v>
      </c>
      <c r="T4158" t="s">
        <v>45</v>
      </c>
      <c r="U4158" t="s">
        <v>27</v>
      </c>
      <c r="V4158" t="s">
        <v>23</v>
      </c>
      <c r="W4158" t="s">
        <v>30</v>
      </c>
    </row>
    <row r="4159" spans="1:23" x14ac:dyDescent="0.3">
      <c r="A4159">
        <v>32</v>
      </c>
      <c r="B4159">
        <v>9</v>
      </c>
      <c r="C4159">
        <v>2</v>
      </c>
      <c r="D4159">
        <v>1</v>
      </c>
      <c r="E4159">
        <v>4158</v>
      </c>
      <c r="F4159">
        <v>2</v>
      </c>
      <c r="G4159">
        <v>35000</v>
      </c>
      <c r="H4159">
        <v>16</v>
      </c>
      <c r="I4159">
        <v>8</v>
      </c>
      <c r="J4159">
        <v>1</v>
      </c>
      <c r="K4159">
        <v>8</v>
      </c>
      <c r="L4159">
        <v>2</v>
      </c>
      <c r="M4159">
        <v>7</v>
      </c>
      <c r="N4159">
        <v>3</v>
      </c>
      <c r="O4159">
        <v>6</v>
      </c>
      <c r="P4159" t="s">
        <v>32</v>
      </c>
      <c r="Q4159" t="s">
        <v>33</v>
      </c>
      <c r="R4159" t="s">
        <v>41</v>
      </c>
      <c r="S4159" t="s">
        <v>35</v>
      </c>
      <c r="T4159" t="s">
        <v>34</v>
      </c>
      <c r="U4159" t="s">
        <v>27</v>
      </c>
      <c r="V4159" t="s">
        <v>23</v>
      </c>
      <c r="W4159" t="s">
        <v>30</v>
      </c>
    </row>
    <row r="4160" spans="1:23" x14ac:dyDescent="0.3">
      <c r="A4160">
        <v>59</v>
      </c>
      <c r="B4160">
        <v>2</v>
      </c>
      <c r="C4160">
        <v>2</v>
      </c>
      <c r="D4160">
        <v>1</v>
      </c>
      <c r="E4160">
        <v>4159</v>
      </c>
      <c r="F4160">
        <v>5</v>
      </c>
      <c r="G4160">
        <v>20660</v>
      </c>
      <c r="H4160">
        <v>12</v>
      </c>
      <c r="I4160">
        <v>8</v>
      </c>
      <c r="J4160">
        <v>1</v>
      </c>
      <c r="K4160">
        <v>12</v>
      </c>
      <c r="L4160">
        <v>3</v>
      </c>
      <c r="M4160">
        <v>1</v>
      </c>
      <c r="N4160">
        <v>0</v>
      </c>
      <c r="O4160">
        <v>0</v>
      </c>
      <c r="P4160" t="s">
        <v>24</v>
      </c>
      <c r="Q4160" t="s">
        <v>25</v>
      </c>
      <c r="R4160" t="s">
        <v>48</v>
      </c>
      <c r="S4160" t="s">
        <v>29</v>
      </c>
      <c r="T4160" t="s">
        <v>46</v>
      </c>
      <c r="U4160" t="s">
        <v>27</v>
      </c>
      <c r="V4160" t="s">
        <v>23</v>
      </c>
      <c r="W4160" t="s">
        <v>30</v>
      </c>
    </row>
    <row r="4161" spans="1:23" x14ac:dyDescent="0.3">
      <c r="A4161">
        <v>30</v>
      </c>
      <c r="B4161">
        <v>11</v>
      </c>
      <c r="C4161">
        <v>4</v>
      </c>
      <c r="D4161">
        <v>1</v>
      </c>
      <c r="E4161">
        <v>4160</v>
      </c>
      <c r="F4161">
        <v>2</v>
      </c>
      <c r="G4161">
        <v>171690</v>
      </c>
      <c r="H4161">
        <v>17</v>
      </c>
      <c r="I4161">
        <v>8</v>
      </c>
      <c r="J4161">
        <v>2</v>
      </c>
      <c r="K4161">
        <v>1</v>
      </c>
      <c r="L4161">
        <v>2</v>
      </c>
      <c r="M4161">
        <v>1</v>
      </c>
      <c r="N4161">
        <v>0</v>
      </c>
      <c r="O4161">
        <v>0</v>
      </c>
      <c r="P4161" t="s">
        <v>24</v>
      </c>
      <c r="Q4161" t="s">
        <v>33</v>
      </c>
      <c r="R4161" t="s">
        <v>41</v>
      </c>
      <c r="S4161" t="s">
        <v>44</v>
      </c>
      <c r="T4161" t="s">
        <v>43</v>
      </c>
      <c r="U4161" t="s">
        <v>37</v>
      </c>
      <c r="V4161" t="s">
        <v>23</v>
      </c>
      <c r="W4161" t="s">
        <v>30</v>
      </c>
    </row>
    <row r="4162" spans="1:23" x14ac:dyDescent="0.3">
      <c r="A4162">
        <v>38</v>
      </c>
      <c r="B4162">
        <v>18</v>
      </c>
      <c r="C4162">
        <v>4</v>
      </c>
      <c r="D4162">
        <v>1</v>
      </c>
      <c r="E4162">
        <v>4161</v>
      </c>
      <c r="F4162">
        <v>2</v>
      </c>
      <c r="G4162">
        <v>41620</v>
      </c>
      <c r="H4162">
        <v>15</v>
      </c>
      <c r="I4162">
        <v>8</v>
      </c>
      <c r="J4162">
        <v>1</v>
      </c>
      <c r="K4162">
        <v>10</v>
      </c>
      <c r="L4162">
        <v>1</v>
      </c>
      <c r="M4162">
        <v>9</v>
      </c>
      <c r="N4162">
        <v>1</v>
      </c>
      <c r="O4162">
        <v>8</v>
      </c>
      <c r="P4162" t="s">
        <v>32</v>
      </c>
      <c r="Q4162" t="s">
        <v>25</v>
      </c>
      <c r="R4162" t="s">
        <v>26</v>
      </c>
      <c r="S4162" t="s">
        <v>35</v>
      </c>
      <c r="T4162" t="s">
        <v>28</v>
      </c>
      <c r="U4162" t="s">
        <v>37</v>
      </c>
      <c r="V4162" t="s">
        <v>23</v>
      </c>
      <c r="W4162" t="s">
        <v>30</v>
      </c>
    </row>
    <row r="4163" spans="1:23" x14ac:dyDescent="0.3">
      <c r="A4163">
        <v>36</v>
      </c>
      <c r="B4163">
        <v>7</v>
      </c>
      <c r="C4163">
        <v>3</v>
      </c>
      <c r="D4163">
        <v>1</v>
      </c>
      <c r="E4163">
        <v>4162</v>
      </c>
      <c r="F4163">
        <v>1</v>
      </c>
      <c r="G4163">
        <v>92040</v>
      </c>
      <c r="H4163">
        <v>23</v>
      </c>
      <c r="I4163">
        <v>8</v>
      </c>
      <c r="J4163">
        <v>1</v>
      </c>
      <c r="K4163">
        <v>17</v>
      </c>
      <c r="L4163">
        <v>2</v>
      </c>
      <c r="M4163">
        <v>7</v>
      </c>
      <c r="N4163">
        <v>7</v>
      </c>
      <c r="O4163">
        <v>7</v>
      </c>
      <c r="P4163" t="s">
        <v>24</v>
      </c>
      <c r="Q4163" t="s">
        <v>33</v>
      </c>
      <c r="R4163" t="s">
        <v>26</v>
      </c>
      <c r="S4163" t="s">
        <v>29</v>
      </c>
      <c r="T4163" t="s">
        <v>38</v>
      </c>
      <c r="U4163" t="s">
        <v>37</v>
      </c>
      <c r="V4163" t="s">
        <v>23</v>
      </c>
      <c r="W4163" t="s">
        <v>30</v>
      </c>
    </row>
    <row r="4164" spans="1:23" x14ac:dyDescent="0.3">
      <c r="A4164">
        <v>35</v>
      </c>
      <c r="B4164">
        <v>3</v>
      </c>
      <c r="C4164">
        <v>4</v>
      </c>
      <c r="D4164">
        <v>1</v>
      </c>
      <c r="E4164">
        <v>4163</v>
      </c>
      <c r="F4164">
        <v>2</v>
      </c>
      <c r="G4164">
        <v>32940</v>
      </c>
      <c r="H4164">
        <v>11</v>
      </c>
      <c r="I4164">
        <v>8</v>
      </c>
      <c r="J4164">
        <v>0</v>
      </c>
      <c r="K4164">
        <v>6</v>
      </c>
      <c r="L4164">
        <v>2</v>
      </c>
      <c r="M4164">
        <v>5</v>
      </c>
      <c r="N4164">
        <v>0</v>
      </c>
      <c r="O4164">
        <v>3</v>
      </c>
      <c r="P4164" t="s">
        <v>24</v>
      </c>
      <c r="Q4164" t="s">
        <v>40</v>
      </c>
      <c r="R4164" t="s">
        <v>40</v>
      </c>
      <c r="S4164" t="s">
        <v>29</v>
      </c>
      <c r="T4164" t="s">
        <v>47</v>
      </c>
      <c r="U4164" t="s">
        <v>37</v>
      </c>
      <c r="V4164" t="s">
        <v>23</v>
      </c>
      <c r="W4164" t="s">
        <v>30</v>
      </c>
    </row>
    <row r="4165" spans="1:23" x14ac:dyDescent="0.3">
      <c r="A4165">
        <v>29</v>
      </c>
      <c r="B4165">
        <v>29</v>
      </c>
      <c r="C4165">
        <v>4</v>
      </c>
      <c r="D4165">
        <v>1</v>
      </c>
      <c r="E4165">
        <v>4164</v>
      </c>
      <c r="F4165">
        <v>2</v>
      </c>
      <c r="G4165">
        <v>21270</v>
      </c>
      <c r="H4165">
        <v>11</v>
      </c>
      <c r="I4165">
        <v>8</v>
      </c>
      <c r="J4165">
        <v>1</v>
      </c>
      <c r="K4165">
        <v>10</v>
      </c>
      <c r="L4165">
        <v>3</v>
      </c>
      <c r="M4165">
        <v>9</v>
      </c>
      <c r="N4165">
        <v>0</v>
      </c>
      <c r="O4165">
        <v>8</v>
      </c>
      <c r="P4165" t="s">
        <v>24</v>
      </c>
      <c r="Q4165" t="s">
        <v>25</v>
      </c>
      <c r="R4165" t="s">
        <v>26</v>
      </c>
      <c r="S4165" t="s">
        <v>35</v>
      </c>
      <c r="T4165" t="s">
        <v>43</v>
      </c>
      <c r="U4165" t="s">
        <v>37</v>
      </c>
      <c r="V4165" t="s">
        <v>23</v>
      </c>
      <c r="W4165" t="s">
        <v>30</v>
      </c>
    </row>
    <row r="4166" spans="1:23" x14ac:dyDescent="0.3">
      <c r="A4166">
        <v>31</v>
      </c>
      <c r="B4166">
        <v>2</v>
      </c>
      <c r="C4166">
        <v>2</v>
      </c>
      <c r="D4166">
        <v>1</v>
      </c>
      <c r="E4166">
        <v>4165</v>
      </c>
      <c r="F4166">
        <v>2</v>
      </c>
      <c r="G4166">
        <v>39750</v>
      </c>
      <c r="H4166">
        <v>15</v>
      </c>
      <c r="I4166">
        <v>8</v>
      </c>
      <c r="J4166">
        <v>1</v>
      </c>
      <c r="K4166">
        <v>5</v>
      </c>
      <c r="L4166">
        <v>3</v>
      </c>
      <c r="M4166">
        <v>5</v>
      </c>
      <c r="N4166">
        <v>4</v>
      </c>
      <c r="O4166">
        <v>3</v>
      </c>
      <c r="P4166" t="s">
        <v>24</v>
      </c>
      <c r="Q4166" t="s">
        <v>33</v>
      </c>
      <c r="R4166" t="s">
        <v>41</v>
      </c>
      <c r="S4166" t="s">
        <v>44</v>
      </c>
      <c r="T4166" t="s">
        <v>43</v>
      </c>
      <c r="U4166" t="s">
        <v>37</v>
      </c>
      <c r="V4166" t="s">
        <v>23</v>
      </c>
      <c r="W4166" t="s">
        <v>30</v>
      </c>
    </row>
    <row r="4167" spans="1:23" x14ac:dyDescent="0.3">
      <c r="A4167">
        <v>34</v>
      </c>
      <c r="B4167">
        <v>28</v>
      </c>
      <c r="C4167">
        <v>3</v>
      </c>
      <c r="D4167">
        <v>1</v>
      </c>
      <c r="E4167">
        <v>4166</v>
      </c>
      <c r="F4167">
        <v>1</v>
      </c>
      <c r="G4167">
        <v>107930</v>
      </c>
      <c r="H4167">
        <v>11</v>
      </c>
      <c r="I4167">
        <v>8</v>
      </c>
      <c r="J4167">
        <v>3</v>
      </c>
      <c r="K4167">
        <v>3</v>
      </c>
      <c r="L4167">
        <v>1</v>
      </c>
      <c r="M4167">
        <v>2</v>
      </c>
      <c r="N4167">
        <v>1</v>
      </c>
      <c r="O4167">
        <v>2</v>
      </c>
      <c r="P4167" t="s">
        <v>24</v>
      </c>
      <c r="Q4167" t="s">
        <v>33</v>
      </c>
      <c r="R4167" t="s">
        <v>49</v>
      </c>
      <c r="S4167" t="s">
        <v>44</v>
      </c>
      <c r="T4167" t="s">
        <v>43</v>
      </c>
      <c r="U4167" t="s">
        <v>37</v>
      </c>
      <c r="V4167" t="s">
        <v>23</v>
      </c>
      <c r="W4167" t="s">
        <v>30</v>
      </c>
    </row>
    <row r="4168" spans="1:23" x14ac:dyDescent="0.3">
      <c r="A4168">
        <v>28</v>
      </c>
      <c r="B4168">
        <v>1</v>
      </c>
      <c r="C4168">
        <v>4</v>
      </c>
      <c r="D4168">
        <v>1</v>
      </c>
      <c r="E4168">
        <v>4167</v>
      </c>
      <c r="F4168">
        <v>5</v>
      </c>
      <c r="G4168">
        <v>100960</v>
      </c>
      <c r="H4168">
        <v>13</v>
      </c>
      <c r="I4168">
        <v>8</v>
      </c>
      <c r="J4168">
        <v>0</v>
      </c>
      <c r="K4168">
        <v>6</v>
      </c>
      <c r="L4168">
        <v>2</v>
      </c>
      <c r="M4168">
        <v>4</v>
      </c>
      <c r="N4168">
        <v>0</v>
      </c>
      <c r="O4168">
        <v>3</v>
      </c>
      <c r="P4168" t="s">
        <v>24</v>
      </c>
      <c r="Q4168" t="s">
        <v>33</v>
      </c>
      <c r="R4168" t="s">
        <v>26</v>
      </c>
      <c r="S4168" t="s">
        <v>35</v>
      </c>
      <c r="T4168" t="s">
        <v>42</v>
      </c>
      <c r="U4168" t="s">
        <v>37</v>
      </c>
      <c r="V4168" t="s">
        <v>31</v>
      </c>
      <c r="W4168" t="s">
        <v>30</v>
      </c>
    </row>
    <row r="4169" spans="1:23" x14ac:dyDescent="0.3">
      <c r="A4169">
        <v>29</v>
      </c>
      <c r="B4169">
        <v>16</v>
      </c>
      <c r="C4169">
        <v>2</v>
      </c>
      <c r="D4169">
        <v>1</v>
      </c>
      <c r="E4169">
        <v>4168</v>
      </c>
      <c r="F4169">
        <v>4</v>
      </c>
      <c r="G4169">
        <v>36460</v>
      </c>
      <c r="H4169">
        <v>14</v>
      </c>
      <c r="I4169">
        <v>8</v>
      </c>
      <c r="J4169">
        <v>0</v>
      </c>
      <c r="K4169">
        <v>10</v>
      </c>
      <c r="L4169">
        <v>3</v>
      </c>
      <c r="M4169">
        <v>10</v>
      </c>
      <c r="N4169">
        <v>8</v>
      </c>
      <c r="O4169">
        <v>8</v>
      </c>
      <c r="P4169" t="s">
        <v>24</v>
      </c>
      <c r="Q4169" t="s">
        <v>33</v>
      </c>
      <c r="R4169" t="s">
        <v>26</v>
      </c>
      <c r="S4169" t="s">
        <v>44</v>
      </c>
      <c r="T4169" t="s">
        <v>43</v>
      </c>
      <c r="U4169" t="s">
        <v>27</v>
      </c>
      <c r="V4169" t="s">
        <v>23</v>
      </c>
      <c r="W4169" t="s">
        <v>30</v>
      </c>
    </row>
    <row r="4170" spans="1:23" x14ac:dyDescent="0.3">
      <c r="A4170">
        <v>32</v>
      </c>
      <c r="B4170">
        <v>22</v>
      </c>
      <c r="C4170">
        <v>3</v>
      </c>
      <c r="D4170">
        <v>1</v>
      </c>
      <c r="E4170">
        <v>4169</v>
      </c>
      <c r="F4170">
        <v>2</v>
      </c>
      <c r="G4170">
        <v>74460</v>
      </c>
      <c r="H4170">
        <v>19</v>
      </c>
      <c r="I4170">
        <v>8</v>
      </c>
      <c r="J4170">
        <v>0</v>
      </c>
      <c r="K4170">
        <v>7</v>
      </c>
      <c r="L4170">
        <v>3</v>
      </c>
      <c r="M4170">
        <v>6</v>
      </c>
      <c r="N4170">
        <v>0</v>
      </c>
      <c r="O4170">
        <v>5</v>
      </c>
      <c r="P4170" t="s">
        <v>24</v>
      </c>
      <c r="Q4170" t="s">
        <v>40</v>
      </c>
      <c r="R4170" t="s">
        <v>40</v>
      </c>
      <c r="S4170" t="s">
        <v>44</v>
      </c>
      <c r="T4170" t="s">
        <v>42</v>
      </c>
      <c r="U4170" t="s">
        <v>27</v>
      </c>
      <c r="V4170" t="s">
        <v>23</v>
      </c>
      <c r="W4170" t="s">
        <v>30</v>
      </c>
    </row>
    <row r="4171" spans="1:23" x14ac:dyDescent="0.3">
      <c r="A4171">
        <v>22</v>
      </c>
      <c r="B4171">
        <v>8</v>
      </c>
      <c r="C4171">
        <v>3</v>
      </c>
      <c r="D4171">
        <v>1</v>
      </c>
      <c r="E4171">
        <v>4170</v>
      </c>
      <c r="F4171">
        <v>3</v>
      </c>
      <c r="G4171">
        <v>108510</v>
      </c>
      <c r="H4171">
        <v>16</v>
      </c>
      <c r="I4171">
        <v>8</v>
      </c>
      <c r="J4171">
        <v>1</v>
      </c>
      <c r="K4171">
        <v>1</v>
      </c>
      <c r="L4171">
        <v>2</v>
      </c>
      <c r="M4171">
        <v>1</v>
      </c>
      <c r="N4171">
        <v>0</v>
      </c>
      <c r="O4171">
        <v>0</v>
      </c>
      <c r="P4171" t="s">
        <v>39</v>
      </c>
      <c r="Q4171" t="s">
        <v>33</v>
      </c>
      <c r="R4171" t="s">
        <v>26</v>
      </c>
      <c r="S4171" t="s">
        <v>44</v>
      </c>
      <c r="T4171" t="s">
        <v>38</v>
      </c>
      <c r="U4171" t="s">
        <v>27</v>
      </c>
      <c r="V4171" t="s">
        <v>23</v>
      </c>
      <c r="W4171" t="s">
        <v>30</v>
      </c>
    </row>
    <row r="4172" spans="1:23" x14ac:dyDescent="0.3">
      <c r="A4172">
        <v>53</v>
      </c>
      <c r="B4172">
        <v>11</v>
      </c>
      <c r="C4172">
        <v>3</v>
      </c>
      <c r="D4172">
        <v>1</v>
      </c>
      <c r="E4172">
        <v>4171</v>
      </c>
      <c r="F4172">
        <v>2</v>
      </c>
      <c r="G4172">
        <v>21090</v>
      </c>
      <c r="H4172">
        <v>13</v>
      </c>
      <c r="I4172">
        <v>8</v>
      </c>
      <c r="J4172">
        <v>0</v>
      </c>
      <c r="K4172">
        <v>31</v>
      </c>
      <c r="L4172">
        <v>3</v>
      </c>
      <c r="M4172">
        <v>25</v>
      </c>
      <c r="N4172">
        <v>3</v>
      </c>
      <c r="O4172">
        <v>7</v>
      </c>
      <c r="P4172" t="s">
        <v>24</v>
      </c>
      <c r="Q4172" t="s">
        <v>33</v>
      </c>
      <c r="R4172" t="s">
        <v>41</v>
      </c>
      <c r="S4172" t="s">
        <v>29</v>
      </c>
      <c r="T4172" t="s">
        <v>47</v>
      </c>
      <c r="U4172" t="s">
        <v>37</v>
      </c>
      <c r="V4172" t="s">
        <v>23</v>
      </c>
      <c r="W4172" t="s">
        <v>30</v>
      </c>
    </row>
    <row r="4173" spans="1:23" x14ac:dyDescent="0.3">
      <c r="A4173">
        <v>38</v>
      </c>
      <c r="B4173">
        <v>29</v>
      </c>
      <c r="C4173">
        <v>3</v>
      </c>
      <c r="D4173">
        <v>1</v>
      </c>
      <c r="E4173">
        <v>4172</v>
      </c>
      <c r="F4173">
        <v>1</v>
      </c>
      <c r="G4173">
        <v>37220</v>
      </c>
      <c r="H4173">
        <v>14</v>
      </c>
      <c r="I4173">
        <v>8</v>
      </c>
      <c r="J4173">
        <v>0</v>
      </c>
      <c r="K4173">
        <v>6</v>
      </c>
      <c r="L4173">
        <v>0</v>
      </c>
      <c r="M4173">
        <v>3</v>
      </c>
      <c r="N4173">
        <v>1</v>
      </c>
      <c r="O4173">
        <v>2</v>
      </c>
      <c r="P4173" t="s">
        <v>24</v>
      </c>
      <c r="Q4173" t="s">
        <v>33</v>
      </c>
      <c r="R4173" t="s">
        <v>26</v>
      </c>
      <c r="S4173" t="s">
        <v>35</v>
      </c>
      <c r="T4173" t="s">
        <v>45</v>
      </c>
      <c r="U4173" t="s">
        <v>27</v>
      </c>
      <c r="V4173" t="s">
        <v>23</v>
      </c>
      <c r="W4173" t="s">
        <v>30</v>
      </c>
    </row>
    <row r="4174" spans="1:23" x14ac:dyDescent="0.3">
      <c r="A4174">
        <v>24</v>
      </c>
      <c r="B4174">
        <v>1</v>
      </c>
      <c r="C4174">
        <v>5</v>
      </c>
      <c r="D4174">
        <v>1</v>
      </c>
      <c r="E4174">
        <v>4173</v>
      </c>
      <c r="F4174">
        <v>3</v>
      </c>
      <c r="G4174">
        <v>93800</v>
      </c>
      <c r="H4174">
        <v>16</v>
      </c>
      <c r="I4174">
        <v>8</v>
      </c>
      <c r="J4174">
        <v>0</v>
      </c>
      <c r="K4174">
        <v>5</v>
      </c>
      <c r="L4174">
        <v>2</v>
      </c>
      <c r="M4174">
        <v>4</v>
      </c>
      <c r="N4174">
        <v>1</v>
      </c>
      <c r="O4174">
        <v>3</v>
      </c>
      <c r="P4174" t="s">
        <v>39</v>
      </c>
      <c r="Q4174" t="s">
        <v>33</v>
      </c>
      <c r="R4174" t="s">
        <v>26</v>
      </c>
      <c r="S4174" t="s">
        <v>44</v>
      </c>
      <c r="T4174" t="s">
        <v>34</v>
      </c>
      <c r="U4174" t="s">
        <v>37</v>
      </c>
      <c r="V4174" t="s">
        <v>23</v>
      </c>
      <c r="W4174" t="s">
        <v>30</v>
      </c>
    </row>
    <row r="4175" spans="1:23" x14ac:dyDescent="0.3">
      <c r="A4175">
        <v>36</v>
      </c>
      <c r="B4175">
        <v>1</v>
      </c>
      <c r="C4175">
        <v>3</v>
      </c>
      <c r="D4175">
        <v>1</v>
      </c>
      <c r="E4175">
        <v>4174</v>
      </c>
      <c r="F4175">
        <v>1</v>
      </c>
      <c r="G4175">
        <v>54860</v>
      </c>
      <c r="H4175">
        <v>12</v>
      </c>
      <c r="I4175">
        <v>8</v>
      </c>
      <c r="J4175">
        <v>1</v>
      </c>
      <c r="K4175">
        <v>10</v>
      </c>
      <c r="L4175">
        <v>2</v>
      </c>
      <c r="M4175">
        <v>5</v>
      </c>
      <c r="N4175">
        <v>0</v>
      </c>
      <c r="O4175">
        <v>3</v>
      </c>
      <c r="P4175" t="s">
        <v>24</v>
      </c>
      <c r="Q4175" t="s">
        <v>33</v>
      </c>
      <c r="R4175" t="s">
        <v>26</v>
      </c>
      <c r="S4175" t="s">
        <v>35</v>
      </c>
      <c r="T4175" t="s">
        <v>42</v>
      </c>
      <c r="U4175" t="s">
        <v>37</v>
      </c>
      <c r="V4175" t="s">
        <v>31</v>
      </c>
      <c r="W4175" t="s">
        <v>30</v>
      </c>
    </row>
    <row r="4176" spans="1:23" x14ac:dyDescent="0.3">
      <c r="A4176">
        <v>34</v>
      </c>
      <c r="B4176">
        <v>24</v>
      </c>
      <c r="C4176">
        <v>3</v>
      </c>
      <c r="D4176">
        <v>1</v>
      </c>
      <c r="E4176">
        <v>4175</v>
      </c>
      <c r="F4176">
        <v>4</v>
      </c>
      <c r="G4176">
        <v>27420</v>
      </c>
      <c r="H4176">
        <v>11</v>
      </c>
      <c r="I4176">
        <v>8</v>
      </c>
      <c r="J4176">
        <v>1</v>
      </c>
      <c r="K4176">
        <v>13</v>
      </c>
      <c r="L4176">
        <v>2</v>
      </c>
      <c r="M4176">
        <v>12</v>
      </c>
      <c r="N4176">
        <v>2</v>
      </c>
      <c r="O4176">
        <v>11</v>
      </c>
      <c r="P4176" t="s">
        <v>24</v>
      </c>
      <c r="Q4176" t="s">
        <v>25</v>
      </c>
      <c r="R4176" t="s">
        <v>48</v>
      </c>
      <c r="S4176" t="s">
        <v>35</v>
      </c>
      <c r="T4176" t="s">
        <v>34</v>
      </c>
      <c r="U4176" t="s">
        <v>37</v>
      </c>
      <c r="V4176" t="s">
        <v>23</v>
      </c>
      <c r="W4176" t="s">
        <v>30</v>
      </c>
    </row>
    <row r="4177" spans="1:23" x14ac:dyDescent="0.3">
      <c r="A4177">
        <v>21</v>
      </c>
      <c r="B4177">
        <v>2</v>
      </c>
      <c r="C4177">
        <v>3</v>
      </c>
      <c r="D4177">
        <v>1</v>
      </c>
      <c r="E4177">
        <v>4176</v>
      </c>
      <c r="F4177">
        <v>2</v>
      </c>
      <c r="G4177">
        <v>137570</v>
      </c>
      <c r="H4177">
        <v>12</v>
      </c>
      <c r="I4177">
        <v>8</v>
      </c>
      <c r="J4177">
        <v>1</v>
      </c>
      <c r="K4177">
        <v>0</v>
      </c>
      <c r="L4177">
        <v>3</v>
      </c>
      <c r="M4177">
        <v>0</v>
      </c>
      <c r="N4177">
        <v>0</v>
      </c>
      <c r="O4177">
        <v>0</v>
      </c>
      <c r="P4177" t="s">
        <v>24</v>
      </c>
      <c r="Q4177" t="s">
        <v>25</v>
      </c>
      <c r="R4177" t="s">
        <v>26</v>
      </c>
      <c r="S4177" t="s">
        <v>35</v>
      </c>
      <c r="T4177" t="s">
        <v>45</v>
      </c>
      <c r="U4177" t="s">
        <v>37</v>
      </c>
      <c r="V4177" t="s">
        <v>23</v>
      </c>
      <c r="W4177" t="s">
        <v>30</v>
      </c>
    </row>
    <row r="4178" spans="1:23" x14ac:dyDescent="0.3">
      <c r="A4178">
        <v>34</v>
      </c>
      <c r="B4178">
        <v>15</v>
      </c>
      <c r="C4178">
        <v>2</v>
      </c>
      <c r="D4178">
        <v>1</v>
      </c>
      <c r="E4178">
        <v>4177</v>
      </c>
      <c r="F4178">
        <v>2</v>
      </c>
      <c r="G4178">
        <v>84630</v>
      </c>
      <c r="H4178">
        <v>13</v>
      </c>
      <c r="I4178">
        <v>8</v>
      </c>
      <c r="J4178">
        <v>0</v>
      </c>
      <c r="K4178">
        <v>8</v>
      </c>
      <c r="L4178">
        <v>2</v>
      </c>
      <c r="M4178">
        <v>4</v>
      </c>
      <c r="N4178">
        <v>1</v>
      </c>
      <c r="O4178">
        <v>3</v>
      </c>
      <c r="P4178" t="s">
        <v>24</v>
      </c>
      <c r="Q4178" t="s">
        <v>25</v>
      </c>
      <c r="R4178" t="s">
        <v>48</v>
      </c>
      <c r="S4178" t="s">
        <v>35</v>
      </c>
      <c r="T4178" t="s">
        <v>34</v>
      </c>
      <c r="U4178" t="s">
        <v>27</v>
      </c>
      <c r="V4178" t="s">
        <v>31</v>
      </c>
      <c r="W4178" t="s">
        <v>30</v>
      </c>
    </row>
    <row r="4179" spans="1:23" x14ac:dyDescent="0.3">
      <c r="A4179">
        <v>53</v>
      </c>
      <c r="B4179">
        <v>2</v>
      </c>
      <c r="C4179">
        <v>1</v>
      </c>
      <c r="D4179">
        <v>1</v>
      </c>
      <c r="E4179">
        <v>4178</v>
      </c>
      <c r="F4179">
        <v>5</v>
      </c>
      <c r="G4179">
        <v>31620</v>
      </c>
      <c r="H4179">
        <v>15</v>
      </c>
      <c r="I4179">
        <v>8</v>
      </c>
      <c r="J4179">
        <v>0</v>
      </c>
      <c r="K4179">
        <v>26</v>
      </c>
      <c r="L4179">
        <v>4</v>
      </c>
      <c r="M4179">
        <v>14</v>
      </c>
      <c r="N4179">
        <v>4</v>
      </c>
      <c r="O4179">
        <v>8</v>
      </c>
      <c r="P4179" t="s">
        <v>24</v>
      </c>
      <c r="Q4179" t="s">
        <v>25</v>
      </c>
      <c r="R4179" t="s">
        <v>26</v>
      </c>
      <c r="S4179" t="s">
        <v>44</v>
      </c>
      <c r="T4179" t="s">
        <v>40</v>
      </c>
      <c r="U4179" t="s">
        <v>37</v>
      </c>
      <c r="V4179" t="s">
        <v>23</v>
      </c>
      <c r="W4179" t="s">
        <v>30</v>
      </c>
    </row>
    <row r="4180" spans="1:23" x14ac:dyDescent="0.3">
      <c r="A4180">
        <v>32</v>
      </c>
      <c r="B4180">
        <v>10</v>
      </c>
      <c r="C4180">
        <v>3</v>
      </c>
      <c r="D4180">
        <v>1</v>
      </c>
      <c r="E4180">
        <v>4179</v>
      </c>
      <c r="F4180">
        <v>2</v>
      </c>
      <c r="G4180">
        <v>165980</v>
      </c>
      <c r="H4180">
        <v>13</v>
      </c>
      <c r="I4180">
        <v>8</v>
      </c>
      <c r="J4180">
        <v>0</v>
      </c>
      <c r="K4180">
        <v>10</v>
      </c>
      <c r="L4180">
        <v>2</v>
      </c>
      <c r="M4180">
        <v>10</v>
      </c>
      <c r="N4180">
        <v>6</v>
      </c>
      <c r="O4180">
        <v>7</v>
      </c>
      <c r="P4180" t="s">
        <v>32</v>
      </c>
      <c r="Q4180" t="s">
        <v>33</v>
      </c>
      <c r="R4180" t="s">
        <v>41</v>
      </c>
      <c r="S4180" t="s">
        <v>35</v>
      </c>
      <c r="T4180" t="s">
        <v>45</v>
      </c>
      <c r="U4180" t="s">
        <v>27</v>
      </c>
      <c r="V4180" t="s">
        <v>31</v>
      </c>
      <c r="W4180" t="s">
        <v>30</v>
      </c>
    </row>
    <row r="4181" spans="1:23" x14ac:dyDescent="0.3">
      <c r="A4181">
        <v>42</v>
      </c>
      <c r="B4181">
        <v>10</v>
      </c>
      <c r="C4181">
        <v>3</v>
      </c>
      <c r="D4181">
        <v>1</v>
      </c>
      <c r="E4181">
        <v>4180</v>
      </c>
      <c r="F4181">
        <v>2</v>
      </c>
      <c r="G4181">
        <v>66510</v>
      </c>
      <c r="H4181">
        <v>20</v>
      </c>
      <c r="I4181">
        <v>8</v>
      </c>
      <c r="J4181">
        <v>0</v>
      </c>
      <c r="K4181">
        <v>10</v>
      </c>
      <c r="L4181">
        <v>5</v>
      </c>
      <c r="M4181">
        <v>9</v>
      </c>
      <c r="N4181">
        <v>4</v>
      </c>
      <c r="O4181">
        <v>2</v>
      </c>
      <c r="P4181" t="s">
        <v>24</v>
      </c>
      <c r="Q4181" t="s">
        <v>33</v>
      </c>
      <c r="R4181" t="s">
        <v>49</v>
      </c>
      <c r="S4181" t="s">
        <v>29</v>
      </c>
      <c r="T4181" t="s">
        <v>43</v>
      </c>
      <c r="U4181" t="s">
        <v>37</v>
      </c>
      <c r="V4181" t="s">
        <v>23</v>
      </c>
      <c r="W4181" t="s">
        <v>30</v>
      </c>
    </row>
    <row r="4182" spans="1:23" x14ac:dyDescent="0.3">
      <c r="A4182">
        <v>44</v>
      </c>
      <c r="B4182">
        <v>3</v>
      </c>
      <c r="C4182">
        <v>1</v>
      </c>
      <c r="D4182">
        <v>1</v>
      </c>
      <c r="E4182">
        <v>4181</v>
      </c>
      <c r="F4182">
        <v>1</v>
      </c>
      <c r="G4182">
        <v>23450</v>
      </c>
      <c r="H4182">
        <v>15</v>
      </c>
      <c r="I4182">
        <v>8</v>
      </c>
      <c r="J4182">
        <v>2</v>
      </c>
      <c r="K4182">
        <v>24</v>
      </c>
      <c r="L4182">
        <v>0</v>
      </c>
      <c r="M4182">
        <v>22</v>
      </c>
      <c r="N4182">
        <v>5</v>
      </c>
      <c r="O4182">
        <v>17</v>
      </c>
      <c r="P4182" t="s">
        <v>24</v>
      </c>
      <c r="Q4182" t="s">
        <v>33</v>
      </c>
      <c r="R4182" t="s">
        <v>26</v>
      </c>
      <c r="S4182" t="s">
        <v>29</v>
      </c>
      <c r="T4182" t="s">
        <v>45</v>
      </c>
      <c r="U4182" t="s">
        <v>27</v>
      </c>
      <c r="V4182" t="s">
        <v>23</v>
      </c>
      <c r="W4182" t="s">
        <v>30</v>
      </c>
    </row>
    <row r="4183" spans="1:23" x14ac:dyDescent="0.3">
      <c r="A4183">
        <v>46</v>
      </c>
      <c r="B4183">
        <v>2</v>
      </c>
      <c r="C4183">
        <v>3</v>
      </c>
      <c r="D4183">
        <v>1</v>
      </c>
      <c r="E4183">
        <v>4182</v>
      </c>
      <c r="F4183">
        <v>1</v>
      </c>
      <c r="G4183">
        <v>34200</v>
      </c>
      <c r="H4183">
        <v>13</v>
      </c>
      <c r="I4183">
        <v>8</v>
      </c>
      <c r="J4183">
        <v>2</v>
      </c>
      <c r="K4183">
        <v>22</v>
      </c>
      <c r="L4183">
        <v>3</v>
      </c>
      <c r="M4183">
        <v>2</v>
      </c>
      <c r="N4183">
        <v>2</v>
      </c>
      <c r="O4183">
        <v>1</v>
      </c>
      <c r="P4183" t="s">
        <v>24</v>
      </c>
      <c r="Q4183" t="s">
        <v>25</v>
      </c>
      <c r="R4183" t="s">
        <v>26</v>
      </c>
      <c r="S4183" t="s">
        <v>35</v>
      </c>
      <c r="T4183" t="s">
        <v>34</v>
      </c>
      <c r="U4183" t="s">
        <v>27</v>
      </c>
      <c r="V4183" t="s">
        <v>23</v>
      </c>
      <c r="W4183" t="s">
        <v>30</v>
      </c>
    </row>
    <row r="4184" spans="1:23" x14ac:dyDescent="0.3">
      <c r="A4184">
        <v>33</v>
      </c>
      <c r="B4184">
        <v>3</v>
      </c>
      <c r="C4184">
        <v>3</v>
      </c>
      <c r="D4184">
        <v>1</v>
      </c>
      <c r="E4184">
        <v>4183</v>
      </c>
      <c r="F4184">
        <v>1</v>
      </c>
      <c r="G4184">
        <v>43730</v>
      </c>
      <c r="H4184">
        <v>14</v>
      </c>
      <c r="I4184">
        <v>8</v>
      </c>
      <c r="J4184">
        <v>0</v>
      </c>
      <c r="K4184">
        <v>7</v>
      </c>
      <c r="L4184">
        <v>3</v>
      </c>
      <c r="M4184">
        <v>1</v>
      </c>
      <c r="N4184">
        <v>0</v>
      </c>
      <c r="O4184">
        <v>0</v>
      </c>
      <c r="P4184" t="s">
        <v>24</v>
      </c>
      <c r="Q4184" t="s">
        <v>25</v>
      </c>
      <c r="R4184" t="s">
        <v>41</v>
      </c>
      <c r="S4184" t="s">
        <v>35</v>
      </c>
      <c r="T4184" t="s">
        <v>45</v>
      </c>
      <c r="U4184" t="s">
        <v>37</v>
      </c>
      <c r="V4184" t="s">
        <v>23</v>
      </c>
      <c r="W4184" t="s">
        <v>30</v>
      </c>
    </row>
    <row r="4185" spans="1:23" x14ac:dyDescent="0.3">
      <c r="A4185">
        <v>44</v>
      </c>
      <c r="B4185">
        <v>26</v>
      </c>
      <c r="C4185">
        <v>3</v>
      </c>
      <c r="D4185">
        <v>1</v>
      </c>
      <c r="E4185">
        <v>4184</v>
      </c>
      <c r="F4185">
        <v>5</v>
      </c>
      <c r="G4185">
        <v>47590</v>
      </c>
      <c r="H4185">
        <v>21</v>
      </c>
      <c r="I4185">
        <v>8</v>
      </c>
      <c r="J4185">
        <v>0</v>
      </c>
      <c r="K4185">
        <v>9</v>
      </c>
      <c r="L4185">
        <v>2</v>
      </c>
      <c r="M4185">
        <v>4</v>
      </c>
      <c r="N4185">
        <v>1</v>
      </c>
      <c r="O4185">
        <v>3</v>
      </c>
      <c r="P4185" t="s">
        <v>24</v>
      </c>
      <c r="Q4185" t="s">
        <v>40</v>
      </c>
      <c r="R4185" t="s">
        <v>26</v>
      </c>
      <c r="S4185" t="s">
        <v>29</v>
      </c>
      <c r="T4185" t="s">
        <v>28</v>
      </c>
      <c r="U4185" t="s">
        <v>37</v>
      </c>
      <c r="V4185" t="s">
        <v>23</v>
      </c>
      <c r="W4185" t="s">
        <v>30</v>
      </c>
    </row>
    <row r="4186" spans="1:23" x14ac:dyDescent="0.3">
      <c r="A4186">
        <v>30</v>
      </c>
      <c r="B4186">
        <v>1</v>
      </c>
      <c r="C4186">
        <v>4</v>
      </c>
      <c r="D4186">
        <v>1</v>
      </c>
      <c r="E4186">
        <v>4185</v>
      </c>
      <c r="F4186">
        <v>1</v>
      </c>
      <c r="G4186">
        <v>53010</v>
      </c>
      <c r="H4186">
        <v>16</v>
      </c>
      <c r="I4186">
        <v>8</v>
      </c>
      <c r="J4186">
        <v>1</v>
      </c>
      <c r="K4186">
        <v>10</v>
      </c>
      <c r="L4186">
        <v>3</v>
      </c>
      <c r="M4186">
        <v>10</v>
      </c>
      <c r="N4186">
        <v>1</v>
      </c>
      <c r="O4186">
        <v>8</v>
      </c>
      <c r="P4186" t="s">
        <v>24</v>
      </c>
      <c r="Q4186" t="s">
        <v>33</v>
      </c>
      <c r="R4186" t="s">
        <v>49</v>
      </c>
      <c r="S4186" t="s">
        <v>35</v>
      </c>
      <c r="T4186" t="s">
        <v>34</v>
      </c>
      <c r="U4186" t="s">
        <v>27</v>
      </c>
      <c r="V4186" t="s">
        <v>23</v>
      </c>
      <c r="W4186" t="s">
        <v>30</v>
      </c>
    </row>
    <row r="4187" spans="1:23" x14ac:dyDescent="0.3">
      <c r="A4187">
        <v>39</v>
      </c>
      <c r="B4187">
        <v>1</v>
      </c>
      <c r="C4187">
        <v>4</v>
      </c>
      <c r="D4187">
        <v>1</v>
      </c>
      <c r="E4187">
        <v>4186</v>
      </c>
      <c r="F4187">
        <v>1</v>
      </c>
      <c r="G4187">
        <v>36730</v>
      </c>
      <c r="H4187">
        <v>14</v>
      </c>
      <c r="I4187">
        <v>8</v>
      </c>
      <c r="J4187">
        <v>1</v>
      </c>
      <c r="K4187">
        <v>19</v>
      </c>
      <c r="L4187">
        <v>3</v>
      </c>
      <c r="M4187">
        <v>1</v>
      </c>
      <c r="N4187">
        <v>0</v>
      </c>
      <c r="O4187">
        <v>0</v>
      </c>
      <c r="P4187" t="s">
        <v>24</v>
      </c>
      <c r="Q4187" t="s">
        <v>40</v>
      </c>
      <c r="R4187" t="s">
        <v>41</v>
      </c>
      <c r="S4187" t="s">
        <v>29</v>
      </c>
      <c r="T4187" t="s">
        <v>38</v>
      </c>
      <c r="U4187" t="s">
        <v>37</v>
      </c>
      <c r="V4187" t="s">
        <v>31</v>
      </c>
      <c r="W4187" t="s">
        <v>30</v>
      </c>
    </row>
    <row r="4188" spans="1:23" x14ac:dyDescent="0.3">
      <c r="A4188">
        <v>24</v>
      </c>
      <c r="B4188">
        <v>2</v>
      </c>
      <c r="C4188">
        <v>5</v>
      </c>
      <c r="D4188">
        <v>1</v>
      </c>
      <c r="E4188">
        <v>4187</v>
      </c>
      <c r="F4188">
        <v>3</v>
      </c>
      <c r="G4188">
        <v>47680</v>
      </c>
      <c r="H4188">
        <v>11</v>
      </c>
      <c r="I4188">
        <v>8</v>
      </c>
      <c r="J4188">
        <v>1</v>
      </c>
      <c r="K4188">
        <v>6</v>
      </c>
      <c r="L4188">
        <v>2</v>
      </c>
      <c r="M4188">
        <v>2</v>
      </c>
      <c r="N4188">
        <v>2</v>
      </c>
      <c r="O4188">
        <v>0</v>
      </c>
      <c r="P4188" t="s">
        <v>24</v>
      </c>
      <c r="Q4188" t="s">
        <v>40</v>
      </c>
      <c r="R4188" t="s">
        <v>40</v>
      </c>
      <c r="S4188" t="s">
        <v>29</v>
      </c>
      <c r="T4188" t="s">
        <v>38</v>
      </c>
      <c r="U4188" t="s">
        <v>37</v>
      </c>
      <c r="V4188" t="s">
        <v>31</v>
      </c>
      <c r="W4188" t="s">
        <v>30</v>
      </c>
    </row>
    <row r="4189" spans="1:23" x14ac:dyDescent="0.3">
      <c r="A4189">
        <v>43</v>
      </c>
      <c r="B4189">
        <v>9</v>
      </c>
      <c r="C4189">
        <v>5</v>
      </c>
      <c r="D4189">
        <v>1</v>
      </c>
      <c r="E4189">
        <v>4188</v>
      </c>
      <c r="F4189">
        <v>1</v>
      </c>
      <c r="G4189">
        <v>12740</v>
      </c>
      <c r="H4189">
        <v>19</v>
      </c>
      <c r="I4189">
        <v>8</v>
      </c>
      <c r="J4189">
        <v>0</v>
      </c>
      <c r="K4189">
        <v>6</v>
      </c>
      <c r="L4189">
        <v>3</v>
      </c>
      <c r="M4189">
        <v>5</v>
      </c>
      <c r="N4189">
        <v>1</v>
      </c>
      <c r="O4189">
        <v>4</v>
      </c>
      <c r="P4189" t="s">
        <v>24</v>
      </c>
      <c r="Q4189" t="s">
        <v>25</v>
      </c>
      <c r="R4189" t="s">
        <v>49</v>
      </c>
      <c r="S4189" t="s">
        <v>44</v>
      </c>
      <c r="T4189" t="s">
        <v>42</v>
      </c>
      <c r="U4189" t="s">
        <v>27</v>
      </c>
      <c r="V4189" t="s">
        <v>23</v>
      </c>
      <c r="W4189" t="s">
        <v>30</v>
      </c>
    </row>
    <row r="4190" spans="1:23" x14ac:dyDescent="0.3">
      <c r="A4190">
        <v>50</v>
      </c>
      <c r="B4190">
        <v>12</v>
      </c>
      <c r="C4190">
        <v>4</v>
      </c>
      <c r="D4190">
        <v>1</v>
      </c>
      <c r="E4190">
        <v>4189</v>
      </c>
      <c r="F4190">
        <v>1</v>
      </c>
      <c r="G4190">
        <v>49000</v>
      </c>
      <c r="H4190">
        <v>11</v>
      </c>
      <c r="I4190">
        <v>8</v>
      </c>
      <c r="J4190">
        <v>0</v>
      </c>
      <c r="K4190">
        <v>3</v>
      </c>
      <c r="L4190">
        <v>3</v>
      </c>
      <c r="M4190">
        <v>3</v>
      </c>
      <c r="N4190">
        <v>0</v>
      </c>
      <c r="O4190">
        <v>2</v>
      </c>
      <c r="P4190" t="s">
        <v>24</v>
      </c>
      <c r="Q4190" t="s">
        <v>33</v>
      </c>
      <c r="R4190" t="s">
        <v>41</v>
      </c>
      <c r="S4190" t="s">
        <v>29</v>
      </c>
      <c r="T4190" t="s">
        <v>42</v>
      </c>
      <c r="U4190" t="s">
        <v>37</v>
      </c>
      <c r="V4190" t="s">
        <v>31</v>
      </c>
      <c r="W4190" t="s">
        <v>30</v>
      </c>
    </row>
    <row r="4191" spans="1:23" x14ac:dyDescent="0.3">
      <c r="A4191">
        <v>35</v>
      </c>
      <c r="B4191">
        <v>2</v>
      </c>
      <c r="C4191">
        <v>4</v>
      </c>
      <c r="D4191">
        <v>1</v>
      </c>
      <c r="E4191">
        <v>4190</v>
      </c>
      <c r="F4191">
        <v>3</v>
      </c>
      <c r="G4191">
        <v>104660</v>
      </c>
      <c r="H4191">
        <v>13</v>
      </c>
      <c r="I4191">
        <v>8</v>
      </c>
      <c r="J4191">
        <v>0</v>
      </c>
      <c r="K4191">
        <v>2</v>
      </c>
      <c r="L4191">
        <v>1</v>
      </c>
      <c r="M4191">
        <v>2</v>
      </c>
      <c r="N4191">
        <v>2</v>
      </c>
      <c r="O4191">
        <v>2</v>
      </c>
      <c r="P4191" t="s">
        <v>24</v>
      </c>
      <c r="Q4191" t="s">
        <v>25</v>
      </c>
      <c r="R4191" t="s">
        <v>48</v>
      </c>
      <c r="S4191" t="s">
        <v>29</v>
      </c>
      <c r="T4191" t="s">
        <v>45</v>
      </c>
      <c r="U4191" t="s">
        <v>37</v>
      </c>
      <c r="V4191" t="s">
        <v>23</v>
      </c>
      <c r="W4191" t="s">
        <v>30</v>
      </c>
    </row>
    <row r="4192" spans="1:23" x14ac:dyDescent="0.3">
      <c r="A4192">
        <v>36</v>
      </c>
      <c r="B4192">
        <v>25</v>
      </c>
      <c r="C4192">
        <v>1</v>
      </c>
      <c r="D4192">
        <v>1</v>
      </c>
      <c r="E4192">
        <v>4191</v>
      </c>
      <c r="F4192">
        <v>4</v>
      </c>
      <c r="G4192">
        <v>170070</v>
      </c>
      <c r="H4192">
        <v>12</v>
      </c>
      <c r="I4192">
        <v>8</v>
      </c>
      <c r="J4192">
        <v>1</v>
      </c>
      <c r="K4192">
        <v>6</v>
      </c>
      <c r="L4192">
        <v>2</v>
      </c>
      <c r="M4192">
        <v>1</v>
      </c>
      <c r="N4192">
        <v>0</v>
      </c>
      <c r="O4192">
        <v>0</v>
      </c>
      <c r="P4192" t="s">
        <v>24</v>
      </c>
      <c r="Q4192" t="s">
        <v>33</v>
      </c>
      <c r="R4192" t="s">
        <v>26</v>
      </c>
      <c r="S4192" t="s">
        <v>29</v>
      </c>
      <c r="T4192" t="s">
        <v>38</v>
      </c>
      <c r="U4192" t="s">
        <v>27</v>
      </c>
      <c r="V4192" t="s">
        <v>23</v>
      </c>
      <c r="W4192" t="s">
        <v>30</v>
      </c>
    </row>
    <row r="4193" spans="1:23" x14ac:dyDescent="0.3">
      <c r="A4193">
        <v>33</v>
      </c>
      <c r="B4193">
        <v>9</v>
      </c>
      <c r="C4193">
        <v>2</v>
      </c>
      <c r="D4193">
        <v>1</v>
      </c>
      <c r="E4193">
        <v>4192</v>
      </c>
      <c r="F4193">
        <v>4</v>
      </c>
      <c r="G4193">
        <v>29090</v>
      </c>
      <c r="H4193">
        <v>11</v>
      </c>
      <c r="I4193">
        <v>8</v>
      </c>
      <c r="J4193">
        <v>0</v>
      </c>
      <c r="K4193">
        <v>10</v>
      </c>
      <c r="L4193">
        <v>2</v>
      </c>
      <c r="M4193">
        <v>5</v>
      </c>
      <c r="N4193">
        <v>1</v>
      </c>
      <c r="O4193">
        <v>3</v>
      </c>
      <c r="P4193" t="s">
        <v>32</v>
      </c>
      <c r="Q4193" t="s">
        <v>25</v>
      </c>
      <c r="R4193" t="s">
        <v>48</v>
      </c>
      <c r="S4193" t="s">
        <v>29</v>
      </c>
      <c r="T4193" t="s">
        <v>40</v>
      </c>
      <c r="U4193" t="s">
        <v>37</v>
      </c>
      <c r="V4193" t="s">
        <v>23</v>
      </c>
      <c r="W4193" t="s">
        <v>30</v>
      </c>
    </row>
    <row r="4194" spans="1:23" x14ac:dyDescent="0.3">
      <c r="A4194">
        <v>35</v>
      </c>
      <c r="B4194">
        <v>10</v>
      </c>
      <c r="C4194">
        <v>1</v>
      </c>
      <c r="D4194">
        <v>1</v>
      </c>
      <c r="E4194">
        <v>4193</v>
      </c>
      <c r="F4194">
        <v>1</v>
      </c>
      <c r="G4194">
        <v>57650</v>
      </c>
      <c r="H4194">
        <v>14</v>
      </c>
      <c r="I4194">
        <v>8</v>
      </c>
      <c r="J4194">
        <v>1</v>
      </c>
      <c r="K4194">
        <v>1</v>
      </c>
      <c r="L4194">
        <v>2</v>
      </c>
      <c r="M4194">
        <v>1</v>
      </c>
      <c r="N4194">
        <v>0</v>
      </c>
      <c r="O4194">
        <v>0</v>
      </c>
      <c r="P4194" t="s">
        <v>24</v>
      </c>
      <c r="Q4194" t="s">
        <v>33</v>
      </c>
      <c r="R4194" t="s">
        <v>41</v>
      </c>
      <c r="S4194" t="s">
        <v>44</v>
      </c>
      <c r="T4194" t="s">
        <v>34</v>
      </c>
      <c r="U4194" t="s">
        <v>37</v>
      </c>
      <c r="V4194" t="s">
        <v>23</v>
      </c>
      <c r="W4194" t="s">
        <v>30</v>
      </c>
    </row>
    <row r="4195" spans="1:23" x14ac:dyDescent="0.3">
      <c r="A4195">
        <v>27</v>
      </c>
      <c r="B4195">
        <v>8</v>
      </c>
      <c r="C4195">
        <v>2</v>
      </c>
      <c r="D4195">
        <v>1</v>
      </c>
      <c r="E4195">
        <v>4194</v>
      </c>
      <c r="F4195">
        <v>3</v>
      </c>
      <c r="G4195">
        <v>45990</v>
      </c>
      <c r="H4195">
        <v>15</v>
      </c>
      <c r="I4195">
        <v>8</v>
      </c>
      <c r="J4195">
        <v>1</v>
      </c>
      <c r="K4195">
        <v>1</v>
      </c>
      <c r="L4195">
        <v>3</v>
      </c>
      <c r="M4195">
        <v>1</v>
      </c>
      <c r="N4195">
        <v>0</v>
      </c>
      <c r="O4195">
        <v>0</v>
      </c>
      <c r="P4195" t="s">
        <v>24</v>
      </c>
      <c r="Q4195" t="s">
        <v>25</v>
      </c>
      <c r="R4195" t="s">
        <v>48</v>
      </c>
      <c r="S4195" t="s">
        <v>44</v>
      </c>
      <c r="T4195" t="s">
        <v>34</v>
      </c>
      <c r="U4195" t="s">
        <v>27</v>
      </c>
      <c r="V4195" t="s">
        <v>23</v>
      </c>
      <c r="W4195" t="s">
        <v>30</v>
      </c>
    </row>
    <row r="4196" spans="1:23" x14ac:dyDescent="0.3">
      <c r="A4196">
        <v>26</v>
      </c>
      <c r="B4196">
        <v>4</v>
      </c>
      <c r="C4196">
        <v>3</v>
      </c>
      <c r="D4196">
        <v>1</v>
      </c>
      <c r="E4196">
        <v>4195</v>
      </c>
      <c r="F4196">
        <v>2</v>
      </c>
      <c r="G4196">
        <v>24040</v>
      </c>
      <c r="H4196">
        <v>12</v>
      </c>
      <c r="I4196">
        <v>8</v>
      </c>
      <c r="J4196">
        <v>0</v>
      </c>
      <c r="K4196">
        <v>1</v>
      </c>
      <c r="L4196">
        <v>6</v>
      </c>
      <c r="M4196">
        <v>1</v>
      </c>
      <c r="N4196">
        <v>0</v>
      </c>
      <c r="O4196">
        <v>1</v>
      </c>
      <c r="P4196" t="s">
        <v>24</v>
      </c>
      <c r="Q4196" t="s">
        <v>25</v>
      </c>
      <c r="R4196" t="s">
        <v>48</v>
      </c>
      <c r="S4196" t="s">
        <v>35</v>
      </c>
      <c r="T4196" t="s">
        <v>47</v>
      </c>
      <c r="U4196" t="s">
        <v>37</v>
      </c>
      <c r="V4196" t="s">
        <v>31</v>
      </c>
      <c r="W4196" t="s">
        <v>30</v>
      </c>
    </row>
    <row r="4197" spans="1:23" x14ac:dyDescent="0.3">
      <c r="A4197">
        <v>27</v>
      </c>
      <c r="B4197">
        <v>24</v>
      </c>
      <c r="C4197">
        <v>3</v>
      </c>
      <c r="D4197">
        <v>1</v>
      </c>
      <c r="E4197">
        <v>4196</v>
      </c>
      <c r="F4197">
        <v>4</v>
      </c>
      <c r="G4197">
        <v>31720</v>
      </c>
      <c r="H4197">
        <v>20</v>
      </c>
      <c r="I4197">
        <v>8</v>
      </c>
      <c r="J4197">
        <v>1</v>
      </c>
      <c r="K4197">
        <v>9</v>
      </c>
      <c r="L4197">
        <v>1</v>
      </c>
      <c r="M4197">
        <v>9</v>
      </c>
      <c r="N4197">
        <v>1</v>
      </c>
      <c r="O4197">
        <v>7</v>
      </c>
      <c r="P4197" t="s">
        <v>32</v>
      </c>
      <c r="Q4197" t="s">
        <v>25</v>
      </c>
      <c r="R4197" t="s">
        <v>26</v>
      </c>
      <c r="S4197" t="s">
        <v>35</v>
      </c>
      <c r="T4197" t="s">
        <v>28</v>
      </c>
      <c r="U4197" t="s">
        <v>37</v>
      </c>
      <c r="V4197" t="s">
        <v>23</v>
      </c>
      <c r="W4197" t="s">
        <v>30</v>
      </c>
    </row>
    <row r="4198" spans="1:23" x14ac:dyDescent="0.3">
      <c r="A4198">
        <v>30</v>
      </c>
      <c r="B4198">
        <v>1</v>
      </c>
      <c r="C4198">
        <v>4</v>
      </c>
      <c r="D4198">
        <v>1</v>
      </c>
      <c r="E4198">
        <v>4197</v>
      </c>
      <c r="F4198">
        <v>1</v>
      </c>
      <c r="G4198">
        <v>20330</v>
      </c>
      <c r="H4198">
        <v>14</v>
      </c>
      <c r="I4198">
        <v>8</v>
      </c>
      <c r="J4198">
        <v>1</v>
      </c>
      <c r="K4198">
        <v>12</v>
      </c>
      <c r="L4198">
        <v>3</v>
      </c>
      <c r="M4198">
        <v>12</v>
      </c>
      <c r="N4198">
        <v>3</v>
      </c>
      <c r="O4198">
        <v>7</v>
      </c>
      <c r="P4198" t="s">
        <v>32</v>
      </c>
      <c r="Q4198" t="s">
        <v>33</v>
      </c>
      <c r="R4198" t="s">
        <v>41</v>
      </c>
      <c r="S4198" t="s">
        <v>35</v>
      </c>
      <c r="T4198" t="s">
        <v>34</v>
      </c>
      <c r="U4198" t="s">
        <v>37</v>
      </c>
      <c r="V4198" t="s">
        <v>23</v>
      </c>
      <c r="W4198" t="s">
        <v>30</v>
      </c>
    </row>
    <row r="4199" spans="1:23" x14ac:dyDescent="0.3">
      <c r="A4199">
        <v>41</v>
      </c>
      <c r="B4199">
        <v>20</v>
      </c>
      <c r="C4199">
        <v>4</v>
      </c>
      <c r="D4199">
        <v>1</v>
      </c>
      <c r="E4199">
        <v>4198</v>
      </c>
      <c r="F4199">
        <v>2</v>
      </c>
      <c r="G4199">
        <v>102090</v>
      </c>
      <c r="H4199">
        <v>13</v>
      </c>
      <c r="I4199">
        <v>8</v>
      </c>
      <c r="J4199">
        <v>1</v>
      </c>
      <c r="K4199">
        <v>23</v>
      </c>
      <c r="L4199">
        <v>2</v>
      </c>
      <c r="M4199">
        <v>22</v>
      </c>
      <c r="N4199">
        <v>15</v>
      </c>
      <c r="O4199">
        <v>8</v>
      </c>
      <c r="P4199" t="s">
        <v>24</v>
      </c>
      <c r="Q4199" t="s">
        <v>25</v>
      </c>
      <c r="R4199" t="s">
        <v>48</v>
      </c>
      <c r="S4199" t="s">
        <v>29</v>
      </c>
      <c r="T4199" t="s">
        <v>38</v>
      </c>
      <c r="U4199" t="s">
        <v>37</v>
      </c>
      <c r="V4199" t="s">
        <v>31</v>
      </c>
      <c r="W4199" t="s">
        <v>30</v>
      </c>
    </row>
    <row r="4200" spans="1:23" x14ac:dyDescent="0.3">
      <c r="A4200">
        <v>34</v>
      </c>
      <c r="B4200">
        <v>7</v>
      </c>
      <c r="C4200">
        <v>2</v>
      </c>
      <c r="D4200">
        <v>1</v>
      </c>
      <c r="E4200">
        <v>4199</v>
      </c>
      <c r="F4200">
        <v>1</v>
      </c>
      <c r="G4200">
        <v>86200</v>
      </c>
      <c r="H4200">
        <v>13</v>
      </c>
      <c r="I4200">
        <v>8</v>
      </c>
      <c r="J4200">
        <v>1</v>
      </c>
      <c r="K4200">
        <v>10</v>
      </c>
      <c r="L4200">
        <v>2</v>
      </c>
      <c r="M4200">
        <v>9</v>
      </c>
      <c r="N4200">
        <v>8</v>
      </c>
      <c r="O4200">
        <v>7</v>
      </c>
      <c r="P4200" t="s">
        <v>39</v>
      </c>
      <c r="Q4200" t="s">
        <v>33</v>
      </c>
      <c r="R4200" t="s">
        <v>49</v>
      </c>
      <c r="S4200" t="s">
        <v>35</v>
      </c>
      <c r="T4200" t="s">
        <v>34</v>
      </c>
      <c r="U4200" t="s">
        <v>27</v>
      </c>
      <c r="V4200" t="s">
        <v>23</v>
      </c>
      <c r="W4200" t="s">
        <v>30</v>
      </c>
    </row>
    <row r="4201" spans="1:23" x14ac:dyDescent="0.3">
      <c r="A4201">
        <v>37</v>
      </c>
      <c r="B4201">
        <v>17</v>
      </c>
      <c r="C4201">
        <v>3</v>
      </c>
      <c r="D4201">
        <v>1</v>
      </c>
      <c r="E4201">
        <v>4200</v>
      </c>
      <c r="F4201">
        <v>3</v>
      </c>
      <c r="G4201">
        <v>20640</v>
      </c>
      <c r="H4201">
        <v>16</v>
      </c>
      <c r="I4201">
        <v>8</v>
      </c>
      <c r="J4201">
        <v>0</v>
      </c>
      <c r="K4201">
        <v>8</v>
      </c>
      <c r="L4201">
        <v>3</v>
      </c>
      <c r="M4201">
        <v>1</v>
      </c>
      <c r="N4201">
        <v>0</v>
      </c>
      <c r="O4201">
        <v>0</v>
      </c>
      <c r="P4201" t="s">
        <v>24</v>
      </c>
      <c r="Q4201" t="s">
        <v>33</v>
      </c>
      <c r="R4201" t="s">
        <v>26</v>
      </c>
      <c r="S4201" t="s">
        <v>29</v>
      </c>
      <c r="T4201" t="s">
        <v>38</v>
      </c>
      <c r="U4201" t="s">
        <v>27</v>
      </c>
      <c r="V4201" t="s">
        <v>23</v>
      </c>
      <c r="W4201" t="s">
        <v>30</v>
      </c>
    </row>
    <row r="4202" spans="1:23" x14ac:dyDescent="0.3">
      <c r="A4202">
        <v>46</v>
      </c>
      <c r="B4202">
        <v>20</v>
      </c>
      <c r="C4202">
        <v>3</v>
      </c>
      <c r="D4202">
        <v>1</v>
      </c>
      <c r="E4202">
        <v>4201</v>
      </c>
      <c r="F4202">
        <v>3</v>
      </c>
      <c r="G4202">
        <v>40350</v>
      </c>
      <c r="H4202">
        <v>14</v>
      </c>
      <c r="I4202">
        <v>8</v>
      </c>
      <c r="J4202">
        <v>1</v>
      </c>
      <c r="K4202">
        <v>14</v>
      </c>
      <c r="L4202">
        <v>2</v>
      </c>
      <c r="M4202">
        <v>9</v>
      </c>
      <c r="N4202">
        <v>0</v>
      </c>
      <c r="O4202">
        <v>8</v>
      </c>
      <c r="P4202" t="s">
        <v>32</v>
      </c>
      <c r="Q4202" t="s">
        <v>33</v>
      </c>
      <c r="R4202" t="s">
        <v>49</v>
      </c>
      <c r="S4202" t="s">
        <v>35</v>
      </c>
      <c r="T4202" t="s">
        <v>38</v>
      </c>
      <c r="U4202" t="s">
        <v>37</v>
      </c>
      <c r="V4202" t="s">
        <v>23</v>
      </c>
      <c r="W4202" t="s">
        <v>30</v>
      </c>
    </row>
    <row r="4203" spans="1:23" x14ac:dyDescent="0.3">
      <c r="A4203">
        <v>35</v>
      </c>
      <c r="B4203">
        <v>8</v>
      </c>
      <c r="C4203">
        <v>4</v>
      </c>
      <c r="D4203">
        <v>1</v>
      </c>
      <c r="E4203">
        <v>4202</v>
      </c>
      <c r="F4203">
        <v>3</v>
      </c>
      <c r="G4203">
        <v>38380</v>
      </c>
      <c r="H4203">
        <v>16</v>
      </c>
      <c r="I4203">
        <v>8</v>
      </c>
      <c r="J4203">
        <v>1</v>
      </c>
      <c r="K4203">
        <v>1</v>
      </c>
      <c r="L4203">
        <v>2</v>
      </c>
      <c r="M4203">
        <v>1</v>
      </c>
      <c r="N4203">
        <v>0</v>
      </c>
      <c r="O4203">
        <v>1</v>
      </c>
      <c r="P4203" t="s">
        <v>24</v>
      </c>
      <c r="Q4203" t="s">
        <v>33</v>
      </c>
      <c r="R4203" t="s">
        <v>41</v>
      </c>
      <c r="S4203" t="s">
        <v>29</v>
      </c>
      <c r="T4203" t="s">
        <v>34</v>
      </c>
      <c r="U4203" t="s">
        <v>27</v>
      </c>
      <c r="V4203" t="s">
        <v>23</v>
      </c>
      <c r="W4203" t="s">
        <v>30</v>
      </c>
    </row>
    <row r="4204" spans="1:23" x14ac:dyDescent="0.3">
      <c r="A4204">
        <v>48</v>
      </c>
      <c r="B4204">
        <v>2</v>
      </c>
      <c r="C4204">
        <v>4</v>
      </c>
      <c r="D4204">
        <v>1</v>
      </c>
      <c r="E4204">
        <v>4203</v>
      </c>
      <c r="F4204">
        <v>1</v>
      </c>
      <c r="G4204">
        <v>45910</v>
      </c>
      <c r="H4204">
        <v>16</v>
      </c>
      <c r="I4204">
        <v>8</v>
      </c>
      <c r="J4204">
        <v>0</v>
      </c>
      <c r="K4204">
        <v>23</v>
      </c>
      <c r="L4204">
        <v>6</v>
      </c>
      <c r="M4204">
        <v>1</v>
      </c>
      <c r="N4204">
        <v>0</v>
      </c>
      <c r="O4204">
        <v>0</v>
      </c>
      <c r="P4204" t="s">
        <v>24</v>
      </c>
      <c r="Q4204" t="s">
        <v>33</v>
      </c>
      <c r="R4204" t="s">
        <v>49</v>
      </c>
      <c r="S4204" t="s">
        <v>35</v>
      </c>
      <c r="T4204" t="s">
        <v>38</v>
      </c>
      <c r="U4204" t="s">
        <v>27</v>
      </c>
      <c r="V4204" t="s">
        <v>31</v>
      </c>
      <c r="W4204" t="s">
        <v>30</v>
      </c>
    </row>
    <row r="4205" spans="1:23" x14ac:dyDescent="0.3">
      <c r="A4205">
        <v>28</v>
      </c>
      <c r="B4205">
        <v>10</v>
      </c>
      <c r="C4205">
        <v>1</v>
      </c>
      <c r="D4205">
        <v>1</v>
      </c>
      <c r="E4205">
        <v>4204</v>
      </c>
      <c r="F4205">
        <v>1</v>
      </c>
      <c r="G4205">
        <v>25610</v>
      </c>
      <c r="H4205">
        <v>22</v>
      </c>
      <c r="I4205">
        <v>8</v>
      </c>
      <c r="J4205">
        <v>1</v>
      </c>
      <c r="K4205">
        <v>2</v>
      </c>
      <c r="L4205">
        <v>3</v>
      </c>
      <c r="M4205">
        <v>2</v>
      </c>
      <c r="N4205">
        <v>2</v>
      </c>
      <c r="O4205">
        <v>2</v>
      </c>
      <c r="P4205" t="s">
        <v>24</v>
      </c>
      <c r="Q4205" t="s">
        <v>33</v>
      </c>
      <c r="R4205" t="s">
        <v>41</v>
      </c>
      <c r="S4205" t="s">
        <v>35</v>
      </c>
      <c r="T4205" t="s">
        <v>38</v>
      </c>
      <c r="U4205" t="s">
        <v>37</v>
      </c>
      <c r="V4205" t="s">
        <v>31</v>
      </c>
      <c r="W4205" t="s">
        <v>30</v>
      </c>
    </row>
    <row r="4206" spans="1:23" x14ac:dyDescent="0.3">
      <c r="A4206">
        <v>44</v>
      </c>
      <c r="B4206">
        <v>1</v>
      </c>
      <c r="C4206">
        <v>1</v>
      </c>
      <c r="D4206">
        <v>1</v>
      </c>
      <c r="E4206">
        <v>4205</v>
      </c>
      <c r="F4206">
        <v>3</v>
      </c>
      <c r="G4206">
        <v>15630</v>
      </c>
      <c r="H4206">
        <v>12</v>
      </c>
      <c r="I4206">
        <v>8</v>
      </c>
      <c r="J4206">
        <v>2</v>
      </c>
      <c r="K4206">
        <v>9</v>
      </c>
      <c r="L4206">
        <v>3</v>
      </c>
      <c r="M4206">
        <v>4</v>
      </c>
      <c r="N4206">
        <v>1</v>
      </c>
      <c r="O4206">
        <v>3</v>
      </c>
      <c r="P4206" t="s">
        <v>24</v>
      </c>
      <c r="Q4206" t="s">
        <v>33</v>
      </c>
      <c r="R4206" t="s">
        <v>41</v>
      </c>
      <c r="S4206" t="s">
        <v>44</v>
      </c>
      <c r="T4206" t="s">
        <v>34</v>
      </c>
      <c r="U4206" t="s">
        <v>27</v>
      </c>
      <c r="V4206" t="s">
        <v>23</v>
      </c>
      <c r="W4206" t="s">
        <v>30</v>
      </c>
    </row>
    <row r="4207" spans="1:23" x14ac:dyDescent="0.3">
      <c r="A4207">
        <v>35</v>
      </c>
      <c r="B4207">
        <v>5</v>
      </c>
      <c r="C4207">
        <v>4</v>
      </c>
      <c r="D4207">
        <v>1</v>
      </c>
      <c r="E4207">
        <v>4206</v>
      </c>
      <c r="F4207">
        <v>3</v>
      </c>
      <c r="G4207">
        <v>48980</v>
      </c>
      <c r="H4207">
        <v>15</v>
      </c>
      <c r="I4207">
        <v>8</v>
      </c>
      <c r="J4207">
        <v>2</v>
      </c>
      <c r="K4207">
        <v>10</v>
      </c>
      <c r="L4207">
        <v>2</v>
      </c>
      <c r="M4207">
        <v>4</v>
      </c>
      <c r="N4207">
        <v>2</v>
      </c>
      <c r="O4207">
        <v>3</v>
      </c>
      <c r="P4207" t="s">
        <v>39</v>
      </c>
      <c r="Q4207" t="s">
        <v>33</v>
      </c>
      <c r="R4207" t="s">
        <v>49</v>
      </c>
      <c r="S4207" t="s">
        <v>29</v>
      </c>
      <c r="T4207" t="s">
        <v>45</v>
      </c>
      <c r="U4207" t="s">
        <v>27</v>
      </c>
      <c r="V4207" t="s">
        <v>23</v>
      </c>
      <c r="W4207" t="s">
        <v>30</v>
      </c>
    </row>
    <row r="4208" spans="1:23" x14ac:dyDescent="0.3">
      <c r="A4208">
        <v>26</v>
      </c>
      <c r="B4208">
        <v>4</v>
      </c>
      <c r="C4208">
        <v>4</v>
      </c>
      <c r="D4208">
        <v>1</v>
      </c>
      <c r="E4208">
        <v>4207</v>
      </c>
      <c r="F4208">
        <v>3</v>
      </c>
      <c r="G4208">
        <v>47890</v>
      </c>
      <c r="H4208">
        <v>20</v>
      </c>
      <c r="I4208">
        <v>8</v>
      </c>
      <c r="J4208">
        <v>1</v>
      </c>
      <c r="K4208">
        <v>5</v>
      </c>
      <c r="L4208">
        <v>2</v>
      </c>
      <c r="M4208">
        <v>2</v>
      </c>
      <c r="N4208">
        <v>0</v>
      </c>
      <c r="O4208">
        <v>0</v>
      </c>
      <c r="P4208" t="s">
        <v>24</v>
      </c>
      <c r="Q4208" t="s">
        <v>33</v>
      </c>
      <c r="R4208" t="s">
        <v>26</v>
      </c>
      <c r="S4208" t="s">
        <v>29</v>
      </c>
      <c r="T4208" t="s">
        <v>38</v>
      </c>
      <c r="U4208" t="s">
        <v>27</v>
      </c>
      <c r="V4208" t="s">
        <v>23</v>
      </c>
      <c r="W4208" t="s">
        <v>30</v>
      </c>
    </row>
    <row r="4209" spans="1:23" x14ac:dyDescent="0.3">
      <c r="A4209">
        <v>33</v>
      </c>
      <c r="B4209">
        <v>29</v>
      </c>
      <c r="C4209">
        <v>4</v>
      </c>
      <c r="D4209">
        <v>1</v>
      </c>
      <c r="E4209">
        <v>4208</v>
      </c>
      <c r="F4209">
        <v>1</v>
      </c>
      <c r="G4209">
        <v>31800</v>
      </c>
      <c r="H4209">
        <v>14</v>
      </c>
      <c r="I4209">
        <v>8</v>
      </c>
      <c r="J4209">
        <v>1</v>
      </c>
      <c r="K4209">
        <v>15</v>
      </c>
      <c r="L4209">
        <v>2</v>
      </c>
      <c r="M4209">
        <v>15</v>
      </c>
      <c r="N4209">
        <v>8</v>
      </c>
      <c r="O4209">
        <v>12</v>
      </c>
      <c r="P4209" t="s">
        <v>32</v>
      </c>
      <c r="Q4209" t="s">
        <v>25</v>
      </c>
      <c r="R4209" t="s">
        <v>26</v>
      </c>
      <c r="S4209" t="s">
        <v>35</v>
      </c>
      <c r="T4209" t="s">
        <v>40</v>
      </c>
      <c r="U4209" t="s">
        <v>27</v>
      </c>
      <c r="V4209" t="s">
        <v>23</v>
      </c>
      <c r="W4209" t="s">
        <v>30</v>
      </c>
    </row>
    <row r="4210" spans="1:23" x14ac:dyDescent="0.3">
      <c r="A4210">
        <v>35</v>
      </c>
      <c r="B4210">
        <v>15</v>
      </c>
      <c r="C4210">
        <v>3</v>
      </c>
      <c r="D4210">
        <v>1</v>
      </c>
      <c r="E4210">
        <v>4209</v>
      </c>
      <c r="F4210">
        <v>3</v>
      </c>
      <c r="G4210">
        <v>65490</v>
      </c>
      <c r="H4210">
        <v>20</v>
      </c>
      <c r="I4210">
        <v>8</v>
      </c>
      <c r="J4210">
        <v>0</v>
      </c>
      <c r="K4210">
        <v>9</v>
      </c>
      <c r="L4210">
        <v>3</v>
      </c>
      <c r="M4210">
        <v>9</v>
      </c>
      <c r="N4210">
        <v>1</v>
      </c>
      <c r="O4210">
        <v>8</v>
      </c>
      <c r="P4210" t="s">
        <v>32</v>
      </c>
      <c r="Q4210" t="s">
        <v>33</v>
      </c>
      <c r="R4210" t="s">
        <v>41</v>
      </c>
      <c r="S4210" t="s">
        <v>29</v>
      </c>
      <c r="T4210" t="s">
        <v>45</v>
      </c>
      <c r="U4210" t="s">
        <v>37</v>
      </c>
      <c r="V4210" t="s">
        <v>23</v>
      </c>
      <c r="W4210" t="s">
        <v>30</v>
      </c>
    </row>
    <row r="4211" spans="1:23" x14ac:dyDescent="0.3">
      <c r="A4211">
        <v>35</v>
      </c>
      <c r="B4211">
        <v>3</v>
      </c>
      <c r="C4211">
        <v>2</v>
      </c>
      <c r="D4211">
        <v>1</v>
      </c>
      <c r="E4211">
        <v>4210</v>
      </c>
      <c r="F4211">
        <v>1</v>
      </c>
      <c r="G4211">
        <v>63880</v>
      </c>
      <c r="H4211">
        <v>13</v>
      </c>
      <c r="I4211">
        <v>8</v>
      </c>
      <c r="J4211">
        <v>0</v>
      </c>
      <c r="K4211">
        <v>4</v>
      </c>
      <c r="L4211">
        <v>6</v>
      </c>
      <c r="M4211">
        <v>2</v>
      </c>
      <c r="N4211">
        <v>2</v>
      </c>
      <c r="O4211">
        <v>2</v>
      </c>
      <c r="P4211" t="s">
        <v>24</v>
      </c>
      <c r="Q4211" t="s">
        <v>40</v>
      </c>
      <c r="R4211" t="s">
        <v>26</v>
      </c>
      <c r="S4211" t="s">
        <v>29</v>
      </c>
      <c r="T4211" t="s">
        <v>43</v>
      </c>
      <c r="U4211" t="s">
        <v>27</v>
      </c>
      <c r="V4211" t="s">
        <v>23</v>
      </c>
      <c r="W4211" t="s">
        <v>30</v>
      </c>
    </row>
    <row r="4212" spans="1:23" x14ac:dyDescent="0.3">
      <c r="A4212">
        <v>31</v>
      </c>
      <c r="B4212">
        <v>10</v>
      </c>
      <c r="C4212">
        <v>2</v>
      </c>
      <c r="D4212">
        <v>1</v>
      </c>
      <c r="E4212">
        <v>4211</v>
      </c>
      <c r="F4212">
        <v>2</v>
      </c>
      <c r="G4212">
        <v>112440</v>
      </c>
      <c r="H4212">
        <v>12</v>
      </c>
      <c r="I4212">
        <v>8</v>
      </c>
      <c r="J4212">
        <v>1</v>
      </c>
      <c r="K4212">
        <v>10</v>
      </c>
      <c r="L4212">
        <v>3</v>
      </c>
      <c r="M4212">
        <v>7</v>
      </c>
      <c r="N4212">
        <v>1</v>
      </c>
      <c r="O4212">
        <v>7</v>
      </c>
      <c r="P4212" t="s">
        <v>24</v>
      </c>
      <c r="Q4212" t="s">
        <v>25</v>
      </c>
      <c r="R4212" t="s">
        <v>26</v>
      </c>
      <c r="S4212" t="s">
        <v>44</v>
      </c>
      <c r="T4212" t="s">
        <v>34</v>
      </c>
      <c r="U4212" t="s">
        <v>27</v>
      </c>
      <c r="V4212" t="s">
        <v>23</v>
      </c>
      <c r="W4212" t="s">
        <v>30</v>
      </c>
    </row>
    <row r="4213" spans="1:23" x14ac:dyDescent="0.3">
      <c r="A4213">
        <v>37</v>
      </c>
      <c r="B4213">
        <v>4</v>
      </c>
      <c r="C4213">
        <v>3</v>
      </c>
      <c r="D4213">
        <v>1</v>
      </c>
      <c r="E4213">
        <v>4212</v>
      </c>
      <c r="F4213">
        <v>4</v>
      </c>
      <c r="G4213">
        <v>160320</v>
      </c>
      <c r="H4213">
        <v>13</v>
      </c>
      <c r="I4213">
        <v>8</v>
      </c>
      <c r="J4213">
        <v>0</v>
      </c>
      <c r="K4213">
        <v>7</v>
      </c>
      <c r="L4213">
        <v>2</v>
      </c>
      <c r="M4213">
        <v>7</v>
      </c>
      <c r="N4213">
        <v>0</v>
      </c>
      <c r="O4213">
        <v>7</v>
      </c>
      <c r="P4213" t="s">
        <v>24</v>
      </c>
      <c r="Q4213" t="s">
        <v>25</v>
      </c>
      <c r="R4213" t="s">
        <v>48</v>
      </c>
      <c r="S4213" t="s">
        <v>44</v>
      </c>
      <c r="T4213" t="s">
        <v>40</v>
      </c>
      <c r="U4213" t="s">
        <v>37</v>
      </c>
      <c r="V4213" t="s">
        <v>23</v>
      </c>
      <c r="W4213" t="s">
        <v>30</v>
      </c>
    </row>
    <row r="4214" spans="1:23" x14ac:dyDescent="0.3">
      <c r="A4214">
        <v>32</v>
      </c>
      <c r="B4214">
        <v>21</v>
      </c>
      <c r="C4214">
        <v>3</v>
      </c>
      <c r="D4214">
        <v>1</v>
      </c>
      <c r="E4214">
        <v>4213</v>
      </c>
      <c r="F4214">
        <v>2</v>
      </c>
      <c r="G4214">
        <v>23620</v>
      </c>
      <c r="H4214">
        <v>11</v>
      </c>
      <c r="I4214">
        <v>8</v>
      </c>
      <c r="J4214">
        <v>0</v>
      </c>
      <c r="K4214">
        <v>9</v>
      </c>
      <c r="L4214">
        <v>2</v>
      </c>
      <c r="M4214">
        <v>9</v>
      </c>
      <c r="N4214">
        <v>7</v>
      </c>
      <c r="O4214">
        <v>8</v>
      </c>
      <c r="P4214" t="s">
        <v>24</v>
      </c>
      <c r="Q4214" t="s">
        <v>33</v>
      </c>
      <c r="R4214" t="s">
        <v>36</v>
      </c>
      <c r="S4214" t="s">
        <v>29</v>
      </c>
      <c r="T4214" t="s">
        <v>38</v>
      </c>
      <c r="U4214" t="s">
        <v>37</v>
      </c>
      <c r="V4214" t="s">
        <v>23</v>
      </c>
      <c r="W4214" t="s">
        <v>30</v>
      </c>
    </row>
    <row r="4215" spans="1:23" x14ac:dyDescent="0.3">
      <c r="A4215">
        <v>38</v>
      </c>
      <c r="B4215">
        <v>25</v>
      </c>
      <c r="C4215">
        <v>3</v>
      </c>
      <c r="D4215">
        <v>1</v>
      </c>
      <c r="E4215">
        <v>4214</v>
      </c>
      <c r="F4215">
        <v>2</v>
      </c>
      <c r="G4215">
        <v>163280</v>
      </c>
      <c r="H4215">
        <v>17</v>
      </c>
      <c r="I4215">
        <v>8</v>
      </c>
      <c r="J4215">
        <v>3</v>
      </c>
      <c r="K4215">
        <v>10</v>
      </c>
      <c r="L4215">
        <v>2</v>
      </c>
      <c r="M4215">
        <v>10</v>
      </c>
      <c r="N4215">
        <v>9</v>
      </c>
      <c r="O4215">
        <v>9</v>
      </c>
      <c r="P4215" t="s">
        <v>32</v>
      </c>
      <c r="Q4215" t="s">
        <v>33</v>
      </c>
      <c r="R4215" t="s">
        <v>41</v>
      </c>
      <c r="S4215" t="s">
        <v>35</v>
      </c>
      <c r="T4215" t="s">
        <v>45</v>
      </c>
      <c r="U4215" t="s">
        <v>37</v>
      </c>
      <c r="V4215" t="s">
        <v>23</v>
      </c>
      <c r="W4215" t="s">
        <v>30</v>
      </c>
    </row>
    <row r="4216" spans="1:23" x14ac:dyDescent="0.3">
      <c r="A4216">
        <v>50</v>
      </c>
      <c r="B4216">
        <v>2</v>
      </c>
      <c r="C4216">
        <v>4</v>
      </c>
      <c r="D4216">
        <v>1</v>
      </c>
      <c r="E4216">
        <v>4215</v>
      </c>
      <c r="F4216">
        <v>4</v>
      </c>
      <c r="G4216">
        <v>83760</v>
      </c>
      <c r="H4216">
        <v>14</v>
      </c>
      <c r="I4216">
        <v>8</v>
      </c>
      <c r="J4216">
        <v>3</v>
      </c>
      <c r="K4216">
        <v>29</v>
      </c>
      <c r="L4216">
        <v>2</v>
      </c>
      <c r="M4216">
        <v>27</v>
      </c>
      <c r="N4216">
        <v>13</v>
      </c>
      <c r="O4216">
        <v>8</v>
      </c>
      <c r="P4216" t="s">
        <v>24</v>
      </c>
      <c r="Q4216" t="s">
        <v>25</v>
      </c>
      <c r="R4216" t="s">
        <v>48</v>
      </c>
      <c r="S4216" t="s">
        <v>44</v>
      </c>
      <c r="T4216" t="s">
        <v>34</v>
      </c>
      <c r="U4216" t="s">
        <v>27</v>
      </c>
      <c r="V4216" t="s">
        <v>23</v>
      </c>
      <c r="W4216" t="s">
        <v>30</v>
      </c>
    </row>
    <row r="4217" spans="1:23" x14ac:dyDescent="0.3">
      <c r="A4217">
        <v>59</v>
      </c>
      <c r="B4217">
        <v>1</v>
      </c>
      <c r="C4217">
        <v>3</v>
      </c>
      <c r="D4217">
        <v>1</v>
      </c>
      <c r="E4217">
        <v>4216</v>
      </c>
      <c r="F4217">
        <v>1</v>
      </c>
      <c r="G4217">
        <v>166060</v>
      </c>
      <c r="H4217">
        <v>11</v>
      </c>
      <c r="I4217">
        <v>8</v>
      </c>
      <c r="J4217">
        <v>0</v>
      </c>
      <c r="K4217">
        <v>28</v>
      </c>
      <c r="L4217">
        <v>6</v>
      </c>
      <c r="M4217">
        <v>21</v>
      </c>
      <c r="N4217">
        <v>7</v>
      </c>
      <c r="O4217">
        <v>9</v>
      </c>
      <c r="P4217" t="s">
        <v>24</v>
      </c>
      <c r="Q4217" t="s">
        <v>33</v>
      </c>
      <c r="R4217" t="s">
        <v>49</v>
      </c>
      <c r="S4217" t="s">
        <v>35</v>
      </c>
      <c r="T4217" t="s">
        <v>43</v>
      </c>
      <c r="U4217" t="s">
        <v>37</v>
      </c>
      <c r="V4217" t="s">
        <v>23</v>
      </c>
      <c r="W4217" t="s">
        <v>30</v>
      </c>
    </row>
    <row r="4218" spans="1:23" x14ac:dyDescent="0.3">
      <c r="A4218">
        <v>36</v>
      </c>
      <c r="B4218">
        <v>1</v>
      </c>
      <c r="C4218">
        <v>2</v>
      </c>
      <c r="D4218">
        <v>1</v>
      </c>
      <c r="E4218">
        <v>4217</v>
      </c>
      <c r="F4218">
        <v>2</v>
      </c>
      <c r="G4218">
        <v>86060</v>
      </c>
      <c r="H4218">
        <v>14</v>
      </c>
      <c r="I4218">
        <v>8</v>
      </c>
      <c r="J4218">
        <v>2</v>
      </c>
      <c r="K4218">
        <v>17</v>
      </c>
      <c r="L4218">
        <v>3</v>
      </c>
      <c r="M4218">
        <v>17</v>
      </c>
      <c r="N4218">
        <v>12</v>
      </c>
      <c r="O4218">
        <v>8</v>
      </c>
      <c r="P4218" t="s">
        <v>24</v>
      </c>
      <c r="Q4218" t="s">
        <v>25</v>
      </c>
      <c r="R4218" t="s">
        <v>48</v>
      </c>
      <c r="S4218" t="s">
        <v>44</v>
      </c>
      <c r="T4218" t="s">
        <v>38</v>
      </c>
      <c r="U4218" t="s">
        <v>27</v>
      </c>
      <c r="V4218" t="s">
        <v>23</v>
      </c>
      <c r="W4218" t="s">
        <v>30</v>
      </c>
    </row>
    <row r="4219" spans="1:23" x14ac:dyDescent="0.3">
      <c r="A4219">
        <v>55</v>
      </c>
      <c r="B4219">
        <v>7</v>
      </c>
      <c r="C4219">
        <v>3</v>
      </c>
      <c r="D4219">
        <v>1</v>
      </c>
      <c r="E4219">
        <v>4218</v>
      </c>
      <c r="F4219">
        <v>3</v>
      </c>
      <c r="G4219">
        <v>22720</v>
      </c>
      <c r="H4219">
        <v>17</v>
      </c>
      <c r="I4219">
        <v>8</v>
      </c>
      <c r="J4219">
        <v>1</v>
      </c>
      <c r="K4219">
        <v>21</v>
      </c>
      <c r="L4219">
        <v>2</v>
      </c>
      <c r="M4219">
        <v>5</v>
      </c>
      <c r="N4219">
        <v>0</v>
      </c>
      <c r="O4219">
        <v>2</v>
      </c>
      <c r="P4219" t="s">
        <v>24</v>
      </c>
      <c r="Q4219" t="s">
        <v>33</v>
      </c>
      <c r="R4219" t="s">
        <v>41</v>
      </c>
      <c r="S4219" t="s">
        <v>44</v>
      </c>
      <c r="T4219" t="s">
        <v>34</v>
      </c>
      <c r="U4219" t="s">
        <v>37</v>
      </c>
      <c r="V4219" t="s">
        <v>23</v>
      </c>
      <c r="W4219" t="s">
        <v>30</v>
      </c>
    </row>
    <row r="4220" spans="1:23" x14ac:dyDescent="0.3">
      <c r="A4220">
        <v>36</v>
      </c>
      <c r="B4220">
        <v>3</v>
      </c>
      <c r="C4220">
        <v>3</v>
      </c>
      <c r="D4220">
        <v>1</v>
      </c>
      <c r="E4220">
        <v>4219</v>
      </c>
      <c r="F4220">
        <v>2</v>
      </c>
      <c r="G4220">
        <v>20180</v>
      </c>
      <c r="H4220">
        <v>13</v>
      </c>
      <c r="I4220">
        <v>8</v>
      </c>
      <c r="J4220">
        <v>0</v>
      </c>
      <c r="K4220">
        <v>6</v>
      </c>
      <c r="L4220">
        <v>5</v>
      </c>
      <c r="M4220">
        <v>6</v>
      </c>
      <c r="N4220">
        <v>0</v>
      </c>
      <c r="O4220">
        <v>3</v>
      </c>
      <c r="P4220" t="s">
        <v>32</v>
      </c>
      <c r="Q4220" t="s">
        <v>33</v>
      </c>
      <c r="R4220" t="s">
        <v>26</v>
      </c>
      <c r="S4220" t="s">
        <v>35</v>
      </c>
      <c r="T4220" t="s">
        <v>43</v>
      </c>
      <c r="U4220" t="s">
        <v>27</v>
      </c>
      <c r="V4220" t="s">
        <v>23</v>
      </c>
      <c r="W4220" t="s">
        <v>30</v>
      </c>
    </row>
    <row r="4221" spans="1:23" x14ac:dyDescent="0.3">
      <c r="A4221">
        <v>45</v>
      </c>
      <c r="B4221">
        <v>1</v>
      </c>
      <c r="C4221">
        <v>2</v>
      </c>
      <c r="D4221">
        <v>1</v>
      </c>
      <c r="E4221">
        <v>4220</v>
      </c>
      <c r="F4221">
        <v>1</v>
      </c>
      <c r="G4221">
        <v>70830</v>
      </c>
      <c r="H4221">
        <v>12</v>
      </c>
      <c r="I4221">
        <v>8</v>
      </c>
      <c r="J4221">
        <v>1</v>
      </c>
      <c r="K4221">
        <v>25</v>
      </c>
      <c r="L4221">
        <v>5</v>
      </c>
      <c r="M4221">
        <v>1</v>
      </c>
      <c r="N4221">
        <v>0</v>
      </c>
      <c r="O4221">
        <v>0</v>
      </c>
      <c r="P4221" t="s">
        <v>24</v>
      </c>
      <c r="Q4221" t="s">
        <v>33</v>
      </c>
      <c r="R4221" t="s">
        <v>41</v>
      </c>
      <c r="S4221" t="s">
        <v>44</v>
      </c>
      <c r="T4221" t="s">
        <v>38</v>
      </c>
      <c r="U4221" t="s">
        <v>27</v>
      </c>
      <c r="V4221" t="s">
        <v>23</v>
      </c>
      <c r="W4221" t="s">
        <v>30</v>
      </c>
    </row>
    <row r="4222" spans="1:23" x14ac:dyDescent="0.3">
      <c r="A4222">
        <v>35</v>
      </c>
      <c r="B4222">
        <v>9</v>
      </c>
      <c r="C4222">
        <v>3</v>
      </c>
      <c r="D4222">
        <v>1</v>
      </c>
      <c r="E4222">
        <v>4221</v>
      </c>
      <c r="F4222">
        <v>2</v>
      </c>
      <c r="G4222">
        <v>40840</v>
      </c>
      <c r="H4222">
        <v>13</v>
      </c>
      <c r="I4222">
        <v>8</v>
      </c>
      <c r="J4222">
        <v>1</v>
      </c>
      <c r="K4222">
        <v>5</v>
      </c>
      <c r="L4222">
        <v>3</v>
      </c>
      <c r="M4222">
        <v>3</v>
      </c>
      <c r="N4222">
        <v>1</v>
      </c>
      <c r="O4222">
        <v>2</v>
      </c>
      <c r="P4222" t="s">
        <v>32</v>
      </c>
      <c r="Q4222" t="s">
        <v>40</v>
      </c>
      <c r="R4222" t="s">
        <v>36</v>
      </c>
      <c r="S4222" t="s">
        <v>29</v>
      </c>
      <c r="T4222" t="s">
        <v>46</v>
      </c>
      <c r="U4222" t="s">
        <v>27</v>
      </c>
      <c r="V4222" t="s">
        <v>23</v>
      </c>
      <c r="W4222" t="s">
        <v>30</v>
      </c>
    </row>
    <row r="4223" spans="1:23" x14ac:dyDescent="0.3">
      <c r="A4223">
        <v>36</v>
      </c>
      <c r="B4223">
        <v>7</v>
      </c>
      <c r="C4223">
        <v>2</v>
      </c>
      <c r="D4223">
        <v>1</v>
      </c>
      <c r="E4223">
        <v>4222</v>
      </c>
      <c r="F4223">
        <v>4</v>
      </c>
      <c r="G4223">
        <v>144110</v>
      </c>
      <c r="H4223">
        <v>18</v>
      </c>
      <c r="I4223">
        <v>8</v>
      </c>
      <c r="J4223">
        <v>3</v>
      </c>
      <c r="K4223">
        <v>2</v>
      </c>
      <c r="L4223">
        <v>2</v>
      </c>
      <c r="M4223">
        <v>1</v>
      </c>
      <c r="N4223">
        <v>0</v>
      </c>
      <c r="O4223">
        <v>0</v>
      </c>
      <c r="P4223" t="s">
        <v>24</v>
      </c>
      <c r="Q4223" t="s">
        <v>25</v>
      </c>
      <c r="R4223" t="s">
        <v>26</v>
      </c>
      <c r="S4223" t="s">
        <v>29</v>
      </c>
      <c r="T4223" t="s">
        <v>43</v>
      </c>
      <c r="U4223" t="s">
        <v>37</v>
      </c>
      <c r="V4223" t="s">
        <v>31</v>
      </c>
      <c r="W4223" t="s">
        <v>30</v>
      </c>
    </row>
    <row r="4224" spans="1:23" x14ac:dyDescent="0.3">
      <c r="A4224">
        <v>59</v>
      </c>
      <c r="B4224">
        <v>10</v>
      </c>
      <c r="C4224">
        <v>4</v>
      </c>
      <c r="D4224">
        <v>1</v>
      </c>
      <c r="E4224">
        <v>4223</v>
      </c>
      <c r="F4224">
        <v>3</v>
      </c>
      <c r="G4224">
        <v>23080</v>
      </c>
      <c r="H4224">
        <v>19</v>
      </c>
      <c r="I4224">
        <v>8</v>
      </c>
      <c r="J4224">
        <v>1</v>
      </c>
      <c r="K4224">
        <v>20</v>
      </c>
      <c r="L4224">
        <v>4</v>
      </c>
      <c r="M4224">
        <v>4</v>
      </c>
      <c r="N4224">
        <v>1</v>
      </c>
      <c r="O4224">
        <v>3</v>
      </c>
      <c r="P4224" t="s">
        <v>32</v>
      </c>
      <c r="Q4224" t="s">
        <v>33</v>
      </c>
      <c r="R4224" t="s">
        <v>26</v>
      </c>
      <c r="S4224" t="s">
        <v>35</v>
      </c>
      <c r="T4224" t="s">
        <v>34</v>
      </c>
      <c r="U4224" t="s">
        <v>37</v>
      </c>
      <c r="V4224" t="s">
        <v>23</v>
      </c>
      <c r="W4224" t="s">
        <v>30</v>
      </c>
    </row>
    <row r="4225" spans="1:23" x14ac:dyDescent="0.3">
      <c r="A4225">
        <v>29</v>
      </c>
      <c r="B4225">
        <v>28</v>
      </c>
      <c r="C4225">
        <v>4</v>
      </c>
      <c r="D4225">
        <v>1</v>
      </c>
      <c r="E4225">
        <v>4224</v>
      </c>
      <c r="F4225">
        <v>1</v>
      </c>
      <c r="G4225">
        <v>48410</v>
      </c>
      <c r="H4225">
        <v>11</v>
      </c>
      <c r="I4225">
        <v>8</v>
      </c>
      <c r="J4225">
        <v>0</v>
      </c>
      <c r="K4225">
        <v>6</v>
      </c>
      <c r="L4225">
        <v>3</v>
      </c>
      <c r="M4225">
        <v>5</v>
      </c>
      <c r="N4225">
        <v>0</v>
      </c>
      <c r="O4225">
        <v>4</v>
      </c>
      <c r="P4225" t="s">
        <v>24</v>
      </c>
      <c r="Q4225" t="s">
        <v>33</v>
      </c>
      <c r="R4225" t="s">
        <v>26</v>
      </c>
      <c r="S4225" t="s">
        <v>29</v>
      </c>
      <c r="T4225" t="s">
        <v>46</v>
      </c>
      <c r="U4225" t="s">
        <v>27</v>
      </c>
      <c r="V4225" t="s">
        <v>23</v>
      </c>
      <c r="W4225" t="s">
        <v>30</v>
      </c>
    </row>
    <row r="4226" spans="1:23" x14ac:dyDescent="0.3">
      <c r="A4226">
        <v>31</v>
      </c>
      <c r="B4226">
        <v>3</v>
      </c>
      <c r="C4226">
        <v>2</v>
      </c>
      <c r="D4226">
        <v>1</v>
      </c>
      <c r="E4226">
        <v>4225</v>
      </c>
      <c r="F4226">
        <v>3</v>
      </c>
      <c r="G4226">
        <v>42850</v>
      </c>
      <c r="H4226">
        <v>21</v>
      </c>
      <c r="I4226">
        <v>8</v>
      </c>
      <c r="J4226">
        <v>1</v>
      </c>
      <c r="K4226">
        <v>1</v>
      </c>
      <c r="L4226">
        <v>2</v>
      </c>
      <c r="M4226">
        <v>1</v>
      </c>
      <c r="N4226">
        <v>1</v>
      </c>
      <c r="O4226">
        <v>0</v>
      </c>
      <c r="P4226" t="s">
        <v>24</v>
      </c>
      <c r="Q4226" t="s">
        <v>33</v>
      </c>
      <c r="R4226" t="s">
        <v>41</v>
      </c>
      <c r="S4226" t="s">
        <v>35</v>
      </c>
      <c r="T4226" t="s">
        <v>38</v>
      </c>
      <c r="U4226" t="s">
        <v>27</v>
      </c>
      <c r="V4226" t="s">
        <v>23</v>
      </c>
      <c r="W4226" t="s">
        <v>30</v>
      </c>
    </row>
    <row r="4227" spans="1:23" x14ac:dyDescent="0.3">
      <c r="A4227">
        <v>32</v>
      </c>
      <c r="B4227">
        <v>3</v>
      </c>
      <c r="C4227">
        <v>4</v>
      </c>
      <c r="D4227">
        <v>1</v>
      </c>
      <c r="E4227">
        <v>4226</v>
      </c>
      <c r="F4227">
        <v>2</v>
      </c>
      <c r="G4227">
        <v>97150</v>
      </c>
      <c r="H4227">
        <v>15</v>
      </c>
      <c r="I4227">
        <v>8</v>
      </c>
      <c r="J4227">
        <v>1</v>
      </c>
      <c r="K4227">
        <v>10</v>
      </c>
      <c r="L4227">
        <v>1</v>
      </c>
      <c r="M4227">
        <v>10</v>
      </c>
      <c r="N4227">
        <v>0</v>
      </c>
      <c r="O4227">
        <v>9</v>
      </c>
      <c r="P4227" t="s">
        <v>24</v>
      </c>
      <c r="Q4227" t="s">
        <v>25</v>
      </c>
      <c r="R4227" t="s">
        <v>26</v>
      </c>
      <c r="S4227" t="s">
        <v>29</v>
      </c>
      <c r="T4227" t="s">
        <v>45</v>
      </c>
      <c r="U4227" t="s">
        <v>37</v>
      </c>
      <c r="V4227" t="s">
        <v>23</v>
      </c>
      <c r="W4227" t="s">
        <v>30</v>
      </c>
    </row>
    <row r="4228" spans="1:23" x14ac:dyDescent="0.3">
      <c r="A4228">
        <v>36</v>
      </c>
      <c r="B4228">
        <v>2</v>
      </c>
      <c r="C4228">
        <v>3</v>
      </c>
      <c r="D4228">
        <v>1</v>
      </c>
      <c r="E4228">
        <v>4227</v>
      </c>
      <c r="F4228">
        <v>2</v>
      </c>
      <c r="G4228">
        <v>43200</v>
      </c>
      <c r="H4228">
        <v>17</v>
      </c>
      <c r="I4228">
        <v>8</v>
      </c>
      <c r="J4228">
        <v>0</v>
      </c>
      <c r="K4228">
        <v>5</v>
      </c>
      <c r="L4228">
        <v>2</v>
      </c>
      <c r="M4228">
        <v>1</v>
      </c>
      <c r="N4228">
        <v>0</v>
      </c>
      <c r="O4228">
        <v>0</v>
      </c>
      <c r="P4228" t="s">
        <v>24</v>
      </c>
      <c r="Q4228" t="s">
        <v>33</v>
      </c>
      <c r="R4228" t="s">
        <v>26</v>
      </c>
      <c r="S4228" t="s">
        <v>29</v>
      </c>
      <c r="T4228" t="s">
        <v>46</v>
      </c>
      <c r="U4228" t="s">
        <v>37</v>
      </c>
      <c r="V4228" t="s">
        <v>23</v>
      </c>
      <c r="W4228" t="s">
        <v>30</v>
      </c>
    </row>
    <row r="4229" spans="1:23" x14ac:dyDescent="0.3">
      <c r="A4229">
        <v>31</v>
      </c>
      <c r="B4229">
        <v>27</v>
      </c>
      <c r="C4229">
        <v>3</v>
      </c>
      <c r="D4229">
        <v>1</v>
      </c>
      <c r="E4229">
        <v>4228</v>
      </c>
      <c r="F4229">
        <v>2</v>
      </c>
      <c r="G4229">
        <v>21320</v>
      </c>
      <c r="H4229">
        <v>18</v>
      </c>
      <c r="I4229">
        <v>8</v>
      </c>
      <c r="J4229">
        <v>0</v>
      </c>
      <c r="K4229">
        <v>11</v>
      </c>
      <c r="L4229">
        <v>3</v>
      </c>
      <c r="M4229">
        <v>11</v>
      </c>
      <c r="N4229">
        <v>1</v>
      </c>
      <c r="O4229">
        <v>8</v>
      </c>
      <c r="P4229" t="s">
        <v>24</v>
      </c>
      <c r="Q4229" t="s">
        <v>33</v>
      </c>
      <c r="R4229" t="s">
        <v>41</v>
      </c>
      <c r="S4229" t="s">
        <v>35</v>
      </c>
      <c r="T4229" t="s">
        <v>42</v>
      </c>
      <c r="U4229" t="s">
        <v>27</v>
      </c>
      <c r="V4229" t="s">
        <v>23</v>
      </c>
      <c r="W4229" t="s">
        <v>30</v>
      </c>
    </row>
    <row r="4230" spans="1:23" x14ac:dyDescent="0.3">
      <c r="A4230">
        <v>35</v>
      </c>
      <c r="B4230">
        <v>2</v>
      </c>
      <c r="C4230">
        <v>4</v>
      </c>
      <c r="D4230">
        <v>1</v>
      </c>
      <c r="E4230">
        <v>4229</v>
      </c>
      <c r="F4230">
        <v>2</v>
      </c>
      <c r="G4230">
        <v>101240</v>
      </c>
      <c r="H4230">
        <v>14</v>
      </c>
      <c r="I4230">
        <v>8</v>
      </c>
      <c r="J4230">
        <v>1</v>
      </c>
      <c r="K4230">
        <v>16</v>
      </c>
      <c r="L4230">
        <v>2</v>
      </c>
      <c r="M4230">
        <v>15</v>
      </c>
      <c r="N4230">
        <v>2</v>
      </c>
      <c r="O4230">
        <v>8</v>
      </c>
      <c r="P4230" t="s">
        <v>24</v>
      </c>
      <c r="Q4230" t="s">
        <v>33</v>
      </c>
      <c r="R4230" t="s">
        <v>41</v>
      </c>
      <c r="S4230" t="s">
        <v>35</v>
      </c>
      <c r="T4230" t="s">
        <v>28</v>
      </c>
      <c r="U4230" t="s">
        <v>37</v>
      </c>
      <c r="V4230" t="s">
        <v>23</v>
      </c>
      <c r="W4230" t="s">
        <v>30</v>
      </c>
    </row>
    <row r="4231" spans="1:23" x14ac:dyDescent="0.3">
      <c r="A4231">
        <v>45</v>
      </c>
      <c r="B4231">
        <v>14</v>
      </c>
      <c r="C4231">
        <v>3</v>
      </c>
      <c r="D4231">
        <v>1</v>
      </c>
      <c r="E4231">
        <v>4230</v>
      </c>
      <c r="F4231">
        <v>1</v>
      </c>
      <c r="G4231">
        <v>54730</v>
      </c>
      <c r="H4231">
        <v>13</v>
      </c>
      <c r="I4231">
        <v>8</v>
      </c>
      <c r="J4231">
        <v>0</v>
      </c>
      <c r="K4231">
        <v>17</v>
      </c>
      <c r="L4231">
        <v>3</v>
      </c>
      <c r="M4231">
        <v>0</v>
      </c>
      <c r="N4231">
        <v>0</v>
      </c>
      <c r="O4231">
        <v>0</v>
      </c>
      <c r="P4231" t="s">
        <v>24</v>
      </c>
      <c r="Q4231" t="s">
        <v>40</v>
      </c>
      <c r="R4231" t="s">
        <v>40</v>
      </c>
      <c r="S4231" t="s">
        <v>29</v>
      </c>
      <c r="T4231" t="s">
        <v>38</v>
      </c>
      <c r="U4231" t="s">
        <v>27</v>
      </c>
      <c r="V4231" t="s">
        <v>23</v>
      </c>
      <c r="W4231" t="s">
        <v>30</v>
      </c>
    </row>
    <row r="4232" spans="1:23" x14ac:dyDescent="0.3">
      <c r="A4232">
        <v>37</v>
      </c>
      <c r="B4232">
        <v>1</v>
      </c>
      <c r="C4232">
        <v>3</v>
      </c>
      <c r="D4232">
        <v>1</v>
      </c>
      <c r="E4232">
        <v>4231</v>
      </c>
      <c r="F4232">
        <v>3</v>
      </c>
      <c r="G4232">
        <v>52070</v>
      </c>
      <c r="H4232">
        <v>17</v>
      </c>
      <c r="I4232">
        <v>8</v>
      </c>
      <c r="J4232">
        <v>3</v>
      </c>
      <c r="K4232">
        <v>16</v>
      </c>
      <c r="L4232">
        <v>3</v>
      </c>
      <c r="M4232">
        <v>5</v>
      </c>
      <c r="N4232">
        <v>0</v>
      </c>
      <c r="O4232">
        <v>2</v>
      </c>
      <c r="P4232" t="s">
        <v>24</v>
      </c>
      <c r="Q4232" t="s">
        <v>33</v>
      </c>
      <c r="R4232" t="s">
        <v>26</v>
      </c>
      <c r="S4232" t="s">
        <v>35</v>
      </c>
      <c r="T4232" t="s">
        <v>38</v>
      </c>
      <c r="U4232" t="s">
        <v>27</v>
      </c>
      <c r="V4232" t="s">
        <v>23</v>
      </c>
      <c r="W4232" t="s">
        <v>30</v>
      </c>
    </row>
    <row r="4233" spans="1:23" x14ac:dyDescent="0.3">
      <c r="A4233">
        <v>46</v>
      </c>
      <c r="B4233">
        <v>9</v>
      </c>
      <c r="C4233">
        <v>3</v>
      </c>
      <c r="D4233">
        <v>1</v>
      </c>
      <c r="E4233">
        <v>4232</v>
      </c>
      <c r="F4233">
        <v>3</v>
      </c>
      <c r="G4233">
        <v>164370</v>
      </c>
      <c r="H4233">
        <v>15</v>
      </c>
      <c r="I4233">
        <v>8</v>
      </c>
      <c r="J4233">
        <v>1</v>
      </c>
      <c r="K4233">
        <v>16</v>
      </c>
      <c r="L4233">
        <v>0</v>
      </c>
      <c r="M4233">
        <v>4</v>
      </c>
      <c r="N4233">
        <v>0</v>
      </c>
      <c r="O4233">
        <v>2</v>
      </c>
      <c r="P4233" t="s">
        <v>24</v>
      </c>
      <c r="Q4233" t="s">
        <v>33</v>
      </c>
      <c r="R4233" t="s">
        <v>41</v>
      </c>
      <c r="S4233" t="s">
        <v>44</v>
      </c>
      <c r="T4233" t="s">
        <v>47</v>
      </c>
      <c r="U4233" t="s">
        <v>37</v>
      </c>
      <c r="V4233" t="s">
        <v>23</v>
      </c>
      <c r="W4233" t="s">
        <v>30</v>
      </c>
    </row>
    <row r="4234" spans="1:23" x14ac:dyDescent="0.3">
      <c r="A4234">
        <v>30</v>
      </c>
      <c r="B4234">
        <v>18</v>
      </c>
      <c r="C4234">
        <v>3</v>
      </c>
      <c r="D4234">
        <v>1</v>
      </c>
      <c r="E4234">
        <v>4233</v>
      </c>
      <c r="F4234">
        <v>4</v>
      </c>
      <c r="G4234">
        <v>22960</v>
      </c>
      <c r="H4234">
        <v>18</v>
      </c>
      <c r="I4234">
        <v>8</v>
      </c>
      <c r="J4234">
        <v>1</v>
      </c>
      <c r="K4234">
        <v>10</v>
      </c>
      <c r="L4234">
        <v>2</v>
      </c>
      <c r="M4234">
        <v>10</v>
      </c>
      <c r="N4234">
        <v>3</v>
      </c>
      <c r="O4234">
        <v>0</v>
      </c>
      <c r="P4234" t="s">
        <v>24</v>
      </c>
      <c r="Q4234" t="s">
        <v>25</v>
      </c>
      <c r="R4234" t="s">
        <v>26</v>
      </c>
      <c r="S4234" t="s">
        <v>29</v>
      </c>
      <c r="T4234" t="s">
        <v>40</v>
      </c>
      <c r="U4234" t="s">
        <v>37</v>
      </c>
      <c r="V4234" t="s">
        <v>23</v>
      </c>
      <c r="W4234" t="s">
        <v>30</v>
      </c>
    </row>
    <row r="4235" spans="1:23" x14ac:dyDescent="0.3">
      <c r="A4235">
        <v>35</v>
      </c>
      <c r="B4235">
        <v>20</v>
      </c>
      <c r="C4235">
        <v>4</v>
      </c>
      <c r="D4235">
        <v>1</v>
      </c>
      <c r="E4235">
        <v>4234</v>
      </c>
      <c r="F4235">
        <v>3</v>
      </c>
      <c r="G4235">
        <v>40690</v>
      </c>
      <c r="H4235">
        <v>13</v>
      </c>
      <c r="I4235">
        <v>8</v>
      </c>
      <c r="J4235">
        <v>0</v>
      </c>
      <c r="K4235">
        <v>6</v>
      </c>
      <c r="L4235">
        <v>5</v>
      </c>
      <c r="M4235">
        <v>6</v>
      </c>
      <c r="N4235">
        <v>0</v>
      </c>
      <c r="O4235">
        <v>4</v>
      </c>
      <c r="P4235" t="s">
        <v>24</v>
      </c>
      <c r="Q4235" t="s">
        <v>33</v>
      </c>
      <c r="R4235" t="s">
        <v>26</v>
      </c>
      <c r="S4235" t="s">
        <v>35</v>
      </c>
      <c r="T4235" t="s">
        <v>40</v>
      </c>
      <c r="U4235" t="s">
        <v>27</v>
      </c>
      <c r="V4235" t="s">
        <v>23</v>
      </c>
      <c r="W4235" t="s">
        <v>30</v>
      </c>
    </row>
    <row r="4236" spans="1:23" x14ac:dyDescent="0.3">
      <c r="A4236">
        <v>55</v>
      </c>
      <c r="B4236">
        <v>2</v>
      </c>
      <c r="C4236">
        <v>3</v>
      </c>
      <c r="D4236">
        <v>1</v>
      </c>
      <c r="E4236">
        <v>4235</v>
      </c>
      <c r="F4236">
        <v>2</v>
      </c>
      <c r="G4236">
        <v>74410</v>
      </c>
      <c r="H4236">
        <v>12</v>
      </c>
      <c r="I4236">
        <v>8</v>
      </c>
      <c r="J4236">
        <v>1</v>
      </c>
      <c r="K4236">
        <v>24</v>
      </c>
      <c r="L4236">
        <v>4</v>
      </c>
      <c r="M4236">
        <v>1</v>
      </c>
      <c r="N4236">
        <v>1</v>
      </c>
      <c r="O4236">
        <v>0</v>
      </c>
      <c r="P4236" t="s">
        <v>24</v>
      </c>
      <c r="Q4236" t="s">
        <v>33</v>
      </c>
      <c r="R4236" t="s">
        <v>26</v>
      </c>
      <c r="S4236" t="s">
        <v>29</v>
      </c>
      <c r="T4236" t="s">
        <v>43</v>
      </c>
      <c r="U4236" t="s">
        <v>27</v>
      </c>
      <c r="V4236" t="s">
        <v>23</v>
      </c>
      <c r="W4236" t="s">
        <v>30</v>
      </c>
    </row>
    <row r="4237" spans="1:23" x14ac:dyDescent="0.3">
      <c r="A4237">
        <v>38</v>
      </c>
      <c r="B4237">
        <v>11</v>
      </c>
      <c r="C4237">
        <v>1</v>
      </c>
      <c r="D4237">
        <v>1</v>
      </c>
      <c r="E4237">
        <v>4236</v>
      </c>
      <c r="F4237">
        <v>2</v>
      </c>
      <c r="G4237">
        <v>24300</v>
      </c>
      <c r="H4237">
        <v>13</v>
      </c>
      <c r="I4237">
        <v>8</v>
      </c>
      <c r="J4237">
        <v>2</v>
      </c>
      <c r="K4237">
        <v>17</v>
      </c>
      <c r="L4237">
        <v>2</v>
      </c>
      <c r="M4237">
        <v>13</v>
      </c>
      <c r="N4237">
        <v>1</v>
      </c>
      <c r="O4237">
        <v>9</v>
      </c>
      <c r="P4237" t="s">
        <v>39</v>
      </c>
      <c r="Q4237" t="s">
        <v>25</v>
      </c>
      <c r="R4237" t="s">
        <v>48</v>
      </c>
      <c r="S4237" t="s">
        <v>44</v>
      </c>
      <c r="T4237" t="s">
        <v>43</v>
      </c>
      <c r="U4237" t="s">
        <v>37</v>
      </c>
      <c r="V4237" t="s">
        <v>23</v>
      </c>
      <c r="W4237" t="s">
        <v>30</v>
      </c>
    </row>
    <row r="4238" spans="1:23" x14ac:dyDescent="0.3">
      <c r="A4238">
        <v>34</v>
      </c>
      <c r="B4238">
        <v>8</v>
      </c>
      <c r="C4238">
        <v>2</v>
      </c>
      <c r="D4238">
        <v>1</v>
      </c>
      <c r="E4238">
        <v>4237</v>
      </c>
      <c r="F4238">
        <v>1</v>
      </c>
      <c r="G4238">
        <v>58780</v>
      </c>
      <c r="H4238">
        <v>14</v>
      </c>
      <c r="I4238">
        <v>8</v>
      </c>
      <c r="J4238">
        <v>0</v>
      </c>
      <c r="K4238">
        <v>5</v>
      </c>
      <c r="L4238">
        <v>1</v>
      </c>
      <c r="M4238">
        <v>5</v>
      </c>
      <c r="N4238">
        <v>1</v>
      </c>
      <c r="O4238">
        <v>3</v>
      </c>
      <c r="P4238" t="s">
        <v>24</v>
      </c>
      <c r="Q4238" t="s">
        <v>33</v>
      </c>
      <c r="R4238" t="s">
        <v>41</v>
      </c>
      <c r="S4238" t="s">
        <v>29</v>
      </c>
      <c r="T4238" t="s">
        <v>34</v>
      </c>
      <c r="U4238" t="s">
        <v>37</v>
      </c>
      <c r="V4238" t="s">
        <v>23</v>
      </c>
      <c r="W4238" t="s">
        <v>30</v>
      </c>
    </row>
    <row r="4239" spans="1:23" x14ac:dyDescent="0.3">
      <c r="A4239">
        <v>56</v>
      </c>
      <c r="B4239">
        <v>2</v>
      </c>
      <c r="C4239">
        <v>1</v>
      </c>
      <c r="D4239">
        <v>1</v>
      </c>
      <c r="E4239">
        <v>4238</v>
      </c>
      <c r="F4239">
        <v>2</v>
      </c>
      <c r="G4239">
        <v>26440</v>
      </c>
      <c r="H4239">
        <v>11</v>
      </c>
      <c r="I4239">
        <v>8</v>
      </c>
      <c r="J4239">
        <v>1</v>
      </c>
      <c r="K4239">
        <v>37</v>
      </c>
      <c r="L4239">
        <v>2</v>
      </c>
      <c r="M4239">
        <v>6</v>
      </c>
      <c r="N4239">
        <v>0</v>
      </c>
      <c r="O4239">
        <v>2</v>
      </c>
      <c r="P4239" t="s">
        <v>24</v>
      </c>
      <c r="Q4239" t="s">
        <v>40</v>
      </c>
      <c r="R4239" t="s">
        <v>41</v>
      </c>
      <c r="S4239" t="s">
        <v>35</v>
      </c>
      <c r="T4239" t="s">
        <v>38</v>
      </c>
      <c r="U4239" t="s">
        <v>37</v>
      </c>
      <c r="V4239" t="s">
        <v>23</v>
      </c>
      <c r="W4239" t="s">
        <v>30</v>
      </c>
    </row>
    <row r="4240" spans="1:23" x14ac:dyDescent="0.3">
      <c r="A4240">
        <v>23</v>
      </c>
      <c r="B4240">
        <v>10</v>
      </c>
      <c r="C4240">
        <v>3</v>
      </c>
      <c r="D4240">
        <v>1</v>
      </c>
      <c r="E4240">
        <v>4239</v>
      </c>
      <c r="F4240">
        <v>2</v>
      </c>
      <c r="G4240">
        <v>64390</v>
      </c>
      <c r="H4240">
        <v>22</v>
      </c>
      <c r="I4240">
        <v>8</v>
      </c>
      <c r="J4240">
        <v>3</v>
      </c>
      <c r="K4240">
        <v>3</v>
      </c>
      <c r="L4240">
        <v>2</v>
      </c>
      <c r="M4240">
        <v>0</v>
      </c>
      <c r="N4240">
        <v>0</v>
      </c>
      <c r="O4240">
        <v>0</v>
      </c>
      <c r="P4240" t="s">
        <v>24</v>
      </c>
      <c r="Q4240" t="s">
        <v>33</v>
      </c>
      <c r="R4240" t="s">
        <v>41</v>
      </c>
      <c r="S4240" t="s">
        <v>44</v>
      </c>
      <c r="T4240" t="s">
        <v>43</v>
      </c>
      <c r="U4240" t="s">
        <v>37</v>
      </c>
      <c r="V4240" t="s">
        <v>23</v>
      </c>
      <c r="W4240" t="s">
        <v>30</v>
      </c>
    </row>
    <row r="4241" spans="1:23" x14ac:dyDescent="0.3">
      <c r="A4241">
        <v>51</v>
      </c>
      <c r="B4241">
        <v>29</v>
      </c>
      <c r="C4241">
        <v>4</v>
      </c>
      <c r="D4241">
        <v>1</v>
      </c>
      <c r="E4241">
        <v>4240</v>
      </c>
      <c r="F4241">
        <v>5</v>
      </c>
      <c r="G4241">
        <v>24510</v>
      </c>
      <c r="H4241">
        <v>17</v>
      </c>
      <c r="I4241">
        <v>8</v>
      </c>
      <c r="J4241">
        <v>0</v>
      </c>
      <c r="K4241">
        <v>10</v>
      </c>
      <c r="L4241">
        <v>2</v>
      </c>
      <c r="M4241">
        <v>4</v>
      </c>
      <c r="N4241">
        <v>0</v>
      </c>
      <c r="O4241">
        <v>3</v>
      </c>
      <c r="P4241" t="s">
        <v>24</v>
      </c>
      <c r="Q4241" t="s">
        <v>33</v>
      </c>
      <c r="R4241" t="s">
        <v>26</v>
      </c>
      <c r="S4241" t="s">
        <v>29</v>
      </c>
      <c r="T4241" t="s">
        <v>45</v>
      </c>
      <c r="U4241" t="s">
        <v>27</v>
      </c>
      <c r="V4241" t="s">
        <v>23</v>
      </c>
      <c r="W4241" t="s">
        <v>30</v>
      </c>
    </row>
    <row r="4242" spans="1:23" x14ac:dyDescent="0.3">
      <c r="A4242">
        <v>30</v>
      </c>
      <c r="B4242">
        <v>8</v>
      </c>
      <c r="C4242">
        <v>2</v>
      </c>
      <c r="D4242">
        <v>1</v>
      </c>
      <c r="E4242">
        <v>4241</v>
      </c>
      <c r="F4242">
        <v>1</v>
      </c>
      <c r="G4242">
        <v>63920</v>
      </c>
      <c r="H4242">
        <v>21</v>
      </c>
      <c r="I4242">
        <v>8</v>
      </c>
      <c r="J4242">
        <v>1</v>
      </c>
      <c r="K4242">
        <v>11</v>
      </c>
      <c r="L4242">
        <v>2</v>
      </c>
      <c r="M4242">
        <v>11</v>
      </c>
      <c r="N4242">
        <v>10</v>
      </c>
      <c r="O4242">
        <v>8</v>
      </c>
      <c r="P4242" t="s">
        <v>24</v>
      </c>
      <c r="Q4242" t="s">
        <v>25</v>
      </c>
      <c r="R4242" t="s">
        <v>49</v>
      </c>
      <c r="S4242" t="s">
        <v>29</v>
      </c>
      <c r="T4242" t="s">
        <v>46</v>
      </c>
      <c r="U4242" t="s">
        <v>37</v>
      </c>
      <c r="V4242" t="s">
        <v>23</v>
      </c>
      <c r="W4242" t="s">
        <v>30</v>
      </c>
    </row>
    <row r="4243" spans="1:23" x14ac:dyDescent="0.3">
      <c r="A4243">
        <v>46</v>
      </c>
      <c r="B4243">
        <v>1</v>
      </c>
      <c r="C4243">
        <v>2</v>
      </c>
      <c r="D4243">
        <v>1</v>
      </c>
      <c r="E4243">
        <v>4242</v>
      </c>
      <c r="F4243">
        <v>2</v>
      </c>
      <c r="G4243">
        <v>97140</v>
      </c>
      <c r="H4243">
        <v>22</v>
      </c>
      <c r="I4243">
        <v>8</v>
      </c>
      <c r="J4243">
        <v>0</v>
      </c>
      <c r="K4243">
        <v>9</v>
      </c>
      <c r="L4243">
        <v>0</v>
      </c>
      <c r="M4243">
        <v>9</v>
      </c>
      <c r="N4243">
        <v>4</v>
      </c>
      <c r="O4243">
        <v>7</v>
      </c>
      <c r="P4243" t="s">
        <v>24</v>
      </c>
      <c r="Q4243" t="s">
        <v>25</v>
      </c>
      <c r="R4243" t="s">
        <v>41</v>
      </c>
      <c r="S4243" t="s">
        <v>35</v>
      </c>
      <c r="T4243" t="s">
        <v>34</v>
      </c>
      <c r="U4243" t="s">
        <v>27</v>
      </c>
      <c r="V4243" t="s">
        <v>31</v>
      </c>
      <c r="W4243" t="s">
        <v>30</v>
      </c>
    </row>
    <row r="4244" spans="1:23" x14ac:dyDescent="0.3">
      <c r="A4244">
        <v>40</v>
      </c>
      <c r="B4244">
        <v>6</v>
      </c>
      <c r="C4244">
        <v>3</v>
      </c>
      <c r="D4244">
        <v>1</v>
      </c>
      <c r="E4244">
        <v>4243</v>
      </c>
      <c r="F4244">
        <v>1</v>
      </c>
      <c r="G4244">
        <v>60770</v>
      </c>
      <c r="H4244">
        <v>16</v>
      </c>
      <c r="I4244">
        <v>8</v>
      </c>
      <c r="J4244">
        <v>2</v>
      </c>
      <c r="K4244">
        <v>22</v>
      </c>
      <c r="L4244">
        <v>2</v>
      </c>
      <c r="M4244">
        <v>22</v>
      </c>
      <c r="N4244">
        <v>11</v>
      </c>
      <c r="O4244">
        <v>11</v>
      </c>
      <c r="P4244" t="s">
        <v>32</v>
      </c>
      <c r="Q4244" t="s">
        <v>33</v>
      </c>
      <c r="R4244" t="s">
        <v>41</v>
      </c>
      <c r="S4244" t="s">
        <v>29</v>
      </c>
      <c r="T4244" t="s">
        <v>28</v>
      </c>
      <c r="U4244" t="s">
        <v>37</v>
      </c>
      <c r="V4244" t="s">
        <v>23</v>
      </c>
      <c r="W4244" t="s">
        <v>30</v>
      </c>
    </row>
    <row r="4245" spans="1:23" x14ac:dyDescent="0.3">
      <c r="A4245">
        <v>51</v>
      </c>
      <c r="B4245">
        <v>8</v>
      </c>
      <c r="C4245">
        <v>4</v>
      </c>
      <c r="D4245">
        <v>1</v>
      </c>
      <c r="E4245">
        <v>4244</v>
      </c>
      <c r="F4245">
        <v>5</v>
      </c>
      <c r="G4245">
        <v>24500</v>
      </c>
      <c r="H4245">
        <v>12</v>
      </c>
      <c r="I4245">
        <v>8</v>
      </c>
      <c r="J4245">
        <v>1</v>
      </c>
      <c r="K4245">
        <v>11</v>
      </c>
      <c r="L4245">
        <v>2</v>
      </c>
      <c r="M4245">
        <v>10</v>
      </c>
      <c r="N4245">
        <v>1</v>
      </c>
      <c r="O4245">
        <v>0</v>
      </c>
      <c r="P4245" t="s">
        <v>24</v>
      </c>
      <c r="Q4245" t="s">
        <v>33</v>
      </c>
      <c r="R4245" t="s">
        <v>26</v>
      </c>
      <c r="S4245" t="s">
        <v>35</v>
      </c>
      <c r="T4245" t="s">
        <v>46</v>
      </c>
      <c r="U4245" t="s">
        <v>27</v>
      </c>
      <c r="V4245" t="s">
        <v>23</v>
      </c>
      <c r="W4245" t="s">
        <v>30</v>
      </c>
    </row>
    <row r="4246" spans="1:23" x14ac:dyDescent="0.3">
      <c r="A4246">
        <v>30</v>
      </c>
      <c r="B4246">
        <v>9</v>
      </c>
      <c r="C4246">
        <v>3</v>
      </c>
      <c r="D4246">
        <v>1</v>
      </c>
      <c r="E4246">
        <v>4245</v>
      </c>
      <c r="F4246">
        <v>1</v>
      </c>
      <c r="G4246">
        <v>92500</v>
      </c>
      <c r="H4246">
        <v>12</v>
      </c>
      <c r="I4246">
        <v>8</v>
      </c>
      <c r="J4246">
        <v>3</v>
      </c>
      <c r="K4246">
        <v>11</v>
      </c>
      <c r="L4246">
        <v>0</v>
      </c>
      <c r="M4246">
        <v>11</v>
      </c>
      <c r="N4246">
        <v>2</v>
      </c>
      <c r="O4246">
        <v>7</v>
      </c>
      <c r="P4246" t="s">
        <v>24</v>
      </c>
      <c r="Q4246" t="s">
        <v>33</v>
      </c>
      <c r="R4246" t="s">
        <v>26</v>
      </c>
      <c r="S4246" t="s">
        <v>44</v>
      </c>
      <c r="T4246" t="s">
        <v>45</v>
      </c>
      <c r="U4246" t="s">
        <v>37</v>
      </c>
      <c r="V4246" t="s">
        <v>23</v>
      </c>
      <c r="W4246" t="s">
        <v>30</v>
      </c>
    </row>
    <row r="4247" spans="1:23" x14ac:dyDescent="0.3">
      <c r="A4247">
        <v>46</v>
      </c>
      <c r="B4247">
        <v>12</v>
      </c>
      <c r="C4247">
        <v>1</v>
      </c>
      <c r="D4247">
        <v>1</v>
      </c>
      <c r="E4247">
        <v>4246</v>
      </c>
      <c r="F4247">
        <v>1</v>
      </c>
      <c r="G4247">
        <v>20740</v>
      </c>
      <c r="H4247">
        <v>15</v>
      </c>
      <c r="I4247">
        <v>8</v>
      </c>
      <c r="J4247">
        <v>1</v>
      </c>
      <c r="K4247">
        <v>21</v>
      </c>
      <c r="L4247">
        <v>3</v>
      </c>
      <c r="M4247">
        <v>10</v>
      </c>
      <c r="N4247">
        <v>9</v>
      </c>
      <c r="O4247">
        <v>5</v>
      </c>
      <c r="P4247" t="s">
        <v>32</v>
      </c>
      <c r="Q4247" t="s">
        <v>33</v>
      </c>
      <c r="R4247" t="s">
        <v>41</v>
      </c>
      <c r="S4247" t="s">
        <v>29</v>
      </c>
      <c r="T4247" t="s">
        <v>43</v>
      </c>
      <c r="U4247" t="s">
        <v>37</v>
      </c>
      <c r="V4247" t="s">
        <v>23</v>
      </c>
      <c r="W4247" t="s">
        <v>30</v>
      </c>
    </row>
    <row r="4248" spans="1:23" x14ac:dyDescent="0.3">
      <c r="A4248">
        <v>32</v>
      </c>
      <c r="B4248">
        <v>15</v>
      </c>
      <c r="C4248">
        <v>3</v>
      </c>
      <c r="D4248">
        <v>1</v>
      </c>
      <c r="E4248">
        <v>4247</v>
      </c>
      <c r="F4248">
        <v>1</v>
      </c>
      <c r="G4248">
        <v>101690</v>
      </c>
      <c r="H4248">
        <v>14</v>
      </c>
      <c r="I4248">
        <v>8</v>
      </c>
      <c r="J4248">
        <v>0</v>
      </c>
      <c r="K4248">
        <v>12</v>
      </c>
      <c r="L4248">
        <v>6</v>
      </c>
      <c r="M4248">
        <v>11</v>
      </c>
      <c r="N4248">
        <v>5</v>
      </c>
      <c r="O4248">
        <v>7</v>
      </c>
      <c r="P4248" t="s">
        <v>24</v>
      </c>
      <c r="Q4248" t="s">
        <v>25</v>
      </c>
      <c r="R4248" t="s">
        <v>48</v>
      </c>
      <c r="S4248" t="s">
        <v>35</v>
      </c>
      <c r="T4248" t="s">
        <v>34</v>
      </c>
      <c r="U4248" t="s">
        <v>37</v>
      </c>
      <c r="V4248" t="s">
        <v>23</v>
      </c>
      <c r="W4248" t="s">
        <v>30</v>
      </c>
    </row>
    <row r="4249" spans="1:23" x14ac:dyDescent="0.3">
      <c r="A4249">
        <v>54</v>
      </c>
      <c r="B4249">
        <v>25</v>
      </c>
      <c r="C4249">
        <v>1</v>
      </c>
      <c r="D4249">
        <v>1</v>
      </c>
      <c r="E4249">
        <v>4248</v>
      </c>
      <c r="F4249">
        <v>1</v>
      </c>
      <c r="G4249">
        <v>48550</v>
      </c>
      <c r="H4249">
        <v>25</v>
      </c>
      <c r="I4249">
        <v>8</v>
      </c>
      <c r="J4249">
        <v>1</v>
      </c>
      <c r="K4249">
        <v>16</v>
      </c>
      <c r="L4249">
        <v>2</v>
      </c>
      <c r="M4249">
        <v>4</v>
      </c>
      <c r="N4249">
        <v>0</v>
      </c>
      <c r="O4249">
        <v>3</v>
      </c>
      <c r="P4249" t="s">
        <v>24</v>
      </c>
      <c r="Q4249" t="s">
        <v>33</v>
      </c>
      <c r="R4249" t="s">
        <v>41</v>
      </c>
      <c r="S4249" t="s">
        <v>29</v>
      </c>
      <c r="T4249" t="s">
        <v>43</v>
      </c>
      <c r="U4249" t="s">
        <v>27</v>
      </c>
      <c r="V4249" t="s">
        <v>23</v>
      </c>
      <c r="W4249" t="s">
        <v>30</v>
      </c>
    </row>
    <row r="4250" spans="1:23" x14ac:dyDescent="0.3">
      <c r="A4250">
        <v>24</v>
      </c>
      <c r="B4250">
        <v>6</v>
      </c>
      <c r="C4250">
        <v>2</v>
      </c>
      <c r="D4250">
        <v>1</v>
      </c>
      <c r="E4250">
        <v>4249</v>
      </c>
      <c r="F4250">
        <v>2</v>
      </c>
      <c r="G4250">
        <v>40870</v>
      </c>
      <c r="H4250">
        <v>20</v>
      </c>
      <c r="I4250">
        <v>8</v>
      </c>
      <c r="J4250">
        <v>3</v>
      </c>
      <c r="K4250">
        <v>4</v>
      </c>
      <c r="L4250">
        <v>1</v>
      </c>
      <c r="M4250">
        <v>3</v>
      </c>
      <c r="N4250">
        <v>0</v>
      </c>
      <c r="O4250">
        <v>2</v>
      </c>
      <c r="P4250" t="s">
        <v>24</v>
      </c>
      <c r="Q4250" t="s">
        <v>25</v>
      </c>
      <c r="R4250" t="s">
        <v>48</v>
      </c>
      <c r="S4250" t="s">
        <v>29</v>
      </c>
      <c r="T4250" t="s">
        <v>34</v>
      </c>
      <c r="U4250" t="s">
        <v>37</v>
      </c>
      <c r="V4250" t="s">
        <v>23</v>
      </c>
      <c r="W4250" t="s">
        <v>30</v>
      </c>
    </row>
    <row r="4251" spans="1:23" x14ac:dyDescent="0.3">
      <c r="A4251">
        <v>28</v>
      </c>
      <c r="B4251">
        <v>9</v>
      </c>
      <c r="C4251">
        <v>4</v>
      </c>
      <c r="D4251">
        <v>1</v>
      </c>
      <c r="E4251">
        <v>4250</v>
      </c>
      <c r="F4251">
        <v>2</v>
      </c>
      <c r="G4251">
        <v>23670</v>
      </c>
      <c r="H4251">
        <v>13</v>
      </c>
      <c r="I4251">
        <v>8</v>
      </c>
      <c r="J4251">
        <v>0</v>
      </c>
      <c r="K4251">
        <v>5</v>
      </c>
      <c r="L4251">
        <v>2</v>
      </c>
      <c r="M4251">
        <v>5</v>
      </c>
      <c r="N4251">
        <v>0</v>
      </c>
      <c r="O4251">
        <v>4</v>
      </c>
      <c r="P4251" t="s">
        <v>39</v>
      </c>
      <c r="Q4251" t="s">
        <v>25</v>
      </c>
      <c r="R4251" t="s">
        <v>41</v>
      </c>
      <c r="S4251" t="s">
        <v>29</v>
      </c>
      <c r="T4251" t="s">
        <v>43</v>
      </c>
      <c r="U4251" t="s">
        <v>37</v>
      </c>
      <c r="V4251" t="s">
        <v>23</v>
      </c>
      <c r="W4251" t="s">
        <v>30</v>
      </c>
    </row>
    <row r="4252" spans="1:23" x14ac:dyDescent="0.3">
      <c r="A4252">
        <v>58</v>
      </c>
      <c r="B4252">
        <v>8</v>
      </c>
      <c r="C4252">
        <v>4</v>
      </c>
      <c r="D4252">
        <v>1</v>
      </c>
      <c r="E4252">
        <v>4251</v>
      </c>
      <c r="F4252">
        <v>2</v>
      </c>
      <c r="G4252">
        <v>29720</v>
      </c>
      <c r="H4252">
        <v>14</v>
      </c>
      <c r="I4252">
        <v>8</v>
      </c>
      <c r="J4252">
        <v>0</v>
      </c>
      <c r="K4252">
        <v>38</v>
      </c>
      <c r="L4252">
        <v>2</v>
      </c>
      <c r="M4252">
        <v>37</v>
      </c>
      <c r="N4252">
        <v>1</v>
      </c>
      <c r="O4252">
        <v>8</v>
      </c>
      <c r="P4252" t="s">
        <v>24</v>
      </c>
      <c r="Q4252" t="s">
        <v>33</v>
      </c>
      <c r="R4252" t="s">
        <v>26</v>
      </c>
      <c r="S4252" t="s">
        <v>35</v>
      </c>
      <c r="T4252" t="s">
        <v>38</v>
      </c>
      <c r="U4252" t="s">
        <v>37</v>
      </c>
      <c r="V4252" t="s">
        <v>23</v>
      </c>
      <c r="W4252" t="s">
        <v>30</v>
      </c>
    </row>
    <row r="4253" spans="1:23" x14ac:dyDescent="0.3">
      <c r="A4253">
        <v>44</v>
      </c>
      <c r="B4253">
        <v>23</v>
      </c>
      <c r="C4253">
        <v>2</v>
      </c>
      <c r="D4253">
        <v>1</v>
      </c>
      <c r="E4253">
        <v>4252</v>
      </c>
      <c r="F4253">
        <v>1</v>
      </c>
      <c r="G4253">
        <v>195860</v>
      </c>
      <c r="H4253">
        <v>16</v>
      </c>
      <c r="I4253">
        <v>8</v>
      </c>
      <c r="J4253">
        <v>0</v>
      </c>
      <c r="K4253">
        <v>17</v>
      </c>
      <c r="L4253">
        <v>3</v>
      </c>
      <c r="M4253">
        <v>3</v>
      </c>
      <c r="N4253">
        <v>1</v>
      </c>
      <c r="O4253">
        <v>2</v>
      </c>
      <c r="P4253" t="s">
        <v>39</v>
      </c>
      <c r="Q4253" t="s">
        <v>33</v>
      </c>
      <c r="R4253" t="s">
        <v>41</v>
      </c>
      <c r="S4253" t="s">
        <v>29</v>
      </c>
      <c r="T4253" t="s">
        <v>34</v>
      </c>
      <c r="U4253" t="s">
        <v>27</v>
      </c>
      <c r="V4253" t="s">
        <v>23</v>
      </c>
      <c r="W4253" t="s">
        <v>30</v>
      </c>
    </row>
    <row r="4254" spans="1:23" x14ac:dyDescent="0.3">
      <c r="A4254">
        <v>37</v>
      </c>
      <c r="B4254">
        <v>9</v>
      </c>
      <c r="C4254">
        <v>3</v>
      </c>
      <c r="D4254">
        <v>1</v>
      </c>
      <c r="E4254">
        <v>4253</v>
      </c>
      <c r="F4254">
        <v>2</v>
      </c>
      <c r="G4254">
        <v>54840</v>
      </c>
      <c r="H4254">
        <v>17</v>
      </c>
      <c r="I4254">
        <v>8</v>
      </c>
      <c r="J4254">
        <v>0</v>
      </c>
      <c r="K4254">
        <v>7</v>
      </c>
      <c r="L4254">
        <v>4</v>
      </c>
      <c r="M4254">
        <v>3</v>
      </c>
      <c r="N4254">
        <v>0</v>
      </c>
      <c r="O4254">
        <v>2</v>
      </c>
      <c r="P4254" t="s">
        <v>24</v>
      </c>
      <c r="Q4254" t="s">
        <v>40</v>
      </c>
      <c r="R4254" t="s">
        <v>40</v>
      </c>
      <c r="S4254" t="s">
        <v>44</v>
      </c>
      <c r="T4254" t="s">
        <v>28</v>
      </c>
      <c r="U4254" t="s">
        <v>37</v>
      </c>
      <c r="V4254" t="s">
        <v>31</v>
      </c>
      <c r="W4254" t="s">
        <v>30</v>
      </c>
    </row>
    <row r="4255" spans="1:23" x14ac:dyDescent="0.3">
      <c r="A4255">
        <v>32</v>
      </c>
      <c r="B4255">
        <v>12</v>
      </c>
      <c r="C4255">
        <v>2</v>
      </c>
      <c r="D4255">
        <v>1</v>
      </c>
      <c r="E4255">
        <v>4254</v>
      </c>
      <c r="F4255">
        <v>1</v>
      </c>
      <c r="G4255">
        <v>20610</v>
      </c>
      <c r="H4255">
        <v>15</v>
      </c>
      <c r="I4255">
        <v>8</v>
      </c>
      <c r="J4255">
        <v>1</v>
      </c>
      <c r="K4255">
        <v>1</v>
      </c>
      <c r="L4255">
        <v>2</v>
      </c>
      <c r="M4255">
        <v>1</v>
      </c>
      <c r="N4255">
        <v>0</v>
      </c>
      <c r="O4255">
        <v>0</v>
      </c>
      <c r="P4255" t="s">
        <v>24</v>
      </c>
      <c r="Q4255" t="s">
        <v>40</v>
      </c>
      <c r="R4255" t="s">
        <v>40</v>
      </c>
      <c r="S4255" t="s">
        <v>35</v>
      </c>
      <c r="T4255" t="s">
        <v>46</v>
      </c>
      <c r="U4255" t="s">
        <v>27</v>
      </c>
      <c r="V4255" t="s">
        <v>23</v>
      </c>
      <c r="W4255" t="s">
        <v>30</v>
      </c>
    </row>
    <row r="4256" spans="1:23" x14ac:dyDescent="0.3">
      <c r="A4256">
        <v>20</v>
      </c>
      <c r="B4256">
        <v>4</v>
      </c>
      <c r="C4256">
        <v>4</v>
      </c>
      <c r="D4256">
        <v>1</v>
      </c>
      <c r="E4256">
        <v>4255</v>
      </c>
      <c r="F4256">
        <v>2</v>
      </c>
      <c r="G4256">
        <v>99240</v>
      </c>
      <c r="H4256">
        <v>22</v>
      </c>
      <c r="I4256">
        <v>8</v>
      </c>
      <c r="J4256">
        <v>0</v>
      </c>
      <c r="K4256">
        <v>1</v>
      </c>
      <c r="L4256">
        <v>3</v>
      </c>
      <c r="M4256">
        <v>1</v>
      </c>
      <c r="N4256">
        <v>1</v>
      </c>
      <c r="O4256">
        <v>0</v>
      </c>
      <c r="P4256" t="s">
        <v>32</v>
      </c>
      <c r="Q4256" t="s">
        <v>25</v>
      </c>
      <c r="R4256" t="s">
        <v>26</v>
      </c>
      <c r="S4256" t="s">
        <v>35</v>
      </c>
      <c r="T4256" t="s">
        <v>28</v>
      </c>
      <c r="U4256" t="s">
        <v>27</v>
      </c>
      <c r="V4256" t="s">
        <v>31</v>
      </c>
      <c r="W4256" t="s">
        <v>30</v>
      </c>
    </row>
    <row r="4257" spans="1:23" x14ac:dyDescent="0.3">
      <c r="A4257">
        <v>34</v>
      </c>
      <c r="B4257">
        <v>1</v>
      </c>
      <c r="C4257">
        <v>4</v>
      </c>
      <c r="D4257">
        <v>1</v>
      </c>
      <c r="E4257">
        <v>4256</v>
      </c>
      <c r="F4257">
        <v>4</v>
      </c>
      <c r="G4257">
        <v>41980</v>
      </c>
      <c r="H4257">
        <v>22</v>
      </c>
      <c r="I4257">
        <v>8</v>
      </c>
      <c r="J4257">
        <v>1</v>
      </c>
      <c r="K4257">
        <v>16</v>
      </c>
      <c r="L4257">
        <v>2</v>
      </c>
      <c r="M4257">
        <v>16</v>
      </c>
      <c r="N4257">
        <v>2</v>
      </c>
      <c r="O4257">
        <v>10</v>
      </c>
      <c r="P4257" t="s">
        <v>24</v>
      </c>
      <c r="Q4257" t="s">
        <v>33</v>
      </c>
      <c r="R4257" t="s">
        <v>36</v>
      </c>
      <c r="S4257" t="s">
        <v>35</v>
      </c>
      <c r="T4257" t="s">
        <v>43</v>
      </c>
      <c r="U4257" t="s">
        <v>37</v>
      </c>
      <c r="V4257" t="s">
        <v>23</v>
      </c>
      <c r="W4257" t="s">
        <v>30</v>
      </c>
    </row>
    <row r="4258" spans="1:23" x14ac:dyDescent="0.3">
      <c r="A4258">
        <v>37</v>
      </c>
      <c r="B4258">
        <v>24</v>
      </c>
      <c r="C4258">
        <v>2</v>
      </c>
      <c r="D4258">
        <v>1</v>
      </c>
      <c r="E4258">
        <v>4257</v>
      </c>
      <c r="F4258">
        <v>1</v>
      </c>
      <c r="G4258">
        <v>68150</v>
      </c>
      <c r="H4258">
        <v>20</v>
      </c>
      <c r="I4258">
        <v>8</v>
      </c>
      <c r="J4258">
        <v>1</v>
      </c>
      <c r="K4258">
        <v>17</v>
      </c>
      <c r="L4258">
        <v>3</v>
      </c>
      <c r="M4258">
        <v>1</v>
      </c>
      <c r="N4258">
        <v>0</v>
      </c>
      <c r="O4258">
        <v>0</v>
      </c>
      <c r="P4258" t="s">
        <v>39</v>
      </c>
      <c r="Q4258" t="s">
        <v>25</v>
      </c>
      <c r="R4258" t="s">
        <v>26</v>
      </c>
      <c r="S4258" t="s">
        <v>44</v>
      </c>
      <c r="T4258" t="s">
        <v>34</v>
      </c>
      <c r="U4258" t="s">
        <v>37</v>
      </c>
      <c r="V4258" t="s">
        <v>23</v>
      </c>
      <c r="W4258" t="s">
        <v>30</v>
      </c>
    </row>
    <row r="4259" spans="1:23" x14ac:dyDescent="0.3">
      <c r="A4259">
        <v>59</v>
      </c>
      <c r="B4259">
        <v>12</v>
      </c>
      <c r="C4259">
        <v>2</v>
      </c>
      <c r="D4259">
        <v>1</v>
      </c>
      <c r="E4259">
        <v>4258</v>
      </c>
      <c r="F4259">
        <v>2</v>
      </c>
      <c r="G4259">
        <v>47230</v>
      </c>
      <c r="H4259">
        <v>14</v>
      </c>
      <c r="I4259">
        <v>8</v>
      </c>
      <c r="J4259">
        <v>0</v>
      </c>
      <c r="K4259">
        <v>30</v>
      </c>
      <c r="L4259">
        <v>0</v>
      </c>
      <c r="M4259">
        <v>3</v>
      </c>
      <c r="N4259">
        <v>2</v>
      </c>
      <c r="O4259">
        <v>2</v>
      </c>
      <c r="P4259" t="s">
        <v>39</v>
      </c>
      <c r="Q4259" t="s">
        <v>33</v>
      </c>
      <c r="R4259" t="s">
        <v>26</v>
      </c>
      <c r="S4259" t="s">
        <v>29</v>
      </c>
      <c r="T4259" t="s">
        <v>38</v>
      </c>
      <c r="U4259" t="s">
        <v>37</v>
      </c>
      <c r="V4259" t="s">
        <v>23</v>
      </c>
      <c r="W4259" t="s">
        <v>30</v>
      </c>
    </row>
    <row r="4260" spans="1:23" x14ac:dyDescent="0.3">
      <c r="A4260">
        <v>50</v>
      </c>
      <c r="B4260">
        <v>3</v>
      </c>
      <c r="C4260">
        <v>4</v>
      </c>
      <c r="D4260">
        <v>1</v>
      </c>
      <c r="E4260">
        <v>4259</v>
      </c>
      <c r="F4260">
        <v>4</v>
      </c>
      <c r="G4260">
        <v>61420</v>
      </c>
      <c r="H4260">
        <v>13</v>
      </c>
      <c r="I4260">
        <v>8</v>
      </c>
      <c r="J4260">
        <v>2</v>
      </c>
      <c r="K4260">
        <v>28</v>
      </c>
      <c r="L4260">
        <v>3</v>
      </c>
      <c r="M4260">
        <v>8</v>
      </c>
      <c r="N4260">
        <v>0</v>
      </c>
      <c r="O4260">
        <v>7</v>
      </c>
      <c r="P4260" t="s">
        <v>32</v>
      </c>
      <c r="Q4260" t="s">
        <v>33</v>
      </c>
      <c r="R4260" t="s">
        <v>41</v>
      </c>
      <c r="S4260" t="s">
        <v>29</v>
      </c>
      <c r="T4260" t="s">
        <v>34</v>
      </c>
      <c r="U4260" t="s">
        <v>37</v>
      </c>
      <c r="V4260" t="s">
        <v>23</v>
      </c>
      <c r="W4260" t="s">
        <v>30</v>
      </c>
    </row>
    <row r="4261" spans="1:23" x14ac:dyDescent="0.3">
      <c r="A4261">
        <v>25</v>
      </c>
      <c r="B4261">
        <v>10</v>
      </c>
      <c r="C4261">
        <v>1</v>
      </c>
      <c r="D4261">
        <v>1</v>
      </c>
      <c r="E4261">
        <v>4260</v>
      </c>
      <c r="F4261">
        <v>2</v>
      </c>
      <c r="G4261">
        <v>82370</v>
      </c>
      <c r="H4261">
        <v>13</v>
      </c>
      <c r="I4261">
        <v>8</v>
      </c>
      <c r="J4261">
        <v>0</v>
      </c>
      <c r="K4261">
        <v>6</v>
      </c>
      <c r="L4261">
        <v>6</v>
      </c>
      <c r="M4261">
        <v>6</v>
      </c>
      <c r="N4261">
        <v>0</v>
      </c>
      <c r="O4261">
        <v>3</v>
      </c>
      <c r="P4261" t="s">
        <v>24</v>
      </c>
      <c r="Q4261" t="s">
        <v>25</v>
      </c>
      <c r="R4261" t="s">
        <v>48</v>
      </c>
      <c r="S4261" t="s">
        <v>35</v>
      </c>
      <c r="T4261" t="s">
        <v>42</v>
      </c>
      <c r="U4261" t="s">
        <v>37</v>
      </c>
      <c r="V4261" t="s">
        <v>31</v>
      </c>
      <c r="W4261" t="s">
        <v>30</v>
      </c>
    </row>
    <row r="4262" spans="1:23" x14ac:dyDescent="0.3">
      <c r="A4262">
        <v>25</v>
      </c>
      <c r="B4262">
        <v>26</v>
      </c>
      <c r="C4262">
        <v>3</v>
      </c>
      <c r="D4262">
        <v>1</v>
      </c>
      <c r="E4262">
        <v>4261</v>
      </c>
      <c r="F4262">
        <v>1</v>
      </c>
      <c r="G4262">
        <v>88530</v>
      </c>
      <c r="H4262">
        <v>22</v>
      </c>
      <c r="I4262">
        <v>8</v>
      </c>
      <c r="J4262">
        <v>1</v>
      </c>
      <c r="K4262">
        <v>2</v>
      </c>
      <c r="L4262">
        <v>3</v>
      </c>
      <c r="M4262">
        <v>2</v>
      </c>
      <c r="N4262">
        <v>2</v>
      </c>
      <c r="O4262">
        <v>1</v>
      </c>
      <c r="P4262" t="s">
        <v>24</v>
      </c>
      <c r="Q4262" t="s">
        <v>33</v>
      </c>
      <c r="R4262" t="s">
        <v>49</v>
      </c>
      <c r="S4262" t="s">
        <v>29</v>
      </c>
      <c r="T4262" t="s">
        <v>43</v>
      </c>
      <c r="U4262" t="s">
        <v>37</v>
      </c>
      <c r="V4262" t="s">
        <v>23</v>
      </c>
      <c r="W4262" t="s">
        <v>30</v>
      </c>
    </row>
    <row r="4263" spans="1:23" x14ac:dyDescent="0.3">
      <c r="A4263">
        <v>22</v>
      </c>
      <c r="B4263">
        <v>2</v>
      </c>
      <c r="C4263">
        <v>1</v>
      </c>
      <c r="D4263">
        <v>1</v>
      </c>
      <c r="E4263">
        <v>4262</v>
      </c>
      <c r="F4263">
        <v>1</v>
      </c>
      <c r="G4263">
        <v>193310</v>
      </c>
      <c r="H4263">
        <v>12</v>
      </c>
      <c r="I4263">
        <v>8</v>
      </c>
      <c r="J4263">
        <v>1</v>
      </c>
      <c r="K4263">
        <v>1</v>
      </c>
      <c r="L4263">
        <v>2</v>
      </c>
      <c r="M4263">
        <v>0</v>
      </c>
      <c r="N4263">
        <v>0</v>
      </c>
      <c r="O4263">
        <v>0</v>
      </c>
      <c r="P4263" t="s">
        <v>24</v>
      </c>
      <c r="Q4263" t="s">
        <v>33</v>
      </c>
      <c r="R4263" t="s">
        <v>26</v>
      </c>
      <c r="S4263" t="s">
        <v>35</v>
      </c>
      <c r="T4263" t="s">
        <v>46</v>
      </c>
      <c r="U4263" t="s">
        <v>37</v>
      </c>
      <c r="V4263" t="s">
        <v>23</v>
      </c>
      <c r="W4263" t="s">
        <v>30</v>
      </c>
    </row>
    <row r="4264" spans="1:23" x14ac:dyDescent="0.3">
      <c r="A4264">
        <v>51</v>
      </c>
      <c r="B4264">
        <v>1</v>
      </c>
      <c r="C4264">
        <v>3</v>
      </c>
      <c r="D4264">
        <v>1</v>
      </c>
      <c r="E4264">
        <v>4263</v>
      </c>
      <c r="F4264">
        <v>1</v>
      </c>
      <c r="G4264">
        <v>20730</v>
      </c>
      <c r="H4264">
        <v>14</v>
      </c>
      <c r="I4264">
        <v>8</v>
      </c>
      <c r="J4264">
        <v>1</v>
      </c>
      <c r="K4264">
        <v>23</v>
      </c>
      <c r="L4264">
        <v>4</v>
      </c>
      <c r="M4264">
        <v>13</v>
      </c>
      <c r="N4264">
        <v>12</v>
      </c>
      <c r="O4264">
        <v>8</v>
      </c>
      <c r="P4264" t="s">
        <v>32</v>
      </c>
      <c r="Q4264" t="s">
        <v>33</v>
      </c>
      <c r="R4264" t="s">
        <v>26</v>
      </c>
      <c r="S4264" t="s">
        <v>35</v>
      </c>
      <c r="T4264" t="s">
        <v>38</v>
      </c>
      <c r="U4264" t="s">
        <v>27</v>
      </c>
      <c r="V4264" t="s">
        <v>23</v>
      </c>
      <c r="W4264" t="s">
        <v>30</v>
      </c>
    </row>
    <row r="4265" spans="1:23" x14ac:dyDescent="0.3">
      <c r="A4265">
        <v>34</v>
      </c>
      <c r="B4265">
        <v>4</v>
      </c>
      <c r="C4265">
        <v>4</v>
      </c>
      <c r="D4265">
        <v>1</v>
      </c>
      <c r="E4265">
        <v>4264</v>
      </c>
      <c r="F4265">
        <v>5</v>
      </c>
      <c r="G4265">
        <v>55620</v>
      </c>
      <c r="H4265">
        <v>15</v>
      </c>
      <c r="I4265">
        <v>8</v>
      </c>
      <c r="J4265">
        <v>0</v>
      </c>
      <c r="K4265">
        <v>9</v>
      </c>
      <c r="L4265">
        <v>3</v>
      </c>
      <c r="M4265">
        <v>9</v>
      </c>
      <c r="N4265">
        <v>0</v>
      </c>
      <c r="O4265">
        <v>6</v>
      </c>
      <c r="P4265" t="s">
        <v>32</v>
      </c>
      <c r="Q4265" t="s">
        <v>40</v>
      </c>
      <c r="R4265" t="s">
        <v>26</v>
      </c>
      <c r="S4265" t="s">
        <v>35</v>
      </c>
      <c r="T4265" t="s">
        <v>38</v>
      </c>
      <c r="U4265" t="s">
        <v>27</v>
      </c>
      <c r="V4265" t="s">
        <v>31</v>
      </c>
      <c r="W4265" t="s">
        <v>30</v>
      </c>
    </row>
    <row r="4266" spans="1:23" x14ac:dyDescent="0.3">
      <c r="A4266">
        <v>54</v>
      </c>
      <c r="B4266">
        <v>9</v>
      </c>
      <c r="C4266">
        <v>3</v>
      </c>
      <c r="D4266">
        <v>1</v>
      </c>
      <c r="E4266">
        <v>4265</v>
      </c>
      <c r="F4266">
        <v>1</v>
      </c>
      <c r="G4266">
        <v>196130</v>
      </c>
      <c r="H4266">
        <v>17</v>
      </c>
      <c r="I4266">
        <v>8</v>
      </c>
      <c r="J4266">
        <v>0</v>
      </c>
      <c r="K4266">
        <v>23</v>
      </c>
      <c r="L4266">
        <v>5</v>
      </c>
      <c r="M4266">
        <v>5</v>
      </c>
      <c r="N4266">
        <v>4</v>
      </c>
      <c r="O4266">
        <v>4</v>
      </c>
      <c r="P4266" t="s">
        <v>39</v>
      </c>
      <c r="Q4266" t="s">
        <v>33</v>
      </c>
      <c r="R4266" t="s">
        <v>26</v>
      </c>
      <c r="S4266" t="s">
        <v>35</v>
      </c>
      <c r="T4266" t="s">
        <v>43</v>
      </c>
      <c r="U4266" t="s">
        <v>37</v>
      </c>
      <c r="V4266" t="s">
        <v>23</v>
      </c>
      <c r="W4266" t="s">
        <v>30</v>
      </c>
    </row>
    <row r="4267" spans="1:23" x14ac:dyDescent="0.3">
      <c r="A4267">
        <v>24</v>
      </c>
      <c r="B4267">
        <v>2</v>
      </c>
      <c r="C4267">
        <v>1</v>
      </c>
      <c r="D4267">
        <v>1</v>
      </c>
      <c r="E4267">
        <v>4266</v>
      </c>
      <c r="F4267">
        <v>2</v>
      </c>
      <c r="G4267">
        <v>34070</v>
      </c>
      <c r="H4267">
        <v>13</v>
      </c>
      <c r="I4267">
        <v>8</v>
      </c>
      <c r="J4267">
        <v>1</v>
      </c>
      <c r="K4267">
        <v>6</v>
      </c>
      <c r="L4267">
        <v>4</v>
      </c>
      <c r="M4267">
        <v>5</v>
      </c>
      <c r="N4267">
        <v>1</v>
      </c>
      <c r="O4267">
        <v>2</v>
      </c>
      <c r="P4267" t="s">
        <v>24</v>
      </c>
      <c r="Q4267" t="s">
        <v>33</v>
      </c>
      <c r="R4267" t="s">
        <v>26</v>
      </c>
      <c r="S4267" t="s">
        <v>29</v>
      </c>
      <c r="T4267" t="s">
        <v>43</v>
      </c>
      <c r="U4267" t="s">
        <v>37</v>
      </c>
      <c r="V4267" t="s">
        <v>23</v>
      </c>
      <c r="W4267" t="s">
        <v>30</v>
      </c>
    </row>
    <row r="4268" spans="1:23" x14ac:dyDescent="0.3">
      <c r="A4268">
        <v>34</v>
      </c>
      <c r="B4268">
        <v>4</v>
      </c>
      <c r="C4268">
        <v>3</v>
      </c>
      <c r="D4268">
        <v>1</v>
      </c>
      <c r="E4268">
        <v>4267</v>
      </c>
      <c r="F4268">
        <v>2</v>
      </c>
      <c r="G4268">
        <v>50630</v>
      </c>
      <c r="H4268">
        <v>12</v>
      </c>
      <c r="I4268">
        <v>8</v>
      </c>
      <c r="J4268">
        <v>1</v>
      </c>
      <c r="K4268">
        <v>12</v>
      </c>
      <c r="L4268">
        <v>2</v>
      </c>
      <c r="M4268">
        <v>1</v>
      </c>
      <c r="N4268">
        <v>0</v>
      </c>
      <c r="O4268">
        <v>0</v>
      </c>
      <c r="P4268" t="s">
        <v>24</v>
      </c>
      <c r="Q4268" t="s">
        <v>25</v>
      </c>
      <c r="R4268" t="s">
        <v>48</v>
      </c>
      <c r="S4268" t="s">
        <v>44</v>
      </c>
      <c r="T4268" t="s">
        <v>46</v>
      </c>
      <c r="U4268" t="s">
        <v>27</v>
      </c>
      <c r="V4268" t="s">
        <v>23</v>
      </c>
      <c r="W4268" t="s">
        <v>30</v>
      </c>
    </row>
    <row r="4269" spans="1:23" x14ac:dyDescent="0.3">
      <c r="A4269">
        <v>37</v>
      </c>
      <c r="B4269">
        <v>6</v>
      </c>
      <c r="C4269">
        <v>1</v>
      </c>
      <c r="D4269">
        <v>1</v>
      </c>
      <c r="E4269">
        <v>4268</v>
      </c>
      <c r="F4269">
        <v>1</v>
      </c>
      <c r="G4269">
        <v>46390</v>
      </c>
      <c r="H4269">
        <v>12</v>
      </c>
      <c r="I4269">
        <v>8</v>
      </c>
      <c r="J4269">
        <v>2</v>
      </c>
      <c r="K4269">
        <v>12</v>
      </c>
      <c r="L4269">
        <v>3</v>
      </c>
      <c r="M4269">
        <v>5</v>
      </c>
      <c r="N4269">
        <v>1</v>
      </c>
      <c r="O4269">
        <v>3</v>
      </c>
      <c r="P4269" t="s">
        <v>24</v>
      </c>
      <c r="Q4269" t="s">
        <v>25</v>
      </c>
      <c r="R4269" t="s">
        <v>49</v>
      </c>
      <c r="S4269" t="s">
        <v>35</v>
      </c>
      <c r="T4269" t="s">
        <v>43</v>
      </c>
      <c r="U4269" t="s">
        <v>37</v>
      </c>
      <c r="V4269" t="s">
        <v>23</v>
      </c>
      <c r="W4269" t="s">
        <v>30</v>
      </c>
    </row>
    <row r="4270" spans="1:23" x14ac:dyDescent="0.3">
      <c r="A4270">
        <v>34</v>
      </c>
      <c r="B4270">
        <v>9</v>
      </c>
      <c r="C4270">
        <v>2</v>
      </c>
      <c r="D4270">
        <v>1</v>
      </c>
      <c r="E4270">
        <v>4269</v>
      </c>
      <c r="F4270">
        <v>2</v>
      </c>
      <c r="G4270">
        <v>48760</v>
      </c>
      <c r="H4270">
        <v>21</v>
      </c>
      <c r="I4270">
        <v>8</v>
      </c>
      <c r="J4270">
        <v>1</v>
      </c>
      <c r="K4270">
        <v>14</v>
      </c>
      <c r="L4270">
        <v>3</v>
      </c>
      <c r="M4270">
        <v>11</v>
      </c>
      <c r="N4270">
        <v>5</v>
      </c>
      <c r="O4270">
        <v>8</v>
      </c>
      <c r="P4270" t="s">
        <v>24</v>
      </c>
      <c r="Q4270" t="s">
        <v>25</v>
      </c>
      <c r="R4270" t="s">
        <v>41</v>
      </c>
      <c r="S4270" t="s">
        <v>35</v>
      </c>
      <c r="T4270" t="s">
        <v>28</v>
      </c>
      <c r="U4270" t="s">
        <v>37</v>
      </c>
      <c r="V4270" t="s">
        <v>23</v>
      </c>
      <c r="W4270" t="s">
        <v>30</v>
      </c>
    </row>
    <row r="4271" spans="1:23" x14ac:dyDescent="0.3">
      <c r="A4271">
        <v>36</v>
      </c>
      <c r="B4271">
        <v>7</v>
      </c>
      <c r="C4271">
        <v>3</v>
      </c>
      <c r="D4271">
        <v>1</v>
      </c>
      <c r="E4271">
        <v>4270</v>
      </c>
      <c r="F4271">
        <v>1</v>
      </c>
      <c r="G4271">
        <v>26900</v>
      </c>
      <c r="H4271">
        <v>11</v>
      </c>
      <c r="I4271">
        <v>8</v>
      </c>
      <c r="J4271">
        <v>0</v>
      </c>
      <c r="K4271">
        <v>10</v>
      </c>
      <c r="L4271">
        <v>1</v>
      </c>
      <c r="M4271">
        <v>9</v>
      </c>
      <c r="N4271">
        <v>2</v>
      </c>
      <c r="O4271">
        <v>8</v>
      </c>
      <c r="P4271" t="s">
        <v>32</v>
      </c>
      <c r="Q4271" t="s">
        <v>40</v>
      </c>
      <c r="R4271" t="s">
        <v>41</v>
      </c>
      <c r="S4271" t="s">
        <v>29</v>
      </c>
      <c r="T4271" t="s">
        <v>34</v>
      </c>
      <c r="U4271" t="s">
        <v>37</v>
      </c>
      <c r="V4271" t="s">
        <v>23</v>
      </c>
      <c r="W4271" t="s">
        <v>30</v>
      </c>
    </row>
    <row r="4272" spans="1:23" x14ac:dyDescent="0.3">
      <c r="A4272">
        <v>36</v>
      </c>
      <c r="B4272">
        <v>1</v>
      </c>
      <c r="C4272">
        <v>3</v>
      </c>
      <c r="D4272">
        <v>1</v>
      </c>
      <c r="E4272">
        <v>4271</v>
      </c>
      <c r="F4272">
        <v>2</v>
      </c>
      <c r="G4272">
        <v>175670</v>
      </c>
      <c r="H4272">
        <v>13</v>
      </c>
      <c r="I4272">
        <v>8</v>
      </c>
      <c r="J4272">
        <v>0</v>
      </c>
      <c r="K4272">
        <v>7</v>
      </c>
      <c r="L4272">
        <v>6</v>
      </c>
      <c r="M4272">
        <v>1</v>
      </c>
      <c r="N4272">
        <v>0</v>
      </c>
      <c r="O4272">
        <v>0</v>
      </c>
      <c r="P4272" t="s">
        <v>24</v>
      </c>
      <c r="Q4272" t="s">
        <v>33</v>
      </c>
      <c r="R4272" t="s">
        <v>41</v>
      </c>
      <c r="S4272" t="s">
        <v>44</v>
      </c>
      <c r="T4272" t="s">
        <v>45</v>
      </c>
      <c r="U4272" t="s">
        <v>27</v>
      </c>
      <c r="V4272" t="s">
        <v>23</v>
      </c>
      <c r="W4272" t="s">
        <v>30</v>
      </c>
    </row>
    <row r="4273" spans="1:23" x14ac:dyDescent="0.3">
      <c r="A4273">
        <v>43</v>
      </c>
      <c r="B4273">
        <v>3</v>
      </c>
      <c r="C4273">
        <v>4</v>
      </c>
      <c r="D4273">
        <v>1</v>
      </c>
      <c r="E4273">
        <v>4272</v>
      </c>
      <c r="F4273">
        <v>1</v>
      </c>
      <c r="G4273">
        <v>24080</v>
      </c>
      <c r="H4273">
        <v>12</v>
      </c>
      <c r="I4273">
        <v>8</v>
      </c>
      <c r="J4273">
        <v>1</v>
      </c>
      <c r="K4273">
        <v>25</v>
      </c>
      <c r="L4273">
        <v>3</v>
      </c>
      <c r="M4273">
        <v>25</v>
      </c>
      <c r="N4273">
        <v>4</v>
      </c>
      <c r="O4273">
        <v>12</v>
      </c>
      <c r="P4273" t="s">
        <v>32</v>
      </c>
      <c r="Q4273" t="s">
        <v>33</v>
      </c>
      <c r="R4273" t="s">
        <v>26</v>
      </c>
      <c r="S4273" t="s">
        <v>29</v>
      </c>
      <c r="T4273" t="s">
        <v>38</v>
      </c>
      <c r="U4273" t="s">
        <v>37</v>
      </c>
      <c r="V4273" t="s">
        <v>23</v>
      </c>
      <c r="W4273" t="s">
        <v>30</v>
      </c>
    </row>
    <row r="4274" spans="1:23" x14ac:dyDescent="0.3">
      <c r="A4274">
        <v>30</v>
      </c>
      <c r="B4274">
        <v>10</v>
      </c>
      <c r="C4274">
        <v>3</v>
      </c>
      <c r="D4274">
        <v>1</v>
      </c>
      <c r="E4274">
        <v>4273</v>
      </c>
      <c r="F4274">
        <v>3</v>
      </c>
      <c r="G4274">
        <v>28140</v>
      </c>
      <c r="H4274">
        <v>24</v>
      </c>
      <c r="I4274">
        <v>8</v>
      </c>
      <c r="J4274">
        <v>0</v>
      </c>
      <c r="K4274">
        <v>10</v>
      </c>
      <c r="L4274">
        <v>2</v>
      </c>
      <c r="M4274">
        <v>10</v>
      </c>
      <c r="N4274">
        <v>0</v>
      </c>
      <c r="O4274">
        <v>9</v>
      </c>
      <c r="P4274" t="s">
        <v>32</v>
      </c>
      <c r="Q4274" t="s">
        <v>33</v>
      </c>
      <c r="R4274" t="s">
        <v>26</v>
      </c>
      <c r="S4274" t="s">
        <v>44</v>
      </c>
      <c r="T4274" t="s">
        <v>28</v>
      </c>
      <c r="U4274" t="s">
        <v>27</v>
      </c>
      <c r="V4274" t="s">
        <v>23</v>
      </c>
      <c r="W4274" t="s">
        <v>30</v>
      </c>
    </row>
    <row r="4275" spans="1:23" x14ac:dyDescent="0.3">
      <c r="A4275">
        <v>33</v>
      </c>
      <c r="B4275">
        <v>7</v>
      </c>
      <c r="C4275">
        <v>3</v>
      </c>
      <c r="D4275">
        <v>1</v>
      </c>
      <c r="E4275">
        <v>4274</v>
      </c>
      <c r="F4275">
        <v>2</v>
      </c>
      <c r="G4275">
        <v>112450</v>
      </c>
      <c r="H4275">
        <v>21</v>
      </c>
      <c r="I4275">
        <v>8</v>
      </c>
      <c r="J4275">
        <v>0</v>
      </c>
      <c r="K4275">
        <v>8</v>
      </c>
      <c r="L4275">
        <v>3</v>
      </c>
      <c r="M4275">
        <v>7</v>
      </c>
      <c r="N4275">
        <v>0</v>
      </c>
      <c r="O4275">
        <v>7</v>
      </c>
      <c r="P4275" t="s">
        <v>39</v>
      </c>
      <c r="Q4275" t="s">
        <v>25</v>
      </c>
      <c r="R4275" t="s">
        <v>26</v>
      </c>
      <c r="S4275" t="s">
        <v>29</v>
      </c>
      <c r="T4275" t="s">
        <v>38</v>
      </c>
      <c r="U4275" t="s">
        <v>37</v>
      </c>
      <c r="V4275" t="s">
        <v>23</v>
      </c>
      <c r="W4275" t="s">
        <v>30</v>
      </c>
    </row>
    <row r="4276" spans="1:23" x14ac:dyDescent="0.3">
      <c r="A4276">
        <v>56</v>
      </c>
      <c r="B4276">
        <v>15</v>
      </c>
      <c r="C4276">
        <v>3</v>
      </c>
      <c r="D4276">
        <v>1</v>
      </c>
      <c r="E4276">
        <v>4275</v>
      </c>
      <c r="F4276">
        <v>2</v>
      </c>
      <c r="G4276">
        <v>33120</v>
      </c>
      <c r="H4276">
        <v>19</v>
      </c>
      <c r="I4276">
        <v>8</v>
      </c>
      <c r="J4276">
        <v>0</v>
      </c>
      <c r="K4276">
        <v>7</v>
      </c>
      <c r="L4276">
        <v>1</v>
      </c>
      <c r="M4276">
        <v>5</v>
      </c>
      <c r="N4276">
        <v>4</v>
      </c>
      <c r="O4276">
        <v>3</v>
      </c>
      <c r="P4276" t="s">
        <v>24</v>
      </c>
      <c r="Q4276" t="s">
        <v>33</v>
      </c>
      <c r="R4276" t="s">
        <v>26</v>
      </c>
      <c r="S4276" t="s">
        <v>29</v>
      </c>
      <c r="T4276" t="s">
        <v>43</v>
      </c>
      <c r="U4276" t="s">
        <v>37</v>
      </c>
      <c r="V4276" t="s">
        <v>31</v>
      </c>
      <c r="W4276" t="s">
        <v>30</v>
      </c>
    </row>
    <row r="4277" spans="1:23" x14ac:dyDescent="0.3">
      <c r="A4277">
        <v>51</v>
      </c>
      <c r="B4277">
        <v>3</v>
      </c>
      <c r="C4277">
        <v>2</v>
      </c>
      <c r="D4277">
        <v>1</v>
      </c>
      <c r="E4277">
        <v>4276</v>
      </c>
      <c r="F4277">
        <v>2</v>
      </c>
      <c r="G4277">
        <v>190490</v>
      </c>
      <c r="H4277">
        <v>14</v>
      </c>
      <c r="I4277">
        <v>8</v>
      </c>
      <c r="J4277">
        <v>1</v>
      </c>
      <c r="K4277">
        <v>23</v>
      </c>
      <c r="L4277">
        <v>2</v>
      </c>
      <c r="M4277">
        <v>20</v>
      </c>
      <c r="N4277">
        <v>15</v>
      </c>
      <c r="O4277">
        <v>15</v>
      </c>
      <c r="P4277" t="s">
        <v>24</v>
      </c>
      <c r="Q4277" t="s">
        <v>33</v>
      </c>
      <c r="R4277" t="s">
        <v>36</v>
      </c>
      <c r="S4277" t="s">
        <v>35</v>
      </c>
      <c r="T4277" t="s">
        <v>46</v>
      </c>
      <c r="U4277" t="s">
        <v>27</v>
      </c>
      <c r="V4277" t="s">
        <v>23</v>
      </c>
      <c r="W4277" t="s">
        <v>30</v>
      </c>
    </row>
    <row r="4278" spans="1:23" x14ac:dyDescent="0.3">
      <c r="A4278">
        <v>31</v>
      </c>
      <c r="B4278">
        <v>2</v>
      </c>
      <c r="C4278">
        <v>4</v>
      </c>
      <c r="D4278">
        <v>1</v>
      </c>
      <c r="E4278">
        <v>4277</v>
      </c>
      <c r="F4278">
        <v>3</v>
      </c>
      <c r="G4278">
        <v>21410</v>
      </c>
      <c r="H4278">
        <v>20</v>
      </c>
      <c r="I4278">
        <v>8</v>
      </c>
      <c r="J4278">
        <v>0</v>
      </c>
      <c r="K4278">
        <v>12</v>
      </c>
      <c r="L4278">
        <v>2</v>
      </c>
      <c r="M4278">
        <v>7</v>
      </c>
      <c r="N4278">
        <v>7</v>
      </c>
      <c r="O4278">
        <v>7</v>
      </c>
      <c r="P4278" t="s">
        <v>24</v>
      </c>
      <c r="Q4278" t="s">
        <v>33</v>
      </c>
      <c r="R4278" t="s">
        <v>49</v>
      </c>
      <c r="S4278" t="s">
        <v>29</v>
      </c>
      <c r="T4278" t="s">
        <v>38</v>
      </c>
      <c r="U4278" t="s">
        <v>27</v>
      </c>
      <c r="V4278" t="s">
        <v>31</v>
      </c>
      <c r="W4278" t="s">
        <v>30</v>
      </c>
    </row>
    <row r="4279" spans="1:23" x14ac:dyDescent="0.3">
      <c r="A4279">
        <v>26</v>
      </c>
      <c r="B4279">
        <v>17</v>
      </c>
      <c r="C4279">
        <v>3</v>
      </c>
      <c r="D4279">
        <v>1</v>
      </c>
      <c r="E4279">
        <v>4278</v>
      </c>
      <c r="F4279">
        <v>2</v>
      </c>
      <c r="G4279">
        <v>57690</v>
      </c>
      <c r="H4279">
        <v>19</v>
      </c>
      <c r="I4279">
        <v>8</v>
      </c>
      <c r="J4279">
        <v>0</v>
      </c>
      <c r="K4279">
        <v>5</v>
      </c>
      <c r="L4279">
        <v>4</v>
      </c>
      <c r="M4279">
        <v>5</v>
      </c>
      <c r="N4279">
        <v>4</v>
      </c>
      <c r="O4279">
        <v>3</v>
      </c>
      <c r="P4279" t="s">
        <v>24</v>
      </c>
      <c r="Q4279" t="s">
        <v>25</v>
      </c>
      <c r="R4279" t="s">
        <v>41</v>
      </c>
      <c r="S4279" t="s">
        <v>29</v>
      </c>
      <c r="T4279" t="s">
        <v>47</v>
      </c>
      <c r="U4279" t="s">
        <v>27</v>
      </c>
      <c r="V4279" t="s">
        <v>23</v>
      </c>
      <c r="W4279" t="s">
        <v>30</v>
      </c>
    </row>
    <row r="4280" spans="1:23" x14ac:dyDescent="0.3">
      <c r="A4280">
        <v>58</v>
      </c>
      <c r="B4280">
        <v>2</v>
      </c>
      <c r="C4280">
        <v>2</v>
      </c>
      <c r="D4280">
        <v>1</v>
      </c>
      <c r="E4280">
        <v>4279</v>
      </c>
      <c r="F4280">
        <v>1</v>
      </c>
      <c r="G4280">
        <v>43850</v>
      </c>
      <c r="H4280">
        <v>13</v>
      </c>
      <c r="I4280">
        <v>8</v>
      </c>
      <c r="J4280">
        <v>1</v>
      </c>
      <c r="K4280">
        <v>40</v>
      </c>
      <c r="L4280">
        <v>2</v>
      </c>
      <c r="M4280">
        <v>40</v>
      </c>
      <c r="N4280">
        <v>15</v>
      </c>
      <c r="O4280">
        <v>6</v>
      </c>
      <c r="P4280" t="s">
        <v>24</v>
      </c>
      <c r="Q4280" t="s">
        <v>25</v>
      </c>
      <c r="R4280" t="s">
        <v>41</v>
      </c>
      <c r="S4280" t="s">
        <v>29</v>
      </c>
      <c r="T4280" t="s">
        <v>34</v>
      </c>
      <c r="U4280" t="s">
        <v>27</v>
      </c>
      <c r="V4280" t="s">
        <v>31</v>
      </c>
      <c r="W4280" t="s">
        <v>30</v>
      </c>
    </row>
    <row r="4281" spans="1:23" x14ac:dyDescent="0.3">
      <c r="A4281">
        <v>19</v>
      </c>
      <c r="B4281">
        <v>5</v>
      </c>
      <c r="C4281">
        <v>2</v>
      </c>
      <c r="D4281">
        <v>1</v>
      </c>
      <c r="E4281">
        <v>4280</v>
      </c>
      <c r="F4281">
        <v>1</v>
      </c>
      <c r="G4281">
        <v>53320</v>
      </c>
      <c r="H4281">
        <v>23</v>
      </c>
      <c r="I4281">
        <v>8</v>
      </c>
      <c r="J4281">
        <v>1</v>
      </c>
      <c r="K4281">
        <v>0</v>
      </c>
      <c r="L4281">
        <v>2</v>
      </c>
      <c r="M4281">
        <v>0</v>
      </c>
      <c r="N4281">
        <v>0</v>
      </c>
      <c r="O4281">
        <v>0</v>
      </c>
      <c r="P4281" t="s">
        <v>24</v>
      </c>
      <c r="Q4281" t="s">
        <v>33</v>
      </c>
      <c r="R4281" t="s">
        <v>26</v>
      </c>
      <c r="S4281" t="s">
        <v>35</v>
      </c>
      <c r="T4281" t="s">
        <v>47</v>
      </c>
      <c r="U4281" t="s">
        <v>37</v>
      </c>
      <c r="V4281" t="s">
        <v>31</v>
      </c>
      <c r="W4281" t="s">
        <v>30</v>
      </c>
    </row>
    <row r="4282" spans="1:23" x14ac:dyDescent="0.3">
      <c r="A4282">
        <v>22</v>
      </c>
      <c r="B4282">
        <v>29</v>
      </c>
      <c r="C4282">
        <v>4</v>
      </c>
      <c r="D4282">
        <v>1</v>
      </c>
      <c r="E4282">
        <v>4281</v>
      </c>
      <c r="F4282">
        <v>1</v>
      </c>
      <c r="G4282">
        <v>46630</v>
      </c>
      <c r="H4282">
        <v>13</v>
      </c>
      <c r="I4282">
        <v>8</v>
      </c>
      <c r="J4282">
        <v>1</v>
      </c>
      <c r="K4282">
        <v>3</v>
      </c>
      <c r="L4282">
        <v>1</v>
      </c>
      <c r="M4282">
        <v>2</v>
      </c>
      <c r="N4282">
        <v>2</v>
      </c>
      <c r="O4282">
        <v>1</v>
      </c>
      <c r="P4282" t="s">
        <v>24</v>
      </c>
      <c r="Q4282" t="s">
        <v>25</v>
      </c>
      <c r="R4282" t="s">
        <v>49</v>
      </c>
      <c r="S4282" t="s">
        <v>29</v>
      </c>
      <c r="T4282" t="s">
        <v>38</v>
      </c>
      <c r="U4282" t="s">
        <v>37</v>
      </c>
      <c r="V4282" t="s">
        <v>23</v>
      </c>
      <c r="W4282" t="s">
        <v>30</v>
      </c>
    </row>
    <row r="4283" spans="1:23" x14ac:dyDescent="0.3">
      <c r="A4283">
        <v>49</v>
      </c>
      <c r="B4283">
        <v>2</v>
      </c>
      <c r="C4283">
        <v>3</v>
      </c>
      <c r="D4283">
        <v>1</v>
      </c>
      <c r="E4283">
        <v>4282</v>
      </c>
      <c r="F4283">
        <v>1</v>
      </c>
      <c r="G4283">
        <v>47240</v>
      </c>
      <c r="H4283">
        <v>11</v>
      </c>
      <c r="I4283">
        <v>8</v>
      </c>
      <c r="J4283">
        <v>1</v>
      </c>
      <c r="K4283">
        <v>16</v>
      </c>
      <c r="L4283">
        <v>3</v>
      </c>
      <c r="M4283">
        <v>15</v>
      </c>
      <c r="N4283">
        <v>5</v>
      </c>
      <c r="O4283">
        <v>11</v>
      </c>
      <c r="P4283" t="s">
        <v>24</v>
      </c>
      <c r="Q4283" t="s">
        <v>33</v>
      </c>
      <c r="R4283" t="s">
        <v>26</v>
      </c>
      <c r="S4283" t="s">
        <v>29</v>
      </c>
      <c r="T4283" t="s">
        <v>38</v>
      </c>
      <c r="U4283" t="s">
        <v>27</v>
      </c>
      <c r="V4283" t="s">
        <v>23</v>
      </c>
      <c r="W4283" t="s">
        <v>30</v>
      </c>
    </row>
    <row r="4284" spans="1:23" x14ac:dyDescent="0.3">
      <c r="A4284">
        <v>43</v>
      </c>
      <c r="B4284">
        <v>2</v>
      </c>
      <c r="C4284">
        <v>2</v>
      </c>
      <c r="D4284">
        <v>1</v>
      </c>
      <c r="E4284">
        <v>4283</v>
      </c>
      <c r="F4284">
        <v>1</v>
      </c>
      <c r="G4284">
        <v>32110</v>
      </c>
      <c r="H4284">
        <v>13</v>
      </c>
      <c r="I4284">
        <v>8</v>
      </c>
      <c r="J4284">
        <v>0</v>
      </c>
      <c r="K4284">
        <v>18</v>
      </c>
      <c r="L4284">
        <v>2</v>
      </c>
      <c r="M4284">
        <v>3</v>
      </c>
      <c r="N4284">
        <v>1</v>
      </c>
      <c r="O4284">
        <v>2</v>
      </c>
      <c r="P4284" t="s">
        <v>32</v>
      </c>
      <c r="Q4284" t="s">
        <v>25</v>
      </c>
      <c r="R4284" t="s">
        <v>26</v>
      </c>
      <c r="S4284" t="s">
        <v>35</v>
      </c>
      <c r="T4284" t="s">
        <v>38</v>
      </c>
      <c r="U4284" t="s">
        <v>37</v>
      </c>
      <c r="V4284" t="s">
        <v>23</v>
      </c>
      <c r="W4284" t="s">
        <v>30</v>
      </c>
    </row>
    <row r="4285" spans="1:23" x14ac:dyDescent="0.3">
      <c r="A4285">
        <v>50</v>
      </c>
      <c r="B4285">
        <v>19</v>
      </c>
      <c r="C4285">
        <v>4</v>
      </c>
      <c r="D4285">
        <v>1</v>
      </c>
      <c r="E4285">
        <v>4284</v>
      </c>
      <c r="F4285">
        <v>2</v>
      </c>
      <c r="G4285">
        <v>53770</v>
      </c>
      <c r="H4285">
        <v>14</v>
      </c>
      <c r="I4285">
        <v>8</v>
      </c>
      <c r="J4285">
        <v>1</v>
      </c>
      <c r="K4285">
        <v>16</v>
      </c>
      <c r="L4285">
        <v>3</v>
      </c>
      <c r="M4285">
        <v>2</v>
      </c>
      <c r="N4285">
        <v>2</v>
      </c>
      <c r="O4285">
        <v>1</v>
      </c>
      <c r="P4285" t="s">
        <v>32</v>
      </c>
      <c r="Q4285" t="s">
        <v>33</v>
      </c>
      <c r="R4285" t="s">
        <v>26</v>
      </c>
      <c r="S4285" t="s">
        <v>35</v>
      </c>
      <c r="T4285" t="s">
        <v>38</v>
      </c>
      <c r="U4285" t="s">
        <v>37</v>
      </c>
      <c r="V4285" t="s">
        <v>23</v>
      </c>
      <c r="W4285" t="s">
        <v>30</v>
      </c>
    </row>
    <row r="4286" spans="1:23" x14ac:dyDescent="0.3">
      <c r="A4286">
        <v>31</v>
      </c>
      <c r="B4286">
        <v>15</v>
      </c>
      <c r="C4286">
        <v>1</v>
      </c>
      <c r="D4286">
        <v>1</v>
      </c>
      <c r="E4286">
        <v>4285</v>
      </c>
      <c r="F4286">
        <v>2</v>
      </c>
      <c r="G4286">
        <v>40660</v>
      </c>
      <c r="H4286">
        <v>22</v>
      </c>
      <c r="I4286">
        <v>8</v>
      </c>
      <c r="J4286">
        <v>0</v>
      </c>
      <c r="K4286">
        <v>4</v>
      </c>
      <c r="L4286">
        <v>2</v>
      </c>
      <c r="M4286">
        <v>2</v>
      </c>
      <c r="N4286">
        <v>2</v>
      </c>
      <c r="O4286">
        <v>2</v>
      </c>
      <c r="P4286" t="s">
        <v>24</v>
      </c>
      <c r="Q4286" t="s">
        <v>33</v>
      </c>
      <c r="R4286" t="s">
        <v>41</v>
      </c>
      <c r="S4286" t="s">
        <v>29</v>
      </c>
      <c r="T4286" t="s">
        <v>38</v>
      </c>
      <c r="U4286" t="s">
        <v>27</v>
      </c>
      <c r="V4286" t="s">
        <v>31</v>
      </c>
      <c r="W4286" t="s">
        <v>30</v>
      </c>
    </row>
    <row r="4287" spans="1:23" x14ac:dyDescent="0.3">
      <c r="A4287">
        <v>41</v>
      </c>
      <c r="B4287">
        <v>17</v>
      </c>
      <c r="C4287">
        <v>2</v>
      </c>
      <c r="D4287">
        <v>1</v>
      </c>
      <c r="E4287">
        <v>4286</v>
      </c>
      <c r="F4287">
        <v>1</v>
      </c>
      <c r="G4287">
        <v>52080</v>
      </c>
      <c r="H4287">
        <v>11</v>
      </c>
      <c r="I4287">
        <v>8</v>
      </c>
      <c r="J4287">
        <v>3</v>
      </c>
      <c r="K4287">
        <v>12</v>
      </c>
      <c r="L4287">
        <v>2</v>
      </c>
      <c r="M4287">
        <v>9</v>
      </c>
      <c r="N4287">
        <v>0</v>
      </c>
      <c r="O4287">
        <v>7</v>
      </c>
      <c r="P4287" t="s">
        <v>24</v>
      </c>
      <c r="Q4287" t="s">
        <v>33</v>
      </c>
      <c r="R4287" t="s">
        <v>36</v>
      </c>
      <c r="S4287" t="s">
        <v>44</v>
      </c>
      <c r="T4287" t="s">
        <v>45</v>
      </c>
      <c r="U4287" t="s">
        <v>37</v>
      </c>
      <c r="V4287" t="s">
        <v>23</v>
      </c>
      <c r="W4287" t="s">
        <v>30</v>
      </c>
    </row>
    <row r="4288" spans="1:23" x14ac:dyDescent="0.3">
      <c r="A4288">
        <v>26</v>
      </c>
      <c r="B4288">
        <v>17</v>
      </c>
      <c r="C4288">
        <v>4</v>
      </c>
      <c r="D4288">
        <v>1</v>
      </c>
      <c r="E4288">
        <v>4287</v>
      </c>
      <c r="F4288">
        <v>2</v>
      </c>
      <c r="G4288">
        <v>48770</v>
      </c>
      <c r="H4288">
        <v>13</v>
      </c>
      <c r="I4288">
        <v>8</v>
      </c>
      <c r="J4288">
        <v>1</v>
      </c>
      <c r="K4288">
        <v>8</v>
      </c>
      <c r="L4288">
        <v>5</v>
      </c>
      <c r="M4288">
        <v>8</v>
      </c>
      <c r="N4288">
        <v>5</v>
      </c>
      <c r="O4288">
        <v>7</v>
      </c>
      <c r="P4288" t="s">
        <v>24</v>
      </c>
      <c r="Q4288" t="s">
        <v>33</v>
      </c>
      <c r="R4288" t="s">
        <v>26</v>
      </c>
      <c r="S4288" t="s">
        <v>29</v>
      </c>
      <c r="T4288" t="s">
        <v>38</v>
      </c>
      <c r="U4288" t="s">
        <v>37</v>
      </c>
      <c r="V4288" t="s">
        <v>23</v>
      </c>
      <c r="W4288" t="s">
        <v>30</v>
      </c>
    </row>
    <row r="4289" spans="1:23" x14ac:dyDescent="0.3">
      <c r="A4289">
        <v>36</v>
      </c>
      <c r="B4289">
        <v>25</v>
      </c>
      <c r="C4289">
        <v>1</v>
      </c>
      <c r="D4289">
        <v>1</v>
      </c>
      <c r="E4289">
        <v>4288</v>
      </c>
      <c r="F4289">
        <v>2</v>
      </c>
      <c r="G4289">
        <v>31170</v>
      </c>
      <c r="H4289">
        <v>21</v>
      </c>
      <c r="I4289">
        <v>8</v>
      </c>
      <c r="J4289">
        <v>1</v>
      </c>
      <c r="K4289">
        <v>7</v>
      </c>
      <c r="L4289">
        <v>2</v>
      </c>
      <c r="M4289">
        <v>3</v>
      </c>
      <c r="N4289">
        <v>0</v>
      </c>
      <c r="O4289">
        <v>1</v>
      </c>
      <c r="P4289" t="s">
        <v>24</v>
      </c>
      <c r="Q4289" t="s">
        <v>40</v>
      </c>
      <c r="R4289" t="s">
        <v>40</v>
      </c>
      <c r="S4289" t="s">
        <v>44</v>
      </c>
      <c r="T4289" t="s">
        <v>34</v>
      </c>
      <c r="U4289" t="s">
        <v>37</v>
      </c>
      <c r="V4289" t="s">
        <v>23</v>
      </c>
      <c r="W4289" t="s">
        <v>30</v>
      </c>
    </row>
    <row r="4290" spans="1:23" x14ac:dyDescent="0.3">
      <c r="A4290">
        <v>51</v>
      </c>
      <c r="B4290">
        <v>6</v>
      </c>
      <c r="C4290">
        <v>3</v>
      </c>
      <c r="D4290">
        <v>1</v>
      </c>
      <c r="E4290">
        <v>4289</v>
      </c>
      <c r="F4290">
        <v>1</v>
      </c>
      <c r="G4290">
        <v>15690</v>
      </c>
      <c r="H4290">
        <v>11</v>
      </c>
      <c r="I4290">
        <v>8</v>
      </c>
      <c r="J4290">
        <v>0</v>
      </c>
      <c r="K4290">
        <v>18</v>
      </c>
      <c r="L4290">
        <v>2</v>
      </c>
      <c r="M4290">
        <v>4</v>
      </c>
      <c r="N4290">
        <v>0</v>
      </c>
      <c r="O4290">
        <v>3</v>
      </c>
      <c r="P4290" t="s">
        <v>32</v>
      </c>
      <c r="Q4290" t="s">
        <v>33</v>
      </c>
      <c r="R4290" t="s">
        <v>26</v>
      </c>
      <c r="S4290" t="s">
        <v>35</v>
      </c>
      <c r="T4290" t="s">
        <v>47</v>
      </c>
      <c r="U4290" t="s">
        <v>27</v>
      </c>
      <c r="V4290" t="s">
        <v>31</v>
      </c>
      <c r="W4290" t="s">
        <v>30</v>
      </c>
    </row>
    <row r="4291" spans="1:23" x14ac:dyDescent="0.3">
      <c r="A4291">
        <v>39</v>
      </c>
      <c r="B4291">
        <v>7</v>
      </c>
      <c r="C4291">
        <v>3</v>
      </c>
      <c r="D4291">
        <v>1</v>
      </c>
      <c r="E4291">
        <v>4290</v>
      </c>
      <c r="F4291">
        <v>1</v>
      </c>
      <c r="G4291">
        <v>196580</v>
      </c>
      <c r="H4291">
        <v>13</v>
      </c>
      <c r="I4291">
        <v>8</v>
      </c>
      <c r="J4291">
        <v>1</v>
      </c>
      <c r="K4291">
        <v>17</v>
      </c>
      <c r="L4291">
        <v>3</v>
      </c>
      <c r="M4291">
        <v>15</v>
      </c>
      <c r="N4291">
        <v>5</v>
      </c>
      <c r="O4291">
        <v>9</v>
      </c>
      <c r="P4291" t="s">
        <v>24</v>
      </c>
      <c r="Q4291" t="s">
        <v>33</v>
      </c>
      <c r="R4291" t="s">
        <v>26</v>
      </c>
      <c r="S4291" t="s">
        <v>29</v>
      </c>
      <c r="T4291" t="s">
        <v>34</v>
      </c>
      <c r="U4291" t="s">
        <v>27</v>
      </c>
      <c r="V4291" t="s">
        <v>23</v>
      </c>
      <c r="W4291" t="s">
        <v>30</v>
      </c>
    </row>
    <row r="4292" spans="1:23" x14ac:dyDescent="0.3">
      <c r="A4292">
        <v>25</v>
      </c>
      <c r="B4292">
        <v>29</v>
      </c>
      <c r="C4292">
        <v>1</v>
      </c>
      <c r="D4292">
        <v>1</v>
      </c>
      <c r="E4292">
        <v>4291</v>
      </c>
      <c r="F4292">
        <v>3</v>
      </c>
      <c r="G4292">
        <v>30690</v>
      </c>
      <c r="H4292">
        <v>14</v>
      </c>
      <c r="I4292">
        <v>8</v>
      </c>
      <c r="J4292">
        <v>1</v>
      </c>
      <c r="K4292">
        <v>6</v>
      </c>
      <c r="L4292">
        <v>3</v>
      </c>
      <c r="M4292">
        <v>2</v>
      </c>
      <c r="N4292">
        <v>2</v>
      </c>
      <c r="O4292">
        <v>2</v>
      </c>
      <c r="P4292" t="s">
        <v>24</v>
      </c>
      <c r="Q4292" t="s">
        <v>25</v>
      </c>
      <c r="R4292" t="s">
        <v>41</v>
      </c>
      <c r="S4292" t="s">
        <v>29</v>
      </c>
      <c r="T4292" t="s">
        <v>34</v>
      </c>
      <c r="U4292" t="s">
        <v>27</v>
      </c>
      <c r="V4292" t="s">
        <v>23</v>
      </c>
      <c r="W4292" t="s">
        <v>30</v>
      </c>
    </row>
    <row r="4293" spans="1:23" x14ac:dyDescent="0.3">
      <c r="A4293">
        <v>30</v>
      </c>
      <c r="B4293">
        <v>21</v>
      </c>
      <c r="C4293">
        <v>1</v>
      </c>
      <c r="D4293">
        <v>1</v>
      </c>
      <c r="E4293">
        <v>4292</v>
      </c>
      <c r="F4293">
        <v>2</v>
      </c>
      <c r="G4293">
        <v>104350</v>
      </c>
      <c r="H4293">
        <v>11</v>
      </c>
      <c r="I4293">
        <v>8</v>
      </c>
      <c r="J4293">
        <v>0</v>
      </c>
      <c r="K4293">
        <v>12</v>
      </c>
      <c r="L4293">
        <v>5</v>
      </c>
      <c r="M4293">
        <v>11</v>
      </c>
      <c r="N4293">
        <v>4</v>
      </c>
      <c r="O4293">
        <v>7</v>
      </c>
      <c r="P4293" t="s">
        <v>24</v>
      </c>
      <c r="Q4293" t="s">
        <v>33</v>
      </c>
      <c r="R4293" t="s">
        <v>41</v>
      </c>
      <c r="S4293" t="s">
        <v>29</v>
      </c>
      <c r="T4293" t="s">
        <v>43</v>
      </c>
      <c r="U4293" t="s">
        <v>37</v>
      </c>
      <c r="V4293" t="s">
        <v>23</v>
      </c>
      <c r="W4293" t="s">
        <v>30</v>
      </c>
    </row>
    <row r="4294" spans="1:23" x14ac:dyDescent="0.3">
      <c r="A4294">
        <v>32</v>
      </c>
      <c r="B4294">
        <v>2</v>
      </c>
      <c r="C4294">
        <v>4</v>
      </c>
      <c r="D4294">
        <v>1</v>
      </c>
      <c r="E4294">
        <v>4293</v>
      </c>
      <c r="F4294">
        <v>2</v>
      </c>
      <c r="G4294">
        <v>41480</v>
      </c>
      <c r="H4294">
        <v>15</v>
      </c>
      <c r="I4294">
        <v>8</v>
      </c>
      <c r="J4294">
        <v>0</v>
      </c>
      <c r="K4294">
        <v>10</v>
      </c>
      <c r="L4294">
        <v>0</v>
      </c>
      <c r="M4294">
        <v>5</v>
      </c>
      <c r="N4294">
        <v>0</v>
      </c>
      <c r="O4294">
        <v>4</v>
      </c>
      <c r="P4294" t="s">
        <v>24</v>
      </c>
      <c r="Q4294" t="s">
        <v>33</v>
      </c>
      <c r="R4294" t="s">
        <v>26</v>
      </c>
      <c r="S4294" t="s">
        <v>35</v>
      </c>
      <c r="T4294" t="s">
        <v>42</v>
      </c>
      <c r="U4294" t="s">
        <v>27</v>
      </c>
      <c r="V4294" t="s">
        <v>31</v>
      </c>
      <c r="W4294" t="s">
        <v>30</v>
      </c>
    </row>
    <row r="4295" spans="1:23" x14ac:dyDescent="0.3">
      <c r="A4295">
        <v>45</v>
      </c>
      <c r="B4295">
        <v>2</v>
      </c>
      <c r="C4295">
        <v>1</v>
      </c>
      <c r="D4295">
        <v>1</v>
      </c>
      <c r="E4295">
        <v>4294</v>
      </c>
      <c r="F4295">
        <v>2</v>
      </c>
      <c r="G4295">
        <v>57680</v>
      </c>
      <c r="H4295">
        <v>23</v>
      </c>
      <c r="I4295">
        <v>8</v>
      </c>
      <c r="J4295">
        <v>1</v>
      </c>
      <c r="K4295">
        <v>9</v>
      </c>
      <c r="L4295">
        <v>4</v>
      </c>
      <c r="M4295">
        <v>6</v>
      </c>
      <c r="N4295">
        <v>0</v>
      </c>
      <c r="O4295">
        <v>3</v>
      </c>
      <c r="P4295" t="s">
        <v>24</v>
      </c>
      <c r="Q4295" t="s">
        <v>33</v>
      </c>
      <c r="R4295" t="s">
        <v>49</v>
      </c>
      <c r="S4295" t="s">
        <v>35</v>
      </c>
      <c r="T4295" t="s">
        <v>28</v>
      </c>
      <c r="U4295" t="s">
        <v>27</v>
      </c>
      <c r="V4295" t="s">
        <v>23</v>
      </c>
      <c r="W4295" t="s">
        <v>30</v>
      </c>
    </row>
    <row r="4296" spans="1:23" x14ac:dyDescent="0.3">
      <c r="A4296">
        <v>38</v>
      </c>
      <c r="B4296">
        <v>7</v>
      </c>
      <c r="C4296">
        <v>4</v>
      </c>
      <c r="D4296">
        <v>1</v>
      </c>
      <c r="E4296">
        <v>4295</v>
      </c>
      <c r="F4296">
        <v>2</v>
      </c>
      <c r="G4296">
        <v>50420</v>
      </c>
      <c r="H4296">
        <v>16</v>
      </c>
      <c r="I4296">
        <v>8</v>
      </c>
      <c r="J4296">
        <v>1</v>
      </c>
      <c r="K4296">
        <v>19</v>
      </c>
      <c r="L4296">
        <v>4</v>
      </c>
      <c r="M4296">
        <v>3</v>
      </c>
      <c r="N4296">
        <v>2</v>
      </c>
      <c r="O4296">
        <v>2</v>
      </c>
      <c r="P4296" t="s">
        <v>24</v>
      </c>
      <c r="Q4296" t="s">
        <v>33</v>
      </c>
      <c r="R4296" t="s">
        <v>26</v>
      </c>
      <c r="S4296" t="s">
        <v>35</v>
      </c>
      <c r="T4296" t="s">
        <v>42</v>
      </c>
      <c r="U4296" t="s">
        <v>27</v>
      </c>
      <c r="V4296" t="s">
        <v>23</v>
      </c>
      <c r="W4296" t="s">
        <v>30</v>
      </c>
    </row>
    <row r="4297" spans="1:23" x14ac:dyDescent="0.3">
      <c r="A4297">
        <v>30</v>
      </c>
      <c r="B4297">
        <v>13</v>
      </c>
      <c r="C4297">
        <v>3</v>
      </c>
      <c r="D4297">
        <v>1</v>
      </c>
      <c r="E4297">
        <v>4296</v>
      </c>
      <c r="F4297">
        <v>2</v>
      </c>
      <c r="G4297">
        <v>57700</v>
      </c>
      <c r="H4297">
        <v>16</v>
      </c>
      <c r="I4297">
        <v>8</v>
      </c>
      <c r="J4297">
        <v>1</v>
      </c>
      <c r="K4297">
        <v>5</v>
      </c>
      <c r="L4297">
        <v>2</v>
      </c>
      <c r="M4297">
        <v>5</v>
      </c>
      <c r="N4297">
        <v>0</v>
      </c>
      <c r="O4297">
        <v>4</v>
      </c>
      <c r="P4297" t="s">
        <v>24</v>
      </c>
      <c r="Q4297" t="s">
        <v>25</v>
      </c>
      <c r="R4297" t="s">
        <v>48</v>
      </c>
      <c r="S4297" t="s">
        <v>35</v>
      </c>
      <c r="T4297" t="s">
        <v>43</v>
      </c>
      <c r="U4297" t="s">
        <v>27</v>
      </c>
      <c r="V4297" t="s">
        <v>23</v>
      </c>
      <c r="W4297" t="s">
        <v>30</v>
      </c>
    </row>
    <row r="4298" spans="1:23" x14ac:dyDescent="0.3">
      <c r="A4298">
        <v>32</v>
      </c>
      <c r="B4298">
        <v>2</v>
      </c>
      <c r="C4298">
        <v>3</v>
      </c>
      <c r="D4298">
        <v>1</v>
      </c>
      <c r="E4298">
        <v>4297</v>
      </c>
      <c r="F4298">
        <v>3</v>
      </c>
      <c r="G4298">
        <v>77560</v>
      </c>
      <c r="H4298">
        <v>21</v>
      </c>
      <c r="I4298">
        <v>8</v>
      </c>
      <c r="J4298">
        <v>0</v>
      </c>
      <c r="K4298">
        <v>9</v>
      </c>
      <c r="L4298">
        <v>3</v>
      </c>
      <c r="M4298">
        <v>8</v>
      </c>
      <c r="N4298">
        <v>0</v>
      </c>
      <c r="O4298">
        <v>7</v>
      </c>
      <c r="P4298" t="s">
        <v>32</v>
      </c>
      <c r="Q4298" t="s">
        <v>25</v>
      </c>
      <c r="R4298" t="s">
        <v>48</v>
      </c>
      <c r="S4298" t="s">
        <v>44</v>
      </c>
      <c r="T4298" t="s">
        <v>43</v>
      </c>
      <c r="U4298" t="s">
        <v>37</v>
      </c>
      <c r="V4298" t="s">
        <v>23</v>
      </c>
      <c r="W4298" t="s">
        <v>30</v>
      </c>
    </row>
    <row r="4299" spans="1:23" x14ac:dyDescent="0.3">
      <c r="A4299">
        <v>30</v>
      </c>
      <c r="B4299">
        <v>1</v>
      </c>
      <c r="C4299">
        <v>3</v>
      </c>
      <c r="D4299">
        <v>1</v>
      </c>
      <c r="E4299">
        <v>4298</v>
      </c>
      <c r="F4299">
        <v>3</v>
      </c>
      <c r="G4299">
        <v>103060</v>
      </c>
      <c r="H4299">
        <v>13</v>
      </c>
      <c r="I4299">
        <v>8</v>
      </c>
      <c r="J4299">
        <v>0</v>
      </c>
      <c r="K4299">
        <v>8</v>
      </c>
      <c r="L4299">
        <v>5</v>
      </c>
      <c r="M4299">
        <v>3</v>
      </c>
      <c r="N4299">
        <v>2</v>
      </c>
      <c r="O4299">
        <v>2</v>
      </c>
      <c r="P4299" t="s">
        <v>24</v>
      </c>
      <c r="Q4299" t="s">
        <v>33</v>
      </c>
      <c r="R4299" t="s">
        <v>41</v>
      </c>
      <c r="S4299" t="s">
        <v>44</v>
      </c>
      <c r="T4299" t="s">
        <v>38</v>
      </c>
      <c r="U4299" t="s">
        <v>27</v>
      </c>
      <c r="V4299" t="s">
        <v>23</v>
      </c>
      <c r="W4299" t="s">
        <v>30</v>
      </c>
    </row>
    <row r="4300" spans="1:23" x14ac:dyDescent="0.3">
      <c r="A4300">
        <v>30</v>
      </c>
      <c r="B4300">
        <v>9</v>
      </c>
      <c r="C4300">
        <v>3</v>
      </c>
      <c r="D4300">
        <v>1</v>
      </c>
      <c r="E4300">
        <v>4299</v>
      </c>
      <c r="F4300">
        <v>2</v>
      </c>
      <c r="G4300">
        <v>39360</v>
      </c>
      <c r="H4300">
        <v>11</v>
      </c>
      <c r="I4300">
        <v>8</v>
      </c>
      <c r="J4300">
        <v>1</v>
      </c>
      <c r="K4300">
        <v>6</v>
      </c>
      <c r="L4300">
        <v>3</v>
      </c>
      <c r="M4300">
        <v>5</v>
      </c>
      <c r="N4300">
        <v>1</v>
      </c>
      <c r="O4300">
        <v>2</v>
      </c>
      <c r="P4300" t="s">
        <v>24</v>
      </c>
      <c r="Q4300" t="s">
        <v>25</v>
      </c>
      <c r="R4300" t="s">
        <v>41</v>
      </c>
      <c r="S4300" t="s">
        <v>35</v>
      </c>
      <c r="T4300" t="s">
        <v>34</v>
      </c>
      <c r="U4300" t="s">
        <v>37</v>
      </c>
      <c r="V4300" t="s">
        <v>23</v>
      </c>
      <c r="W4300" t="s">
        <v>30</v>
      </c>
    </row>
    <row r="4301" spans="1:23" x14ac:dyDescent="0.3">
      <c r="A4301">
        <v>41</v>
      </c>
      <c r="B4301">
        <v>10</v>
      </c>
      <c r="C4301">
        <v>2</v>
      </c>
      <c r="D4301">
        <v>1</v>
      </c>
      <c r="E4301">
        <v>4300</v>
      </c>
      <c r="F4301">
        <v>3</v>
      </c>
      <c r="G4301">
        <v>79450</v>
      </c>
      <c r="H4301">
        <v>12</v>
      </c>
      <c r="I4301">
        <v>8</v>
      </c>
      <c r="J4301">
        <v>1</v>
      </c>
      <c r="K4301">
        <v>21</v>
      </c>
      <c r="L4301">
        <v>6</v>
      </c>
      <c r="M4301">
        <v>7</v>
      </c>
      <c r="N4301">
        <v>7</v>
      </c>
      <c r="O4301">
        <v>7</v>
      </c>
      <c r="P4301" t="s">
        <v>32</v>
      </c>
      <c r="Q4301" t="s">
        <v>25</v>
      </c>
      <c r="R4301" t="s">
        <v>41</v>
      </c>
      <c r="S4301" t="s">
        <v>44</v>
      </c>
      <c r="T4301" t="s">
        <v>45</v>
      </c>
      <c r="U4301" t="s">
        <v>27</v>
      </c>
      <c r="V4301" t="s">
        <v>23</v>
      </c>
      <c r="W4301" t="s">
        <v>30</v>
      </c>
    </row>
    <row r="4302" spans="1:23" x14ac:dyDescent="0.3">
      <c r="A4302">
        <v>41</v>
      </c>
      <c r="B4302">
        <v>10</v>
      </c>
      <c r="C4302">
        <v>4</v>
      </c>
      <c r="D4302">
        <v>1</v>
      </c>
      <c r="E4302">
        <v>4301</v>
      </c>
      <c r="F4302">
        <v>4</v>
      </c>
      <c r="G4302">
        <v>57430</v>
      </c>
      <c r="H4302">
        <v>12</v>
      </c>
      <c r="I4302">
        <v>8</v>
      </c>
      <c r="J4302">
        <v>3</v>
      </c>
      <c r="K4302">
        <v>7</v>
      </c>
      <c r="L4302">
        <v>2</v>
      </c>
      <c r="M4302">
        <v>5</v>
      </c>
      <c r="N4302">
        <v>1</v>
      </c>
      <c r="O4302">
        <v>4</v>
      </c>
      <c r="P4302" t="s">
        <v>24</v>
      </c>
      <c r="Q4302" t="s">
        <v>33</v>
      </c>
      <c r="R4302" t="s">
        <v>41</v>
      </c>
      <c r="S4302" t="s">
        <v>29</v>
      </c>
      <c r="T4302" t="s">
        <v>34</v>
      </c>
      <c r="U4302" t="s">
        <v>37</v>
      </c>
      <c r="V4302" t="s">
        <v>23</v>
      </c>
      <c r="W4302" t="s">
        <v>30</v>
      </c>
    </row>
    <row r="4303" spans="1:23" x14ac:dyDescent="0.3">
      <c r="A4303">
        <v>19</v>
      </c>
      <c r="B4303">
        <v>1</v>
      </c>
      <c r="C4303">
        <v>3</v>
      </c>
      <c r="D4303">
        <v>1</v>
      </c>
      <c r="E4303">
        <v>4302</v>
      </c>
      <c r="F4303">
        <v>5</v>
      </c>
      <c r="G4303">
        <v>152020</v>
      </c>
      <c r="H4303">
        <v>18</v>
      </c>
      <c r="I4303">
        <v>8</v>
      </c>
      <c r="J4303">
        <v>3</v>
      </c>
      <c r="K4303">
        <v>1</v>
      </c>
      <c r="L4303">
        <v>2</v>
      </c>
      <c r="M4303">
        <v>1</v>
      </c>
      <c r="N4303">
        <v>0</v>
      </c>
      <c r="O4303">
        <v>0</v>
      </c>
      <c r="P4303" t="s">
        <v>24</v>
      </c>
      <c r="Q4303" t="s">
        <v>33</v>
      </c>
      <c r="R4303" t="s">
        <v>36</v>
      </c>
      <c r="S4303" t="s">
        <v>35</v>
      </c>
      <c r="T4303" t="s">
        <v>45</v>
      </c>
      <c r="U4303" t="s">
        <v>27</v>
      </c>
      <c r="V4303" t="s">
        <v>23</v>
      </c>
      <c r="W4303" t="s">
        <v>30</v>
      </c>
    </row>
    <row r="4304" spans="1:23" x14ac:dyDescent="0.3">
      <c r="A4304">
        <v>40</v>
      </c>
      <c r="B4304">
        <v>26</v>
      </c>
      <c r="C4304">
        <v>4</v>
      </c>
      <c r="D4304">
        <v>1</v>
      </c>
      <c r="E4304">
        <v>4303</v>
      </c>
      <c r="F4304">
        <v>2</v>
      </c>
      <c r="G4304">
        <v>54400</v>
      </c>
      <c r="H4304">
        <v>12</v>
      </c>
      <c r="I4304">
        <v>8</v>
      </c>
      <c r="J4304">
        <v>1</v>
      </c>
      <c r="K4304">
        <v>20</v>
      </c>
      <c r="L4304">
        <v>2</v>
      </c>
      <c r="M4304">
        <v>20</v>
      </c>
      <c r="N4304">
        <v>2</v>
      </c>
      <c r="O4304">
        <v>13</v>
      </c>
      <c r="P4304" t="s">
        <v>32</v>
      </c>
      <c r="Q4304" t="s">
        <v>33</v>
      </c>
      <c r="R4304" t="s">
        <v>41</v>
      </c>
      <c r="S4304" t="s">
        <v>44</v>
      </c>
      <c r="T4304" t="s">
        <v>45</v>
      </c>
      <c r="U4304" t="s">
        <v>37</v>
      </c>
      <c r="V4304" t="s">
        <v>23</v>
      </c>
      <c r="W4304" t="s">
        <v>30</v>
      </c>
    </row>
    <row r="4305" spans="1:23" x14ac:dyDescent="0.3">
      <c r="A4305">
        <v>35</v>
      </c>
      <c r="B4305">
        <v>8</v>
      </c>
      <c r="C4305">
        <v>1</v>
      </c>
      <c r="D4305">
        <v>1</v>
      </c>
      <c r="E4305">
        <v>4304</v>
      </c>
      <c r="F4305">
        <v>3</v>
      </c>
      <c r="G4305">
        <v>37600</v>
      </c>
      <c r="H4305">
        <v>14</v>
      </c>
      <c r="I4305">
        <v>8</v>
      </c>
      <c r="J4305">
        <v>3</v>
      </c>
      <c r="K4305">
        <v>10</v>
      </c>
      <c r="L4305">
        <v>2</v>
      </c>
      <c r="M4305">
        <v>10</v>
      </c>
      <c r="N4305">
        <v>0</v>
      </c>
      <c r="O4305">
        <v>6</v>
      </c>
      <c r="P4305" t="s">
        <v>24</v>
      </c>
      <c r="Q4305" t="s">
        <v>25</v>
      </c>
      <c r="R4305" t="s">
        <v>48</v>
      </c>
      <c r="S4305" t="s">
        <v>29</v>
      </c>
      <c r="T4305" t="s">
        <v>43</v>
      </c>
      <c r="U4305" t="s">
        <v>27</v>
      </c>
      <c r="V4305" t="s">
        <v>23</v>
      </c>
      <c r="W4305" t="s">
        <v>30</v>
      </c>
    </row>
    <row r="4306" spans="1:23" x14ac:dyDescent="0.3">
      <c r="A4306">
        <v>53</v>
      </c>
      <c r="B4306">
        <v>14</v>
      </c>
      <c r="C4306">
        <v>2</v>
      </c>
      <c r="D4306">
        <v>1</v>
      </c>
      <c r="E4306">
        <v>4305</v>
      </c>
      <c r="F4306">
        <v>5</v>
      </c>
      <c r="G4306">
        <v>35170</v>
      </c>
      <c r="H4306">
        <v>12</v>
      </c>
      <c r="I4306">
        <v>8</v>
      </c>
      <c r="J4306">
        <v>1</v>
      </c>
      <c r="K4306">
        <v>13</v>
      </c>
      <c r="L4306">
        <v>1</v>
      </c>
      <c r="M4306">
        <v>7</v>
      </c>
      <c r="N4306">
        <v>4</v>
      </c>
      <c r="O4306">
        <v>5</v>
      </c>
      <c r="P4306" t="s">
        <v>24</v>
      </c>
      <c r="Q4306" t="s">
        <v>25</v>
      </c>
      <c r="R4306" t="s">
        <v>26</v>
      </c>
      <c r="S4306" t="s">
        <v>29</v>
      </c>
      <c r="T4306" t="s">
        <v>45</v>
      </c>
      <c r="U4306" t="s">
        <v>27</v>
      </c>
      <c r="V4306" t="s">
        <v>23</v>
      </c>
      <c r="W4306" t="s">
        <v>30</v>
      </c>
    </row>
    <row r="4307" spans="1:23" x14ac:dyDescent="0.3">
      <c r="A4307">
        <v>45</v>
      </c>
      <c r="B4307">
        <v>1</v>
      </c>
      <c r="C4307">
        <v>4</v>
      </c>
      <c r="D4307">
        <v>1</v>
      </c>
      <c r="E4307">
        <v>4306</v>
      </c>
      <c r="F4307">
        <v>1</v>
      </c>
      <c r="G4307">
        <v>25800</v>
      </c>
      <c r="H4307">
        <v>17</v>
      </c>
      <c r="I4307">
        <v>8</v>
      </c>
      <c r="J4307">
        <v>3</v>
      </c>
      <c r="K4307">
        <v>20</v>
      </c>
      <c r="L4307">
        <v>3</v>
      </c>
      <c r="M4307">
        <v>17</v>
      </c>
      <c r="N4307">
        <v>0</v>
      </c>
      <c r="O4307">
        <v>15</v>
      </c>
      <c r="P4307" t="s">
        <v>24</v>
      </c>
      <c r="Q4307" t="s">
        <v>25</v>
      </c>
      <c r="R4307" t="s">
        <v>49</v>
      </c>
      <c r="S4307" t="s">
        <v>44</v>
      </c>
      <c r="T4307" t="s">
        <v>34</v>
      </c>
      <c r="U4307" t="s">
        <v>37</v>
      </c>
      <c r="V4307" t="s">
        <v>23</v>
      </c>
      <c r="W4307" t="s">
        <v>30</v>
      </c>
    </row>
    <row r="4308" spans="1:23" x14ac:dyDescent="0.3">
      <c r="A4308">
        <v>32</v>
      </c>
      <c r="B4308">
        <v>2</v>
      </c>
      <c r="C4308">
        <v>2</v>
      </c>
      <c r="D4308">
        <v>1</v>
      </c>
      <c r="E4308">
        <v>4307</v>
      </c>
      <c r="F4308">
        <v>1</v>
      </c>
      <c r="G4308">
        <v>21660</v>
      </c>
      <c r="H4308">
        <v>19</v>
      </c>
      <c r="I4308">
        <v>8</v>
      </c>
      <c r="J4308">
        <v>1</v>
      </c>
      <c r="K4308">
        <v>9</v>
      </c>
      <c r="L4308">
        <v>4</v>
      </c>
      <c r="M4308">
        <v>9</v>
      </c>
      <c r="N4308">
        <v>3</v>
      </c>
      <c r="O4308">
        <v>7</v>
      </c>
      <c r="P4308" t="s">
        <v>32</v>
      </c>
      <c r="Q4308" t="s">
        <v>25</v>
      </c>
      <c r="R4308" t="s">
        <v>26</v>
      </c>
      <c r="S4308" t="s">
        <v>35</v>
      </c>
      <c r="T4308" t="s">
        <v>45</v>
      </c>
      <c r="U4308" t="s">
        <v>27</v>
      </c>
      <c r="V4308" t="s">
        <v>23</v>
      </c>
      <c r="W4308" t="s">
        <v>30</v>
      </c>
    </row>
    <row r="4309" spans="1:23" x14ac:dyDescent="0.3">
      <c r="A4309">
        <v>29</v>
      </c>
      <c r="B4309">
        <v>10</v>
      </c>
      <c r="C4309">
        <v>4</v>
      </c>
      <c r="D4309">
        <v>1</v>
      </c>
      <c r="E4309">
        <v>4308</v>
      </c>
      <c r="F4309">
        <v>3</v>
      </c>
      <c r="G4309">
        <v>58690</v>
      </c>
      <c r="H4309">
        <v>11</v>
      </c>
      <c r="I4309">
        <v>8</v>
      </c>
      <c r="J4309">
        <v>1</v>
      </c>
      <c r="K4309">
        <v>10</v>
      </c>
      <c r="L4309">
        <v>6</v>
      </c>
      <c r="M4309">
        <v>10</v>
      </c>
      <c r="N4309">
        <v>0</v>
      </c>
      <c r="O4309">
        <v>9</v>
      </c>
      <c r="P4309" t="s">
        <v>39</v>
      </c>
      <c r="Q4309" t="s">
        <v>33</v>
      </c>
      <c r="R4309" t="s">
        <v>49</v>
      </c>
      <c r="S4309" t="s">
        <v>29</v>
      </c>
      <c r="T4309" t="s">
        <v>28</v>
      </c>
      <c r="U4309" t="s">
        <v>37</v>
      </c>
      <c r="V4309" t="s">
        <v>23</v>
      </c>
      <c r="W4309" t="s">
        <v>30</v>
      </c>
    </row>
    <row r="4310" spans="1:23" x14ac:dyDescent="0.3">
      <c r="A4310">
        <v>51</v>
      </c>
      <c r="B4310">
        <v>1</v>
      </c>
      <c r="C4310">
        <v>3</v>
      </c>
      <c r="D4310">
        <v>1</v>
      </c>
      <c r="E4310">
        <v>4309</v>
      </c>
      <c r="F4310">
        <v>3</v>
      </c>
      <c r="G4310">
        <v>80080</v>
      </c>
      <c r="H4310">
        <v>15</v>
      </c>
      <c r="I4310">
        <v>8</v>
      </c>
      <c r="J4310">
        <v>1</v>
      </c>
      <c r="K4310">
        <v>10</v>
      </c>
      <c r="L4310">
        <v>4</v>
      </c>
      <c r="M4310">
        <v>1</v>
      </c>
      <c r="N4310">
        <v>0</v>
      </c>
      <c r="O4310">
        <v>0</v>
      </c>
      <c r="P4310" t="s">
        <v>24</v>
      </c>
      <c r="Q4310" t="s">
        <v>33</v>
      </c>
      <c r="R4310" t="s">
        <v>36</v>
      </c>
      <c r="S4310" t="s">
        <v>29</v>
      </c>
      <c r="T4310" t="s">
        <v>42</v>
      </c>
      <c r="U4310" t="s">
        <v>27</v>
      </c>
      <c r="V4310" t="s">
        <v>23</v>
      </c>
      <c r="W4310" t="s">
        <v>30</v>
      </c>
    </row>
    <row r="4311" spans="1:23" x14ac:dyDescent="0.3">
      <c r="A4311">
        <v>58</v>
      </c>
      <c r="B4311">
        <v>3</v>
      </c>
      <c r="C4311">
        <v>3</v>
      </c>
      <c r="D4311">
        <v>1</v>
      </c>
      <c r="E4311">
        <v>4310</v>
      </c>
      <c r="F4311">
        <v>1</v>
      </c>
      <c r="G4311">
        <v>52060</v>
      </c>
      <c r="H4311">
        <v>11</v>
      </c>
      <c r="I4311">
        <v>8</v>
      </c>
      <c r="J4311">
        <v>3</v>
      </c>
      <c r="K4311">
        <v>9</v>
      </c>
      <c r="L4311">
        <v>4</v>
      </c>
      <c r="M4311">
        <v>1</v>
      </c>
      <c r="N4311">
        <v>0</v>
      </c>
      <c r="O4311">
        <v>0</v>
      </c>
      <c r="P4311" t="s">
        <v>24</v>
      </c>
      <c r="Q4311" t="s">
        <v>25</v>
      </c>
      <c r="R4311" t="s">
        <v>48</v>
      </c>
      <c r="S4311" t="s">
        <v>29</v>
      </c>
      <c r="T4311" t="s">
        <v>34</v>
      </c>
      <c r="U4311" t="s">
        <v>27</v>
      </c>
      <c r="V4311" t="s">
        <v>23</v>
      </c>
      <c r="W4311" t="s">
        <v>30</v>
      </c>
    </row>
    <row r="4312" spans="1:23" x14ac:dyDescent="0.3">
      <c r="A4312">
        <v>40</v>
      </c>
      <c r="B4312">
        <v>11</v>
      </c>
      <c r="C4312">
        <v>2</v>
      </c>
      <c r="D4312">
        <v>1</v>
      </c>
      <c r="E4312">
        <v>4311</v>
      </c>
      <c r="F4312">
        <v>4</v>
      </c>
      <c r="G4312">
        <v>52950</v>
      </c>
      <c r="H4312">
        <v>18</v>
      </c>
      <c r="I4312">
        <v>8</v>
      </c>
      <c r="J4312">
        <v>0</v>
      </c>
      <c r="K4312">
        <v>15</v>
      </c>
      <c r="L4312">
        <v>4</v>
      </c>
      <c r="M4312">
        <v>12</v>
      </c>
      <c r="N4312">
        <v>2</v>
      </c>
      <c r="O4312">
        <v>11</v>
      </c>
      <c r="P4312" t="s">
        <v>24</v>
      </c>
      <c r="Q4312" t="s">
        <v>33</v>
      </c>
      <c r="R4312" t="s">
        <v>49</v>
      </c>
      <c r="S4312" t="s">
        <v>29</v>
      </c>
      <c r="T4312" t="s">
        <v>43</v>
      </c>
      <c r="U4312" t="s">
        <v>37</v>
      </c>
      <c r="V4312" t="s">
        <v>23</v>
      </c>
      <c r="W4312" t="s">
        <v>30</v>
      </c>
    </row>
    <row r="4313" spans="1:23" x14ac:dyDescent="0.3">
      <c r="A4313">
        <v>34</v>
      </c>
      <c r="B4313">
        <v>24</v>
      </c>
      <c r="C4313">
        <v>4</v>
      </c>
      <c r="D4313">
        <v>1</v>
      </c>
      <c r="E4313">
        <v>4312</v>
      </c>
      <c r="F4313">
        <v>2</v>
      </c>
      <c r="G4313">
        <v>164130</v>
      </c>
      <c r="H4313">
        <v>16</v>
      </c>
      <c r="I4313">
        <v>8</v>
      </c>
      <c r="J4313">
        <v>0</v>
      </c>
      <c r="K4313">
        <v>6</v>
      </c>
      <c r="L4313">
        <v>1</v>
      </c>
      <c r="M4313">
        <v>4</v>
      </c>
      <c r="N4313">
        <v>1</v>
      </c>
      <c r="O4313">
        <v>2</v>
      </c>
      <c r="P4313" t="s">
        <v>32</v>
      </c>
      <c r="Q4313" t="s">
        <v>25</v>
      </c>
      <c r="R4313" t="s">
        <v>48</v>
      </c>
      <c r="S4313" t="s">
        <v>29</v>
      </c>
      <c r="T4313" t="s">
        <v>45</v>
      </c>
      <c r="U4313" t="s">
        <v>37</v>
      </c>
      <c r="V4313" t="s">
        <v>23</v>
      </c>
      <c r="W4313" t="s">
        <v>30</v>
      </c>
    </row>
    <row r="4314" spans="1:23" x14ac:dyDescent="0.3">
      <c r="A4314">
        <v>22</v>
      </c>
      <c r="B4314">
        <v>3</v>
      </c>
      <c r="C4314">
        <v>3</v>
      </c>
      <c r="D4314">
        <v>1</v>
      </c>
      <c r="E4314">
        <v>4313</v>
      </c>
      <c r="F4314">
        <v>1</v>
      </c>
      <c r="G4314">
        <v>132690</v>
      </c>
      <c r="H4314">
        <v>25</v>
      </c>
      <c r="I4314">
        <v>8</v>
      </c>
      <c r="J4314">
        <v>1</v>
      </c>
      <c r="K4314">
        <v>2</v>
      </c>
      <c r="L4314">
        <v>2</v>
      </c>
      <c r="M4314">
        <v>2</v>
      </c>
      <c r="N4314">
        <v>2</v>
      </c>
      <c r="O4314">
        <v>2</v>
      </c>
      <c r="P4314" t="s">
        <v>24</v>
      </c>
      <c r="Q4314" t="s">
        <v>33</v>
      </c>
      <c r="R4314" t="s">
        <v>41</v>
      </c>
      <c r="S4314" t="s">
        <v>29</v>
      </c>
      <c r="T4314" t="s">
        <v>43</v>
      </c>
      <c r="U4314" t="s">
        <v>37</v>
      </c>
      <c r="V4314" t="s">
        <v>23</v>
      </c>
      <c r="W4314" t="s">
        <v>30</v>
      </c>
    </row>
    <row r="4315" spans="1:23" x14ac:dyDescent="0.3">
      <c r="A4315">
        <v>27</v>
      </c>
      <c r="B4315">
        <v>3</v>
      </c>
      <c r="C4315">
        <v>3</v>
      </c>
      <c r="D4315">
        <v>1</v>
      </c>
      <c r="E4315">
        <v>4314</v>
      </c>
      <c r="F4315">
        <v>1</v>
      </c>
      <c r="G4315">
        <v>27830</v>
      </c>
      <c r="H4315">
        <v>16</v>
      </c>
      <c r="I4315">
        <v>8</v>
      </c>
      <c r="J4315">
        <v>1</v>
      </c>
      <c r="K4315">
        <v>6</v>
      </c>
      <c r="L4315">
        <v>2</v>
      </c>
      <c r="M4315">
        <v>2</v>
      </c>
      <c r="N4315">
        <v>2</v>
      </c>
      <c r="O4315">
        <v>2</v>
      </c>
      <c r="P4315" t="s">
        <v>39</v>
      </c>
      <c r="Q4315" t="s">
        <v>33</v>
      </c>
      <c r="R4315" t="s">
        <v>41</v>
      </c>
      <c r="S4315" t="s">
        <v>44</v>
      </c>
      <c r="T4315" t="s">
        <v>28</v>
      </c>
      <c r="U4315" t="s">
        <v>37</v>
      </c>
      <c r="V4315" t="s">
        <v>23</v>
      </c>
      <c r="W4315" t="s">
        <v>30</v>
      </c>
    </row>
    <row r="4316" spans="1:23" x14ac:dyDescent="0.3">
      <c r="A4316">
        <v>28</v>
      </c>
      <c r="B4316">
        <v>4</v>
      </c>
      <c r="C4316">
        <v>4</v>
      </c>
      <c r="D4316">
        <v>1</v>
      </c>
      <c r="E4316">
        <v>4315</v>
      </c>
      <c r="F4316">
        <v>2</v>
      </c>
      <c r="G4316">
        <v>54330</v>
      </c>
      <c r="H4316">
        <v>13</v>
      </c>
      <c r="I4316">
        <v>8</v>
      </c>
      <c r="J4316">
        <v>1</v>
      </c>
      <c r="K4316">
        <v>5</v>
      </c>
      <c r="L4316">
        <v>4</v>
      </c>
      <c r="M4316">
        <v>5</v>
      </c>
      <c r="N4316">
        <v>0</v>
      </c>
      <c r="O4316">
        <v>2</v>
      </c>
      <c r="P4316" t="s">
        <v>24</v>
      </c>
      <c r="Q4316" t="s">
        <v>25</v>
      </c>
      <c r="R4316" t="s">
        <v>26</v>
      </c>
      <c r="S4316" t="s">
        <v>29</v>
      </c>
      <c r="T4316" t="s">
        <v>28</v>
      </c>
      <c r="U4316" t="s">
        <v>37</v>
      </c>
      <c r="V4316" t="s">
        <v>23</v>
      </c>
      <c r="W4316" t="s">
        <v>30</v>
      </c>
    </row>
    <row r="4317" spans="1:23" x14ac:dyDescent="0.3">
      <c r="A4317">
        <v>57</v>
      </c>
      <c r="B4317">
        <v>3</v>
      </c>
      <c r="C4317">
        <v>3</v>
      </c>
      <c r="D4317">
        <v>1</v>
      </c>
      <c r="E4317">
        <v>4316</v>
      </c>
      <c r="F4317">
        <v>2</v>
      </c>
      <c r="G4317">
        <v>20130</v>
      </c>
      <c r="H4317">
        <v>14</v>
      </c>
      <c r="I4317">
        <v>8</v>
      </c>
      <c r="J4317">
        <v>1</v>
      </c>
      <c r="K4317">
        <v>12</v>
      </c>
      <c r="L4317">
        <v>5</v>
      </c>
      <c r="M4317">
        <v>5</v>
      </c>
      <c r="N4317">
        <v>1</v>
      </c>
      <c r="O4317">
        <v>4</v>
      </c>
      <c r="P4317" t="s">
        <v>24</v>
      </c>
      <c r="Q4317" t="s">
        <v>33</v>
      </c>
      <c r="R4317" t="s">
        <v>26</v>
      </c>
      <c r="S4317" t="s">
        <v>44</v>
      </c>
      <c r="T4317" t="s">
        <v>45</v>
      </c>
      <c r="U4317" t="s">
        <v>37</v>
      </c>
      <c r="V4317" t="s">
        <v>23</v>
      </c>
      <c r="W4317" t="s">
        <v>30</v>
      </c>
    </row>
    <row r="4318" spans="1:23" x14ac:dyDescent="0.3">
      <c r="A4318">
        <v>27</v>
      </c>
      <c r="B4318">
        <v>2</v>
      </c>
      <c r="C4318">
        <v>3</v>
      </c>
      <c r="D4318">
        <v>1</v>
      </c>
      <c r="E4318">
        <v>4317</v>
      </c>
      <c r="F4318">
        <v>1</v>
      </c>
      <c r="G4318">
        <v>139660</v>
      </c>
      <c r="H4318">
        <v>19</v>
      </c>
      <c r="I4318">
        <v>8</v>
      </c>
      <c r="J4318">
        <v>0</v>
      </c>
      <c r="K4318">
        <v>1</v>
      </c>
      <c r="L4318">
        <v>1</v>
      </c>
      <c r="M4318">
        <v>1</v>
      </c>
      <c r="N4318">
        <v>0</v>
      </c>
      <c r="O4318">
        <v>1</v>
      </c>
      <c r="P4318" t="s">
        <v>39</v>
      </c>
      <c r="Q4318" t="s">
        <v>33</v>
      </c>
      <c r="R4318" t="s">
        <v>26</v>
      </c>
      <c r="S4318" t="s">
        <v>44</v>
      </c>
      <c r="T4318" t="s">
        <v>45</v>
      </c>
      <c r="U4318" t="s">
        <v>37</v>
      </c>
      <c r="V4318" t="s">
        <v>23</v>
      </c>
      <c r="W4318" t="s">
        <v>30</v>
      </c>
    </row>
    <row r="4319" spans="1:23" x14ac:dyDescent="0.3">
      <c r="A4319">
        <v>50</v>
      </c>
      <c r="B4319">
        <v>4</v>
      </c>
      <c r="C4319">
        <v>3</v>
      </c>
      <c r="D4319">
        <v>1</v>
      </c>
      <c r="E4319">
        <v>4318</v>
      </c>
      <c r="F4319">
        <v>2</v>
      </c>
      <c r="G4319">
        <v>43740</v>
      </c>
      <c r="H4319">
        <v>15</v>
      </c>
      <c r="I4319">
        <v>8</v>
      </c>
      <c r="J4319">
        <v>1</v>
      </c>
      <c r="K4319">
        <v>21</v>
      </c>
      <c r="L4319">
        <v>5</v>
      </c>
      <c r="M4319">
        <v>5</v>
      </c>
      <c r="N4319">
        <v>4</v>
      </c>
      <c r="O4319">
        <v>4</v>
      </c>
      <c r="P4319" t="s">
        <v>24</v>
      </c>
      <c r="Q4319" t="s">
        <v>33</v>
      </c>
      <c r="R4319" t="s">
        <v>26</v>
      </c>
      <c r="S4319" t="s">
        <v>35</v>
      </c>
      <c r="T4319" t="s">
        <v>45</v>
      </c>
      <c r="U4319" t="s">
        <v>27</v>
      </c>
      <c r="V4319" t="s">
        <v>23</v>
      </c>
      <c r="W4319" t="s">
        <v>30</v>
      </c>
    </row>
    <row r="4320" spans="1:23" x14ac:dyDescent="0.3">
      <c r="A4320">
        <v>41</v>
      </c>
      <c r="B4320">
        <v>7</v>
      </c>
      <c r="C4320">
        <v>4</v>
      </c>
      <c r="D4320">
        <v>1</v>
      </c>
      <c r="E4320">
        <v>4319</v>
      </c>
      <c r="F4320">
        <v>4</v>
      </c>
      <c r="G4320">
        <v>68420</v>
      </c>
      <c r="H4320">
        <v>12</v>
      </c>
      <c r="I4320">
        <v>8</v>
      </c>
      <c r="J4320">
        <v>1</v>
      </c>
      <c r="K4320">
        <v>13</v>
      </c>
      <c r="L4320">
        <v>3</v>
      </c>
      <c r="M4320">
        <v>9</v>
      </c>
      <c r="N4320">
        <v>1</v>
      </c>
      <c r="O4320">
        <v>8</v>
      </c>
      <c r="P4320" t="s">
        <v>24</v>
      </c>
      <c r="Q4320" t="s">
        <v>25</v>
      </c>
      <c r="R4320" t="s">
        <v>48</v>
      </c>
      <c r="S4320" t="s">
        <v>44</v>
      </c>
      <c r="T4320" t="s">
        <v>43</v>
      </c>
      <c r="U4320" t="s">
        <v>37</v>
      </c>
      <c r="V4320" t="s">
        <v>23</v>
      </c>
      <c r="W4320" t="s">
        <v>30</v>
      </c>
    </row>
    <row r="4321" spans="1:23" x14ac:dyDescent="0.3">
      <c r="A4321">
        <v>30</v>
      </c>
      <c r="B4321">
        <v>1</v>
      </c>
      <c r="C4321">
        <v>4</v>
      </c>
      <c r="D4321">
        <v>1</v>
      </c>
      <c r="E4321">
        <v>4320</v>
      </c>
      <c r="F4321">
        <v>1</v>
      </c>
      <c r="G4321">
        <v>174260</v>
      </c>
      <c r="H4321">
        <v>12</v>
      </c>
      <c r="I4321">
        <v>8</v>
      </c>
      <c r="J4321">
        <v>1</v>
      </c>
      <c r="K4321">
        <v>12</v>
      </c>
      <c r="L4321">
        <v>0</v>
      </c>
      <c r="M4321">
        <v>10</v>
      </c>
      <c r="N4321">
        <v>7</v>
      </c>
      <c r="O4321">
        <v>4</v>
      </c>
      <c r="P4321" t="s">
        <v>24</v>
      </c>
      <c r="Q4321" t="s">
        <v>40</v>
      </c>
      <c r="R4321" t="s">
        <v>40</v>
      </c>
      <c r="S4321" t="s">
        <v>29</v>
      </c>
      <c r="T4321" t="s">
        <v>47</v>
      </c>
      <c r="U4321" t="s">
        <v>27</v>
      </c>
      <c r="V4321" t="s">
        <v>23</v>
      </c>
      <c r="W4321" t="s">
        <v>30</v>
      </c>
    </row>
    <row r="4322" spans="1:23" x14ac:dyDescent="0.3">
      <c r="A4322">
        <v>38</v>
      </c>
      <c r="B4322">
        <v>1</v>
      </c>
      <c r="C4322">
        <v>1</v>
      </c>
      <c r="D4322">
        <v>1</v>
      </c>
      <c r="E4322">
        <v>4321</v>
      </c>
      <c r="F4322">
        <v>2</v>
      </c>
      <c r="G4322">
        <v>176030</v>
      </c>
      <c r="H4322">
        <v>16</v>
      </c>
      <c r="I4322">
        <v>8</v>
      </c>
      <c r="J4322">
        <v>0</v>
      </c>
      <c r="K4322">
        <v>12</v>
      </c>
      <c r="L4322">
        <v>0</v>
      </c>
      <c r="M4322">
        <v>8</v>
      </c>
      <c r="N4322">
        <v>0</v>
      </c>
      <c r="O4322">
        <v>7</v>
      </c>
      <c r="P4322" t="s">
        <v>24</v>
      </c>
      <c r="Q4322" t="s">
        <v>25</v>
      </c>
      <c r="R4322" t="s">
        <v>41</v>
      </c>
      <c r="S4322" t="s">
        <v>35</v>
      </c>
      <c r="T4322" t="s">
        <v>43</v>
      </c>
      <c r="U4322" t="s">
        <v>37</v>
      </c>
      <c r="V4322" t="s">
        <v>23</v>
      </c>
      <c r="W4322" t="s">
        <v>30</v>
      </c>
    </row>
    <row r="4323" spans="1:23" x14ac:dyDescent="0.3">
      <c r="A4323">
        <v>32</v>
      </c>
      <c r="B4323">
        <v>20</v>
      </c>
      <c r="C4323">
        <v>3</v>
      </c>
      <c r="D4323">
        <v>1</v>
      </c>
      <c r="E4323">
        <v>4322</v>
      </c>
      <c r="F4323">
        <v>1</v>
      </c>
      <c r="G4323">
        <v>45810</v>
      </c>
      <c r="H4323">
        <v>14</v>
      </c>
      <c r="I4323">
        <v>8</v>
      </c>
      <c r="J4323">
        <v>1</v>
      </c>
      <c r="K4323">
        <v>8</v>
      </c>
      <c r="L4323">
        <v>3</v>
      </c>
      <c r="M4323">
        <v>5</v>
      </c>
      <c r="N4323">
        <v>1</v>
      </c>
      <c r="O4323">
        <v>4</v>
      </c>
      <c r="P4323" t="s">
        <v>24</v>
      </c>
      <c r="Q4323" t="s">
        <v>33</v>
      </c>
      <c r="R4323" t="s">
        <v>41</v>
      </c>
      <c r="S4323" t="s">
        <v>35</v>
      </c>
      <c r="T4323" t="s">
        <v>45</v>
      </c>
      <c r="U4323" t="s">
        <v>27</v>
      </c>
      <c r="V4323" t="s">
        <v>23</v>
      </c>
      <c r="W4323" t="s">
        <v>30</v>
      </c>
    </row>
    <row r="4324" spans="1:23" x14ac:dyDescent="0.3">
      <c r="A4324">
        <v>27</v>
      </c>
      <c r="B4324">
        <v>5</v>
      </c>
      <c r="C4324">
        <v>4</v>
      </c>
      <c r="D4324">
        <v>1</v>
      </c>
      <c r="E4324">
        <v>4323</v>
      </c>
      <c r="F4324">
        <v>2</v>
      </c>
      <c r="G4324">
        <v>47350</v>
      </c>
      <c r="H4324">
        <v>13</v>
      </c>
      <c r="I4324">
        <v>8</v>
      </c>
      <c r="J4324">
        <v>0</v>
      </c>
      <c r="K4324">
        <v>6</v>
      </c>
      <c r="L4324">
        <v>2</v>
      </c>
      <c r="M4324">
        <v>5</v>
      </c>
      <c r="N4324">
        <v>1</v>
      </c>
      <c r="O4324">
        <v>1</v>
      </c>
      <c r="P4324" t="s">
        <v>24</v>
      </c>
      <c r="Q4324" t="s">
        <v>33</v>
      </c>
      <c r="R4324" t="s">
        <v>41</v>
      </c>
      <c r="S4324" t="s">
        <v>29</v>
      </c>
      <c r="T4324" t="s">
        <v>28</v>
      </c>
      <c r="U4324" t="s">
        <v>37</v>
      </c>
      <c r="V4324" t="s">
        <v>23</v>
      </c>
      <c r="W4324" t="s">
        <v>30</v>
      </c>
    </row>
    <row r="4325" spans="1:23" x14ac:dyDescent="0.3">
      <c r="A4325">
        <v>19</v>
      </c>
      <c r="B4325">
        <v>10</v>
      </c>
      <c r="C4325">
        <v>2</v>
      </c>
      <c r="D4325">
        <v>1</v>
      </c>
      <c r="E4325">
        <v>4324</v>
      </c>
      <c r="F4325">
        <v>2</v>
      </c>
      <c r="G4325">
        <v>41870</v>
      </c>
      <c r="H4325">
        <v>22</v>
      </c>
      <c r="I4325">
        <v>8</v>
      </c>
      <c r="J4325">
        <v>1</v>
      </c>
      <c r="K4325">
        <v>1</v>
      </c>
      <c r="L4325">
        <v>4</v>
      </c>
      <c r="M4325">
        <v>0</v>
      </c>
      <c r="N4325">
        <v>0</v>
      </c>
      <c r="O4325">
        <v>0</v>
      </c>
      <c r="P4325" t="s">
        <v>32</v>
      </c>
      <c r="Q4325" t="s">
        <v>33</v>
      </c>
      <c r="R4325" t="s">
        <v>26</v>
      </c>
      <c r="S4325" t="s">
        <v>35</v>
      </c>
      <c r="T4325" t="s">
        <v>28</v>
      </c>
      <c r="U4325" t="s">
        <v>37</v>
      </c>
      <c r="V4325" t="s">
        <v>31</v>
      </c>
      <c r="W4325" t="s">
        <v>30</v>
      </c>
    </row>
    <row r="4326" spans="1:23" x14ac:dyDescent="0.3">
      <c r="A4326">
        <v>36</v>
      </c>
      <c r="B4326">
        <v>25</v>
      </c>
      <c r="C4326">
        <v>3</v>
      </c>
      <c r="D4326">
        <v>1</v>
      </c>
      <c r="E4326">
        <v>4325</v>
      </c>
      <c r="F4326">
        <v>2</v>
      </c>
      <c r="G4326">
        <v>55050</v>
      </c>
      <c r="H4326">
        <v>21</v>
      </c>
      <c r="I4326">
        <v>8</v>
      </c>
      <c r="J4326">
        <v>2</v>
      </c>
      <c r="K4326">
        <v>13</v>
      </c>
      <c r="L4326">
        <v>3</v>
      </c>
      <c r="M4326">
        <v>8</v>
      </c>
      <c r="N4326">
        <v>7</v>
      </c>
      <c r="O4326">
        <v>2</v>
      </c>
      <c r="P4326" t="s">
        <v>32</v>
      </c>
      <c r="Q4326" t="s">
        <v>25</v>
      </c>
      <c r="R4326" t="s">
        <v>48</v>
      </c>
      <c r="S4326" t="s">
        <v>35</v>
      </c>
      <c r="T4326" t="s">
        <v>42</v>
      </c>
      <c r="U4326" t="s">
        <v>27</v>
      </c>
      <c r="V4326" t="s">
        <v>23</v>
      </c>
      <c r="W4326" t="s">
        <v>30</v>
      </c>
    </row>
    <row r="4327" spans="1:23" x14ac:dyDescent="0.3">
      <c r="A4327">
        <v>30</v>
      </c>
      <c r="B4327">
        <v>1</v>
      </c>
      <c r="C4327">
        <v>3</v>
      </c>
      <c r="D4327">
        <v>1</v>
      </c>
      <c r="E4327">
        <v>4326</v>
      </c>
      <c r="F4327">
        <v>1</v>
      </c>
      <c r="G4327">
        <v>54700</v>
      </c>
      <c r="H4327">
        <v>18</v>
      </c>
      <c r="I4327">
        <v>8</v>
      </c>
      <c r="J4327">
        <v>1</v>
      </c>
      <c r="K4327">
        <v>12</v>
      </c>
      <c r="L4327">
        <v>2</v>
      </c>
      <c r="M4327">
        <v>12</v>
      </c>
      <c r="N4327">
        <v>6</v>
      </c>
      <c r="O4327">
        <v>10</v>
      </c>
      <c r="P4327" t="s">
        <v>39</v>
      </c>
      <c r="Q4327" t="s">
        <v>25</v>
      </c>
      <c r="R4327" t="s">
        <v>41</v>
      </c>
      <c r="S4327" t="s">
        <v>44</v>
      </c>
      <c r="T4327" t="s">
        <v>38</v>
      </c>
      <c r="U4327" t="s">
        <v>27</v>
      </c>
      <c r="V4327" t="s">
        <v>23</v>
      </c>
      <c r="W4327" t="s">
        <v>30</v>
      </c>
    </row>
    <row r="4328" spans="1:23" x14ac:dyDescent="0.3">
      <c r="A4328">
        <v>45</v>
      </c>
      <c r="B4328">
        <v>24</v>
      </c>
      <c r="C4328">
        <v>2</v>
      </c>
      <c r="D4328">
        <v>1</v>
      </c>
      <c r="E4328">
        <v>4327</v>
      </c>
      <c r="F4328">
        <v>2</v>
      </c>
      <c r="G4328">
        <v>54760</v>
      </c>
      <c r="H4328">
        <v>13</v>
      </c>
      <c r="I4328">
        <v>8</v>
      </c>
      <c r="J4328">
        <v>1</v>
      </c>
      <c r="K4328">
        <v>9</v>
      </c>
      <c r="L4328">
        <v>3</v>
      </c>
      <c r="M4328">
        <v>5</v>
      </c>
      <c r="N4328">
        <v>0</v>
      </c>
      <c r="O4328">
        <v>3</v>
      </c>
      <c r="P4328" t="s">
        <v>24</v>
      </c>
      <c r="Q4328" t="s">
        <v>33</v>
      </c>
      <c r="R4328" t="s">
        <v>41</v>
      </c>
      <c r="S4328" t="s">
        <v>44</v>
      </c>
      <c r="T4328" t="s">
        <v>38</v>
      </c>
      <c r="U4328" t="s">
        <v>37</v>
      </c>
      <c r="V4328" t="s">
        <v>23</v>
      </c>
      <c r="W4328" t="s">
        <v>30</v>
      </c>
    </row>
    <row r="4329" spans="1:23" x14ac:dyDescent="0.3">
      <c r="A4329">
        <v>56</v>
      </c>
      <c r="B4329">
        <v>4</v>
      </c>
      <c r="C4329">
        <v>3</v>
      </c>
      <c r="D4329">
        <v>1</v>
      </c>
      <c r="E4329">
        <v>4328</v>
      </c>
      <c r="F4329">
        <v>4</v>
      </c>
      <c r="G4329">
        <v>25870</v>
      </c>
      <c r="H4329">
        <v>12</v>
      </c>
      <c r="I4329">
        <v>8</v>
      </c>
      <c r="J4329">
        <v>0</v>
      </c>
      <c r="K4329">
        <v>19</v>
      </c>
      <c r="L4329">
        <v>2</v>
      </c>
      <c r="M4329">
        <v>2</v>
      </c>
      <c r="N4329">
        <v>2</v>
      </c>
      <c r="O4329">
        <v>2</v>
      </c>
      <c r="P4329" t="s">
        <v>24</v>
      </c>
      <c r="Q4329" t="s">
        <v>33</v>
      </c>
      <c r="R4329" t="s">
        <v>26</v>
      </c>
      <c r="S4329" t="s">
        <v>44</v>
      </c>
      <c r="T4329" t="s">
        <v>47</v>
      </c>
      <c r="U4329" t="s">
        <v>37</v>
      </c>
      <c r="V4329" t="s">
        <v>23</v>
      </c>
      <c r="W4329" t="s">
        <v>30</v>
      </c>
    </row>
    <row r="4330" spans="1:23" x14ac:dyDescent="0.3">
      <c r="A4330">
        <v>33</v>
      </c>
      <c r="B4330">
        <v>2</v>
      </c>
      <c r="C4330">
        <v>2</v>
      </c>
      <c r="D4330">
        <v>1</v>
      </c>
      <c r="E4330">
        <v>4329</v>
      </c>
      <c r="F4330">
        <v>1</v>
      </c>
      <c r="G4330">
        <v>24400</v>
      </c>
      <c r="H4330">
        <v>18</v>
      </c>
      <c r="I4330">
        <v>8</v>
      </c>
      <c r="J4330">
        <v>3</v>
      </c>
      <c r="K4330">
        <v>4</v>
      </c>
      <c r="L4330">
        <v>4</v>
      </c>
      <c r="M4330">
        <v>3</v>
      </c>
      <c r="N4330">
        <v>0</v>
      </c>
      <c r="O4330">
        <v>2</v>
      </c>
      <c r="P4330" t="s">
        <v>24</v>
      </c>
      <c r="Q4330" t="s">
        <v>33</v>
      </c>
      <c r="R4330" t="s">
        <v>41</v>
      </c>
      <c r="S4330" t="s">
        <v>35</v>
      </c>
      <c r="T4330" t="s">
        <v>38</v>
      </c>
      <c r="U4330" t="s">
        <v>37</v>
      </c>
      <c r="V4330" t="s">
        <v>23</v>
      </c>
      <c r="W4330" t="s">
        <v>30</v>
      </c>
    </row>
    <row r="4331" spans="1:23" x14ac:dyDescent="0.3">
      <c r="A4331">
        <v>19</v>
      </c>
      <c r="B4331">
        <v>8</v>
      </c>
      <c r="C4331">
        <v>2</v>
      </c>
      <c r="D4331">
        <v>1</v>
      </c>
      <c r="E4331">
        <v>4330</v>
      </c>
      <c r="F4331">
        <v>2</v>
      </c>
      <c r="G4331">
        <v>159720</v>
      </c>
      <c r="H4331">
        <v>21</v>
      </c>
      <c r="I4331">
        <v>8</v>
      </c>
      <c r="J4331">
        <v>0</v>
      </c>
      <c r="K4331">
        <v>1</v>
      </c>
      <c r="L4331">
        <v>2</v>
      </c>
      <c r="M4331">
        <v>1</v>
      </c>
      <c r="N4331">
        <v>1</v>
      </c>
      <c r="O4331">
        <v>0</v>
      </c>
      <c r="P4331" t="s">
        <v>24</v>
      </c>
      <c r="Q4331" t="s">
        <v>33</v>
      </c>
      <c r="R4331" t="s">
        <v>26</v>
      </c>
      <c r="S4331" t="s">
        <v>35</v>
      </c>
      <c r="T4331" t="s">
        <v>38</v>
      </c>
      <c r="U4331" t="s">
        <v>37</v>
      </c>
      <c r="V4331" t="s">
        <v>31</v>
      </c>
      <c r="W4331" t="s">
        <v>30</v>
      </c>
    </row>
    <row r="4332" spans="1:23" x14ac:dyDescent="0.3">
      <c r="A4332">
        <v>46</v>
      </c>
      <c r="B4332">
        <v>10</v>
      </c>
      <c r="C4332">
        <v>3</v>
      </c>
      <c r="D4332">
        <v>1</v>
      </c>
      <c r="E4332">
        <v>4331</v>
      </c>
      <c r="F4332">
        <v>2</v>
      </c>
      <c r="G4332">
        <v>153790</v>
      </c>
      <c r="H4332">
        <v>12</v>
      </c>
      <c r="I4332">
        <v>8</v>
      </c>
      <c r="J4332">
        <v>0</v>
      </c>
      <c r="K4332">
        <v>24</v>
      </c>
      <c r="L4332">
        <v>1</v>
      </c>
      <c r="M4332">
        <v>24</v>
      </c>
      <c r="N4332">
        <v>15</v>
      </c>
      <c r="O4332">
        <v>7</v>
      </c>
      <c r="P4332" t="s">
        <v>24</v>
      </c>
      <c r="Q4332" t="s">
        <v>33</v>
      </c>
      <c r="R4332" t="s">
        <v>49</v>
      </c>
      <c r="S4332" t="s">
        <v>44</v>
      </c>
      <c r="T4332" t="s">
        <v>43</v>
      </c>
      <c r="U4332" t="s">
        <v>27</v>
      </c>
      <c r="V4332" t="s">
        <v>23</v>
      </c>
      <c r="W4332" t="s">
        <v>30</v>
      </c>
    </row>
    <row r="4333" spans="1:23" x14ac:dyDescent="0.3">
      <c r="A4333">
        <v>38</v>
      </c>
      <c r="B4333">
        <v>4</v>
      </c>
      <c r="C4333">
        <v>4</v>
      </c>
      <c r="D4333">
        <v>1</v>
      </c>
      <c r="E4333">
        <v>4332</v>
      </c>
      <c r="F4333">
        <v>1</v>
      </c>
      <c r="G4333">
        <v>70820</v>
      </c>
      <c r="H4333">
        <v>14</v>
      </c>
      <c r="I4333">
        <v>8</v>
      </c>
      <c r="J4333">
        <v>0</v>
      </c>
      <c r="K4333">
        <v>2</v>
      </c>
      <c r="L4333">
        <v>3</v>
      </c>
      <c r="M4333">
        <v>2</v>
      </c>
      <c r="N4333">
        <v>2</v>
      </c>
      <c r="O4333">
        <v>1</v>
      </c>
      <c r="P4333" t="s">
        <v>24</v>
      </c>
      <c r="Q4333" t="s">
        <v>25</v>
      </c>
      <c r="R4333" t="s">
        <v>26</v>
      </c>
      <c r="S4333" t="s">
        <v>35</v>
      </c>
      <c r="T4333" t="s">
        <v>45</v>
      </c>
      <c r="U4333" t="s">
        <v>37</v>
      </c>
      <c r="V4333" t="s">
        <v>23</v>
      </c>
      <c r="W4333" t="s">
        <v>30</v>
      </c>
    </row>
    <row r="4334" spans="1:23" x14ac:dyDescent="0.3">
      <c r="A4334">
        <v>31</v>
      </c>
      <c r="B4334">
        <v>2</v>
      </c>
      <c r="C4334">
        <v>5</v>
      </c>
      <c r="D4334">
        <v>1</v>
      </c>
      <c r="E4334">
        <v>4333</v>
      </c>
      <c r="F4334">
        <v>2</v>
      </c>
      <c r="G4334">
        <v>27280</v>
      </c>
      <c r="H4334">
        <v>11</v>
      </c>
      <c r="I4334">
        <v>8</v>
      </c>
      <c r="J4334">
        <v>0</v>
      </c>
      <c r="K4334">
        <v>7</v>
      </c>
      <c r="L4334">
        <v>3</v>
      </c>
      <c r="M4334">
        <v>4</v>
      </c>
      <c r="N4334">
        <v>0</v>
      </c>
      <c r="O4334">
        <v>2</v>
      </c>
      <c r="P4334" t="s">
        <v>24</v>
      </c>
      <c r="Q4334" t="s">
        <v>25</v>
      </c>
      <c r="R4334" t="s">
        <v>26</v>
      </c>
      <c r="S4334" t="s">
        <v>29</v>
      </c>
      <c r="T4334" t="s">
        <v>46</v>
      </c>
      <c r="U4334" t="s">
        <v>37</v>
      </c>
      <c r="V4334" t="s">
        <v>23</v>
      </c>
      <c r="W4334" t="s">
        <v>30</v>
      </c>
    </row>
    <row r="4335" spans="1:23" x14ac:dyDescent="0.3">
      <c r="A4335">
        <v>34</v>
      </c>
      <c r="B4335">
        <v>9</v>
      </c>
      <c r="C4335">
        <v>3</v>
      </c>
      <c r="D4335">
        <v>1</v>
      </c>
      <c r="E4335">
        <v>4334</v>
      </c>
      <c r="F4335">
        <v>2</v>
      </c>
      <c r="G4335">
        <v>53680</v>
      </c>
      <c r="H4335">
        <v>14</v>
      </c>
      <c r="I4335">
        <v>8</v>
      </c>
      <c r="J4335">
        <v>1</v>
      </c>
      <c r="K4335">
        <v>9</v>
      </c>
      <c r="L4335">
        <v>2</v>
      </c>
      <c r="M4335">
        <v>3</v>
      </c>
      <c r="N4335">
        <v>1</v>
      </c>
      <c r="O4335">
        <v>2</v>
      </c>
      <c r="P4335" t="s">
        <v>24</v>
      </c>
      <c r="Q4335" t="s">
        <v>25</v>
      </c>
      <c r="R4335" t="s">
        <v>48</v>
      </c>
      <c r="S4335" t="s">
        <v>35</v>
      </c>
      <c r="T4335" t="s">
        <v>47</v>
      </c>
      <c r="U4335" t="s">
        <v>27</v>
      </c>
      <c r="V4335" t="s">
        <v>23</v>
      </c>
      <c r="W4335" t="s">
        <v>30</v>
      </c>
    </row>
    <row r="4336" spans="1:23" x14ac:dyDescent="0.3">
      <c r="A4336">
        <v>41</v>
      </c>
      <c r="B4336">
        <v>18</v>
      </c>
      <c r="C4336">
        <v>4</v>
      </c>
      <c r="D4336">
        <v>1</v>
      </c>
      <c r="E4336">
        <v>4335</v>
      </c>
      <c r="F4336">
        <v>5</v>
      </c>
      <c r="G4336">
        <v>53470</v>
      </c>
      <c r="H4336">
        <v>24</v>
      </c>
      <c r="I4336">
        <v>8</v>
      </c>
      <c r="J4336">
        <v>1</v>
      </c>
      <c r="K4336">
        <v>4</v>
      </c>
      <c r="L4336">
        <v>1</v>
      </c>
      <c r="M4336">
        <v>4</v>
      </c>
      <c r="N4336">
        <v>0</v>
      </c>
      <c r="O4336">
        <v>2</v>
      </c>
      <c r="P4336" t="s">
        <v>24</v>
      </c>
      <c r="Q4336" t="s">
        <v>33</v>
      </c>
      <c r="R4336" t="s">
        <v>26</v>
      </c>
      <c r="S4336" t="s">
        <v>35</v>
      </c>
      <c r="T4336" t="s">
        <v>43</v>
      </c>
      <c r="U4336" t="s">
        <v>37</v>
      </c>
      <c r="V4336" t="s">
        <v>31</v>
      </c>
      <c r="W4336" t="s">
        <v>30</v>
      </c>
    </row>
    <row r="4337" spans="1:23" x14ac:dyDescent="0.3">
      <c r="A4337">
        <v>50</v>
      </c>
      <c r="B4337">
        <v>19</v>
      </c>
      <c r="C4337">
        <v>4</v>
      </c>
      <c r="D4337">
        <v>1</v>
      </c>
      <c r="E4337">
        <v>4336</v>
      </c>
      <c r="F4337">
        <v>3</v>
      </c>
      <c r="G4337">
        <v>31950</v>
      </c>
      <c r="H4337">
        <v>11</v>
      </c>
      <c r="I4337">
        <v>8</v>
      </c>
      <c r="J4337">
        <v>0</v>
      </c>
      <c r="K4337">
        <v>5</v>
      </c>
      <c r="L4337">
        <v>4</v>
      </c>
      <c r="M4337">
        <v>3</v>
      </c>
      <c r="N4337">
        <v>0</v>
      </c>
      <c r="O4337">
        <v>2</v>
      </c>
      <c r="P4337" t="s">
        <v>24</v>
      </c>
      <c r="Q4337" t="s">
        <v>25</v>
      </c>
      <c r="R4337" t="s">
        <v>48</v>
      </c>
      <c r="S4337" t="s">
        <v>29</v>
      </c>
      <c r="T4337" t="s">
        <v>38</v>
      </c>
      <c r="U4337" t="s">
        <v>37</v>
      </c>
      <c r="V4337" t="s">
        <v>23</v>
      </c>
      <c r="W4337" t="s">
        <v>30</v>
      </c>
    </row>
    <row r="4338" spans="1:23" x14ac:dyDescent="0.3">
      <c r="A4338">
        <v>53</v>
      </c>
      <c r="B4338">
        <v>1</v>
      </c>
      <c r="C4338">
        <v>2</v>
      </c>
      <c r="D4338">
        <v>1</v>
      </c>
      <c r="E4338">
        <v>4337</v>
      </c>
      <c r="F4338">
        <v>1</v>
      </c>
      <c r="G4338">
        <v>39890</v>
      </c>
      <c r="H4338">
        <v>13</v>
      </c>
      <c r="I4338">
        <v>8</v>
      </c>
      <c r="J4338">
        <v>0</v>
      </c>
      <c r="K4338">
        <v>5</v>
      </c>
      <c r="L4338">
        <v>2</v>
      </c>
      <c r="M4338">
        <v>4</v>
      </c>
      <c r="N4338">
        <v>1</v>
      </c>
      <c r="O4338">
        <v>3</v>
      </c>
      <c r="P4338" t="s">
        <v>24</v>
      </c>
      <c r="Q4338" t="s">
        <v>25</v>
      </c>
      <c r="R4338" t="s">
        <v>26</v>
      </c>
      <c r="S4338" t="s">
        <v>44</v>
      </c>
      <c r="T4338" t="s">
        <v>47</v>
      </c>
      <c r="U4338" t="s">
        <v>37</v>
      </c>
      <c r="V4338" t="s">
        <v>23</v>
      </c>
      <c r="W4338" t="s">
        <v>30</v>
      </c>
    </row>
    <row r="4339" spans="1:23" x14ac:dyDescent="0.3">
      <c r="A4339">
        <v>33</v>
      </c>
      <c r="B4339">
        <v>4</v>
      </c>
      <c r="C4339">
        <v>3</v>
      </c>
      <c r="D4339">
        <v>1</v>
      </c>
      <c r="E4339">
        <v>4338</v>
      </c>
      <c r="F4339">
        <v>1</v>
      </c>
      <c r="G4339">
        <v>33060</v>
      </c>
      <c r="H4339">
        <v>11</v>
      </c>
      <c r="I4339">
        <v>8</v>
      </c>
      <c r="J4339">
        <v>3</v>
      </c>
      <c r="K4339">
        <v>8</v>
      </c>
      <c r="L4339">
        <v>6</v>
      </c>
      <c r="M4339">
        <v>8</v>
      </c>
      <c r="N4339">
        <v>1</v>
      </c>
      <c r="O4339">
        <v>6</v>
      </c>
      <c r="P4339" t="s">
        <v>24</v>
      </c>
      <c r="Q4339" t="s">
        <v>33</v>
      </c>
      <c r="R4339" t="s">
        <v>26</v>
      </c>
      <c r="S4339" t="s">
        <v>29</v>
      </c>
      <c r="T4339" t="s">
        <v>40</v>
      </c>
      <c r="U4339" t="s">
        <v>37</v>
      </c>
      <c r="V4339" t="s">
        <v>23</v>
      </c>
      <c r="W4339" t="s">
        <v>30</v>
      </c>
    </row>
    <row r="4340" spans="1:23" x14ac:dyDescent="0.3">
      <c r="A4340">
        <v>40</v>
      </c>
      <c r="B4340">
        <v>11</v>
      </c>
      <c r="C4340">
        <v>3</v>
      </c>
      <c r="D4340">
        <v>1</v>
      </c>
      <c r="E4340">
        <v>4339</v>
      </c>
      <c r="F4340">
        <v>2</v>
      </c>
      <c r="G4340">
        <v>70050</v>
      </c>
      <c r="H4340">
        <v>20</v>
      </c>
      <c r="I4340">
        <v>8</v>
      </c>
      <c r="J4340">
        <v>2</v>
      </c>
      <c r="K4340">
        <v>21</v>
      </c>
      <c r="L4340">
        <v>2</v>
      </c>
      <c r="M4340">
        <v>20</v>
      </c>
      <c r="N4340">
        <v>9</v>
      </c>
      <c r="O4340">
        <v>9</v>
      </c>
      <c r="P4340" t="s">
        <v>24</v>
      </c>
      <c r="Q4340" t="s">
        <v>33</v>
      </c>
      <c r="R4340" t="s">
        <v>26</v>
      </c>
      <c r="S4340" t="s">
        <v>29</v>
      </c>
      <c r="T4340" t="s">
        <v>38</v>
      </c>
      <c r="U4340" t="s">
        <v>27</v>
      </c>
      <c r="V4340" t="s">
        <v>23</v>
      </c>
      <c r="W4340" t="s">
        <v>30</v>
      </c>
    </row>
    <row r="4341" spans="1:23" x14ac:dyDescent="0.3">
      <c r="A4341">
        <v>55</v>
      </c>
      <c r="B4341">
        <v>6</v>
      </c>
      <c r="C4341">
        <v>1</v>
      </c>
      <c r="D4341">
        <v>1</v>
      </c>
      <c r="E4341">
        <v>4340</v>
      </c>
      <c r="F4341">
        <v>2</v>
      </c>
      <c r="G4341">
        <v>26550</v>
      </c>
      <c r="H4341">
        <v>17</v>
      </c>
      <c r="I4341">
        <v>8</v>
      </c>
      <c r="J4341">
        <v>0</v>
      </c>
      <c r="K4341">
        <v>36</v>
      </c>
      <c r="L4341">
        <v>0</v>
      </c>
      <c r="M4341">
        <v>24</v>
      </c>
      <c r="N4341">
        <v>2</v>
      </c>
      <c r="O4341">
        <v>15</v>
      </c>
      <c r="P4341" t="s">
        <v>24</v>
      </c>
      <c r="Q4341" t="s">
        <v>33</v>
      </c>
      <c r="R4341" t="s">
        <v>26</v>
      </c>
      <c r="S4341" t="s">
        <v>35</v>
      </c>
      <c r="T4341" t="s">
        <v>43</v>
      </c>
      <c r="U4341" t="s">
        <v>27</v>
      </c>
      <c r="V4341" t="s">
        <v>23</v>
      </c>
      <c r="W4341" t="s">
        <v>30</v>
      </c>
    </row>
    <row r="4342" spans="1:23" x14ac:dyDescent="0.3">
      <c r="A4342">
        <v>34</v>
      </c>
      <c r="B4342">
        <v>7</v>
      </c>
      <c r="C4342">
        <v>4</v>
      </c>
      <c r="D4342">
        <v>1</v>
      </c>
      <c r="E4342">
        <v>4341</v>
      </c>
      <c r="F4342">
        <v>1</v>
      </c>
      <c r="G4342">
        <v>13930</v>
      </c>
      <c r="H4342">
        <v>11</v>
      </c>
      <c r="I4342">
        <v>8</v>
      </c>
      <c r="J4342">
        <v>2</v>
      </c>
      <c r="K4342">
        <v>10</v>
      </c>
      <c r="L4342">
        <v>4</v>
      </c>
      <c r="M4342">
        <v>10</v>
      </c>
      <c r="N4342">
        <v>1</v>
      </c>
      <c r="O4342">
        <v>9</v>
      </c>
      <c r="P4342" t="s">
        <v>32</v>
      </c>
      <c r="Q4342" t="s">
        <v>40</v>
      </c>
      <c r="R4342" t="s">
        <v>36</v>
      </c>
      <c r="S4342" t="s">
        <v>29</v>
      </c>
      <c r="T4342" t="s">
        <v>34</v>
      </c>
      <c r="U4342" t="s">
        <v>27</v>
      </c>
      <c r="V4342" t="s">
        <v>23</v>
      </c>
      <c r="W4342" t="s">
        <v>30</v>
      </c>
    </row>
    <row r="4343" spans="1:23" x14ac:dyDescent="0.3">
      <c r="A4343">
        <v>51</v>
      </c>
      <c r="B4343">
        <v>4</v>
      </c>
      <c r="C4343">
        <v>2</v>
      </c>
      <c r="D4343">
        <v>1</v>
      </c>
      <c r="E4343">
        <v>4342</v>
      </c>
      <c r="F4343">
        <v>2</v>
      </c>
      <c r="G4343">
        <v>25700</v>
      </c>
      <c r="H4343">
        <v>18</v>
      </c>
      <c r="I4343">
        <v>8</v>
      </c>
      <c r="J4343">
        <v>0</v>
      </c>
      <c r="K4343">
        <v>21</v>
      </c>
      <c r="L4343">
        <v>2</v>
      </c>
      <c r="M4343">
        <v>7</v>
      </c>
      <c r="N4343">
        <v>1</v>
      </c>
      <c r="O4343">
        <v>0</v>
      </c>
      <c r="P4343" t="s">
        <v>24</v>
      </c>
      <c r="Q4343" t="s">
        <v>40</v>
      </c>
      <c r="R4343" t="s">
        <v>40</v>
      </c>
      <c r="S4343" t="s">
        <v>35</v>
      </c>
      <c r="T4343" t="s">
        <v>46</v>
      </c>
      <c r="U4343" t="s">
        <v>37</v>
      </c>
      <c r="V4343" t="s">
        <v>23</v>
      </c>
      <c r="W4343" t="s">
        <v>30</v>
      </c>
    </row>
    <row r="4344" spans="1:23" x14ac:dyDescent="0.3">
      <c r="A4344">
        <v>52</v>
      </c>
      <c r="B4344">
        <v>2</v>
      </c>
      <c r="C4344">
        <v>4</v>
      </c>
      <c r="D4344">
        <v>1</v>
      </c>
      <c r="E4344">
        <v>4343</v>
      </c>
      <c r="F4344">
        <v>2</v>
      </c>
      <c r="G4344">
        <v>35370</v>
      </c>
      <c r="H4344">
        <v>11</v>
      </c>
      <c r="I4344">
        <v>8</v>
      </c>
      <c r="J4344">
        <v>1</v>
      </c>
      <c r="K4344">
        <v>34</v>
      </c>
      <c r="L4344">
        <v>3</v>
      </c>
      <c r="M4344">
        <v>33</v>
      </c>
      <c r="N4344">
        <v>11</v>
      </c>
      <c r="O4344">
        <v>9</v>
      </c>
      <c r="P4344" t="s">
        <v>24</v>
      </c>
      <c r="Q4344" t="s">
        <v>33</v>
      </c>
      <c r="R4344" t="s">
        <v>41</v>
      </c>
      <c r="S4344" t="s">
        <v>29</v>
      </c>
      <c r="T4344" t="s">
        <v>46</v>
      </c>
      <c r="U4344" t="s">
        <v>27</v>
      </c>
      <c r="V4344" t="s">
        <v>23</v>
      </c>
      <c r="W4344" t="s">
        <v>30</v>
      </c>
    </row>
    <row r="4345" spans="1:23" x14ac:dyDescent="0.3">
      <c r="A4345">
        <v>27</v>
      </c>
      <c r="B4345">
        <v>15</v>
      </c>
      <c r="C4345">
        <v>3</v>
      </c>
      <c r="D4345">
        <v>1</v>
      </c>
      <c r="E4345">
        <v>4344</v>
      </c>
      <c r="F4345">
        <v>1</v>
      </c>
      <c r="G4345">
        <v>39860</v>
      </c>
      <c r="H4345">
        <v>12</v>
      </c>
      <c r="I4345">
        <v>8</v>
      </c>
      <c r="J4345">
        <v>2</v>
      </c>
      <c r="K4345">
        <v>7</v>
      </c>
      <c r="L4345">
        <v>3</v>
      </c>
      <c r="M4345">
        <v>7</v>
      </c>
      <c r="N4345">
        <v>0</v>
      </c>
      <c r="O4345">
        <v>3</v>
      </c>
      <c r="P4345" t="s">
        <v>24</v>
      </c>
      <c r="Q4345" t="s">
        <v>25</v>
      </c>
      <c r="R4345" t="s">
        <v>48</v>
      </c>
      <c r="S4345" t="s">
        <v>35</v>
      </c>
      <c r="T4345" t="s">
        <v>34</v>
      </c>
      <c r="U4345" t="s">
        <v>37</v>
      </c>
      <c r="V4345" t="s">
        <v>23</v>
      </c>
      <c r="W4345" t="s">
        <v>30</v>
      </c>
    </row>
    <row r="4346" spans="1:23" x14ac:dyDescent="0.3">
      <c r="A4346">
        <v>35</v>
      </c>
      <c r="B4346">
        <v>2</v>
      </c>
      <c r="C4346">
        <v>4</v>
      </c>
      <c r="D4346">
        <v>1</v>
      </c>
      <c r="E4346">
        <v>4345</v>
      </c>
      <c r="F4346">
        <v>2</v>
      </c>
      <c r="G4346">
        <v>108830</v>
      </c>
      <c r="H4346">
        <v>12</v>
      </c>
      <c r="I4346">
        <v>8</v>
      </c>
      <c r="J4346">
        <v>0</v>
      </c>
      <c r="K4346">
        <v>8</v>
      </c>
      <c r="L4346">
        <v>3</v>
      </c>
      <c r="M4346">
        <v>1</v>
      </c>
      <c r="N4346">
        <v>0</v>
      </c>
      <c r="O4346">
        <v>1</v>
      </c>
      <c r="P4346" t="s">
        <v>24</v>
      </c>
      <c r="Q4346" t="s">
        <v>33</v>
      </c>
      <c r="R4346" t="s">
        <v>26</v>
      </c>
      <c r="S4346" t="s">
        <v>29</v>
      </c>
      <c r="T4346" t="s">
        <v>42</v>
      </c>
      <c r="U4346" t="s">
        <v>27</v>
      </c>
      <c r="V4346" t="s">
        <v>31</v>
      </c>
      <c r="W4346" t="s">
        <v>30</v>
      </c>
    </row>
    <row r="4347" spans="1:23" x14ac:dyDescent="0.3">
      <c r="A4347">
        <v>43</v>
      </c>
      <c r="B4347">
        <v>6</v>
      </c>
      <c r="C4347">
        <v>2</v>
      </c>
      <c r="D4347">
        <v>1</v>
      </c>
      <c r="E4347">
        <v>4346</v>
      </c>
      <c r="F4347">
        <v>1</v>
      </c>
      <c r="G4347">
        <v>20280</v>
      </c>
      <c r="H4347">
        <v>20</v>
      </c>
      <c r="I4347">
        <v>8</v>
      </c>
      <c r="J4347">
        <v>1</v>
      </c>
      <c r="K4347">
        <v>7</v>
      </c>
      <c r="L4347">
        <v>2</v>
      </c>
      <c r="M4347">
        <v>5</v>
      </c>
      <c r="N4347">
        <v>2</v>
      </c>
      <c r="O4347">
        <v>2</v>
      </c>
      <c r="P4347" t="s">
        <v>39</v>
      </c>
      <c r="Q4347" t="s">
        <v>33</v>
      </c>
      <c r="R4347" t="s">
        <v>41</v>
      </c>
      <c r="S4347" t="s">
        <v>44</v>
      </c>
      <c r="T4347" t="s">
        <v>28</v>
      </c>
      <c r="U4347" t="s">
        <v>37</v>
      </c>
      <c r="V4347" t="s">
        <v>23</v>
      </c>
      <c r="W4347" t="s">
        <v>30</v>
      </c>
    </row>
    <row r="4348" spans="1:23" x14ac:dyDescent="0.3">
      <c r="A4348">
        <v>45</v>
      </c>
      <c r="B4348">
        <v>9</v>
      </c>
      <c r="C4348">
        <v>2</v>
      </c>
      <c r="D4348">
        <v>1</v>
      </c>
      <c r="E4348">
        <v>4347</v>
      </c>
      <c r="F4348">
        <v>1</v>
      </c>
      <c r="G4348">
        <v>95250</v>
      </c>
      <c r="H4348">
        <v>19</v>
      </c>
      <c r="I4348">
        <v>8</v>
      </c>
      <c r="J4348">
        <v>0</v>
      </c>
      <c r="K4348">
        <v>22</v>
      </c>
      <c r="L4348">
        <v>3</v>
      </c>
      <c r="M4348">
        <v>20</v>
      </c>
      <c r="N4348">
        <v>11</v>
      </c>
      <c r="O4348">
        <v>8</v>
      </c>
      <c r="P4348" t="s">
        <v>39</v>
      </c>
      <c r="Q4348" t="s">
        <v>33</v>
      </c>
      <c r="R4348" t="s">
        <v>41</v>
      </c>
      <c r="S4348" t="s">
        <v>29</v>
      </c>
      <c r="T4348" t="s">
        <v>38</v>
      </c>
      <c r="U4348" t="s">
        <v>27</v>
      </c>
      <c r="V4348" t="s">
        <v>23</v>
      </c>
      <c r="W4348" t="s">
        <v>30</v>
      </c>
    </row>
    <row r="4349" spans="1:23" x14ac:dyDescent="0.3">
      <c r="A4349">
        <v>37</v>
      </c>
      <c r="B4349">
        <v>7</v>
      </c>
      <c r="C4349">
        <v>3</v>
      </c>
      <c r="D4349">
        <v>1</v>
      </c>
      <c r="E4349">
        <v>4348</v>
      </c>
      <c r="F4349">
        <v>1</v>
      </c>
      <c r="G4349">
        <v>29290</v>
      </c>
      <c r="H4349">
        <v>12</v>
      </c>
      <c r="I4349">
        <v>8</v>
      </c>
      <c r="J4349">
        <v>0</v>
      </c>
      <c r="K4349">
        <v>8</v>
      </c>
      <c r="L4349">
        <v>2</v>
      </c>
      <c r="M4349">
        <v>8</v>
      </c>
      <c r="N4349">
        <v>1</v>
      </c>
      <c r="O4349">
        <v>7</v>
      </c>
      <c r="P4349" t="s">
        <v>24</v>
      </c>
      <c r="Q4349" t="s">
        <v>33</v>
      </c>
      <c r="R4349" t="s">
        <v>26</v>
      </c>
      <c r="S4349" t="s">
        <v>29</v>
      </c>
      <c r="T4349" t="s">
        <v>34</v>
      </c>
      <c r="U4349" t="s">
        <v>27</v>
      </c>
      <c r="V4349" t="s">
        <v>23</v>
      </c>
      <c r="W4349" t="s">
        <v>30</v>
      </c>
    </row>
    <row r="4350" spans="1:23" x14ac:dyDescent="0.3">
      <c r="A4350">
        <v>35</v>
      </c>
      <c r="B4350">
        <v>1</v>
      </c>
      <c r="C4350">
        <v>3</v>
      </c>
      <c r="D4350">
        <v>1</v>
      </c>
      <c r="E4350">
        <v>4349</v>
      </c>
      <c r="F4350">
        <v>2</v>
      </c>
      <c r="G4350">
        <v>22750</v>
      </c>
      <c r="H4350">
        <v>13</v>
      </c>
      <c r="I4350">
        <v>8</v>
      </c>
      <c r="J4350">
        <v>0</v>
      </c>
      <c r="K4350">
        <v>10</v>
      </c>
      <c r="L4350">
        <v>2</v>
      </c>
      <c r="M4350">
        <v>6</v>
      </c>
      <c r="N4350">
        <v>1</v>
      </c>
      <c r="O4350">
        <v>2</v>
      </c>
      <c r="P4350" t="s">
        <v>32</v>
      </c>
      <c r="Q4350" t="s">
        <v>33</v>
      </c>
      <c r="R4350" t="s">
        <v>36</v>
      </c>
      <c r="S4350" t="s">
        <v>35</v>
      </c>
      <c r="T4350" t="s">
        <v>42</v>
      </c>
      <c r="U4350" t="s">
        <v>37</v>
      </c>
      <c r="V4350" t="s">
        <v>23</v>
      </c>
      <c r="W4350" t="s">
        <v>30</v>
      </c>
    </row>
    <row r="4351" spans="1:23" x14ac:dyDescent="0.3">
      <c r="A4351">
        <v>42</v>
      </c>
      <c r="B4351">
        <v>1</v>
      </c>
      <c r="C4351">
        <v>1</v>
      </c>
      <c r="D4351">
        <v>1</v>
      </c>
      <c r="E4351">
        <v>4350</v>
      </c>
      <c r="F4351">
        <v>2</v>
      </c>
      <c r="G4351">
        <v>78790</v>
      </c>
      <c r="H4351">
        <v>11</v>
      </c>
      <c r="I4351">
        <v>8</v>
      </c>
      <c r="J4351">
        <v>1</v>
      </c>
      <c r="K4351">
        <v>11</v>
      </c>
      <c r="L4351">
        <v>2</v>
      </c>
      <c r="M4351">
        <v>5</v>
      </c>
      <c r="N4351">
        <v>0</v>
      </c>
      <c r="O4351">
        <v>2</v>
      </c>
      <c r="P4351" t="s">
        <v>39</v>
      </c>
      <c r="Q4351" t="s">
        <v>33</v>
      </c>
      <c r="R4351" t="s">
        <v>49</v>
      </c>
      <c r="S4351" t="s">
        <v>44</v>
      </c>
      <c r="T4351" t="s">
        <v>38</v>
      </c>
      <c r="U4351" t="s">
        <v>37</v>
      </c>
      <c r="V4351" t="s">
        <v>23</v>
      </c>
      <c r="W4351" t="s">
        <v>30</v>
      </c>
    </row>
    <row r="4352" spans="1:23" x14ac:dyDescent="0.3">
      <c r="A4352">
        <v>38</v>
      </c>
      <c r="B4352">
        <v>8</v>
      </c>
      <c r="C4352">
        <v>2</v>
      </c>
      <c r="D4352">
        <v>1</v>
      </c>
      <c r="E4352">
        <v>4351</v>
      </c>
      <c r="F4352">
        <v>5</v>
      </c>
      <c r="G4352">
        <v>49300</v>
      </c>
      <c r="H4352">
        <v>14</v>
      </c>
      <c r="I4352">
        <v>8</v>
      </c>
      <c r="J4352">
        <v>0</v>
      </c>
      <c r="K4352">
        <v>14</v>
      </c>
      <c r="L4352">
        <v>0</v>
      </c>
      <c r="M4352">
        <v>1</v>
      </c>
      <c r="N4352">
        <v>0</v>
      </c>
      <c r="O4352">
        <v>0</v>
      </c>
      <c r="P4352" t="s">
        <v>24</v>
      </c>
      <c r="Q4352" t="s">
        <v>25</v>
      </c>
      <c r="R4352" t="s">
        <v>48</v>
      </c>
      <c r="S4352" t="s">
        <v>29</v>
      </c>
      <c r="T4352" t="s">
        <v>34</v>
      </c>
      <c r="U4352" t="s">
        <v>37</v>
      </c>
      <c r="V4352" t="s">
        <v>23</v>
      </c>
      <c r="W4352" t="s">
        <v>30</v>
      </c>
    </row>
    <row r="4353" spans="1:23" x14ac:dyDescent="0.3">
      <c r="A4353">
        <v>38</v>
      </c>
      <c r="B4353">
        <v>25</v>
      </c>
      <c r="C4353">
        <v>1</v>
      </c>
      <c r="D4353">
        <v>1</v>
      </c>
      <c r="E4353">
        <v>4352</v>
      </c>
      <c r="F4353">
        <v>1</v>
      </c>
      <c r="G4353">
        <v>78470</v>
      </c>
      <c r="H4353">
        <v>14</v>
      </c>
      <c r="I4353">
        <v>8</v>
      </c>
      <c r="J4353">
        <v>1</v>
      </c>
      <c r="K4353">
        <v>9</v>
      </c>
      <c r="L4353">
        <v>3</v>
      </c>
      <c r="M4353">
        <v>7</v>
      </c>
      <c r="N4353">
        <v>1</v>
      </c>
      <c r="O4353">
        <v>7</v>
      </c>
      <c r="P4353" t="s">
        <v>24</v>
      </c>
      <c r="Q4353" t="s">
        <v>40</v>
      </c>
      <c r="R4353" t="s">
        <v>40</v>
      </c>
      <c r="S4353" t="s">
        <v>29</v>
      </c>
      <c r="T4353" t="s">
        <v>45</v>
      </c>
      <c r="U4353" t="s">
        <v>27</v>
      </c>
      <c r="V4353" t="s">
        <v>23</v>
      </c>
      <c r="W4353" t="s">
        <v>30</v>
      </c>
    </row>
    <row r="4354" spans="1:23" x14ac:dyDescent="0.3">
      <c r="A4354">
        <v>27</v>
      </c>
      <c r="B4354">
        <v>13</v>
      </c>
      <c r="C4354">
        <v>4</v>
      </c>
      <c r="D4354">
        <v>1</v>
      </c>
      <c r="E4354">
        <v>4353</v>
      </c>
      <c r="F4354">
        <v>1</v>
      </c>
      <c r="G4354">
        <v>44010</v>
      </c>
      <c r="H4354">
        <v>13</v>
      </c>
      <c r="I4354">
        <v>8</v>
      </c>
      <c r="J4354">
        <v>0</v>
      </c>
      <c r="K4354">
        <v>6</v>
      </c>
      <c r="L4354">
        <v>4</v>
      </c>
      <c r="M4354">
        <v>2</v>
      </c>
      <c r="N4354">
        <v>2</v>
      </c>
      <c r="O4354">
        <v>0</v>
      </c>
      <c r="P4354" t="s">
        <v>32</v>
      </c>
      <c r="Q4354" t="s">
        <v>33</v>
      </c>
      <c r="R4354" t="s">
        <v>41</v>
      </c>
      <c r="S4354" t="s">
        <v>29</v>
      </c>
      <c r="T4354" t="s">
        <v>47</v>
      </c>
      <c r="U4354" t="s">
        <v>37</v>
      </c>
      <c r="V4354" t="s">
        <v>23</v>
      </c>
      <c r="W4354" t="s">
        <v>30</v>
      </c>
    </row>
    <row r="4355" spans="1:23" x14ac:dyDescent="0.3">
      <c r="A4355">
        <v>49</v>
      </c>
      <c r="B4355">
        <v>23</v>
      </c>
      <c r="C4355">
        <v>1</v>
      </c>
      <c r="D4355">
        <v>1</v>
      </c>
      <c r="E4355">
        <v>4354</v>
      </c>
      <c r="F4355">
        <v>2</v>
      </c>
      <c r="G4355">
        <v>92410</v>
      </c>
      <c r="H4355">
        <v>19</v>
      </c>
      <c r="I4355">
        <v>8</v>
      </c>
      <c r="J4355">
        <v>1</v>
      </c>
      <c r="K4355">
        <v>7</v>
      </c>
      <c r="L4355">
        <v>5</v>
      </c>
      <c r="M4355">
        <v>7</v>
      </c>
      <c r="N4355">
        <v>1</v>
      </c>
      <c r="O4355">
        <v>7</v>
      </c>
      <c r="P4355" t="s">
        <v>39</v>
      </c>
      <c r="Q4355" t="s">
        <v>33</v>
      </c>
      <c r="R4355" t="s">
        <v>36</v>
      </c>
      <c r="S4355" t="s">
        <v>44</v>
      </c>
      <c r="T4355" t="s">
        <v>38</v>
      </c>
      <c r="U4355" t="s">
        <v>27</v>
      </c>
      <c r="V4355" t="s">
        <v>23</v>
      </c>
      <c r="W4355" t="s">
        <v>30</v>
      </c>
    </row>
    <row r="4356" spans="1:23" x14ac:dyDescent="0.3">
      <c r="A4356">
        <v>34</v>
      </c>
      <c r="B4356">
        <v>7</v>
      </c>
      <c r="C4356">
        <v>2</v>
      </c>
      <c r="D4356">
        <v>1</v>
      </c>
      <c r="E4356">
        <v>4355</v>
      </c>
      <c r="F4356">
        <v>4</v>
      </c>
      <c r="G4356">
        <v>29740</v>
      </c>
      <c r="H4356">
        <v>23</v>
      </c>
      <c r="I4356">
        <v>8</v>
      </c>
      <c r="J4356">
        <v>0</v>
      </c>
      <c r="K4356">
        <v>5</v>
      </c>
      <c r="L4356">
        <v>2</v>
      </c>
      <c r="M4356">
        <v>5</v>
      </c>
      <c r="N4356">
        <v>2</v>
      </c>
      <c r="O4356">
        <v>0</v>
      </c>
      <c r="P4356" t="s">
        <v>32</v>
      </c>
      <c r="Q4356" t="s">
        <v>33</v>
      </c>
      <c r="R4356" t="s">
        <v>41</v>
      </c>
      <c r="S4356" t="s">
        <v>44</v>
      </c>
      <c r="T4356" t="s">
        <v>46</v>
      </c>
      <c r="U4356" t="s">
        <v>37</v>
      </c>
      <c r="V4356" t="s">
        <v>23</v>
      </c>
      <c r="W4356" t="s">
        <v>30</v>
      </c>
    </row>
    <row r="4357" spans="1:23" x14ac:dyDescent="0.3">
      <c r="A4357">
        <v>40</v>
      </c>
      <c r="B4357">
        <v>23</v>
      </c>
      <c r="C4357">
        <v>3</v>
      </c>
      <c r="D4357">
        <v>1</v>
      </c>
      <c r="E4357">
        <v>4356</v>
      </c>
      <c r="F4357">
        <v>1</v>
      </c>
      <c r="G4357">
        <v>45020</v>
      </c>
      <c r="H4357">
        <v>12</v>
      </c>
      <c r="I4357">
        <v>8</v>
      </c>
      <c r="J4357">
        <v>2</v>
      </c>
      <c r="K4357">
        <v>15</v>
      </c>
      <c r="L4357">
        <v>0</v>
      </c>
      <c r="M4357">
        <v>7</v>
      </c>
      <c r="N4357">
        <v>3</v>
      </c>
      <c r="O4357">
        <v>7</v>
      </c>
      <c r="P4357" t="s">
        <v>24</v>
      </c>
      <c r="Q4357" t="s">
        <v>33</v>
      </c>
      <c r="R4357" t="s">
        <v>41</v>
      </c>
      <c r="S4357" t="s">
        <v>29</v>
      </c>
      <c r="T4357" t="s">
        <v>43</v>
      </c>
      <c r="U4357" t="s">
        <v>27</v>
      </c>
      <c r="V4357" t="s">
        <v>23</v>
      </c>
      <c r="W4357" t="s">
        <v>30</v>
      </c>
    </row>
    <row r="4358" spans="1:23" x14ac:dyDescent="0.3">
      <c r="A4358">
        <v>38</v>
      </c>
      <c r="B4358">
        <v>6</v>
      </c>
      <c r="C4358">
        <v>4</v>
      </c>
      <c r="D4358">
        <v>1</v>
      </c>
      <c r="E4358">
        <v>4357</v>
      </c>
      <c r="F4358">
        <v>3</v>
      </c>
      <c r="G4358">
        <v>107480</v>
      </c>
      <c r="H4358">
        <v>15</v>
      </c>
      <c r="I4358">
        <v>8</v>
      </c>
      <c r="J4358">
        <v>0</v>
      </c>
      <c r="K4358">
        <v>17</v>
      </c>
      <c r="L4358">
        <v>3</v>
      </c>
      <c r="M4358">
        <v>1</v>
      </c>
      <c r="N4358">
        <v>0</v>
      </c>
      <c r="O4358">
        <v>0</v>
      </c>
      <c r="P4358" t="s">
        <v>24</v>
      </c>
      <c r="Q4358" t="s">
        <v>25</v>
      </c>
      <c r="R4358" t="s">
        <v>26</v>
      </c>
      <c r="S4358" t="s">
        <v>29</v>
      </c>
      <c r="T4358" t="s">
        <v>34</v>
      </c>
      <c r="U4358" t="s">
        <v>27</v>
      </c>
      <c r="V4358" t="s">
        <v>31</v>
      </c>
      <c r="W4358" t="s">
        <v>30</v>
      </c>
    </row>
    <row r="4359" spans="1:23" x14ac:dyDescent="0.3">
      <c r="A4359">
        <v>29</v>
      </c>
      <c r="B4359">
        <v>10</v>
      </c>
      <c r="C4359">
        <v>2</v>
      </c>
      <c r="D4359">
        <v>1</v>
      </c>
      <c r="E4359">
        <v>4358</v>
      </c>
      <c r="F4359">
        <v>2</v>
      </c>
      <c r="G4359">
        <v>15550</v>
      </c>
      <c r="H4359">
        <v>19</v>
      </c>
      <c r="I4359">
        <v>8</v>
      </c>
      <c r="J4359">
        <v>2</v>
      </c>
      <c r="K4359">
        <v>10</v>
      </c>
      <c r="L4359">
        <v>2</v>
      </c>
      <c r="M4359">
        <v>10</v>
      </c>
      <c r="N4359">
        <v>1</v>
      </c>
      <c r="O4359">
        <v>9</v>
      </c>
      <c r="P4359" t="s">
        <v>24</v>
      </c>
      <c r="Q4359" t="s">
        <v>25</v>
      </c>
      <c r="R4359" t="s">
        <v>26</v>
      </c>
      <c r="S4359" t="s">
        <v>29</v>
      </c>
      <c r="T4359" t="s">
        <v>34</v>
      </c>
      <c r="U4359" t="s">
        <v>27</v>
      </c>
      <c r="V4359" t="s">
        <v>31</v>
      </c>
      <c r="W4359" t="s">
        <v>30</v>
      </c>
    </row>
    <row r="4360" spans="1:23" x14ac:dyDescent="0.3">
      <c r="A4360">
        <v>22</v>
      </c>
      <c r="B4360">
        <v>1</v>
      </c>
      <c r="C4360">
        <v>3</v>
      </c>
      <c r="D4360">
        <v>1</v>
      </c>
      <c r="E4360">
        <v>4359</v>
      </c>
      <c r="F4360">
        <v>4</v>
      </c>
      <c r="G4360">
        <v>129360</v>
      </c>
      <c r="H4360">
        <v>11</v>
      </c>
      <c r="I4360">
        <v>8</v>
      </c>
      <c r="J4360">
        <v>2</v>
      </c>
      <c r="K4360">
        <v>4</v>
      </c>
      <c r="L4360">
        <v>3</v>
      </c>
      <c r="M4360">
        <v>4</v>
      </c>
      <c r="N4360">
        <v>2</v>
      </c>
      <c r="O4360">
        <v>2</v>
      </c>
      <c r="P4360" t="s">
        <v>24</v>
      </c>
      <c r="Q4360" t="s">
        <v>33</v>
      </c>
      <c r="R4360" t="s">
        <v>26</v>
      </c>
      <c r="S4360" t="s">
        <v>44</v>
      </c>
      <c r="T4360" t="s">
        <v>28</v>
      </c>
      <c r="U4360" t="s">
        <v>27</v>
      </c>
      <c r="V4360" t="s">
        <v>23</v>
      </c>
      <c r="W4360" t="s">
        <v>30</v>
      </c>
    </row>
    <row r="4361" spans="1:23" x14ac:dyDescent="0.3">
      <c r="A4361">
        <v>36</v>
      </c>
      <c r="B4361">
        <v>1</v>
      </c>
      <c r="C4361">
        <v>3</v>
      </c>
      <c r="D4361">
        <v>1</v>
      </c>
      <c r="E4361">
        <v>4360</v>
      </c>
      <c r="F4361">
        <v>2</v>
      </c>
      <c r="G4361">
        <v>23050</v>
      </c>
      <c r="H4361">
        <v>17</v>
      </c>
      <c r="I4361">
        <v>8</v>
      </c>
      <c r="J4361">
        <v>0</v>
      </c>
      <c r="K4361">
        <v>8</v>
      </c>
      <c r="L4361">
        <v>3</v>
      </c>
      <c r="M4361">
        <v>8</v>
      </c>
      <c r="N4361">
        <v>1</v>
      </c>
      <c r="O4361">
        <v>7</v>
      </c>
      <c r="P4361" t="s">
        <v>32</v>
      </c>
      <c r="Q4361" t="s">
        <v>33</v>
      </c>
      <c r="R4361" t="s">
        <v>26</v>
      </c>
      <c r="S4361" t="s">
        <v>35</v>
      </c>
      <c r="T4361" t="s">
        <v>43</v>
      </c>
      <c r="U4361" t="s">
        <v>27</v>
      </c>
      <c r="V4361" t="s">
        <v>23</v>
      </c>
      <c r="W4361" t="s">
        <v>30</v>
      </c>
    </row>
    <row r="4362" spans="1:23" x14ac:dyDescent="0.3">
      <c r="A4362">
        <v>40</v>
      </c>
      <c r="B4362">
        <v>28</v>
      </c>
      <c r="C4362">
        <v>2</v>
      </c>
      <c r="D4362">
        <v>1</v>
      </c>
      <c r="E4362">
        <v>4361</v>
      </c>
      <c r="F4362">
        <v>1</v>
      </c>
      <c r="G4362">
        <v>167040</v>
      </c>
      <c r="H4362">
        <v>22</v>
      </c>
      <c r="I4362">
        <v>8</v>
      </c>
      <c r="J4362">
        <v>0</v>
      </c>
      <c r="K4362">
        <v>5</v>
      </c>
      <c r="L4362">
        <v>2</v>
      </c>
      <c r="M4362">
        <v>3</v>
      </c>
      <c r="N4362">
        <v>0</v>
      </c>
      <c r="O4362">
        <v>2</v>
      </c>
      <c r="P4362" t="s">
        <v>39</v>
      </c>
      <c r="Q4362" t="s">
        <v>33</v>
      </c>
      <c r="R4362" t="s">
        <v>26</v>
      </c>
      <c r="S4362" t="s">
        <v>29</v>
      </c>
      <c r="T4362" t="s">
        <v>45</v>
      </c>
      <c r="U4362" t="s">
        <v>37</v>
      </c>
      <c r="V4362" t="s">
        <v>23</v>
      </c>
      <c r="W4362" t="s">
        <v>30</v>
      </c>
    </row>
    <row r="4363" spans="1:23" x14ac:dyDescent="0.3">
      <c r="A4363">
        <v>46</v>
      </c>
      <c r="B4363">
        <v>25</v>
      </c>
      <c r="C4363">
        <v>1</v>
      </c>
      <c r="D4363">
        <v>1</v>
      </c>
      <c r="E4363">
        <v>4362</v>
      </c>
      <c r="F4363">
        <v>5</v>
      </c>
      <c r="G4363">
        <v>34330</v>
      </c>
      <c r="H4363">
        <v>18</v>
      </c>
      <c r="I4363">
        <v>8</v>
      </c>
      <c r="J4363">
        <v>0</v>
      </c>
      <c r="K4363">
        <v>17</v>
      </c>
      <c r="L4363">
        <v>3</v>
      </c>
      <c r="M4363">
        <v>4</v>
      </c>
      <c r="N4363">
        <v>0</v>
      </c>
      <c r="O4363">
        <v>3</v>
      </c>
      <c r="P4363" t="s">
        <v>24</v>
      </c>
      <c r="Q4363" t="s">
        <v>33</v>
      </c>
      <c r="R4363" t="s">
        <v>41</v>
      </c>
      <c r="S4363" t="s">
        <v>44</v>
      </c>
      <c r="T4363" t="s">
        <v>34</v>
      </c>
      <c r="U4363" t="s">
        <v>37</v>
      </c>
      <c r="V4363" t="s">
        <v>23</v>
      </c>
      <c r="W4363" t="s">
        <v>30</v>
      </c>
    </row>
    <row r="4364" spans="1:23" x14ac:dyDescent="0.3">
      <c r="A4364">
        <v>32</v>
      </c>
      <c r="B4364">
        <v>5</v>
      </c>
      <c r="C4364">
        <v>3</v>
      </c>
      <c r="D4364">
        <v>1</v>
      </c>
      <c r="E4364">
        <v>4363</v>
      </c>
      <c r="F4364">
        <v>1</v>
      </c>
      <c r="G4364">
        <v>34770</v>
      </c>
      <c r="H4364">
        <v>11</v>
      </c>
      <c r="I4364">
        <v>8</v>
      </c>
      <c r="J4364">
        <v>0</v>
      </c>
      <c r="K4364">
        <v>14</v>
      </c>
      <c r="L4364">
        <v>2</v>
      </c>
      <c r="M4364">
        <v>14</v>
      </c>
      <c r="N4364">
        <v>9</v>
      </c>
      <c r="O4364">
        <v>8</v>
      </c>
      <c r="P4364" t="s">
        <v>24</v>
      </c>
      <c r="Q4364" t="s">
        <v>33</v>
      </c>
      <c r="R4364" t="s">
        <v>41</v>
      </c>
      <c r="S4364" t="s">
        <v>29</v>
      </c>
      <c r="T4364" t="s">
        <v>28</v>
      </c>
      <c r="U4364" t="s">
        <v>37</v>
      </c>
      <c r="V4364" t="s">
        <v>31</v>
      </c>
      <c r="W4364" t="s">
        <v>30</v>
      </c>
    </row>
    <row r="4365" spans="1:23" x14ac:dyDescent="0.3">
      <c r="A4365">
        <v>30</v>
      </c>
      <c r="B4365">
        <v>17</v>
      </c>
      <c r="C4365">
        <v>4</v>
      </c>
      <c r="D4365">
        <v>1</v>
      </c>
      <c r="E4365">
        <v>4364</v>
      </c>
      <c r="F4365">
        <v>2</v>
      </c>
      <c r="G4365">
        <v>64300</v>
      </c>
      <c r="H4365">
        <v>12</v>
      </c>
      <c r="I4365">
        <v>8</v>
      </c>
      <c r="J4365">
        <v>1</v>
      </c>
      <c r="K4365">
        <v>12</v>
      </c>
      <c r="L4365">
        <v>2</v>
      </c>
      <c r="M4365">
        <v>11</v>
      </c>
      <c r="N4365">
        <v>5</v>
      </c>
      <c r="O4365">
        <v>8</v>
      </c>
      <c r="P4365" t="s">
        <v>39</v>
      </c>
      <c r="Q4365" t="s">
        <v>33</v>
      </c>
      <c r="R4365" t="s">
        <v>26</v>
      </c>
      <c r="S4365" t="s">
        <v>35</v>
      </c>
      <c r="T4365" t="s">
        <v>28</v>
      </c>
      <c r="U4365" t="s">
        <v>37</v>
      </c>
      <c r="V4365" t="s">
        <v>23</v>
      </c>
      <c r="W4365" t="s">
        <v>30</v>
      </c>
    </row>
    <row r="4366" spans="1:23" x14ac:dyDescent="0.3">
      <c r="A4366">
        <v>27</v>
      </c>
      <c r="B4366">
        <v>18</v>
      </c>
      <c r="C4366">
        <v>2</v>
      </c>
      <c r="D4366">
        <v>1</v>
      </c>
      <c r="E4366">
        <v>4365</v>
      </c>
      <c r="F4366">
        <v>1</v>
      </c>
      <c r="G4366">
        <v>65160</v>
      </c>
      <c r="H4366">
        <v>19</v>
      </c>
      <c r="I4366">
        <v>8</v>
      </c>
      <c r="J4366">
        <v>1</v>
      </c>
      <c r="K4366">
        <v>7</v>
      </c>
      <c r="L4366">
        <v>4</v>
      </c>
      <c r="M4366">
        <v>7</v>
      </c>
      <c r="N4366">
        <v>0</v>
      </c>
      <c r="O4366">
        <v>7</v>
      </c>
      <c r="P4366" t="s">
        <v>32</v>
      </c>
      <c r="Q4366" t="s">
        <v>33</v>
      </c>
      <c r="R4366" t="s">
        <v>41</v>
      </c>
      <c r="S4366" t="s">
        <v>35</v>
      </c>
      <c r="T4366" t="s">
        <v>43</v>
      </c>
      <c r="U4366" t="s">
        <v>27</v>
      </c>
      <c r="V4366" t="s">
        <v>23</v>
      </c>
      <c r="W4366" t="s">
        <v>30</v>
      </c>
    </row>
    <row r="4367" spans="1:23" x14ac:dyDescent="0.3">
      <c r="A4367">
        <v>51</v>
      </c>
      <c r="B4367">
        <v>2</v>
      </c>
      <c r="C4367">
        <v>1</v>
      </c>
      <c r="D4367">
        <v>1</v>
      </c>
      <c r="E4367">
        <v>4366</v>
      </c>
      <c r="F4367">
        <v>1</v>
      </c>
      <c r="G4367">
        <v>39070</v>
      </c>
      <c r="H4367">
        <v>13</v>
      </c>
      <c r="I4367">
        <v>8</v>
      </c>
      <c r="J4367">
        <v>0</v>
      </c>
      <c r="K4367">
        <v>16</v>
      </c>
      <c r="L4367">
        <v>2</v>
      </c>
      <c r="M4367">
        <v>10</v>
      </c>
      <c r="N4367">
        <v>4</v>
      </c>
      <c r="O4367">
        <v>7</v>
      </c>
      <c r="P4367" t="s">
        <v>24</v>
      </c>
      <c r="Q4367" t="s">
        <v>33</v>
      </c>
      <c r="R4367" t="s">
        <v>41</v>
      </c>
      <c r="S4367" t="s">
        <v>29</v>
      </c>
      <c r="T4367" t="s">
        <v>45</v>
      </c>
      <c r="U4367" t="s">
        <v>27</v>
      </c>
      <c r="V4367" t="s">
        <v>23</v>
      </c>
      <c r="W4367" t="s">
        <v>30</v>
      </c>
    </row>
    <row r="4368" spans="1:23" x14ac:dyDescent="0.3">
      <c r="A4368">
        <v>30</v>
      </c>
      <c r="B4368">
        <v>10</v>
      </c>
      <c r="C4368">
        <v>4</v>
      </c>
      <c r="D4368">
        <v>1</v>
      </c>
      <c r="E4368">
        <v>4367</v>
      </c>
      <c r="F4368">
        <v>2</v>
      </c>
      <c r="G4368">
        <v>55620</v>
      </c>
      <c r="H4368">
        <v>13</v>
      </c>
      <c r="I4368">
        <v>8</v>
      </c>
      <c r="J4368">
        <v>0</v>
      </c>
      <c r="K4368">
        <v>8</v>
      </c>
      <c r="L4368">
        <v>3</v>
      </c>
      <c r="M4368">
        <v>5</v>
      </c>
      <c r="N4368">
        <v>0</v>
      </c>
      <c r="O4368">
        <v>4</v>
      </c>
      <c r="P4368" t="s">
        <v>24</v>
      </c>
      <c r="Q4368" t="s">
        <v>33</v>
      </c>
      <c r="R4368" t="s">
        <v>26</v>
      </c>
      <c r="S4368" t="s">
        <v>35</v>
      </c>
      <c r="T4368" t="s">
        <v>34</v>
      </c>
      <c r="U4368" t="s">
        <v>27</v>
      </c>
      <c r="V4368" t="s">
        <v>31</v>
      </c>
      <c r="W4368" t="s">
        <v>30</v>
      </c>
    </row>
    <row r="4369" spans="1:23" x14ac:dyDescent="0.3">
      <c r="A4369">
        <v>41</v>
      </c>
      <c r="B4369">
        <v>1</v>
      </c>
      <c r="C4369">
        <v>3</v>
      </c>
      <c r="D4369">
        <v>1</v>
      </c>
      <c r="E4369">
        <v>4368</v>
      </c>
      <c r="F4369">
        <v>2</v>
      </c>
      <c r="G4369">
        <v>68830</v>
      </c>
      <c r="H4369">
        <v>19</v>
      </c>
      <c r="I4369">
        <v>8</v>
      </c>
      <c r="J4369">
        <v>2</v>
      </c>
      <c r="K4369">
        <v>16</v>
      </c>
      <c r="L4369">
        <v>3</v>
      </c>
      <c r="M4369">
        <v>1</v>
      </c>
      <c r="N4369">
        <v>0</v>
      </c>
      <c r="O4369">
        <v>0</v>
      </c>
      <c r="P4369" t="s">
        <v>24</v>
      </c>
      <c r="Q4369" t="s">
        <v>33</v>
      </c>
      <c r="R4369" t="s">
        <v>26</v>
      </c>
      <c r="S4369" t="s">
        <v>35</v>
      </c>
      <c r="T4369" t="s">
        <v>40</v>
      </c>
      <c r="U4369" t="s">
        <v>37</v>
      </c>
      <c r="V4369" t="s">
        <v>23</v>
      </c>
      <c r="W4369" t="s">
        <v>30</v>
      </c>
    </row>
    <row r="4370" spans="1:23" x14ac:dyDescent="0.3">
      <c r="A4370">
        <v>30</v>
      </c>
      <c r="B4370">
        <v>3</v>
      </c>
      <c r="C4370">
        <v>2</v>
      </c>
      <c r="D4370">
        <v>1</v>
      </c>
      <c r="E4370">
        <v>4369</v>
      </c>
      <c r="F4370">
        <v>2</v>
      </c>
      <c r="G4370">
        <v>28620</v>
      </c>
      <c r="H4370">
        <v>14</v>
      </c>
      <c r="I4370">
        <v>8</v>
      </c>
      <c r="J4370">
        <v>0</v>
      </c>
      <c r="K4370">
        <v>9</v>
      </c>
      <c r="L4370">
        <v>2</v>
      </c>
      <c r="M4370">
        <v>6</v>
      </c>
      <c r="N4370">
        <v>0</v>
      </c>
      <c r="O4370">
        <v>1</v>
      </c>
      <c r="P4370" t="s">
        <v>32</v>
      </c>
      <c r="Q4370" t="s">
        <v>25</v>
      </c>
      <c r="R4370" t="s">
        <v>41</v>
      </c>
      <c r="S4370" t="s">
        <v>35</v>
      </c>
      <c r="T4370" t="s">
        <v>28</v>
      </c>
      <c r="U4370" t="s">
        <v>37</v>
      </c>
      <c r="V4370" t="s">
        <v>31</v>
      </c>
      <c r="W4370" t="s">
        <v>30</v>
      </c>
    </row>
    <row r="4371" spans="1:23" x14ac:dyDescent="0.3">
      <c r="A4371">
        <v>29</v>
      </c>
      <c r="B4371">
        <v>2</v>
      </c>
      <c r="C4371">
        <v>3</v>
      </c>
      <c r="D4371">
        <v>1</v>
      </c>
      <c r="E4371">
        <v>4370</v>
      </c>
      <c r="F4371">
        <v>1</v>
      </c>
      <c r="G4371">
        <v>49780</v>
      </c>
      <c r="H4371">
        <v>13</v>
      </c>
      <c r="I4371">
        <v>8</v>
      </c>
      <c r="J4371">
        <v>0</v>
      </c>
      <c r="K4371">
        <v>7</v>
      </c>
      <c r="L4371">
        <v>3</v>
      </c>
      <c r="M4371">
        <v>6</v>
      </c>
      <c r="N4371">
        <v>1</v>
      </c>
      <c r="O4371">
        <v>5</v>
      </c>
      <c r="P4371" t="s">
        <v>24</v>
      </c>
      <c r="Q4371" t="s">
        <v>33</v>
      </c>
      <c r="R4371" t="s">
        <v>26</v>
      </c>
      <c r="S4371" t="s">
        <v>35</v>
      </c>
      <c r="T4371" t="s">
        <v>38</v>
      </c>
      <c r="U4371" t="s">
        <v>37</v>
      </c>
      <c r="V4371" t="s">
        <v>31</v>
      </c>
      <c r="W4371" t="s">
        <v>30</v>
      </c>
    </row>
    <row r="4372" spans="1:23" x14ac:dyDescent="0.3">
      <c r="A4372">
        <v>45</v>
      </c>
      <c r="B4372">
        <v>2</v>
      </c>
      <c r="C4372">
        <v>3</v>
      </c>
      <c r="D4372">
        <v>1</v>
      </c>
      <c r="E4372">
        <v>4371</v>
      </c>
      <c r="F4372">
        <v>2</v>
      </c>
      <c r="G4372">
        <v>103680</v>
      </c>
      <c r="H4372">
        <v>12</v>
      </c>
      <c r="I4372">
        <v>8</v>
      </c>
      <c r="J4372">
        <v>2</v>
      </c>
      <c r="K4372">
        <v>23</v>
      </c>
      <c r="L4372">
        <v>2</v>
      </c>
      <c r="M4372">
        <v>19</v>
      </c>
      <c r="N4372">
        <v>12</v>
      </c>
      <c r="O4372">
        <v>8</v>
      </c>
      <c r="P4372" t="s">
        <v>39</v>
      </c>
      <c r="Q4372" t="s">
        <v>33</v>
      </c>
      <c r="R4372" t="s">
        <v>41</v>
      </c>
      <c r="S4372" t="s">
        <v>35</v>
      </c>
      <c r="T4372" t="s">
        <v>34</v>
      </c>
      <c r="U4372" t="s">
        <v>27</v>
      </c>
      <c r="V4372" t="s">
        <v>23</v>
      </c>
      <c r="W4372" t="s">
        <v>30</v>
      </c>
    </row>
    <row r="4373" spans="1:23" x14ac:dyDescent="0.3">
      <c r="A4373">
        <v>54</v>
      </c>
      <c r="B4373">
        <v>8</v>
      </c>
      <c r="C4373">
        <v>2</v>
      </c>
      <c r="D4373">
        <v>1</v>
      </c>
      <c r="E4373">
        <v>4372</v>
      </c>
      <c r="F4373">
        <v>2</v>
      </c>
      <c r="G4373">
        <v>61340</v>
      </c>
      <c r="H4373">
        <v>19</v>
      </c>
      <c r="I4373">
        <v>8</v>
      </c>
      <c r="J4373">
        <v>0</v>
      </c>
      <c r="K4373">
        <v>16</v>
      </c>
      <c r="L4373">
        <v>2</v>
      </c>
      <c r="M4373">
        <v>6</v>
      </c>
      <c r="N4373">
        <v>0</v>
      </c>
      <c r="O4373">
        <v>5</v>
      </c>
      <c r="P4373" t="s">
        <v>24</v>
      </c>
      <c r="Q4373" t="s">
        <v>25</v>
      </c>
      <c r="R4373" t="s">
        <v>48</v>
      </c>
      <c r="S4373" t="s">
        <v>29</v>
      </c>
      <c r="T4373" t="s">
        <v>43</v>
      </c>
      <c r="U4373" t="s">
        <v>27</v>
      </c>
      <c r="V4373" t="s">
        <v>23</v>
      </c>
      <c r="W4373" t="s">
        <v>30</v>
      </c>
    </row>
    <row r="4374" spans="1:23" x14ac:dyDescent="0.3">
      <c r="A4374">
        <v>36</v>
      </c>
      <c r="B4374">
        <v>16</v>
      </c>
      <c r="C4374">
        <v>4</v>
      </c>
      <c r="D4374">
        <v>1</v>
      </c>
      <c r="E4374">
        <v>4373</v>
      </c>
      <c r="F4374">
        <v>1</v>
      </c>
      <c r="G4374">
        <v>67350</v>
      </c>
      <c r="H4374">
        <v>25</v>
      </c>
      <c r="I4374">
        <v>8</v>
      </c>
      <c r="J4374">
        <v>2</v>
      </c>
      <c r="K4374">
        <v>16</v>
      </c>
      <c r="L4374">
        <v>3</v>
      </c>
      <c r="M4374">
        <v>13</v>
      </c>
      <c r="N4374">
        <v>3</v>
      </c>
      <c r="O4374">
        <v>7</v>
      </c>
      <c r="P4374" t="s">
        <v>24</v>
      </c>
      <c r="Q4374" t="s">
        <v>33</v>
      </c>
      <c r="R4374" t="s">
        <v>26</v>
      </c>
      <c r="S4374" t="s">
        <v>35</v>
      </c>
      <c r="T4374" t="s">
        <v>28</v>
      </c>
      <c r="U4374" t="s">
        <v>37</v>
      </c>
      <c r="V4374" t="s">
        <v>23</v>
      </c>
      <c r="W4374" t="s">
        <v>30</v>
      </c>
    </row>
    <row r="4375" spans="1:23" x14ac:dyDescent="0.3">
      <c r="A4375">
        <v>33</v>
      </c>
      <c r="B4375">
        <v>9</v>
      </c>
      <c r="C4375">
        <v>1</v>
      </c>
      <c r="D4375">
        <v>1</v>
      </c>
      <c r="E4375">
        <v>4374</v>
      </c>
      <c r="F4375">
        <v>3</v>
      </c>
      <c r="G4375">
        <v>32950</v>
      </c>
      <c r="H4375">
        <v>22</v>
      </c>
      <c r="I4375">
        <v>8</v>
      </c>
      <c r="J4375">
        <v>2</v>
      </c>
      <c r="K4375">
        <v>7</v>
      </c>
      <c r="L4375">
        <v>2</v>
      </c>
      <c r="M4375">
        <v>3</v>
      </c>
      <c r="N4375">
        <v>1</v>
      </c>
      <c r="O4375">
        <v>1</v>
      </c>
      <c r="P4375" t="s">
        <v>24</v>
      </c>
      <c r="Q4375" t="s">
        <v>25</v>
      </c>
      <c r="R4375" t="s">
        <v>36</v>
      </c>
      <c r="S4375" t="s">
        <v>29</v>
      </c>
      <c r="T4375" t="s">
        <v>38</v>
      </c>
      <c r="U4375" t="s">
        <v>27</v>
      </c>
      <c r="V4375" t="s">
        <v>23</v>
      </c>
      <c r="W4375" t="s">
        <v>30</v>
      </c>
    </row>
    <row r="4376" spans="1:23" x14ac:dyDescent="0.3">
      <c r="A4376">
        <v>37</v>
      </c>
      <c r="B4376">
        <v>2</v>
      </c>
      <c r="C4376">
        <v>4</v>
      </c>
      <c r="D4376">
        <v>1</v>
      </c>
      <c r="E4376">
        <v>4375</v>
      </c>
      <c r="F4376">
        <v>2</v>
      </c>
      <c r="G4376">
        <v>52380</v>
      </c>
      <c r="H4376">
        <v>15</v>
      </c>
      <c r="I4376">
        <v>8</v>
      </c>
      <c r="J4376">
        <v>1</v>
      </c>
      <c r="K4376">
        <v>10</v>
      </c>
      <c r="L4376">
        <v>5</v>
      </c>
      <c r="M4376">
        <v>10</v>
      </c>
      <c r="N4376">
        <v>0</v>
      </c>
      <c r="O4376">
        <v>7</v>
      </c>
      <c r="P4376" t="s">
        <v>32</v>
      </c>
      <c r="Q4376" t="s">
        <v>25</v>
      </c>
      <c r="R4376" t="s">
        <v>26</v>
      </c>
      <c r="S4376" t="s">
        <v>44</v>
      </c>
      <c r="T4376" t="s">
        <v>43</v>
      </c>
      <c r="U4376" t="s">
        <v>37</v>
      </c>
      <c r="V4376" t="s">
        <v>23</v>
      </c>
      <c r="W4376" t="s">
        <v>30</v>
      </c>
    </row>
    <row r="4377" spans="1:23" x14ac:dyDescent="0.3">
      <c r="A4377">
        <v>38</v>
      </c>
      <c r="B4377">
        <v>1</v>
      </c>
      <c r="C4377">
        <v>2</v>
      </c>
      <c r="D4377">
        <v>1</v>
      </c>
      <c r="E4377">
        <v>4376</v>
      </c>
      <c r="F4377">
        <v>4</v>
      </c>
      <c r="G4377">
        <v>64720</v>
      </c>
      <c r="H4377">
        <v>12</v>
      </c>
      <c r="I4377">
        <v>8</v>
      </c>
      <c r="J4377">
        <v>0</v>
      </c>
      <c r="K4377">
        <v>17</v>
      </c>
      <c r="L4377">
        <v>4</v>
      </c>
      <c r="M4377">
        <v>16</v>
      </c>
      <c r="N4377">
        <v>5</v>
      </c>
      <c r="O4377">
        <v>13</v>
      </c>
      <c r="P4377" t="s">
        <v>24</v>
      </c>
      <c r="Q4377" t="s">
        <v>33</v>
      </c>
      <c r="R4377" t="s">
        <v>41</v>
      </c>
      <c r="S4377" t="s">
        <v>44</v>
      </c>
      <c r="T4377" t="s">
        <v>43</v>
      </c>
      <c r="U4377" t="s">
        <v>37</v>
      </c>
      <c r="V4377" t="s">
        <v>23</v>
      </c>
      <c r="W4377" t="s">
        <v>30</v>
      </c>
    </row>
    <row r="4378" spans="1:23" x14ac:dyDescent="0.3">
      <c r="A4378">
        <v>31</v>
      </c>
      <c r="B4378">
        <v>4</v>
      </c>
      <c r="C4378">
        <v>1</v>
      </c>
      <c r="D4378">
        <v>1</v>
      </c>
      <c r="E4378">
        <v>4377</v>
      </c>
      <c r="F4378">
        <v>3</v>
      </c>
      <c r="G4378">
        <v>96100</v>
      </c>
      <c r="H4378">
        <v>11</v>
      </c>
      <c r="I4378">
        <v>8</v>
      </c>
      <c r="J4378">
        <v>1</v>
      </c>
      <c r="K4378">
        <v>6</v>
      </c>
      <c r="L4378">
        <v>2</v>
      </c>
      <c r="M4378">
        <v>5</v>
      </c>
      <c r="N4378">
        <v>1</v>
      </c>
      <c r="O4378">
        <v>4</v>
      </c>
      <c r="P4378" t="s">
        <v>39</v>
      </c>
      <c r="Q4378" t="s">
        <v>25</v>
      </c>
      <c r="R4378" t="s">
        <v>41</v>
      </c>
      <c r="S4378" t="s">
        <v>29</v>
      </c>
      <c r="T4378" t="s">
        <v>34</v>
      </c>
      <c r="U4378" t="s">
        <v>27</v>
      </c>
      <c r="V4378" t="s">
        <v>23</v>
      </c>
      <c r="W4378" t="s">
        <v>30</v>
      </c>
    </row>
    <row r="4379" spans="1:23" x14ac:dyDescent="0.3">
      <c r="A4379">
        <v>59</v>
      </c>
      <c r="B4379">
        <v>5</v>
      </c>
      <c r="C4379">
        <v>3</v>
      </c>
      <c r="D4379">
        <v>1</v>
      </c>
      <c r="E4379">
        <v>4378</v>
      </c>
      <c r="F4379">
        <v>3</v>
      </c>
      <c r="G4379">
        <v>198330</v>
      </c>
      <c r="H4379">
        <v>13</v>
      </c>
      <c r="I4379">
        <v>8</v>
      </c>
      <c r="J4379">
        <v>0</v>
      </c>
      <c r="K4379">
        <v>7</v>
      </c>
      <c r="L4379">
        <v>2</v>
      </c>
      <c r="M4379">
        <v>1</v>
      </c>
      <c r="N4379">
        <v>0</v>
      </c>
      <c r="O4379">
        <v>0</v>
      </c>
      <c r="P4379" t="s">
        <v>24</v>
      </c>
      <c r="Q4379" t="s">
        <v>33</v>
      </c>
      <c r="R4379" t="s">
        <v>26</v>
      </c>
      <c r="S4379" t="s">
        <v>29</v>
      </c>
      <c r="T4379" t="s">
        <v>47</v>
      </c>
      <c r="U4379" t="s">
        <v>27</v>
      </c>
      <c r="V4379" t="s">
        <v>23</v>
      </c>
      <c r="W4379" t="s">
        <v>30</v>
      </c>
    </row>
    <row r="4380" spans="1:23" x14ac:dyDescent="0.3">
      <c r="A4380">
        <v>37</v>
      </c>
      <c r="B4380">
        <v>2</v>
      </c>
      <c r="C4380">
        <v>3</v>
      </c>
      <c r="D4380">
        <v>1</v>
      </c>
      <c r="E4380">
        <v>4379</v>
      </c>
      <c r="F4380">
        <v>2</v>
      </c>
      <c r="G4380">
        <v>97560</v>
      </c>
      <c r="H4380">
        <v>19</v>
      </c>
      <c r="I4380">
        <v>8</v>
      </c>
      <c r="J4380">
        <v>0</v>
      </c>
      <c r="K4380">
        <v>13</v>
      </c>
      <c r="L4380">
        <v>2</v>
      </c>
      <c r="M4380">
        <v>9</v>
      </c>
      <c r="N4380">
        <v>5</v>
      </c>
      <c r="O4380">
        <v>8</v>
      </c>
      <c r="P4380" t="s">
        <v>32</v>
      </c>
      <c r="Q4380" t="s">
        <v>25</v>
      </c>
      <c r="R4380" t="s">
        <v>48</v>
      </c>
      <c r="S4380" t="s">
        <v>44</v>
      </c>
      <c r="T4380" t="s">
        <v>43</v>
      </c>
      <c r="U4380" t="s">
        <v>27</v>
      </c>
      <c r="V4380" t="s">
        <v>23</v>
      </c>
      <c r="W4380" t="s">
        <v>30</v>
      </c>
    </row>
    <row r="4381" spans="1:23" x14ac:dyDescent="0.3">
      <c r="A4381">
        <v>29</v>
      </c>
      <c r="B4381">
        <v>15</v>
      </c>
      <c r="C4381">
        <v>4</v>
      </c>
      <c r="D4381">
        <v>1</v>
      </c>
      <c r="E4381">
        <v>4380</v>
      </c>
      <c r="F4381">
        <v>1</v>
      </c>
      <c r="G4381">
        <v>49680</v>
      </c>
      <c r="H4381">
        <v>19</v>
      </c>
      <c r="I4381">
        <v>8</v>
      </c>
      <c r="J4381">
        <v>3</v>
      </c>
      <c r="K4381">
        <v>11</v>
      </c>
      <c r="L4381">
        <v>4</v>
      </c>
      <c r="M4381">
        <v>11</v>
      </c>
      <c r="N4381">
        <v>4</v>
      </c>
      <c r="O4381">
        <v>1</v>
      </c>
      <c r="P4381" t="s">
        <v>32</v>
      </c>
      <c r="Q4381" t="s">
        <v>25</v>
      </c>
      <c r="R4381" t="s">
        <v>41</v>
      </c>
      <c r="S4381" t="s">
        <v>29</v>
      </c>
      <c r="T4381" t="s">
        <v>38</v>
      </c>
      <c r="U4381" t="s">
        <v>27</v>
      </c>
      <c r="V4381" t="s">
        <v>23</v>
      </c>
      <c r="W4381" t="s">
        <v>30</v>
      </c>
    </row>
    <row r="4382" spans="1:23" x14ac:dyDescent="0.3">
      <c r="A4382">
        <v>35</v>
      </c>
      <c r="B4382">
        <v>19</v>
      </c>
      <c r="C4382">
        <v>3</v>
      </c>
      <c r="D4382">
        <v>1</v>
      </c>
      <c r="E4382">
        <v>4381</v>
      </c>
      <c r="F4382">
        <v>1</v>
      </c>
      <c r="G4382">
        <v>21450</v>
      </c>
      <c r="H4382">
        <v>13</v>
      </c>
      <c r="I4382">
        <v>8</v>
      </c>
      <c r="J4382">
        <v>0</v>
      </c>
      <c r="K4382">
        <v>10</v>
      </c>
      <c r="L4382">
        <v>6</v>
      </c>
      <c r="M4382">
        <v>10</v>
      </c>
      <c r="N4382">
        <v>0</v>
      </c>
      <c r="O4382">
        <v>8</v>
      </c>
      <c r="P4382" t="s">
        <v>32</v>
      </c>
      <c r="Q4382" t="s">
        <v>33</v>
      </c>
      <c r="R4382" t="s">
        <v>26</v>
      </c>
      <c r="S4382" t="s">
        <v>35</v>
      </c>
      <c r="T4382" t="s">
        <v>38</v>
      </c>
      <c r="U4382" t="s">
        <v>27</v>
      </c>
      <c r="V4382" t="s">
        <v>23</v>
      </c>
      <c r="W4382" t="s">
        <v>30</v>
      </c>
    </row>
    <row r="4383" spans="1:23" x14ac:dyDescent="0.3">
      <c r="A4383">
        <v>29</v>
      </c>
      <c r="B4383">
        <v>7</v>
      </c>
      <c r="C4383">
        <v>1</v>
      </c>
      <c r="D4383">
        <v>1</v>
      </c>
      <c r="E4383">
        <v>4382</v>
      </c>
      <c r="F4383">
        <v>1</v>
      </c>
      <c r="G4383">
        <v>21800</v>
      </c>
      <c r="H4383">
        <v>21</v>
      </c>
      <c r="I4383">
        <v>8</v>
      </c>
      <c r="J4383">
        <v>0</v>
      </c>
      <c r="K4383">
        <v>4</v>
      </c>
      <c r="L4383">
        <v>2</v>
      </c>
      <c r="M4383">
        <v>4</v>
      </c>
      <c r="N4383">
        <v>0</v>
      </c>
      <c r="O4383">
        <v>1</v>
      </c>
      <c r="P4383" t="s">
        <v>24</v>
      </c>
      <c r="Q4383" t="s">
        <v>33</v>
      </c>
      <c r="R4383" t="s">
        <v>26</v>
      </c>
      <c r="S4383" t="s">
        <v>35</v>
      </c>
      <c r="T4383" t="s">
        <v>34</v>
      </c>
      <c r="U4383" t="s">
        <v>27</v>
      </c>
      <c r="V4383" t="s">
        <v>31</v>
      </c>
      <c r="W4383" t="s">
        <v>30</v>
      </c>
    </row>
    <row r="4384" spans="1:23" x14ac:dyDescent="0.3">
      <c r="A4384">
        <v>52</v>
      </c>
      <c r="B4384">
        <v>1</v>
      </c>
      <c r="C4384">
        <v>2</v>
      </c>
      <c r="D4384">
        <v>1</v>
      </c>
      <c r="E4384">
        <v>4383</v>
      </c>
      <c r="F4384">
        <v>4</v>
      </c>
      <c r="G4384">
        <v>83460</v>
      </c>
      <c r="H4384">
        <v>14</v>
      </c>
      <c r="I4384">
        <v>8</v>
      </c>
      <c r="J4384">
        <v>0</v>
      </c>
      <c r="K4384">
        <v>6</v>
      </c>
      <c r="L4384">
        <v>5</v>
      </c>
      <c r="M4384">
        <v>2</v>
      </c>
      <c r="N4384">
        <v>2</v>
      </c>
      <c r="O4384">
        <v>2</v>
      </c>
      <c r="P4384" t="s">
        <v>24</v>
      </c>
      <c r="Q4384" t="s">
        <v>33</v>
      </c>
      <c r="R4384" t="s">
        <v>41</v>
      </c>
      <c r="S4384" t="s">
        <v>35</v>
      </c>
      <c r="T4384" t="s">
        <v>47</v>
      </c>
      <c r="U4384" t="s">
        <v>27</v>
      </c>
      <c r="V4384" t="s">
        <v>23</v>
      </c>
      <c r="W4384" t="s">
        <v>30</v>
      </c>
    </row>
    <row r="4385" spans="1:23" x14ac:dyDescent="0.3">
      <c r="A4385">
        <v>42</v>
      </c>
      <c r="B4385">
        <v>7</v>
      </c>
      <c r="C4385">
        <v>4</v>
      </c>
      <c r="D4385">
        <v>1</v>
      </c>
      <c r="E4385">
        <v>4384</v>
      </c>
      <c r="F4385">
        <v>2</v>
      </c>
      <c r="G4385">
        <v>34450</v>
      </c>
      <c r="H4385">
        <v>11</v>
      </c>
      <c r="I4385">
        <v>8</v>
      </c>
      <c r="J4385">
        <v>2</v>
      </c>
      <c r="K4385">
        <v>22</v>
      </c>
      <c r="L4385">
        <v>2</v>
      </c>
      <c r="M4385">
        <v>22</v>
      </c>
      <c r="N4385">
        <v>11</v>
      </c>
      <c r="O4385">
        <v>15</v>
      </c>
      <c r="P4385" t="s">
        <v>24</v>
      </c>
      <c r="Q4385" t="s">
        <v>33</v>
      </c>
      <c r="R4385" t="s">
        <v>26</v>
      </c>
      <c r="S4385" t="s">
        <v>29</v>
      </c>
      <c r="T4385" t="s">
        <v>38</v>
      </c>
      <c r="U4385" t="s">
        <v>27</v>
      </c>
      <c r="V4385" t="s">
        <v>23</v>
      </c>
      <c r="W4385" t="s">
        <v>30</v>
      </c>
    </row>
    <row r="4386" spans="1:23" x14ac:dyDescent="0.3">
      <c r="A4386">
        <v>59</v>
      </c>
      <c r="B4386">
        <v>4</v>
      </c>
      <c r="C4386">
        <v>4</v>
      </c>
      <c r="D4386">
        <v>1</v>
      </c>
      <c r="E4386">
        <v>4385</v>
      </c>
      <c r="F4386">
        <v>1</v>
      </c>
      <c r="G4386">
        <v>27600</v>
      </c>
      <c r="H4386">
        <v>11</v>
      </c>
      <c r="I4386">
        <v>8</v>
      </c>
      <c r="J4386">
        <v>0</v>
      </c>
      <c r="K4386">
        <v>7</v>
      </c>
      <c r="L4386">
        <v>3</v>
      </c>
      <c r="M4386">
        <v>2</v>
      </c>
      <c r="N4386">
        <v>2</v>
      </c>
      <c r="O4386">
        <v>2</v>
      </c>
      <c r="P4386" t="s">
        <v>24</v>
      </c>
      <c r="Q4386" t="s">
        <v>33</v>
      </c>
      <c r="R4386" t="s">
        <v>49</v>
      </c>
      <c r="S4386" t="s">
        <v>29</v>
      </c>
      <c r="T4386" t="s">
        <v>28</v>
      </c>
      <c r="U4386" t="s">
        <v>37</v>
      </c>
      <c r="V4386" t="s">
        <v>23</v>
      </c>
      <c r="W4386" t="s">
        <v>30</v>
      </c>
    </row>
    <row r="4387" spans="1:23" x14ac:dyDescent="0.3">
      <c r="A4387">
        <v>50</v>
      </c>
      <c r="B4387">
        <v>11</v>
      </c>
      <c r="C4387">
        <v>2</v>
      </c>
      <c r="D4387">
        <v>1</v>
      </c>
      <c r="E4387">
        <v>4386</v>
      </c>
      <c r="F4387">
        <v>2</v>
      </c>
      <c r="G4387">
        <v>62940</v>
      </c>
      <c r="H4387">
        <v>23</v>
      </c>
      <c r="I4387">
        <v>8</v>
      </c>
      <c r="J4387">
        <v>1</v>
      </c>
      <c r="K4387">
        <v>32</v>
      </c>
      <c r="L4387">
        <v>2</v>
      </c>
      <c r="M4387">
        <v>7</v>
      </c>
      <c r="N4387">
        <v>0</v>
      </c>
      <c r="O4387">
        <v>6</v>
      </c>
      <c r="P4387" t="s">
        <v>24</v>
      </c>
      <c r="Q4387" t="s">
        <v>33</v>
      </c>
      <c r="R4387" t="s">
        <v>26</v>
      </c>
      <c r="S4387" t="s">
        <v>44</v>
      </c>
      <c r="T4387" t="s">
        <v>38</v>
      </c>
      <c r="U4387" t="s">
        <v>37</v>
      </c>
      <c r="V4387" t="s">
        <v>23</v>
      </c>
      <c r="W4387" t="s">
        <v>30</v>
      </c>
    </row>
    <row r="4388" spans="1:23" x14ac:dyDescent="0.3">
      <c r="A4388">
        <v>33</v>
      </c>
      <c r="B4388">
        <v>11</v>
      </c>
      <c r="C4388">
        <v>4</v>
      </c>
      <c r="D4388">
        <v>1</v>
      </c>
      <c r="E4388">
        <v>4387</v>
      </c>
      <c r="F4388">
        <v>1</v>
      </c>
      <c r="G4388">
        <v>71400</v>
      </c>
      <c r="H4388">
        <v>21</v>
      </c>
      <c r="I4388">
        <v>8</v>
      </c>
      <c r="J4388">
        <v>0</v>
      </c>
      <c r="K4388">
        <v>8</v>
      </c>
      <c r="L4388">
        <v>2</v>
      </c>
      <c r="M4388">
        <v>5</v>
      </c>
      <c r="N4388">
        <v>0</v>
      </c>
      <c r="O4388">
        <v>4</v>
      </c>
      <c r="P4388" t="s">
        <v>24</v>
      </c>
      <c r="Q4388" t="s">
        <v>25</v>
      </c>
      <c r="R4388" t="s">
        <v>48</v>
      </c>
      <c r="S4388" t="s">
        <v>29</v>
      </c>
      <c r="T4388" t="s">
        <v>34</v>
      </c>
      <c r="U4388" t="s">
        <v>37</v>
      </c>
      <c r="V4388" t="s">
        <v>31</v>
      </c>
      <c r="W4388" t="s">
        <v>30</v>
      </c>
    </row>
    <row r="4389" spans="1:23" x14ac:dyDescent="0.3">
      <c r="A4389">
        <v>43</v>
      </c>
      <c r="B4389">
        <v>1</v>
      </c>
      <c r="C4389">
        <v>3</v>
      </c>
      <c r="D4389">
        <v>1</v>
      </c>
      <c r="E4389">
        <v>4388</v>
      </c>
      <c r="F4389">
        <v>2</v>
      </c>
      <c r="G4389">
        <v>29320</v>
      </c>
      <c r="H4389">
        <v>24</v>
      </c>
      <c r="I4389">
        <v>8</v>
      </c>
      <c r="J4389">
        <v>0</v>
      </c>
      <c r="K4389">
        <v>22</v>
      </c>
      <c r="L4389">
        <v>3</v>
      </c>
      <c r="M4389">
        <v>17</v>
      </c>
      <c r="N4389">
        <v>1</v>
      </c>
      <c r="O4389">
        <v>9</v>
      </c>
      <c r="P4389" t="s">
        <v>24</v>
      </c>
      <c r="Q4389" t="s">
        <v>25</v>
      </c>
      <c r="R4389" t="s">
        <v>48</v>
      </c>
      <c r="S4389" t="s">
        <v>29</v>
      </c>
      <c r="T4389" t="s">
        <v>45</v>
      </c>
      <c r="U4389" t="s">
        <v>27</v>
      </c>
      <c r="V4389" t="s">
        <v>23</v>
      </c>
      <c r="W4389" t="s">
        <v>30</v>
      </c>
    </row>
    <row r="4390" spans="1:23" x14ac:dyDescent="0.3">
      <c r="A4390">
        <v>33</v>
      </c>
      <c r="B4390">
        <v>1</v>
      </c>
      <c r="C4390">
        <v>3</v>
      </c>
      <c r="D4390">
        <v>1</v>
      </c>
      <c r="E4390">
        <v>4389</v>
      </c>
      <c r="F4390">
        <v>2</v>
      </c>
      <c r="G4390">
        <v>51470</v>
      </c>
      <c r="H4390">
        <v>11</v>
      </c>
      <c r="I4390">
        <v>8</v>
      </c>
      <c r="J4390">
        <v>0</v>
      </c>
      <c r="K4390">
        <v>13</v>
      </c>
      <c r="L4390">
        <v>2</v>
      </c>
      <c r="M4390">
        <v>9</v>
      </c>
      <c r="N4390">
        <v>1</v>
      </c>
      <c r="O4390">
        <v>7</v>
      </c>
      <c r="P4390" t="s">
        <v>24</v>
      </c>
      <c r="Q4390" t="s">
        <v>25</v>
      </c>
      <c r="R4390" t="s">
        <v>26</v>
      </c>
      <c r="S4390" t="s">
        <v>29</v>
      </c>
      <c r="T4390" t="s">
        <v>47</v>
      </c>
      <c r="U4390" t="s">
        <v>37</v>
      </c>
      <c r="V4390" t="s">
        <v>31</v>
      </c>
      <c r="W4390" t="s">
        <v>30</v>
      </c>
    </row>
    <row r="4391" spans="1:23" x14ac:dyDescent="0.3">
      <c r="A4391">
        <v>52</v>
      </c>
      <c r="B4391">
        <v>2</v>
      </c>
      <c r="C4391">
        <v>3</v>
      </c>
      <c r="D4391">
        <v>1</v>
      </c>
      <c r="E4391">
        <v>4390</v>
      </c>
      <c r="F4391">
        <v>1</v>
      </c>
      <c r="G4391">
        <v>45070</v>
      </c>
      <c r="H4391">
        <v>14</v>
      </c>
      <c r="I4391">
        <v>8</v>
      </c>
      <c r="J4391">
        <v>0</v>
      </c>
      <c r="K4391">
        <v>33</v>
      </c>
      <c r="L4391">
        <v>3</v>
      </c>
      <c r="M4391">
        <v>33</v>
      </c>
      <c r="N4391">
        <v>15</v>
      </c>
      <c r="O4391">
        <v>12</v>
      </c>
      <c r="P4391" t="s">
        <v>39</v>
      </c>
      <c r="Q4391" t="s">
        <v>33</v>
      </c>
      <c r="R4391" t="s">
        <v>49</v>
      </c>
      <c r="S4391" t="s">
        <v>35</v>
      </c>
      <c r="T4391" t="s">
        <v>38</v>
      </c>
      <c r="U4391" t="s">
        <v>37</v>
      </c>
      <c r="V4391" t="s">
        <v>23</v>
      </c>
      <c r="W4391" t="s">
        <v>30</v>
      </c>
    </row>
    <row r="4392" spans="1:23" x14ac:dyDescent="0.3">
      <c r="A4392">
        <v>32</v>
      </c>
      <c r="B4392">
        <v>13</v>
      </c>
      <c r="C4392">
        <v>4</v>
      </c>
      <c r="D4392">
        <v>1</v>
      </c>
      <c r="E4392">
        <v>4391</v>
      </c>
      <c r="F4392">
        <v>3</v>
      </c>
      <c r="G4392">
        <v>85640</v>
      </c>
      <c r="H4392">
        <v>16</v>
      </c>
      <c r="I4392">
        <v>8</v>
      </c>
      <c r="J4392">
        <v>1</v>
      </c>
      <c r="K4392">
        <v>6</v>
      </c>
      <c r="L4392">
        <v>2</v>
      </c>
      <c r="M4392">
        <v>4</v>
      </c>
      <c r="N4392">
        <v>1</v>
      </c>
      <c r="O4392">
        <v>2</v>
      </c>
      <c r="P4392" t="s">
        <v>24</v>
      </c>
      <c r="Q4392" t="s">
        <v>40</v>
      </c>
      <c r="R4392" t="s">
        <v>26</v>
      </c>
      <c r="S4392" t="s">
        <v>29</v>
      </c>
      <c r="T4392" t="s">
        <v>45</v>
      </c>
      <c r="U4392" t="s">
        <v>27</v>
      </c>
      <c r="V4392" t="s">
        <v>23</v>
      </c>
      <c r="W4392" t="s">
        <v>30</v>
      </c>
    </row>
    <row r="4393" spans="1:23" x14ac:dyDescent="0.3">
      <c r="A4393">
        <v>32</v>
      </c>
      <c r="B4393">
        <v>23</v>
      </c>
      <c r="C4393">
        <v>1</v>
      </c>
      <c r="D4393">
        <v>1</v>
      </c>
      <c r="E4393">
        <v>4392</v>
      </c>
      <c r="F4393">
        <v>3</v>
      </c>
      <c r="G4393">
        <v>24680</v>
      </c>
      <c r="H4393">
        <v>11</v>
      </c>
      <c r="I4393">
        <v>8</v>
      </c>
      <c r="J4393">
        <v>0</v>
      </c>
      <c r="K4393">
        <v>4</v>
      </c>
      <c r="L4393">
        <v>2</v>
      </c>
      <c r="M4393">
        <v>3</v>
      </c>
      <c r="N4393">
        <v>1</v>
      </c>
      <c r="O4393">
        <v>2</v>
      </c>
      <c r="P4393" t="s">
        <v>24</v>
      </c>
      <c r="Q4393" t="s">
        <v>25</v>
      </c>
      <c r="R4393" t="s">
        <v>26</v>
      </c>
      <c r="S4393" t="s">
        <v>35</v>
      </c>
      <c r="T4393" t="s">
        <v>28</v>
      </c>
      <c r="U4393" t="s">
        <v>37</v>
      </c>
      <c r="V4393" t="s">
        <v>31</v>
      </c>
      <c r="W4393" t="s">
        <v>30</v>
      </c>
    </row>
    <row r="4394" spans="1:23" x14ac:dyDescent="0.3">
      <c r="A4394">
        <v>39</v>
      </c>
      <c r="B4394">
        <v>26</v>
      </c>
      <c r="C4394">
        <v>4</v>
      </c>
      <c r="D4394">
        <v>1</v>
      </c>
      <c r="E4394">
        <v>4393</v>
      </c>
      <c r="F4394">
        <v>2</v>
      </c>
      <c r="G4394">
        <v>81610</v>
      </c>
      <c r="H4394">
        <v>12</v>
      </c>
      <c r="I4394">
        <v>8</v>
      </c>
      <c r="J4394">
        <v>1</v>
      </c>
      <c r="K4394">
        <v>7</v>
      </c>
      <c r="L4394">
        <v>2</v>
      </c>
      <c r="M4394">
        <v>3</v>
      </c>
      <c r="N4394">
        <v>1</v>
      </c>
      <c r="O4394">
        <v>2</v>
      </c>
      <c r="P4394" t="s">
        <v>24</v>
      </c>
      <c r="Q4394" t="s">
        <v>25</v>
      </c>
      <c r="R4394" t="s">
        <v>26</v>
      </c>
      <c r="S4394" t="s">
        <v>44</v>
      </c>
      <c r="T4394" t="s">
        <v>42</v>
      </c>
      <c r="U4394" t="s">
        <v>37</v>
      </c>
      <c r="V4394" t="s">
        <v>23</v>
      </c>
      <c r="W4394" t="s">
        <v>30</v>
      </c>
    </row>
    <row r="4395" spans="1:23" x14ac:dyDescent="0.3">
      <c r="A4395">
        <v>32</v>
      </c>
      <c r="B4395">
        <v>2</v>
      </c>
      <c r="C4395">
        <v>4</v>
      </c>
      <c r="D4395">
        <v>1</v>
      </c>
      <c r="E4395">
        <v>4394</v>
      </c>
      <c r="F4395">
        <v>4</v>
      </c>
      <c r="G4395">
        <v>21090</v>
      </c>
      <c r="H4395">
        <v>13</v>
      </c>
      <c r="I4395">
        <v>8</v>
      </c>
      <c r="J4395">
        <v>1</v>
      </c>
      <c r="K4395">
        <v>4</v>
      </c>
      <c r="L4395">
        <v>3</v>
      </c>
      <c r="M4395">
        <v>3</v>
      </c>
      <c r="N4395">
        <v>2</v>
      </c>
      <c r="O4395">
        <v>2</v>
      </c>
      <c r="P4395" t="s">
        <v>39</v>
      </c>
      <c r="Q4395" t="s">
        <v>25</v>
      </c>
      <c r="R4395" t="s">
        <v>48</v>
      </c>
      <c r="S4395" t="s">
        <v>29</v>
      </c>
      <c r="T4395" t="s">
        <v>34</v>
      </c>
      <c r="U4395" t="s">
        <v>37</v>
      </c>
      <c r="V4395" t="s">
        <v>23</v>
      </c>
      <c r="W4395" t="s">
        <v>30</v>
      </c>
    </row>
    <row r="4396" spans="1:23" x14ac:dyDescent="0.3">
      <c r="A4396">
        <v>41</v>
      </c>
      <c r="B4396">
        <v>29</v>
      </c>
      <c r="C4396">
        <v>3</v>
      </c>
      <c r="D4396">
        <v>1</v>
      </c>
      <c r="E4396">
        <v>4395</v>
      </c>
      <c r="F4396">
        <v>2</v>
      </c>
      <c r="G4396">
        <v>52940</v>
      </c>
      <c r="H4396">
        <v>15</v>
      </c>
      <c r="I4396">
        <v>8</v>
      </c>
      <c r="J4396">
        <v>0</v>
      </c>
      <c r="K4396">
        <v>17</v>
      </c>
      <c r="L4396">
        <v>3</v>
      </c>
      <c r="M4396">
        <v>1</v>
      </c>
      <c r="N4396">
        <v>0</v>
      </c>
      <c r="O4396">
        <v>0</v>
      </c>
      <c r="P4396" t="s">
        <v>24</v>
      </c>
      <c r="Q4396" t="s">
        <v>25</v>
      </c>
      <c r="R4396" t="s">
        <v>26</v>
      </c>
      <c r="S4396" t="s">
        <v>44</v>
      </c>
      <c r="T4396" t="s">
        <v>43</v>
      </c>
      <c r="U4396" t="s">
        <v>27</v>
      </c>
      <c r="V4396" t="s">
        <v>23</v>
      </c>
      <c r="W4396" t="s">
        <v>30</v>
      </c>
    </row>
    <row r="4397" spans="1:23" x14ac:dyDescent="0.3">
      <c r="A4397">
        <v>40</v>
      </c>
      <c r="B4397">
        <v>2</v>
      </c>
      <c r="C4397">
        <v>3</v>
      </c>
      <c r="D4397">
        <v>1</v>
      </c>
      <c r="E4397">
        <v>4396</v>
      </c>
      <c r="F4397">
        <v>1</v>
      </c>
      <c r="G4397">
        <v>27180</v>
      </c>
      <c r="H4397">
        <v>14</v>
      </c>
      <c r="I4397">
        <v>8</v>
      </c>
      <c r="J4397">
        <v>1</v>
      </c>
      <c r="K4397">
        <v>9</v>
      </c>
      <c r="L4397">
        <v>4</v>
      </c>
      <c r="M4397">
        <v>9</v>
      </c>
      <c r="N4397">
        <v>4</v>
      </c>
      <c r="O4397">
        <v>7</v>
      </c>
      <c r="P4397" t="s">
        <v>24</v>
      </c>
      <c r="Q4397" t="s">
        <v>33</v>
      </c>
      <c r="R4397" t="s">
        <v>26</v>
      </c>
      <c r="S4397" t="s">
        <v>44</v>
      </c>
      <c r="T4397" t="s">
        <v>45</v>
      </c>
      <c r="U4397" t="s">
        <v>37</v>
      </c>
      <c r="V4397" t="s">
        <v>23</v>
      </c>
      <c r="W4397" t="s">
        <v>30</v>
      </c>
    </row>
    <row r="4398" spans="1:23" x14ac:dyDescent="0.3">
      <c r="A4398">
        <v>45</v>
      </c>
      <c r="B4398">
        <v>18</v>
      </c>
      <c r="C4398">
        <v>1</v>
      </c>
      <c r="D4398">
        <v>1</v>
      </c>
      <c r="E4398">
        <v>4397</v>
      </c>
      <c r="F4398">
        <v>2</v>
      </c>
      <c r="G4398">
        <v>58110</v>
      </c>
      <c r="H4398">
        <v>14</v>
      </c>
      <c r="I4398">
        <v>8</v>
      </c>
      <c r="J4398">
        <v>0</v>
      </c>
      <c r="K4398">
        <v>25</v>
      </c>
      <c r="L4398">
        <v>4</v>
      </c>
      <c r="M4398">
        <v>24</v>
      </c>
      <c r="N4398">
        <v>1</v>
      </c>
      <c r="O4398">
        <v>7</v>
      </c>
      <c r="P4398" t="s">
        <v>24</v>
      </c>
      <c r="Q4398" t="s">
        <v>33</v>
      </c>
      <c r="R4398" t="s">
        <v>26</v>
      </c>
      <c r="S4398" t="s">
        <v>29</v>
      </c>
      <c r="T4398" t="s">
        <v>46</v>
      </c>
      <c r="U4398" t="s">
        <v>27</v>
      </c>
      <c r="V4398" t="s">
        <v>23</v>
      </c>
      <c r="W4398" t="s">
        <v>30</v>
      </c>
    </row>
    <row r="4399" spans="1:23" x14ac:dyDescent="0.3">
      <c r="A4399">
        <v>31</v>
      </c>
      <c r="B4399">
        <v>7</v>
      </c>
      <c r="C4399">
        <v>4</v>
      </c>
      <c r="D4399">
        <v>1</v>
      </c>
      <c r="E4399">
        <v>4398</v>
      </c>
      <c r="F4399">
        <v>1</v>
      </c>
      <c r="G4399">
        <v>24370</v>
      </c>
      <c r="H4399">
        <v>14</v>
      </c>
      <c r="I4399">
        <v>8</v>
      </c>
      <c r="J4399">
        <v>1</v>
      </c>
      <c r="K4399">
        <v>9</v>
      </c>
      <c r="L4399">
        <v>3</v>
      </c>
      <c r="M4399">
        <v>2</v>
      </c>
      <c r="N4399">
        <v>2</v>
      </c>
      <c r="O4399">
        <v>2</v>
      </c>
      <c r="P4399" t="s">
        <v>32</v>
      </c>
      <c r="Q4399" t="s">
        <v>33</v>
      </c>
      <c r="R4399" t="s">
        <v>41</v>
      </c>
      <c r="S4399" t="s">
        <v>44</v>
      </c>
      <c r="T4399" t="s">
        <v>34</v>
      </c>
      <c r="U4399" t="s">
        <v>37</v>
      </c>
      <c r="V4399" t="s">
        <v>23</v>
      </c>
      <c r="W4399" t="s">
        <v>30</v>
      </c>
    </row>
    <row r="4400" spans="1:23" x14ac:dyDescent="0.3">
      <c r="A4400">
        <v>33</v>
      </c>
      <c r="B4400">
        <v>2</v>
      </c>
      <c r="C4400">
        <v>4</v>
      </c>
      <c r="D4400">
        <v>1</v>
      </c>
      <c r="E4400">
        <v>4399</v>
      </c>
      <c r="F4400">
        <v>1</v>
      </c>
      <c r="G4400">
        <v>27660</v>
      </c>
      <c r="H4400">
        <v>12</v>
      </c>
      <c r="I4400">
        <v>8</v>
      </c>
      <c r="J4400">
        <v>1</v>
      </c>
      <c r="K4400">
        <v>2</v>
      </c>
      <c r="L4400">
        <v>2</v>
      </c>
      <c r="M4400">
        <v>2</v>
      </c>
      <c r="N4400">
        <v>0</v>
      </c>
      <c r="O4400">
        <v>2</v>
      </c>
      <c r="P4400" t="s">
        <v>24</v>
      </c>
      <c r="Q4400" t="s">
        <v>33</v>
      </c>
      <c r="R4400" t="s">
        <v>26</v>
      </c>
      <c r="S4400" t="s">
        <v>29</v>
      </c>
      <c r="T4400" t="s">
        <v>38</v>
      </c>
      <c r="U4400" t="s">
        <v>27</v>
      </c>
      <c r="V4400" t="s">
        <v>23</v>
      </c>
      <c r="W4400" t="s">
        <v>30</v>
      </c>
    </row>
    <row r="4401" spans="1:23" x14ac:dyDescent="0.3">
      <c r="A4401">
        <v>34</v>
      </c>
      <c r="B4401">
        <v>26</v>
      </c>
      <c r="C4401">
        <v>3</v>
      </c>
      <c r="D4401">
        <v>1</v>
      </c>
      <c r="E4401">
        <v>4400</v>
      </c>
      <c r="F4401">
        <v>1</v>
      </c>
      <c r="G4401">
        <v>190380</v>
      </c>
      <c r="H4401">
        <v>13</v>
      </c>
      <c r="I4401">
        <v>8</v>
      </c>
      <c r="J4401">
        <v>0</v>
      </c>
      <c r="K4401">
        <v>13</v>
      </c>
      <c r="L4401">
        <v>3</v>
      </c>
      <c r="M4401">
        <v>11</v>
      </c>
      <c r="N4401">
        <v>5</v>
      </c>
      <c r="O4401">
        <v>9</v>
      </c>
      <c r="P4401" t="s">
        <v>24</v>
      </c>
      <c r="Q4401" t="s">
        <v>33</v>
      </c>
      <c r="R4401" t="s">
        <v>36</v>
      </c>
      <c r="S4401" t="s">
        <v>29</v>
      </c>
      <c r="T4401" t="s">
        <v>38</v>
      </c>
      <c r="U4401" t="s">
        <v>27</v>
      </c>
      <c r="V4401" t="s">
        <v>23</v>
      </c>
      <c r="W4401" t="s">
        <v>30</v>
      </c>
    </row>
    <row r="4402" spans="1:23" x14ac:dyDescent="0.3">
      <c r="A4402">
        <v>37</v>
      </c>
      <c r="B4402">
        <v>22</v>
      </c>
      <c r="C4402">
        <v>5</v>
      </c>
      <c r="D4402">
        <v>1</v>
      </c>
      <c r="E4402">
        <v>4401</v>
      </c>
      <c r="F4402">
        <v>2</v>
      </c>
      <c r="G4402">
        <v>30550</v>
      </c>
      <c r="H4402">
        <v>14</v>
      </c>
      <c r="I4402">
        <v>8</v>
      </c>
      <c r="J4402">
        <v>3</v>
      </c>
      <c r="K4402">
        <v>17</v>
      </c>
      <c r="L4402">
        <v>3</v>
      </c>
      <c r="M4402">
        <v>3</v>
      </c>
      <c r="N4402">
        <v>0</v>
      </c>
      <c r="O4402">
        <v>2</v>
      </c>
      <c r="P4402" t="s">
        <v>24</v>
      </c>
      <c r="Q4402" t="s">
        <v>33</v>
      </c>
      <c r="R4402" t="s">
        <v>41</v>
      </c>
      <c r="S4402" t="s">
        <v>29</v>
      </c>
      <c r="T4402" t="s">
        <v>45</v>
      </c>
      <c r="U4402" t="s">
        <v>27</v>
      </c>
      <c r="V4402" t="s">
        <v>23</v>
      </c>
      <c r="W4402" t="s">
        <v>30</v>
      </c>
    </row>
    <row r="4403" spans="1:23" x14ac:dyDescent="0.3">
      <c r="A4403">
        <v>45</v>
      </c>
      <c r="B4403">
        <v>21</v>
      </c>
      <c r="C4403">
        <v>1</v>
      </c>
      <c r="D4403">
        <v>1</v>
      </c>
      <c r="E4403">
        <v>4402</v>
      </c>
      <c r="F4403">
        <v>3</v>
      </c>
      <c r="G4403">
        <v>22890</v>
      </c>
      <c r="H4403">
        <v>13</v>
      </c>
      <c r="I4403">
        <v>8</v>
      </c>
      <c r="J4403">
        <v>0</v>
      </c>
      <c r="K4403">
        <v>9</v>
      </c>
      <c r="L4403">
        <v>3</v>
      </c>
      <c r="M4403">
        <v>3</v>
      </c>
      <c r="N4403">
        <v>0</v>
      </c>
      <c r="O4403">
        <v>2</v>
      </c>
      <c r="P4403" t="s">
        <v>32</v>
      </c>
      <c r="Q4403" t="s">
        <v>25</v>
      </c>
      <c r="R4403" t="s">
        <v>48</v>
      </c>
      <c r="S4403" t="s">
        <v>29</v>
      </c>
      <c r="T4403" t="s">
        <v>34</v>
      </c>
      <c r="U4403" t="s">
        <v>37</v>
      </c>
      <c r="V4403" t="s">
        <v>23</v>
      </c>
      <c r="W4403" t="s">
        <v>30</v>
      </c>
    </row>
    <row r="4404" spans="1:23" x14ac:dyDescent="0.3">
      <c r="A4404">
        <v>37</v>
      </c>
      <c r="B4404">
        <v>2</v>
      </c>
      <c r="C4404">
        <v>3</v>
      </c>
      <c r="D4404">
        <v>1</v>
      </c>
      <c r="E4404">
        <v>4403</v>
      </c>
      <c r="F4404">
        <v>1</v>
      </c>
      <c r="G4404">
        <v>40010</v>
      </c>
      <c r="H4404">
        <v>11</v>
      </c>
      <c r="I4404">
        <v>8</v>
      </c>
      <c r="J4404">
        <v>1</v>
      </c>
      <c r="K4404">
        <v>17</v>
      </c>
      <c r="L4404">
        <v>2</v>
      </c>
      <c r="M4404">
        <v>1</v>
      </c>
      <c r="N4404">
        <v>0</v>
      </c>
      <c r="O4404">
        <v>0</v>
      </c>
      <c r="P4404" t="s">
        <v>32</v>
      </c>
      <c r="Q4404" t="s">
        <v>25</v>
      </c>
      <c r="R4404" t="s">
        <v>48</v>
      </c>
      <c r="S4404" t="s">
        <v>44</v>
      </c>
      <c r="T4404" t="s">
        <v>43</v>
      </c>
      <c r="U4404" t="s">
        <v>37</v>
      </c>
      <c r="V4404" t="s">
        <v>31</v>
      </c>
      <c r="W4404" t="s">
        <v>30</v>
      </c>
    </row>
    <row r="4405" spans="1:23" x14ac:dyDescent="0.3">
      <c r="A4405">
        <v>39</v>
      </c>
      <c r="B4405">
        <v>22</v>
      </c>
      <c r="C4405">
        <v>3</v>
      </c>
      <c r="D4405">
        <v>1</v>
      </c>
      <c r="E4405">
        <v>4404</v>
      </c>
      <c r="F4405">
        <v>1</v>
      </c>
      <c r="G4405">
        <v>129650</v>
      </c>
      <c r="H4405">
        <v>19</v>
      </c>
      <c r="I4405">
        <v>8</v>
      </c>
      <c r="J4405">
        <v>1</v>
      </c>
      <c r="K4405">
        <v>20</v>
      </c>
      <c r="L4405">
        <v>2</v>
      </c>
      <c r="M4405">
        <v>19</v>
      </c>
      <c r="N4405">
        <v>11</v>
      </c>
      <c r="O4405">
        <v>8</v>
      </c>
      <c r="P4405" t="s">
        <v>32</v>
      </c>
      <c r="Q4405" t="s">
        <v>33</v>
      </c>
      <c r="R4405" t="s">
        <v>41</v>
      </c>
      <c r="S4405" t="s">
        <v>35</v>
      </c>
      <c r="T4405" t="s">
        <v>45</v>
      </c>
      <c r="U4405" t="s">
        <v>27</v>
      </c>
      <c r="V4405" t="s">
        <v>23</v>
      </c>
      <c r="W4405" t="s">
        <v>30</v>
      </c>
    </row>
    <row r="4406" spans="1:23" x14ac:dyDescent="0.3">
      <c r="A4406">
        <v>29</v>
      </c>
      <c r="B4406">
        <v>4</v>
      </c>
      <c r="C4406">
        <v>3</v>
      </c>
      <c r="D4406">
        <v>1</v>
      </c>
      <c r="E4406">
        <v>4405</v>
      </c>
      <c r="F4406">
        <v>2</v>
      </c>
      <c r="G4406">
        <v>35390</v>
      </c>
      <c r="H4406">
        <v>18</v>
      </c>
      <c r="I4406">
        <v>8</v>
      </c>
      <c r="J4406">
        <v>0</v>
      </c>
      <c r="K4406">
        <v>6</v>
      </c>
      <c r="L4406">
        <v>2</v>
      </c>
      <c r="M4406">
        <v>6</v>
      </c>
      <c r="N4406">
        <v>1</v>
      </c>
      <c r="O4406">
        <v>5</v>
      </c>
      <c r="P4406" t="s">
        <v>24</v>
      </c>
      <c r="Q4406" t="s">
        <v>25</v>
      </c>
      <c r="R4406" t="s">
        <v>36</v>
      </c>
      <c r="S4406" t="s">
        <v>35</v>
      </c>
      <c r="T4406" t="s">
        <v>40</v>
      </c>
      <c r="U4406" t="s">
        <v>27</v>
      </c>
      <c r="V4406" t="s">
        <v>23</v>
      </c>
      <c r="W4406" t="s">
        <v>30</v>
      </c>
    </row>
    <row r="4407" spans="1:23" x14ac:dyDescent="0.3">
      <c r="A4407">
        <v>42</v>
      </c>
      <c r="B4407">
        <v>5</v>
      </c>
      <c r="C4407">
        <v>4</v>
      </c>
      <c r="D4407">
        <v>1</v>
      </c>
      <c r="E4407">
        <v>4406</v>
      </c>
      <c r="F4407">
        <v>1</v>
      </c>
      <c r="G4407">
        <v>60290</v>
      </c>
      <c r="H4407">
        <v>17</v>
      </c>
      <c r="I4407">
        <v>8</v>
      </c>
      <c r="J4407">
        <v>1</v>
      </c>
      <c r="K4407">
        <v>10</v>
      </c>
      <c r="L4407">
        <v>5</v>
      </c>
      <c r="M4407">
        <v>3</v>
      </c>
      <c r="N4407">
        <v>0</v>
      </c>
      <c r="O4407">
        <v>2</v>
      </c>
      <c r="P4407" t="s">
        <v>24</v>
      </c>
      <c r="Q4407" t="s">
        <v>33</v>
      </c>
      <c r="R4407" t="s">
        <v>41</v>
      </c>
      <c r="S4407" t="s">
        <v>35</v>
      </c>
      <c r="T4407" t="s">
        <v>34</v>
      </c>
      <c r="U4407" t="s">
        <v>27</v>
      </c>
      <c r="V4407" t="s">
        <v>23</v>
      </c>
      <c r="W4407" t="s">
        <v>30</v>
      </c>
    </row>
    <row r="4408" spans="1:23" x14ac:dyDescent="0.3">
      <c r="A4408">
        <v>29</v>
      </c>
      <c r="B4408">
        <v>2</v>
      </c>
      <c r="C4408">
        <v>4</v>
      </c>
      <c r="D4408">
        <v>1</v>
      </c>
      <c r="E4408">
        <v>4407</v>
      </c>
      <c r="F4408">
        <v>1</v>
      </c>
      <c r="G4408">
        <v>26790</v>
      </c>
      <c r="H4408">
        <v>15</v>
      </c>
      <c r="I4408">
        <v>8</v>
      </c>
      <c r="J4408">
        <v>0</v>
      </c>
      <c r="K4408">
        <v>10</v>
      </c>
      <c r="L4408">
        <v>2</v>
      </c>
      <c r="M4408">
        <v>3</v>
      </c>
      <c r="N4408">
        <v>0</v>
      </c>
      <c r="O4408">
        <v>2</v>
      </c>
      <c r="P4408" t="s">
        <v>24</v>
      </c>
      <c r="Q4408" t="s">
        <v>33</v>
      </c>
      <c r="R4408" t="s">
        <v>41</v>
      </c>
      <c r="S4408" t="s">
        <v>44</v>
      </c>
      <c r="T4408" t="s">
        <v>43</v>
      </c>
      <c r="U4408" t="s">
        <v>37</v>
      </c>
      <c r="V4408" t="s">
        <v>23</v>
      </c>
      <c r="W4408" t="s">
        <v>30</v>
      </c>
    </row>
    <row r="4409" spans="1:23" x14ac:dyDescent="0.3">
      <c r="A4409">
        <v>25</v>
      </c>
      <c r="B4409">
        <v>25</v>
      </c>
      <c r="C4409">
        <v>2</v>
      </c>
      <c r="D4409">
        <v>1</v>
      </c>
      <c r="E4409">
        <v>4408</v>
      </c>
      <c r="F4409">
        <v>2</v>
      </c>
      <c r="G4409">
        <v>37020</v>
      </c>
      <c r="H4409">
        <v>20</v>
      </c>
      <c r="I4409">
        <v>8</v>
      </c>
      <c r="J4409">
        <v>0</v>
      </c>
      <c r="K4409">
        <v>5</v>
      </c>
      <c r="L4409">
        <v>4</v>
      </c>
      <c r="M4409">
        <v>4</v>
      </c>
      <c r="N4409">
        <v>1</v>
      </c>
      <c r="O4409">
        <v>2</v>
      </c>
      <c r="P4409" t="s">
        <v>24</v>
      </c>
      <c r="Q4409" t="s">
        <v>33</v>
      </c>
      <c r="R4409" t="s">
        <v>26</v>
      </c>
      <c r="S4409" t="s">
        <v>29</v>
      </c>
      <c r="T4409" t="s">
        <v>38</v>
      </c>
      <c r="U4409" t="s">
        <v>37</v>
      </c>
      <c r="V4409" t="s">
        <v>23</v>
      </c>
      <c r="W4409" t="s">
        <v>30</v>
      </c>
    </row>
    <row r="4410" spans="1:23" x14ac:dyDescent="0.3">
      <c r="A4410">
        <v>42</v>
      </c>
      <c r="B4410">
        <v>18</v>
      </c>
      <c r="C4410">
        <v>2</v>
      </c>
      <c r="D4410">
        <v>1</v>
      </c>
      <c r="E4410">
        <v>4409</v>
      </c>
      <c r="F4410">
        <v>1</v>
      </c>
      <c r="G4410">
        <v>23980</v>
      </c>
      <c r="H4410">
        <v>14</v>
      </c>
      <c r="I4410">
        <v>8</v>
      </c>
      <c r="J4410">
        <v>1</v>
      </c>
      <c r="K4410">
        <v>10</v>
      </c>
      <c r="L4410">
        <v>2</v>
      </c>
      <c r="M4410">
        <v>9</v>
      </c>
      <c r="N4410">
        <v>7</v>
      </c>
      <c r="O4410">
        <v>8</v>
      </c>
      <c r="P4410" t="s">
        <v>24</v>
      </c>
      <c r="Q4410" t="s">
        <v>25</v>
      </c>
      <c r="R4410" t="s">
        <v>41</v>
      </c>
      <c r="S4410" t="s">
        <v>44</v>
      </c>
      <c r="T4410" t="s">
        <v>43</v>
      </c>
      <c r="U4410" t="s">
        <v>37</v>
      </c>
      <c r="V4410" t="s">
        <v>23</v>
      </c>
      <c r="W4410" t="s">
        <v>30</v>
      </c>
    </row>
    <row r="4411" spans="1:23" x14ac:dyDescent="0.3">
      <c r="A4411">
        <v>40</v>
      </c>
      <c r="B4411">
        <v>28</v>
      </c>
      <c r="C4411">
        <v>3</v>
      </c>
      <c r="D4411">
        <v>1</v>
      </c>
      <c r="E4411">
        <v>4410</v>
      </c>
      <c r="F4411">
        <v>2</v>
      </c>
      <c r="G4411">
        <v>54680</v>
      </c>
      <c r="H4411">
        <v>12</v>
      </c>
      <c r="I4411">
        <v>8</v>
      </c>
      <c r="J4411">
        <v>0</v>
      </c>
      <c r="K4411">
        <v>10</v>
      </c>
      <c r="L4411">
        <v>6</v>
      </c>
      <c r="M4411">
        <v>21</v>
      </c>
      <c r="N4411">
        <v>3</v>
      </c>
      <c r="O4411">
        <v>9</v>
      </c>
      <c r="P4411" t="s">
        <v>24</v>
      </c>
      <c r="Q4411" t="s">
        <v>33</v>
      </c>
      <c r="R4411" t="s">
        <v>41</v>
      </c>
      <c r="S4411" t="s">
        <v>44</v>
      </c>
      <c r="T4411" t="s">
        <v>43</v>
      </c>
      <c r="U4411" t="s">
        <v>37</v>
      </c>
      <c r="V4411" t="s">
        <v>23</v>
      </c>
      <c r="W4411" t="s">
        <v>30</v>
      </c>
    </row>
    <row r="4412" spans="1:23" x14ac:dyDescent="0.3">
      <c r="F4412" s="37"/>
      <c r="G4412" s="38"/>
      <c r="H4412" s="39"/>
    </row>
    <row r="4413" spans="1:23" x14ac:dyDescent="0.3">
      <c r="F4413" s="40"/>
      <c r="G4413" s="41"/>
      <c r="H4413" s="42"/>
    </row>
    <row r="4414" spans="1:23" x14ac:dyDescent="0.3">
      <c r="F4414" s="40"/>
      <c r="G4414" s="41"/>
      <c r="H4414" s="42"/>
    </row>
    <row r="4415" spans="1:23" x14ac:dyDescent="0.3">
      <c r="F4415" s="40"/>
      <c r="G4415" s="41"/>
      <c r="H4415" s="42"/>
    </row>
    <row r="4416" spans="1:23" x14ac:dyDescent="0.3">
      <c r="F4416" s="40"/>
      <c r="G4416" s="41"/>
      <c r="H4416" s="42"/>
    </row>
    <row r="4417" spans="6:8" x14ac:dyDescent="0.3">
      <c r="F4417" s="40"/>
      <c r="G4417" s="41"/>
      <c r="H4417" s="42"/>
    </row>
    <row r="4418" spans="6:8" x14ac:dyDescent="0.3">
      <c r="F4418" s="40"/>
      <c r="G4418" s="41"/>
      <c r="H4418" s="42"/>
    </row>
    <row r="4419" spans="6:8" x14ac:dyDescent="0.3">
      <c r="F4419" s="40"/>
      <c r="G4419" s="41"/>
      <c r="H4419" s="42"/>
    </row>
    <row r="4420" spans="6:8" x14ac:dyDescent="0.3">
      <c r="F4420" s="40"/>
      <c r="G4420" s="41"/>
      <c r="H4420" s="42"/>
    </row>
    <row r="4421" spans="6:8" x14ac:dyDescent="0.3">
      <c r="F4421" s="40"/>
      <c r="G4421" s="41"/>
      <c r="H4421" s="42"/>
    </row>
    <row r="4422" spans="6:8" x14ac:dyDescent="0.3">
      <c r="F4422" s="40"/>
      <c r="G4422" s="41"/>
      <c r="H4422" s="42"/>
    </row>
    <row r="4423" spans="6:8" x14ac:dyDescent="0.3">
      <c r="F4423" s="40"/>
      <c r="G4423" s="41"/>
      <c r="H4423" s="42"/>
    </row>
    <row r="4424" spans="6:8" x14ac:dyDescent="0.3">
      <c r="F4424" s="40"/>
      <c r="G4424" s="41"/>
      <c r="H4424" s="42"/>
    </row>
    <row r="4425" spans="6:8" x14ac:dyDescent="0.3">
      <c r="F4425" s="40"/>
      <c r="G4425" s="41"/>
      <c r="H4425" s="42"/>
    </row>
    <row r="4426" spans="6:8" x14ac:dyDescent="0.3">
      <c r="F4426" s="40"/>
      <c r="G4426" s="41"/>
      <c r="H4426" s="42"/>
    </row>
    <row r="4427" spans="6:8" x14ac:dyDescent="0.3">
      <c r="F4427" s="40"/>
      <c r="G4427" s="41"/>
      <c r="H4427" s="42"/>
    </row>
    <row r="4428" spans="6:8" x14ac:dyDescent="0.3">
      <c r="F4428" s="40"/>
      <c r="G4428" s="41"/>
      <c r="H4428" s="42"/>
    </row>
    <row r="4429" spans="6:8" x14ac:dyDescent="0.3">
      <c r="F4429" s="43"/>
      <c r="G4429" s="44"/>
      <c r="H4429" s="45"/>
    </row>
  </sheetData>
  <pageMargins left="0.7" right="0.7" top="0.75" bottom="0.75" header="0.3" footer="0.3"/>
  <pageSetup orientation="portrait"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BC11E-F0ED-43DA-8412-E7D8DA385006}">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DESCRIPTIVE ANALYSIS</vt:lpstr>
      <vt:lpstr>CORELATION MATRIX</vt:lpstr>
      <vt:lpstr>PIVOT TABLE</vt:lpstr>
      <vt:lpstr> PIVOT TABLE 2</vt:lpstr>
      <vt:lpstr>PIVOT TABLE 3</vt:lpstr>
      <vt:lpstr>PIVOT TABLE 4 </vt:lpstr>
      <vt:lpstr>PIVOT TABLE 5</vt:lpstr>
      <vt:lpstr>PIVOT TABLE 6</vt:lpstr>
      <vt:lpstr>PIVOT TABLE 7</vt:lpstr>
      <vt:lpstr>PIVOT TABLE 8</vt:lpstr>
      <vt:lpstr>PIVOT TABLE 9</vt:lpstr>
      <vt:lpstr>Z-test avr PSH for gender </vt:lpstr>
      <vt:lpstr>Z-test avr STOCK of gender </vt:lpstr>
      <vt:lpstr>Z-test avr Education of Gender</vt:lpstr>
      <vt:lpstr>Z-test avr Job level of gender</vt:lpstr>
      <vt:lpstr>Z test avr salary to attrition</vt:lpstr>
      <vt:lpstr>Z-test avr education on attr</vt:lpstr>
      <vt:lpstr>Z-test avr Job level on attr</vt:lpstr>
      <vt:lpstr>Z-test hike salary on attrition</vt:lpstr>
      <vt:lpstr>Z-test stock on attrition</vt:lpstr>
      <vt:lpstr>chi sq test depar on edua field</vt:lpstr>
      <vt:lpstr>Chi sq test on job role on dep</vt:lpstr>
      <vt:lpstr>Chi sq test gender on job role</vt:lpstr>
      <vt:lpstr>Chi sq test gender on depar</vt:lpstr>
      <vt:lpstr> Ch sq test gender on education</vt:lpstr>
      <vt:lpstr>Chi sq test edu field on job </vt:lpstr>
      <vt:lpstr>Anova test dep on monthl income</vt:lpstr>
      <vt:lpstr>Anova test dep on edu level</vt:lpstr>
      <vt:lpstr>Anova test edu field on income</vt:lpstr>
      <vt:lpstr>Anova test job role on income</vt:lpstr>
      <vt:lpstr>DASHBORAD</vt:lpstr>
      <vt:lpstr>Conclusion</vt:lpstr>
      <vt:lpstr>PROJECT DATA SETS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CEA</dc:creator>
  <cp:lastModifiedBy>Minhal Haider</cp:lastModifiedBy>
  <dcterms:created xsi:type="dcterms:W3CDTF">2022-02-08T04:45:34Z</dcterms:created>
  <dcterms:modified xsi:type="dcterms:W3CDTF">2022-02-22T12:25:18Z</dcterms:modified>
</cp:coreProperties>
</file>